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7" documentId="8_{2ACCC425-3452-4622-B819-1DACD0D27C4E}" xr6:coauthVersionLast="47" xr6:coauthVersionMax="47" xr10:uidLastSave="{88C4482B-5745-47FD-A959-4CE273BDAC69}"/>
  <bookViews>
    <workbookView xWindow="28680" yWindow="-120" windowWidth="29040" windowHeight="15840" xr2:uid="{0E751008-2196-9B40-996A-CC3DF018291B}"/>
  </bookViews>
  <sheets>
    <sheet name="CO2 Calculatie" sheetId="26" r:id="rId1"/>
    <sheet name="Uitleg" sheetId="29" r:id="rId2"/>
  </sheets>
  <definedNames>
    <definedName name="_xlnm.Print_Area" localSheetId="0">'CO2 Calculatie'!$A$1:$U$50</definedName>
    <definedName name="_xlnm.Print_Area" localSheetId="1">Uitleg!$A$1:$U$50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6" l="1"/>
  <c r="F20" i="26"/>
  <c r="T39" i="26"/>
  <c r="H15" i="26"/>
  <c r="N15" i="26" s="1"/>
  <c r="H16" i="26"/>
  <c r="H17" i="26"/>
  <c r="H18" i="26"/>
  <c r="N18" i="26" s="1"/>
  <c r="H19" i="26"/>
  <c r="N19" i="26" s="1"/>
  <c r="H20" i="26"/>
  <c r="N20" i="26" s="1"/>
  <c r="H21" i="26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P44" i="29"/>
  <c r="P45" i="29" s="1"/>
  <c r="N44" i="29"/>
  <c r="N43" i="29"/>
  <c r="N45" i="29" s="1"/>
  <c r="R38" i="29"/>
  <c r="H38" i="29"/>
  <c r="N38" i="29" s="1"/>
  <c r="F38" i="29"/>
  <c r="R37" i="29"/>
  <c r="H37" i="29"/>
  <c r="N37" i="29" s="1"/>
  <c r="F37" i="29"/>
  <c r="R36" i="29"/>
  <c r="H36" i="29"/>
  <c r="N36" i="29" s="1"/>
  <c r="F36" i="29"/>
  <c r="R35" i="29"/>
  <c r="H35" i="29"/>
  <c r="N35" i="29" s="1"/>
  <c r="F35" i="29"/>
  <c r="R34" i="29"/>
  <c r="H34" i="29"/>
  <c r="N34" i="29" s="1"/>
  <c r="F34" i="29"/>
  <c r="R33" i="29"/>
  <c r="H33" i="29"/>
  <c r="N33" i="29" s="1"/>
  <c r="F33" i="29"/>
  <c r="R32" i="29"/>
  <c r="H32" i="29"/>
  <c r="N32" i="29" s="1"/>
  <c r="F32" i="29"/>
  <c r="R31" i="29"/>
  <c r="H31" i="29"/>
  <c r="N31" i="29" s="1"/>
  <c r="F31" i="29"/>
  <c r="R30" i="29"/>
  <c r="H30" i="29"/>
  <c r="N30" i="29" s="1"/>
  <c r="F30" i="29"/>
  <c r="R29" i="29"/>
  <c r="H29" i="29"/>
  <c r="N29" i="29" s="1"/>
  <c r="F29" i="29"/>
  <c r="R28" i="29"/>
  <c r="H28" i="29"/>
  <c r="N28" i="29" s="1"/>
  <c r="F28" i="29"/>
  <c r="R27" i="29"/>
  <c r="H27" i="29"/>
  <c r="N27" i="29" s="1"/>
  <c r="F27" i="29"/>
  <c r="R26" i="29"/>
  <c r="H26" i="29"/>
  <c r="N26" i="29" s="1"/>
  <c r="F26" i="29"/>
  <c r="R25" i="29"/>
  <c r="H25" i="29"/>
  <c r="N25" i="29" s="1"/>
  <c r="F25" i="29"/>
  <c r="R24" i="29"/>
  <c r="H24" i="29"/>
  <c r="N24" i="29" s="1"/>
  <c r="F24" i="29"/>
  <c r="R23" i="29"/>
  <c r="H23" i="29"/>
  <c r="N23" i="29" s="1"/>
  <c r="F23" i="29"/>
  <c r="R22" i="29"/>
  <c r="H22" i="29"/>
  <c r="N22" i="29" s="1"/>
  <c r="F22" i="29"/>
  <c r="R21" i="29"/>
  <c r="H21" i="29"/>
  <c r="N21" i="29" s="1"/>
  <c r="F21" i="29"/>
  <c r="R20" i="29"/>
  <c r="H20" i="29"/>
  <c r="N20" i="29" s="1"/>
  <c r="R19" i="29"/>
  <c r="H19" i="29"/>
  <c r="N19" i="29" s="1"/>
  <c r="F19" i="29"/>
  <c r="R18" i="29"/>
  <c r="N18" i="29"/>
  <c r="H18" i="29"/>
  <c r="F18" i="29"/>
  <c r="R17" i="29"/>
  <c r="H17" i="29"/>
  <c r="N17" i="29" s="1"/>
  <c r="F17" i="29"/>
  <c r="R16" i="29"/>
  <c r="H16" i="29"/>
  <c r="N16" i="29" s="1"/>
  <c r="F16" i="29"/>
  <c r="R15" i="29"/>
  <c r="H15" i="29"/>
  <c r="N15" i="29" s="1"/>
  <c r="S15" i="29" s="1"/>
  <c r="F15" i="29"/>
  <c r="R14" i="29"/>
  <c r="H14" i="29"/>
  <c r="N14" i="29" s="1"/>
  <c r="F14" i="29"/>
  <c r="R13" i="29"/>
  <c r="Q44" i="29" s="1"/>
  <c r="Q45" i="29" s="1"/>
  <c r="N13" i="29"/>
  <c r="O44" i="29" s="1"/>
  <c r="L5" i="29"/>
  <c r="AB38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AA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Z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13" i="26"/>
  <c r="N13" i="26"/>
  <c r="F15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N16" i="26"/>
  <c r="N17" i="26"/>
  <c r="N21" i="26"/>
  <c r="H14" i="26"/>
  <c r="F14" i="26"/>
  <c r="L5" i="26"/>
  <c r="P44" i="26"/>
  <c r="N44" i="26"/>
  <c r="S14" i="29" l="1"/>
  <c r="S16" i="29"/>
  <c r="U16" i="29" s="1"/>
  <c r="S13" i="29"/>
  <c r="U13" i="29" s="1"/>
  <c r="S18" i="29"/>
  <c r="T18" i="29" s="1"/>
  <c r="S17" i="29"/>
  <c r="T17" i="29" s="1"/>
  <c r="S19" i="29"/>
  <c r="U19" i="29" s="1"/>
  <c r="U18" i="29"/>
  <c r="T15" i="29"/>
  <c r="U15" i="29"/>
  <c r="S22" i="29"/>
  <c r="S25" i="29"/>
  <c r="U25" i="29" s="1"/>
  <c r="S28" i="29"/>
  <c r="T28" i="29" s="1"/>
  <c r="S31" i="29"/>
  <c r="S34" i="29"/>
  <c r="T34" i="29" s="1"/>
  <c r="S37" i="29"/>
  <c r="S21" i="29"/>
  <c r="U21" i="29" s="1"/>
  <c r="S24" i="29"/>
  <c r="T24" i="29" s="1"/>
  <c r="S27" i="29"/>
  <c r="U27" i="29" s="1"/>
  <c r="S30" i="29"/>
  <c r="S33" i="29"/>
  <c r="T33" i="29" s="1"/>
  <c r="S36" i="29"/>
  <c r="U36" i="29" s="1"/>
  <c r="S20" i="29"/>
  <c r="T20" i="29" s="1"/>
  <c r="S23" i="29"/>
  <c r="T23" i="29" s="1"/>
  <c r="S26" i="29"/>
  <c r="U26" i="29" s="1"/>
  <c r="S29" i="29"/>
  <c r="T29" i="29" s="1"/>
  <c r="S32" i="29"/>
  <c r="T32" i="29" s="1"/>
  <c r="S35" i="29"/>
  <c r="S38" i="29"/>
  <c r="U14" i="29"/>
  <c r="T14" i="29"/>
  <c r="R43" i="29"/>
  <c r="U17" i="29"/>
  <c r="T22" i="29"/>
  <c r="U22" i="29"/>
  <c r="U31" i="29"/>
  <c r="T31" i="29"/>
  <c r="U37" i="29"/>
  <c r="T37" i="29"/>
  <c r="U30" i="29"/>
  <c r="T30" i="29"/>
  <c r="U33" i="29"/>
  <c r="T36" i="29"/>
  <c r="U20" i="29"/>
  <c r="U29" i="29"/>
  <c r="U35" i="29"/>
  <c r="T35" i="29"/>
  <c r="U38" i="29"/>
  <c r="T38" i="29"/>
  <c r="T16" i="29"/>
  <c r="O43" i="29"/>
  <c r="O45" i="29" s="1"/>
  <c r="S21" i="26"/>
  <c r="U21" i="26" s="1"/>
  <c r="S22" i="26"/>
  <c r="U22" i="26" s="1"/>
  <c r="S16" i="26"/>
  <c r="U16" i="26" s="1"/>
  <c r="S15" i="26"/>
  <c r="U15" i="26" s="1"/>
  <c r="S13" i="26"/>
  <c r="U13" i="26" s="1"/>
  <c r="S14" i="26"/>
  <c r="U14" i="26" s="1"/>
  <c r="S19" i="26"/>
  <c r="U19" i="26" s="1"/>
  <c r="S17" i="26"/>
  <c r="U17" i="26" s="1"/>
  <c r="S20" i="26"/>
  <c r="T20" i="26" s="1"/>
  <c r="S23" i="26"/>
  <c r="S18" i="26"/>
  <c r="U23" i="29" l="1"/>
  <c r="R44" i="29"/>
  <c r="R45" i="29" s="1"/>
  <c r="U34" i="29"/>
  <c r="T19" i="29"/>
  <c r="U24" i="29"/>
  <c r="U32" i="29"/>
  <c r="T21" i="29"/>
  <c r="T13" i="29"/>
  <c r="T25" i="29"/>
  <c r="T26" i="29"/>
  <c r="T27" i="29"/>
  <c r="U28" i="29"/>
  <c r="T44" i="29"/>
  <c r="S44" i="29"/>
  <c r="S43" i="29"/>
  <c r="T21" i="26"/>
  <c r="U20" i="26"/>
  <c r="T17" i="26"/>
  <c r="T16" i="26"/>
  <c r="T19" i="26"/>
  <c r="T22" i="26"/>
  <c r="T15" i="26"/>
  <c r="T14" i="26"/>
  <c r="T13" i="26"/>
  <c r="U18" i="26"/>
  <c r="T18" i="26"/>
  <c r="U23" i="26"/>
  <c r="T23" i="26"/>
  <c r="U44" i="29" l="1"/>
  <c r="T45" i="29"/>
  <c r="S45" i="29"/>
  <c r="P45" i="26" l="1"/>
  <c r="N43" i="26"/>
  <c r="Q44" i="26" l="1"/>
  <c r="Q45" i="26" s="1"/>
  <c r="N4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24" i="26"/>
  <c r="N25" i="26"/>
  <c r="S38" i="26" l="1"/>
  <c r="T38" i="26" s="1"/>
  <c r="O43" i="26"/>
  <c r="S26" i="26"/>
  <c r="T26" i="26" s="1"/>
  <c r="S36" i="26"/>
  <c r="S31" i="26"/>
  <c r="S30" i="26"/>
  <c r="S25" i="26"/>
  <c r="T25" i="26" s="1"/>
  <c r="S24" i="26"/>
  <c r="S29" i="26"/>
  <c r="S28" i="26"/>
  <c r="S33" i="26"/>
  <c r="S27" i="26"/>
  <c r="T27" i="26" s="1"/>
  <c r="S35" i="26"/>
  <c r="S34" i="26"/>
  <c r="S37" i="26"/>
  <c r="S32" i="26"/>
  <c r="T31" i="26" l="1"/>
  <c r="U31" i="26"/>
  <c r="U24" i="26"/>
  <c r="T24" i="26"/>
  <c r="T35" i="26"/>
  <c r="U35" i="26"/>
  <c r="T30" i="26"/>
  <c r="U30" i="26"/>
  <c r="T32" i="26"/>
  <c r="U32" i="26"/>
  <c r="T33" i="26"/>
  <c r="U33" i="26"/>
  <c r="T28" i="26"/>
  <c r="U28" i="26"/>
  <c r="T36" i="26"/>
  <c r="U36" i="26"/>
  <c r="T34" i="26"/>
  <c r="U34" i="26"/>
  <c r="T29" i="26"/>
  <c r="U29" i="26"/>
  <c r="T37" i="26"/>
  <c r="U37" i="26"/>
  <c r="O44" i="26"/>
  <c r="O45" i="26" s="1"/>
  <c r="U25" i="26"/>
  <c r="U38" i="26"/>
  <c r="U27" i="26"/>
  <c r="U26" i="26"/>
  <c r="R43" i="26" l="1"/>
  <c r="S43" i="26" s="1"/>
  <c r="R44" i="26"/>
  <c r="T44" i="26" l="1"/>
  <c r="S44" i="26"/>
  <c r="U44" i="26"/>
  <c r="R45" i="26"/>
  <c r="T45" i="26" l="1"/>
  <c r="S45" i="26"/>
</calcChain>
</file>

<file path=xl/sharedStrings.xml><?xml version="1.0" encoding="utf-8"?>
<sst xmlns="http://schemas.openxmlformats.org/spreadsheetml/2006/main" count="247" uniqueCount="94">
  <si>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</si>
  <si>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</si>
  <si>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</si>
  <si>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</si>
  <si>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</si>
  <si>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</si>
  <si>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</si>
  <si>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</si>
  <si>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</si>
  <si>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</si>
  <si>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Lijst emissiefactoren | CO2 emissiefactoren</t>
  </si>
  <si>
    <t>Instrumenten | CO2 emissiefactoren</t>
  </si>
  <si>
    <t>D</t>
  </si>
  <si>
    <t>E</t>
  </si>
  <si>
    <t>Captain</t>
  </si>
  <si>
    <t>ENI</t>
  </si>
  <si>
    <t>=</t>
  </si>
  <si>
    <t>*</t>
  </si>
  <si>
    <t>x km</t>
  </si>
  <si>
    <t>D x E</t>
  </si>
  <si>
    <t>A + B - C</t>
  </si>
  <si>
    <t>Kilometers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</si>
  <si>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Calculatie</t>
    </r>
  </si>
  <si>
    <t>Schip</t>
  </si>
  <si>
    <t>Periode</t>
  </si>
  <si>
    <t>Brandstof</t>
  </si>
  <si>
    <t>Reis</t>
  </si>
  <si>
    <t>Brandstof in liters</t>
  </si>
  <si>
    <t>Transportprestatie</t>
  </si>
  <si>
    <t>Datum</t>
  </si>
  <si>
    <t>Vertrek</t>
  </si>
  <si>
    <t>Aankomst</t>
  </si>
  <si>
    <t>Inhoud bunkers</t>
  </si>
  <si>
    <t>start reis</t>
  </si>
  <si>
    <t>Gebunkerd</t>
  </si>
  <si>
    <t>tijdens reis</t>
  </si>
  <si>
    <t>einde reis</t>
  </si>
  <si>
    <t xml:space="preserve">Verbruik </t>
  </si>
  <si>
    <t>leeg</t>
  </si>
  <si>
    <t xml:space="preserve"> geladen</t>
  </si>
  <si>
    <t>Tonnen</t>
  </si>
  <si>
    <t>(tkm)</t>
  </si>
  <si>
    <t>Leeg</t>
  </si>
  <si>
    <r>
      <t>kg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per liter (TTW)</t>
    </r>
  </si>
  <si>
    <t>Diesel (fossiele)</t>
  </si>
  <si>
    <t>kilometer</t>
  </si>
  <si>
    <t>Per</t>
  </si>
  <si>
    <t>reis</t>
  </si>
  <si>
    <t xml:space="preserve">Per </t>
  </si>
  <si>
    <t>ton-</t>
  </si>
  <si>
    <t>Geladen</t>
  </si>
  <si>
    <t>Vervoerde</t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</si>
  <si>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-emissie</t>
    </r>
  </si>
  <si>
    <t>Reizen</t>
  </si>
  <si>
    <t>SAMENVATTING</t>
  </si>
  <si>
    <t xml:space="preserve">Leeg  </t>
  </si>
  <si>
    <t xml:space="preserve">Geladen  </t>
  </si>
  <si>
    <t xml:space="preserve">Alle  </t>
  </si>
  <si>
    <t>ton (kg)</t>
  </si>
  <si>
    <t xml:space="preserve">vervoerde </t>
  </si>
  <si>
    <t>Dormagen</t>
  </si>
  <si>
    <t>x</t>
  </si>
  <si>
    <t>OPMERKINGEN</t>
  </si>
  <si>
    <t xml:space="preserve">Afstand </t>
  </si>
  <si>
    <t xml:space="preserve">Vervoerde </t>
  </si>
  <si>
    <t xml:space="preserve">Ton- </t>
  </si>
  <si>
    <t xml:space="preserve">(km) </t>
  </si>
  <si>
    <t xml:space="preserve">(liters) </t>
  </si>
  <si>
    <t xml:space="preserve">tonnen </t>
  </si>
  <si>
    <t xml:space="preserve">kilometers </t>
  </si>
  <si>
    <t xml:space="preserve">kg per vv ton </t>
  </si>
  <si>
    <t>&lt;&lt;Invullen&gt;&gt;</t>
  </si>
  <si>
    <t>&lt;&lt;Automatisch, behalve eerste&gt;&gt;</t>
  </si>
  <si>
    <t>&lt;&lt;Automatisch&gt;&gt;</t>
  </si>
  <si>
    <t xml:space="preserve">&lt;&lt;Selecteren&gt;&gt;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</si>
  <si>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</si>
  <si>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</si>
  <si>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</si>
  <si>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</si>
  <si>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</si>
  <si>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</si>
  <si>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</si>
  <si>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</si>
  <si>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</si>
  <si>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gram/tkm </t>
  </si>
  <si>
    <r>
      <t>Voor</t>
    </r>
    <r>
      <rPr>
        <b/>
        <sz val="9"/>
        <color rgb="FF002060"/>
        <rFont val="Arial"/>
        <family val="2"/>
      </rPr>
      <t xml:space="preserve"> lege </t>
    </r>
    <r>
      <rPr>
        <sz val="9"/>
        <color rgb="FF002060"/>
        <rFont val="Arial"/>
        <family val="2"/>
      </rPr>
      <t>reizen: totale uitstoot in kg en per kilogram per kilometer</t>
    </r>
  </si>
  <si>
    <r>
      <t xml:space="preserve">Voor </t>
    </r>
    <r>
      <rPr>
        <b/>
        <sz val="9"/>
        <color rgb="FF002060"/>
        <rFont val="Arial"/>
        <family val="2"/>
      </rPr>
      <t>geladen</t>
    </r>
    <r>
      <rPr>
        <sz val="9"/>
        <color rgb="FF002060"/>
        <rFont val="Arial"/>
        <family val="2"/>
      </rPr>
      <t xml:space="preserve"> reizen: totale uitstoot in kg, per kilometer, per vervoerde ton, per tonkilometer</t>
    </r>
  </si>
  <si>
    <t xml:space="preserve"> Type</t>
  </si>
  <si>
    <r>
      <t xml:space="preserve">Voor </t>
    </r>
    <r>
      <rPr>
        <b/>
        <sz val="9"/>
        <color rgb="FF002060"/>
        <rFont val="Arial"/>
        <family val="2"/>
      </rPr>
      <t xml:space="preserve">alle </t>
    </r>
    <r>
      <rPr>
        <sz val="9"/>
        <color rgb="FF002060"/>
        <rFont val="Arial"/>
        <family val="2"/>
      </rPr>
      <t xml:space="preserve">reizen (totaal): exclusief tonkilometers, want je kunt de lege kilometers niet optellen bij de geladen kilometers en deze omzetten in tonkilometers. Je krijgt dan: hoe meer lege kilometers, hoe lager de uitstoot per tkm. Dit kan niet de bedoeling zijn en werkt in feite leegvaart kilometers in de hand.  </t>
    </r>
  </si>
  <si>
    <t>Deze berekening is een eerste stap opm het bewustzijn te vergroten. Het stellen van doelen kan een volgende stap zijn.</t>
  </si>
  <si>
    <t>n.v.t.</t>
  </si>
  <si>
    <t>n.v.t</t>
  </si>
  <si>
    <t>Deze berekening is een eerste stap om het bewustzijn te vergroten. Het stellen van doelen kan een volgende stap zijn.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</si>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</sst>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vertAlign val="subscript"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/>
      <right style="hair">
        <color rgb="FFB0BB17"/>
      </right>
      <top style="medium">
        <color rgb="FFB0BB17"/>
      </top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8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30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4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5" fillId="26" borderId="33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center" vertical="top"/>
    </xf>
    <xf numFmtId="166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left" vertical="center" indent="2"/>
    </xf>
    <xf numFmtId="0" fontId="33" fillId="24" borderId="0" xfId="0" applyFont="1" applyFill="1" applyAlignment="1">
      <alignment horizontal="center" vertical="center"/>
    </xf>
    <xf numFmtId="165" fontId="33" fillId="25" borderId="0" xfId="44" applyNumberFormat="1" applyFont="1" applyFill="1" applyBorder="1" applyAlignment="1">
      <alignment horizontal="right" vertical="center"/>
    </xf>
    <xf numFmtId="165" fontId="33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7" fontId="38" fillId="27" borderId="21" xfId="44" applyNumberFormat="1" applyFont="1" applyFill="1" applyBorder="1" applyAlignment="1" applyProtection="1">
      <alignment horizontal="center" vertical="center"/>
      <protection hidden="1"/>
    </xf>
    <xf numFmtId="167" fontId="38" fillId="27" borderId="20" xfId="44" applyNumberFormat="1" applyFont="1" applyFill="1" applyBorder="1" applyAlignment="1" applyProtection="1">
      <alignment horizontal="center" vertical="center"/>
      <protection hidden="1"/>
    </xf>
    <xf numFmtId="167" fontId="38" fillId="27" borderId="22" xfId="44" applyNumberFormat="1" applyFont="1" applyFill="1" applyBorder="1" applyAlignment="1" applyProtection="1">
      <alignment horizontal="center" vertical="center"/>
      <protection hidden="1"/>
    </xf>
    <xf numFmtId="167" fontId="38" fillId="27" borderId="16" xfId="44" applyNumberFormat="1" applyFont="1" applyFill="1" applyBorder="1" applyAlignment="1" applyProtection="1">
      <alignment horizontal="center" vertical="center"/>
      <protection hidden="1"/>
    </xf>
    <xf numFmtId="165" fontId="33" fillId="24" borderId="46" xfId="44" applyNumberFormat="1" applyFont="1" applyFill="1" applyBorder="1" applyAlignment="1">
      <alignment horizontal="center" vertical="center"/>
    </xf>
    <xf numFmtId="165" fontId="33" fillId="24" borderId="48" xfId="44" applyNumberFormat="1" applyFont="1" applyFill="1" applyBorder="1" applyAlignment="1">
      <alignment horizontal="center" vertical="center"/>
    </xf>
    <xf numFmtId="165" fontId="33" fillId="24" borderId="37" xfId="44" applyNumberFormat="1" applyFont="1" applyFill="1" applyBorder="1" applyAlignment="1">
      <alignment horizontal="center" vertical="center"/>
    </xf>
    <xf numFmtId="165" fontId="33" fillId="25" borderId="53" xfId="44" applyNumberFormat="1" applyFont="1" applyFill="1" applyBorder="1" applyAlignment="1">
      <alignment horizontal="right" vertical="center"/>
    </xf>
    <xf numFmtId="0" fontId="27" fillId="24" borderId="55" xfId="0" applyFont="1" applyFill="1" applyBorder="1" applyAlignment="1">
      <alignment horizontal="right"/>
    </xf>
    <xf numFmtId="165" fontId="33" fillId="25" borderId="59" xfId="44" applyNumberFormat="1" applyFont="1" applyFill="1" applyBorder="1" applyAlignment="1">
      <alignment horizontal="right" vertical="center"/>
    </xf>
    <xf numFmtId="165" fontId="33" fillId="24" borderId="62" xfId="44" applyNumberFormat="1" applyFont="1" applyFill="1" applyBorder="1" applyAlignment="1">
      <alignment horizontal="right" vertical="center"/>
    </xf>
    <xf numFmtId="165" fontId="33" fillId="24" borderId="63" xfId="44" applyNumberFormat="1" applyFont="1" applyFill="1" applyBorder="1" applyAlignment="1">
      <alignment horizontal="center" vertical="center"/>
    </xf>
    <xf numFmtId="165" fontId="33" fillId="25" borderId="65" xfId="44" applyNumberFormat="1" applyFont="1" applyFill="1" applyBorder="1" applyAlignment="1">
      <alignment horizontal="right" vertical="center"/>
    </xf>
    <xf numFmtId="0" fontId="27" fillId="24" borderId="11" xfId="0" applyFont="1" applyFill="1" applyBorder="1" applyAlignment="1">
      <alignment horizontal="right" vertical="top"/>
    </xf>
    <xf numFmtId="3" fontId="27" fillId="24" borderId="66" xfId="44" applyNumberFormat="1" applyFont="1" applyFill="1" applyBorder="1" applyAlignment="1">
      <alignment horizontal="right" vertical="center"/>
    </xf>
    <xf numFmtId="3" fontId="21" fillId="27" borderId="28" xfId="44" applyNumberFormat="1" applyFont="1" applyFill="1" applyBorder="1" applyAlignment="1">
      <alignment horizontal="center" vertical="center"/>
    </xf>
    <xf numFmtId="167" fontId="38" fillId="27" borderId="24" xfId="44" applyNumberFormat="1" applyFont="1" applyFill="1" applyBorder="1" applyAlignment="1" applyProtection="1">
      <alignment horizontal="center" vertical="center"/>
      <protection hidden="1"/>
    </xf>
    <xf numFmtId="167" fontId="38" fillId="27" borderId="25" xfId="44" applyNumberFormat="1" applyFont="1" applyFill="1" applyBorder="1" applyAlignment="1" applyProtection="1">
      <alignment horizontal="center" vertical="center"/>
      <protection hidden="1"/>
    </xf>
    <xf numFmtId="0" fontId="28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5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7" fillId="24" borderId="73" xfId="0" applyFont="1" applyFill="1" applyBorder="1" applyAlignment="1">
      <alignment horizontal="right" vertical="center"/>
    </xf>
    <xf numFmtId="3" fontId="27" fillId="24" borderId="73" xfId="44" applyNumberFormat="1" applyFont="1" applyFill="1" applyBorder="1" applyAlignment="1">
      <alignment horizontal="right" vertical="center"/>
    </xf>
    <xf numFmtId="0" fontId="27" fillId="24" borderId="45" xfId="0" applyFont="1" applyFill="1" applyBorder="1" applyAlignment="1">
      <alignment horizontal="right"/>
    </xf>
    <xf numFmtId="0" fontId="27" fillId="24" borderId="46" xfId="0" applyFont="1" applyFill="1" applyBorder="1" applyAlignment="1">
      <alignment horizontal="right" vertical="top"/>
    </xf>
    <xf numFmtId="0" fontId="27" fillId="24" borderId="47" xfId="0" applyFont="1" applyFill="1" applyBorder="1" applyAlignment="1">
      <alignment horizontal="right"/>
    </xf>
    <xf numFmtId="0" fontId="27" fillId="24" borderId="74" xfId="0" applyFont="1" applyFill="1" applyBorder="1" applyAlignment="1">
      <alignment horizontal="right" vertical="top"/>
    </xf>
    <xf numFmtId="165" fontId="33" fillId="25" borderId="37" xfId="44" applyNumberFormat="1" applyFont="1" applyFill="1" applyBorder="1" applyAlignment="1">
      <alignment horizontal="right" vertical="center"/>
    </xf>
    <xf numFmtId="165" fontId="33" fillId="24" borderId="37" xfId="44" applyNumberFormat="1" applyFont="1" applyFill="1" applyBorder="1" applyAlignment="1">
      <alignment horizontal="right" vertical="center"/>
    </xf>
    <xf numFmtId="0" fontId="33" fillId="24" borderId="59" xfId="0" applyFont="1" applyFill="1" applyBorder="1" applyAlignment="1">
      <alignment vertical="top" wrapText="1"/>
    </xf>
    <xf numFmtId="0" fontId="33" fillId="24" borderId="0" xfId="0" applyFont="1" applyFill="1" applyAlignment="1">
      <alignment vertical="center" wrapText="1"/>
    </xf>
    <xf numFmtId="0" fontId="33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0" fontId="33" fillId="24" borderId="0" xfId="0" applyFont="1" applyFill="1" applyAlignment="1">
      <alignment vertical="top" wrapText="1"/>
    </xf>
    <xf numFmtId="165" fontId="33" fillId="0" borderId="0" xfId="44" applyNumberFormat="1" applyFont="1" applyFill="1" applyBorder="1" applyAlignment="1">
      <alignment horizontal="right" vertical="center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5" fillId="26" borderId="0" xfId="0" applyFont="1" applyFill="1" applyAlignment="1">
      <alignment horizontal="center" vertical="center"/>
    </xf>
    <xf numFmtId="3" fontId="21" fillId="27" borderId="36" xfId="44" applyNumberFormat="1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39" fillId="24" borderId="52" xfId="0" applyFont="1" applyFill="1" applyBorder="1" applyAlignment="1">
      <alignment horizontal="center" vertical="center"/>
    </xf>
    <xf numFmtId="0" fontId="40" fillId="26" borderId="52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39" fillId="27" borderId="38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0" fontId="40" fillId="27" borderId="79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3" fontId="21" fillId="27" borderId="42" xfId="44" applyNumberFormat="1" applyFont="1" applyFill="1" applyBorder="1" applyAlignment="1">
      <alignment horizontal="center" vertical="center"/>
    </xf>
    <xf numFmtId="165" fontId="33" fillId="24" borderId="48" xfId="44" applyNumberFormat="1" applyFont="1" applyFill="1" applyBorder="1" applyAlignment="1">
      <alignment horizontal="left" vertical="center"/>
    </xf>
    <xf numFmtId="165" fontId="33" fillId="24" borderId="37" xfId="44" applyNumberFormat="1" applyFont="1" applyFill="1" applyBorder="1" applyAlignment="1">
      <alignment horizontal="left" vertical="center"/>
    </xf>
    <xf numFmtId="165" fontId="33" fillId="24" borderId="64" xfId="44" applyNumberFormat="1" applyFont="1" applyFill="1" applyBorder="1" applyAlignment="1">
      <alignment horizontal="left" vertical="center"/>
    </xf>
    <xf numFmtId="165" fontId="33" fillId="24" borderId="75" xfId="44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right" vertical="top"/>
    </xf>
    <xf numFmtId="0" fontId="25" fillId="26" borderId="5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9" fillId="27" borderId="81" xfId="0" applyFont="1" applyFill="1" applyBorder="1" applyAlignment="1">
      <alignment horizontal="center" vertical="center"/>
    </xf>
    <xf numFmtId="0" fontId="20" fillId="27" borderId="81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74" xfId="0" applyFont="1" applyFill="1" applyBorder="1" applyAlignment="1">
      <alignment horizontal="center" vertical="center"/>
    </xf>
    <xf numFmtId="0" fontId="33" fillId="28" borderId="80" xfId="0" applyFont="1" applyFill="1" applyBorder="1" applyAlignment="1">
      <alignment vertical="center"/>
    </xf>
    <xf numFmtId="0" fontId="20" fillId="28" borderId="81" xfId="0" applyFont="1" applyFill="1" applyBorder="1" applyAlignment="1">
      <alignment horizontal="center" vertical="center"/>
    </xf>
    <xf numFmtId="0" fontId="27" fillId="28" borderId="82" xfId="0" applyFont="1" applyFill="1" applyBorder="1" applyAlignment="1">
      <alignment horizontal="center" vertical="center"/>
    </xf>
    <xf numFmtId="0" fontId="20" fillId="28" borderId="83" xfId="0" applyFont="1" applyFill="1" applyBorder="1" applyAlignment="1">
      <alignment horizontal="center" vertical="center"/>
    </xf>
    <xf numFmtId="0" fontId="33" fillId="28" borderId="85" xfId="0" applyFont="1" applyFill="1" applyBorder="1" applyAlignment="1">
      <alignment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33" fillId="26" borderId="83" xfId="0" applyFont="1" applyFill="1" applyBorder="1" applyAlignment="1">
      <alignment horizontal="center"/>
    </xf>
    <xf numFmtId="0" fontId="34" fillId="27" borderId="80" xfId="0" applyFont="1" applyFill="1" applyBorder="1" applyAlignment="1">
      <alignment horizontal="center"/>
    </xf>
    <xf numFmtId="0" fontId="33" fillId="27" borderId="85" xfId="0" applyFont="1" applyFill="1" applyBorder="1" applyAlignment="1">
      <alignment horizontal="center"/>
    </xf>
    <xf numFmtId="0" fontId="33" fillId="27" borderId="10" xfId="0" applyFont="1" applyFill="1" applyBorder="1" applyAlignment="1">
      <alignment horizontal="center"/>
    </xf>
    <xf numFmtId="165" fontId="21" fillId="24" borderId="0" xfId="44" applyNumberFormat="1" applyFont="1" applyFill="1" applyAlignment="1">
      <alignment horizontal="center"/>
    </xf>
    <xf numFmtId="166" fontId="33" fillId="24" borderId="37" xfId="44" applyNumberFormat="1" applyFont="1" applyFill="1" applyBorder="1" applyAlignment="1">
      <alignment horizontal="center" vertical="center"/>
    </xf>
    <xf numFmtId="166" fontId="33" fillId="25" borderId="53" xfId="44" applyNumberFormat="1" applyFont="1" applyFill="1" applyBorder="1" applyAlignment="1">
      <alignment horizontal="right" vertical="center"/>
    </xf>
    <xf numFmtId="166" fontId="33" fillId="25" borderId="59" xfId="44" applyNumberFormat="1" applyFont="1" applyFill="1" applyBorder="1" applyAlignment="1">
      <alignment horizontal="right" vertical="center"/>
    </xf>
    <xf numFmtId="166" fontId="33" fillId="24" borderId="63" xfId="44" applyNumberFormat="1" applyFont="1" applyFill="1" applyBorder="1" applyAlignment="1">
      <alignment horizontal="center" vertical="center"/>
    </xf>
    <xf numFmtId="166" fontId="33" fillId="25" borderId="65" xfId="44" applyNumberFormat="1" applyFont="1" applyFill="1" applyBorder="1" applyAlignment="1">
      <alignment horizontal="right" vertical="center"/>
    </xf>
    <xf numFmtId="0" fontId="21" fillId="24" borderId="0" xfId="0" quotePrefix="1" applyFont="1" applyFill="1" applyAlignment="1">
      <alignment vertical="center"/>
    </xf>
    <xf numFmtId="0" fontId="40" fillId="27" borderId="50" xfId="0" applyFont="1" applyFill="1" applyBorder="1" applyAlignment="1">
      <alignment horizontal="center" vertical="center"/>
    </xf>
    <xf numFmtId="0" fontId="33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3" xfId="44" applyNumberFormat="1" applyFont="1" applyFill="1" applyBorder="1" applyAlignment="1">
      <alignment horizontal="center" vertical="center"/>
    </xf>
    <xf numFmtId="3" fontId="21" fillId="27" borderId="89" xfId="44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3" fillId="24" borderId="0" xfId="0" applyFont="1" applyFill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3" fillId="24" borderId="0" xfId="0" applyFont="1" applyFill="1" applyAlignment="1">
      <alignment vertical="top"/>
    </xf>
    <xf numFmtId="0" fontId="20" fillId="24" borderId="14" xfId="0" applyFont="1" applyFill="1" applyBorder="1" applyAlignment="1">
      <alignment horizontal="center" vertical="center"/>
    </xf>
    <xf numFmtId="49" fontId="27" fillId="24" borderId="80" xfId="0" applyNumberFormat="1" applyFont="1" applyFill="1" applyBorder="1" applyAlignment="1">
      <alignment horizontal="center" vertical="center"/>
    </xf>
    <xf numFmtId="49" fontId="27" fillId="24" borderId="81" xfId="0" applyNumberFormat="1" applyFont="1" applyFill="1" applyBorder="1" applyAlignment="1">
      <alignment horizontal="center" vertical="center"/>
    </xf>
    <xf numFmtId="49" fontId="27" fillId="24" borderId="82" xfId="0" applyNumberFormat="1" applyFont="1" applyFill="1" applyBorder="1" applyAlignment="1">
      <alignment horizontal="center" vertical="center"/>
    </xf>
    <xf numFmtId="49" fontId="27" fillId="24" borderId="85" xfId="0" applyNumberFormat="1" applyFont="1" applyFill="1" applyBorder="1" applyAlignment="1">
      <alignment horizontal="center" vertical="center"/>
    </xf>
    <xf numFmtId="49" fontId="27" fillId="24" borderId="37" xfId="0" applyNumberFormat="1" applyFont="1" applyFill="1" applyBorder="1" applyAlignment="1">
      <alignment horizontal="center" vertical="center"/>
    </xf>
    <xf numFmtId="49" fontId="27" fillId="24" borderId="74" xfId="0" applyNumberFormat="1" applyFont="1" applyFill="1" applyBorder="1" applyAlignment="1">
      <alignment horizontal="center" vertical="center"/>
    </xf>
    <xf numFmtId="49" fontId="27" fillId="24" borderId="83" xfId="0" applyNumberFormat="1" applyFont="1" applyFill="1" applyBorder="1" applyAlignment="1">
      <alignment horizontal="center" vertical="center"/>
    </xf>
    <xf numFmtId="49" fontId="27" fillId="24" borderId="10" xfId="0" applyNumberFormat="1" applyFont="1" applyFill="1" applyBorder="1" applyAlignment="1">
      <alignment horizontal="center" vertical="center"/>
    </xf>
    <xf numFmtId="49" fontId="27" fillId="24" borderId="84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left" vertical="center" wrapText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7" fillId="24" borderId="56" xfId="0" applyFont="1" applyFill="1" applyBorder="1" applyAlignment="1">
      <alignment horizontal="center" vertical="center"/>
    </xf>
    <xf numFmtId="0" fontId="27" fillId="24" borderId="57" xfId="0" applyFont="1" applyFill="1" applyBorder="1" applyAlignment="1">
      <alignment horizontal="center" vertical="center"/>
    </xf>
    <xf numFmtId="0" fontId="27" fillId="24" borderId="58" xfId="0" applyFont="1" applyFill="1" applyBorder="1" applyAlignment="1">
      <alignment horizontal="center" vertical="center"/>
    </xf>
    <xf numFmtId="0" fontId="33" fillId="24" borderId="60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62" xfId="0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/>
    </xf>
    <xf numFmtId="0" fontId="33" fillId="24" borderId="71" xfId="0" applyFont="1" applyFill="1" applyBorder="1" applyAlignment="1">
      <alignment horizontal="center" vertical="center"/>
    </xf>
    <xf numFmtId="0" fontId="33" fillId="24" borderId="72" xfId="0" applyFont="1" applyFill="1" applyBorder="1" applyAlignment="1">
      <alignment horizontal="center" vertical="center"/>
    </xf>
    <xf numFmtId="0" fontId="33" fillId="24" borderId="67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69" xfId="0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center" vertical="center"/>
    </xf>
    <xf numFmtId="0" fontId="27" fillId="24" borderId="68" xfId="0" applyFont="1" applyFill="1" applyBorder="1" applyAlignment="1">
      <alignment horizontal="center" vertical="center"/>
    </xf>
    <xf numFmtId="0" fontId="27" fillId="24" borderId="6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center" vertical="center"/>
    </xf>
    <xf numFmtId="0" fontId="40" fillId="28" borderId="49" xfId="0" applyFont="1" applyFill="1" applyBorder="1" applyAlignment="1">
      <alignment horizontal="center" vertical="center"/>
    </xf>
    <xf numFmtId="0" fontId="40" fillId="28" borderId="50" xfId="0" applyFont="1" applyFill="1" applyBorder="1" applyAlignment="1">
      <alignment horizontal="center" vertical="center"/>
    </xf>
    <xf numFmtId="0" fontId="40" fillId="28" borderId="52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 wrapText="1"/>
    </xf>
    <xf numFmtId="0" fontId="39" fillId="26" borderId="40" xfId="0" applyFont="1" applyFill="1" applyBorder="1" applyAlignment="1">
      <alignment horizontal="center" vertical="center"/>
    </xf>
    <xf numFmtId="0" fontId="39" fillId="26" borderId="51" xfId="0" applyFont="1" applyFill="1" applyBorder="1" applyAlignment="1">
      <alignment horizontal="center" vertical="center"/>
    </xf>
    <xf numFmtId="167" fontId="38" fillId="26" borderId="17" xfId="44" applyNumberFormat="1" applyFont="1" applyFill="1" applyBorder="1" applyAlignment="1" applyProtection="1">
      <alignment horizontal="center" vertical="center"/>
      <protection hidden="1"/>
    </xf>
    <xf numFmtId="167" fontId="38" fillId="26" borderId="18" xfId="44" applyNumberFormat="1" applyFont="1" applyFill="1" applyBorder="1" applyAlignment="1" applyProtection="1">
      <alignment horizontal="center" vertical="center"/>
      <protection hidden="1"/>
    </xf>
    <xf numFmtId="167" fontId="38" fillId="26" borderId="35" xfId="44" applyNumberFormat="1" applyFont="1" applyFill="1" applyBorder="1" applyAlignment="1" applyProtection="1">
      <alignment horizontal="center" vertical="center"/>
      <protection hidden="1"/>
    </xf>
    <xf numFmtId="0" fontId="37" fillId="24" borderId="0" xfId="0" applyFont="1" applyFill="1" applyAlignment="1">
      <alignment horizontal="center" vertical="top"/>
    </xf>
    <xf numFmtId="0" fontId="37" fillId="24" borderId="0" xfId="0" applyFont="1" applyFill="1" applyAlignment="1">
      <alignment horizontal="left" vertical="top"/>
    </xf>
    <xf numFmtId="0" fontId="31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3" fillId="26" borderId="87" xfId="0" applyFont="1" applyFill="1" applyBorder="1" applyAlignment="1">
      <alignment horizontal="center"/>
    </xf>
    <xf numFmtId="0" fontId="33" fillId="26" borderId="86" xfId="0" applyFont="1" applyFill="1" applyBorder="1" applyAlignment="1">
      <alignment horizontal="center"/>
    </xf>
    <xf numFmtId="0" fontId="20" fillId="26" borderId="88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0" fontId="20" fillId="26" borderId="90" xfId="0" applyFont="1" applyFill="1" applyBorder="1" applyAlignment="1">
      <alignment horizontal="center" vertical="center"/>
    </xf>
    <xf numFmtId="0" fontId="20" fillId="26" borderId="77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left" vertical="center"/>
    </xf>
    <xf numFmtId="167" fontId="38" fillId="26" borderId="19" xfId="44" applyNumberFormat="1" applyFont="1" applyFill="1" applyBorder="1" applyAlignment="1" applyProtection="1">
      <alignment horizontal="center" vertical="center"/>
      <protection hidden="1"/>
    </xf>
    <xf numFmtId="167" fontId="38" fillId="26" borderId="27" xfId="44" applyNumberFormat="1" applyFont="1" applyFill="1" applyBorder="1" applyAlignment="1" applyProtection="1">
      <alignment horizontal="center" vertical="center"/>
      <protection hidden="1"/>
    </xf>
    <xf numFmtId="167" fontId="38" fillId="26" borderId="22" xfId="44" applyNumberFormat="1" applyFont="1" applyFill="1" applyBorder="1" applyAlignment="1" applyProtection="1">
      <alignment horizontal="center" vertical="center"/>
      <protection hidden="1"/>
    </xf>
    <xf numFmtId="0" fontId="25" fillId="26" borderId="88" xfId="0" applyFont="1" applyFill="1" applyBorder="1" applyAlignment="1">
      <alignment horizontal="center" vertical="center"/>
    </xf>
    <xf numFmtId="0" fontId="25" fillId="26" borderId="53" xfId="0" applyFont="1" applyFill="1" applyBorder="1" applyAlignment="1">
      <alignment horizontal="center" vertical="center"/>
    </xf>
    <xf numFmtId="0" fontId="33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167" fontId="38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76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8" fillId="26" borderId="26" xfId="44" applyNumberFormat="1" applyFont="1" applyFill="1" applyBorder="1" applyAlignment="1" applyProtection="1">
      <alignment horizontal="center" vertical="center"/>
      <protection hidden="1"/>
    </xf>
    <xf numFmtId="167" fontId="38" fillId="26" borderId="29" xfId="44" applyNumberFormat="1" applyFont="1" applyFill="1" applyBorder="1" applyAlignment="1" applyProtection="1">
      <alignment horizontal="center" vertical="center"/>
      <protection hidden="1"/>
    </xf>
    <xf numFmtId="0" fontId="21" fillId="24" borderId="12" xfId="0" quotePrefix="1" applyFont="1" applyFill="1" applyBorder="1" applyAlignment="1">
      <alignment horizontal="left" vertical="center"/>
    </xf>
    <xf numFmtId="0" fontId="33" fillId="26" borderId="71" xfId="0" applyFont="1" applyFill="1" applyBorder="1" applyAlignment="1">
      <alignment horizontal="center"/>
    </xf>
    <xf numFmtId="0" fontId="40" fillId="28" borderId="78" xfId="0" applyFont="1" applyFill="1" applyBorder="1" applyAlignment="1">
      <alignment horizontal="center" vertical="center"/>
    </xf>
    <xf numFmtId="0" fontId="40" fillId="28" borderId="79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3" fontId="1" fillId="26" borderId="20" xfId="0" applyNumberFormat="1" applyFont="1" applyFill="1" applyBorder="1" applyAlignment="1">
      <alignment horizontal="center" vertical="center"/>
    </xf>
    <xf numFmtId="3" fontId="1" fillId="26" borderId="16" xfId="0" applyNumberFormat="1" applyFont="1" applyFill="1" applyBorder="1" applyAlignment="1">
      <alignment horizontal="center" vertical="center"/>
    </xf>
    <xf numFmtId="0" fontId="39" fillId="26" borderId="50" xfId="0" applyFont="1" applyFill="1" applyBorder="1" applyAlignment="1">
      <alignment horizontal="center" vertical="center"/>
    </xf>
    <xf numFmtId="3" fontId="1" fillId="26" borderId="24" xfId="0" applyNumberFormat="1" applyFont="1" applyFill="1" applyBorder="1" applyAlignment="1">
      <alignment horizontal="center" vertical="center"/>
    </xf>
    <xf numFmtId="3" fontId="1" fillId="26" borderId="25" xfId="0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63"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000080"/>
      <color rgb="FFB0BB17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0ED8513-87BC-4552-93F1-6CBB9EDA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266700</xdr:rowOff>
    </xdr:from>
    <xdr:to>
      <xdr:col>4</xdr:col>
      <xdr:colOff>1257300</xdr:colOff>
      <xdr:row>16</xdr:row>
      <xdr:rowOff>212598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A47BCC01-EC93-446D-8EB5-42EEEB07B699}"/>
            </a:ext>
          </a:extLst>
        </xdr:cNvPr>
        <xdr:cNvSpPr/>
      </xdr:nvSpPr>
      <xdr:spPr>
        <a:xfrm>
          <a:off x="1628775" y="3838575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Selecteer 'geladen' of 'leeg'</a:t>
          </a:r>
        </a:p>
      </xdr:txBody>
    </xdr:sp>
    <xdr:clientData/>
  </xdr:twoCellAnchor>
  <xdr:twoCellAnchor>
    <xdr:from>
      <xdr:col>5</xdr:col>
      <xdr:colOff>19049</xdr:colOff>
      <xdr:row>16</xdr:row>
      <xdr:rowOff>209549</xdr:rowOff>
    </xdr:from>
    <xdr:to>
      <xdr:col>6</xdr:col>
      <xdr:colOff>9525</xdr:colOff>
      <xdr:row>20</xdr:row>
      <xdr:rowOff>114300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20324E88-265E-41E5-82C3-285646157BFF}"/>
            </a:ext>
          </a:extLst>
        </xdr:cNvPr>
        <xdr:cNvSpPr/>
      </xdr:nvSpPr>
      <xdr:spPr>
        <a:xfrm>
          <a:off x="2962274" y="4333874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Vertrek wordt automatisch gevuld door aankomst vorige reis, behalve bij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de eerste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5</xdr:row>
      <xdr:rowOff>104774</xdr:rowOff>
    </xdr:from>
    <xdr:to>
      <xdr:col>7</xdr:col>
      <xdr:colOff>514350</xdr:colOff>
      <xdr:row>7</xdr:row>
      <xdr:rowOff>133350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639954A5-7D39-4618-9B68-0AEC3FDC1FCD}"/>
            </a:ext>
          </a:extLst>
        </xdr:cNvPr>
        <xdr:cNvSpPr/>
      </xdr:nvSpPr>
      <xdr:spPr>
        <a:xfrm>
          <a:off x="4514850" y="1343024"/>
          <a:ext cx="1704975" cy="619126"/>
        </a:xfrm>
        <a:prstGeom prst="wedgeRectCallout">
          <a:avLst>
            <a:gd name="adj1" fmla="val 97661"/>
            <a:gd name="adj2" fmla="val -5121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vul A, B en C in en het verbruik wordt uitgerekend</a:t>
          </a:r>
        </a:p>
      </xdr:txBody>
    </xdr:sp>
    <xdr:clientData/>
  </xdr:twoCellAnchor>
  <xdr:twoCellAnchor>
    <xdr:from>
      <xdr:col>9</xdr:col>
      <xdr:colOff>571500</xdr:colOff>
      <xdr:row>0</xdr:row>
      <xdr:rowOff>161925</xdr:rowOff>
    </xdr:from>
    <xdr:to>
      <xdr:col>13</xdr:col>
      <xdr:colOff>666750</xdr:colOff>
      <xdr:row>2</xdr:row>
      <xdr:rowOff>142875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FC1FD68C-84C1-4B86-BF75-2C2ABBE1CB29}"/>
            </a:ext>
          </a:extLst>
        </xdr:cNvPr>
        <xdr:cNvSpPr/>
      </xdr:nvSpPr>
      <xdr:spPr>
        <a:xfrm>
          <a:off x="7305675" y="161925"/>
          <a:ext cx="2143125" cy="476250"/>
        </a:xfrm>
        <a:prstGeom prst="wedgeRectCallout">
          <a:avLst>
            <a:gd name="adj1" fmla="val -69194"/>
            <a:gd name="adj2" fmla="val 126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Kies brandstof. De emissiefactor verschijnt automatisch in rood</a:t>
          </a:r>
        </a:p>
      </xdr:txBody>
    </xdr:sp>
    <xdr:clientData/>
  </xdr:twoCellAnchor>
  <xdr:twoCellAnchor>
    <xdr:from>
      <xdr:col>14</xdr:col>
      <xdr:colOff>25401</xdr:colOff>
      <xdr:row>16</xdr:row>
      <xdr:rowOff>187325</xdr:rowOff>
    </xdr:from>
    <xdr:to>
      <xdr:col>17</xdr:col>
      <xdr:colOff>723901</xdr:colOff>
      <xdr:row>21</xdr:row>
      <xdr:rowOff>190500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C3377FD-D857-460D-9D35-87CA77A340AA}"/>
            </a:ext>
          </a:extLst>
        </xdr:cNvPr>
        <xdr:cNvSpPr/>
      </xdr:nvSpPr>
      <xdr:spPr>
        <a:xfrm>
          <a:off x="9788526" y="4311650"/>
          <a:ext cx="3041650" cy="138430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'geladen' kiest, wordt het veld 'kilometers leeg' grijs omdat het niet nodig is. </a:t>
          </a:r>
        </a:p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'leeg' kiest, worden de velden 'kilometers geladen', 'vervoerde tonnen' en 'tonnen x km' grijs omdat die dan niet meer relevant zijn. </a:t>
          </a:r>
        </a:p>
        <a:p>
          <a:pPr marL="0" indent="0" algn="ctr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228600</xdr:colOff>
      <xdr:row>2</xdr:row>
      <xdr:rowOff>219075</xdr:rowOff>
    </xdr:from>
    <xdr:to>
      <xdr:col>19</xdr:col>
      <xdr:colOff>485775</xdr:colOff>
      <xdr:row>5</xdr:row>
      <xdr:rowOff>88773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DA772D15-CDE1-4E41-8002-341F35E18F27}"/>
            </a:ext>
          </a:extLst>
        </xdr:cNvPr>
        <xdr:cNvSpPr/>
      </xdr:nvSpPr>
      <xdr:spPr>
        <a:xfrm>
          <a:off x="12334875" y="714375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Niets invullen, automatische berekeningen afhankelijk van 'geladen' of 'leeg'</a:t>
          </a:r>
        </a:p>
      </xdr:txBody>
    </xdr:sp>
    <xdr:clientData/>
  </xdr:twoCellAnchor>
  <xdr:twoCellAnchor>
    <xdr:from>
      <xdr:col>18</xdr:col>
      <xdr:colOff>31750</xdr:colOff>
      <xdr:row>13</xdr:row>
      <xdr:rowOff>149225</xdr:rowOff>
    </xdr:from>
    <xdr:to>
      <xdr:col>19</xdr:col>
      <xdr:colOff>85725</xdr:colOff>
      <xdr:row>15</xdr:row>
      <xdr:rowOff>228600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1577FA29-E3BA-4D7D-9CFE-277DB589BBE7}"/>
            </a:ext>
          </a:extLst>
        </xdr:cNvPr>
        <xdr:cNvSpPr/>
      </xdr:nvSpPr>
      <xdr:spPr>
        <a:xfrm>
          <a:off x="12919075" y="3444875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liters  x  emissie-factor</a:t>
          </a:r>
        </a:p>
      </xdr:txBody>
    </xdr:sp>
    <xdr:clientData/>
  </xdr:twoCellAnchor>
  <xdr:twoCellAnchor>
    <xdr:from>
      <xdr:col>18</xdr:col>
      <xdr:colOff>752475</xdr:colOff>
      <xdr:row>15</xdr:row>
      <xdr:rowOff>171450</xdr:rowOff>
    </xdr:from>
    <xdr:to>
      <xdr:col>20</xdr:col>
      <xdr:colOff>190500</xdr:colOff>
      <xdr:row>18</xdr:row>
      <xdr:rowOff>161925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6892A2EA-58B4-499B-AC6F-C0C231F5E1D7}"/>
            </a:ext>
          </a:extLst>
        </xdr:cNvPr>
        <xdr:cNvSpPr/>
      </xdr:nvSpPr>
      <xdr:spPr>
        <a:xfrm>
          <a:off x="13639800" y="4019550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vervoerde tonnen</a:t>
          </a:r>
        </a:p>
      </xdr:txBody>
    </xdr:sp>
    <xdr:clientData/>
  </xdr:twoCellAnchor>
  <xdr:twoCellAnchor>
    <xdr:from>
      <xdr:col>19</xdr:col>
      <xdr:colOff>600076</xdr:colOff>
      <xdr:row>20</xdr:row>
      <xdr:rowOff>85725</xdr:rowOff>
    </xdr:from>
    <xdr:to>
      <xdr:col>20</xdr:col>
      <xdr:colOff>619125</xdr:colOff>
      <xdr:row>23</xdr:row>
      <xdr:rowOff>161925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521E3492-D34A-4E8F-8DFA-8D92E9DE1FA9}"/>
            </a:ext>
          </a:extLst>
        </xdr:cNvPr>
        <xdr:cNvSpPr/>
      </xdr:nvSpPr>
      <xdr:spPr>
        <a:xfrm>
          <a:off x="14268451" y="5314950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ton-kilometer</a:t>
          </a:r>
        </a:p>
      </xdr:txBody>
    </xdr:sp>
    <xdr:clientData/>
  </xdr:twoCellAnchor>
  <xdr:twoCellAnchor>
    <xdr:from>
      <xdr:col>7</xdr:col>
      <xdr:colOff>28576</xdr:colOff>
      <xdr:row>16</xdr:row>
      <xdr:rowOff>209549</xdr:rowOff>
    </xdr:from>
    <xdr:to>
      <xdr:col>9</xdr:col>
      <xdr:colOff>676275</xdr:colOff>
      <xdr:row>19</xdr:row>
      <xdr:rowOff>219074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AA7176E-5F35-4C8F-90E2-716240E05737}"/>
            </a:ext>
          </a:extLst>
        </xdr:cNvPr>
        <xdr:cNvSpPr/>
      </xdr:nvSpPr>
      <xdr:spPr>
        <a:xfrm>
          <a:off x="5734051" y="4333874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'Inhoud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bunkers start reis' wordt automatisch gevuld door 'inhoud bunkers einde reis'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209549</xdr:rowOff>
    </xdr:from>
    <xdr:to>
      <xdr:col>13</xdr:col>
      <xdr:colOff>904875</xdr:colOff>
      <xdr:row>17</xdr:row>
      <xdr:rowOff>247649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319B9B34-BCEE-46FA-A7B9-A78551C6F795}"/>
            </a:ext>
          </a:extLst>
        </xdr:cNvPr>
        <xdr:cNvSpPr/>
      </xdr:nvSpPr>
      <xdr:spPr>
        <a:xfrm>
          <a:off x="7848600" y="4333874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automatische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berekening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257175</xdr:colOff>
      <xdr:row>13</xdr:row>
      <xdr:rowOff>104775</xdr:rowOff>
    </xdr:from>
    <xdr:to>
      <xdr:col>6</xdr:col>
      <xdr:colOff>1000125</xdr:colOff>
      <xdr:row>14</xdr:row>
      <xdr:rowOff>95250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E77CBF2C-C630-4E62-B687-C2BA93658956}"/>
            </a:ext>
          </a:extLst>
        </xdr:cNvPr>
        <xdr:cNvSpPr/>
      </xdr:nvSpPr>
      <xdr:spPr>
        <a:xfrm>
          <a:off x="4581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11</xdr:col>
      <xdr:colOff>142875</xdr:colOff>
      <xdr:row>13</xdr:row>
      <xdr:rowOff>104775</xdr:rowOff>
    </xdr:from>
    <xdr:to>
      <xdr:col>11</xdr:col>
      <xdr:colOff>885825</xdr:colOff>
      <xdr:row>14</xdr:row>
      <xdr:rowOff>95250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F38C80D7-8825-4B3E-B4F0-7952BACAE919}"/>
            </a:ext>
          </a:extLst>
        </xdr:cNvPr>
        <xdr:cNvSpPr/>
      </xdr:nvSpPr>
      <xdr:spPr>
        <a:xfrm>
          <a:off x="7905750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9</xdr:col>
      <xdr:colOff>133350</xdr:colOff>
      <xdr:row>13</xdr:row>
      <xdr:rowOff>104775</xdr:rowOff>
    </xdr:from>
    <xdr:to>
      <xdr:col>9</xdr:col>
      <xdr:colOff>876300</xdr:colOff>
      <xdr:row>14</xdr:row>
      <xdr:rowOff>95250</xdr:rowOff>
    </xdr:to>
    <xdr:sp macro="" textlink="">
      <xdr:nvSpPr>
        <xdr:cNvPr id="18" name="Tekstballon: rechthoek 17">
          <a:extLst>
            <a:ext uri="{FF2B5EF4-FFF2-40B4-BE49-F238E27FC236}">
              <a16:creationId xmlns:a16="http://schemas.microsoft.com/office/drawing/2014/main" id="{E8BB3887-A74F-4817-A7E3-B59A781D939B}"/>
            </a:ext>
          </a:extLst>
        </xdr:cNvPr>
        <xdr:cNvSpPr/>
      </xdr:nvSpPr>
      <xdr:spPr>
        <a:xfrm>
          <a:off x="6867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2emissiefactoren.nl/lijst-emissiefactoren/" TargetMode="External"/><Relationship Id="rId1" Type="http://schemas.openxmlformats.org/officeDocument/2006/relationships/hyperlink" Target="https://www.co2emissiefactoren.nl/instrumenten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2emissiefactoren.nl/lijst-emissiefactoren/" TargetMode="External"/><Relationship Id="rId1" Type="http://schemas.openxmlformats.org/officeDocument/2006/relationships/hyperlink" Target="https://www.co2emissiefactoren.nl/instrumenten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D60"/>
  <sheetViews>
    <sheetView showGridLines="0" showRowColHeaders="0" showZeros="0" tabSelected="1" zoomScaleNormal="100" zoomScaleSheetLayoutView="100" workbookViewId="0">
      <selection activeCell="G16" sqref="G16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20" width="11.7109375" style="5" customWidth="1"/>
    <col min="21" max="21" width="11.7109375" style="6" customWidth="1"/>
    <col min="22" max="23" width="11.7109375" style="143" hidden="1" customWidth="1"/>
    <col min="24" max="27" width="15.7109375" style="143" hidden="1" customWidth="1"/>
    <col min="28" max="28" width="0" style="143" hidden="1" customWidth="1"/>
    <col min="29" max="30" width="0" style="148" hidden="1" customWidth="1"/>
    <col min="31" max="31" width="0" style="6" hidden="1" customWidth="1"/>
    <col min="32" max="16384" width="9.140625" style="6"/>
  </cols>
  <sheetData>
    <row r="1" spans="1:30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30" ht="20.100000000000001" customHeight="1" x14ac:dyDescent="0.2">
      <c r="B2" s="200" t="s">
        <v>22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4"/>
      <c r="P2" s="4"/>
      <c r="Q2" s="4"/>
      <c r="R2" s="4"/>
      <c r="S2" s="4"/>
      <c r="T2" s="4"/>
      <c r="U2" s="3"/>
    </row>
    <row r="3" spans="1:30" ht="20.100000000000001" customHeight="1" x14ac:dyDescent="0.2">
      <c r="B3" s="207"/>
      <c r="C3" s="207"/>
      <c r="D3" s="207"/>
      <c r="E3" s="207"/>
      <c r="F3" s="207"/>
      <c r="G3" s="207"/>
      <c r="H3" s="207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0" s="7" customFormat="1" ht="20.100000000000001" customHeight="1" x14ac:dyDescent="0.2">
      <c r="A4" s="2"/>
      <c r="B4" s="211" t="s">
        <v>23</v>
      </c>
      <c r="C4" s="211" t="s">
        <v>2</v>
      </c>
      <c r="D4" s="15" t="s">
        <v>1</v>
      </c>
      <c r="E4" s="201"/>
      <c r="F4" s="201"/>
      <c r="G4" s="201"/>
      <c r="H4" s="16" t="s">
        <v>15</v>
      </c>
      <c r="I4" s="10" t="s">
        <v>1</v>
      </c>
      <c r="J4" s="221"/>
      <c r="K4" s="221"/>
      <c r="L4" s="221"/>
      <c r="M4" s="221"/>
      <c r="N4" s="221"/>
      <c r="O4" s="2"/>
      <c r="P4" s="1"/>
      <c r="Q4" s="1"/>
      <c r="R4" s="1"/>
      <c r="S4" s="2"/>
      <c r="T4" s="1"/>
      <c r="U4" s="2"/>
      <c r="V4" s="144"/>
      <c r="W4" s="144"/>
      <c r="X4" s="144"/>
      <c r="Y4" s="144"/>
      <c r="Z4" s="144"/>
      <c r="AA4" s="144"/>
      <c r="AB4" s="144"/>
      <c r="AC4" s="149"/>
      <c r="AD4" s="149"/>
    </row>
    <row r="5" spans="1:30" s="7" customFormat="1" ht="20.100000000000001" customHeight="1" x14ac:dyDescent="0.2">
      <c r="A5" s="2"/>
      <c r="B5" s="212" t="s">
        <v>24</v>
      </c>
      <c r="C5" s="212" t="s">
        <v>14</v>
      </c>
      <c r="D5" s="15" t="s">
        <v>1</v>
      </c>
      <c r="E5" s="213"/>
      <c r="F5" s="213"/>
      <c r="G5" s="213"/>
      <c r="H5" s="16" t="s">
        <v>25</v>
      </c>
      <c r="I5" s="10" t="s">
        <v>1</v>
      </c>
      <c r="J5" s="40"/>
      <c r="K5" s="18" t="s">
        <v>16</v>
      </c>
      <c r="L5" s="17">
        <f>IF(J5="Diesel (fossiele)",2.657,2.471)</f>
        <v>2.4710000000000001</v>
      </c>
      <c r="M5" s="142" t="s">
        <v>43</v>
      </c>
      <c r="N5" s="142"/>
      <c r="O5" s="2"/>
      <c r="P5" s="135"/>
      <c r="Q5" s="1"/>
      <c r="R5" s="1"/>
      <c r="S5" s="1"/>
      <c r="T5" s="1"/>
      <c r="U5" s="2"/>
      <c r="V5" s="144"/>
      <c r="W5" s="144"/>
      <c r="X5" s="144"/>
      <c r="Y5" s="144"/>
      <c r="Z5" s="144"/>
      <c r="AA5" s="144"/>
      <c r="AB5" s="144"/>
      <c r="AC5" s="149"/>
      <c r="AD5" s="149"/>
    </row>
    <row r="6" spans="1:30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44"/>
      <c r="W6" s="144"/>
      <c r="X6" s="144"/>
      <c r="Y6" s="144"/>
      <c r="Z6" s="144"/>
      <c r="AA6" s="144"/>
      <c r="AB6" s="144"/>
      <c r="AC6" s="149"/>
      <c r="AD6" s="149"/>
    </row>
    <row r="7" spans="1:30" s="9" customFormat="1" ht="27" customHeight="1" x14ac:dyDescent="0.2">
      <c r="A7" s="13"/>
      <c r="C7" s="10"/>
      <c r="D7" s="10"/>
      <c r="E7" s="208" t="s">
        <v>26</v>
      </c>
      <c r="F7" s="209"/>
      <c r="G7" s="210"/>
      <c r="H7" s="208" t="s">
        <v>27</v>
      </c>
      <c r="I7" s="209"/>
      <c r="J7" s="209"/>
      <c r="K7" s="209"/>
      <c r="L7" s="209"/>
      <c r="M7" s="209"/>
      <c r="N7" s="210"/>
      <c r="O7" s="208" t="s">
        <v>28</v>
      </c>
      <c r="P7" s="209"/>
      <c r="Q7" s="209"/>
      <c r="R7" s="209"/>
      <c r="S7" s="208" t="s">
        <v>8</v>
      </c>
      <c r="T7" s="209"/>
      <c r="U7" s="210"/>
      <c r="V7" s="145"/>
      <c r="W7" s="145"/>
      <c r="X7" s="145"/>
      <c r="Y7" s="145"/>
      <c r="Z7" s="145"/>
      <c r="AA7" s="145"/>
      <c r="AB7" s="145"/>
      <c r="AC7" s="150"/>
      <c r="AD7" s="150"/>
    </row>
    <row r="8" spans="1:30" s="8" customFormat="1" ht="15" customHeight="1" x14ac:dyDescent="0.2">
      <c r="A8" s="1"/>
      <c r="B8" s="19"/>
      <c r="C8" s="19"/>
      <c r="D8" s="19"/>
      <c r="E8" s="154" t="s">
        <v>87</v>
      </c>
      <c r="F8" s="157" t="s">
        <v>30</v>
      </c>
      <c r="G8" s="160" t="s">
        <v>31</v>
      </c>
      <c r="H8" s="227" t="s">
        <v>3</v>
      </c>
      <c r="I8" s="216"/>
      <c r="J8" s="215" t="s">
        <v>4</v>
      </c>
      <c r="K8" s="216"/>
      <c r="L8" s="215" t="s">
        <v>5</v>
      </c>
      <c r="M8" s="216"/>
      <c r="N8" s="125" t="s">
        <v>20</v>
      </c>
      <c r="O8" s="126"/>
      <c r="P8" s="127" t="s">
        <v>12</v>
      </c>
      <c r="Q8" s="127" t="s">
        <v>13</v>
      </c>
      <c r="R8" s="137" t="s">
        <v>19</v>
      </c>
      <c r="S8" s="118" t="s">
        <v>0</v>
      </c>
      <c r="T8" s="122"/>
      <c r="U8" s="121" t="s">
        <v>48</v>
      </c>
      <c r="V8" s="144"/>
      <c r="W8" s="144"/>
      <c r="X8" s="144"/>
      <c r="Y8" s="144"/>
      <c r="Z8" s="144"/>
      <c r="AA8" s="144"/>
      <c r="AB8" s="144"/>
      <c r="AC8" s="144"/>
      <c r="AD8" s="144"/>
    </row>
    <row r="9" spans="1:30" s="8" customFormat="1" ht="15" customHeight="1" x14ac:dyDescent="0.2">
      <c r="A9" s="1"/>
      <c r="B9" s="19"/>
      <c r="C9" s="19"/>
      <c r="D9" s="19"/>
      <c r="E9" s="155"/>
      <c r="F9" s="158"/>
      <c r="G9" s="161"/>
      <c r="H9" s="33"/>
      <c r="I9" s="112"/>
      <c r="J9" s="96"/>
      <c r="K9" s="112"/>
      <c r="L9" s="225"/>
      <c r="M9" s="226"/>
      <c r="N9" s="113"/>
      <c r="O9" s="114"/>
      <c r="P9" s="116" t="s">
        <v>0</v>
      </c>
      <c r="Q9" s="116"/>
      <c r="R9" s="138" t="s">
        <v>40</v>
      </c>
      <c r="S9" s="119" t="s">
        <v>46</v>
      </c>
      <c r="T9" s="123" t="s">
        <v>46</v>
      </c>
      <c r="U9" s="26" t="s">
        <v>49</v>
      </c>
      <c r="V9" s="144"/>
      <c r="W9" s="144"/>
      <c r="X9" s="144"/>
      <c r="Y9" s="144"/>
      <c r="Z9" s="144"/>
      <c r="AA9" s="144"/>
      <c r="AB9" s="144"/>
      <c r="AC9" s="144"/>
      <c r="AD9" s="144"/>
    </row>
    <row r="10" spans="1:30" s="7" customFormat="1" ht="15" x14ac:dyDescent="0.2">
      <c r="A10" s="2"/>
      <c r="B10" s="19"/>
      <c r="C10" s="214"/>
      <c r="D10" s="214"/>
      <c r="E10" s="155"/>
      <c r="F10" s="158"/>
      <c r="G10" s="161"/>
      <c r="H10" s="228" t="s">
        <v>32</v>
      </c>
      <c r="I10" s="218"/>
      <c r="J10" s="217" t="s">
        <v>34</v>
      </c>
      <c r="K10" s="218"/>
      <c r="L10" s="217" t="s">
        <v>32</v>
      </c>
      <c r="M10" s="218"/>
      <c r="N10" s="94" t="s">
        <v>37</v>
      </c>
      <c r="O10" s="115" t="s">
        <v>21</v>
      </c>
      <c r="P10" s="116" t="s">
        <v>21</v>
      </c>
      <c r="Q10" s="116" t="s">
        <v>51</v>
      </c>
      <c r="R10" s="138" t="s">
        <v>18</v>
      </c>
      <c r="S10" s="119" t="s">
        <v>47</v>
      </c>
      <c r="T10" s="123" t="s">
        <v>59</v>
      </c>
      <c r="U10" s="26" t="s">
        <v>45</v>
      </c>
      <c r="V10" s="144"/>
      <c r="W10" s="144"/>
      <c r="X10" s="144"/>
      <c r="Y10" s="144"/>
      <c r="Z10" s="144"/>
      <c r="AA10" s="144"/>
      <c r="AB10" s="144"/>
      <c r="AC10" s="149"/>
      <c r="AD10" s="149"/>
    </row>
    <row r="11" spans="1:30" s="21" customFormat="1" ht="20.100000000000001" customHeight="1" thickBot="1" x14ac:dyDescent="0.25">
      <c r="A11" s="20"/>
      <c r="B11" s="19" t="s">
        <v>0</v>
      </c>
      <c r="C11" s="206" t="s">
        <v>0</v>
      </c>
      <c r="D11" s="206"/>
      <c r="E11" s="156"/>
      <c r="F11" s="159"/>
      <c r="G11" s="162"/>
      <c r="H11" s="228" t="s">
        <v>33</v>
      </c>
      <c r="I11" s="218"/>
      <c r="J11" s="219" t="s">
        <v>35</v>
      </c>
      <c r="K11" s="220"/>
      <c r="L11" s="217" t="s">
        <v>36</v>
      </c>
      <c r="M11" s="218"/>
      <c r="N11" s="94" t="s">
        <v>35</v>
      </c>
      <c r="O11" s="115" t="s">
        <v>38</v>
      </c>
      <c r="P11" s="116" t="s">
        <v>39</v>
      </c>
      <c r="Q11" s="117" t="s">
        <v>40</v>
      </c>
      <c r="R11" s="138" t="s">
        <v>41</v>
      </c>
      <c r="S11" s="120" t="s">
        <v>6</v>
      </c>
      <c r="T11" s="124" t="s">
        <v>58</v>
      </c>
      <c r="U11" s="26" t="s">
        <v>7</v>
      </c>
      <c r="V11" s="146"/>
      <c r="W11" s="146"/>
      <c r="X11" s="146"/>
      <c r="Y11" s="146"/>
      <c r="Z11" s="146"/>
      <c r="AA11" s="146"/>
      <c r="AB11" s="146"/>
      <c r="AC11" s="151"/>
      <c r="AD11" s="151"/>
    </row>
    <row r="12" spans="1:30" s="95" customFormat="1" ht="29.25" customHeight="1" thickBot="1" x14ac:dyDescent="0.25">
      <c r="B12" s="98" t="s">
        <v>9</v>
      </c>
      <c r="C12" s="153" t="s">
        <v>29</v>
      </c>
      <c r="D12" s="153"/>
      <c r="E12" s="101" t="s">
        <v>74</v>
      </c>
      <c r="F12" s="105" t="s">
        <v>72</v>
      </c>
      <c r="G12" s="99" t="s">
        <v>71</v>
      </c>
      <c r="H12" s="191" t="s">
        <v>72</v>
      </c>
      <c r="I12" s="192"/>
      <c r="J12" s="193" t="s">
        <v>71</v>
      </c>
      <c r="K12" s="194"/>
      <c r="L12" s="193" t="s">
        <v>71</v>
      </c>
      <c r="M12" s="194"/>
      <c r="N12" s="100" t="s">
        <v>73</v>
      </c>
      <c r="O12" s="102" t="s">
        <v>71</v>
      </c>
      <c r="P12" s="103" t="s">
        <v>71</v>
      </c>
      <c r="Q12" s="103" t="s">
        <v>71</v>
      </c>
      <c r="R12" s="136" t="s">
        <v>73</v>
      </c>
      <c r="S12" s="188" t="s">
        <v>73</v>
      </c>
      <c r="T12" s="189"/>
      <c r="U12" s="190"/>
      <c r="V12" s="147" t="s">
        <v>75</v>
      </c>
      <c r="W12" s="147" t="s">
        <v>76</v>
      </c>
      <c r="X12" s="147" t="s">
        <v>77</v>
      </c>
      <c r="Y12" s="147" t="s">
        <v>78</v>
      </c>
      <c r="Z12" s="147" t="s">
        <v>79</v>
      </c>
      <c r="AA12" s="147" t="s">
        <v>80</v>
      </c>
      <c r="AB12" s="147" t="s">
        <v>81</v>
      </c>
      <c r="AC12" s="152"/>
      <c r="AD12" s="152"/>
    </row>
    <row r="13" spans="1:30" s="7" customFormat="1" ht="21.95" customHeight="1" x14ac:dyDescent="0.2">
      <c r="A13" s="2"/>
      <c r="B13" s="35">
        <v>1</v>
      </c>
      <c r="C13" s="202"/>
      <c r="D13" s="203"/>
      <c r="E13" s="23"/>
      <c r="F13" s="27" t="s">
        <v>93</v>
      </c>
      <c r="G13" s="36"/>
      <c r="H13" s="229"/>
      <c r="I13" s="230"/>
      <c r="J13" s="222"/>
      <c r="K13" s="223"/>
      <c r="L13" s="224"/>
      <c r="M13" s="224"/>
      <c r="N13" s="34">
        <f t="shared" ref="N13:N38" si="0">H13+J13-L13</f>
        <v>0</v>
      </c>
      <c r="O13" s="55"/>
      <c r="P13" s="57"/>
      <c r="Q13" s="57"/>
      <c r="R13" s="139">
        <f>P13*Q13</f>
        <v>0</v>
      </c>
      <c r="S13" s="50">
        <f t="shared" ref="S13:S23" si="1">N13*$L$5</f>
        <v>0</v>
      </c>
      <c r="T13" s="51" t="str">
        <f t="shared" ref="T13:T24" si="2">IFERROR((S13/Q13)," ")</f>
        <v xml:space="preserve"> </v>
      </c>
      <c r="U13" s="52" t="str">
        <f t="shared" ref="U13:U24" si="3">IFERROR((S13/R13)*1000, "  ")</f>
        <v xml:space="preserve">  </v>
      </c>
      <c r="V13" s="144" t="b">
        <f t="shared" ref="V13:V38" si="4">_xlfn.ISFORMULA(F13)</f>
        <v>0</v>
      </c>
      <c r="W13" s="144" t="b">
        <f t="shared" ref="W13:W38" si="5">_xlfn.ISFORMULA(H13)</f>
        <v>0</v>
      </c>
      <c r="X13" s="144" t="b">
        <f>_xlfn.ISFORMULA(N13)</f>
        <v>1</v>
      </c>
      <c r="Y13" s="144" t="b">
        <f>_xlfn.ISFORMULA(R13)</f>
        <v>1</v>
      </c>
      <c r="Z13" s="144" t="b">
        <f>_xlfn.ISFORMULA(S13)</f>
        <v>1</v>
      </c>
      <c r="AA13" s="144" t="b">
        <f>_xlfn.ISFORMULA(T13)</f>
        <v>1</v>
      </c>
      <c r="AB13" s="144" t="b">
        <f>_xlfn.ISFORMULA(U13)</f>
        <v>1</v>
      </c>
      <c r="AC13" s="149"/>
      <c r="AD13" s="149"/>
    </row>
    <row r="14" spans="1:30" s="7" customFormat="1" ht="21.95" customHeight="1" x14ac:dyDescent="0.2">
      <c r="A14" s="2"/>
      <c r="B14" s="35">
        <v>2</v>
      </c>
      <c r="C14" s="204"/>
      <c r="D14" s="205"/>
      <c r="E14" s="24"/>
      <c r="F14" s="28">
        <f t="shared" ref="F14:F38" si="6">G13</f>
        <v>0</v>
      </c>
      <c r="G14" s="53"/>
      <c r="H14" s="166">
        <f>L13</f>
        <v>0</v>
      </c>
      <c r="I14" s="167"/>
      <c r="J14" s="195">
        <v>0</v>
      </c>
      <c r="K14" s="196"/>
      <c r="L14" s="197"/>
      <c r="M14" s="197"/>
      <c r="N14" s="37" t="b">
        <f>IF(L14&gt;0,H14+J14-L14)</f>
        <v>0</v>
      </c>
      <c r="O14" s="56"/>
      <c r="P14" s="58"/>
      <c r="Q14" s="58"/>
      <c r="R14" s="140">
        <f t="shared" ref="R14:R38" si="7">P14*Q14</f>
        <v>0</v>
      </c>
      <c r="S14" s="30">
        <f t="shared" si="1"/>
        <v>0</v>
      </c>
      <c r="T14" s="22" t="str">
        <f t="shared" si="2"/>
        <v xml:space="preserve"> </v>
      </c>
      <c r="U14" s="38" t="str">
        <f t="shared" si="3"/>
        <v xml:space="preserve">  </v>
      </c>
      <c r="V14" s="144" t="b">
        <f t="shared" si="4"/>
        <v>1</v>
      </c>
      <c r="W14" s="144" t="b">
        <f t="shared" si="5"/>
        <v>1</v>
      </c>
      <c r="X14" s="144" t="b">
        <f t="shared" ref="X14:X38" si="8">_xlfn.ISFORMULA(N14)</f>
        <v>1</v>
      </c>
      <c r="Y14" s="144" t="b">
        <f t="shared" ref="Y14:Y38" si="9">_xlfn.ISFORMULA(R14)</f>
        <v>1</v>
      </c>
      <c r="Z14" s="144" t="b">
        <f t="shared" ref="Z14:Z38" si="10">_xlfn.ISFORMULA(S14)</f>
        <v>1</v>
      </c>
      <c r="AA14" s="144" t="b">
        <f t="shared" ref="AA14:AA38" si="11">_xlfn.ISFORMULA(T14)</f>
        <v>1</v>
      </c>
      <c r="AB14" s="144" t="b">
        <f t="shared" ref="AB14:AB37" si="12">_xlfn.ISFORMULA(U14)</f>
        <v>1</v>
      </c>
      <c r="AC14" s="149"/>
      <c r="AD14" s="149"/>
    </row>
    <row r="15" spans="1:30" s="7" customFormat="1" ht="21.95" customHeight="1" x14ac:dyDescent="0.2">
      <c r="A15" s="2"/>
      <c r="B15" s="24">
        <v>3</v>
      </c>
      <c r="C15" s="164"/>
      <c r="D15" s="165"/>
      <c r="E15" s="24"/>
      <c r="F15" s="28">
        <f t="shared" si="6"/>
        <v>0</v>
      </c>
      <c r="G15" s="53"/>
      <c r="H15" s="166">
        <f t="shared" ref="H15:H38" si="13">L14</f>
        <v>0</v>
      </c>
      <c r="I15" s="167"/>
      <c r="J15" s="195"/>
      <c r="K15" s="196"/>
      <c r="L15" s="197"/>
      <c r="M15" s="197"/>
      <c r="N15" s="37">
        <f t="shared" si="0"/>
        <v>0</v>
      </c>
      <c r="O15" s="56"/>
      <c r="P15" s="58"/>
      <c r="Q15" s="58"/>
      <c r="R15" s="140">
        <f t="shared" si="7"/>
        <v>0</v>
      </c>
      <c r="S15" s="30">
        <f t="shared" si="1"/>
        <v>0</v>
      </c>
      <c r="T15" s="22" t="str">
        <f t="shared" si="2"/>
        <v xml:space="preserve"> </v>
      </c>
      <c r="U15" s="38" t="str">
        <f t="shared" si="3"/>
        <v xml:space="preserve">  </v>
      </c>
      <c r="V15" s="144" t="b">
        <f t="shared" si="4"/>
        <v>1</v>
      </c>
      <c r="W15" s="144" t="b">
        <f t="shared" si="5"/>
        <v>1</v>
      </c>
      <c r="X15" s="144" t="b">
        <f t="shared" si="8"/>
        <v>1</v>
      </c>
      <c r="Y15" s="144" t="b">
        <f t="shared" si="9"/>
        <v>1</v>
      </c>
      <c r="Z15" s="144" t="b">
        <f t="shared" si="10"/>
        <v>1</v>
      </c>
      <c r="AA15" s="144" t="b">
        <f t="shared" si="11"/>
        <v>1</v>
      </c>
      <c r="AB15" s="144" t="b">
        <f t="shared" si="12"/>
        <v>1</v>
      </c>
      <c r="AC15" s="149"/>
      <c r="AD15" s="149"/>
    </row>
    <row r="16" spans="1:30" s="7" customFormat="1" ht="21.95" customHeight="1" x14ac:dyDescent="0.2">
      <c r="A16" s="2"/>
      <c r="B16" s="24">
        <v>4</v>
      </c>
      <c r="C16" s="164"/>
      <c r="D16" s="165"/>
      <c r="E16" s="24"/>
      <c r="F16" s="28">
        <f t="shared" si="6"/>
        <v>0</v>
      </c>
      <c r="G16" s="53"/>
      <c r="H16" s="166">
        <f t="shared" si="13"/>
        <v>0</v>
      </c>
      <c r="I16" s="167"/>
      <c r="J16" s="195"/>
      <c r="K16" s="196"/>
      <c r="L16" s="197"/>
      <c r="M16" s="197"/>
      <c r="N16" s="37">
        <f t="shared" si="0"/>
        <v>0</v>
      </c>
      <c r="O16" s="56"/>
      <c r="P16" s="58"/>
      <c r="Q16" s="58"/>
      <c r="R16" s="140">
        <f t="shared" si="7"/>
        <v>0</v>
      </c>
      <c r="S16" s="30">
        <f t="shared" si="1"/>
        <v>0</v>
      </c>
      <c r="T16" s="22" t="str">
        <f t="shared" si="2"/>
        <v xml:space="preserve"> </v>
      </c>
      <c r="U16" s="38" t="str">
        <f t="shared" si="3"/>
        <v xml:space="preserve">  </v>
      </c>
      <c r="V16" s="144" t="b">
        <f t="shared" si="4"/>
        <v>1</v>
      </c>
      <c r="W16" s="144" t="b">
        <f t="shared" si="5"/>
        <v>1</v>
      </c>
      <c r="X16" s="144" t="b">
        <f t="shared" si="8"/>
        <v>1</v>
      </c>
      <c r="Y16" s="144" t="b">
        <f t="shared" si="9"/>
        <v>1</v>
      </c>
      <c r="Z16" s="144" t="b">
        <f t="shared" si="10"/>
        <v>1</v>
      </c>
      <c r="AA16" s="144" t="b">
        <f t="shared" si="11"/>
        <v>1</v>
      </c>
      <c r="AB16" s="144" t="b">
        <f t="shared" si="12"/>
        <v>1</v>
      </c>
      <c r="AC16" s="149"/>
      <c r="AD16" s="149"/>
    </row>
    <row r="17" spans="1:30" s="7" customFormat="1" ht="21.95" customHeight="1" x14ac:dyDescent="0.2">
      <c r="A17" s="2"/>
      <c r="B17" s="24">
        <v>5</v>
      </c>
      <c r="C17" s="164"/>
      <c r="D17" s="165"/>
      <c r="E17" s="24"/>
      <c r="F17" s="28">
        <f t="shared" si="6"/>
        <v>0</v>
      </c>
      <c r="G17" s="53"/>
      <c r="H17" s="166">
        <f t="shared" si="13"/>
        <v>0</v>
      </c>
      <c r="I17" s="167"/>
      <c r="J17" s="195"/>
      <c r="K17" s="196"/>
      <c r="L17" s="197"/>
      <c r="M17" s="197"/>
      <c r="N17" s="37">
        <f t="shared" si="0"/>
        <v>0</v>
      </c>
      <c r="O17" s="56"/>
      <c r="P17" s="58"/>
      <c r="Q17" s="58"/>
      <c r="R17" s="140">
        <f t="shared" si="7"/>
        <v>0</v>
      </c>
      <c r="S17" s="30">
        <f t="shared" si="1"/>
        <v>0</v>
      </c>
      <c r="T17" s="22" t="str">
        <f t="shared" si="2"/>
        <v xml:space="preserve"> </v>
      </c>
      <c r="U17" s="38" t="str">
        <f t="shared" si="3"/>
        <v xml:space="preserve">  </v>
      </c>
      <c r="V17" s="144" t="b">
        <f t="shared" si="4"/>
        <v>1</v>
      </c>
      <c r="W17" s="144" t="b">
        <f t="shared" si="5"/>
        <v>1</v>
      </c>
      <c r="X17" s="144" t="b">
        <f t="shared" si="8"/>
        <v>1</v>
      </c>
      <c r="Y17" s="144" t="b">
        <f t="shared" si="9"/>
        <v>1</v>
      </c>
      <c r="Z17" s="144" t="b">
        <f t="shared" si="10"/>
        <v>1</v>
      </c>
      <c r="AA17" s="144" t="b">
        <f t="shared" si="11"/>
        <v>1</v>
      </c>
      <c r="AB17" s="144" t="b">
        <f t="shared" si="12"/>
        <v>1</v>
      </c>
      <c r="AC17" s="149"/>
      <c r="AD17" s="149"/>
    </row>
    <row r="18" spans="1:30" s="7" customFormat="1" ht="21.95" customHeight="1" x14ac:dyDescent="0.2">
      <c r="A18" s="2"/>
      <c r="B18" s="24">
        <v>6</v>
      </c>
      <c r="C18" s="164"/>
      <c r="D18" s="165"/>
      <c r="E18" s="24"/>
      <c r="F18" s="28">
        <f t="shared" si="6"/>
        <v>0</v>
      </c>
      <c r="G18" s="53"/>
      <c r="H18" s="166">
        <f t="shared" si="13"/>
        <v>0</v>
      </c>
      <c r="I18" s="167"/>
      <c r="J18" s="195"/>
      <c r="K18" s="196"/>
      <c r="L18" s="197"/>
      <c r="M18" s="197"/>
      <c r="N18" s="37">
        <f t="shared" si="0"/>
        <v>0</v>
      </c>
      <c r="O18" s="56"/>
      <c r="P18" s="58"/>
      <c r="Q18" s="58"/>
      <c r="R18" s="140">
        <f t="shared" si="7"/>
        <v>0</v>
      </c>
      <c r="S18" s="30">
        <f t="shared" si="1"/>
        <v>0</v>
      </c>
      <c r="T18" s="22" t="str">
        <f t="shared" si="2"/>
        <v xml:space="preserve"> </v>
      </c>
      <c r="U18" s="38" t="str">
        <f t="shared" si="3"/>
        <v xml:space="preserve">  </v>
      </c>
      <c r="V18" s="144" t="b">
        <f t="shared" si="4"/>
        <v>1</v>
      </c>
      <c r="W18" s="144" t="b">
        <f t="shared" si="5"/>
        <v>1</v>
      </c>
      <c r="X18" s="144" t="b">
        <f t="shared" si="8"/>
        <v>1</v>
      </c>
      <c r="Y18" s="144" t="b">
        <f t="shared" si="9"/>
        <v>1</v>
      </c>
      <c r="Z18" s="144" t="b">
        <f t="shared" si="10"/>
        <v>1</v>
      </c>
      <c r="AA18" s="144" t="b">
        <f t="shared" si="11"/>
        <v>1</v>
      </c>
      <c r="AB18" s="144" t="b">
        <f t="shared" si="12"/>
        <v>1</v>
      </c>
      <c r="AC18" s="149"/>
      <c r="AD18" s="149"/>
    </row>
    <row r="19" spans="1:30" s="7" customFormat="1" ht="21.95" customHeight="1" x14ac:dyDescent="0.2">
      <c r="A19" s="2"/>
      <c r="B19" s="24">
        <v>7</v>
      </c>
      <c r="C19" s="164"/>
      <c r="D19" s="165"/>
      <c r="E19" s="24"/>
      <c r="F19" s="28">
        <f t="shared" si="6"/>
        <v>0</v>
      </c>
      <c r="G19" s="53"/>
      <c r="H19" s="166">
        <f t="shared" si="13"/>
        <v>0</v>
      </c>
      <c r="I19" s="167"/>
      <c r="J19" s="195"/>
      <c r="K19" s="196"/>
      <c r="L19" s="197"/>
      <c r="M19" s="197"/>
      <c r="N19" s="37">
        <f t="shared" si="0"/>
        <v>0</v>
      </c>
      <c r="O19" s="56"/>
      <c r="P19" s="58"/>
      <c r="Q19" s="58"/>
      <c r="R19" s="140">
        <f t="shared" si="7"/>
        <v>0</v>
      </c>
      <c r="S19" s="30">
        <f t="shared" si="1"/>
        <v>0</v>
      </c>
      <c r="T19" s="22" t="str">
        <f t="shared" si="2"/>
        <v xml:space="preserve"> </v>
      </c>
      <c r="U19" s="38" t="str">
        <f t="shared" si="3"/>
        <v xml:space="preserve">  </v>
      </c>
      <c r="V19" s="144" t="b">
        <f t="shared" si="4"/>
        <v>1</v>
      </c>
      <c r="W19" s="144" t="b">
        <f t="shared" si="5"/>
        <v>1</v>
      </c>
      <c r="X19" s="144" t="b">
        <f t="shared" si="8"/>
        <v>1</v>
      </c>
      <c r="Y19" s="144" t="b">
        <f t="shared" si="9"/>
        <v>1</v>
      </c>
      <c r="Z19" s="144" t="b">
        <f t="shared" si="10"/>
        <v>1</v>
      </c>
      <c r="AA19" s="144" t="b">
        <f t="shared" si="11"/>
        <v>1</v>
      </c>
      <c r="AB19" s="144" t="b">
        <f t="shared" si="12"/>
        <v>1</v>
      </c>
      <c r="AC19" s="149"/>
      <c r="AD19" s="149"/>
    </row>
    <row r="20" spans="1:30" s="7" customFormat="1" ht="21.95" customHeight="1" x14ac:dyDescent="0.2">
      <c r="A20" s="2"/>
      <c r="B20" s="24">
        <v>8</v>
      </c>
      <c r="C20" s="164"/>
      <c r="D20" s="165"/>
      <c r="E20" s="24"/>
      <c r="F20" s="28">
        <f t="shared" si="6"/>
        <v>0</v>
      </c>
      <c r="G20" s="53"/>
      <c r="H20" s="166">
        <f t="shared" si="13"/>
        <v>0</v>
      </c>
      <c r="I20" s="167"/>
      <c r="J20" s="195"/>
      <c r="K20" s="196"/>
      <c r="L20" s="197"/>
      <c r="M20" s="197"/>
      <c r="N20" s="37">
        <f t="shared" si="0"/>
        <v>0</v>
      </c>
      <c r="O20" s="56"/>
      <c r="P20" s="58"/>
      <c r="Q20" s="58"/>
      <c r="R20" s="140">
        <f t="shared" si="7"/>
        <v>0</v>
      </c>
      <c r="S20" s="30">
        <f t="shared" si="1"/>
        <v>0</v>
      </c>
      <c r="T20" s="22" t="str">
        <f t="shared" si="2"/>
        <v xml:space="preserve"> </v>
      </c>
      <c r="U20" s="38" t="str">
        <f t="shared" si="3"/>
        <v xml:space="preserve">  </v>
      </c>
      <c r="V20" s="144" t="b">
        <f t="shared" si="4"/>
        <v>1</v>
      </c>
      <c r="W20" s="144" t="b">
        <f t="shared" si="5"/>
        <v>1</v>
      </c>
      <c r="X20" s="144" t="b">
        <f t="shared" si="8"/>
        <v>1</v>
      </c>
      <c r="Y20" s="144" t="b">
        <f t="shared" si="9"/>
        <v>1</v>
      </c>
      <c r="Z20" s="144" t="b">
        <f t="shared" si="10"/>
        <v>1</v>
      </c>
      <c r="AA20" s="144" t="b">
        <f t="shared" si="11"/>
        <v>1</v>
      </c>
      <c r="AB20" s="144" t="b">
        <f t="shared" si="12"/>
        <v>1</v>
      </c>
      <c r="AC20" s="149"/>
      <c r="AD20" s="149"/>
    </row>
    <row r="21" spans="1:30" s="7" customFormat="1" ht="21.95" customHeight="1" x14ac:dyDescent="0.2">
      <c r="A21" s="2"/>
      <c r="B21" s="24">
        <v>9</v>
      </c>
      <c r="C21" s="164"/>
      <c r="D21" s="165"/>
      <c r="E21" s="24"/>
      <c r="F21" s="28">
        <f t="shared" si="6"/>
        <v>0</v>
      </c>
      <c r="G21" s="53"/>
      <c r="H21" s="166">
        <f t="shared" si="13"/>
        <v>0</v>
      </c>
      <c r="I21" s="167"/>
      <c r="J21" s="195"/>
      <c r="K21" s="196"/>
      <c r="L21" s="197"/>
      <c r="M21" s="197"/>
      <c r="N21" s="37">
        <f t="shared" si="0"/>
        <v>0</v>
      </c>
      <c r="O21" s="56"/>
      <c r="P21" s="58"/>
      <c r="Q21" s="58"/>
      <c r="R21" s="140">
        <f t="shared" si="7"/>
        <v>0</v>
      </c>
      <c r="S21" s="30">
        <f t="shared" si="1"/>
        <v>0</v>
      </c>
      <c r="T21" s="22" t="str">
        <f t="shared" si="2"/>
        <v xml:space="preserve"> </v>
      </c>
      <c r="U21" s="38" t="str">
        <f t="shared" si="3"/>
        <v xml:space="preserve">  </v>
      </c>
      <c r="V21" s="144" t="b">
        <f t="shared" si="4"/>
        <v>1</v>
      </c>
      <c r="W21" s="144" t="b">
        <f t="shared" si="5"/>
        <v>1</v>
      </c>
      <c r="X21" s="144" t="b">
        <f t="shared" si="8"/>
        <v>1</v>
      </c>
      <c r="Y21" s="144" t="b">
        <f t="shared" si="9"/>
        <v>1</v>
      </c>
      <c r="Z21" s="144" t="b">
        <f t="shared" si="10"/>
        <v>1</v>
      </c>
      <c r="AA21" s="144" t="b">
        <f t="shared" si="11"/>
        <v>1</v>
      </c>
      <c r="AB21" s="144" t="b">
        <f t="shared" si="12"/>
        <v>1</v>
      </c>
      <c r="AC21" s="149"/>
      <c r="AD21" s="149"/>
    </row>
    <row r="22" spans="1:30" s="7" customFormat="1" ht="21.95" customHeight="1" x14ac:dyDescent="0.2">
      <c r="A22" s="2"/>
      <c r="B22" s="24">
        <v>10</v>
      </c>
      <c r="C22" s="164"/>
      <c r="D22" s="165"/>
      <c r="E22" s="24"/>
      <c r="F22" s="28">
        <f t="shared" si="6"/>
        <v>0</v>
      </c>
      <c r="G22" s="53"/>
      <c r="H22" s="166">
        <f t="shared" si="13"/>
        <v>0</v>
      </c>
      <c r="I22" s="167"/>
      <c r="J22" s="195"/>
      <c r="K22" s="196"/>
      <c r="L22" s="197"/>
      <c r="M22" s="197"/>
      <c r="N22" s="37">
        <f t="shared" si="0"/>
        <v>0</v>
      </c>
      <c r="O22" s="56"/>
      <c r="P22" s="58"/>
      <c r="Q22" s="58"/>
      <c r="R22" s="140">
        <f t="shared" si="7"/>
        <v>0</v>
      </c>
      <c r="S22" s="30">
        <f t="shared" si="1"/>
        <v>0</v>
      </c>
      <c r="T22" s="22" t="str">
        <f t="shared" si="2"/>
        <v xml:space="preserve"> </v>
      </c>
      <c r="U22" s="38" t="str">
        <f t="shared" si="3"/>
        <v xml:space="preserve">  </v>
      </c>
      <c r="V22" s="144" t="b">
        <f t="shared" si="4"/>
        <v>1</v>
      </c>
      <c r="W22" s="144" t="b">
        <f t="shared" si="5"/>
        <v>1</v>
      </c>
      <c r="X22" s="144" t="b">
        <f t="shared" si="8"/>
        <v>1</v>
      </c>
      <c r="Y22" s="144" t="b">
        <f t="shared" si="9"/>
        <v>1</v>
      </c>
      <c r="Z22" s="144" t="b">
        <f t="shared" si="10"/>
        <v>1</v>
      </c>
      <c r="AA22" s="144" t="b">
        <f t="shared" si="11"/>
        <v>1</v>
      </c>
      <c r="AB22" s="144" t="b">
        <f t="shared" si="12"/>
        <v>1</v>
      </c>
      <c r="AC22" s="149"/>
      <c r="AD22" s="149"/>
    </row>
    <row r="23" spans="1:30" s="7" customFormat="1" ht="21.95" customHeight="1" x14ac:dyDescent="0.2">
      <c r="A23" s="2"/>
      <c r="B23" s="24">
        <v>11</v>
      </c>
      <c r="C23" s="164"/>
      <c r="D23" s="165"/>
      <c r="E23" s="24"/>
      <c r="F23" s="28">
        <f t="shared" si="6"/>
        <v>0</v>
      </c>
      <c r="G23" s="53"/>
      <c r="H23" s="166">
        <f t="shared" si="13"/>
        <v>0</v>
      </c>
      <c r="I23" s="167"/>
      <c r="J23" s="195"/>
      <c r="K23" s="196"/>
      <c r="L23" s="197"/>
      <c r="M23" s="197"/>
      <c r="N23" s="37">
        <f t="shared" si="0"/>
        <v>0</v>
      </c>
      <c r="O23" s="56"/>
      <c r="P23" s="58"/>
      <c r="Q23" s="58"/>
      <c r="R23" s="140">
        <f t="shared" si="7"/>
        <v>0</v>
      </c>
      <c r="S23" s="30">
        <f t="shared" si="1"/>
        <v>0</v>
      </c>
      <c r="T23" s="22" t="str">
        <f t="shared" si="2"/>
        <v xml:space="preserve"> </v>
      </c>
      <c r="U23" s="38" t="str">
        <f t="shared" si="3"/>
        <v xml:space="preserve">  </v>
      </c>
      <c r="V23" s="144" t="b">
        <f t="shared" si="4"/>
        <v>1</v>
      </c>
      <c r="W23" s="144" t="b">
        <f t="shared" si="5"/>
        <v>1</v>
      </c>
      <c r="X23" s="144" t="b">
        <f t="shared" si="8"/>
        <v>1</v>
      </c>
      <c r="Y23" s="144" t="b">
        <f t="shared" si="9"/>
        <v>1</v>
      </c>
      <c r="Z23" s="144" t="b">
        <f t="shared" si="10"/>
        <v>1</v>
      </c>
      <c r="AA23" s="144" t="b">
        <f t="shared" si="11"/>
        <v>1</v>
      </c>
      <c r="AB23" s="144" t="b">
        <f t="shared" si="12"/>
        <v>1</v>
      </c>
      <c r="AC23" s="149"/>
      <c r="AD23" s="149"/>
    </row>
    <row r="24" spans="1:30" s="7" customFormat="1" ht="21.95" customHeight="1" x14ac:dyDescent="0.2">
      <c r="A24" s="2"/>
      <c r="B24" s="24">
        <v>12</v>
      </c>
      <c r="C24" s="164"/>
      <c r="D24" s="165"/>
      <c r="E24" s="24"/>
      <c r="F24" s="28">
        <f t="shared" si="6"/>
        <v>0</v>
      </c>
      <c r="G24" s="53"/>
      <c r="H24" s="166">
        <f t="shared" si="13"/>
        <v>0</v>
      </c>
      <c r="I24" s="167"/>
      <c r="J24" s="195"/>
      <c r="K24" s="196"/>
      <c r="L24" s="197"/>
      <c r="M24" s="197"/>
      <c r="N24" s="37">
        <f t="shared" si="0"/>
        <v>0</v>
      </c>
      <c r="O24" s="56"/>
      <c r="P24" s="58"/>
      <c r="Q24" s="58"/>
      <c r="R24" s="140">
        <f t="shared" si="7"/>
        <v>0</v>
      </c>
      <c r="S24" s="30">
        <f t="shared" ref="S24:S36" si="14">N24*$L$5</f>
        <v>0</v>
      </c>
      <c r="T24" s="22" t="str">
        <f t="shared" si="2"/>
        <v xml:space="preserve"> </v>
      </c>
      <c r="U24" s="38" t="str">
        <f t="shared" si="3"/>
        <v xml:space="preserve">  </v>
      </c>
      <c r="V24" s="144" t="b">
        <f t="shared" si="4"/>
        <v>1</v>
      </c>
      <c r="W24" s="144" t="b">
        <f t="shared" si="5"/>
        <v>1</v>
      </c>
      <c r="X24" s="144" t="b">
        <f t="shared" si="8"/>
        <v>1</v>
      </c>
      <c r="Y24" s="144" t="b">
        <f t="shared" si="9"/>
        <v>1</v>
      </c>
      <c r="Z24" s="144" t="b">
        <f t="shared" si="10"/>
        <v>1</v>
      </c>
      <c r="AA24" s="144" t="b">
        <f t="shared" si="11"/>
        <v>1</v>
      </c>
      <c r="AB24" s="144" t="b">
        <f t="shared" si="12"/>
        <v>1</v>
      </c>
      <c r="AC24" s="149"/>
      <c r="AD24" s="149"/>
    </row>
    <row r="25" spans="1:30" s="7" customFormat="1" ht="21.95" customHeight="1" x14ac:dyDescent="0.2">
      <c r="A25" s="2"/>
      <c r="B25" s="24">
        <v>13</v>
      </c>
      <c r="C25" s="164"/>
      <c r="D25" s="165"/>
      <c r="E25" s="24"/>
      <c r="F25" s="28">
        <f t="shared" si="6"/>
        <v>0</v>
      </c>
      <c r="G25" s="53"/>
      <c r="H25" s="166">
        <f t="shared" si="13"/>
        <v>0</v>
      </c>
      <c r="I25" s="167"/>
      <c r="J25" s="195"/>
      <c r="K25" s="196"/>
      <c r="L25" s="197"/>
      <c r="M25" s="197"/>
      <c r="N25" s="37">
        <f t="shared" si="0"/>
        <v>0</v>
      </c>
      <c r="O25" s="56"/>
      <c r="P25" s="58"/>
      <c r="Q25" s="58"/>
      <c r="R25" s="140">
        <f t="shared" si="7"/>
        <v>0</v>
      </c>
      <c r="S25" s="30">
        <f t="shared" si="14"/>
        <v>0</v>
      </c>
      <c r="T25" s="22" t="str">
        <f t="shared" ref="T25:T39" si="15">IFERROR((S25/Q25)," ")</f>
        <v xml:space="preserve"> </v>
      </c>
      <c r="U25" s="38" t="str">
        <f>IFERROR((S25/R25)*1000, "  ")</f>
        <v xml:space="preserve">  </v>
      </c>
      <c r="V25" s="144" t="b">
        <f t="shared" si="4"/>
        <v>1</v>
      </c>
      <c r="W25" s="144" t="b">
        <f t="shared" si="5"/>
        <v>1</v>
      </c>
      <c r="X25" s="144" t="b">
        <f t="shared" si="8"/>
        <v>1</v>
      </c>
      <c r="Y25" s="144" t="b">
        <f t="shared" si="9"/>
        <v>1</v>
      </c>
      <c r="Z25" s="144" t="b">
        <f t="shared" si="10"/>
        <v>1</v>
      </c>
      <c r="AA25" s="144" t="b">
        <f t="shared" si="11"/>
        <v>1</v>
      </c>
      <c r="AB25" s="144" t="b">
        <f t="shared" si="12"/>
        <v>1</v>
      </c>
      <c r="AC25" s="149"/>
      <c r="AD25" s="149"/>
    </row>
    <row r="26" spans="1:30" s="7" customFormat="1" ht="21.95" customHeight="1" x14ac:dyDescent="0.2">
      <c r="A26" s="2"/>
      <c r="B26" s="24">
        <v>14</v>
      </c>
      <c r="C26" s="164"/>
      <c r="D26" s="165"/>
      <c r="E26" s="24"/>
      <c r="F26" s="28">
        <f t="shared" si="6"/>
        <v>0</v>
      </c>
      <c r="G26" s="53"/>
      <c r="H26" s="166">
        <f t="shared" si="13"/>
        <v>0</v>
      </c>
      <c r="I26" s="167"/>
      <c r="J26" s="195"/>
      <c r="K26" s="196"/>
      <c r="L26" s="197"/>
      <c r="M26" s="197"/>
      <c r="N26" s="37">
        <f t="shared" si="0"/>
        <v>0</v>
      </c>
      <c r="O26" s="56"/>
      <c r="P26" s="58"/>
      <c r="Q26" s="58"/>
      <c r="R26" s="140">
        <f t="shared" si="7"/>
        <v>0</v>
      </c>
      <c r="S26" s="30">
        <f t="shared" si="14"/>
        <v>0</v>
      </c>
      <c r="T26" s="22" t="str">
        <f t="shared" si="15"/>
        <v xml:space="preserve"> </v>
      </c>
      <c r="U26" s="38" t="str">
        <f t="shared" ref="U26:U38" si="16">IFERROR((S26/R26)*1000, "  ")</f>
        <v xml:space="preserve">  </v>
      </c>
      <c r="V26" s="144" t="b">
        <f t="shared" si="4"/>
        <v>1</v>
      </c>
      <c r="W26" s="144" t="b">
        <f t="shared" si="5"/>
        <v>1</v>
      </c>
      <c r="X26" s="144" t="b">
        <f t="shared" si="8"/>
        <v>1</v>
      </c>
      <c r="Y26" s="144" t="b">
        <f t="shared" si="9"/>
        <v>1</v>
      </c>
      <c r="Z26" s="144" t="b">
        <f t="shared" si="10"/>
        <v>1</v>
      </c>
      <c r="AA26" s="144" t="b">
        <f t="shared" si="11"/>
        <v>1</v>
      </c>
      <c r="AB26" s="144" t="b">
        <f t="shared" si="12"/>
        <v>1</v>
      </c>
      <c r="AC26" s="149"/>
      <c r="AD26" s="149"/>
    </row>
    <row r="27" spans="1:30" s="7" customFormat="1" ht="21.95" customHeight="1" x14ac:dyDescent="0.2">
      <c r="A27" s="2"/>
      <c r="B27" s="24">
        <v>15</v>
      </c>
      <c r="C27" s="164"/>
      <c r="D27" s="165"/>
      <c r="E27" s="24"/>
      <c r="F27" s="28">
        <f t="shared" si="6"/>
        <v>0</v>
      </c>
      <c r="G27" s="53"/>
      <c r="H27" s="166">
        <f t="shared" si="13"/>
        <v>0</v>
      </c>
      <c r="I27" s="167"/>
      <c r="J27" s="195"/>
      <c r="K27" s="196"/>
      <c r="L27" s="197"/>
      <c r="M27" s="197"/>
      <c r="N27" s="37">
        <f t="shared" si="0"/>
        <v>0</v>
      </c>
      <c r="O27" s="56"/>
      <c r="P27" s="58"/>
      <c r="Q27" s="58"/>
      <c r="R27" s="140">
        <f t="shared" si="7"/>
        <v>0</v>
      </c>
      <c r="S27" s="30">
        <f t="shared" si="14"/>
        <v>0</v>
      </c>
      <c r="T27" s="22" t="str">
        <f t="shared" si="15"/>
        <v xml:space="preserve"> </v>
      </c>
      <c r="U27" s="38" t="str">
        <f t="shared" si="16"/>
        <v xml:space="preserve">  </v>
      </c>
      <c r="V27" s="144" t="b">
        <f t="shared" si="4"/>
        <v>1</v>
      </c>
      <c r="W27" s="144" t="b">
        <f t="shared" si="5"/>
        <v>1</v>
      </c>
      <c r="X27" s="144" t="b">
        <f t="shared" si="8"/>
        <v>1</v>
      </c>
      <c r="Y27" s="144" t="b">
        <f t="shared" si="9"/>
        <v>1</v>
      </c>
      <c r="Z27" s="144" t="b">
        <f t="shared" si="10"/>
        <v>1</v>
      </c>
      <c r="AA27" s="144" t="b">
        <f t="shared" si="11"/>
        <v>1</v>
      </c>
      <c r="AB27" s="144" t="b">
        <f t="shared" si="12"/>
        <v>1</v>
      </c>
      <c r="AC27" s="149"/>
      <c r="AD27" s="149"/>
    </row>
    <row r="28" spans="1:30" s="7" customFormat="1" ht="21.95" customHeight="1" x14ac:dyDescent="0.2">
      <c r="A28" s="2"/>
      <c r="B28" s="24">
        <v>16</v>
      </c>
      <c r="C28" s="164"/>
      <c r="D28" s="165"/>
      <c r="E28" s="24"/>
      <c r="F28" s="28">
        <f t="shared" si="6"/>
        <v>0</v>
      </c>
      <c r="G28" s="53"/>
      <c r="H28" s="166">
        <f t="shared" si="13"/>
        <v>0</v>
      </c>
      <c r="I28" s="167"/>
      <c r="J28" s="195"/>
      <c r="K28" s="196"/>
      <c r="L28" s="197"/>
      <c r="M28" s="197"/>
      <c r="N28" s="37">
        <f t="shared" si="0"/>
        <v>0</v>
      </c>
      <c r="O28" s="56"/>
      <c r="P28" s="58"/>
      <c r="Q28" s="58"/>
      <c r="R28" s="140">
        <f t="shared" si="7"/>
        <v>0</v>
      </c>
      <c r="S28" s="30">
        <f t="shared" si="14"/>
        <v>0</v>
      </c>
      <c r="T28" s="22" t="str">
        <f t="shared" si="15"/>
        <v xml:space="preserve"> </v>
      </c>
      <c r="U28" s="38" t="str">
        <f t="shared" si="16"/>
        <v xml:space="preserve">  </v>
      </c>
      <c r="V28" s="144" t="b">
        <f t="shared" si="4"/>
        <v>1</v>
      </c>
      <c r="W28" s="144" t="b">
        <f t="shared" si="5"/>
        <v>1</v>
      </c>
      <c r="X28" s="144" t="b">
        <f t="shared" si="8"/>
        <v>1</v>
      </c>
      <c r="Y28" s="144" t="b">
        <f t="shared" si="9"/>
        <v>1</v>
      </c>
      <c r="Z28" s="144" t="b">
        <f t="shared" si="10"/>
        <v>1</v>
      </c>
      <c r="AA28" s="144" t="b">
        <f t="shared" si="11"/>
        <v>1</v>
      </c>
      <c r="AB28" s="144" t="b">
        <f t="shared" si="12"/>
        <v>1</v>
      </c>
      <c r="AC28" s="149"/>
      <c r="AD28" s="149"/>
    </row>
    <row r="29" spans="1:30" s="7" customFormat="1" ht="21.95" customHeight="1" x14ac:dyDescent="0.2">
      <c r="A29" s="2"/>
      <c r="B29" s="24">
        <v>17</v>
      </c>
      <c r="C29" s="164"/>
      <c r="D29" s="165"/>
      <c r="E29" s="24"/>
      <c r="F29" s="28">
        <f t="shared" si="6"/>
        <v>0</v>
      </c>
      <c r="G29" s="53"/>
      <c r="H29" s="166">
        <f t="shared" si="13"/>
        <v>0</v>
      </c>
      <c r="I29" s="167"/>
      <c r="J29" s="195"/>
      <c r="K29" s="196"/>
      <c r="L29" s="197"/>
      <c r="M29" s="197"/>
      <c r="N29" s="37">
        <f t="shared" si="0"/>
        <v>0</v>
      </c>
      <c r="O29" s="56"/>
      <c r="P29" s="58"/>
      <c r="Q29" s="58"/>
      <c r="R29" s="140">
        <f t="shared" si="7"/>
        <v>0</v>
      </c>
      <c r="S29" s="30">
        <f t="shared" si="14"/>
        <v>0</v>
      </c>
      <c r="T29" s="22" t="str">
        <f t="shared" si="15"/>
        <v xml:space="preserve"> </v>
      </c>
      <c r="U29" s="38" t="str">
        <f t="shared" si="16"/>
        <v xml:space="preserve">  </v>
      </c>
      <c r="V29" s="144" t="b">
        <f t="shared" si="4"/>
        <v>1</v>
      </c>
      <c r="W29" s="144" t="b">
        <f t="shared" si="5"/>
        <v>1</v>
      </c>
      <c r="X29" s="144" t="b">
        <f t="shared" si="8"/>
        <v>1</v>
      </c>
      <c r="Y29" s="144" t="b">
        <f t="shared" si="9"/>
        <v>1</v>
      </c>
      <c r="Z29" s="144" t="b">
        <f t="shared" si="10"/>
        <v>1</v>
      </c>
      <c r="AA29" s="144" t="b">
        <f t="shared" si="11"/>
        <v>1</v>
      </c>
      <c r="AB29" s="144" t="b">
        <f t="shared" si="12"/>
        <v>1</v>
      </c>
      <c r="AC29" s="149"/>
      <c r="AD29" s="149"/>
    </row>
    <row r="30" spans="1:30" s="7" customFormat="1" ht="21.95" customHeight="1" x14ac:dyDescent="0.2">
      <c r="A30" s="2"/>
      <c r="B30" s="24">
        <v>18</v>
      </c>
      <c r="C30" s="164"/>
      <c r="D30" s="165"/>
      <c r="E30" s="24"/>
      <c r="F30" s="28">
        <f t="shared" si="6"/>
        <v>0</v>
      </c>
      <c r="G30" s="53"/>
      <c r="H30" s="166">
        <f t="shared" si="13"/>
        <v>0</v>
      </c>
      <c r="I30" s="167"/>
      <c r="J30" s="195"/>
      <c r="K30" s="196"/>
      <c r="L30" s="197"/>
      <c r="M30" s="197"/>
      <c r="N30" s="37">
        <f t="shared" si="0"/>
        <v>0</v>
      </c>
      <c r="O30" s="56"/>
      <c r="P30" s="58"/>
      <c r="Q30" s="58"/>
      <c r="R30" s="140">
        <f t="shared" si="7"/>
        <v>0</v>
      </c>
      <c r="S30" s="30">
        <f t="shared" si="14"/>
        <v>0</v>
      </c>
      <c r="T30" s="22" t="str">
        <f t="shared" si="15"/>
        <v xml:space="preserve"> </v>
      </c>
      <c r="U30" s="38" t="str">
        <f t="shared" si="16"/>
        <v xml:space="preserve">  </v>
      </c>
      <c r="V30" s="144" t="b">
        <f t="shared" si="4"/>
        <v>1</v>
      </c>
      <c r="W30" s="144" t="b">
        <f t="shared" si="5"/>
        <v>1</v>
      </c>
      <c r="X30" s="144" t="b">
        <f t="shared" si="8"/>
        <v>1</v>
      </c>
      <c r="Y30" s="144" t="b">
        <f t="shared" si="9"/>
        <v>1</v>
      </c>
      <c r="Z30" s="144" t="b">
        <f t="shared" si="10"/>
        <v>1</v>
      </c>
      <c r="AA30" s="144" t="b">
        <f t="shared" si="11"/>
        <v>1</v>
      </c>
      <c r="AB30" s="144" t="b">
        <f t="shared" si="12"/>
        <v>1</v>
      </c>
      <c r="AC30" s="149"/>
      <c r="AD30" s="149"/>
    </row>
    <row r="31" spans="1:30" s="7" customFormat="1" ht="21.95" customHeight="1" x14ac:dyDescent="0.2">
      <c r="A31" s="2"/>
      <c r="B31" s="24">
        <v>19</v>
      </c>
      <c r="C31" s="164"/>
      <c r="D31" s="165"/>
      <c r="E31" s="24"/>
      <c r="F31" s="28">
        <f t="shared" si="6"/>
        <v>0</v>
      </c>
      <c r="G31" s="53"/>
      <c r="H31" s="166">
        <f t="shared" si="13"/>
        <v>0</v>
      </c>
      <c r="I31" s="167"/>
      <c r="J31" s="195"/>
      <c r="K31" s="196"/>
      <c r="L31" s="197"/>
      <c r="M31" s="197"/>
      <c r="N31" s="37">
        <f t="shared" si="0"/>
        <v>0</v>
      </c>
      <c r="O31" s="56"/>
      <c r="P31" s="58"/>
      <c r="Q31" s="58"/>
      <c r="R31" s="140">
        <f t="shared" si="7"/>
        <v>0</v>
      </c>
      <c r="S31" s="30">
        <f t="shared" si="14"/>
        <v>0</v>
      </c>
      <c r="T31" s="22" t="str">
        <f t="shared" si="15"/>
        <v xml:space="preserve"> </v>
      </c>
      <c r="U31" s="38" t="str">
        <f t="shared" si="16"/>
        <v xml:space="preserve">  </v>
      </c>
      <c r="V31" s="144" t="b">
        <f t="shared" si="4"/>
        <v>1</v>
      </c>
      <c r="W31" s="144" t="b">
        <f t="shared" si="5"/>
        <v>1</v>
      </c>
      <c r="X31" s="144" t="b">
        <f t="shared" si="8"/>
        <v>1</v>
      </c>
      <c r="Y31" s="144" t="b">
        <f t="shared" si="9"/>
        <v>1</v>
      </c>
      <c r="Z31" s="144" t="b">
        <f t="shared" si="10"/>
        <v>1</v>
      </c>
      <c r="AA31" s="144" t="b">
        <f t="shared" si="11"/>
        <v>1</v>
      </c>
      <c r="AB31" s="144" t="b">
        <f t="shared" si="12"/>
        <v>1</v>
      </c>
      <c r="AC31" s="149"/>
      <c r="AD31" s="149"/>
    </row>
    <row r="32" spans="1:30" s="7" customFormat="1" ht="21.95" customHeight="1" x14ac:dyDescent="0.2">
      <c r="A32" s="2"/>
      <c r="B32" s="24">
        <v>20</v>
      </c>
      <c r="C32" s="164"/>
      <c r="D32" s="165"/>
      <c r="E32" s="24"/>
      <c r="F32" s="28">
        <f t="shared" si="6"/>
        <v>0</v>
      </c>
      <c r="G32" s="53"/>
      <c r="H32" s="166">
        <f t="shared" si="13"/>
        <v>0</v>
      </c>
      <c r="I32" s="167"/>
      <c r="J32" s="195"/>
      <c r="K32" s="196"/>
      <c r="L32" s="197"/>
      <c r="M32" s="197"/>
      <c r="N32" s="37">
        <f t="shared" si="0"/>
        <v>0</v>
      </c>
      <c r="O32" s="56"/>
      <c r="P32" s="58"/>
      <c r="Q32" s="58"/>
      <c r="R32" s="140">
        <f t="shared" si="7"/>
        <v>0</v>
      </c>
      <c r="S32" s="30">
        <f t="shared" si="14"/>
        <v>0</v>
      </c>
      <c r="T32" s="22" t="str">
        <f t="shared" si="15"/>
        <v xml:space="preserve"> </v>
      </c>
      <c r="U32" s="38" t="str">
        <f t="shared" si="16"/>
        <v xml:space="preserve">  </v>
      </c>
      <c r="V32" s="144" t="b">
        <f t="shared" si="4"/>
        <v>1</v>
      </c>
      <c r="W32" s="144" t="b">
        <f t="shared" si="5"/>
        <v>1</v>
      </c>
      <c r="X32" s="144" t="b">
        <f t="shared" si="8"/>
        <v>1</v>
      </c>
      <c r="Y32" s="144" t="b">
        <f t="shared" si="9"/>
        <v>1</v>
      </c>
      <c r="Z32" s="144" t="b">
        <f t="shared" si="10"/>
        <v>1</v>
      </c>
      <c r="AA32" s="144" t="b">
        <f t="shared" si="11"/>
        <v>1</v>
      </c>
      <c r="AB32" s="144" t="b">
        <f t="shared" si="12"/>
        <v>1</v>
      </c>
      <c r="AC32" s="149"/>
      <c r="AD32" s="149"/>
    </row>
    <row r="33" spans="1:30" s="7" customFormat="1" ht="21.95" customHeight="1" x14ac:dyDescent="0.2">
      <c r="A33" s="2"/>
      <c r="B33" s="24">
        <v>21</v>
      </c>
      <c r="C33" s="164"/>
      <c r="D33" s="165"/>
      <c r="E33" s="24"/>
      <c r="F33" s="28">
        <f t="shared" si="6"/>
        <v>0</v>
      </c>
      <c r="G33" s="53"/>
      <c r="H33" s="166">
        <f t="shared" si="13"/>
        <v>0</v>
      </c>
      <c r="I33" s="167"/>
      <c r="J33" s="195"/>
      <c r="K33" s="196"/>
      <c r="L33" s="197"/>
      <c r="M33" s="197"/>
      <c r="N33" s="37">
        <f t="shared" si="0"/>
        <v>0</v>
      </c>
      <c r="O33" s="56"/>
      <c r="P33" s="58"/>
      <c r="Q33" s="58"/>
      <c r="R33" s="140">
        <f t="shared" si="7"/>
        <v>0</v>
      </c>
      <c r="S33" s="30">
        <f t="shared" si="14"/>
        <v>0</v>
      </c>
      <c r="T33" s="22" t="str">
        <f t="shared" si="15"/>
        <v xml:space="preserve"> </v>
      </c>
      <c r="U33" s="38" t="str">
        <f t="shared" si="16"/>
        <v xml:space="preserve">  </v>
      </c>
      <c r="V33" s="144" t="b">
        <f t="shared" si="4"/>
        <v>1</v>
      </c>
      <c r="W33" s="144" t="b">
        <f t="shared" si="5"/>
        <v>1</v>
      </c>
      <c r="X33" s="144" t="b">
        <f t="shared" si="8"/>
        <v>1</v>
      </c>
      <c r="Y33" s="144" t="b">
        <f t="shared" si="9"/>
        <v>1</v>
      </c>
      <c r="Z33" s="144" t="b">
        <f t="shared" si="10"/>
        <v>1</v>
      </c>
      <c r="AA33" s="144" t="b">
        <f t="shared" si="11"/>
        <v>1</v>
      </c>
      <c r="AB33" s="144" t="b">
        <f t="shared" si="12"/>
        <v>1</v>
      </c>
      <c r="AC33" s="149"/>
      <c r="AD33" s="149"/>
    </row>
    <row r="34" spans="1:30" s="7" customFormat="1" ht="21.95" customHeight="1" x14ac:dyDescent="0.2">
      <c r="A34" s="2"/>
      <c r="B34" s="24">
        <v>22</v>
      </c>
      <c r="C34" s="164"/>
      <c r="D34" s="165"/>
      <c r="E34" s="24"/>
      <c r="F34" s="28">
        <f t="shared" si="6"/>
        <v>0</v>
      </c>
      <c r="G34" s="53"/>
      <c r="H34" s="166">
        <f t="shared" si="13"/>
        <v>0</v>
      </c>
      <c r="I34" s="167"/>
      <c r="J34" s="195"/>
      <c r="K34" s="196"/>
      <c r="L34" s="197"/>
      <c r="M34" s="197"/>
      <c r="N34" s="37">
        <f t="shared" si="0"/>
        <v>0</v>
      </c>
      <c r="O34" s="56"/>
      <c r="P34" s="58"/>
      <c r="Q34" s="58"/>
      <c r="R34" s="140">
        <f t="shared" si="7"/>
        <v>0</v>
      </c>
      <c r="S34" s="30">
        <f t="shared" si="14"/>
        <v>0</v>
      </c>
      <c r="T34" s="22" t="str">
        <f>IFERROR((S34/Q34)," ")</f>
        <v xml:space="preserve"> </v>
      </c>
      <c r="U34" s="38" t="str">
        <f t="shared" si="16"/>
        <v xml:space="preserve">  </v>
      </c>
      <c r="V34" s="144" t="b">
        <f t="shared" si="4"/>
        <v>1</v>
      </c>
      <c r="W34" s="144" t="b">
        <f t="shared" si="5"/>
        <v>1</v>
      </c>
      <c r="X34" s="144" t="b">
        <f t="shared" si="8"/>
        <v>1</v>
      </c>
      <c r="Y34" s="144" t="b">
        <f t="shared" si="9"/>
        <v>1</v>
      </c>
      <c r="Z34" s="144" t="b">
        <f t="shared" si="10"/>
        <v>1</v>
      </c>
      <c r="AA34" s="144" t="b">
        <f t="shared" si="11"/>
        <v>1</v>
      </c>
      <c r="AB34" s="144" t="b">
        <f t="shared" si="12"/>
        <v>1</v>
      </c>
      <c r="AC34" s="149"/>
      <c r="AD34" s="149"/>
    </row>
    <row r="35" spans="1:30" s="7" customFormat="1" ht="21.95" customHeight="1" x14ac:dyDescent="0.2">
      <c r="A35" s="2"/>
      <c r="B35" s="24">
        <v>23</v>
      </c>
      <c r="C35" s="164"/>
      <c r="D35" s="165"/>
      <c r="E35" s="24"/>
      <c r="F35" s="28">
        <f t="shared" si="6"/>
        <v>0</v>
      </c>
      <c r="G35" s="53"/>
      <c r="H35" s="166">
        <f t="shared" si="13"/>
        <v>0</v>
      </c>
      <c r="I35" s="167"/>
      <c r="J35" s="195"/>
      <c r="K35" s="196"/>
      <c r="L35" s="197"/>
      <c r="M35" s="197"/>
      <c r="N35" s="37">
        <f t="shared" si="0"/>
        <v>0</v>
      </c>
      <c r="O35" s="56"/>
      <c r="P35" s="58"/>
      <c r="Q35" s="58"/>
      <c r="R35" s="140">
        <f t="shared" si="7"/>
        <v>0</v>
      </c>
      <c r="S35" s="30">
        <f t="shared" si="14"/>
        <v>0</v>
      </c>
      <c r="T35" s="22" t="str">
        <f t="shared" si="15"/>
        <v xml:space="preserve"> </v>
      </c>
      <c r="U35" s="38" t="str">
        <f t="shared" si="16"/>
        <v xml:space="preserve">  </v>
      </c>
      <c r="V35" s="144" t="b">
        <f t="shared" si="4"/>
        <v>1</v>
      </c>
      <c r="W35" s="144" t="b">
        <f t="shared" si="5"/>
        <v>1</v>
      </c>
      <c r="X35" s="144" t="b">
        <f t="shared" si="8"/>
        <v>1</v>
      </c>
      <c r="Y35" s="144" t="b">
        <f t="shared" si="9"/>
        <v>1</v>
      </c>
      <c r="Z35" s="144" t="b">
        <f t="shared" si="10"/>
        <v>1</v>
      </c>
      <c r="AA35" s="144" t="b">
        <f t="shared" si="11"/>
        <v>1</v>
      </c>
      <c r="AB35" s="144" t="b">
        <f t="shared" si="12"/>
        <v>1</v>
      </c>
      <c r="AC35" s="149"/>
      <c r="AD35" s="149"/>
    </row>
    <row r="36" spans="1:30" s="7" customFormat="1" ht="21.95" customHeight="1" x14ac:dyDescent="0.2">
      <c r="A36" s="2"/>
      <c r="B36" s="24">
        <v>24</v>
      </c>
      <c r="C36" s="164"/>
      <c r="D36" s="165"/>
      <c r="E36" s="24"/>
      <c r="F36" s="28">
        <f t="shared" si="6"/>
        <v>0</v>
      </c>
      <c r="G36" s="53"/>
      <c r="H36" s="166">
        <f t="shared" si="13"/>
        <v>0</v>
      </c>
      <c r="I36" s="167"/>
      <c r="J36" s="195"/>
      <c r="K36" s="196"/>
      <c r="L36" s="197"/>
      <c r="M36" s="197"/>
      <c r="N36" s="37">
        <f t="shared" si="0"/>
        <v>0</v>
      </c>
      <c r="O36" s="56"/>
      <c r="P36" s="58"/>
      <c r="Q36" s="58"/>
      <c r="R36" s="140">
        <f t="shared" si="7"/>
        <v>0</v>
      </c>
      <c r="S36" s="30">
        <f t="shared" si="14"/>
        <v>0</v>
      </c>
      <c r="T36" s="22" t="str">
        <f t="shared" si="15"/>
        <v xml:space="preserve"> </v>
      </c>
      <c r="U36" s="38" t="str">
        <f t="shared" si="16"/>
        <v xml:space="preserve">  </v>
      </c>
      <c r="V36" s="144" t="b">
        <f t="shared" si="4"/>
        <v>1</v>
      </c>
      <c r="W36" s="144" t="b">
        <f t="shared" si="5"/>
        <v>1</v>
      </c>
      <c r="X36" s="144" t="b">
        <f t="shared" si="8"/>
        <v>1</v>
      </c>
      <c r="Y36" s="144" t="b">
        <f t="shared" si="9"/>
        <v>1</v>
      </c>
      <c r="Z36" s="144" t="b">
        <f t="shared" si="10"/>
        <v>1</v>
      </c>
      <c r="AA36" s="144" t="b">
        <f t="shared" si="11"/>
        <v>1</v>
      </c>
      <c r="AB36" s="144" t="b">
        <f t="shared" si="12"/>
        <v>1</v>
      </c>
      <c r="AC36" s="149"/>
      <c r="AD36" s="149"/>
    </row>
    <row r="37" spans="1:30" s="7" customFormat="1" ht="21.95" customHeight="1" x14ac:dyDescent="0.2">
      <c r="A37" s="2"/>
      <c r="B37" s="24">
        <v>25</v>
      </c>
      <c r="C37" s="164"/>
      <c r="D37" s="165"/>
      <c r="E37" s="24"/>
      <c r="F37" s="28">
        <f t="shared" si="6"/>
        <v>0</v>
      </c>
      <c r="G37" s="53"/>
      <c r="H37" s="166">
        <f t="shared" si="13"/>
        <v>0</v>
      </c>
      <c r="I37" s="167"/>
      <c r="J37" s="195"/>
      <c r="K37" s="196"/>
      <c r="L37" s="197"/>
      <c r="M37" s="197"/>
      <c r="N37" s="37">
        <f t="shared" si="0"/>
        <v>0</v>
      </c>
      <c r="O37" s="56"/>
      <c r="P37" s="58"/>
      <c r="Q37" s="58"/>
      <c r="R37" s="140">
        <f t="shared" si="7"/>
        <v>0</v>
      </c>
      <c r="S37" s="30">
        <f>N37*$L$5</f>
        <v>0</v>
      </c>
      <c r="T37" s="22" t="str">
        <f t="shared" si="15"/>
        <v xml:space="preserve"> </v>
      </c>
      <c r="U37" s="38" t="str">
        <f t="shared" si="16"/>
        <v xml:space="preserve">  </v>
      </c>
      <c r="V37" s="144" t="b">
        <f t="shared" si="4"/>
        <v>1</v>
      </c>
      <c r="W37" s="144" t="b">
        <f t="shared" si="5"/>
        <v>1</v>
      </c>
      <c r="X37" s="144" t="b">
        <f t="shared" si="8"/>
        <v>1</v>
      </c>
      <c r="Y37" s="144" t="b">
        <f t="shared" si="9"/>
        <v>1</v>
      </c>
      <c r="Z37" s="144" t="b">
        <f t="shared" si="10"/>
        <v>1</v>
      </c>
      <c r="AA37" s="144" t="b">
        <f t="shared" si="11"/>
        <v>1</v>
      </c>
      <c r="AB37" s="144" t="b">
        <f t="shared" si="12"/>
        <v>1</v>
      </c>
      <c r="AC37" s="149"/>
      <c r="AD37" s="149"/>
    </row>
    <row r="38" spans="1:30" s="7" customFormat="1" ht="21.95" customHeight="1" thickBot="1" x14ac:dyDescent="0.25">
      <c r="A38" s="2"/>
      <c r="B38" s="25">
        <v>26</v>
      </c>
      <c r="C38" s="168"/>
      <c r="D38" s="169"/>
      <c r="E38" s="25"/>
      <c r="F38" s="49">
        <f t="shared" si="6"/>
        <v>0</v>
      </c>
      <c r="G38" s="54"/>
      <c r="H38" s="232">
        <f t="shared" si="13"/>
        <v>0</v>
      </c>
      <c r="I38" s="233"/>
      <c r="J38" s="234"/>
      <c r="K38" s="235"/>
      <c r="L38" s="231"/>
      <c r="M38" s="231"/>
      <c r="N38" s="48">
        <f t="shared" si="0"/>
        <v>0</v>
      </c>
      <c r="O38" s="71"/>
      <c r="P38" s="72"/>
      <c r="Q38" s="72"/>
      <c r="R38" s="141">
        <f t="shared" si="7"/>
        <v>0</v>
      </c>
      <c r="S38" s="31">
        <f>N38*$L$5</f>
        <v>0</v>
      </c>
      <c r="T38" s="29" t="str">
        <f t="shared" si="15"/>
        <v xml:space="preserve"> </v>
      </c>
      <c r="U38" s="39" t="str">
        <f t="shared" si="16"/>
        <v xml:space="preserve">  </v>
      </c>
      <c r="V38" s="144" t="b">
        <f t="shared" si="4"/>
        <v>1</v>
      </c>
      <c r="W38" s="144" t="b">
        <f t="shared" si="5"/>
        <v>1</v>
      </c>
      <c r="X38" s="144" t="b">
        <f t="shared" si="8"/>
        <v>1</v>
      </c>
      <c r="Y38" s="144" t="b">
        <f t="shared" si="9"/>
        <v>1</v>
      </c>
      <c r="Z38" s="144" t="b">
        <f t="shared" si="10"/>
        <v>1</v>
      </c>
      <c r="AA38" s="144" t="b">
        <f t="shared" si="11"/>
        <v>1</v>
      </c>
      <c r="AB38" s="144" t="b">
        <f>_xlfn.ISFORMULA(U38)</f>
        <v>1</v>
      </c>
      <c r="AC38" s="149"/>
      <c r="AD38" s="149"/>
    </row>
    <row r="39" spans="1:30" ht="20.100000000000001" customHeight="1" x14ac:dyDescent="0.2">
      <c r="A39" s="3" t="s">
        <v>0</v>
      </c>
      <c r="B39" s="3"/>
      <c r="C39" s="198"/>
      <c r="D39" s="198"/>
      <c r="E39" s="198"/>
      <c r="F39" s="4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29"/>
      <c r="S39" s="4"/>
      <c r="T39" s="4" t="str">
        <f t="shared" si="15"/>
        <v xml:space="preserve"> </v>
      </c>
      <c r="U39" s="3" t="s">
        <v>0</v>
      </c>
      <c r="X39" s="143" t="s">
        <v>0</v>
      </c>
      <c r="Z39" s="143" t="s">
        <v>0</v>
      </c>
      <c r="AA39" s="143" t="s">
        <v>0</v>
      </c>
      <c r="AB39" s="143" t="s">
        <v>0</v>
      </c>
    </row>
    <row r="40" spans="1:30" ht="20.100000000000001" customHeight="1" thickBot="1" x14ac:dyDescent="0.25">
      <c r="B40" s="3"/>
      <c r="C40" s="199" t="s">
        <v>62</v>
      </c>
      <c r="D40" s="199"/>
      <c r="E40" s="199"/>
      <c r="F40" s="41"/>
      <c r="G40" s="14"/>
      <c r="H40" s="14"/>
      <c r="I40" s="14"/>
      <c r="J40" s="14"/>
      <c r="K40" s="198" t="s">
        <v>54</v>
      </c>
      <c r="L40" s="198"/>
      <c r="M40" s="198"/>
      <c r="N40" s="4"/>
      <c r="O40" s="4"/>
      <c r="P40" s="4"/>
      <c r="Q40" s="4"/>
      <c r="R40" s="4"/>
      <c r="S40" s="12"/>
      <c r="T40" s="4"/>
      <c r="U40" s="3"/>
    </row>
    <row r="41" spans="1:30" ht="20.100000000000001" customHeight="1" x14ac:dyDescent="0.2">
      <c r="B41" s="91" t="s">
        <v>17</v>
      </c>
      <c r="C41" s="163" t="s">
        <v>85</v>
      </c>
      <c r="D41" s="163"/>
      <c r="E41" s="163"/>
      <c r="F41" s="163"/>
      <c r="G41" s="163"/>
      <c r="H41" s="163"/>
      <c r="I41" s="163"/>
      <c r="J41" s="88"/>
      <c r="K41" s="182" t="s">
        <v>53</v>
      </c>
      <c r="L41" s="183"/>
      <c r="M41" s="184"/>
      <c r="N41" s="82" t="s">
        <v>63</v>
      </c>
      <c r="O41" s="84" t="s">
        <v>37</v>
      </c>
      <c r="P41" s="84" t="s">
        <v>64</v>
      </c>
      <c r="Q41" s="63" t="s">
        <v>65</v>
      </c>
      <c r="R41" s="170" t="s">
        <v>52</v>
      </c>
      <c r="S41" s="171"/>
      <c r="T41" s="171"/>
      <c r="U41" s="172"/>
    </row>
    <row r="42" spans="1:30" ht="20.100000000000001" customHeight="1" x14ac:dyDescent="0.2">
      <c r="B42" s="91" t="s">
        <v>17</v>
      </c>
      <c r="C42" s="163" t="s">
        <v>86</v>
      </c>
      <c r="D42" s="163"/>
      <c r="E42" s="163"/>
      <c r="F42" s="163"/>
      <c r="G42" s="163"/>
      <c r="H42" s="163"/>
      <c r="I42" s="90"/>
      <c r="J42" s="88"/>
      <c r="K42" s="185"/>
      <c r="L42" s="186"/>
      <c r="M42" s="187"/>
      <c r="N42" s="83" t="s">
        <v>66</v>
      </c>
      <c r="O42" s="85" t="s">
        <v>67</v>
      </c>
      <c r="P42" s="85" t="s">
        <v>68</v>
      </c>
      <c r="Q42" s="68" t="s">
        <v>69</v>
      </c>
      <c r="R42" s="80" t="s">
        <v>82</v>
      </c>
      <c r="S42" s="81" t="s">
        <v>83</v>
      </c>
      <c r="T42" s="81" t="s">
        <v>70</v>
      </c>
      <c r="U42" s="69" t="s">
        <v>84</v>
      </c>
    </row>
    <row r="43" spans="1:30" ht="20.100000000000001" customHeight="1" x14ac:dyDescent="0.2">
      <c r="B43" s="111" t="s">
        <v>17</v>
      </c>
      <c r="C43" s="163" t="s">
        <v>88</v>
      </c>
      <c r="D43" s="163"/>
      <c r="E43" s="163"/>
      <c r="F43" s="163"/>
      <c r="G43" s="163"/>
      <c r="H43" s="163"/>
      <c r="I43" s="90"/>
      <c r="J43" s="88"/>
      <c r="K43" s="176" t="s">
        <v>55</v>
      </c>
      <c r="L43" s="177"/>
      <c r="M43" s="178"/>
      <c r="N43" s="107">
        <f>SUMIFS(O13:O38,$E$13:$E$38,"Leeg")</f>
        <v>0</v>
      </c>
      <c r="O43" s="108">
        <f>SUMIFS(N13:N38,$E$13:$E$38,"Leeg")</f>
        <v>0</v>
      </c>
      <c r="P43" s="86" t="s">
        <v>90</v>
      </c>
      <c r="Q43" s="46" t="s">
        <v>91</v>
      </c>
      <c r="R43" s="60">
        <f>SUMIFS(S13:S38,$E$13:$E$38,"leeg")</f>
        <v>0</v>
      </c>
      <c r="S43" s="130" t="str">
        <f>IFERROR((R43/N43)," ")</f>
        <v xml:space="preserve"> </v>
      </c>
      <c r="T43" s="131" t="s">
        <v>90</v>
      </c>
      <c r="U43" s="132" t="s">
        <v>91</v>
      </c>
    </row>
    <row r="44" spans="1:30" ht="20.100000000000001" customHeight="1" x14ac:dyDescent="0.2">
      <c r="B44" s="91"/>
      <c r="C44" s="163"/>
      <c r="D44" s="163"/>
      <c r="E44" s="163"/>
      <c r="F44" s="163"/>
      <c r="G44" s="163"/>
      <c r="H44" s="163"/>
      <c r="I44" s="90"/>
      <c r="J44" s="88"/>
      <c r="K44" s="179" t="s">
        <v>56</v>
      </c>
      <c r="L44" s="180"/>
      <c r="M44" s="181"/>
      <c r="N44" s="107">
        <f>SUMIFS(P13:P38,$E$13:$E$38,"Geladen")</f>
        <v>0</v>
      </c>
      <c r="O44" s="108">
        <f>SUMIFS(N13:N38,$E$13:$E$38,"Geladen")</f>
        <v>0</v>
      </c>
      <c r="P44" s="87">
        <f>SUMIFS(Q13:Q38,E13:E38,"Geladen")</f>
        <v>0</v>
      </c>
      <c r="Q44" s="47">
        <f>SUMIFS(R13:R38,E13:E38,"Geladen")</f>
        <v>0</v>
      </c>
      <c r="R44" s="59">
        <f>SUMIFS(S13:S38,$E$13:$E$38,"geladen")</f>
        <v>0</v>
      </c>
      <c r="S44" s="130" t="str">
        <f>IFERROR((R44/N44)," ")</f>
        <v xml:space="preserve"> </v>
      </c>
      <c r="T44" s="130" t="str">
        <f>IFERROR((R44/P44)," ")</f>
        <v xml:space="preserve"> </v>
      </c>
      <c r="U44" s="130" t="str">
        <f>IFERROR((R44/Q44)*1000," ")</f>
        <v xml:space="preserve"> </v>
      </c>
    </row>
    <row r="45" spans="1:30" ht="20.100000000000001" customHeight="1" thickBot="1" x14ac:dyDescent="0.25">
      <c r="B45" s="91" t="s">
        <v>17</v>
      </c>
      <c r="C45" s="163" t="s">
        <v>92</v>
      </c>
      <c r="D45" s="163"/>
      <c r="E45" s="163"/>
      <c r="F45" s="163"/>
      <c r="G45" s="163"/>
      <c r="H45" s="163"/>
      <c r="I45" s="89"/>
      <c r="J45" s="88"/>
      <c r="K45" s="173" t="s">
        <v>57</v>
      </c>
      <c r="L45" s="174"/>
      <c r="M45" s="175"/>
      <c r="N45" s="109">
        <f>SUM(N43,N44)</f>
        <v>0</v>
      </c>
      <c r="O45" s="110">
        <f>SUM(O43:O44)</f>
        <v>0</v>
      </c>
      <c r="P45" s="110">
        <f>SUM(P43,P44)</f>
        <v>0</v>
      </c>
      <c r="Q45" s="65">
        <f>SUM(Q43,Q44)</f>
        <v>0</v>
      </c>
      <c r="R45" s="66">
        <f>SUM(R43:R44)</f>
        <v>0</v>
      </c>
      <c r="S45" s="133" t="str">
        <f>IFERROR((R45/N45)," ")</f>
        <v xml:space="preserve"> </v>
      </c>
      <c r="T45" s="133" t="str">
        <f>IFERROR((R45/P45)," ")</f>
        <v xml:space="preserve"> </v>
      </c>
      <c r="U45" s="134" t="s">
        <v>90</v>
      </c>
    </row>
    <row r="46" spans="1:30" ht="20.100000000000001" customHeight="1" x14ac:dyDescent="0.2">
      <c r="B46" s="3"/>
      <c r="C46" s="163"/>
      <c r="D46" s="163"/>
      <c r="E46" s="163"/>
      <c r="F46" s="163"/>
      <c r="G46" s="163"/>
      <c r="H46" s="163"/>
      <c r="I46" s="89"/>
      <c r="J46" s="92"/>
      <c r="K46" s="45"/>
      <c r="L46" s="45"/>
      <c r="M46" s="45"/>
      <c r="N46" s="44"/>
      <c r="O46" s="44"/>
      <c r="P46" s="44"/>
      <c r="Q46" s="47"/>
      <c r="R46" s="43"/>
      <c r="S46" s="42"/>
      <c r="T46" s="76"/>
      <c r="U46" s="93"/>
    </row>
    <row r="47" spans="1:30" ht="18" customHeight="1" x14ac:dyDescent="0.2">
      <c r="A47" s="74"/>
      <c r="B47" s="75"/>
      <c r="C47" s="79" t="s">
        <v>10</v>
      </c>
      <c r="D47" s="79"/>
      <c r="E47" s="79"/>
      <c r="F47" s="79"/>
      <c r="G47" s="79"/>
      <c r="H47" s="76"/>
      <c r="I47" s="76"/>
      <c r="J47" s="76"/>
      <c r="K47" s="76"/>
      <c r="L47" s="79"/>
      <c r="M47" s="79"/>
      <c r="N47" s="79"/>
      <c r="O47" s="79"/>
      <c r="P47" s="79"/>
      <c r="Q47" s="76"/>
      <c r="R47" s="77"/>
      <c r="U47" s="5"/>
    </row>
    <row r="48" spans="1:30" x14ac:dyDescent="0.2">
      <c r="A48" s="74"/>
      <c r="B48" s="75"/>
      <c r="C48" s="78" t="s">
        <v>11</v>
      </c>
      <c r="D48" s="78"/>
      <c r="E48" s="78"/>
      <c r="F48" s="78"/>
      <c r="G48" s="78"/>
      <c r="H48" s="76"/>
      <c r="I48" s="76"/>
      <c r="J48" s="76"/>
      <c r="K48" s="76"/>
      <c r="L48" s="78"/>
      <c r="M48" s="78"/>
      <c r="N48" s="78"/>
      <c r="O48" s="78"/>
      <c r="P48" s="78"/>
      <c r="Q48" s="6"/>
      <c r="R48" s="6"/>
      <c r="S48" s="76"/>
      <c r="T48" s="76"/>
      <c r="U48" s="75"/>
    </row>
    <row r="49" spans="1:21" x14ac:dyDescent="0.2">
      <c r="A49" s="74"/>
      <c r="B49" s="75"/>
      <c r="H49" s="76"/>
      <c r="I49" s="76"/>
      <c r="J49" s="76"/>
      <c r="K49" s="76"/>
      <c r="Q49" s="6"/>
      <c r="R49" s="6"/>
      <c r="S49" s="76"/>
      <c r="T49" s="76"/>
      <c r="U49" s="75"/>
    </row>
    <row r="50" spans="1:21" ht="12.75" customHeight="1" x14ac:dyDescent="0.2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21" ht="12.75" customHeight="1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21" ht="12.75" customHeight="1" x14ac:dyDescent="0.2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21" ht="14.25" x14ac:dyDescent="0.2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21" ht="14.25" x14ac:dyDescent="0.2">
      <c r="B54" s="73"/>
      <c r="C54" s="73" t="s"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21" ht="14.25" x14ac:dyDescent="0.2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21" ht="14.25" x14ac:dyDescent="0.2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21" ht="14.25" x14ac:dyDescent="0.2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21" ht="14.25" x14ac:dyDescent="0.2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21" ht="14.25" x14ac:dyDescent="0.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21" ht="14.25" x14ac:dyDescent="0.2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</sheetData>
  <sheetProtection algorithmName="SHA-512" hashValue="5sRli8W5nbPoxcSah5/z1CfmQVVsH7ii2vG55OZd6+2qrqGRW+rqssQ44kkqm02UmY4pxmGHg9HqhF8OCqulTg==" saltValue="1AnoQCzuaSbw9Ke2Fev2+w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47">
    <mergeCell ref="J19:K19"/>
    <mergeCell ref="J17:K17"/>
    <mergeCell ref="J18:K18"/>
    <mergeCell ref="L37:M37"/>
    <mergeCell ref="L38:M38"/>
    <mergeCell ref="H37:I37"/>
    <mergeCell ref="H38:I38"/>
    <mergeCell ref="J38:K38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37:K37"/>
    <mergeCell ref="L34:M34"/>
    <mergeCell ref="J25:K25"/>
    <mergeCell ref="J26:K26"/>
    <mergeCell ref="H32:I32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S7:U7"/>
    <mergeCell ref="O7:R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R41:U41"/>
    <mergeCell ref="K45:M45"/>
    <mergeCell ref="K43:M43"/>
    <mergeCell ref="K44:M44"/>
    <mergeCell ref="K41:M42"/>
    <mergeCell ref="S12:U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42:H42"/>
    <mergeCell ref="C39:E39"/>
    <mergeCell ref="C40:E40"/>
    <mergeCell ref="C43:H44"/>
    <mergeCell ref="C45:H46"/>
    <mergeCell ref="K40:M40"/>
    <mergeCell ref="C12:D12"/>
    <mergeCell ref="E8:E11"/>
    <mergeCell ref="F8:F11"/>
    <mergeCell ref="G8:G11"/>
    <mergeCell ref="C41:I41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37:D37"/>
    <mergeCell ref="C38:D38"/>
    <mergeCell ref="C34:D34"/>
    <mergeCell ref="H33:I33"/>
    <mergeCell ref="C20:D20"/>
    <mergeCell ref="C21:D21"/>
  </mergeCells>
  <conditionalFormatting sqref="O43:O46 N13:N38">
    <cfRule type="cellIs" dxfId="62" priority="63" operator="equal">
      <formula>0</formula>
    </cfRule>
    <cfRule type="cellIs" dxfId="61" priority="64" operator="equal">
      <formula>0</formula>
    </cfRule>
  </conditionalFormatting>
  <conditionalFormatting sqref="R13:R38">
    <cfRule type="cellIs" dxfId="60" priority="62" stopIfTrue="1" operator="equal">
      <formula>0</formula>
    </cfRule>
  </conditionalFormatting>
  <conditionalFormatting sqref="S13:S38">
    <cfRule type="cellIs" dxfId="59" priority="52" operator="equal">
      <formula>0</formula>
    </cfRule>
  </conditionalFormatting>
  <conditionalFormatting sqref="R13:R38">
    <cfRule type="cellIs" dxfId="58" priority="51" operator="equal">
      <formula>FALSE</formula>
    </cfRule>
  </conditionalFormatting>
  <conditionalFormatting sqref="T13:U38 R13:R38">
    <cfRule type="expression" dxfId="57" priority="47">
      <formula>$E13="Leeg"</formula>
    </cfRule>
  </conditionalFormatting>
  <conditionalFormatting sqref="N43">
    <cfRule type="cellIs" dxfId="56" priority="33" operator="equal">
      <formula>0</formula>
    </cfRule>
    <cfRule type="cellIs" dxfId="55" priority="34" operator="equal">
      <formula>0</formula>
    </cfRule>
  </conditionalFormatting>
  <conditionalFormatting sqref="N44">
    <cfRule type="cellIs" dxfId="54" priority="31" operator="equal">
      <formula>0</formula>
    </cfRule>
    <cfRule type="cellIs" dxfId="53" priority="32" operator="equal">
      <formula>0</formula>
    </cfRule>
  </conditionalFormatting>
  <conditionalFormatting sqref="N45:N46">
    <cfRule type="cellIs" dxfId="52" priority="27" operator="equal">
      <formula>0</formula>
    </cfRule>
    <cfRule type="cellIs" dxfId="51" priority="28" operator="equal">
      <formula>0</formula>
    </cfRule>
  </conditionalFormatting>
  <conditionalFormatting sqref="F53 F59:F1048576 F1:F8 F13:F38">
    <cfRule type="cellIs" dxfId="50" priority="25" operator="equal">
      <formula>0</formula>
    </cfRule>
  </conditionalFormatting>
  <conditionalFormatting sqref="E13:E38">
    <cfRule type="cellIs" dxfId="49" priority="24" operator="equal">
      <formula>0</formula>
    </cfRule>
  </conditionalFormatting>
  <conditionalFormatting sqref="G14:G37">
    <cfRule type="cellIs" dxfId="48" priority="23" operator="equal">
      <formula>0</formula>
    </cfRule>
  </conditionalFormatting>
  <conditionalFormatting sqref="O13:O38">
    <cfRule type="cellIs" dxfId="47" priority="18" stopIfTrue="1" operator="equal">
      <formula>0</formula>
    </cfRule>
  </conditionalFormatting>
  <conditionalFormatting sqref="O13:O38">
    <cfRule type="cellIs" dxfId="46" priority="17" operator="equal">
      <formula>FALSE</formula>
    </cfRule>
  </conditionalFormatting>
  <conditionalFormatting sqref="O13:O38">
    <cfRule type="cellIs" dxfId="45" priority="15" operator="equal">
      <formula>0</formula>
    </cfRule>
    <cfRule type="expression" dxfId="44" priority="16" stopIfTrue="1">
      <formula>$E13="Geladen"</formula>
    </cfRule>
  </conditionalFormatting>
  <conditionalFormatting sqref="O38">
    <cfRule type="cellIs" dxfId="43" priority="14" operator="equal">
      <formula>FALSE</formula>
    </cfRule>
  </conditionalFormatting>
  <conditionalFormatting sqref="P14 P27">
    <cfRule type="cellIs" dxfId="42" priority="13" stopIfTrue="1" operator="equal">
      <formula>0</formula>
    </cfRule>
  </conditionalFormatting>
  <conditionalFormatting sqref="P13:P38">
    <cfRule type="cellIs" dxfId="41" priority="12" operator="equal">
      <formula>FALSE</formula>
    </cfRule>
  </conditionalFormatting>
  <conditionalFormatting sqref="P13:P38">
    <cfRule type="cellIs" dxfId="40" priority="11" stopIfTrue="1" operator="equal">
      <formula>0</formula>
    </cfRule>
  </conditionalFormatting>
  <conditionalFormatting sqref="P13:P38">
    <cfRule type="expression" dxfId="39" priority="10">
      <formula>$E13="Leeg"</formula>
    </cfRule>
  </conditionalFormatting>
  <conditionalFormatting sqref="Q14:Q38">
    <cfRule type="cellIs" dxfId="38" priority="9" stopIfTrue="1" operator="equal">
      <formula>0</formula>
    </cfRule>
  </conditionalFormatting>
  <conditionalFormatting sqref="Q13:Q38">
    <cfRule type="cellIs" dxfId="37" priority="8" operator="equal">
      <formula>FALSE</formula>
    </cfRule>
  </conditionalFormatting>
  <conditionalFormatting sqref="Q13:Q38">
    <cfRule type="cellIs" dxfId="36" priority="7" stopIfTrue="1" operator="equal">
      <formula>0</formula>
    </cfRule>
  </conditionalFormatting>
  <conditionalFormatting sqref="Q13:Q38">
    <cfRule type="expression" dxfId="35" priority="6">
      <formula>$E13="Leeg"</formula>
    </cfRule>
  </conditionalFormatting>
  <conditionalFormatting sqref="H12">
    <cfRule type="cellIs" dxfId="34" priority="5" operator="equal">
      <formula>0</formula>
    </cfRule>
  </conditionalFormatting>
  <conditionalFormatting sqref="F12">
    <cfRule type="cellIs" dxfId="33" priority="4" operator="equal">
      <formula>0</formula>
    </cfRule>
  </conditionalFormatting>
  <conditionalFormatting sqref="V1:AD1048576">
    <cfRule type="cellIs" dxfId="32" priority="3" operator="equal">
      <formula>FALSE</formula>
    </cfRule>
  </conditionalFormatting>
  <conditionalFormatting sqref="N5">
    <cfRule type="cellIs" dxfId="31" priority="2" operator="equal">
      <formula>0</formula>
    </cfRule>
  </conditionalFormatting>
  <conditionalFormatting sqref="N14:N38">
    <cfRule type="cellIs" dxfId="30" priority="1" operator="equal">
      <formula>FALSE</formula>
    </cfRule>
  </conditionalFormatting>
  <dataValidations count="5">
    <dataValidation type="list" allowBlank="1" showInputMessage="1" showErrorMessage="1" sqref="J5" xr:uid="{ADDF3301-1669-48AA-8FD6-EFA7872FADA5}">
      <formula1>"Diesel (fossiele),GTL"</formula1>
    </dataValidation>
    <dataValidation type="custom" allowBlank="1" showInputMessage="1" showErrorMessage="1" errorTitle="Let op" error="Bij &quot;Type&quot; is Empty ingevuld. Daarom hoeft deze niet ingevuld te worden. " sqref="T13:U38" xr:uid="{49C5FA64-F331-4C92-A58B-45E88B717566}">
      <formula1>$E13="Leeg"</formula1>
    </dataValidation>
    <dataValidation type="list" allowBlank="1" showInputMessage="1" showErrorMessage="1" sqref="E13:E38" xr:uid="{02EA7791-D333-49F5-AD3C-F754CACE42F9}">
      <formula1>"Leeg,Geladen"</formula1>
    </dataValidation>
    <dataValidation type="custom" allowBlank="1" showInputMessage="1" showErrorMessage="1" errorTitle="Let op" error="Bij 'Type' is 'Geladen' ingevuld. Daarom hoeft deze kolom niet ingevuld te worden. " sqref="O13:O38" xr:uid="{22C69023-8854-4B99-9757-F4290241F6EA}">
      <formula1>$E13="Leeg"</formula1>
    </dataValidation>
    <dataValidation type="custom" allowBlank="1" showInputMessage="1" showErrorMessage="1" errorTitle="Let op" error="Bij 'Type' is 'Leeg' ingevuld. Daarom hoeft deze kolom niet ingevuld te worden. " sqref="P13:R38" xr:uid="{76B415C9-A2A8-2A43-B849-DDC16743EADD}">
      <formula1>$E13="Geladen"</formula1>
    </dataValidation>
  </dataValidations>
  <hyperlinks>
    <hyperlink ref="C48" r:id="rId1" display="https://www.co2emissiefactoren.nl/instrumenten/" xr:uid="{D8388A76-EE19-4EB7-A407-4AB34D354FDF}"/>
    <hyperlink ref="C47" r:id="rId2" display="https://www.co2emissiefactoren.nl/lijst-emissiefactoren/" xr:uid="{76243971-F91A-44E3-9071-7C7822BAE6D7}"/>
  </hyperlink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AD5-0D34-4907-B8CF-4ED19AEE9DE4}">
  <sheetPr>
    <pageSetUpPr fitToPage="1"/>
  </sheetPr>
  <dimension ref="A1:U60"/>
  <sheetViews>
    <sheetView showGridLines="0" showZeros="0" topLeftCell="A8" zoomScaleNormal="100" zoomScaleSheetLayoutView="100" workbookViewId="0">
      <selection activeCell="C45" sqref="C45:H46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2" width="13.7109375" style="5" customWidth="1"/>
    <col min="13" max="13" width="1.5703125" style="5" bestFit="1" customWidth="1"/>
    <col min="14" max="14" width="14.7109375" style="5" customWidth="1"/>
    <col min="15" max="20" width="11.7109375" style="5" customWidth="1"/>
    <col min="21" max="21" width="11.7109375" style="6" customWidth="1"/>
    <col min="22" max="16384" width="9.140625" style="6"/>
  </cols>
  <sheetData>
    <row r="1" spans="1:21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21" ht="20.100000000000001" customHeight="1" x14ac:dyDescent="0.2">
      <c r="B2" s="200" t="s">
        <v>22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4"/>
      <c r="P2" s="4"/>
      <c r="Q2" s="4"/>
      <c r="R2" s="4"/>
      <c r="S2" s="4"/>
      <c r="T2" s="4"/>
      <c r="U2" s="3"/>
    </row>
    <row r="3" spans="1:21" ht="20.100000000000001" customHeight="1" x14ac:dyDescent="0.2">
      <c r="B3" s="207"/>
      <c r="C3" s="207"/>
      <c r="D3" s="207"/>
      <c r="E3" s="207"/>
      <c r="F3" s="207"/>
      <c r="G3" s="207"/>
      <c r="H3" s="207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21" s="7" customFormat="1" ht="20.100000000000001" customHeight="1" x14ac:dyDescent="0.2">
      <c r="A4" s="2"/>
      <c r="B4" s="211" t="s">
        <v>23</v>
      </c>
      <c r="C4" s="211" t="s">
        <v>2</v>
      </c>
      <c r="D4" s="15" t="s">
        <v>1</v>
      </c>
      <c r="E4" s="201" t="s">
        <v>0</v>
      </c>
      <c r="F4" s="201"/>
      <c r="G4" s="201"/>
      <c r="H4" s="16" t="s">
        <v>15</v>
      </c>
      <c r="I4" s="10" t="s">
        <v>1</v>
      </c>
      <c r="J4" s="221" t="s">
        <v>0</v>
      </c>
      <c r="K4" s="221"/>
      <c r="L4" s="221"/>
      <c r="M4" s="221"/>
      <c r="N4" s="221"/>
      <c r="O4" s="2"/>
      <c r="P4" s="1"/>
      <c r="Q4" s="1"/>
      <c r="R4" s="1"/>
      <c r="S4" s="2"/>
      <c r="T4" s="1"/>
      <c r="U4" s="2"/>
    </row>
    <row r="5" spans="1:21" s="7" customFormat="1" ht="20.100000000000001" customHeight="1" x14ac:dyDescent="0.2">
      <c r="A5" s="2"/>
      <c r="B5" s="212" t="s">
        <v>24</v>
      </c>
      <c r="C5" s="212" t="s">
        <v>14</v>
      </c>
      <c r="D5" s="15" t="s">
        <v>1</v>
      </c>
      <c r="E5" s="213" t="s">
        <v>0</v>
      </c>
      <c r="F5" s="213"/>
      <c r="G5" s="213"/>
      <c r="H5" s="16" t="s">
        <v>25</v>
      </c>
      <c r="I5" s="10" t="s">
        <v>1</v>
      </c>
      <c r="J5" s="40" t="s">
        <v>44</v>
      </c>
      <c r="K5" s="18" t="s">
        <v>16</v>
      </c>
      <c r="L5" s="17">
        <f>IF(J5="Diesel (fossiele)",2.657,2.471)</f>
        <v>2.657</v>
      </c>
      <c r="M5" s="236" t="s">
        <v>43</v>
      </c>
      <c r="N5" s="236"/>
      <c r="P5" s="1"/>
      <c r="Q5" s="1"/>
      <c r="R5" s="1"/>
      <c r="S5" s="1"/>
      <c r="T5" s="1"/>
      <c r="U5" s="2"/>
    </row>
    <row r="6" spans="1:21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</row>
    <row r="7" spans="1:21" s="9" customFormat="1" ht="27" customHeight="1" x14ac:dyDescent="0.2">
      <c r="A7" s="13"/>
      <c r="C7" s="10"/>
      <c r="D7" s="10"/>
      <c r="E7" s="208" t="s">
        <v>26</v>
      </c>
      <c r="F7" s="209"/>
      <c r="G7" s="210"/>
      <c r="H7" s="208" t="s">
        <v>27</v>
      </c>
      <c r="I7" s="209"/>
      <c r="J7" s="209"/>
      <c r="K7" s="209"/>
      <c r="L7" s="209"/>
      <c r="M7" s="209"/>
      <c r="N7" s="210"/>
      <c r="O7" s="208" t="s">
        <v>28</v>
      </c>
      <c r="P7" s="209"/>
      <c r="Q7" s="209"/>
      <c r="R7" s="210"/>
      <c r="S7" s="208" t="s">
        <v>8</v>
      </c>
      <c r="T7" s="209"/>
      <c r="U7" s="210"/>
    </row>
    <row r="8" spans="1:21" s="8" customFormat="1" ht="15" customHeight="1" x14ac:dyDescent="0.2">
      <c r="A8" s="1"/>
      <c r="B8" s="19"/>
      <c r="C8" s="19"/>
      <c r="D8" s="19"/>
      <c r="E8" s="154" t="s">
        <v>87</v>
      </c>
      <c r="F8" s="157" t="s">
        <v>30</v>
      </c>
      <c r="G8" s="160" t="s">
        <v>31</v>
      </c>
      <c r="H8" s="227" t="s">
        <v>3</v>
      </c>
      <c r="I8" s="216"/>
      <c r="J8" s="237" t="s">
        <v>4</v>
      </c>
      <c r="K8" s="216"/>
      <c r="L8" s="215" t="s">
        <v>5</v>
      </c>
      <c r="M8" s="216"/>
      <c r="N8" s="125" t="s">
        <v>20</v>
      </c>
      <c r="O8" s="126"/>
      <c r="P8" s="127" t="s">
        <v>12</v>
      </c>
      <c r="Q8" s="127" t="s">
        <v>13</v>
      </c>
      <c r="R8" s="128" t="s">
        <v>19</v>
      </c>
      <c r="S8" s="118" t="s">
        <v>0</v>
      </c>
      <c r="T8" s="122"/>
      <c r="U8" s="121" t="s">
        <v>48</v>
      </c>
    </row>
    <row r="9" spans="1:21" s="8" customFormat="1" ht="15" customHeight="1" x14ac:dyDescent="0.2">
      <c r="A9" s="1"/>
      <c r="B9" s="19"/>
      <c r="C9" s="19"/>
      <c r="D9" s="19"/>
      <c r="E9" s="155"/>
      <c r="F9" s="158"/>
      <c r="G9" s="161"/>
      <c r="H9" s="33"/>
      <c r="I9" s="112"/>
      <c r="J9" s="96"/>
      <c r="K9" s="112"/>
      <c r="L9" s="225"/>
      <c r="M9" s="226"/>
      <c r="N9" s="113"/>
      <c r="O9" s="114"/>
      <c r="P9" s="116" t="s">
        <v>0</v>
      </c>
      <c r="Q9" s="116"/>
      <c r="R9" s="32" t="s">
        <v>40</v>
      </c>
      <c r="S9" s="119" t="s">
        <v>46</v>
      </c>
      <c r="T9" s="123" t="s">
        <v>46</v>
      </c>
      <c r="U9" s="26" t="s">
        <v>49</v>
      </c>
    </row>
    <row r="10" spans="1:21" s="7" customFormat="1" ht="15" x14ac:dyDescent="0.2">
      <c r="A10" s="2"/>
      <c r="B10" s="19"/>
      <c r="C10" s="214"/>
      <c r="D10" s="214"/>
      <c r="E10" s="155"/>
      <c r="F10" s="158"/>
      <c r="G10" s="161"/>
      <c r="H10" s="228" t="s">
        <v>32</v>
      </c>
      <c r="I10" s="218"/>
      <c r="J10" s="240" t="s">
        <v>34</v>
      </c>
      <c r="K10" s="218"/>
      <c r="L10" s="217" t="s">
        <v>32</v>
      </c>
      <c r="M10" s="218"/>
      <c r="N10" s="94" t="s">
        <v>37</v>
      </c>
      <c r="O10" s="115" t="s">
        <v>21</v>
      </c>
      <c r="P10" s="116" t="s">
        <v>21</v>
      </c>
      <c r="Q10" s="116" t="s">
        <v>51</v>
      </c>
      <c r="R10" s="32" t="s">
        <v>18</v>
      </c>
      <c r="S10" s="119" t="s">
        <v>47</v>
      </c>
      <c r="T10" s="123" t="s">
        <v>59</v>
      </c>
      <c r="U10" s="26" t="s">
        <v>45</v>
      </c>
    </row>
    <row r="11" spans="1:21" s="21" customFormat="1" ht="20.100000000000001" customHeight="1" thickBot="1" x14ac:dyDescent="0.25">
      <c r="A11" s="20"/>
      <c r="B11" s="19" t="s">
        <v>0</v>
      </c>
      <c r="C11" s="206" t="s">
        <v>0</v>
      </c>
      <c r="D11" s="206"/>
      <c r="E11" s="156"/>
      <c r="F11" s="159"/>
      <c r="G11" s="162"/>
      <c r="H11" s="228" t="s">
        <v>33</v>
      </c>
      <c r="I11" s="218"/>
      <c r="J11" s="240" t="s">
        <v>35</v>
      </c>
      <c r="K11" s="218"/>
      <c r="L11" s="217" t="s">
        <v>36</v>
      </c>
      <c r="M11" s="218"/>
      <c r="N11" s="94" t="s">
        <v>35</v>
      </c>
      <c r="O11" s="115" t="s">
        <v>38</v>
      </c>
      <c r="P11" s="116" t="s">
        <v>39</v>
      </c>
      <c r="Q11" s="117" t="s">
        <v>40</v>
      </c>
      <c r="R11" s="32" t="s">
        <v>41</v>
      </c>
      <c r="S11" s="120" t="s">
        <v>6</v>
      </c>
      <c r="T11" s="124" t="s">
        <v>58</v>
      </c>
      <c r="U11" s="26" t="s">
        <v>7</v>
      </c>
    </row>
    <row r="12" spans="1:21" s="95" customFormat="1" ht="29.25" customHeight="1" thickBot="1" x14ac:dyDescent="0.25">
      <c r="B12" s="98" t="s">
        <v>9</v>
      </c>
      <c r="C12" s="153" t="s">
        <v>29</v>
      </c>
      <c r="D12" s="153"/>
      <c r="E12" s="101" t="s">
        <v>74</v>
      </c>
      <c r="F12" s="105" t="s">
        <v>72</v>
      </c>
      <c r="G12" s="99" t="s">
        <v>71</v>
      </c>
      <c r="H12" s="191" t="s">
        <v>72</v>
      </c>
      <c r="I12" s="192"/>
      <c r="J12" s="243" t="s">
        <v>71</v>
      </c>
      <c r="K12" s="194"/>
      <c r="L12" s="193" t="s">
        <v>71</v>
      </c>
      <c r="M12" s="194"/>
      <c r="N12" s="100" t="s">
        <v>73</v>
      </c>
      <c r="O12" s="102" t="s">
        <v>71</v>
      </c>
      <c r="P12" s="103" t="s">
        <v>71</v>
      </c>
      <c r="Q12" s="103" t="s">
        <v>71</v>
      </c>
      <c r="R12" s="104" t="s">
        <v>73</v>
      </c>
      <c r="S12" s="238" t="s">
        <v>73</v>
      </c>
      <c r="T12" s="189"/>
      <c r="U12" s="239"/>
    </row>
    <row r="13" spans="1:21" s="7" customFormat="1" ht="21.95" customHeight="1" x14ac:dyDescent="0.2">
      <c r="A13" s="2"/>
      <c r="B13" s="35">
        <v>1</v>
      </c>
      <c r="C13" s="202"/>
      <c r="D13" s="203"/>
      <c r="E13" s="23" t="s">
        <v>50</v>
      </c>
      <c r="F13" s="27" t="s">
        <v>60</v>
      </c>
      <c r="G13" s="36"/>
      <c r="H13" s="229"/>
      <c r="I13" s="230"/>
      <c r="J13" s="224"/>
      <c r="K13" s="224"/>
      <c r="L13" s="224"/>
      <c r="M13" s="224"/>
      <c r="N13" s="34">
        <f>H13+J13-L13</f>
        <v>0</v>
      </c>
      <c r="O13" s="55"/>
      <c r="P13" s="57"/>
      <c r="Q13" s="57"/>
      <c r="R13" s="70">
        <f>P13*Q13</f>
        <v>0</v>
      </c>
      <c r="S13" s="50">
        <f t="shared" ref="S13:S36" si="0">N13*$L$5</f>
        <v>0</v>
      </c>
      <c r="T13" s="51" t="str">
        <f t="shared" ref="T13:T38" si="1">IFERROR((S13/Q13)," ")</f>
        <v xml:space="preserve"> </v>
      </c>
      <c r="U13" s="52" t="str">
        <f t="shared" ref="U13:U24" si="2">IFERROR((S13/R13)*1000, "  ")</f>
        <v xml:space="preserve">  </v>
      </c>
    </row>
    <row r="14" spans="1:21" s="7" customFormat="1" ht="21.95" customHeight="1" x14ac:dyDescent="0.2">
      <c r="A14" s="2"/>
      <c r="B14" s="35">
        <v>2</v>
      </c>
      <c r="C14" s="204"/>
      <c r="D14" s="205"/>
      <c r="E14" s="24" t="s">
        <v>42</v>
      </c>
      <c r="F14" s="28">
        <f t="shared" ref="F14:F38" si="3">G13</f>
        <v>0</v>
      </c>
      <c r="G14" s="53"/>
      <c r="H14" s="166">
        <f>L13</f>
        <v>0</v>
      </c>
      <c r="I14" s="167"/>
      <c r="J14" s="197"/>
      <c r="K14" s="197"/>
      <c r="L14" s="197"/>
      <c r="M14" s="197"/>
      <c r="N14" s="37">
        <f>H14+J14-L14</f>
        <v>0</v>
      </c>
      <c r="O14" s="56"/>
      <c r="P14" s="58"/>
      <c r="Q14" s="58"/>
      <c r="R14" s="97">
        <f t="shared" ref="R14:R38" si="4">P14*Q14</f>
        <v>0</v>
      </c>
      <c r="S14" s="30">
        <f t="shared" si="0"/>
        <v>0</v>
      </c>
      <c r="T14" s="22" t="str">
        <f t="shared" si="1"/>
        <v xml:space="preserve"> </v>
      </c>
      <c r="U14" s="38" t="str">
        <f t="shared" si="2"/>
        <v xml:space="preserve">  </v>
      </c>
    </row>
    <row r="15" spans="1:21" s="7" customFormat="1" ht="21.95" customHeight="1" x14ac:dyDescent="0.2">
      <c r="A15" s="2"/>
      <c r="B15" s="24">
        <v>3</v>
      </c>
      <c r="C15" s="164"/>
      <c r="D15" s="165"/>
      <c r="E15" s="24"/>
      <c r="F15" s="28">
        <f t="shared" si="3"/>
        <v>0</v>
      </c>
      <c r="G15" s="53"/>
      <c r="H15" s="241">
        <f t="shared" ref="H15:H38" si="5">L14</f>
        <v>0</v>
      </c>
      <c r="I15" s="242"/>
      <c r="J15" s="197"/>
      <c r="K15" s="197"/>
      <c r="L15" s="197"/>
      <c r="M15" s="197"/>
      <c r="N15" s="37">
        <f t="shared" ref="N15:N38" si="6">H15+J15-L15</f>
        <v>0</v>
      </c>
      <c r="O15" s="56"/>
      <c r="P15" s="58"/>
      <c r="Q15" s="58"/>
      <c r="R15" s="97">
        <f t="shared" si="4"/>
        <v>0</v>
      </c>
      <c r="S15" s="30">
        <f t="shared" si="0"/>
        <v>0</v>
      </c>
      <c r="T15" s="22" t="str">
        <f t="shared" si="1"/>
        <v xml:space="preserve"> </v>
      </c>
      <c r="U15" s="38" t="str">
        <f t="shared" si="2"/>
        <v xml:space="preserve">  </v>
      </c>
    </row>
    <row r="16" spans="1:21" s="7" customFormat="1" ht="21.95" customHeight="1" x14ac:dyDescent="0.2">
      <c r="A16" s="2"/>
      <c r="B16" s="24">
        <v>4</v>
      </c>
      <c r="C16" s="164"/>
      <c r="D16" s="165"/>
      <c r="E16" s="24"/>
      <c r="F16" s="28">
        <f t="shared" si="3"/>
        <v>0</v>
      </c>
      <c r="G16" s="53"/>
      <c r="H16" s="241">
        <f t="shared" si="5"/>
        <v>0</v>
      </c>
      <c r="I16" s="242"/>
      <c r="J16" s="197"/>
      <c r="K16" s="197"/>
      <c r="L16" s="197"/>
      <c r="M16" s="197"/>
      <c r="N16" s="37">
        <f t="shared" si="6"/>
        <v>0</v>
      </c>
      <c r="O16" s="56"/>
      <c r="P16" s="58"/>
      <c r="Q16" s="58"/>
      <c r="R16" s="97">
        <f t="shared" si="4"/>
        <v>0</v>
      </c>
      <c r="S16" s="30">
        <f t="shared" si="0"/>
        <v>0</v>
      </c>
      <c r="T16" s="22" t="str">
        <f t="shared" si="1"/>
        <v xml:space="preserve"> </v>
      </c>
      <c r="U16" s="38" t="str">
        <f t="shared" si="2"/>
        <v xml:space="preserve">  </v>
      </c>
    </row>
    <row r="17" spans="1:21" s="7" customFormat="1" ht="21.95" customHeight="1" x14ac:dyDescent="0.2">
      <c r="A17" s="2"/>
      <c r="B17" s="24">
        <v>5</v>
      </c>
      <c r="C17" s="164"/>
      <c r="D17" s="165"/>
      <c r="E17" s="24"/>
      <c r="F17" s="28">
        <f t="shared" si="3"/>
        <v>0</v>
      </c>
      <c r="G17" s="53"/>
      <c r="H17" s="241">
        <f t="shared" si="5"/>
        <v>0</v>
      </c>
      <c r="I17" s="242"/>
      <c r="J17" s="197"/>
      <c r="K17" s="197"/>
      <c r="L17" s="197"/>
      <c r="M17" s="197"/>
      <c r="N17" s="37">
        <f t="shared" si="6"/>
        <v>0</v>
      </c>
      <c r="O17" s="56"/>
      <c r="P17" s="58"/>
      <c r="Q17" s="58"/>
      <c r="R17" s="97">
        <f t="shared" si="4"/>
        <v>0</v>
      </c>
      <c r="S17" s="30">
        <f t="shared" si="0"/>
        <v>0</v>
      </c>
      <c r="T17" s="22" t="str">
        <f t="shared" si="1"/>
        <v xml:space="preserve"> </v>
      </c>
      <c r="U17" s="38" t="str">
        <f t="shared" si="2"/>
        <v xml:space="preserve">  </v>
      </c>
    </row>
    <row r="18" spans="1:21" s="7" customFormat="1" ht="21.95" customHeight="1" x14ac:dyDescent="0.2">
      <c r="A18" s="2"/>
      <c r="B18" s="24">
        <v>6</v>
      </c>
      <c r="C18" s="164"/>
      <c r="D18" s="165"/>
      <c r="E18" s="24"/>
      <c r="F18" s="28">
        <f t="shared" si="3"/>
        <v>0</v>
      </c>
      <c r="G18" s="53"/>
      <c r="H18" s="241">
        <f t="shared" si="5"/>
        <v>0</v>
      </c>
      <c r="I18" s="242"/>
      <c r="J18" s="197"/>
      <c r="K18" s="197"/>
      <c r="L18" s="197"/>
      <c r="M18" s="197"/>
      <c r="N18" s="37">
        <f t="shared" si="6"/>
        <v>0</v>
      </c>
      <c r="O18" s="56"/>
      <c r="P18" s="58"/>
      <c r="Q18" s="58"/>
      <c r="R18" s="97">
        <f t="shared" si="4"/>
        <v>0</v>
      </c>
      <c r="S18" s="30">
        <f t="shared" si="0"/>
        <v>0</v>
      </c>
      <c r="T18" s="22" t="str">
        <f t="shared" si="1"/>
        <v xml:space="preserve"> </v>
      </c>
      <c r="U18" s="38" t="str">
        <f t="shared" si="2"/>
        <v xml:space="preserve">  </v>
      </c>
    </row>
    <row r="19" spans="1:21" s="7" customFormat="1" ht="21.95" customHeight="1" x14ac:dyDescent="0.2">
      <c r="A19" s="2"/>
      <c r="B19" s="24">
        <v>7</v>
      </c>
      <c r="C19" s="164"/>
      <c r="D19" s="165"/>
      <c r="E19" s="24"/>
      <c r="F19" s="28">
        <f t="shared" si="3"/>
        <v>0</v>
      </c>
      <c r="G19" s="53"/>
      <c r="H19" s="241">
        <f t="shared" si="5"/>
        <v>0</v>
      </c>
      <c r="I19" s="242"/>
      <c r="J19" s="197"/>
      <c r="K19" s="197"/>
      <c r="L19" s="197"/>
      <c r="M19" s="197"/>
      <c r="N19" s="37">
        <f t="shared" si="6"/>
        <v>0</v>
      </c>
      <c r="O19" s="56"/>
      <c r="P19" s="58"/>
      <c r="Q19" s="58"/>
      <c r="R19" s="97">
        <f t="shared" si="4"/>
        <v>0</v>
      </c>
      <c r="S19" s="30">
        <f t="shared" si="0"/>
        <v>0</v>
      </c>
      <c r="T19" s="22" t="str">
        <f t="shared" si="1"/>
        <v xml:space="preserve"> </v>
      </c>
      <c r="U19" s="38" t="str">
        <f t="shared" si="2"/>
        <v xml:space="preserve">  </v>
      </c>
    </row>
    <row r="20" spans="1:21" s="7" customFormat="1" ht="21.95" customHeight="1" x14ac:dyDescent="0.2">
      <c r="A20" s="2"/>
      <c r="B20" s="24">
        <v>8</v>
      </c>
      <c r="C20" s="164"/>
      <c r="D20" s="165"/>
      <c r="E20" s="24"/>
      <c r="F20" s="28" t="s">
        <v>0</v>
      </c>
      <c r="G20" s="53"/>
      <c r="H20" s="241">
        <f t="shared" si="5"/>
        <v>0</v>
      </c>
      <c r="I20" s="242"/>
      <c r="J20" s="197"/>
      <c r="K20" s="197"/>
      <c r="L20" s="197"/>
      <c r="M20" s="197"/>
      <c r="N20" s="37">
        <f t="shared" si="6"/>
        <v>0</v>
      </c>
      <c r="O20" s="56"/>
      <c r="P20" s="58"/>
      <c r="Q20" s="58"/>
      <c r="R20" s="97">
        <f t="shared" si="4"/>
        <v>0</v>
      </c>
      <c r="S20" s="30">
        <f t="shared" si="0"/>
        <v>0</v>
      </c>
      <c r="T20" s="22" t="str">
        <f t="shared" si="1"/>
        <v xml:space="preserve"> </v>
      </c>
      <c r="U20" s="38" t="str">
        <f t="shared" si="2"/>
        <v xml:space="preserve">  </v>
      </c>
    </row>
    <row r="21" spans="1:21" s="7" customFormat="1" ht="21.95" customHeight="1" x14ac:dyDescent="0.2">
      <c r="A21" s="2"/>
      <c r="B21" s="24">
        <v>9</v>
      </c>
      <c r="C21" s="164"/>
      <c r="D21" s="165"/>
      <c r="E21" s="24"/>
      <c r="F21" s="28">
        <f t="shared" si="3"/>
        <v>0</v>
      </c>
      <c r="G21" s="53"/>
      <c r="H21" s="241">
        <f t="shared" si="5"/>
        <v>0</v>
      </c>
      <c r="I21" s="242"/>
      <c r="J21" s="197"/>
      <c r="K21" s="197"/>
      <c r="L21" s="197"/>
      <c r="M21" s="197"/>
      <c r="N21" s="37">
        <f t="shared" si="6"/>
        <v>0</v>
      </c>
      <c r="O21" s="56"/>
      <c r="P21" s="58"/>
      <c r="Q21" s="58"/>
      <c r="R21" s="97">
        <f t="shared" si="4"/>
        <v>0</v>
      </c>
      <c r="S21" s="30">
        <f t="shared" si="0"/>
        <v>0</v>
      </c>
      <c r="T21" s="22" t="str">
        <f t="shared" si="1"/>
        <v xml:space="preserve"> </v>
      </c>
      <c r="U21" s="38" t="str">
        <f t="shared" si="2"/>
        <v xml:space="preserve">  </v>
      </c>
    </row>
    <row r="22" spans="1:21" s="7" customFormat="1" ht="21.95" customHeight="1" x14ac:dyDescent="0.2">
      <c r="A22" s="2"/>
      <c r="B22" s="24">
        <v>10</v>
      </c>
      <c r="C22" s="164"/>
      <c r="D22" s="165"/>
      <c r="E22" s="24"/>
      <c r="F22" s="28">
        <f t="shared" si="3"/>
        <v>0</v>
      </c>
      <c r="G22" s="53"/>
      <c r="H22" s="241">
        <f t="shared" si="5"/>
        <v>0</v>
      </c>
      <c r="I22" s="242"/>
      <c r="J22" s="197"/>
      <c r="K22" s="197"/>
      <c r="L22" s="197"/>
      <c r="M22" s="197"/>
      <c r="N22" s="37">
        <f t="shared" si="6"/>
        <v>0</v>
      </c>
      <c r="O22" s="56"/>
      <c r="P22" s="58"/>
      <c r="Q22" s="58"/>
      <c r="R22" s="97">
        <f t="shared" si="4"/>
        <v>0</v>
      </c>
      <c r="S22" s="30">
        <f t="shared" si="0"/>
        <v>0</v>
      </c>
      <c r="T22" s="22" t="str">
        <f t="shared" si="1"/>
        <v xml:space="preserve"> </v>
      </c>
      <c r="U22" s="38" t="str">
        <f t="shared" si="2"/>
        <v xml:space="preserve">  </v>
      </c>
    </row>
    <row r="23" spans="1:21" s="7" customFormat="1" ht="21.95" customHeight="1" x14ac:dyDescent="0.2">
      <c r="A23" s="2"/>
      <c r="B23" s="24">
        <v>11</v>
      </c>
      <c r="C23" s="164"/>
      <c r="D23" s="165"/>
      <c r="E23" s="24"/>
      <c r="F23" s="28">
        <f t="shared" si="3"/>
        <v>0</v>
      </c>
      <c r="G23" s="53"/>
      <c r="H23" s="241">
        <f t="shared" si="5"/>
        <v>0</v>
      </c>
      <c r="I23" s="242"/>
      <c r="J23" s="197"/>
      <c r="K23" s="197"/>
      <c r="L23" s="197"/>
      <c r="M23" s="197"/>
      <c r="N23" s="37">
        <f t="shared" si="6"/>
        <v>0</v>
      </c>
      <c r="O23" s="56"/>
      <c r="P23" s="58"/>
      <c r="Q23" s="58"/>
      <c r="R23" s="97">
        <f t="shared" si="4"/>
        <v>0</v>
      </c>
      <c r="S23" s="30">
        <f t="shared" si="0"/>
        <v>0</v>
      </c>
      <c r="T23" s="22" t="str">
        <f t="shared" si="1"/>
        <v xml:space="preserve"> </v>
      </c>
      <c r="U23" s="38" t="str">
        <f t="shared" si="2"/>
        <v xml:space="preserve">  </v>
      </c>
    </row>
    <row r="24" spans="1:21" s="7" customFormat="1" ht="21.95" customHeight="1" x14ac:dyDescent="0.2">
      <c r="A24" s="2"/>
      <c r="B24" s="24">
        <v>12</v>
      </c>
      <c r="C24" s="164"/>
      <c r="D24" s="165"/>
      <c r="E24" s="24"/>
      <c r="F24" s="28">
        <f t="shared" si="3"/>
        <v>0</v>
      </c>
      <c r="G24" s="53"/>
      <c r="H24" s="241">
        <f t="shared" si="5"/>
        <v>0</v>
      </c>
      <c r="I24" s="242"/>
      <c r="J24" s="197"/>
      <c r="K24" s="197"/>
      <c r="L24" s="197"/>
      <c r="M24" s="197"/>
      <c r="N24" s="37">
        <f t="shared" si="6"/>
        <v>0</v>
      </c>
      <c r="O24" s="56"/>
      <c r="P24" s="58"/>
      <c r="Q24" s="58"/>
      <c r="R24" s="97">
        <f t="shared" si="4"/>
        <v>0</v>
      </c>
      <c r="S24" s="30">
        <f t="shared" si="0"/>
        <v>0</v>
      </c>
      <c r="T24" s="22" t="str">
        <f t="shared" si="1"/>
        <v xml:space="preserve"> </v>
      </c>
      <c r="U24" s="38" t="str">
        <f t="shared" si="2"/>
        <v xml:space="preserve">  </v>
      </c>
    </row>
    <row r="25" spans="1:21" s="7" customFormat="1" ht="21.95" customHeight="1" x14ac:dyDescent="0.2">
      <c r="A25" s="2"/>
      <c r="B25" s="24">
        <v>13</v>
      </c>
      <c r="C25" s="164"/>
      <c r="D25" s="165"/>
      <c r="E25" s="24"/>
      <c r="F25" s="28">
        <f t="shared" si="3"/>
        <v>0</v>
      </c>
      <c r="G25" s="53"/>
      <c r="H25" s="241">
        <f t="shared" si="5"/>
        <v>0</v>
      </c>
      <c r="I25" s="242"/>
      <c r="J25" s="197"/>
      <c r="K25" s="197"/>
      <c r="L25" s="197"/>
      <c r="M25" s="197"/>
      <c r="N25" s="37">
        <f t="shared" si="6"/>
        <v>0</v>
      </c>
      <c r="O25" s="56"/>
      <c r="P25" s="58"/>
      <c r="Q25" s="58"/>
      <c r="R25" s="97">
        <f t="shared" si="4"/>
        <v>0</v>
      </c>
      <c r="S25" s="30">
        <f t="shared" si="0"/>
        <v>0</v>
      </c>
      <c r="T25" s="22" t="str">
        <f t="shared" si="1"/>
        <v xml:space="preserve"> </v>
      </c>
      <c r="U25" s="38" t="str">
        <f>IFERROR((S25/R25)*1000, "  ")</f>
        <v xml:space="preserve">  </v>
      </c>
    </row>
    <row r="26" spans="1:21" s="7" customFormat="1" ht="21.95" customHeight="1" x14ac:dyDescent="0.2">
      <c r="A26" s="2"/>
      <c r="B26" s="24">
        <v>14</v>
      </c>
      <c r="C26" s="164"/>
      <c r="D26" s="165"/>
      <c r="E26" s="24"/>
      <c r="F26" s="28">
        <f t="shared" si="3"/>
        <v>0</v>
      </c>
      <c r="G26" s="53"/>
      <c r="H26" s="241">
        <f t="shared" si="5"/>
        <v>0</v>
      </c>
      <c r="I26" s="242"/>
      <c r="J26" s="197"/>
      <c r="K26" s="197"/>
      <c r="L26" s="197"/>
      <c r="M26" s="197"/>
      <c r="N26" s="37">
        <f t="shared" si="6"/>
        <v>0</v>
      </c>
      <c r="O26" s="56"/>
      <c r="P26" s="58"/>
      <c r="Q26" s="58"/>
      <c r="R26" s="97">
        <f t="shared" si="4"/>
        <v>0</v>
      </c>
      <c r="S26" s="30">
        <f t="shared" si="0"/>
        <v>0</v>
      </c>
      <c r="T26" s="22" t="str">
        <f t="shared" si="1"/>
        <v xml:space="preserve"> </v>
      </c>
      <c r="U26" s="38" t="str">
        <f t="shared" ref="U26:U38" si="7">IFERROR((S26/R26)*1000, "  ")</f>
        <v xml:space="preserve">  </v>
      </c>
    </row>
    <row r="27" spans="1:21" s="7" customFormat="1" ht="21.95" customHeight="1" x14ac:dyDescent="0.2">
      <c r="A27" s="2"/>
      <c r="B27" s="24">
        <v>15</v>
      </c>
      <c r="C27" s="164"/>
      <c r="D27" s="165"/>
      <c r="E27" s="24"/>
      <c r="F27" s="28">
        <f t="shared" si="3"/>
        <v>0</v>
      </c>
      <c r="G27" s="53"/>
      <c r="H27" s="241">
        <f t="shared" si="5"/>
        <v>0</v>
      </c>
      <c r="I27" s="242"/>
      <c r="J27" s="197"/>
      <c r="K27" s="197"/>
      <c r="L27" s="197"/>
      <c r="M27" s="197"/>
      <c r="N27" s="37">
        <f t="shared" si="6"/>
        <v>0</v>
      </c>
      <c r="O27" s="56"/>
      <c r="P27" s="58"/>
      <c r="Q27" s="58"/>
      <c r="R27" s="97">
        <f t="shared" si="4"/>
        <v>0</v>
      </c>
      <c r="S27" s="30">
        <f t="shared" si="0"/>
        <v>0</v>
      </c>
      <c r="T27" s="22" t="str">
        <f t="shared" si="1"/>
        <v xml:space="preserve"> </v>
      </c>
      <c r="U27" s="38" t="str">
        <f t="shared" si="7"/>
        <v xml:space="preserve">  </v>
      </c>
    </row>
    <row r="28" spans="1:21" s="7" customFormat="1" ht="21.95" customHeight="1" x14ac:dyDescent="0.2">
      <c r="A28" s="2"/>
      <c r="B28" s="24">
        <v>16</v>
      </c>
      <c r="C28" s="164"/>
      <c r="D28" s="165"/>
      <c r="E28" s="24"/>
      <c r="F28" s="28">
        <f t="shared" si="3"/>
        <v>0</v>
      </c>
      <c r="G28" s="53"/>
      <c r="H28" s="241">
        <f t="shared" si="5"/>
        <v>0</v>
      </c>
      <c r="I28" s="242"/>
      <c r="J28" s="197"/>
      <c r="K28" s="197"/>
      <c r="L28" s="197"/>
      <c r="M28" s="197"/>
      <c r="N28" s="37">
        <f t="shared" si="6"/>
        <v>0</v>
      </c>
      <c r="O28" s="56"/>
      <c r="P28" s="58"/>
      <c r="Q28" s="58"/>
      <c r="R28" s="97">
        <f t="shared" si="4"/>
        <v>0</v>
      </c>
      <c r="S28" s="30">
        <f t="shared" si="0"/>
        <v>0</v>
      </c>
      <c r="T28" s="22" t="str">
        <f t="shared" si="1"/>
        <v xml:space="preserve"> </v>
      </c>
      <c r="U28" s="38" t="str">
        <f t="shared" si="7"/>
        <v xml:space="preserve">  </v>
      </c>
    </row>
    <row r="29" spans="1:21" s="7" customFormat="1" ht="21.95" customHeight="1" x14ac:dyDescent="0.2">
      <c r="A29" s="2"/>
      <c r="B29" s="24">
        <v>17</v>
      </c>
      <c r="C29" s="164"/>
      <c r="D29" s="165"/>
      <c r="E29" s="24"/>
      <c r="F29" s="28">
        <f t="shared" si="3"/>
        <v>0</v>
      </c>
      <c r="G29" s="53"/>
      <c r="H29" s="241">
        <f t="shared" si="5"/>
        <v>0</v>
      </c>
      <c r="I29" s="242"/>
      <c r="J29" s="197"/>
      <c r="K29" s="197"/>
      <c r="L29" s="197"/>
      <c r="M29" s="197"/>
      <c r="N29" s="37">
        <f t="shared" si="6"/>
        <v>0</v>
      </c>
      <c r="O29" s="56"/>
      <c r="P29" s="58"/>
      <c r="Q29" s="58"/>
      <c r="R29" s="97">
        <f t="shared" si="4"/>
        <v>0</v>
      </c>
      <c r="S29" s="30">
        <f t="shared" si="0"/>
        <v>0</v>
      </c>
      <c r="T29" s="22" t="str">
        <f t="shared" si="1"/>
        <v xml:space="preserve"> </v>
      </c>
      <c r="U29" s="38" t="str">
        <f t="shared" si="7"/>
        <v xml:space="preserve">  </v>
      </c>
    </row>
    <row r="30" spans="1:21" s="7" customFormat="1" ht="21.95" customHeight="1" x14ac:dyDescent="0.2">
      <c r="A30" s="2"/>
      <c r="B30" s="24">
        <v>18</v>
      </c>
      <c r="C30" s="164"/>
      <c r="D30" s="165"/>
      <c r="E30" s="24"/>
      <c r="F30" s="28">
        <f t="shared" si="3"/>
        <v>0</v>
      </c>
      <c r="G30" s="53"/>
      <c r="H30" s="241">
        <f t="shared" si="5"/>
        <v>0</v>
      </c>
      <c r="I30" s="242"/>
      <c r="J30" s="197"/>
      <c r="K30" s="197"/>
      <c r="L30" s="197"/>
      <c r="M30" s="197"/>
      <c r="N30" s="37">
        <f t="shared" si="6"/>
        <v>0</v>
      </c>
      <c r="O30" s="56"/>
      <c r="P30" s="58"/>
      <c r="Q30" s="58"/>
      <c r="R30" s="97">
        <f t="shared" si="4"/>
        <v>0</v>
      </c>
      <c r="S30" s="30">
        <f t="shared" si="0"/>
        <v>0</v>
      </c>
      <c r="T30" s="22" t="str">
        <f t="shared" si="1"/>
        <v xml:space="preserve"> </v>
      </c>
      <c r="U30" s="38" t="str">
        <f t="shared" si="7"/>
        <v xml:space="preserve">  </v>
      </c>
    </row>
    <row r="31" spans="1:21" s="7" customFormat="1" ht="21.95" customHeight="1" x14ac:dyDescent="0.2">
      <c r="A31" s="2"/>
      <c r="B31" s="24">
        <v>19</v>
      </c>
      <c r="C31" s="164"/>
      <c r="D31" s="165"/>
      <c r="E31" s="24"/>
      <c r="F31" s="28">
        <f t="shared" si="3"/>
        <v>0</v>
      </c>
      <c r="G31" s="53"/>
      <c r="H31" s="241">
        <f t="shared" si="5"/>
        <v>0</v>
      </c>
      <c r="I31" s="242"/>
      <c r="J31" s="197"/>
      <c r="K31" s="197"/>
      <c r="L31" s="197"/>
      <c r="M31" s="197"/>
      <c r="N31" s="37">
        <f t="shared" si="6"/>
        <v>0</v>
      </c>
      <c r="O31" s="56"/>
      <c r="P31" s="58"/>
      <c r="Q31" s="58"/>
      <c r="R31" s="97">
        <f t="shared" si="4"/>
        <v>0</v>
      </c>
      <c r="S31" s="30">
        <f t="shared" si="0"/>
        <v>0</v>
      </c>
      <c r="T31" s="22" t="str">
        <f t="shared" si="1"/>
        <v xml:space="preserve"> </v>
      </c>
      <c r="U31" s="38" t="str">
        <f t="shared" si="7"/>
        <v xml:space="preserve">  </v>
      </c>
    </row>
    <row r="32" spans="1:21" s="7" customFormat="1" ht="21.95" customHeight="1" x14ac:dyDescent="0.2">
      <c r="A32" s="2"/>
      <c r="B32" s="24">
        <v>20</v>
      </c>
      <c r="C32" s="164"/>
      <c r="D32" s="165"/>
      <c r="E32" s="24"/>
      <c r="F32" s="28">
        <f t="shared" si="3"/>
        <v>0</v>
      </c>
      <c r="G32" s="53"/>
      <c r="H32" s="241">
        <f t="shared" si="5"/>
        <v>0</v>
      </c>
      <c r="I32" s="242"/>
      <c r="J32" s="197"/>
      <c r="K32" s="197"/>
      <c r="L32" s="197"/>
      <c r="M32" s="197"/>
      <c r="N32" s="37">
        <f t="shared" si="6"/>
        <v>0</v>
      </c>
      <c r="O32" s="56"/>
      <c r="P32" s="58"/>
      <c r="Q32" s="58"/>
      <c r="R32" s="97">
        <f t="shared" si="4"/>
        <v>0</v>
      </c>
      <c r="S32" s="30">
        <f t="shared" si="0"/>
        <v>0</v>
      </c>
      <c r="T32" s="22" t="str">
        <f t="shared" si="1"/>
        <v xml:space="preserve"> </v>
      </c>
      <c r="U32" s="38" t="str">
        <f t="shared" si="7"/>
        <v xml:space="preserve">  </v>
      </c>
    </row>
    <row r="33" spans="1:21" s="7" customFormat="1" ht="21.95" customHeight="1" x14ac:dyDescent="0.2">
      <c r="A33" s="2"/>
      <c r="B33" s="24">
        <v>21</v>
      </c>
      <c r="C33" s="164"/>
      <c r="D33" s="165"/>
      <c r="E33" s="24"/>
      <c r="F33" s="28">
        <f t="shared" si="3"/>
        <v>0</v>
      </c>
      <c r="G33" s="53"/>
      <c r="H33" s="241">
        <f t="shared" si="5"/>
        <v>0</v>
      </c>
      <c r="I33" s="242"/>
      <c r="J33" s="197"/>
      <c r="K33" s="197"/>
      <c r="L33" s="197"/>
      <c r="M33" s="197"/>
      <c r="N33" s="37">
        <f t="shared" si="6"/>
        <v>0</v>
      </c>
      <c r="O33" s="56"/>
      <c r="P33" s="58"/>
      <c r="Q33" s="58"/>
      <c r="R33" s="97">
        <f t="shared" si="4"/>
        <v>0</v>
      </c>
      <c r="S33" s="30">
        <f t="shared" si="0"/>
        <v>0</v>
      </c>
      <c r="T33" s="22" t="str">
        <f t="shared" si="1"/>
        <v xml:space="preserve"> </v>
      </c>
      <c r="U33" s="38" t="str">
        <f t="shared" si="7"/>
        <v xml:space="preserve">  </v>
      </c>
    </row>
    <row r="34" spans="1:21" s="7" customFormat="1" ht="21.95" customHeight="1" x14ac:dyDescent="0.2">
      <c r="A34" s="2"/>
      <c r="B34" s="24">
        <v>22</v>
      </c>
      <c r="C34" s="164"/>
      <c r="D34" s="165"/>
      <c r="E34" s="24"/>
      <c r="F34" s="28">
        <f t="shared" si="3"/>
        <v>0</v>
      </c>
      <c r="G34" s="53"/>
      <c r="H34" s="241">
        <f t="shared" si="5"/>
        <v>0</v>
      </c>
      <c r="I34" s="242"/>
      <c r="J34" s="197"/>
      <c r="K34" s="197"/>
      <c r="L34" s="197"/>
      <c r="M34" s="197"/>
      <c r="N34" s="37">
        <f t="shared" si="6"/>
        <v>0</v>
      </c>
      <c r="O34" s="56"/>
      <c r="P34" s="58"/>
      <c r="Q34" s="58"/>
      <c r="R34" s="97">
        <f t="shared" si="4"/>
        <v>0</v>
      </c>
      <c r="S34" s="30">
        <f t="shared" si="0"/>
        <v>0</v>
      </c>
      <c r="T34" s="22" t="str">
        <f>IFERROR((S34/Q34)," ")</f>
        <v xml:space="preserve"> </v>
      </c>
      <c r="U34" s="38" t="str">
        <f t="shared" si="7"/>
        <v xml:space="preserve">  </v>
      </c>
    </row>
    <row r="35" spans="1:21" s="7" customFormat="1" ht="21.95" customHeight="1" x14ac:dyDescent="0.2">
      <c r="A35" s="2"/>
      <c r="B35" s="24">
        <v>23</v>
      </c>
      <c r="C35" s="164"/>
      <c r="D35" s="165"/>
      <c r="E35" s="24"/>
      <c r="F35" s="28">
        <f t="shared" si="3"/>
        <v>0</v>
      </c>
      <c r="G35" s="53"/>
      <c r="H35" s="241">
        <f t="shared" si="5"/>
        <v>0</v>
      </c>
      <c r="I35" s="242"/>
      <c r="J35" s="197"/>
      <c r="K35" s="197"/>
      <c r="L35" s="197"/>
      <c r="M35" s="197"/>
      <c r="N35" s="37">
        <f t="shared" si="6"/>
        <v>0</v>
      </c>
      <c r="O35" s="56"/>
      <c r="P35" s="58"/>
      <c r="Q35" s="58"/>
      <c r="R35" s="97">
        <f t="shared" si="4"/>
        <v>0</v>
      </c>
      <c r="S35" s="30">
        <f t="shared" si="0"/>
        <v>0</v>
      </c>
      <c r="T35" s="22" t="str">
        <f t="shared" si="1"/>
        <v xml:space="preserve"> </v>
      </c>
      <c r="U35" s="38" t="str">
        <f t="shared" si="7"/>
        <v xml:space="preserve">  </v>
      </c>
    </row>
    <row r="36" spans="1:21" s="7" customFormat="1" ht="21.95" customHeight="1" x14ac:dyDescent="0.2">
      <c r="A36" s="2"/>
      <c r="B36" s="24">
        <v>24</v>
      </c>
      <c r="C36" s="164"/>
      <c r="D36" s="165"/>
      <c r="E36" s="24"/>
      <c r="F36" s="28">
        <f t="shared" si="3"/>
        <v>0</v>
      </c>
      <c r="G36" s="53"/>
      <c r="H36" s="241">
        <f t="shared" si="5"/>
        <v>0</v>
      </c>
      <c r="I36" s="242"/>
      <c r="J36" s="197"/>
      <c r="K36" s="197"/>
      <c r="L36" s="197"/>
      <c r="M36" s="197"/>
      <c r="N36" s="37">
        <f t="shared" si="6"/>
        <v>0</v>
      </c>
      <c r="O36" s="56"/>
      <c r="P36" s="58"/>
      <c r="Q36" s="58"/>
      <c r="R36" s="97">
        <f t="shared" si="4"/>
        <v>0</v>
      </c>
      <c r="S36" s="30">
        <f t="shared" si="0"/>
        <v>0</v>
      </c>
      <c r="T36" s="22" t="str">
        <f t="shared" si="1"/>
        <v xml:space="preserve"> </v>
      </c>
      <c r="U36" s="38" t="str">
        <f t="shared" si="7"/>
        <v xml:space="preserve">  </v>
      </c>
    </row>
    <row r="37" spans="1:21" s="7" customFormat="1" ht="21.95" customHeight="1" x14ac:dyDescent="0.2">
      <c r="A37" s="2"/>
      <c r="B37" s="24">
        <v>25</v>
      </c>
      <c r="C37" s="164"/>
      <c r="D37" s="165"/>
      <c r="E37" s="24"/>
      <c r="F37" s="28">
        <f t="shared" si="3"/>
        <v>0</v>
      </c>
      <c r="G37" s="53"/>
      <c r="H37" s="241">
        <f t="shared" si="5"/>
        <v>0</v>
      </c>
      <c r="I37" s="242"/>
      <c r="J37" s="197"/>
      <c r="K37" s="197"/>
      <c r="L37" s="197"/>
      <c r="M37" s="197"/>
      <c r="N37" s="37">
        <f t="shared" si="6"/>
        <v>0</v>
      </c>
      <c r="O37" s="56"/>
      <c r="P37" s="58"/>
      <c r="Q37" s="58"/>
      <c r="R37" s="97">
        <f t="shared" si="4"/>
        <v>0</v>
      </c>
      <c r="S37" s="30">
        <f>N37*$L$5</f>
        <v>0</v>
      </c>
      <c r="T37" s="22" t="str">
        <f t="shared" si="1"/>
        <v xml:space="preserve"> </v>
      </c>
      <c r="U37" s="38" t="str">
        <f t="shared" si="7"/>
        <v xml:space="preserve">  </v>
      </c>
    </row>
    <row r="38" spans="1:21" s="7" customFormat="1" ht="21.95" customHeight="1" thickBot="1" x14ac:dyDescent="0.25">
      <c r="A38" s="2"/>
      <c r="B38" s="25">
        <v>26</v>
      </c>
      <c r="C38" s="168"/>
      <c r="D38" s="169"/>
      <c r="E38" s="25"/>
      <c r="F38" s="49">
        <f t="shared" si="3"/>
        <v>0</v>
      </c>
      <c r="G38" s="54"/>
      <c r="H38" s="244">
        <f t="shared" si="5"/>
        <v>0</v>
      </c>
      <c r="I38" s="245"/>
      <c r="J38" s="231"/>
      <c r="K38" s="231"/>
      <c r="L38" s="231"/>
      <c r="M38" s="231"/>
      <c r="N38" s="48">
        <f t="shared" si="6"/>
        <v>0</v>
      </c>
      <c r="O38" s="71"/>
      <c r="P38" s="72"/>
      <c r="Q38" s="72"/>
      <c r="R38" s="106">
        <f t="shared" si="4"/>
        <v>0</v>
      </c>
      <c r="S38" s="31">
        <f>N38*$L$5</f>
        <v>0</v>
      </c>
      <c r="T38" s="29" t="str">
        <f t="shared" si="1"/>
        <v xml:space="preserve"> </v>
      </c>
      <c r="U38" s="39" t="str">
        <f t="shared" si="7"/>
        <v xml:space="preserve">  </v>
      </c>
    </row>
    <row r="39" spans="1:21" ht="20.100000000000001" customHeight="1" x14ac:dyDescent="0.2">
      <c r="A39" s="3" t="s">
        <v>0</v>
      </c>
      <c r="B39" s="3"/>
      <c r="C39" s="198"/>
      <c r="D39" s="198"/>
      <c r="E39" s="198"/>
      <c r="F39" s="4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</row>
    <row r="40" spans="1:21" ht="20.100000000000001" customHeight="1" thickBot="1" x14ac:dyDescent="0.25">
      <c r="B40" s="3"/>
      <c r="C40" s="199" t="s">
        <v>62</v>
      </c>
      <c r="D40" s="199"/>
      <c r="E40" s="199"/>
      <c r="F40" s="41"/>
      <c r="G40" s="14"/>
      <c r="H40" s="14"/>
      <c r="I40" s="14"/>
      <c r="J40" s="14"/>
      <c r="K40" s="198" t="s">
        <v>54</v>
      </c>
      <c r="L40" s="198"/>
      <c r="M40" s="198"/>
      <c r="N40" s="4"/>
      <c r="O40" s="4"/>
      <c r="P40" s="4"/>
      <c r="Q40" s="4"/>
      <c r="R40" s="4"/>
      <c r="S40" s="12"/>
      <c r="T40" s="4"/>
      <c r="U40" s="3"/>
    </row>
    <row r="41" spans="1:21" ht="20.100000000000001" customHeight="1" x14ac:dyDescent="0.2">
      <c r="B41" s="91" t="s">
        <v>17</v>
      </c>
      <c r="C41" s="163" t="s">
        <v>85</v>
      </c>
      <c r="D41" s="163"/>
      <c r="E41" s="163"/>
      <c r="F41" s="163"/>
      <c r="G41" s="163"/>
      <c r="H41" s="163"/>
      <c r="I41" s="163"/>
      <c r="J41" s="88"/>
      <c r="K41" s="182" t="s">
        <v>53</v>
      </c>
      <c r="L41" s="183"/>
      <c r="M41" s="184"/>
      <c r="N41" s="82" t="s">
        <v>63</v>
      </c>
      <c r="O41" s="84" t="s">
        <v>37</v>
      </c>
      <c r="P41" s="84" t="s">
        <v>64</v>
      </c>
      <c r="Q41" s="63" t="s">
        <v>65</v>
      </c>
      <c r="R41" s="170" t="s">
        <v>52</v>
      </c>
      <c r="S41" s="171"/>
      <c r="T41" s="171"/>
      <c r="U41" s="172"/>
    </row>
    <row r="42" spans="1:21" ht="20.100000000000001" customHeight="1" x14ac:dyDescent="0.2">
      <c r="B42" s="91" t="s">
        <v>17</v>
      </c>
      <c r="C42" s="163" t="s">
        <v>86</v>
      </c>
      <c r="D42" s="163"/>
      <c r="E42" s="163"/>
      <c r="F42" s="163"/>
      <c r="G42" s="163"/>
      <c r="H42" s="163"/>
      <c r="I42" s="90"/>
      <c r="J42" s="88"/>
      <c r="K42" s="185"/>
      <c r="L42" s="186"/>
      <c r="M42" s="187"/>
      <c r="N42" s="83" t="s">
        <v>66</v>
      </c>
      <c r="O42" s="85" t="s">
        <v>67</v>
      </c>
      <c r="P42" s="85" t="s">
        <v>68</v>
      </c>
      <c r="Q42" s="68" t="s">
        <v>69</v>
      </c>
      <c r="R42" s="80" t="s">
        <v>82</v>
      </c>
      <c r="S42" s="81" t="s">
        <v>83</v>
      </c>
      <c r="T42" s="81" t="s">
        <v>70</v>
      </c>
      <c r="U42" s="69" t="s">
        <v>84</v>
      </c>
    </row>
    <row r="43" spans="1:21" ht="20.100000000000001" customHeight="1" x14ac:dyDescent="0.2">
      <c r="B43" s="111" t="s">
        <v>17</v>
      </c>
      <c r="C43" s="163" t="s">
        <v>88</v>
      </c>
      <c r="D43" s="163"/>
      <c r="E43" s="163"/>
      <c r="F43" s="163"/>
      <c r="G43" s="163"/>
      <c r="H43" s="163"/>
      <c r="I43" s="90"/>
      <c r="J43" s="88"/>
      <c r="K43" s="176" t="s">
        <v>55</v>
      </c>
      <c r="L43" s="177"/>
      <c r="M43" s="178"/>
      <c r="N43" s="107">
        <f>SUMIFS(O13:O38,$E$13:$E$38,"Leeg")</f>
        <v>0</v>
      </c>
      <c r="O43" s="108">
        <f>SUMIFS(N13:N38,$E$13:$E$38,"Leeg")</f>
        <v>0</v>
      </c>
      <c r="P43" s="86" t="s">
        <v>61</v>
      </c>
      <c r="Q43" s="46" t="s">
        <v>61</v>
      </c>
      <c r="R43" s="60">
        <f>SUMIFS(S13:S38,$E$13:$E$38,"leeg")</f>
        <v>0</v>
      </c>
      <c r="S43" s="61" t="str">
        <f>IFERROR((R43/N43)," ")</f>
        <v xml:space="preserve"> </v>
      </c>
      <c r="T43" s="62" t="s">
        <v>61</v>
      </c>
      <c r="U43" s="64" t="s">
        <v>61</v>
      </c>
    </row>
    <row r="44" spans="1:21" ht="20.100000000000001" customHeight="1" x14ac:dyDescent="0.2">
      <c r="B44" s="91"/>
      <c r="C44" s="163"/>
      <c r="D44" s="163"/>
      <c r="E44" s="163"/>
      <c r="F44" s="163"/>
      <c r="G44" s="163"/>
      <c r="H44" s="163"/>
      <c r="I44" s="90"/>
      <c r="J44" s="88"/>
      <c r="K44" s="179" t="s">
        <v>56</v>
      </c>
      <c r="L44" s="180"/>
      <c r="M44" s="181"/>
      <c r="N44" s="107">
        <f>SUMIFS(P13:P38,$E$13:$E$38,"Geladen")</f>
        <v>0</v>
      </c>
      <c r="O44" s="108">
        <f>SUMIFS(N13:N38,$E$13:$E$38,"Geladen")</f>
        <v>0</v>
      </c>
      <c r="P44" s="87">
        <f>SUMIFS(Q13:Q38,E13:E38,"Geladen")</f>
        <v>0</v>
      </c>
      <c r="Q44" s="47">
        <f>SUMIFS(R13:R38,E13:E38,"Geladen")</f>
        <v>0</v>
      </c>
      <c r="R44" s="59">
        <f>SUMIFS(S13:S38,$E$13:$E$38,"geladen")</f>
        <v>0</v>
      </c>
      <c r="S44" s="61" t="str">
        <f>IFERROR((R44/N44)," ")</f>
        <v xml:space="preserve"> </v>
      </c>
      <c r="T44" s="61" t="str">
        <f>IFERROR((R44/P44)," ")</f>
        <v xml:space="preserve"> </v>
      </c>
      <c r="U44" s="61" t="str">
        <f>IFERROR((R44/Q44)*1000," ")</f>
        <v xml:space="preserve"> </v>
      </c>
    </row>
    <row r="45" spans="1:21" ht="20.100000000000001" customHeight="1" thickBot="1" x14ac:dyDescent="0.25">
      <c r="B45" s="91" t="s">
        <v>17</v>
      </c>
      <c r="C45" s="163" t="s">
        <v>89</v>
      </c>
      <c r="D45" s="163"/>
      <c r="E45" s="163"/>
      <c r="F45" s="163"/>
      <c r="G45" s="163"/>
      <c r="H45" s="163"/>
      <c r="I45" s="89"/>
      <c r="J45" s="88"/>
      <c r="K45" s="173" t="s">
        <v>57</v>
      </c>
      <c r="L45" s="174"/>
      <c r="M45" s="175"/>
      <c r="N45" s="109">
        <f>SUM(N43,N44)</f>
        <v>0</v>
      </c>
      <c r="O45" s="110">
        <f>SUM(O43:O44)</f>
        <v>0</v>
      </c>
      <c r="P45" s="110">
        <f>SUM(P43,P44)</f>
        <v>0</v>
      </c>
      <c r="Q45" s="65">
        <f>SUM(Q43,Q44)</f>
        <v>0</v>
      </c>
      <c r="R45" s="66">
        <f>SUM(R43:R44)</f>
        <v>0</v>
      </c>
      <c r="S45" s="66" t="str">
        <f>IFERROR((R45/N45)," ")</f>
        <v xml:space="preserve"> </v>
      </c>
      <c r="T45" s="66" t="str">
        <f>IFERROR((R45/P45)," ")</f>
        <v xml:space="preserve"> </v>
      </c>
      <c r="U45" s="67" t="s">
        <v>61</v>
      </c>
    </row>
    <row r="46" spans="1:21" ht="20.100000000000001" customHeight="1" x14ac:dyDescent="0.2">
      <c r="B46" s="3"/>
      <c r="C46" s="163"/>
      <c r="D46" s="163"/>
      <c r="E46" s="163"/>
      <c r="F46" s="163"/>
      <c r="G46" s="163"/>
      <c r="H46" s="163"/>
      <c r="I46" s="89"/>
      <c r="J46" s="92"/>
      <c r="K46" s="45"/>
      <c r="L46" s="45"/>
      <c r="M46" s="45"/>
      <c r="N46" s="44"/>
      <c r="O46" s="44"/>
      <c r="P46" s="44"/>
      <c r="Q46" s="47"/>
      <c r="R46" s="43"/>
      <c r="S46" s="42"/>
      <c r="T46" s="76"/>
      <c r="U46" s="93"/>
    </row>
    <row r="47" spans="1:21" ht="18" customHeight="1" x14ac:dyDescent="0.2">
      <c r="A47" s="74"/>
      <c r="B47" s="75"/>
      <c r="C47" s="79" t="s">
        <v>10</v>
      </c>
      <c r="D47" s="79"/>
      <c r="E47" s="79"/>
      <c r="F47" s="79"/>
      <c r="G47" s="79"/>
      <c r="H47" s="76"/>
      <c r="I47" s="76"/>
      <c r="J47" s="76"/>
      <c r="K47" s="76"/>
      <c r="L47" s="79"/>
      <c r="M47" s="79"/>
      <c r="N47" s="79"/>
      <c r="O47" s="79"/>
      <c r="P47" s="79"/>
      <c r="Q47" s="76"/>
      <c r="R47" s="77"/>
      <c r="U47" s="5"/>
    </row>
    <row r="48" spans="1:21" x14ac:dyDescent="0.2">
      <c r="A48" s="74"/>
      <c r="B48" s="75"/>
      <c r="C48" s="78" t="s">
        <v>11</v>
      </c>
      <c r="D48" s="78"/>
      <c r="E48" s="78"/>
      <c r="F48" s="78"/>
      <c r="G48" s="78"/>
      <c r="H48" s="76"/>
      <c r="I48" s="76"/>
      <c r="J48" s="76"/>
      <c r="K48" s="76"/>
      <c r="L48" s="78"/>
      <c r="M48" s="78"/>
      <c r="N48" s="78"/>
      <c r="O48" s="78"/>
      <c r="P48" s="78"/>
      <c r="Q48" s="6"/>
      <c r="R48" s="6"/>
      <c r="S48" s="76"/>
      <c r="T48" s="76"/>
      <c r="U48" s="75"/>
    </row>
    <row r="49" spans="1:21" x14ac:dyDescent="0.2">
      <c r="A49" s="74"/>
      <c r="B49" s="75"/>
      <c r="H49" s="76"/>
      <c r="I49" s="76"/>
      <c r="J49" s="76"/>
      <c r="K49" s="76"/>
      <c r="Q49" s="6"/>
      <c r="R49" s="6"/>
      <c r="S49" s="76"/>
      <c r="T49" s="76"/>
      <c r="U49" s="75"/>
    </row>
    <row r="50" spans="1:21" ht="12.75" customHeight="1" x14ac:dyDescent="0.2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21" ht="12.75" customHeight="1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21" ht="12.75" customHeight="1" x14ac:dyDescent="0.2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21" ht="14.25" x14ac:dyDescent="0.2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21" ht="14.25" x14ac:dyDescent="0.2">
      <c r="B54" s="73"/>
      <c r="C54" s="73" t="s"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21" ht="14.25" x14ac:dyDescent="0.2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21" ht="14.25" x14ac:dyDescent="0.2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21" ht="14.25" x14ac:dyDescent="0.2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21" ht="14.25" x14ac:dyDescent="0.2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21" ht="14.25" x14ac:dyDescent="0.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21" ht="14.25" x14ac:dyDescent="0.2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</sheetData>
  <sheetProtection algorithmName="SHA-512" hashValue="axmUhMbK2kgXMf1IadTTUZo3fv6Lqv53GgzdxvdKH72z/6fm8pEz5wMioknK3Ug2WaWZFKgYCMPQRm2NPU2ePg==" saltValue="dTKTy7iuLSOv0TU0G0R15A==" spinCount="100000" sheet="1" objects="1" scenarios="1"/>
  <protectedRanges>
    <protectedRange sqref="J13:K38" name="gebunkerd_eindstand"/>
    <protectedRange sqref="O13:O38" name="transportprestatie"/>
    <protectedRange sqref="P13:P38" name="transportprestatie_2"/>
    <protectedRange sqref="Q13:Q38" name="transportprestatie_3"/>
  </protectedRanges>
  <mergeCells count="148">
    <mergeCell ref="C45:H46"/>
    <mergeCell ref="K45:M45"/>
    <mergeCell ref="C41:I41"/>
    <mergeCell ref="K41:M42"/>
    <mergeCell ref="R41:U41"/>
    <mergeCell ref="C42:H42"/>
    <mergeCell ref="C43:H44"/>
    <mergeCell ref="K43:M43"/>
    <mergeCell ref="K44:M44"/>
    <mergeCell ref="C38:D38"/>
    <mergeCell ref="H38:I38"/>
    <mergeCell ref="J38:K38"/>
    <mergeCell ref="L38:M38"/>
    <mergeCell ref="C39:E39"/>
    <mergeCell ref="C40:E40"/>
    <mergeCell ref="K40:M40"/>
    <mergeCell ref="C36:D36"/>
    <mergeCell ref="H36:I36"/>
    <mergeCell ref="J36:K36"/>
    <mergeCell ref="L36:M36"/>
    <mergeCell ref="C37:D37"/>
    <mergeCell ref="H37:I37"/>
    <mergeCell ref="J37:K37"/>
    <mergeCell ref="L37:M37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C10:D10"/>
    <mergeCell ref="H10:I10"/>
    <mergeCell ref="J10:K10"/>
    <mergeCell ref="L10:M10"/>
    <mergeCell ref="C11:D11"/>
    <mergeCell ref="H11:I11"/>
    <mergeCell ref="J11:K11"/>
    <mergeCell ref="L11:M11"/>
    <mergeCell ref="C14:D14"/>
    <mergeCell ref="H14:I14"/>
    <mergeCell ref="J14:K14"/>
    <mergeCell ref="L14:M14"/>
    <mergeCell ref="O7:R7"/>
    <mergeCell ref="S7:U7"/>
    <mergeCell ref="E8:E11"/>
    <mergeCell ref="F8:F11"/>
    <mergeCell ref="G8:G11"/>
    <mergeCell ref="H8:I8"/>
    <mergeCell ref="J8:K8"/>
    <mergeCell ref="L8:M8"/>
    <mergeCell ref="S12:U12"/>
    <mergeCell ref="L9:M9"/>
    <mergeCell ref="B2:N2"/>
    <mergeCell ref="B3:H3"/>
    <mergeCell ref="B4:C4"/>
    <mergeCell ref="E4:G4"/>
    <mergeCell ref="J4:N4"/>
    <mergeCell ref="B5:C5"/>
    <mergeCell ref="E5:G5"/>
    <mergeCell ref="M5:N5"/>
    <mergeCell ref="E7:G7"/>
    <mergeCell ref="H7:N7"/>
  </mergeCells>
  <conditionalFormatting sqref="O43:O46 H15:H38 N13:N38">
    <cfRule type="cellIs" dxfId="29" priority="29" operator="equal">
      <formula>0</formula>
    </cfRule>
    <cfRule type="cellIs" dxfId="28" priority="30" operator="equal">
      <formula>0</formula>
    </cfRule>
  </conditionalFormatting>
  <conditionalFormatting sqref="R13:R38">
    <cfRule type="cellIs" dxfId="27" priority="28" stopIfTrue="1" operator="equal">
      <formula>0</formula>
    </cfRule>
  </conditionalFormatting>
  <conditionalFormatting sqref="S13:S38">
    <cfRule type="cellIs" dxfId="26" priority="27" operator="equal">
      <formula>0</formula>
    </cfRule>
  </conditionalFormatting>
  <conditionalFormatting sqref="R13:R38">
    <cfRule type="cellIs" dxfId="25" priority="26" operator="equal">
      <formula>FALSE</formula>
    </cfRule>
  </conditionalFormatting>
  <conditionalFormatting sqref="T13:U38 R13:R38">
    <cfRule type="expression" dxfId="24" priority="25">
      <formula>$E13="Leeg"</formula>
    </cfRule>
  </conditionalFormatting>
  <conditionalFormatting sqref="N43">
    <cfRule type="cellIs" dxfId="23" priority="23" operator="equal">
      <formula>0</formula>
    </cfRule>
    <cfRule type="cellIs" dxfId="22" priority="24" operator="equal">
      <formula>0</formula>
    </cfRule>
  </conditionalFormatting>
  <conditionalFormatting sqref="N44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N45:N46">
    <cfRule type="cellIs" dxfId="19" priority="19" operator="equal">
      <formula>0</formula>
    </cfRule>
    <cfRule type="cellIs" dxfId="18" priority="20" operator="equal">
      <formula>0</formula>
    </cfRule>
  </conditionalFormatting>
  <conditionalFormatting sqref="F53 F59:F1048576 F13:F38 F1:F8">
    <cfRule type="cellIs" dxfId="17" priority="18" operator="equal">
      <formula>0</formula>
    </cfRule>
  </conditionalFormatting>
  <conditionalFormatting sqref="E13:E38">
    <cfRule type="cellIs" dxfId="16" priority="17" operator="equal">
      <formula>0</formula>
    </cfRule>
  </conditionalFormatting>
  <conditionalFormatting sqref="G14:G37">
    <cfRule type="cellIs" dxfId="15" priority="16" operator="equal">
      <formula>0</formula>
    </cfRule>
  </conditionalFormatting>
  <conditionalFormatting sqref="O13:O38">
    <cfRule type="cellIs" dxfId="14" priority="15" stopIfTrue="1" operator="equal">
      <formula>0</formula>
    </cfRule>
  </conditionalFormatting>
  <conditionalFormatting sqref="O13:O38">
    <cfRule type="cellIs" dxfId="13" priority="14" operator="equal">
      <formula>FALSE</formula>
    </cfRule>
  </conditionalFormatting>
  <conditionalFormatting sqref="O13:O38">
    <cfRule type="cellIs" dxfId="12" priority="12" operator="equal">
      <formula>0</formula>
    </cfRule>
    <cfRule type="expression" dxfId="11" priority="13" stopIfTrue="1">
      <formula>$E13="Geladen"</formula>
    </cfRule>
  </conditionalFormatting>
  <conditionalFormatting sqref="O38">
    <cfRule type="cellIs" dxfId="10" priority="11" operator="equal">
      <formula>FALSE</formula>
    </cfRule>
  </conditionalFormatting>
  <conditionalFormatting sqref="P14 P27">
    <cfRule type="cellIs" dxfId="9" priority="10" stopIfTrue="1" operator="equal">
      <formula>0</formula>
    </cfRule>
  </conditionalFormatting>
  <conditionalFormatting sqref="P13:P38">
    <cfRule type="cellIs" dxfId="8" priority="9" operator="equal">
      <formula>FALSE</formula>
    </cfRule>
  </conditionalFormatting>
  <conditionalFormatting sqref="P13:P38">
    <cfRule type="cellIs" dxfId="7" priority="8" stopIfTrue="1" operator="equal">
      <formula>0</formula>
    </cfRule>
  </conditionalFormatting>
  <conditionalFormatting sqref="P13:P38">
    <cfRule type="expression" dxfId="6" priority="7">
      <formula>$E13="Leeg"</formula>
    </cfRule>
  </conditionalFormatting>
  <conditionalFormatting sqref="Q14:Q38">
    <cfRule type="cellIs" dxfId="5" priority="6" stopIfTrue="1" operator="equal">
      <formula>0</formula>
    </cfRule>
  </conditionalFormatting>
  <conditionalFormatting sqref="Q13:Q38">
    <cfRule type="cellIs" dxfId="4" priority="5" operator="equal">
      <formula>FALSE</formula>
    </cfRule>
  </conditionalFormatting>
  <conditionalFormatting sqref="Q13:Q38">
    <cfRule type="cellIs" dxfId="3" priority="4" stopIfTrue="1" operator="equal">
      <formula>0</formula>
    </cfRule>
  </conditionalFormatting>
  <conditionalFormatting sqref="Q13:Q38">
    <cfRule type="expression" dxfId="2" priority="3">
      <formula>$E13="Leeg"</formula>
    </cfRule>
  </conditionalFormatting>
  <conditionalFormatting sqref="H12">
    <cfRule type="cellIs" dxfId="1" priority="2" operator="equal">
      <formula>0</formula>
    </cfRule>
  </conditionalFormatting>
  <conditionalFormatting sqref="F12">
    <cfRule type="cellIs" dxfId="0" priority="1" operator="equal">
      <formula>0</formula>
    </cfRule>
  </conditionalFormatting>
  <dataValidations count="5">
    <dataValidation type="custom" allowBlank="1" showInputMessage="1" showErrorMessage="1" errorTitle="Let op" error="Bij 'Type' is 'Leeg' ingevuld. Daarom hoeft deze kolom niet ingevuld te worden. " sqref="P13:R38" xr:uid="{1F3ADCB6-B26E-46DE-8D87-BA57371E1312}">
      <formula1>$E13="Geladen"</formula1>
    </dataValidation>
    <dataValidation type="custom" allowBlank="1" showInputMessage="1" showErrorMessage="1" errorTitle="Let op" error="Bij 'Type' is 'Geladen' ingevuld. Daarom hoeft deze kolom niet ingevuld te worden. " sqref="O13:O38" xr:uid="{0C907371-0F68-4E51-A324-91EC1E3901F8}">
      <formula1>$E13="Leeg"</formula1>
    </dataValidation>
    <dataValidation type="list" allowBlank="1" showInputMessage="1" showErrorMessage="1" sqref="E13:E38" xr:uid="{216CBD17-D254-4DAB-8439-242739A544E8}">
      <formula1>"Leeg,Geladen"</formula1>
    </dataValidation>
    <dataValidation type="custom" allowBlank="1" showInputMessage="1" showErrorMessage="1" errorTitle="Let op" error="Bij &quot;Type&quot; is Empty ingevuld. Daarom hoeft deze niet ingevuld te worden. " sqref="T13:U38" xr:uid="{E0B09EDE-61B2-4462-BFD7-C6B5FD3656B2}">
      <formula1>$E13="Leeg"</formula1>
    </dataValidation>
    <dataValidation type="list" allowBlank="1" showInputMessage="1" showErrorMessage="1" sqref="J5" xr:uid="{9B53A93C-0536-4ACB-A6FE-A21A1C2E772C}">
      <formula1>"Diesel (fossiele),GTL"</formula1>
    </dataValidation>
  </dataValidations>
  <hyperlinks>
    <hyperlink ref="C48" r:id="rId1" display="https://www.co2emissiefactoren.nl/instrumenten/" xr:uid="{B254F06D-C68A-4A35-BC33-114A0814DCFA}"/>
    <hyperlink ref="C47" r:id="rId2" display="https://www.co2emissiefactoren.nl/lijst-emissiefactoren/" xr:uid="{A22FE846-097A-48A6-A29E-63F5B162835B}"/>
  </hyperlink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CO2 Calculatie</vt:lpstr>
      <vt:lpstr>Uitleg</vt:lpstr>
      <vt:lpstr>'CO2 Calculatie'!Afdrukbereik</vt:lpstr>
      <vt:lpstr>Uitleg!Afdrukbereik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2023-02-28T16:32:17Z</cp:lastPrinted>
  <dcterms:created xsi:type="dcterms:W3CDTF">2013-09-28T18:24:44Z</dcterms:created>
  <dcterms:modified xsi:type="dcterms:W3CDTF">2023-02-28T16:32:27Z</dcterms:modified>
</cp:coreProperties>
</file>