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ita\Desktop\新しいフォルダー (5)\新しいフォルダー\"/>
    </mc:Choice>
  </mc:AlternateContent>
  <xr:revisionPtr revIDLastSave="0" documentId="13_ncr:1_{D59581A5-8BCC-424D-A3D5-83308643D36E}" xr6:coauthVersionLast="47" xr6:coauthVersionMax="47" xr10:uidLastSave="{00000000-0000-0000-0000-000000000000}"/>
  <bookViews>
    <workbookView xWindow="-108" yWindow="-108" windowWidth="21816" windowHeight="14016" xr2:uid="{655D2430-EF3D-C448-91F2-2204C0B96252}"/>
  </bookViews>
  <sheets>
    <sheet name="A. Performances des moteurs" sheetId="37" r:id="rId1"/>
    <sheet name="B. Exigences supplémentaires" sheetId="29" r:id="rId2"/>
    <sheet name="Résultats" sheetId="40" r:id="rId3"/>
    <sheet name="Variables" sheetId="3" r:id="rId4"/>
  </sheets>
  <definedNames>
    <definedName name="AB_Volvo_Penta">#REF!</definedName>
    <definedName name="AGCO_Power">#REF!</definedName>
    <definedName name="Anglo_Belgian_Corporation">#REF!</definedName>
    <definedName name="Baudouin">#REF!</definedName>
    <definedName name="Beta_Marine_Ltd">#REF!</definedName>
    <definedName name="Boni">#REF!</definedName>
    <definedName name="Brandstof" localSheetId="0">#REF!</definedName>
    <definedName name="Brandstof">#REF!</definedName>
    <definedName name="Caterpillar">#REF!</definedName>
    <definedName name="Caterpillar_byPerkinsEnginesCompanyLimited">#REF!</definedName>
    <definedName name="Caterpillar_Inc">#REF!</definedName>
    <definedName name="Caterpillar_IncFPT_INDUSTRIAL_S.p.A.">#REF!</definedName>
    <definedName name="Caterpillar_Motoren_GmbH_en_Co_KG_MAK">#REF!</definedName>
    <definedName name="Cummins_Inc">#REF!</definedName>
    <definedName name="Daewoo">#REF!</definedName>
    <definedName name="DAF">#REF!</definedName>
    <definedName name="DAF_PACCAR">#REF!</definedName>
    <definedName name="Detroit_Diesel_Corporation">#REF!</definedName>
    <definedName name="Deutz_AG">#REF!</definedName>
    <definedName name="Doosan">#REF!</definedName>
    <definedName name="Emissieniveau" localSheetId="0">#REF!</definedName>
    <definedName name="Emissieniveau">#REF!</definedName>
    <definedName name="FPT_Industrial_S.p.A.">#REF!</definedName>
    <definedName name="FPT_Industrial_S.p.A._ehemals_Iveco_S.p.A.">#REF!</definedName>
    <definedName name="General_Electric">#REF!</definedName>
    <definedName name="Genpower">#REF!</definedName>
    <definedName name="Guangxi_Yuchai_Machinery_Company_Limited">#REF!</definedName>
    <definedName name="Guascor_SA">#REF!</definedName>
    <definedName name="Hatz_Motorenfabrik_GmbH">#REF!</definedName>
    <definedName name="Hyundai_Seasall_Co._Ltd.">#REF!</definedName>
    <definedName name="Iveco_Aifo">#REF!</definedName>
    <definedName name="IVECO_S.p.A.">#REF!</definedName>
    <definedName name="JCB_Power_Systems_Limited">#REF!</definedName>
    <definedName name="John_Deere">#REF!</definedName>
    <definedName name="KMD">#REF!</definedName>
    <definedName name="Koedood_Dieselservice_B.V.">#REF!</definedName>
    <definedName name="Liebherr_Machines_Bulle_SA">#REF!</definedName>
    <definedName name="LOMBARDINI_SRL">#REF!</definedName>
    <definedName name="MAN_Nutzfahrzeuge_AG">#REF!</definedName>
    <definedName name="MAN_Truck_en_Bus_AG">#REF!</definedName>
    <definedName name="MAN_Truck_en_Bus_SE">#REF!</definedName>
    <definedName name="Merknaam">#REF!</definedName>
    <definedName name="Meyer_en_van_der_Kamp_GmbH_en_Co._KG">#REF!</definedName>
    <definedName name="Motor" localSheetId="0">#REF!</definedName>
    <definedName name="Motor">#REF!</definedName>
    <definedName name="Motoren" localSheetId="0">#REF!</definedName>
    <definedName name="Motoren">#REF!</definedName>
    <definedName name="Motorenfabrik_Hatz_GmbH_en_Co._KG">#REF!</definedName>
    <definedName name="MTH">#REF!</definedName>
    <definedName name="MTU_Friedrichshafen_GmbH">#REF!</definedName>
    <definedName name="Nabehandeling" localSheetId="0">#REF!</definedName>
    <definedName name="Nabehandeling">#REF!</definedName>
    <definedName name="NB" localSheetId="0">#REF!</definedName>
    <definedName name="NB">#REF!</definedName>
    <definedName name="NOX" localSheetId="0">#REF!</definedName>
    <definedName name="NOX">#REF!</definedName>
    <definedName name="Perkins_Engines_Co._Ltd._Caterpillar">#REF!</definedName>
    <definedName name="Perkins_Engines_Ltd.">#REF!</definedName>
    <definedName name="PM" localSheetId="0">#REF!</definedName>
    <definedName name="PM">#REF!</definedName>
    <definedName name="_xlnm.Print_Area" localSheetId="0">'A. Performances des moteurs'!$A$1:$S$67</definedName>
    <definedName name="_xlnm.Print_Area" localSheetId="1">'B. Exigences supplémentaires'!$A$1:$T$102</definedName>
    <definedName name="_xlnm.Print_Area" localSheetId="2">Résultats!$A$1:$S$26</definedName>
    <definedName name="S.I._des_Moteurs_Baudouin_Weichai_Power_Co.Ltd">#REF!</definedName>
    <definedName name="Sandfirden_Technics_B.V.">#REF!</definedName>
    <definedName name="Scania_CV_AB">#REF!</definedName>
    <definedName name="Sisu_AGCO_Power_Inc.">#REF!</definedName>
    <definedName name="Sisu_Diesel_Inc.">#REF!</definedName>
    <definedName name="Steyr_Motors">#REF!</definedName>
    <definedName name="Toepassing" localSheetId="0">#REF!</definedName>
    <definedName name="Toepassing">#REF!</definedName>
    <definedName name="Wärtsilä_Finland_Oy">#REF!</definedName>
    <definedName name="Wärtsilä_France_s.a.s.">#REF!</definedName>
    <definedName name="Wärtsilä_Nederland_B.V.">#REF!</definedName>
    <definedName name="Weichai_Power_Co_Ltd">#REF!</definedName>
    <definedName name="Yanmar_Co._Ltd.">#REF!</definedName>
    <definedName name="YES_B.V._GREENPOWER">#REF!</definedName>
    <definedName name="Zeppelin_Power_Systems_GmbH_en_Co.K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2" i="29" l="1"/>
  <c r="T85" i="29"/>
  <c r="T81" i="29"/>
  <c r="T58" i="29"/>
  <c r="T52" i="29"/>
  <c r="T53" i="29"/>
  <c r="T12" i="29"/>
  <c r="T13" i="29"/>
  <c r="T14" i="29"/>
  <c r="T15" i="29"/>
  <c r="T16" i="29"/>
  <c r="T17" i="29"/>
  <c r="T18" i="29"/>
  <c r="T19" i="29"/>
  <c r="T24" i="29"/>
  <c r="T25" i="29"/>
  <c r="T26" i="29"/>
  <c r="T27" i="29"/>
  <c r="T28" i="29"/>
  <c r="T32" i="29"/>
  <c r="T33" i="29"/>
  <c r="T34" i="29"/>
  <c r="T36" i="29"/>
  <c r="T37" i="29"/>
  <c r="T38" i="29"/>
  <c r="T43" i="29"/>
  <c r="T44" i="29"/>
  <c r="T45" i="29"/>
  <c r="T46" i="29"/>
  <c r="T47" i="29"/>
  <c r="T48" i="29"/>
  <c r="T49" i="29"/>
  <c r="T50" i="29"/>
  <c r="T51" i="29"/>
  <c r="T59" i="29"/>
  <c r="T60" i="29"/>
  <c r="T61" i="29"/>
  <c r="T62" i="29"/>
  <c r="T63" i="29"/>
  <c r="T64" i="29"/>
  <c r="T68" i="29"/>
  <c r="T69" i="29"/>
  <c r="T70" i="29"/>
  <c r="T71" i="29"/>
  <c r="T72" i="29"/>
  <c r="T73" i="29"/>
  <c r="T74" i="29"/>
  <c r="T75" i="29"/>
  <c r="T76" i="29"/>
  <c r="T77" i="29"/>
  <c r="T82" i="29"/>
  <c r="T83" i="29"/>
  <c r="T84" i="29"/>
  <c r="T86" i="29"/>
  <c r="T88" i="29"/>
  <c r="T89" i="29"/>
  <c r="T90" i="29"/>
  <c r="T91" i="29"/>
  <c r="T92" i="29"/>
  <c r="T97" i="29"/>
  <c r="T98" i="29"/>
  <c r="T99" i="29"/>
  <c r="T100" i="29"/>
  <c r="T101" i="29"/>
  <c r="T102" i="29"/>
  <c r="T11" i="29"/>
  <c r="D13" i="40"/>
  <c r="B2" i="40"/>
  <c r="B2" i="29"/>
  <c r="K6" i="40"/>
  <c r="I6" i="40"/>
  <c r="F6" i="40"/>
  <c r="B6" i="40"/>
  <c r="P5" i="40"/>
  <c r="N5" i="40"/>
  <c r="K5" i="40"/>
  <c r="I5" i="40"/>
  <c r="F5" i="40"/>
  <c r="B5" i="40"/>
  <c r="N5" i="29"/>
  <c r="I5" i="29"/>
  <c r="I6" i="29"/>
  <c r="Q102" i="29" l="1"/>
  <c r="R93" i="29"/>
  <c r="T93" i="29" s="1"/>
  <c r="R20" i="29"/>
  <c r="T20" i="29" s="1"/>
  <c r="R39" i="29"/>
  <c r="T39" i="29" s="1"/>
  <c r="R54" i="29"/>
  <c r="R65" i="29"/>
  <c r="T65" i="29" s="1"/>
  <c r="R77" i="29"/>
  <c r="K20" i="37" l="1"/>
  <c r="K13" i="37"/>
  <c r="K14" i="37"/>
  <c r="K15" i="37"/>
  <c r="K16" i="37"/>
  <c r="K17" i="37"/>
  <c r="K18" i="37"/>
  <c r="K19" i="37"/>
  <c r="K12" i="37"/>
  <c r="K11" i="37"/>
  <c r="I20" i="37"/>
  <c r="I14" i="37"/>
  <c r="I15" i="37"/>
  <c r="I16" i="37"/>
  <c r="I17" i="37"/>
  <c r="I18" i="37"/>
  <c r="I19" i="37"/>
  <c r="I13" i="37"/>
  <c r="I12" i="37"/>
  <c r="I11" i="37"/>
  <c r="Q13" i="37"/>
  <c r="Q11" i="37"/>
  <c r="Q12" i="37"/>
  <c r="Q93" i="29"/>
  <c r="Q77" i="29"/>
  <c r="Q65" i="29"/>
  <c r="Q54" i="29"/>
  <c r="T54" i="29" s="1"/>
  <c r="Q39" i="29"/>
  <c r="W21" i="37" l="1"/>
  <c r="X21" i="37"/>
  <c r="Y21" i="37"/>
  <c r="Q14" i="37"/>
  <c r="Q15" i="37"/>
  <c r="Q16" i="37"/>
  <c r="Q17" i="37"/>
  <c r="Q18" i="37"/>
  <c r="Q19" i="37"/>
  <c r="Q20" i="37"/>
  <c r="Y12" i="37" l="1"/>
  <c r="Y13" i="37"/>
  <c r="Y14" i="37"/>
  <c r="Y15" i="37"/>
  <c r="Y16" i="37"/>
  <c r="Y17" i="37"/>
  <c r="Y18" i="37"/>
  <c r="Y19" i="37"/>
  <c r="Y20" i="37"/>
  <c r="Y11" i="37"/>
  <c r="X12" i="37"/>
  <c r="X13" i="37"/>
  <c r="X14" i="37"/>
  <c r="X15" i="37"/>
  <c r="X16" i="37"/>
  <c r="X17" i="37"/>
  <c r="X18" i="37"/>
  <c r="X19" i="37"/>
  <c r="X20" i="37"/>
  <c r="X11" i="37"/>
  <c r="W12" i="37"/>
  <c r="W13" i="37"/>
  <c r="W14" i="37"/>
  <c r="W15" i="37"/>
  <c r="W16" i="37"/>
  <c r="W17" i="37"/>
  <c r="W18" i="37"/>
  <c r="W19" i="37"/>
  <c r="W20" i="37"/>
  <c r="W11" i="37"/>
  <c r="V12" i="37"/>
  <c r="V13" i="37"/>
  <c r="V14" i="37"/>
  <c r="V15" i="37"/>
  <c r="V16" i="37"/>
  <c r="V17" i="37"/>
  <c r="V18" i="37"/>
  <c r="V19" i="37"/>
  <c r="V20" i="37"/>
  <c r="V11" i="37"/>
  <c r="U12" i="37"/>
  <c r="U13" i="37"/>
  <c r="U14" i="37"/>
  <c r="U15" i="37"/>
  <c r="U16" i="37"/>
  <c r="U17" i="37"/>
  <c r="U18" i="37"/>
  <c r="U19" i="37"/>
  <c r="U20" i="37"/>
  <c r="U11" i="37"/>
  <c r="F5" i="29" l="1"/>
  <c r="P5" i="29"/>
  <c r="Q13" i="40" l="1"/>
  <c r="D19" i="40"/>
  <c r="D18" i="40"/>
  <c r="D17" i="40"/>
  <c r="D16" i="40"/>
  <c r="D15" i="40"/>
  <c r="D14" i="40"/>
  <c r="Q14" i="40"/>
  <c r="B78" i="29"/>
  <c r="B55" i="29"/>
  <c r="B29" i="29"/>
  <c r="K6" i="29"/>
  <c r="K5" i="29"/>
  <c r="F6" i="29"/>
  <c r="F29" i="29"/>
  <c r="F55" i="29" l="1"/>
  <c r="Q16" i="40"/>
  <c r="R18" i="40"/>
  <c r="Q18" i="40"/>
  <c r="R17" i="40"/>
  <c r="Q17" i="40"/>
  <c r="R15" i="40"/>
  <c r="Q15" i="40"/>
  <c r="R14" i="40"/>
  <c r="S14" i="40" s="1"/>
  <c r="R19" i="40"/>
  <c r="Q19" i="40"/>
  <c r="R16" i="40"/>
  <c r="R13" i="40"/>
  <c r="B6" i="29"/>
  <c r="B5" i="29"/>
  <c r="H47" i="37"/>
  <c r="Q11" i="40" s="1"/>
  <c r="H46" i="37"/>
  <c r="H45" i="37"/>
  <c r="H44" i="37"/>
  <c r="H43" i="37"/>
  <c r="H42" i="37"/>
  <c r="Q20" i="40" l="1"/>
  <c r="S13" i="40"/>
  <c r="R20" i="40"/>
  <c r="Q23" i="40" s="1"/>
  <c r="S15" i="40"/>
  <c r="S19" i="40"/>
  <c r="S17" i="40"/>
  <c r="S16" i="40"/>
  <c r="S18" i="40"/>
  <c r="F78" i="29"/>
  <c r="Q21" i="37"/>
  <c r="R11" i="37" l="1"/>
  <c r="S11" i="37" s="1"/>
  <c r="R12" i="37"/>
  <c r="S12" i="37" s="1"/>
  <c r="R17" i="37"/>
  <c r="S17" i="37" s="1"/>
  <c r="R18" i="37"/>
  <c r="S18" i="37" s="1"/>
  <c r="R14" i="37"/>
  <c r="S14" i="37" s="1"/>
  <c r="R16" i="37"/>
  <c r="S16" i="37" s="1"/>
  <c r="R19" i="37"/>
  <c r="S19" i="37" s="1"/>
  <c r="R20" i="37"/>
  <c r="S20" i="37" s="1"/>
  <c r="R15" i="37"/>
  <c r="S15" i="37" s="1"/>
  <c r="R13" i="37"/>
  <c r="S13" i="37" s="1"/>
  <c r="S21" i="37" l="1"/>
  <c r="R21" i="37"/>
  <c r="R11" i="40" l="1"/>
  <c r="Q22" i="40" s="1"/>
  <c r="S20" i="40" l="1"/>
  <c r="S11" i="40"/>
</calcChain>
</file>

<file path=xl/sharedStrings.xml><?xml version="1.0" encoding="utf-8"?>
<sst xmlns="http://schemas.openxmlformats.org/spreadsheetml/2006/main" count="1103" uniqueCount="246">
  <si>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</si>
  <si>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</si>
  <si>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</si>
  <si>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</si>
  <si>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</si>
  <si>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</si>
  <si>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</si>
  <si>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</si>
  <si>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</si>
  <si>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CCR 1</t>
  </si>
  <si>
    <t>DPF</t>
  </si>
  <si>
    <t>CCR 2</t>
  </si>
  <si>
    <t>SCR</t>
  </si>
  <si>
    <t>SCR+DPF</t>
  </si>
  <si>
    <t>h</t>
  </si>
  <si>
    <t>i</t>
  </si>
  <si>
    <t>j</t>
  </si>
  <si>
    <t>:</t>
  </si>
  <si>
    <t>k</t>
  </si>
  <si>
    <t>B10</t>
  </si>
  <si>
    <t>B20</t>
  </si>
  <si>
    <t>B30</t>
  </si>
  <si>
    <t>B40</t>
  </si>
  <si>
    <t>B50</t>
  </si>
  <si>
    <t>B60</t>
  </si>
  <si>
    <t>PM</t>
  </si>
  <si>
    <t>DPF/SCR</t>
  </si>
  <si>
    <t>%</t>
  </si>
  <si>
    <t>kW</t>
  </si>
  <si>
    <t>A</t>
  </si>
  <si>
    <t>B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</si>
  <si>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</si>
  <si>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</si>
  <si>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</si>
  <si>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</si>
  <si>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</si>
  <si>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</si>
  <si>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</si>
  <si>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</si>
  <si>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</si>
  <si>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r>
      <t>NO</t>
    </r>
    <r>
      <rPr>
        <b/>
        <vertAlign val="subscript"/>
        <sz val="10"/>
        <color rgb="FF002060"/>
        <rFont val="Arial"/>
        <family val="2"/>
      </rPr>
      <t>x</t>
    </r>
  </si>
  <si>
    <t>F</t>
  </si>
  <si>
    <t xml:space="preserve">H x I </t>
  </si>
  <si>
    <t>CCR2</t>
  </si>
  <si>
    <t>P</t>
  </si>
  <si>
    <t xml:space="preserve">CCR2 + DPF &amp; SCR </t>
  </si>
  <si>
    <r>
      <t>NO</t>
    </r>
    <r>
      <rPr>
        <b/>
        <vertAlign val="subscript"/>
        <sz val="10"/>
        <color rgb="FF000066"/>
        <rFont val="Arial"/>
        <family val="2"/>
      </rPr>
      <t>x</t>
    </r>
  </si>
  <si>
    <t>B70</t>
  </si>
  <si>
    <t xml:space="preserve">GTL  </t>
  </si>
  <si>
    <t>LBM (Bio-LNG)</t>
  </si>
  <si>
    <t>Bonus</t>
  </si>
  <si>
    <t>ENI</t>
  </si>
  <si>
    <t xml:space="preserve">| </t>
  </si>
  <si>
    <t>dd-mm-yyyy</t>
  </si>
  <si>
    <t>&lt;&lt;ENI&gt;&gt;</t>
  </si>
  <si>
    <t>Nox</t>
  </si>
  <si>
    <t>kwH/jaar</t>
  </si>
  <si>
    <t xml:space="preserve">aandeel </t>
  </si>
  <si>
    <t>punten</t>
  </si>
  <si>
    <t>Formules aanwezig?</t>
  </si>
  <si>
    <t>Q</t>
  </si>
  <si>
    <t>R</t>
  </si>
  <si>
    <t>S</t>
  </si>
  <si>
    <t>J</t>
  </si>
  <si>
    <t>Batterie</t>
  </si>
  <si>
    <t>CCNR 2</t>
  </si>
  <si>
    <t xml:space="preserve">PM </t>
  </si>
  <si>
    <t>CCNR2 + DPF</t>
  </si>
  <si>
    <t xml:space="preserve">CCNR2 + SCR </t>
  </si>
  <si>
    <t>Total</t>
  </si>
  <si>
    <t>GTL</t>
  </si>
  <si>
    <t xml:space="preserve">  </t>
  </si>
  <si>
    <t xml:space="preserve">Total </t>
  </si>
  <si>
    <t>Programme d'exigences Green Award | Navigation intérieure</t>
  </si>
  <si>
    <t>Exigences supplémentaires</t>
  </si>
  <si>
    <t>Bateau</t>
  </si>
  <si>
    <t>Inspecteur</t>
  </si>
  <si>
    <t>Site</t>
  </si>
  <si>
    <t xml:space="preserve">  Date</t>
  </si>
  <si>
    <t>Moteur</t>
  </si>
  <si>
    <t>Application</t>
  </si>
  <si>
    <t>Carburant</t>
  </si>
  <si>
    <t>Moteurs</t>
  </si>
  <si>
    <t>Niveau d'émission</t>
  </si>
  <si>
    <t>Consommation d'énergie</t>
  </si>
  <si>
    <t>Résultat</t>
  </si>
  <si>
    <t>Points</t>
  </si>
  <si>
    <t>Évaluation</t>
  </si>
  <si>
    <t>Heures/an</t>
  </si>
  <si>
    <t>kWh/an</t>
  </si>
  <si>
    <t>Points/</t>
  </si>
  <si>
    <t>moteur</t>
  </si>
  <si>
    <t>= champs de saisie</t>
  </si>
  <si>
    <t xml:space="preserve">Calcul automatique, vous n'avez rien à saisir ou à supprimer ! </t>
  </si>
  <si>
    <t>Liste de tous les moteurs, principaux et auxiliaires</t>
  </si>
  <si>
    <t>Sélectionnez le type de carburant</t>
  </si>
  <si>
    <t>Sélectionnez la ou les mesures post-traitement</t>
  </si>
  <si>
    <t>Sélectionnez le niveau d'émission NOx</t>
  </si>
  <si>
    <t>Sélectionnez le niveau d'émission PM</t>
  </si>
  <si>
    <t xml:space="preserve">Indiquez le pourcentage de carburant économisé en modifiant la configuration du moteur (il ne s'agit pas d'un ajout de carburant et l'inspecteur doit le vérifier).   </t>
  </si>
  <si>
    <t>Office Green Award détermine le facteur de pondération (par exemple, diesel-électrique : 4% d'économie de carburant avec un facteur de pondération de 1 donne 4 points).</t>
  </si>
  <si>
    <t>kW = puissance par moteur en kilowatts</t>
  </si>
  <si>
    <t>h/an = heures de fonctionnement annuel par moteur</t>
  </si>
  <si>
    <t xml:space="preserve">kW x h = kWh par an et par moteur. Sur la base de la consommation d'énergie annuelle, la part par moteur et le nombre de points correspondant sont calculés automatiquement.  </t>
  </si>
  <si>
    <t>Commentaires</t>
  </si>
  <si>
    <t>Tableau des points</t>
  </si>
  <si>
    <t>Moteur(s) principal(aux) inconnu(s)/non certifié(s)</t>
  </si>
  <si>
    <t>Moteur(s) auxiliaire(s) inconnu(s)/non certifié(s)</t>
  </si>
  <si>
    <t xml:space="preserve">Moteur(s) principal(aux) et auxiliaire(s) </t>
  </si>
  <si>
    <t>Conduite électrique (pack de batteries/conteneur)</t>
  </si>
  <si>
    <t>Abréviations</t>
  </si>
  <si>
    <t>Puissance du moteur en kW</t>
  </si>
  <si>
    <t>Le nom collectif pour les mono-oxydes d'azote</t>
  </si>
  <si>
    <t>Les particules ou poussières fines (PM) sont de très petites particules liquides ou solides qui sont des polluants ou qui provoquent la pollution de l'air.</t>
  </si>
  <si>
    <t>Réduction catalytique sélective : élimination des oxydes d'azote (NOx) des fumées produites lors d'un processus de combustion par l'injection d'un mélange d'urée et d'eau déminéralisée.</t>
  </si>
  <si>
    <t>Niveau de certification du moteur, par rapport aux normes de la Commission centrale pour la navigation du Rhin</t>
  </si>
  <si>
    <t>CCNR2 sans traitement ultérieur</t>
  </si>
  <si>
    <t>Dieselpartikelfilter, filtre à particules diesel : pour filtrer et éliminer les particules toxiques des gaz d'échappement.</t>
  </si>
  <si>
    <t>non certifié</t>
  </si>
  <si>
    <t>UE phase V</t>
  </si>
  <si>
    <t>Moteur électrique</t>
  </si>
  <si>
    <t>Moteur principal</t>
  </si>
  <si>
    <t>Générateur</t>
  </si>
  <si>
    <t>Propulseur d'étrave</t>
  </si>
  <si>
    <t>Diesel (fossile)</t>
  </si>
  <si>
    <t xml:space="preserve">HVO (biocarburant)  </t>
  </si>
  <si>
    <t>LBM (bio-GNL)</t>
  </si>
  <si>
    <t>GNL comme double carburant</t>
  </si>
  <si>
    <t>GNL comme monocarburant</t>
  </si>
  <si>
    <t>Méthanol (carburant)</t>
  </si>
  <si>
    <t>Méthanol (pile à combustible)</t>
  </si>
  <si>
    <t>Hydrogène (carburant)</t>
  </si>
  <si>
    <t xml:space="preserve">Hydrogène (pile à combustible) </t>
  </si>
  <si>
    <t>Batterie (entièrement électrique)</t>
  </si>
  <si>
    <t>Non</t>
  </si>
  <si>
    <t>Inconnu</t>
  </si>
  <si>
    <t>Zéro</t>
  </si>
  <si>
    <t>Post-traitement</t>
  </si>
  <si>
    <t>Valeur d'émission Nox/PM</t>
  </si>
  <si>
    <t>Le navire ne se qualifie pas pour la certification &gt; Showstopper</t>
  </si>
  <si>
    <t>Le score final dépend de la part dans la consommation totale d'énergie</t>
  </si>
  <si>
    <t>Pour chaque moteur à enregistrer, le score final dépend de la part de la consommation totale d'énergie</t>
  </si>
  <si>
    <t>Les moteurs de camion EURO VI sont conformes à la phase V de l'UE</t>
  </si>
  <si>
    <t>UE Phase V</t>
  </si>
  <si>
    <t>Score</t>
  </si>
  <si>
    <t>&lt;&lt;Bateau&gt;&gt;</t>
  </si>
  <si>
    <t>&lt;&lt;Site&gt;&gt;</t>
  </si>
  <si>
    <t>Page 2 de 4</t>
  </si>
  <si>
    <t>Page 3 de 4</t>
  </si>
  <si>
    <t>Page 4 de 4</t>
  </si>
  <si>
    <t>Méthanol (vert, bleu dans une pile à combustible)</t>
  </si>
  <si>
    <t>Méthanol (vert ou bleu comme carburant)</t>
  </si>
  <si>
    <t>Hydrogène (vert, bleu dans une pile à combustible)</t>
  </si>
  <si>
    <t>Hydrogène (vert ou bleu comme carburant)</t>
  </si>
  <si>
    <t>HVO (biocarburant) (points selon le pourcentage comme additif)</t>
  </si>
  <si>
    <t>Le GNL comme carburant double</t>
  </si>
  <si>
    <t>Le GNL en tant que monocarburant</t>
  </si>
  <si>
    <t>Le navire utilise-t-il l'un des carburants alternatifs suivants pour la propulsion du moteur ?</t>
  </si>
  <si>
    <t>Générateur à arbre hydraulique ou autre</t>
  </si>
  <si>
    <t>Système d'agitation à économie d'énergie</t>
  </si>
  <si>
    <t>Propulseur d'étrave alimenté par des batteries</t>
  </si>
  <si>
    <t>Propulseur d'étrave diesel-électrique ou GNL-électrique</t>
  </si>
  <si>
    <t>Entraînement principal diesel-électrique ou GNL-électrique</t>
  </si>
  <si>
    <t>Quelles mesures d'économie d'énergie ont été prises sur le système de propulsion et sur la coque du navire ?</t>
  </si>
  <si>
    <t>Mesures d'économie d'énergie sur la propulsion/coque</t>
  </si>
  <si>
    <t>Alternative pour le B20j : Antifouling sans biocide</t>
  </si>
  <si>
    <t>Revêtement de coque dur non toxique (100% sans étain, cuivre et biocide)</t>
  </si>
  <si>
    <t>Modifications de la coque (par exemple, système de lancement par air, système de tunnel pliable, plaque d'écoulement, étrave à bulbe, extension de la ligne de flottaison)</t>
  </si>
  <si>
    <t>Hélice à faible consommation d'énergie</t>
  </si>
  <si>
    <t>Une buse recouvrant l'hélice</t>
  </si>
  <si>
    <t xml:space="preserve">Quels ajustements ont été effectués pour réduire la résistance ? </t>
  </si>
  <si>
    <t>Économies de carburant</t>
  </si>
  <si>
    <t>Alternative à B30j : enregistrement des émissions de CO2 par trajet/tonne/kilomètre par une autre méthode, à évaluer par le bureau Green Award.</t>
  </si>
  <si>
    <t>Enregistrement des émissions de CO2 par voyage/tonne/kilomètre selon le formulaire de calcul du CO2 du Green Award</t>
  </si>
  <si>
    <t>Utilisation du courant de quai, c'est-à-dire 10 heures p/w ou au minimum 500 heures par an (preuve de facturation requise).</t>
  </si>
  <si>
    <t>Piles pour au moins 6 heures d'utilisation domestique</t>
  </si>
  <si>
    <t>Piles pour au moins 24 heures d'utilisation domestique</t>
  </si>
  <si>
    <t>Pieu(x) d'ancrage</t>
  </si>
  <si>
    <t>Échangeur de chaleur (par exemple, pour utiliser la chaleur du moteur pour chauffer de l'eau)</t>
  </si>
  <si>
    <t>Système automatique de support de voile ou système similaire avec alarme d'homme mort</t>
  </si>
  <si>
    <t>Compteur de consommation intelligent (régulateur de vitesse, A-tempomat combiné au compteur de consommation de carburant)</t>
  </si>
  <si>
    <t>Jauge(s) de consommation de carburant sur le(s) moteur(s) principal(aux)</t>
  </si>
  <si>
    <t>Certificat de cours sur les économies de carburant à bord (alternative : cours en ligne)</t>
  </si>
  <si>
    <t>Quelles autres mesures ont été prises en matière de sensibilisation et d'équipement ?</t>
  </si>
  <si>
    <t xml:space="preserve">Déchets et maintenance												</t>
  </si>
  <si>
    <t>Le navire dispose-t-il d'un système d'entretien planifié approuvé par le Green Award ? (SPO ou alternative, score partiel en fonction de la portée mise en œuvre. Vérifie le glossaire)</t>
  </si>
  <si>
    <t>Un système de microfiltration est-il utilisé pour l'huile de graissage ?</t>
  </si>
  <si>
    <t>La cale de la salle de machine est-elle propre (exempte d'huile, de graisse et d'autres matières) ?</t>
  </si>
  <si>
    <t>Y a-t-il des bacs de récupération appropriés et adéquats sous les moteurs ?</t>
  </si>
  <si>
    <t>Alternative obligatoire à B40a/b : existe-t-il un registre de l'élimination des déchets de cale (livre de cale) et du plastique, des déchets domestiques, des déchets du navire et des petits déchets chimiques ?</t>
  </si>
  <si>
    <t>Alternative à B40a : le plan environnemental du navire (SMP) (ou équivalent) est-il suivi à bord ?</t>
  </si>
  <si>
    <t>Le navire est-il certifié ISO 14001 ?</t>
  </si>
  <si>
    <t>Prévention de la pollution</t>
  </si>
  <si>
    <t>Un système de traitement des eaux usées est-il opérationnel à bord ?</t>
  </si>
  <si>
    <t>Un circuit fermé d'eaux grises est-il opérationnel à bord, y compris le point de chute ?</t>
  </si>
  <si>
    <t>Une liste de contrôle de sécurité pour le soutage du carburant du navire a-t-elle été introduite ?</t>
  </si>
  <si>
    <t>Les réservoirs du bunker sont-ils équipés d'une alarme permanente de niveau élevé ?</t>
  </si>
  <si>
    <t>Concernant B50d : des lubrifiants acceptables pour l'environnement (EAL) ou des lubrifiants conformes au label écologique européen (EEL) (graisse ou huile) sont-ils appliqués ?</t>
  </si>
  <si>
    <t>Le navire est-il équipé d'un ou de plusieurs joints d'étanchéité entre le gouvernail et la croupe ?</t>
  </si>
  <si>
    <t>Le navire est-il équipé d'un ou de plusieurs arbres d'hélice certifiés lubrifiés à l'eau ? (alternative à 50 a+b)</t>
  </si>
  <si>
    <t>L'arbre d'hélice est-il lubrifié avec des lubrifiants acceptables pour l'environnement (EAL) ou des lubrifiants conformes au label écologique européen (EEL) (graisse ou huile) ?</t>
  </si>
  <si>
    <t>Le navire dispose-t-il de joints d'arbre d'hélice certifiés (intérieurs et extérieurs) ?</t>
  </si>
  <si>
    <t xml:space="preserve">Sécurité												</t>
  </si>
  <si>
    <t>Des exercices de prévention des incendies sont-ils organisés tous les six mois ?</t>
  </si>
  <si>
    <t>Un exercice simulant une situation d'homme à la mer est-il organisé tous les six mois ?</t>
  </si>
  <si>
    <t>Le navire participe-t-il à Platform Zero Incidents ?</t>
  </si>
  <si>
    <t>L'utilisation d'équipements de protection individuelle (tels que casque, gilet de sauvetage, protection auditive) est-elle démontrée ?</t>
  </si>
  <si>
    <t>Les piles classiques sont-elles placées dans des conteneurs résistants à l'acide ? (capacité de charge &gt;0,2 kW et &lt;3,0 kW)</t>
  </si>
  <si>
    <t>Utilise-t-on des packs de batteries au gel sans entretien ? (capacité de charge &gt;0,2 kW en &lt;3,0 kW)</t>
  </si>
  <si>
    <t>Indicateurs de niveau de remplissage sur les ballasts latéraux ou logiciel de stabilité</t>
  </si>
  <si>
    <t>Une balustrade pour protéger l'équipage des chutes par-dessus bord</t>
  </si>
  <si>
    <t>Un capteur de mesure de la hauteur du pont qui déclenche une alarme lorsque le tirant d'air est insuffisant</t>
  </si>
  <si>
    <t>Un deuxième radar</t>
  </si>
  <si>
    <t>Si B30d n'est pas présent : un système d'alarme d'homme mort dans la timonerie avec des capteurs surveillant les mouvements humains.</t>
  </si>
  <si>
    <t>Système automatique de support de la navigation ou système similaire avec alarme d'homme mort</t>
  </si>
  <si>
    <t>Le navire est-il équipé de</t>
  </si>
  <si>
    <t>Installation du courant de quai (voir le lecteur pour les spécifications techniques)</t>
  </si>
  <si>
    <t>Panneaux solaires fournissant de l'électricité aux batteries (5-10-15 points selon l'application)</t>
  </si>
  <si>
    <t>Les éoliennes alimentent les batteries en électricité</t>
  </si>
  <si>
    <t>Éclairage intérieur et extérieur à haut rendement énergétique</t>
  </si>
  <si>
    <t xml:space="preserve">Un système avec des barrières de vapeur fournissant un accès étanche à l'air aux réservoirs de cargaison.  
Semi-permanent sur les ports de lavage au beurre de toutes les citernes à cargaison : 5 points
Pénétrations permanentes sur le pont des réservoirs </t>
  </si>
  <si>
    <t>Réduction des émissions</t>
  </si>
  <si>
    <t>Quelles autres mesures techniques ont été prises pour réduire la consommation d'énergie et les émissions ?</t>
  </si>
  <si>
    <t>Résumé des résultats</t>
  </si>
  <si>
    <t>Mesures d'économie d'énergie sur la propulsion/coque (suite)</t>
  </si>
  <si>
    <t>Partager/</t>
  </si>
  <si>
    <t xml:space="preserve">L'hélice à gouvernail contrarotatif </t>
  </si>
  <si>
    <t>Modifications de la coque (par exemple, système de lubrification par air, système de tunnel pliable, plaque d'écoulement, étrave à bulbe, extension de la ligne de flottaison)</t>
  </si>
  <si>
    <t>Un système de microfiltration est-il utilisé pour l'huile de lubrification ?</t>
  </si>
  <si>
    <t>Performances des moteurs</t>
  </si>
  <si>
    <t>Carburants alternatifs</t>
  </si>
  <si>
    <t>Batteries pour au moins 24 heures d'utilisation domestique</t>
  </si>
  <si>
    <t>Batteries pour au moins 6 heures d'utilisation domestique</t>
  </si>
  <si>
    <t>Le navire dispose-t-il d'un système d'entretien planifié approuvé par le Green Award ? (SPO ou alternative, score partiel en fonction de la portée mise en œuvre. Voir le guide de lecture.</t>
  </si>
  <si>
    <t>Si B30d n'est pas présent : un système d'alarme d'homme mort dans la timonerie avec des capteurs surveillant les mouvements humains</t>
  </si>
  <si>
    <t>Certificat de cours sur les économies de carburant à bord (alternative : cours en ligne, 5 points)</t>
  </si>
  <si>
    <t xml:space="preserve">Score total liste A  </t>
  </si>
  <si>
    <t xml:space="preserve">Score total liste B  </t>
  </si>
  <si>
    <t xml:space="preserve">Résultat   </t>
  </si>
  <si>
    <t xml:space="preserve">Label platine  </t>
  </si>
  <si>
    <t>A. Performances des moteurs</t>
  </si>
  <si>
    <t>Un système avec des barrières de vapeur fournissant un accès étanche à l'air aux réservoirs de cargaison.  
Semi-permanent sur les ports de lavage au beurre de toutes les citernes à cargaison : 5 points
Pénétrations permanentes sur le pont des réservoirs: 10 points</t>
  </si>
  <si>
    <t>Bronze</t>
  </si>
  <si>
    <r>
      <t>NO</t>
    </r>
    <r>
      <rPr>
        <vertAlign val="subscript"/>
        <sz val="10"/>
        <color rgb="FF000066"/>
        <rFont val="Arial"/>
        <family val="2"/>
      </rPr>
      <t>x</t>
    </r>
  </si>
  <si>
    <t>UE Phase V = niveau de certification du moteur, en référence aux normes de la Commission centrale pour la navigation du Rhin. Obligatoire à partir du 01-01-2019 pour les moteurs  &lt; 300 kW et à partir du 01-01-2020 pour les moteurs &gt; 300 kW.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</si>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</sst>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;\-0;;@"/>
  </numFmts>
  <fonts count="60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color rgb="FF000080"/>
      <name val="Aria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1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indexed="18"/>
      <name val="Calibri"/>
      <family val="2"/>
    </font>
    <font>
      <sz val="11"/>
      <color rgb="FF000080"/>
      <name val="Calibri"/>
      <family val="2"/>
    </font>
    <font>
      <sz val="11"/>
      <color rgb="FF002060"/>
      <name val="Arial"/>
      <family val="2"/>
    </font>
    <font>
      <sz val="8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sz val="10"/>
      <color rgb="FF000080"/>
      <name val="Calibri"/>
      <family val="2"/>
    </font>
    <font>
      <sz val="10"/>
      <color rgb="FF002060"/>
      <name val="Arial Nova"/>
      <family val="2"/>
    </font>
    <font>
      <b/>
      <sz val="10"/>
      <color theme="3" tint="-0.499984740745262"/>
      <name val="Arial  "/>
    </font>
    <font>
      <sz val="10"/>
      <color theme="3" tint="-0.499984740745262"/>
      <name val="Arial"/>
      <family val="2"/>
    </font>
    <font>
      <sz val="10"/>
      <color rgb="FF000066"/>
      <name val="Arial Nova"/>
      <family val="2"/>
    </font>
    <font>
      <sz val="10"/>
      <color rgb="FF000066"/>
      <name val="Arial"/>
      <family val="2"/>
    </font>
    <font>
      <sz val="11"/>
      <color rgb="FF000066"/>
      <name val="Arial"/>
      <family val="2"/>
    </font>
    <font>
      <b/>
      <sz val="10"/>
      <color rgb="FF000066"/>
      <name val="Arial"/>
      <family val="2"/>
    </font>
    <font>
      <b/>
      <vertAlign val="subscript"/>
      <sz val="10"/>
      <color rgb="FF000066"/>
      <name val="Arial"/>
      <family val="2"/>
    </font>
    <font>
      <i/>
      <sz val="10"/>
      <color rgb="FF000066"/>
      <name val="Arial"/>
      <family val="2"/>
    </font>
    <font>
      <b/>
      <sz val="10"/>
      <color indexed="18"/>
      <name val="Arial"/>
      <family val="2"/>
    </font>
    <font>
      <sz val="10"/>
      <color rgb="FF002060"/>
      <name val="Arial  "/>
    </font>
    <font>
      <b/>
      <sz val="9"/>
      <color rgb="FF002060"/>
      <name val="Arial"/>
      <family val="2"/>
    </font>
    <font>
      <b/>
      <sz val="10"/>
      <color theme="0"/>
      <name val="Arial"/>
      <family val="2"/>
    </font>
    <font>
      <b/>
      <sz val="10"/>
      <color rgb="FF000080"/>
      <name val="Arial"/>
      <family val="2"/>
    </font>
    <font>
      <u/>
      <sz val="10"/>
      <color theme="10"/>
      <name val="Arial"/>
      <family val="2"/>
    </font>
    <font>
      <b/>
      <i/>
      <sz val="11"/>
      <color rgb="FFB0BB17"/>
      <name val="Arial  "/>
    </font>
    <font>
      <sz val="10"/>
      <color rgb="FFB0BB17"/>
      <name val="Arial"/>
      <family val="2"/>
    </font>
    <font>
      <b/>
      <sz val="11"/>
      <color theme="3" tint="-0.499984740745262"/>
      <name val="Arial  "/>
    </font>
    <font>
      <b/>
      <sz val="10"/>
      <color theme="3" tint="-0.499984740745262"/>
      <name val="Arial"/>
      <family val="2"/>
    </font>
    <font>
      <sz val="10"/>
      <color theme="0"/>
      <name val="Arial"/>
      <family val="2"/>
    </font>
    <font>
      <vertAlign val="subscript"/>
      <sz val="10"/>
      <color rgb="FF00006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dotted">
        <color rgb="FF002060"/>
      </top>
      <bottom style="dotted">
        <color rgb="FF002060"/>
      </bottom>
      <diagonal/>
    </border>
    <border>
      <left/>
      <right/>
      <top/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dotted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tted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tted">
        <color rgb="FF002060"/>
      </bottom>
      <diagonal/>
    </border>
    <border>
      <left style="thin">
        <color rgb="FF002060"/>
      </left>
      <right/>
      <top style="medium">
        <color indexed="64"/>
      </top>
      <bottom style="dotted">
        <color indexed="64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medium">
        <color indexed="64"/>
      </right>
      <top style="dotted">
        <color rgb="FF002060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2060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dotted">
        <color rgb="FF002060"/>
      </bottom>
      <diagonal/>
    </border>
    <border>
      <left/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medium">
        <color indexed="64"/>
      </top>
      <bottom style="dotted">
        <color rgb="FF002060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dotted">
        <color rgb="FF002060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1" fillId="0" borderId="0"/>
    <xf numFmtId="164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" fillId="0" borderId="0"/>
  </cellStyleXfs>
  <cellXfs count="355">
    <xf numFmtId="0" fontId="0" fillId="0" borderId="0" xfId="0"/>
    <xf numFmtId="0" fontId="1" fillId="0" borderId="0" xfId="0" applyFont="1"/>
    <xf numFmtId="0" fontId="23" fillId="25" borderId="0" xfId="0" applyFont="1" applyFill="1" applyAlignment="1">
      <alignment horizontal="center" vertical="center"/>
    </xf>
    <xf numFmtId="0" fontId="23" fillId="25" borderId="0" xfId="0" applyFont="1" applyFill="1" applyAlignment="1">
      <alignment vertical="center"/>
    </xf>
    <xf numFmtId="0" fontId="27" fillId="25" borderId="11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0" fontId="23" fillId="25" borderId="0" xfId="0" applyFont="1" applyFill="1"/>
    <xf numFmtId="0" fontId="22" fillId="25" borderId="0" xfId="0" applyFont="1" applyFill="1" applyAlignment="1">
      <alignment vertical="center"/>
    </xf>
    <xf numFmtId="0" fontId="23" fillId="25" borderId="0" xfId="0" applyFont="1" applyFill="1" applyAlignment="1">
      <alignment horizontal="left" vertical="center" indent="1"/>
    </xf>
    <xf numFmtId="0" fontId="0" fillId="25" borderId="0" xfId="0" applyFill="1"/>
    <xf numFmtId="0" fontId="24" fillId="25" borderId="0" xfId="0" applyFont="1" applyFill="1" applyAlignment="1">
      <alignment horizontal="left" vertical="center" indent="1"/>
    </xf>
    <xf numFmtId="0" fontId="1" fillId="25" borderId="0" xfId="0" applyFont="1" applyFill="1"/>
    <xf numFmtId="0" fontId="23" fillId="25" borderId="0" xfId="0" applyFont="1" applyFill="1" applyAlignment="1">
      <alignment vertical="center" wrapText="1"/>
    </xf>
    <xf numFmtId="0" fontId="27" fillId="25" borderId="11" xfId="0" applyFont="1" applyFill="1" applyBorder="1" applyAlignment="1">
      <alignment horizontal="center" vertical="center" wrapText="1"/>
    </xf>
    <xf numFmtId="0" fontId="26" fillId="25" borderId="0" xfId="0" applyFont="1" applyFill="1" applyAlignment="1">
      <alignment vertical="center"/>
    </xf>
    <xf numFmtId="1" fontId="2" fillId="25" borderId="11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8" fillId="24" borderId="0" xfId="0" applyFont="1" applyFill="1" applyAlignment="1">
      <alignment horizontal="center" vertical="center"/>
    </xf>
    <xf numFmtId="1" fontId="2" fillId="24" borderId="11" xfId="0" applyNumberFormat="1" applyFont="1" applyFill="1" applyBorder="1" applyAlignment="1">
      <alignment horizontal="center" vertical="center" wrapText="1"/>
    </xf>
    <xf numFmtId="0" fontId="23" fillId="25" borderId="11" xfId="0" applyFont="1" applyFill="1" applyBorder="1" applyAlignment="1">
      <alignment horizontal="center" vertical="center" wrapText="1"/>
    </xf>
    <xf numFmtId="1" fontId="24" fillId="24" borderId="11" xfId="0" applyNumberFormat="1" applyFont="1" applyFill="1" applyBorder="1" applyAlignment="1">
      <alignment horizontal="center" vertical="center" wrapText="1"/>
    </xf>
    <xf numFmtId="1" fontId="24" fillId="25" borderId="11" xfId="0" applyNumberFormat="1" applyFont="1" applyFill="1" applyBorder="1" applyAlignment="1">
      <alignment horizontal="center" vertical="center" wrapText="1"/>
    </xf>
    <xf numFmtId="0" fontId="49" fillId="25" borderId="11" xfId="0" applyFont="1" applyFill="1" applyBorder="1" applyAlignment="1">
      <alignment horizontal="center" vertical="center" wrapText="1"/>
    </xf>
    <xf numFmtId="0" fontId="27" fillId="25" borderId="0" xfId="0" applyFont="1" applyFill="1" applyAlignment="1">
      <alignment horizontal="center" vertical="center"/>
    </xf>
    <xf numFmtId="1" fontId="24" fillId="24" borderId="14" xfId="0" applyNumberFormat="1" applyFont="1" applyFill="1" applyBorder="1" applyAlignment="1">
      <alignment horizontal="center" vertical="center" wrapText="1"/>
    </xf>
    <xf numFmtId="1" fontId="24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3" fillId="25" borderId="0" xfId="0" applyFont="1" applyFill="1" applyAlignment="1">
      <alignment horizontal="left" vertical="center" indent="2"/>
    </xf>
    <xf numFmtId="0" fontId="1" fillId="25" borderId="0" xfId="44" applyFill="1"/>
    <xf numFmtId="0" fontId="1" fillId="25" borderId="0" xfId="44" applyFill="1" applyAlignment="1">
      <alignment horizontal="center"/>
    </xf>
    <xf numFmtId="0" fontId="1" fillId="0" borderId="0" xfId="44" applyAlignment="1">
      <alignment horizontal="center"/>
    </xf>
    <xf numFmtId="0" fontId="1" fillId="0" borderId="0" xfId="44"/>
    <xf numFmtId="0" fontId="25" fillId="25" borderId="0" xfId="44" applyFont="1" applyFill="1" applyAlignment="1">
      <alignment vertical="center"/>
    </xf>
    <xf numFmtId="0" fontId="26" fillId="25" borderId="0" xfId="44" applyFont="1" applyFill="1" applyAlignment="1">
      <alignment vertical="center"/>
    </xf>
    <xf numFmtId="0" fontId="23" fillId="25" borderId="0" xfId="44" applyFont="1" applyFill="1" applyAlignment="1">
      <alignment vertical="center"/>
    </xf>
    <xf numFmtId="0" fontId="32" fillId="24" borderId="0" xfId="44" applyFont="1" applyFill="1"/>
    <xf numFmtId="0" fontId="29" fillId="25" borderId="0" xfId="44" applyFont="1" applyFill="1" applyAlignment="1">
      <alignment vertical="center"/>
    </xf>
    <xf numFmtId="0" fontId="32" fillId="24" borderId="0" xfId="44" applyFont="1" applyFill="1" applyAlignment="1">
      <alignment horizontal="center" vertical="center"/>
    </xf>
    <xf numFmtId="3" fontId="36" fillId="29" borderId="27" xfId="44" applyNumberFormat="1" applyFont="1" applyFill="1" applyBorder="1" applyAlignment="1">
      <alignment horizontal="center" vertical="center"/>
    </xf>
    <xf numFmtId="0" fontId="36" fillId="30" borderId="27" xfId="44" applyFont="1" applyFill="1" applyBorder="1" applyAlignment="1">
      <alignment horizontal="center" vertical="center"/>
    </xf>
    <xf numFmtId="0" fontId="36" fillId="30" borderId="38" xfId="44" applyFont="1" applyFill="1" applyBorder="1" applyAlignment="1">
      <alignment horizontal="center" vertical="center"/>
    </xf>
    <xf numFmtId="0" fontId="1" fillId="0" borderId="0" xfId="44" applyAlignment="1">
      <alignment horizontal="center" vertical="center"/>
    </xf>
    <xf numFmtId="0" fontId="2" fillId="24" borderId="0" xfId="44" applyFont="1" applyFill="1" applyAlignment="1">
      <alignment vertical="center"/>
    </xf>
    <xf numFmtId="3" fontId="22" fillId="25" borderId="33" xfId="44" applyNumberFormat="1" applyFont="1" applyFill="1" applyBorder="1" applyAlignment="1">
      <alignment horizontal="center" vertical="center"/>
    </xf>
    <xf numFmtId="0" fontId="1" fillId="0" borderId="0" xfId="44" applyAlignment="1">
      <alignment vertical="center"/>
    </xf>
    <xf numFmtId="0" fontId="2" fillId="24" borderId="0" xfId="44" applyFont="1" applyFill="1"/>
    <xf numFmtId="0" fontId="23" fillId="25" borderId="0" xfId="44" applyFont="1" applyFill="1" applyAlignment="1">
      <alignment horizontal="center" vertical="center"/>
    </xf>
    <xf numFmtId="0" fontId="42" fillId="25" borderId="23" xfId="44" applyFont="1" applyFill="1" applyBorder="1" applyAlignment="1">
      <alignment horizontal="center" vertical="center"/>
    </xf>
    <xf numFmtId="0" fontId="43" fillId="25" borderId="0" xfId="44" quotePrefix="1" applyFont="1" applyFill="1" applyAlignment="1">
      <alignment vertical="center"/>
    </xf>
    <xf numFmtId="1" fontId="51" fillId="31" borderId="33" xfId="44" applyNumberFormat="1" applyFont="1" applyFill="1" applyBorder="1" applyAlignment="1">
      <alignment horizontal="center" vertical="center"/>
    </xf>
    <xf numFmtId="0" fontId="43" fillId="25" borderId="0" xfId="44" applyFont="1" applyFill="1" applyAlignment="1">
      <alignment horizontal="left" vertical="center"/>
    </xf>
    <xf numFmtId="3" fontId="44" fillId="25" borderId="0" xfId="44" applyNumberFormat="1" applyFont="1" applyFill="1" applyAlignment="1">
      <alignment horizontal="left" vertical="center"/>
    </xf>
    <xf numFmtId="0" fontId="2" fillId="25" borderId="0" xfId="44" applyFont="1" applyFill="1" applyAlignment="1">
      <alignment horizontal="center" vertical="center"/>
    </xf>
    <xf numFmtId="0" fontId="43" fillId="25" borderId="0" xfId="44" applyFont="1" applyFill="1" applyAlignment="1">
      <alignment vertical="center"/>
    </xf>
    <xf numFmtId="0" fontId="2" fillId="25" borderId="0" xfId="44" applyFont="1" applyFill="1" applyAlignment="1">
      <alignment vertical="center"/>
    </xf>
    <xf numFmtId="0" fontId="45" fillId="25" borderId="0" xfId="44" applyFont="1" applyFill="1" applyAlignment="1">
      <alignment vertical="center"/>
    </xf>
    <xf numFmtId="0" fontId="33" fillId="24" borderId="0" xfId="44" applyFont="1" applyFill="1"/>
    <xf numFmtId="0" fontId="33" fillId="25" borderId="0" xfId="44" applyFont="1" applyFill="1"/>
    <xf numFmtId="0" fontId="45" fillId="25" borderId="0" xfId="44" applyFont="1" applyFill="1" applyAlignment="1">
      <alignment horizontal="left" vertical="center" indent="1"/>
    </xf>
    <xf numFmtId="0" fontId="34" fillId="25" borderId="0" xfId="44" applyFont="1" applyFill="1" applyAlignment="1">
      <alignment horizontal="left" vertical="center" indent="1"/>
    </xf>
    <xf numFmtId="0" fontId="1" fillId="25" borderId="0" xfId="44" applyFill="1" applyAlignment="1">
      <alignment horizontal="center" vertical="center"/>
    </xf>
    <xf numFmtId="0" fontId="1" fillId="0" borderId="0" xfId="44" applyAlignment="1">
      <alignment horizontal="left" vertical="center" indent="1"/>
    </xf>
    <xf numFmtId="0" fontId="24" fillId="0" borderId="0" xfId="44" applyFont="1" applyAlignment="1">
      <alignment horizontal="left" vertical="center" indent="1"/>
    </xf>
    <xf numFmtId="0" fontId="24" fillId="25" borderId="0" xfId="44" applyFont="1" applyFill="1" applyAlignment="1">
      <alignment horizontal="left" vertical="center" indent="1"/>
    </xf>
    <xf numFmtId="0" fontId="24" fillId="25" borderId="0" xfId="44" applyFont="1" applyFill="1" applyAlignment="1">
      <alignment horizontal="right" vertical="center"/>
    </xf>
    <xf numFmtId="0" fontId="24" fillId="25" borderId="0" xfId="44" applyFont="1" applyFill="1"/>
    <xf numFmtId="0" fontId="24" fillId="0" borderId="0" xfId="44" applyFont="1"/>
    <xf numFmtId="0" fontId="34" fillId="0" borderId="0" xfId="44" applyFont="1"/>
    <xf numFmtId="0" fontId="38" fillId="24" borderId="0" xfId="44" applyFont="1" applyFill="1"/>
    <xf numFmtId="0" fontId="22" fillId="25" borderId="0" xfId="44" applyFont="1" applyFill="1" applyAlignment="1">
      <alignment vertical="center"/>
    </xf>
    <xf numFmtId="0" fontId="38" fillId="24" borderId="0" xfId="44" applyFont="1" applyFill="1" applyAlignment="1">
      <alignment vertical="top"/>
    </xf>
    <xf numFmtId="0" fontId="23" fillId="25" borderId="0" xfId="44" applyFont="1" applyFill="1" applyAlignment="1">
      <alignment vertical="top"/>
    </xf>
    <xf numFmtId="0" fontId="23" fillId="25" borderId="0" xfId="44" applyFont="1" applyFill="1" applyAlignment="1">
      <alignment horizontal="left" vertical="top"/>
    </xf>
    <xf numFmtId="0" fontId="24" fillId="0" borderId="0" xfId="44" applyFont="1" applyAlignment="1">
      <alignment vertical="top"/>
    </xf>
    <xf numFmtId="0" fontId="23" fillId="25" borderId="0" xfId="44" applyFont="1" applyFill="1" applyAlignment="1">
      <alignment horizontal="left" vertical="center" wrapText="1"/>
    </xf>
    <xf numFmtId="0" fontId="23" fillId="25" borderId="0" xfId="44" applyFont="1" applyFill="1" applyAlignment="1">
      <alignment vertical="center" wrapText="1"/>
    </xf>
    <xf numFmtId="0" fontId="24" fillId="0" borderId="0" xfId="44" applyFont="1" applyAlignment="1">
      <alignment vertical="center"/>
    </xf>
    <xf numFmtId="0" fontId="23" fillId="25" borderId="0" xfId="44" applyFont="1" applyFill="1"/>
    <xf numFmtId="0" fontId="23" fillId="25" borderId="0" xfId="44" applyFont="1" applyFill="1" applyAlignment="1">
      <alignment horizontal="center"/>
    </xf>
    <xf numFmtId="0" fontId="22" fillId="27" borderId="38" xfId="44" applyFont="1" applyFill="1" applyBorder="1" applyAlignment="1">
      <alignment horizontal="center" vertical="center"/>
    </xf>
    <xf numFmtId="0" fontId="22" fillId="27" borderId="50" xfId="44" applyFont="1" applyFill="1" applyBorder="1" applyAlignment="1">
      <alignment horizontal="center" vertical="center"/>
    </xf>
    <xf numFmtId="0" fontId="23" fillId="25" borderId="0" xfId="0" applyFont="1" applyFill="1" applyAlignment="1">
      <alignment horizontal="center"/>
    </xf>
    <xf numFmtId="1" fontId="23" fillId="2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2" fillId="25" borderId="11" xfId="0" applyFont="1" applyFill="1" applyBorder="1" applyAlignment="1">
      <alignment horizontal="center" vertical="center"/>
    </xf>
    <xf numFmtId="0" fontId="23" fillId="25" borderId="0" xfId="0" applyFont="1" applyFill="1" applyAlignment="1">
      <alignment horizontal="left" vertical="center" wrapText="1" indent="1"/>
    </xf>
    <xf numFmtId="0" fontId="23" fillId="25" borderId="34" xfId="0" applyFont="1" applyFill="1" applyBorder="1" applyAlignment="1">
      <alignment horizontal="left" vertical="center" wrapText="1" indent="1"/>
    </xf>
    <xf numFmtId="1" fontId="52" fillId="0" borderId="11" xfId="0" applyNumberFormat="1" applyFont="1" applyBorder="1" applyAlignment="1">
      <alignment horizontal="center" vertical="center" wrapText="1"/>
    </xf>
    <xf numFmtId="1" fontId="22" fillId="25" borderId="11" xfId="0" applyNumberFormat="1" applyFont="1" applyFill="1" applyBorder="1" applyAlignment="1">
      <alignment horizontal="center" vertical="center"/>
    </xf>
    <xf numFmtId="1" fontId="48" fillId="24" borderId="11" xfId="0" applyNumberFormat="1" applyFont="1" applyFill="1" applyBorder="1" applyAlignment="1">
      <alignment horizontal="center" vertical="center" wrapText="1"/>
    </xf>
    <xf numFmtId="0" fontId="35" fillId="25" borderId="58" xfId="44" applyFont="1" applyFill="1" applyBorder="1" applyAlignment="1">
      <alignment horizontal="center" vertical="center"/>
    </xf>
    <xf numFmtId="0" fontId="22" fillId="25" borderId="33" xfId="44" applyFont="1" applyFill="1" applyBorder="1" applyAlignment="1">
      <alignment horizontal="center" vertical="center"/>
    </xf>
    <xf numFmtId="0" fontId="24" fillId="25" borderId="0" xfId="0" applyFont="1" applyFill="1" applyAlignment="1">
      <alignment horizontal="left" vertical="center"/>
    </xf>
    <xf numFmtId="0" fontId="26" fillId="25" borderId="0" xfId="0" applyFont="1" applyFill="1" applyAlignment="1">
      <alignment horizontal="center" vertical="center"/>
    </xf>
    <xf numFmtId="0" fontId="2" fillId="25" borderId="0" xfId="0" applyFont="1" applyFill="1" applyAlignment="1">
      <alignment horizontal="left" vertical="center" wrapText="1" indent="1"/>
    </xf>
    <xf numFmtId="0" fontId="1" fillId="25" borderId="0" xfId="44" applyFill="1" applyAlignment="1">
      <alignment vertical="center"/>
    </xf>
    <xf numFmtId="3" fontId="44" fillId="25" borderId="0" xfId="44" applyNumberFormat="1" applyFont="1" applyFill="1" applyAlignment="1">
      <alignment vertical="center"/>
    </xf>
    <xf numFmtId="0" fontId="36" fillId="27" borderId="38" xfId="44" applyFont="1" applyFill="1" applyBorder="1" applyAlignment="1">
      <alignment horizontal="center" vertical="center"/>
    </xf>
    <xf numFmtId="0" fontId="36" fillId="27" borderId="50" xfId="44" applyFont="1" applyFill="1" applyBorder="1" applyAlignment="1">
      <alignment horizontal="center" vertical="center"/>
    </xf>
    <xf numFmtId="0" fontId="36" fillId="30" borderId="16" xfId="44" applyFont="1" applyFill="1" applyBorder="1" applyAlignment="1">
      <alignment horizontal="center" vertical="center"/>
    </xf>
    <xf numFmtId="3" fontId="22" fillId="30" borderId="48" xfId="44" applyNumberFormat="1" applyFont="1" applyFill="1" applyBorder="1" applyAlignment="1">
      <alignment horizontal="center" vertical="center"/>
    </xf>
    <xf numFmtId="0" fontId="35" fillId="0" borderId="31" xfId="44" applyFont="1" applyBorder="1" applyAlignment="1">
      <alignment horizontal="center" vertical="center"/>
    </xf>
    <xf numFmtId="0" fontId="39" fillId="27" borderId="54" xfId="44" applyFont="1" applyFill="1" applyBorder="1" applyAlignment="1">
      <alignment horizontal="center" vertical="center"/>
    </xf>
    <xf numFmtId="1" fontId="23" fillId="26" borderId="32" xfId="45" applyNumberFormat="1" applyFont="1" applyFill="1" applyBorder="1" applyAlignment="1">
      <alignment horizontal="center" vertical="center"/>
    </xf>
    <xf numFmtId="0" fontId="39" fillId="27" borderId="55" xfId="44" applyFont="1" applyFill="1" applyBorder="1" applyAlignment="1">
      <alignment horizontal="center" vertical="center"/>
    </xf>
    <xf numFmtId="0" fontId="23" fillId="26" borderId="36" xfId="44" applyFont="1" applyFill="1" applyBorder="1" applyAlignment="1">
      <alignment horizontal="center" vertical="center"/>
    </xf>
    <xf numFmtId="0" fontId="39" fillId="29" borderId="28" xfId="44" applyFont="1" applyFill="1" applyBorder="1" applyAlignment="1">
      <alignment horizontal="center" vertical="center"/>
    </xf>
    <xf numFmtId="3" fontId="39" fillId="30" borderId="28" xfId="44" applyNumberFormat="1" applyFont="1" applyFill="1" applyBorder="1" applyAlignment="1">
      <alignment horizontal="center" vertical="center"/>
    </xf>
    <xf numFmtId="3" fontId="39" fillId="30" borderId="24" xfId="44" applyNumberFormat="1" applyFont="1" applyFill="1" applyBorder="1" applyAlignment="1">
      <alignment horizontal="center" vertical="center"/>
    </xf>
    <xf numFmtId="9" fontId="23" fillId="26" borderId="36" xfId="39" applyFont="1" applyFill="1" applyBorder="1" applyAlignment="1">
      <alignment horizontal="center" vertical="center"/>
    </xf>
    <xf numFmtId="0" fontId="39" fillId="27" borderId="56" xfId="44" applyFont="1" applyFill="1" applyBorder="1" applyAlignment="1">
      <alignment horizontal="center" vertical="center"/>
    </xf>
    <xf numFmtId="0" fontId="35" fillId="0" borderId="33" xfId="44" applyFont="1" applyBorder="1" applyAlignment="1">
      <alignment horizontal="center" vertical="center"/>
    </xf>
    <xf numFmtId="0" fontId="39" fillId="27" borderId="57" xfId="44" applyFont="1" applyFill="1" applyBorder="1" applyAlignment="1">
      <alignment horizontal="center" vertical="center"/>
    </xf>
    <xf numFmtId="0" fontId="23" fillId="26" borderId="37" xfId="44" applyFont="1" applyFill="1" applyBorder="1" applyAlignment="1">
      <alignment horizontal="center" vertical="center"/>
    </xf>
    <xf numFmtId="0" fontId="39" fillId="29" borderId="29" xfId="44" applyFont="1" applyFill="1" applyBorder="1" applyAlignment="1">
      <alignment horizontal="center" vertical="center"/>
    </xf>
    <xf numFmtId="3" fontId="39" fillId="30" borderId="29" xfId="44" applyNumberFormat="1" applyFont="1" applyFill="1" applyBorder="1" applyAlignment="1">
      <alignment horizontal="center" vertical="center"/>
    </xf>
    <xf numFmtId="3" fontId="39" fillId="30" borderId="39" xfId="44" applyNumberFormat="1" applyFont="1" applyFill="1" applyBorder="1" applyAlignment="1">
      <alignment horizontal="center" vertical="center"/>
    </xf>
    <xf numFmtId="9" fontId="23" fillId="26" borderId="37" xfId="39" applyFont="1" applyFill="1" applyBorder="1" applyAlignment="1">
      <alignment horizontal="center" vertical="center"/>
    </xf>
    <xf numFmtId="1" fontId="23" fillId="26" borderId="42" xfId="45" applyNumberFormat="1" applyFont="1" applyFill="1" applyBorder="1" applyAlignment="1">
      <alignment horizontal="center" vertical="center"/>
    </xf>
    <xf numFmtId="0" fontId="36" fillId="28" borderId="64" xfId="44" applyFont="1" applyFill="1" applyBorder="1" applyAlignment="1">
      <alignment horizontal="center" vertical="center"/>
    </xf>
    <xf numFmtId="0" fontId="36" fillId="28" borderId="65" xfId="44" applyFont="1" applyFill="1" applyBorder="1" applyAlignment="1">
      <alignment horizontal="center" vertical="center"/>
    </xf>
    <xf numFmtId="0" fontId="23" fillId="26" borderId="66" xfId="44" applyFont="1" applyFill="1" applyBorder="1" applyAlignment="1">
      <alignment horizontal="center" vertical="center"/>
    </xf>
    <xf numFmtId="0" fontId="23" fillId="26" borderId="67" xfId="44" applyFont="1" applyFill="1" applyBorder="1" applyAlignment="1">
      <alignment horizontal="center" vertical="center"/>
    </xf>
    <xf numFmtId="0" fontId="39" fillId="28" borderId="68" xfId="0" applyFont="1" applyFill="1" applyBorder="1" applyAlignment="1">
      <alignment horizontal="center" vertical="center"/>
    </xf>
    <xf numFmtId="0" fontId="39" fillId="28" borderId="69" xfId="0" applyFont="1" applyFill="1" applyBorder="1" applyAlignment="1">
      <alignment horizontal="center" vertical="center"/>
    </xf>
    <xf numFmtId="0" fontId="39" fillId="28" borderId="70" xfId="0" applyFont="1" applyFill="1" applyBorder="1" applyAlignment="1">
      <alignment horizontal="center" vertical="center"/>
    </xf>
    <xf numFmtId="0" fontId="23" fillId="25" borderId="0" xfId="0" applyFont="1" applyFill="1" applyAlignment="1">
      <alignment horizontal="left" indent="1"/>
    </xf>
    <xf numFmtId="0" fontId="23" fillId="25" borderId="0" xfId="0" applyFont="1" applyFill="1" applyAlignment="1">
      <alignment horizontal="left" vertical="center" indent="3"/>
    </xf>
    <xf numFmtId="0" fontId="26" fillId="25" borderId="0" xfId="0" applyFont="1" applyFill="1" applyAlignment="1">
      <alignment horizontal="left" vertical="center" indent="1"/>
    </xf>
    <xf numFmtId="0" fontId="24" fillId="25" borderId="0" xfId="0" applyFont="1" applyFill="1" applyAlignment="1">
      <alignment horizontal="left" vertical="center" indent="2"/>
    </xf>
    <xf numFmtId="0" fontId="23" fillId="25" borderId="0" xfId="0" applyFont="1" applyFill="1" applyAlignment="1">
      <alignment horizontal="left" vertical="center" wrapText="1" indent="2"/>
    </xf>
    <xf numFmtId="0" fontId="0" fillId="0" borderId="0" xfId="0" applyAlignment="1">
      <alignment horizontal="left" indent="1"/>
    </xf>
    <xf numFmtId="0" fontId="22" fillId="25" borderId="0" xfId="0" applyFont="1" applyFill="1" applyAlignment="1">
      <alignment horizontal="left" vertical="center" indent="1"/>
    </xf>
    <xf numFmtId="0" fontId="23" fillId="25" borderId="0" xfId="0" applyFont="1" applyFill="1" applyAlignment="1">
      <alignment horizontal="left"/>
    </xf>
    <xf numFmtId="14" fontId="26" fillId="25" borderId="0" xfId="0" applyNumberFormat="1" applyFont="1" applyFill="1" applyAlignment="1">
      <alignment vertical="center"/>
    </xf>
    <xf numFmtId="0" fontId="22" fillId="25" borderId="0" xfId="0" applyFont="1" applyFill="1" applyAlignment="1">
      <alignment horizontal="center"/>
    </xf>
    <xf numFmtId="0" fontId="22" fillId="25" borderId="0" xfId="0" applyFont="1" applyFill="1"/>
    <xf numFmtId="14" fontId="23" fillId="25" borderId="0" xfId="0" applyNumberFormat="1" applyFont="1" applyFill="1"/>
    <xf numFmtId="0" fontId="22" fillId="25" borderId="0" xfId="0" applyFont="1" applyFill="1" applyAlignment="1">
      <alignment horizontal="left" indent="1"/>
    </xf>
    <xf numFmtId="0" fontId="49" fillId="25" borderId="0" xfId="0" applyFont="1" applyFill="1" applyAlignment="1">
      <alignment horizontal="left"/>
    </xf>
    <xf numFmtId="14" fontId="23" fillId="25" borderId="12" xfId="0" applyNumberFormat="1" applyFont="1" applyFill="1" applyBorder="1" applyAlignment="1">
      <alignment horizontal="left"/>
    </xf>
    <xf numFmtId="14" fontId="55" fillId="25" borderId="0" xfId="0" applyNumberFormat="1" applyFont="1" applyFill="1" applyAlignment="1">
      <alignment horizontal="left" vertical="center" indent="4"/>
    </xf>
    <xf numFmtId="14" fontId="54" fillId="25" borderId="0" xfId="0" applyNumberFormat="1" applyFont="1" applyFill="1" applyAlignment="1">
      <alignment vertical="center"/>
    </xf>
    <xf numFmtId="0" fontId="0" fillId="25" borderId="0" xfId="0" applyFill="1" applyAlignment="1">
      <alignment horizontal="center"/>
    </xf>
    <xf numFmtId="0" fontId="48" fillId="25" borderId="0" xfId="0" applyFont="1" applyFill="1" applyAlignment="1">
      <alignment horizontal="left" vertical="center" wrapText="1" indent="1"/>
    </xf>
    <xf numFmtId="0" fontId="22" fillId="25" borderId="0" xfId="0" applyFont="1" applyFill="1" applyAlignment="1">
      <alignment horizontal="left" vertical="center" indent="2"/>
    </xf>
    <xf numFmtId="0" fontId="22" fillId="25" borderId="0" xfId="0" applyFont="1" applyFill="1" applyAlignment="1">
      <alignment horizontal="left" vertical="center" indent="3"/>
    </xf>
    <xf numFmtId="0" fontId="0" fillId="25" borderId="0" xfId="0" applyFill="1" applyAlignment="1">
      <alignment horizontal="left" indent="1"/>
    </xf>
    <xf numFmtId="0" fontId="53" fillId="0" borderId="11" xfId="46" applyBorder="1" applyAlignment="1">
      <alignment horizontal="center" vertical="center" wrapText="1"/>
    </xf>
    <xf numFmtId="0" fontId="45" fillId="25" borderId="18" xfId="44" applyFont="1" applyFill="1" applyBorder="1" applyAlignment="1">
      <alignment horizontal="center" vertical="center"/>
    </xf>
    <xf numFmtId="0" fontId="43" fillId="25" borderId="18" xfId="44" applyFont="1" applyFill="1" applyBorder="1" applyAlignment="1">
      <alignment horizontal="center" vertical="center"/>
    </xf>
    <xf numFmtId="0" fontId="56" fillId="25" borderId="0" xfId="44" applyFont="1" applyFill="1" applyAlignment="1">
      <alignment vertical="center"/>
    </xf>
    <xf numFmtId="0" fontId="41" fillId="25" borderId="0" xfId="44" applyFont="1" applyFill="1"/>
    <xf numFmtId="0" fontId="41" fillId="25" borderId="0" xfId="44" applyFont="1" applyFill="1" applyAlignment="1">
      <alignment horizontal="center"/>
    </xf>
    <xf numFmtId="0" fontId="40" fillId="25" borderId="0" xfId="44" applyFont="1" applyFill="1"/>
    <xf numFmtId="0" fontId="40" fillId="25" borderId="0" xfId="44" applyFont="1" applyFill="1" applyAlignment="1">
      <alignment horizontal="left" indent="1"/>
    </xf>
    <xf numFmtId="0" fontId="57" fillId="25" borderId="0" xfId="44" applyFont="1" applyFill="1"/>
    <xf numFmtId="0" fontId="57" fillId="25" borderId="0" xfId="44" applyFont="1" applyFill="1" applyAlignment="1">
      <alignment horizontal="left"/>
    </xf>
    <xf numFmtId="1" fontId="2" fillId="25" borderId="0" xfId="0" applyNumberFormat="1" applyFont="1" applyFill="1" applyAlignment="1">
      <alignment horizontal="center" vertical="center" wrapText="1"/>
    </xf>
    <xf numFmtId="0" fontId="45" fillId="25" borderId="21" xfId="44" applyFont="1" applyFill="1" applyBorder="1" applyAlignment="1">
      <alignment horizontal="center" vertical="center"/>
    </xf>
    <xf numFmtId="0" fontId="43" fillId="25" borderId="17" xfId="44" applyFont="1" applyFill="1" applyBorder="1" applyAlignment="1">
      <alignment horizontal="center" vertical="center"/>
    </xf>
    <xf numFmtId="0" fontId="43" fillId="25" borderId="18" xfId="44" applyFont="1" applyFill="1" applyBorder="1" applyAlignment="1">
      <alignment vertical="center"/>
    </xf>
    <xf numFmtId="0" fontId="43" fillId="25" borderId="19" xfId="44" applyFont="1" applyFill="1" applyBorder="1" applyAlignment="1">
      <alignment vertical="center"/>
    </xf>
    <xf numFmtId="0" fontId="43" fillId="25" borderId="20" xfId="44" applyFont="1" applyFill="1" applyBorder="1" applyAlignment="1">
      <alignment vertical="center"/>
    </xf>
    <xf numFmtId="0" fontId="22" fillId="28" borderId="16" xfId="44" applyFont="1" applyFill="1" applyBorder="1" applyAlignment="1">
      <alignment horizontal="center" vertical="center"/>
    </xf>
    <xf numFmtId="0" fontId="22" fillId="28" borderId="48" xfId="44" applyFont="1" applyFill="1" applyBorder="1" applyAlignment="1">
      <alignment horizontal="center" vertical="center"/>
    </xf>
    <xf numFmtId="3" fontId="22" fillId="29" borderId="27" xfId="44" applyNumberFormat="1" applyFont="1" applyFill="1" applyBorder="1" applyAlignment="1">
      <alignment horizontal="center" vertical="center"/>
    </xf>
    <xf numFmtId="3" fontId="22" fillId="30" borderId="27" xfId="44" applyNumberFormat="1" applyFont="1" applyFill="1" applyBorder="1" applyAlignment="1">
      <alignment horizontal="center" vertical="center"/>
    </xf>
    <xf numFmtId="3" fontId="22" fillId="30" borderId="38" xfId="44" applyNumberFormat="1" applyFont="1" applyFill="1" applyBorder="1" applyAlignment="1">
      <alignment horizontal="center" vertical="center"/>
    </xf>
    <xf numFmtId="3" fontId="22" fillId="30" borderId="16" xfId="44" applyNumberFormat="1" applyFont="1" applyFill="1" applyBorder="1" applyAlignment="1">
      <alignment horizontal="center" vertical="center"/>
    </xf>
    <xf numFmtId="9" fontId="22" fillId="26" borderId="79" xfId="39" applyFont="1" applyFill="1" applyBorder="1" applyAlignment="1">
      <alignment horizontal="center" vertical="center"/>
    </xf>
    <xf numFmtId="9" fontId="23" fillId="26" borderId="47" xfId="39" applyFont="1" applyFill="1" applyBorder="1" applyAlignment="1">
      <alignment horizontal="center" vertical="center"/>
    </xf>
    <xf numFmtId="0" fontId="23" fillId="26" borderId="83" xfId="44" applyFont="1" applyFill="1" applyBorder="1" applyAlignment="1">
      <alignment horizontal="center" vertical="center"/>
    </xf>
    <xf numFmtId="0" fontId="23" fillId="26" borderId="84" xfId="44" applyFont="1" applyFill="1" applyBorder="1" applyAlignment="1">
      <alignment horizontal="center" vertical="center"/>
    </xf>
    <xf numFmtId="0" fontId="39" fillId="29" borderId="80" xfId="44" applyFont="1" applyFill="1" applyBorder="1" applyAlignment="1">
      <alignment horizontal="center" vertical="center"/>
    </xf>
    <xf numFmtId="3" fontId="39" fillId="30" borderId="80" xfId="44" applyNumberFormat="1" applyFont="1" applyFill="1" applyBorder="1" applyAlignment="1">
      <alignment horizontal="center" vertical="center"/>
    </xf>
    <xf numFmtId="3" fontId="39" fillId="30" borderId="87" xfId="44" applyNumberFormat="1" applyFont="1" applyFill="1" applyBorder="1" applyAlignment="1">
      <alignment horizontal="center" vertical="center"/>
    </xf>
    <xf numFmtId="9" fontId="23" fillId="26" borderId="84" xfId="39" applyFont="1" applyFill="1" applyBorder="1" applyAlignment="1">
      <alignment horizontal="center" vertical="center"/>
    </xf>
    <xf numFmtId="0" fontId="35" fillId="0" borderId="58" xfId="44" applyFont="1" applyBorder="1" applyAlignment="1">
      <alignment horizontal="center" vertical="center"/>
    </xf>
    <xf numFmtId="165" fontId="23" fillId="26" borderId="88" xfId="45" applyNumberFormat="1" applyFont="1" applyFill="1" applyBorder="1" applyAlignment="1">
      <alignment horizontal="center" vertical="center"/>
    </xf>
    <xf numFmtId="165" fontId="23" fillId="26" borderId="30" xfId="45" applyNumberFormat="1" applyFont="1" applyFill="1" applyBorder="1" applyAlignment="1">
      <alignment horizontal="center" vertical="center"/>
    </xf>
    <xf numFmtId="165" fontId="23" fillId="26" borderId="90" xfId="45" applyNumberFormat="1" applyFont="1" applyFill="1" applyBorder="1" applyAlignment="1">
      <alignment horizontal="center" vertical="center"/>
    </xf>
    <xf numFmtId="0" fontId="23" fillId="25" borderId="18" xfId="44" applyFont="1" applyFill="1" applyBorder="1" applyAlignment="1">
      <alignment horizontal="center" vertical="center"/>
    </xf>
    <xf numFmtId="0" fontId="23" fillId="25" borderId="26" xfId="44" applyFont="1" applyFill="1" applyBorder="1" applyAlignment="1">
      <alignment horizontal="center" vertical="center"/>
    </xf>
    <xf numFmtId="0" fontId="23" fillId="25" borderId="0" xfId="44" applyFont="1" applyFill="1" applyAlignment="1">
      <alignment horizontal="left" vertical="center"/>
    </xf>
    <xf numFmtId="0" fontId="30" fillId="25" borderId="0" xfId="44" applyFont="1" applyFill="1" applyAlignment="1">
      <alignment horizontal="left" vertical="center"/>
    </xf>
    <xf numFmtId="0" fontId="30" fillId="25" borderId="0" xfId="44" applyFont="1" applyFill="1" applyAlignment="1">
      <alignment horizontal="left" vertical="center" wrapText="1"/>
    </xf>
    <xf numFmtId="0" fontId="24" fillId="25" borderId="0" xfId="44" applyFont="1" applyFill="1" applyAlignment="1">
      <alignment vertical="center" wrapText="1"/>
    </xf>
    <xf numFmtId="0" fontId="24" fillId="25" borderId="0" xfId="44" applyFont="1" applyFill="1" applyAlignment="1">
      <alignment horizontal="center" vertical="center" wrapText="1"/>
    </xf>
    <xf numFmtId="165" fontId="23" fillId="26" borderId="40" xfId="45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" fontId="24" fillId="24" borderId="91" xfId="0" applyNumberFormat="1" applyFont="1" applyFill="1" applyBorder="1" applyAlignment="1">
      <alignment horizontal="center" vertical="center" wrapText="1"/>
    </xf>
    <xf numFmtId="0" fontId="22" fillId="25" borderId="10" xfId="44" applyFont="1" applyFill="1" applyBorder="1" applyAlignment="1">
      <alignment horizontal="center" vertical="center"/>
    </xf>
    <xf numFmtId="0" fontId="23" fillId="25" borderId="17" xfId="44" applyFont="1" applyFill="1" applyBorder="1" applyAlignment="1">
      <alignment horizontal="center" vertical="center"/>
    </xf>
    <xf numFmtId="0" fontId="22" fillId="25" borderId="0" xfId="0" applyFont="1" applyFill="1" applyAlignment="1">
      <alignment horizontal="left"/>
    </xf>
    <xf numFmtId="0" fontId="39" fillId="27" borderId="52" xfId="44" applyFont="1" applyFill="1" applyBorder="1" applyAlignment="1">
      <alignment horizontal="left" vertical="center"/>
    </xf>
    <xf numFmtId="0" fontId="39" fillId="27" borderId="25" xfId="44" applyFont="1" applyFill="1" applyBorder="1" applyAlignment="1">
      <alignment horizontal="left" vertical="center"/>
    </xf>
    <xf numFmtId="0" fontId="39" fillId="27" borderId="53" xfId="44" applyFont="1" applyFill="1" applyBorder="1" applyAlignment="1">
      <alignment horizontal="left" vertical="center"/>
    </xf>
    <xf numFmtId="0" fontId="58" fillId="0" borderId="0" xfId="44" applyFont="1"/>
    <xf numFmtId="0" fontId="58" fillId="0" borderId="0" xfId="44" applyFont="1" applyAlignment="1">
      <alignment vertical="center"/>
    </xf>
    <xf numFmtId="0" fontId="58" fillId="0" borderId="0" xfId="44" applyFont="1" applyAlignment="1">
      <alignment horizontal="left" vertical="center" indent="1"/>
    </xf>
    <xf numFmtId="0" fontId="58" fillId="0" borderId="0" xfId="44" applyFont="1" applyAlignment="1">
      <alignment vertical="top"/>
    </xf>
    <xf numFmtId="0" fontId="1" fillId="25" borderId="0" xfId="44" applyFill="1" applyAlignment="1">
      <alignment vertical="top"/>
    </xf>
    <xf numFmtId="0" fontId="23" fillId="25" borderId="0" xfId="44" applyFont="1" applyFill="1" applyAlignment="1">
      <alignment vertical="top" wrapText="1"/>
    </xf>
    <xf numFmtId="3" fontId="22" fillId="25" borderId="48" xfId="44" applyNumberFormat="1" applyFont="1" applyFill="1" applyBorder="1" applyAlignment="1">
      <alignment horizontal="center" vertical="center"/>
    </xf>
    <xf numFmtId="0" fontId="23" fillId="25" borderId="0" xfId="0" applyFont="1" applyFill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8" fillId="0" borderId="13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7" fillId="25" borderId="0" xfId="0" applyFont="1" applyFill="1" applyAlignment="1">
      <alignment horizontal="center" vertical="center" wrapText="1"/>
    </xf>
    <xf numFmtId="1" fontId="2" fillId="24" borderId="0" xfId="0" applyNumberFormat="1" applyFont="1" applyFill="1" applyAlignment="1">
      <alignment horizontal="center" vertical="center" wrapText="1"/>
    </xf>
    <xf numFmtId="0" fontId="49" fillId="25" borderId="0" xfId="0" applyFont="1" applyFill="1" applyAlignment="1">
      <alignment horizontal="center" vertical="center" wrapText="1"/>
    </xf>
    <xf numFmtId="0" fontId="58" fillId="0" borderId="0" xfId="44" applyFont="1" applyAlignment="1">
      <alignment horizontal="center" vertical="center"/>
    </xf>
    <xf numFmtId="0" fontId="51" fillId="0" borderId="0" xfId="44" applyFont="1" applyAlignment="1">
      <alignment horizontal="center" vertical="center"/>
    </xf>
    <xf numFmtId="0" fontId="23" fillId="32" borderId="11" xfId="0" applyFont="1" applyFill="1" applyBorder="1" applyAlignment="1">
      <alignment horizontal="center" vertical="center"/>
    </xf>
    <xf numFmtId="0" fontId="23" fillId="32" borderId="11" xfId="0" applyFont="1" applyFill="1" applyBorder="1" applyAlignment="1">
      <alignment horizontal="center" vertical="center" wrapText="1"/>
    </xf>
    <xf numFmtId="0" fontId="49" fillId="32" borderId="11" xfId="0" applyFont="1" applyFill="1" applyBorder="1" applyAlignment="1">
      <alignment horizontal="center" vertical="center" wrapText="1"/>
    </xf>
    <xf numFmtId="0" fontId="23" fillId="32" borderId="91" xfId="0" applyFont="1" applyFill="1" applyBorder="1" applyAlignment="1">
      <alignment horizontal="center" vertical="center"/>
    </xf>
    <xf numFmtId="0" fontId="22" fillId="25" borderId="0" xfId="0" applyFont="1" applyFill="1" applyAlignment="1">
      <alignment horizontal="center" vertical="center"/>
    </xf>
    <xf numFmtId="9" fontId="22" fillId="25" borderId="0" xfId="39" applyFont="1" applyFill="1" applyBorder="1" applyAlignment="1">
      <alignment horizontal="center" vertical="center"/>
    </xf>
    <xf numFmtId="0" fontId="49" fillId="25" borderId="11" xfId="0" applyFont="1" applyFill="1" applyBorder="1" applyAlignment="1">
      <alignment horizontal="center" vertical="center"/>
    </xf>
    <xf numFmtId="0" fontId="49" fillId="25" borderId="0" xfId="0" applyFont="1" applyFill="1" applyAlignment="1">
      <alignment horizontal="center" vertical="center"/>
    </xf>
    <xf numFmtId="0" fontId="22" fillId="25" borderId="0" xfId="0" applyFont="1" applyFill="1" applyAlignment="1">
      <alignment horizontal="right" vertical="center"/>
    </xf>
    <xf numFmtId="0" fontId="35" fillId="25" borderId="13" xfId="0" applyFont="1" applyFill="1" applyBorder="1" applyAlignment="1">
      <alignment horizontal="left" vertical="center" indent="1"/>
    </xf>
    <xf numFmtId="0" fontId="35" fillId="25" borderId="15" xfId="0" applyFont="1" applyFill="1" applyBorder="1" applyAlignment="1">
      <alignment horizontal="left" vertical="center" indent="1"/>
    </xf>
    <xf numFmtId="0" fontId="51" fillId="0" borderId="0" xfId="0" applyFont="1"/>
    <xf numFmtId="0" fontId="58" fillId="0" borderId="0" xfId="0" applyFont="1"/>
    <xf numFmtId="1" fontId="23" fillId="25" borderId="11" xfId="0" applyNumberFormat="1" applyFont="1" applyFill="1" applyBorder="1" applyAlignment="1">
      <alignment horizontal="center" vertical="center"/>
    </xf>
    <xf numFmtId="1" fontId="49" fillId="25" borderId="11" xfId="0" applyNumberFormat="1" applyFont="1" applyFill="1" applyBorder="1" applyAlignment="1">
      <alignment horizontal="center" vertical="center"/>
    </xf>
    <xf numFmtId="9" fontId="23" fillId="25" borderId="11" xfId="39" applyFont="1" applyFill="1" applyBorder="1" applyAlignment="1">
      <alignment horizontal="center" vertical="center"/>
    </xf>
    <xf numFmtId="0" fontId="23" fillId="25" borderId="76" xfId="0" applyFont="1" applyFill="1" applyBorder="1" applyAlignment="1">
      <alignment horizontal="center" vertical="center"/>
    </xf>
    <xf numFmtId="9" fontId="23" fillId="25" borderId="76" xfId="39" applyFont="1" applyFill="1" applyBorder="1" applyAlignment="1">
      <alignment horizontal="center" vertical="center"/>
    </xf>
    <xf numFmtId="0" fontId="35" fillId="25" borderId="14" xfId="0" applyFont="1" applyFill="1" applyBorder="1" applyAlignment="1">
      <alignment horizontal="left" vertical="center" indent="1"/>
    </xf>
    <xf numFmtId="0" fontId="24" fillId="25" borderId="0" xfId="44" applyFont="1" applyFill="1" applyAlignment="1">
      <alignment horizontal="center" vertical="top"/>
    </xf>
    <xf numFmtId="0" fontId="24" fillId="25" borderId="0" xfId="44" applyFont="1" applyFill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1" fillId="25" borderId="0" xfId="0" applyFont="1" applyFill="1" applyAlignment="1">
      <alignment horizontal="right" vertical="center"/>
    </xf>
    <xf numFmtId="1" fontId="22" fillId="25" borderId="0" xfId="0" applyNumberFormat="1" applyFont="1" applyFill="1" applyAlignment="1">
      <alignment horizontal="center" vertical="center"/>
    </xf>
    <xf numFmtId="1" fontId="52" fillId="25" borderId="0" xfId="0" applyNumberFormat="1" applyFont="1" applyFill="1" applyAlignment="1">
      <alignment horizontal="center" vertical="center" wrapText="1"/>
    </xf>
    <xf numFmtId="1" fontId="48" fillId="25" borderId="0" xfId="0" applyNumberFormat="1" applyFont="1" applyFill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58" fillId="25" borderId="0" xfId="0" applyFont="1" applyFill="1"/>
    <xf numFmtId="0" fontId="43" fillId="25" borderId="0" xfId="44" applyFont="1" applyFill="1" applyAlignment="1">
      <alignment vertical="top"/>
    </xf>
    <xf numFmtId="0" fontId="43" fillId="25" borderId="0" xfId="44" applyFont="1" applyFill="1" applyAlignment="1">
      <alignment horizontal="left" vertical="top"/>
    </xf>
    <xf numFmtId="0" fontId="43" fillId="25" borderId="0" xfId="44" applyFont="1" applyFill="1" applyAlignment="1">
      <alignment vertical="top" wrapText="1"/>
    </xf>
    <xf numFmtId="0" fontId="30" fillId="25" borderId="0" xfId="44" applyFont="1" applyFill="1" applyAlignment="1">
      <alignment horizontal="left" vertical="center" wrapText="1"/>
    </xf>
    <xf numFmtId="0" fontId="43" fillId="25" borderId="0" xfId="44" applyFont="1" applyFill="1" applyAlignment="1">
      <alignment vertical="center"/>
    </xf>
    <xf numFmtId="0" fontId="45" fillId="25" borderId="0" xfId="44" applyFont="1" applyFill="1" applyAlignment="1">
      <alignment horizontal="left" vertical="center"/>
    </xf>
    <xf numFmtId="0" fontId="45" fillId="25" borderId="18" xfId="44" applyFont="1" applyFill="1" applyBorder="1" applyAlignment="1">
      <alignment horizontal="center" vertical="center"/>
    </xf>
    <xf numFmtId="0" fontId="45" fillId="25" borderId="19" xfId="44" applyFont="1" applyFill="1" applyBorder="1" applyAlignment="1">
      <alignment horizontal="center" vertical="center"/>
    </xf>
    <xf numFmtId="0" fontId="45" fillId="25" borderId="13" xfId="44" applyFont="1" applyFill="1" applyBorder="1" applyAlignment="1">
      <alignment horizontal="left" vertical="center" indent="1"/>
    </xf>
    <xf numFmtId="0" fontId="45" fillId="25" borderId="15" xfId="44" applyFont="1" applyFill="1" applyBorder="1" applyAlignment="1">
      <alignment horizontal="left" vertical="center" indent="1"/>
    </xf>
    <xf numFmtId="0" fontId="45" fillId="25" borderId="14" xfId="44" applyFont="1" applyFill="1" applyBorder="1" applyAlignment="1">
      <alignment horizontal="left" vertical="center" indent="1"/>
    </xf>
    <xf numFmtId="0" fontId="43" fillId="25" borderId="18" xfId="44" applyFont="1" applyFill="1" applyBorder="1" applyAlignment="1">
      <alignment horizontal="center" vertical="center"/>
    </xf>
    <xf numFmtId="0" fontId="43" fillId="25" borderId="19" xfId="44" applyFont="1" applyFill="1" applyBorder="1" applyAlignment="1">
      <alignment horizontal="center" vertical="center"/>
    </xf>
    <xf numFmtId="0" fontId="43" fillId="25" borderId="13" xfId="44" applyFont="1" applyFill="1" applyBorder="1" applyAlignment="1">
      <alignment horizontal="left" vertical="center" indent="1"/>
    </xf>
    <xf numFmtId="0" fontId="43" fillId="25" borderId="15" xfId="44" applyFont="1" applyFill="1" applyBorder="1" applyAlignment="1">
      <alignment horizontal="left" vertical="center" indent="1"/>
    </xf>
    <xf numFmtId="0" fontId="43" fillId="25" borderId="14" xfId="44" applyFont="1" applyFill="1" applyBorder="1" applyAlignment="1">
      <alignment horizontal="left" vertical="center" indent="1"/>
    </xf>
    <xf numFmtId="0" fontId="23" fillId="25" borderId="18" xfId="44" applyFont="1" applyFill="1" applyBorder="1" applyAlignment="1">
      <alignment horizontal="center" vertical="center"/>
    </xf>
    <xf numFmtId="0" fontId="23" fillId="25" borderId="19" xfId="44" applyFont="1" applyFill="1" applyBorder="1" applyAlignment="1">
      <alignment horizontal="center" vertical="center"/>
    </xf>
    <xf numFmtId="0" fontId="23" fillId="25" borderId="35" xfId="44" applyFont="1" applyFill="1" applyBorder="1" applyAlignment="1">
      <alignment horizontal="center" vertical="center"/>
    </xf>
    <xf numFmtId="0" fontId="43" fillId="25" borderId="18" xfId="44" applyFont="1" applyFill="1" applyBorder="1" applyAlignment="1">
      <alignment horizontal="left" vertical="center"/>
    </xf>
    <xf numFmtId="0" fontId="43" fillId="25" borderId="19" xfId="44" applyFont="1" applyFill="1" applyBorder="1" applyAlignment="1">
      <alignment horizontal="left" vertical="center"/>
    </xf>
    <xf numFmtId="0" fontId="43" fillId="25" borderId="20" xfId="44" applyFont="1" applyFill="1" applyBorder="1" applyAlignment="1">
      <alignment horizontal="left" vertical="center"/>
    </xf>
    <xf numFmtId="0" fontId="39" fillId="27" borderId="28" xfId="44" applyFont="1" applyFill="1" applyBorder="1" applyAlignment="1">
      <alignment horizontal="center" vertical="center"/>
    </xf>
    <xf numFmtId="0" fontId="39" fillId="27" borderId="22" xfId="44" applyFont="1" applyFill="1" applyBorder="1" applyAlignment="1">
      <alignment horizontal="center" vertical="center"/>
    </xf>
    <xf numFmtId="0" fontId="39" fillId="28" borderId="43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29" fillId="25" borderId="60" xfId="44" applyFont="1" applyFill="1" applyBorder="1" applyAlignment="1">
      <alignment horizontal="center" vertical="center"/>
    </xf>
    <xf numFmtId="0" fontId="29" fillId="25" borderId="41" xfId="44" applyFont="1" applyFill="1" applyBorder="1" applyAlignment="1">
      <alignment horizontal="center" vertical="center"/>
    </xf>
    <xf numFmtId="0" fontId="29" fillId="25" borderId="61" xfId="44" applyFont="1" applyFill="1" applyBorder="1" applyAlignment="1">
      <alignment horizontal="center" vertical="center"/>
    </xf>
    <xf numFmtId="0" fontId="36" fillId="27" borderId="0" xfId="44" applyFont="1" applyFill="1" applyAlignment="1">
      <alignment horizontal="center" vertical="center"/>
    </xf>
    <xf numFmtId="0" fontId="36" fillId="28" borderId="62" xfId="44" applyFont="1" applyFill="1" applyBorder="1" applyAlignment="1">
      <alignment horizontal="center" vertical="center"/>
    </xf>
    <xf numFmtId="0" fontId="36" fillId="28" borderId="63" xfId="44" applyFont="1" applyFill="1" applyBorder="1" applyAlignment="1">
      <alignment horizontal="center" vertical="center"/>
    </xf>
    <xf numFmtId="0" fontId="36" fillId="29" borderId="74" xfId="44" applyFont="1" applyFill="1" applyBorder="1" applyAlignment="1">
      <alignment horizontal="center" vertical="center"/>
    </xf>
    <xf numFmtId="0" fontId="36" fillId="29" borderId="75" xfId="44" applyFont="1" applyFill="1" applyBorder="1" applyAlignment="1">
      <alignment horizontal="center" vertical="center"/>
    </xf>
    <xf numFmtId="0" fontId="50" fillId="29" borderId="38" xfId="44" applyFont="1" applyFill="1" applyBorder="1" applyAlignment="1">
      <alignment horizontal="center" vertical="center"/>
    </xf>
    <xf numFmtId="0" fontId="22" fillId="29" borderId="78" xfId="44" applyFont="1" applyFill="1" applyBorder="1" applyAlignment="1">
      <alignment horizontal="center" vertical="center"/>
    </xf>
    <xf numFmtId="0" fontId="39" fillId="29" borderId="85" xfId="44" applyFont="1" applyFill="1" applyBorder="1" applyAlignment="1">
      <alignment horizontal="center" vertical="center"/>
    </xf>
    <xf numFmtId="0" fontId="39" fillId="29" borderId="86" xfId="44" applyFont="1" applyFill="1" applyBorder="1" applyAlignment="1">
      <alignment horizontal="center" vertical="center"/>
    </xf>
    <xf numFmtId="0" fontId="39" fillId="29" borderId="71" xfId="44" applyFont="1" applyFill="1" applyBorder="1" applyAlignment="1">
      <alignment horizontal="center" vertical="center"/>
    </xf>
    <xf numFmtId="0" fontId="39" fillId="29" borderId="72" xfId="44" applyFont="1" applyFill="1" applyBorder="1" applyAlignment="1">
      <alignment horizontal="center" vertical="center"/>
    </xf>
    <xf numFmtId="0" fontId="26" fillId="25" borderId="0" xfId="44" applyFont="1" applyFill="1" applyAlignment="1">
      <alignment horizontal="left" vertical="center"/>
    </xf>
    <xf numFmtId="0" fontId="41" fillId="25" borderId="0" xfId="44" applyFont="1" applyFill="1" applyAlignment="1">
      <alignment horizontal="left" vertical="center" indent="1"/>
    </xf>
    <xf numFmtId="0" fontId="39" fillId="28" borderId="27" xfId="0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/>
    </xf>
    <xf numFmtId="0" fontId="22" fillId="27" borderId="0" xfId="44" applyFont="1" applyFill="1" applyAlignment="1">
      <alignment horizontal="center" vertical="center"/>
    </xf>
    <xf numFmtId="0" fontId="39" fillId="27" borderId="80" xfId="44" applyFont="1" applyFill="1" applyBorder="1" applyAlignment="1">
      <alignment horizontal="center" vertical="center"/>
    </xf>
    <xf numFmtId="0" fontId="39" fillId="27" borderId="51" xfId="44" applyFont="1" applyFill="1" applyBorder="1" applyAlignment="1">
      <alignment horizontal="center" vertical="center"/>
    </xf>
    <xf numFmtId="0" fontId="39" fillId="28" borderId="81" xfId="0" applyFont="1" applyFill="1" applyBorder="1" applyAlignment="1">
      <alignment horizontal="center" vertical="center"/>
    </xf>
    <xf numFmtId="0" fontId="39" fillId="28" borderId="82" xfId="0" applyFont="1" applyFill="1" applyBorder="1" applyAlignment="1">
      <alignment horizontal="center" vertical="center"/>
    </xf>
    <xf numFmtId="0" fontId="22" fillId="28" borderId="27" xfId="44" applyFont="1" applyFill="1" applyBorder="1" applyAlignment="1">
      <alignment horizontal="center" vertical="center"/>
    </xf>
    <xf numFmtId="0" fontId="22" fillId="28" borderId="77" xfId="44" applyFont="1" applyFill="1" applyBorder="1" applyAlignment="1">
      <alignment horizontal="center" vertical="center"/>
    </xf>
    <xf numFmtId="0" fontId="25" fillId="25" borderId="0" xfId="0" applyFont="1" applyFill="1" applyAlignment="1">
      <alignment horizontal="left" vertical="center"/>
    </xf>
    <xf numFmtId="0" fontId="41" fillId="0" borderId="12" xfId="44" applyFont="1" applyBorder="1" applyAlignment="1">
      <alignment horizontal="left"/>
    </xf>
    <xf numFmtId="14" fontId="41" fillId="25" borderId="15" xfId="44" applyNumberFormat="1" applyFont="1" applyFill="1" applyBorder="1" applyAlignment="1">
      <alignment horizontal="left"/>
    </xf>
    <xf numFmtId="0" fontId="30" fillId="25" borderId="0" xfId="44" applyFont="1" applyFill="1" applyAlignment="1">
      <alignment horizontal="center"/>
    </xf>
    <xf numFmtId="49" fontId="41" fillId="25" borderId="12" xfId="44" applyNumberFormat="1" applyFont="1" applyFill="1" applyBorder="1" applyAlignment="1">
      <alignment horizontal="left"/>
    </xf>
    <xf numFmtId="14" fontId="41" fillId="25" borderId="12" xfId="44" applyNumberFormat="1" applyFont="1" applyFill="1" applyBorder="1" applyAlignment="1">
      <alignment horizontal="left"/>
    </xf>
    <xf numFmtId="0" fontId="41" fillId="25" borderId="12" xfId="44" applyFont="1" applyFill="1" applyBorder="1" applyAlignment="1">
      <alignment horizontal="left"/>
    </xf>
    <xf numFmtId="0" fontId="41" fillId="25" borderId="15" xfId="44" applyFont="1" applyFill="1" applyBorder="1" applyAlignment="1">
      <alignment horizontal="left"/>
    </xf>
    <xf numFmtId="0" fontId="39" fillId="27" borderId="59" xfId="44" applyFont="1" applyFill="1" applyBorder="1" applyAlignment="1">
      <alignment horizontal="center" vertical="center"/>
    </xf>
    <xf numFmtId="0" fontId="39" fillId="29" borderId="53" xfId="44" applyFont="1" applyFill="1" applyBorder="1" applyAlignment="1">
      <alignment horizontal="center" vertical="center"/>
    </xf>
    <xf numFmtId="0" fontId="39" fillId="29" borderId="73" xfId="44" applyFont="1" applyFill="1" applyBorder="1" applyAlignment="1">
      <alignment horizontal="center" vertical="center"/>
    </xf>
    <xf numFmtId="0" fontId="39" fillId="27" borderId="89" xfId="44" applyFont="1" applyFill="1" applyBorder="1" applyAlignment="1">
      <alignment horizontal="center" vertical="center"/>
    </xf>
    <xf numFmtId="0" fontId="39" fillId="27" borderId="49" xfId="44" applyFont="1" applyFill="1" applyBorder="1" applyAlignment="1">
      <alignment horizontal="center" vertical="center"/>
    </xf>
    <xf numFmtId="0" fontId="39" fillId="28" borderId="44" xfId="0" applyFont="1" applyFill="1" applyBorder="1" applyAlignment="1">
      <alignment horizontal="center" vertical="center"/>
    </xf>
    <xf numFmtId="0" fontId="39" fillId="28" borderId="46" xfId="0" applyFont="1" applyFill="1" applyBorder="1" applyAlignment="1">
      <alignment horizontal="center" vertical="center"/>
    </xf>
    <xf numFmtId="0" fontId="47" fillId="25" borderId="18" xfId="44" applyFont="1" applyFill="1" applyBorder="1" applyAlignment="1">
      <alignment horizontal="left" vertical="center"/>
    </xf>
    <xf numFmtId="0" fontId="47" fillId="25" borderId="19" xfId="44" applyFont="1" applyFill="1" applyBorder="1" applyAlignment="1">
      <alignment horizontal="left" vertical="center"/>
    </xf>
    <xf numFmtId="0" fontId="47" fillId="25" borderId="20" xfId="44" applyFont="1" applyFill="1" applyBorder="1" applyAlignment="1">
      <alignment horizontal="left" vertical="center"/>
    </xf>
    <xf numFmtId="0" fontId="23" fillId="25" borderId="0" xfId="44" applyFont="1" applyFill="1" applyAlignment="1">
      <alignment horizontal="left" vertical="top" wrapText="1"/>
    </xf>
    <xf numFmtId="0" fontId="43" fillId="25" borderId="0" xfId="44" applyFont="1" applyFill="1" applyAlignment="1">
      <alignment vertical="top"/>
    </xf>
    <xf numFmtId="0" fontId="30" fillId="25" borderId="13" xfId="44" applyFont="1" applyFill="1" applyBorder="1" applyAlignment="1">
      <alignment horizontal="left" vertical="center" indent="1"/>
    </xf>
    <xf numFmtId="0" fontId="30" fillId="25" borderId="15" xfId="44" applyFont="1" applyFill="1" applyBorder="1" applyAlignment="1">
      <alignment horizontal="left" vertical="center" indent="1"/>
    </xf>
    <xf numFmtId="0" fontId="30" fillId="25" borderId="14" xfId="44" applyFont="1" applyFill="1" applyBorder="1" applyAlignment="1">
      <alignment horizontal="left" vertical="center" indent="1"/>
    </xf>
    <xf numFmtId="0" fontId="43" fillId="25" borderId="13" xfId="44" applyFont="1" applyFill="1" applyBorder="1" applyAlignment="1">
      <alignment horizontal="left" vertical="top" wrapText="1" indent="1"/>
    </xf>
    <xf numFmtId="0" fontId="43" fillId="25" borderId="15" xfId="44" applyFont="1" applyFill="1" applyBorder="1" applyAlignment="1">
      <alignment horizontal="left" vertical="top" wrapText="1" indent="1"/>
    </xf>
    <xf numFmtId="0" fontId="43" fillId="25" borderId="14" xfId="44" applyFont="1" applyFill="1" applyBorder="1" applyAlignment="1">
      <alignment horizontal="left" vertical="top" wrapText="1" indent="1"/>
    </xf>
    <xf numFmtId="0" fontId="43" fillId="25" borderId="0" xfId="44" applyFont="1" applyFill="1" applyAlignment="1">
      <alignment horizontal="left" vertical="top" wrapText="1"/>
    </xf>
    <xf numFmtId="0" fontId="43" fillId="25" borderId="0" xfId="44" applyFont="1" applyFill="1" applyAlignment="1">
      <alignment vertical="top" wrapText="1"/>
    </xf>
    <xf numFmtId="0" fontId="31" fillId="25" borderId="0" xfId="0" applyFont="1" applyFill="1" applyAlignment="1">
      <alignment horizontal="right" vertical="center"/>
    </xf>
    <xf numFmtId="14" fontId="26" fillId="25" borderId="0" xfId="0" applyNumberFormat="1" applyFont="1" applyFill="1" applyAlignment="1">
      <alignment horizontal="center" vertical="center"/>
    </xf>
    <xf numFmtId="0" fontId="26" fillId="25" borderId="0" xfId="0" applyFont="1" applyFill="1" applyAlignment="1">
      <alignment horizontal="left" vertical="center"/>
    </xf>
    <xf numFmtId="14" fontId="54" fillId="25" borderId="0" xfId="0" applyNumberFormat="1" applyFont="1" applyFill="1" applyAlignment="1">
      <alignment horizontal="left" vertical="center"/>
    </xf>
    <xf numFmtId="0" fontId="29" fillId="25" borderId="11" xfId="0" applyFont="1" applyFill="1" applyBorder="1" applyAlignment="1">
      <alignment horizontal="left" vertical="center" indent="1"/>
    </xf>
    <xf numFmtId="0" fontId="23" fillId="25" borderId="11" xfId="0" applyFont="1" applyFill="1" applyBorder="1" applyAlignment="1">
      <alignment horizontal="left" vertical="center" wrapText="1" indent="1"/>
    </xf>
    <xf numFmtId="0" fontId="26" fillId="25" borderId="0" xfId="0" applyFont="1" applyFill="1" applyAlignment="1">
      <alignment horizontal="center" vertical="center"/>
    </xf>
    <xf numFmtId="0" fontId="29" fillId="25" borderId="13" xfId="0" applyFont="1" applyFill="1" applyBorder="1" applyAlignment="1">
      <alignment horizontal="left" vertical="center" indent="1"/>
    </xf>
    <xf numFmtId="0" fontId="29" fillId="25" borderId="15" xfId="0" applyFont="1" applyFill="1" applyBorder="1" applyAlignment="1">
      <alignment horizontal="left" vertical="center" indent="1"/>
    </xf>
    <xf numFmtId="0" fontId="29" fillId="25" borderId="14" xfId="0" applyFont="1" applyFill="1" applyBorder="1" applyAlignment="1">
      <alignment horizontal="left" vertical="center" indent="1"/>
    </xf>
    <xf numFmtId="0" fontId="31" fillId="25" borderId="11" xfId="0" applyFont="1" applyFill="1" applyBorder="1" applyAlignment="1">
      <alignment horizontal="left" vertical="center" wrapText="1" indent="1"/>
    </xf>
    <xf numFmtId="0" fontId="27" fillId="25" borderId="0" xfId="0" applyFont="1" applyFill="1" applyAlignment="1">
      <alignment horizontal="center" vertical="center"/>
    </xf>
    <xf numFmtId="0" fontId="24" fillId="25" borderId="0" xfId="0" applyFont="1" applyFill="1" applyAlignment="1">
      <alignment horizontal="left" vertical="center"/>
    </xf>
    <xf numFmtId="0" fontId="27" fillId="25" borderId="12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left" vertical="center"/>
    </xf>
    <xf numFmtId="0" fontId="31" fillId="25" borderId="13" xfId="0" applyFont="1" applyFill="1" applyBorder="1" applyAlignment="1">
      <alignment horizontal="left" vertical="center" indent="1"/>
    </xf>
    <xf numFmtId="0" fontId="31" fillId="25" borderId="15" xfId="0" applyFont="1" applyFill="1" applyBorder="1" applyAlignment="1">
      <alignment horizontal="left" vertical="center" indent="1"/>
    </xf>
    <xf numFmtId="0" fontId="31" fillId="25" borderId="14" xfId="0" applyFont="1" applyFill="1" applyBorder="1" applyAlignment="1">
      <alignment horizontal="left" vertical="center" indent="1"/>
    </xf>
    <xf numFmtId="0" fontId="40" fillId="25" borderId="0" xfId="44" applyFont="1" applyFill="1" applyAlignment="1">
      <alignment horizontal="left"/>
    </xf>
    <xf numFmtId="0" fontId="23" fillId="25" borderId="12" xfId="0" applyFont="1" applyFill="1" applyBorder="1" applyAlignment="1">
      <alignment horizontal="left"/>
    </xf>
    <xf numFmtId="14" fontId="23" fillId="25" borderId="15" xfId="0" applyNumberFormat="1" applyFont="1" applyFill="1" applyBorder="1" applyAlignment="1">
      <alignment horizontal="left"/>
    </xf>
    <xf numFmtId="0" fontId="23" fillId="25" borderId="15" xfId="0" applyFont="1" applyFill="1" applyBorder="1" applyAlignment="1">
      <alignment horizontal="left"/>
    </xf>
    <xf numFmtId="0" fontId="31" fillId="0" borderId="13" xfId="0" applyFont="1" applyBorder="1" applyAlignment="1">
      <alignment horizontal="left" vertical="center" wrapText="1" indent="1"/>
    </xf>
    <xf numFmtId="0" fontId="31" fillId="0" borderId="15" xfId="0" applyFont="1" applyBorder="1" applyAlignment="1">
      <alignment horizontal="left" vertical="center" wrapText="1" indent="1"/>
    </xf>
    <xf numFmtId="0" fontId="31" fillId="0" borderId="14" xfId="0" applyFont="1" applyBorder="1" applyAlignment="1">
      <alignment horizontal="left" vertical="center" wrapText="1" indent="1"/>
    </xf>
    <xf numFmtId="14" fontId="26" fillId="25" borderId="0" xfId="0" applyNumberFormat="1" applyFont="1" applyFill="1" applyAlignment="1">
      <alignment horizontal="left" vertical="center"/>
    </xf>
    <xf numFmtId="0" fontId="31" fillId="25" borderId="13" xfId="0" applyFont="1" applyFill="1" applyBorder="1" applyAlignment="1">
      <alignment horizontal="left" vertical="center" wrapText="1" indent="1"/>
    </xf>
    <xf numFmtId="0" fontId="31" fillId="25" borderId="15" xfId="0" applyFont="1" applyFill="1" applyBorder="1" applyAlignment="1">
      <alignment horizontal="left" vertical="center" wrapText="1" indent="1"/>
    </xf>
    <xf numFmtId="0" fontId="31" fillId="25" borderId="14" xfId="0" applyFont="1" applyFill="1" applyBorder="1" applyAlignment="1">
      <alignment horizontal="left" vertical="center" wrapText="1" indent="1"/>
    </xf>
    <xf numFmtId="0" fontId="27" fillId="25" borderId="11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6" builtinId="8"/>
    <cellStyle name="Input" xfId="34" xr:uid="{00000000-0005-0000-0000-000021000000}"/>
    <cellStyle name="Komma 2" xfId="45" xr:uid="{8852081E-DCC0-4A11-A965-1A658FDB31C6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3" xr:uid="{F3417CC3-E9AF-421A-99F6-68F251ECD8AA}"/>
    <cellStyle name="Note" xfId="37" xr:uid="{00000000-0005-0000-0000-000025000000}"/>
    <cellStyle name="Output" xfId="38" xr:uid="{00000000-0005-0000-0000-000026000000}"/>
    <cellStyle name="Percent" xfId="39" builtinId="5"/>
    <cellStyle name="Standaard 2" xfId="44" xr:uid="{35843CEE-A62F-4BDE-B700-5CF3CE248ACF}"/>
    <cellStyle name="Standaard 3" xfId="47" xr:uid="{890CDB53-5762-48BD-9E00-CE667B174E6A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16">
    <dxf>
      <fill>
        <patternFill>
          <bgColor rgb="FFFFCC00"/>
        </patternFill>
      </fill>
    </dxf>
    <dxf>
      <fill>
        <patternFill>
          <bgColor rgb="FFC0C0C0"/>
        </patternFill>
      </fill>
    </dxf>
    <dxf>
      <fill>
        <patternFill>
          <bgColor rgb="FFCC99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0066"/>
      <color rgb="FF00D600"/>
      <color rgb="FF000080"/>
      <color rgb="FFCC9900"/>
      <color rgb="FFC0C0C0"/>
      <color rgb="FFFFCC00"/>
      <color rgb="FFB0BB17"/>
      <color rgb="FFC3EF21"/>
      <color rgb="FF0070C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716612</xdr:colOff>
      <xdr:row>2</xdr:row>
      <xdr:rowOff>19465</xdr:rowOff>
    </xdr:from>
    <xdr:to>
      <xdr:col>18</xdr:col>
      <xdr:colOff>546093</xdr:colOff>
      <xdr:row>6</xdr:row>
      <xdr:rowOff>124439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812" y="430945"/>
          <a:ext cx="1284901" cy="1110814"/>
        </a:xfrm>
        <a:prstGeom prst="rect">
          <a:avLst/>
        </a:prstGeom>
      </xdr:spPr>
    </xdr:pic>
    <xdr:clientData/>
  </xdr:twoCellAnchor>
  <xdr:twoCellAnchor editAs="oneCell">
    <xdr:from>
      <xdr:col>9</xdr:col>
      <xdr:colOff>295762</xdr:colOff>
      <xdr:row>47</xdr:row>
      <xdr:rowOff>95250</xdr:rowOff>
    </xdr:from>
    <xdr:to>
      <xdr:col>18</xdr:col>
      <xdr:colOff>3396</xdr:colOff>
      <xdr:row>66</xdr:row>
      <xdr:rowOff>181122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303B679-EF96-B048-578E-5EF87D649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610" t="27597" r="31192" b="7752"/>
        <a:stretch/>
      </xdr:blipFill>
      <xdr:spPr>
        <a:xfrm>
          <a:off x="6191737" y="11144250"/>
          <a:ext cx="5146409" cy="4924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60595</xdr:colOff>
      <xdr:row>1</xdr:row>
      <xdr:rowOff>212610</xdr:rowOff>
    </xdr:from>
    <xdr:to>
      <xdr:col>18</xdr:col>
      <xdr:colOff>13025</xdr:colOff>
      <xdr:row>6</xdr:row>
      <xdr:rowOff>113187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9570" y="441210"/>
          <a:ext cx="1190680" cy="1081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60595</xdr:colOff>
      <xdr:row>1</xdr:row>
      <xdr:rowOff>212610</xdr:rowOff>
    </xdr:from>
    <xdr:to>
      <xdr:col>18</xdr:col>
      <xdr:colOff>13025</xdr:colOff>
      <xdr:row>6</xdr:row>
      <xdr:rowOff>113187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270" y="441210"/>
          <a:ext cx="1190680" cy="108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E1A2-112A-4560-A3D1-DA744F0FB4D3}">
  <sheetPr codeName="Blad1">
    <tabColor theme="0"/>
    <pageSetUpPr fitToPage="1"/>
  </sheetPr>
  <dimension ref="A1:AC109"/>
  <sheetViews>
    <sheetView showGridLines="0" showRowColHeaders="0" tabSelected="1" zoomScaleNormal="100" zoomScaleSheetLayoutView="100" workbookViewId="0">
      <selection activeCell="D5" sqref="D5:F5"/>
    </sheetView>
  </sheetViews>
  <sheetFormatPr defaultColWidth="8.88671875" defaultRowHeight="13.2"/>
  <cols>
    <col min="1" max="1" width="2.33203125" style="32" customWidth="1"/>
    <col min="2" max="2" width="11.6640625" style="31" customWidth="1"/>
    <col min="3" max="3" width="1.6640625" style="31" customWidth="1"/>
    <col min="4" max="4" width="12.6640625" style="31" customWidth="1"/>
    <col min="5" max="5" width="25.6640625" style="31" customWidth="1"/>
    <col min="6" max="6" width="10.6640625" style="31" customWidth="1"/>
    <col min="7" max="7" width="12.6640625" style="32" customWidth="1"/>
    <col min="8" max="8" width="1.6640625" style="32" customWidth="1"/>
    <col min="9" max="9" width="9.109375" style="32" customWidth="1"/>
    <col min="10" max="10" width="13.6640625" style="32" customWidth="1"/>
    <col min="11" max="11" width="9.109375" style="32" customWidth="1"/>
    <col min="12" max="12" width="8.6640625" style="31" customWidth="1"/>
    <col min="13" max="13" width="8.5546875" style="31" customWidth="1"/>
    <col min="14" max="14" width="1.6640625" style="31" customWidth="1"/>
    <col min="15" max="15" width="7.6640625" style="31" customWidth="1"/>
    <col min="16" max="16" width="10.33203125" style="31" customWidth="1"/>
    <col min="17" max="17" width="12.33203125" style="32" customWidth="1"/>
    <col min="18" max="18" width="9.44140625" style="31" customWidth="1"/>
    <col min="19" max="19" width="9.88671875" style="31" customWidth="1"/>
    <col min="20" max="20" width="8.88671875" style="199"/>
    <col min="21" max="21" width="8.88671875" style="199" customWidth="1"/>
    <col min="22" max="26" width="8.88671875" style="199"/>
    <col min="27" max="16384" width="8.88671875" style="32"/>
  </cols>
  <sheetData>
    <row r="1" spans="1:26">
      <c r="A1" s="29"/>
      <c r="B1" s="30"/>
      <c r="C1" s="30"/>
      <c r="D1" s="30"/>
      <c r="E1" s="30"/>
      <c r="F1" s="30"/>
      <c r="G1" s="287" t="s">
        <v>0</v>
      </c>
      <c r="H1" s="287"/>
      <c r="I1" s="29"/>
      <c r="J1" s="29"/>
      <c r="K1" s="29"/>
      <c r="L1" s="30"/>
      <c r="M1" s="30"/>
      <c r="N1" s="30"/>
      <c r="O1" s="30"/>
      <c r="P1" s="30"/>
      <c r="Q1" s="29"/>
      <c r="R1" s="30"/>
    </row>
    <row r="2" spans="1:26" ht="20.100000000000001" customHeight="1">
      <c r="A2" s="29"/>
      <c r="B2" s="297" t="s">
        <v>73</v>
      </c>
      <c r="C2" s="297"/>
      <c r="D2" s="297"/>
      <c r="E2" s="297"/>
      <c r="F2" s="297"/>
      <c r="G2" s="297"/>
      <c r="H2" s="297"/>
      <c r="I2" s="297"/>
      <c r="J2" s="297"/>
      <c r="K2" s="33"/>
      <c r="L2" s="33"/>
      <c r="M2" s="33"/>
      <c r="N2" s="33"/>
      <c r="O2" s="33"/>
      <c r="P2" s="33"/>
      <c r="Q2" s="33"/>
      <c r="R2" s="30"/>
      <c r="S2" s="30"/>
    </row>
    <row r="3" spans="1:26" ht="20.100000000000001" customHeight="1">
      <c r="A3" s="29"/>
      <c r="B3" s="286" t="s">
        <v>240</v>
      </c>
      <c r="C3" s="286"/>
      <c r="D3" s="286"/>
      <c r="E3" s="286"/>
      <c r="F3" s="286"/>
      <c r="G3" s="34"/>
      <c r="H3" s="34"/>
      <c r="I3" s="29"/>
      <c r="J3" s="300" t="s">
        <v>0</v>
      </c>
      <c r="K3" s="300"/>
      <c r="L3" s="300"/>
      <c r="M3" s="300"/>
      <c r="N3" s="300"/>
      <c r="O3" s="300"/>
      <c r="P3" s="30"/>
      <c r="Q3" s="29"/>
      <c r="R3" s="30"/>
      <c r="S3" s="30"/>
    </row>
    <row r="4" spans="1:26" ht="20.100000000000001" customHeight="1">
      <c r="A4" s="29"/>
      <c r="B4" s="152"/>
      <c r="C4" s="152"/>
      <c r="D4" s="152"/>
      <c r="E4" s="152"/>
      <c r="F4" s="152"/>
      <c r="G4" s="152" t="s">
        <v>0</v>
      </c>
      <c r="H4" s="152"/>
      <c r="I4" s="153"/>
      <c r="J4" s="153"/>
      <c r="K4" s="153"/>
      <c r="L4" s="154"/>
      <c r="M4" s="154"/>
      <c r="N4" s="154"/>
      <c r="O4" s="154"/>
      <c r="P4" s="154"/>
      <c r="Q4" s="153"/>
      <c r="R4" s="30"/>
      <c r="S4" s="30"/>
      <c r="Z4" s="32"/>
    </row>
    <row r="5" spans="1:26" ht="20.100000000000001" customHeight="1">
      <c r="A5" s="29"/>
      <c r="B5" s="155" t="s">
        <v>75</v>
      </c>
      <c r="C5" s="155" t="s">
        <v>17</v>
      </c>
      <c r="D5" s="298" t="s">
        <v>145</v>
      </c>
      <c r="E5" s="298"/>
      <c r="F5" s="298"/>
      <c r="G5" s="156" t="s">
        <v>51</v>
      </c>
      <c r="H5" s="157" t="s">
        <v>17</v>
      </c>
      <c r="I5" s="301" t="s">
        <v>54</v>
      </c>
      <c r="J5" s="301"/>
      <c r="K5" s="301"/>
      <c r="L5" s="301"/>
      <c r="M5" s="158" t="s">
        <v>78</v>
      </c>
      <c r="N5" s="157" t="s">
        <v>17</v>
      </c>
      <c r="O5" s="302" t="s">
        <v>53</v>
      </c>
      <c r="P5" s="303"/>
      <c r="Q5" s="303"/>
      <c r="R5" s="35"/>
      <c r="S5" s="30"/>
      <c r="Z5" s="32"/>
    </row>
    <row r="6" spans="1:26" ht="20.100000000000001" customHeight="1">
      <c r="A6" s="29"/>
      <c r="B6" s="155" t="s">
        <v>76</v>
      </c>
      <c r="C6" s="155" t="s">
        <v>17</v>
      </c>
      <c r="D6" s="304"/>
      <c r="E6" s="304"/>
      <c r="F6" s="304"/>
      <c r="G6" s="156" t="s">
        <v>77</v>
      </c>
      <c r="H6" s="157" t="s">
        <v>17</v>
      </c>
      <c r="I6" s="299" t="s">
        <v>146</v>
      </c>
      <c r="J6" s="299"/>
      <c r="K6" s="299"/>
      <c r="L6" s="299"/>
      <c r="M6" s="153"/>
      <c r="N6" s="153"/>
      <c r="O6" s="153"/>
      <c r="P6" s="153"/>
      <c r="Q6" s="153"/>
      <c r="R6" s="35"/>
      <c r="S6" s="30"/>
      <c r="Z6" s="32"/>
    </row>
    <row r="7" spans="1:26" ht="20.100000000000001" customHeight="1" thickBot="1">
      <c r="A7" s="29"/>
      <c r="B7" s="153" t="s">
        <v>0</v>
      </c>
      <c r="C7" s="153"/>
      <c r="D7" s="154"/>
      <c r="E7" s="154"/>
      <c r="F7" s="154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29"/>
      <c r="S7" s="30"/>
      <c r="Z7" s="32"/>
    </row>
    <row r="8" spans="1:26" ht="20.100000000000001" customHeight="1" thickBot="1">
      <c r="A8" s="36"/>
      <c r="B8" s="37"/>
      <c r="C8" s="272" t="s">
        <v>82</v>
      </c>
      <c r="D8" s="273"/>
      <c r="E8" s="273"/>
      <c r="F8" s="274"/>
      <c r="G8" s="272" t="s">
        <v>83</v>
      </c>
      <c r="H8" s="273"/>
      <c r="I8" s="273"/>
      <c r="J8" s="273"/>
      <c r="K8" s="274"/>
      <c r="L8" s="272" t="s">
        <v>50</v>
      </c>
      <c r="M8" s="273"/>
      <c r="N8" s="274"/>
      <c r="O8" s="272" t="s">
        <v>84</v>
      </c>
      <c r="P8" s="273"/>
      <c r="Q8" s="273"/>
      <c r="R8" s="274"/>
      <c r="S8" s="193" t="s">
        <v>85</v>
      </c>
      <c r="U8" s="199" t="s">
        <v>59</v>
      </c>
      <c r="Y8" s="200"/>
      <c r="Z8" s="32"/>
    </row>
    <row r="9" spans="1:26" s="42" customFormat="1" ht="14.25" customHeight="1">
      <c r="A9" s="38"/>
      <c r="B9" s="91"/>
      <c r="C9" s="275" t="s">
        <v>31</v>
      </c>
      <c r="D9" s="275"/>
      <c r="E9" s="98" t="s">
        <v>30</v>
      </c>
      <c r="F9" s="99" t="s">
        <v>32</v>
      </c>
      <c r="G9" s="276" t="s">
        <v>33</v>
      </c>
      <c r="H9" s="277"/>
      <c r="I9" s="120"/>
      <c r="J9" s="120" t="s">
        <v>34</v>
      </c>
      <c r="K9" s="121"/>
      <c r="L9" s="39" t="s">
        <v>35</v>
      </c>
      <c r="M9" s="278" t="s">
        <v>36</v>
      </c>
      <c r="N9" s="279"/>
      <c r="O9" s="40" t="s">
        <v>37</v>
      </c>
      <c r="P9" s="41" t="s">
        <v>38</v>
      </c>
      <c r="Q9" s="100" t="s">
        <v>39</v>
      </c>
      <c r="R9" s="101" t="s">
        <v>225</v>
      </c>
      <c r="S9" s="205" t="s">
        <v>90</v>
      </c>
      <c r="T9" s="215"/>
      <c r="U9" s="199" t="s">
        <v>36</v>
      </c>
      <c r="V9" s="199" t="s">
        <v>63</v>
      </c>
      <c r="W9" s="199" t="s">
        <v>60</v>
      </c>
      <c r="X9" s="199" t="s">
        <v>61</v>
      </c>
      <c r="Y9" s="215" t="s">
        <v>62</v>
      </c>
    </row>
    <row r="10" spans="1:26" s="45" customFormat="1" ht="20.100000000000001" customHeight="1" thickBot="1">
      <c r="A10" s="43"/>
      <c r="B10" s="92" t="s">
        <v>79</v>
      </c>
      <c r="C10" s="290" t="s">
        <v>80</v>
      </c>
      <c r="D10" s="290"/>
      <c r="E10" s="80" t="s">
        <v>81</v>
      </c>
      <c r="F10" s="81" t="s">
        <v>26</v>
      </c>
      <c r="G10" s="295" t="s">
        <v>40</v>
      </c>
      <c r="H10" s="296"/>
      <c r="I10" s="165" t="s">
        <v>86</v>
      </c>
      <c r="J10" s="165" t="s">
        <v>66</v>
      </c>
      <c r="K10" s="166" t="s">
        <v>86</v>
      </c>
      <c r="L10" s="167" t="s">
        <v>27</v>
      </c>
      <c r="M10" s="280" t="s">
        <v>87</v>
      </c>
      <c r="N10" s="281"/>
      <c r="O10" s="168" t="s">
        <v>28</v>
      </c>
      <c r="P10" s="169" t="s">
        <v>88</v>
      </c>
      <c r="Q10" s="170" t="s">
        <v>89</v>
      </c>
      <c r="R10" s="101" t="s">
        <v>79</v>
      </c>
      <c r="S10" s="44" t="s">
        <v>91</v>
      </c>
      <c r="T10" s="200"/>
      <c r="U10" s="199" t="s">
        <v>55</v>
      </c>
      <c r="V10" s="199" t="s">
        <v>25</v>
      </c>
      <c r="W10" s="216" t="s">
        <v>56</v>
      </c>
      <c r="X10" s="216" t="s">
        <v>57</v>
      </c>
      <c r="Y10" s="216" t="s">
        <v>58</v>
      </c>
    </row>
    <row r="11" spans="1:26" ht="20.100000000000001" customHeight="1">
      <c r="A11" s="46"/>
      <c r="B11" s="179"/>
      <c r="C11" s="291"/>
      <c r="D11" s="292"/>
      <c r="E11" s="196"/>
      <c r="F11" s="103"/>
      <c r="G11" s="293"/>
      <c r="H11" s="294"/>
      <c r="I11" s="173" t="b">
        <f>IF(G11="onbekend",-100,IF($G11="CCR 1",0,IF($G11="CCR 2",100,IF($G11="EU Stage V",200,IF($G11="Nul",300)))))</f>
        <v>0</v>
      </c>
      <c r="J11" s="124"/>
      <c r="K11" s="174" t="b">
        <f>IF(J11="onbekend",-100,IF($J11="CCR 1",0,IF($J11="CCR 2",100,IF($J11="EU Stage V",200,IF($J11="Nul",300)))))</f>
        <v>0</v>
      </c>
      <c r="L11" s="175"/>
      <c r="M11" s="282"/>
      <c r="N11" s="283"/>
      <c r="O11" s="176">
        <v>1</v>
      </c>
      <c r="P11" s="177">
        <v>1</v>
      </c>
      <c r="Q11" s="180">
        <f>O11*P11</f>
        <v>1</v>
      </c>
      <c r="R11" s="178">
        <f>IFERROR((Q11/$Q$21)," ")</f>
        <v>1</v>
      </c>
      <c r="S11" s="104">
        <f t="shared" ref="S11:S20" si="0">(SUM(I11+K11)+(L11*M11))*R11</f>
        <v>0</v>
      </c>
      <c r="U11" s="199" t="b">
        <f>_xlfn.ISFORMULA(I11)</f>
        <v>1</v>
      </c>
      <c r="V11" s="199" t="b">
        <f>_xlfn.ISFORMULA(K11)</f>
        <v>1</v>
      </c>
      <c r="W11" s="199" t="b">
        <f>_xlfn.ISFORMULA(Q11)</f>
        <v>1</v>
      </c>
      <c r="X11" s="199" t="b">
        <f>_xlfn.ISFORMULA(R11)</f>
        <v>1</v>
      </c>
      <c r="Y11" s="199" t="b">
        <f>_xlfn.ISFORMULA(S11)</f>
        <v>1</v>
      </c>
      <c r="Z11" s="32"/>
    </row>
    <row r="12" spans="1:26" ht="20.100000000000001" customHeight="1">
      <c r="A12" s="46"/>
      <c r="B12" s="102">
        <v>2</v>
      </c>
      <c r="C12" s="268"/>
      <c r="D12" s="269"/>
      <c r="E12" s="197"/>
      <c r="F12" s="105"/>
      <c r="G12" s="288"/>
      <c r="H12" s="289"/>
      <c r="I12" s="122" t="b">
        <f>IF(G12="onbekend",-100,IF($G12="CCR 1",0,IF($G12="CCR 2",100,IF($G12="EU Stage V",200,IF($G12="Nul",300)))))</f>
        <v>0</v>
      </c>
      <c r="J12" s="125"/>
      <c r="K12" s="106" t="b">
        <f>IF(J12="onbekend",-100,IF($J12="CCR 1",0,IF($J12="CCR 2",100,IF($J12="EU Stage V",200,IF($J12="Nul",300)))))</f>
        <v>0</v>
      </c>
      <c r="L12" s="107"/>
      <c r="M12" s="284"/>
      <c r="N12" s="285"/>
      <c r="O12" s="108"/>
      <c r="P12" s="109"/>
      <c r="Q12" s="181">
        <f t="shared" ref="Q12:Q20" si="1">O12*P12</f>
        <v>0</v>
      </c>
      <c r="R12" s="110">
        <f t="shared" ref="R12:R13" si="2">IFERROR((Q12/$Q$21)," ")</f>
        <v>0</v>
      </c>
      <c r="S12" s="104">
        <f t="shared" si="0"/>
        <v>0</v>
      </c>
      <c r="U12" s="199" t="b">
        <f t="shared" ref="U12:U20" si="3">_xlfn.ISFORMULA(I12)</f>
        <v>1</v>
      </c>
      <c r="V12" s="199" t="b">
        <f t="shared" ref="V12:V20" si="4">_xlfn.ISFORMULA(K12)</f>
        <v>1</v>
      </c>
      <c r="W12" s="199" t="b">
        <f t="shared" ref="W12:W21" si="5">_xlfn.ISFORMULA(Q12)</f>
        <v>1</v>
      </c>
      <c r="X12" s="199" t="b">
        <f t="shared" ref="X12:X21" si="6">_xlfn.ISFORMULA(R12)</f>
        <v>1</v>
      </c>
      <c r="Y12" s="199" t="b">
        <f t="shared" ref="Y12:Y21" si="7">_xlfn.ISFORMULA(S12)</f>
        <v>1</v>
      </c>
      <c r="Z12" s="32"/>
    </row>
    <row r="13" spans="1:26" ht="20.100000000000001" customHeight="1">
      <c r="A13" s="46"/>
      <c r="B13" s="102">
        <v>3</v>
      </c>
      <c r="C13" s="268"/>
      <c r="D13" s="269"/>
      <c r="E13" s="197"/>
      <c r="F13" s="111"/>
      <c r="G13" s="270"/>
      <c r="H13" s="271"/>
      <c r="I13" s="122" t="b">
        <f>IF(G13="onbekend",-100,IF($G13="CCR 1",0,IF($G13="CCR 2",100,IF($G13="EU Stage V",200,IF($G13="Nul",300)))))</f>
        <v>0</v>
      </c>
      <c r="J13" s="125"/>
      <c r="K13" s="106" t="b">
        <f t="shared" ref="K13:K19" si="8">IF(J13="onbekend",-100,IF($J13="CCR 1",0,IF($J13="CCR 2",100,IF($J13="EU Stage V",200,IF($J13="Nul",300)))))</f>
        <v>0</v>
      </c>
      <c r="L13" s="107"/>
      <c r="M13" s="284"/>
      <c r="N13" s="285"/>
      <c r="O13" s="108"/>
      <c r="P13" s="109"/>
      <c r="Q13" s="181">
        <f t="shared" si="1"/>
        <v>0</v>
      </c>
      <c r="R13" s="110">
        <f t="shared" si="2"/>
        <v>0</v>
      </c>
      <c r="S13" s="104">
        <f t="shared" si="0"/>
        <v>0</v>
      </c>
      <c r="U13" s="199" t="b">
        <f t="shared" si="3"/>
        <v>1</v>
      </c>
      <c r="V13" s="199" t="b">
        <f t="shared" si="4"/>
        <v>1</v>
      </c>
      <c r="W13" s="199" t="b">
        <f t="shared" si="5"/>
        <v>1</v>
      </c>
      <c r="X13" s="199" t="b">
        <f t="shared" si="6"/>
        <v>1</v>
      </c>
      <c r="Y13" s="199" t="b">
        <f t="shared" si="7"/>
        <v>1</v>
      </c>
      <c r="Z13" s="32"/>
    </row>
    <row r="14" spans="1:26" ht="20.100000000000001" customHeight="1">
      <c r="A14" s="46"/>
      <c r="B14" s="102">
        <v>4</v>
      </c>
      <c r="C14" s="268"/>
      <c r="D14" s="269"/>
      <c r="E14" s="197"/>
      <c r="F14" s="111"/>
      <c r="G14" s="270"/>
      <c r="H14" s="271"/>
      <c r="I14" s="122" t="b">
        <f t="shared" ref="I14:I19" si="9">IF(G14="onbekend",-100,IF($G14="CCR 1",0,IF($G14="CCR 2",100,IF($G14="EU Stage V",200,IF($G14="Nul",300)))))</f>
        <v>0</v>
      </c>
      <c r="J14" s="125"/>
      <c r="K14" s="106" t="b">
        <f t="shared" si="8"/>
        <v>0</v>
      </c>
      <c r="L14" s="107"/>
      <c r="M14" s="284"/>
      <c r="N14" s="285"/>
      <c r="O14" s="108"/>
      <c r="P14" s="109"/>
      <c r="Q14" s="181">
        <f t="shared" si="1"/>
        <v>0</v>
      </c>
      <c r="R14" s="110">
        <f>IFERROR((Q14/$Q$21)," ")</f>
        <v>0</v>
      </c>
      <c r="S14" s="104">
        <f>(SUM(I14+K14)+(L14*M14))*R14</f>
        <v>0</v>
      </c>
      <c r="U14" s="199" t="b">
        <f t="shared" si="3"/>
        <v>1</v>
      </c>
      <c r="V14" s="199" t="b">
        <f t="shared" si="4"/>
        <v>1</v>
      </c>
      <c r="W14" s="199" t="b">
        <f t="shared" si="5"/>
        <v>1</v>
      </c>
      <c r="X14" s="199" t="b">
        <f t="shared" si="6"/>
        <v>1</v>
      </c>
      <c r="Y14" s="199" t="b">
        <f t="shared" si="7"/>
        <v>1</v>
      </c>
      <c r="Z14" s="32"/>
    </row>
    <row r="15" spans="1:26" ht="20.100000000000001" customHeight="1">
      <c r="A15" s="46"/>
      <c r="B15" s="102">
        <v>5</v>
      </c>
      <c r="C15" s="268"/>
      <c r="D15" s="305"/>
      <c r="E15" s="197"/>
      <c r="F15" s="111"/>
      <c r="G15" s="270"/>
      <c r="H15" s="271"/>
      <c r="I15" s="122" t="b">
        <f t="shared" si="9"/>
        <v>0</v>
      </c>
      <c r="J15" s="125"/>
      <c r="K15" s="106" t="b">
        <f t="shared" si="8"/>
        <v>0</v>
      </c>
      <c r="L15" s="107"/>
      <c r="M15" s="284"/>
      <c r="N15" s="285"/>
      <c r="O15" s="108"/>
      <c r="P15" s="109"/>
      <c r="Q15" s="181">
        <f t="shared" si="1"/>
        <v>0</v>
      </c>
      <c r="R15" s="110">
        <f t="shared" ref="R15:R20" si="10">IFERROR((Q15/$Q$21)," ")</f>
        <v>0</v>
      </c>
      <c r="S15" s="104">
        <f t="shared" si="0"/>
        <v>0</v>
      </c>
      <c r="U15" s="199" t="b">
        <f t="shared" si="3"/>
        <v>1</v>
      </c>
      <c r="V15" s="199" t="b">
        <f t="shared" si="4"/>
        <v>1</v>
      </c>
      <c r="W15" s="199" t="b">
        <f t="shared" si="5"/>
        <v>1</v>
      </c>
      <c r="X15" s="199" t="b">
        <f t="shared" si="6"/>
        <v>1</v>
      </c>
      <c r="Y15" s="199" t="b">
        <f t="shared" si="7"/>
        <v>1</v>
      </c>
      <c r="Z15" s="32"/>
    </row>
    <row r="16" spans="1:26" ht="20.100000000000001" customHeight="1">
      <c r="A16" s="46"/>
      <c r="B16" s="102">
        <v>6</v>
      </c>
      <c r="C16" s="268"/>
      <c r="D16" s="305"/>
      <c r="E16" s="197"/>
      <c r="F16" s="111"/>
      <c r="G16" s="270"/>
      <c r="H16" s="271"/>
      <c r="I16" s="122" t="b">
        <f t="shared" si="9"/>
        <v>0</v>
      </c>
      <c r="J16" s="125"/>
      <c r="K16" s="106" t="b">
        <f t="shared" si="8"/>
        <v>0</v>
      </c>
      <c r="L16" s="107"/>
      <c r="M16" s="284"/>
      <c r="N16" s="285"/>
      <c r="O16" s="108"/>
      <c r="P16" s="109"/>
      <c r="Q16" s="181">
        <f t="shared" si="1"/>
        <v>0</v>
      </c>
      <c r="R16" s="110">
        <f t="shared" si="10"/>
        <v>0</v>
      </c>
      <c r="S16" s="104">
        <f t="shared" si="0"/>
        <v>0</v>
      </c>
      <c r="U16" s="199" t="b">
        <f t="shared" si="3"/>
        <v>1</v>
      </c>
      <c r="V16" s="199" t="b">
        <f t="shared" si="4"/>
        <v>1</v>
      </c>
      <c r="W16" s="199" t="b">
        <f t="shared" si="5"/>
        <v>1</v>
      </c>
      <c r="X16" s="199" t="b">
        <f t="shared" si="6"/>
        <v>1</v>
      </c>
      <c r="Y16" s="199" t="b">
        <f t="shared" si="7"/>
        <v>1</v>
      </c>
      <c r="Z16" s="32"/>
    </row>
    <row r="17" spans="1:26" ht="20.100000000000001" customHeight="1">
      <c r="A17" s="46"/>
      <c r="B17" s="102">
        <v>7</v>
      </c>
      <c r="C17" s="268"/>
      <c r="D17" s="305"/>
      <c r="E17" s="197"/>
      <c r="F17" s="111"/>
      <c r="G17" s="270"/>
      <c r="H17" s="271"/>
      <c r="I17" s="122" t="b">
        <f t="shared" si="9"/>
        <v>0</v>
      </c>
      <c r="J17" s="125"/>
      <c r="K17" s="106" t="b">
        <f t="shared" si="8"/>
        <v>0</v>
      </c>
      <c r="L17" s="107"/>
      <c r="M17" s="284"/>
      <c r="N17" s="285"/>
      <c r="O17" s="108"/>
      <c r="P17" s="109"/>
      <c r="Q17" s="181">
        <f t="shared" si="1"/>
        <v>0</v>
      </c>
      <c r="R17" s="110">
        <f t="shared" ref="R17:R18" si="11">IFERROR((Q17/$Q$21)," ")</f>
        <v>0</v>
      </c>
      <c r="S17" s="104">
        <f t="shared" ref="S17:S18" si="12">(SUM(I17+K17)+(L17*M17))*R17</f>
        <v>0</v>
      </c>
      <c r="U17" s="199" t="b">
        <f t="shared" si="3"/>
        <v>1</v>
      </c>
      <c r="V17" s="199" t="b">
        <f t="shared" si="4"/>
        <v>1</v>
      </c>
      <c r="W17" s="199" t="b">
        <f t="shared" si="5"/>
        <v>1</v>
      </c>
      <c r="X17" s="199" t="b">
        <f t="shared" si="6"/>
        <v>1</v>
      </c>
      <c r="Y17" s="199" t="b">
        <f t="shared" si="7"/>
        <v>1</v>
      </c>
      <c r="Z17" s="32"/>
    </row>
    <row r="18" spans="1:26" ht="20.100000000000001" customHeight="1">
      <c r="A18" s="46"/>
      <c r="B18" s="102">
        <v>8</v>
      </c>
      <c r="C18" s="268"/>
      <c r="D18" s="305"/>
      <c r="E18" s="197"/>
      <c r="F18" s="111"/>
      <c r="G18" s="270"/>
      <c r="H18" s="271"/>
      <c r="I18" s="122" t="b">
        <f t="shared" si="9"/>
        <v>0</v>
      </c>
      <c r="J18" s="125"/>
      <c r="K18" s="106" t="b">
        <f t="shared" si="8"/>
        <v>0</v>
      </c>
      <c r="L18" s="107"/>
      <c r="M18" s="284"/>
      <c r="N18" s="285"/>
      <c r="O18" s="108"/>
      <c r="P18" s="109"/>
      <c r="Q18" s="181">
        <f t="shared" si="1"/>
        <v>0</v>
      </c>
      <c r="R18" s="110">
        <f t="shared" si="11"/>
        <v>0</v>
      </c>
      <c r="S18" s="104">
        <f t="shared" si="12"/>
        <v>0</v>
      </c>
      <c r="U18" s="199" t="b">
        <f t="shared" si="3"/>
        <v>1</v>
      </c>
      <c r="V18" s="199" t="b">
        <f t="shared" si="4"/>
        <v>1</v>
      </c>
      <c r="W18" s="199" t="b">
        <f t="shared" si="5"/>
        <v>1</v>
      </c>
      <c r="X18" s="199" t="b">
        <f t="shared" si="6"/>
        <v>1</v>
      </c>
      <c r="Y18" s="199" t="b">
        <f t="shared" si="7"/>
        <v>1</v>
      </c>
      <c r="Z18" s="32"/>
    </row>
    <row r="19" spans="1:26" ht="20.100000000000001" customHeight="1">
      <c r="A19" s="46"/>
      <c r="B19" s="102">
        <v>9</v>
      </c>
      <c r="C19" s="268"/>
      <c r="D19" s="269"/>
      <c r="E19" s="197"/>
      <c r="F19" s="111"/>
      <c r="G19" s="270"/>
      <c r="H19" s="271"/>
      <c r="I19" s="122" t="b">
        <f t="shared" si="9"/>
        <v>0</v>
      </c>
      <c r="J19" s="125"/>
      <c r="K19" s="106" t="b">
        <f t="shared" si="8"/>
        <v>0</v>
      </c>
      <c r="L19" s="107"/>
      <c r="M19" s="284"/>
      <c r="N19" s="285"/>
      <c r="O19" s="108"/>
      <c r="P19" s="109"/>
      <c r="Q19" s="181">
        <f t="shared" si="1"/>
        <v>0</v>
      </c>
      <c r="R19" s="110">
        <f t="shared" si="10"/>
        <v>0</v>
      </c>
      <c r="S19" s="104">
        <f>(SUM(I19+K19)+(L19*M19))*R19</f>
        <v>0</v>
      </c>
      <c r="U19" s="199" t="b">
        <f t="shared" si="3"/>
        <v>1</v>
      </c>
      <c r="V19" s="199" t="b">
        <f t="shared" si="4"/>
        <v>1</v>
      </c>
      <c r="W19" s="199" t="b">
        <f t="shared" si="5"/>
        <v>1</v>
      </c>
      <c r="X19" s="199" t="b">
        <f t="shared" si="6"/>
        <v>1</v>
      </c>
      <c r="Y19" s="199" t="b">
        <f t="shared" si="7"/>
        <v>1</v>
      </c>
      <c r="Z19" s="32"/>
    </row>
    <row r="20" spans="1:26" ht="20.100000000000001" customHeight="1" thickBot="1">
      <c r="A20" s="46"/>
      <c r="B20" s="112">
        <v>10</v>
      </c>
      <c r="C20" s="308"/>
      <c r="D20" s="309"/>
      <c r="E20" s="198"/>
      <c r="F20" s="113"/>
      <c r="G20" s="310"/>
      <c r="H20" s="311"/>
      <c r="I20" s="123" t="b">
        <f>IF(G20="onbekend",-100,IF($G20="CCR 1",0,IF($G20="CCR 2",100,IF($G20="EU Stage V",200,IF($G20="Nul",300)))))</f>
        <v>0</v>
      </c>
      <c r="J20" s="126"/>
      <c r="K20" s="114" t="b">
        <f t="shared" ref="K20" si="13">IF(J20="unknown",-100,IF($J20="CCR 1",0,IF($J20="CCR 2",100,IF($J20="EU Stage V",200,IF($J20="Nul",300)))))</f>
        <v>0</v>
      </c>
      <c r="L20" s="115"/>
      <c r="M20" s="306"/>
      <c r="N20" s="307"/>
      <c r="O20" s="116"/>
      <c r="P20" s="117"/>
      <c r="Q20" s="182">
        <f t="shared" si="1"/>
        <v>0</v>
      </c>
      <c r="R20" s="118">
        <f t="shared" si="10"/>
        <v>0</v>
      </c>
      <c r="S20" s="119">
        <f t="shared" si="0"/>
        <v>0</v>
      </c>
      <c r="U20" s="199" t="b">
        <f t="shared" si="3"/>
        <v>1</v>
      </c>
      <c r="V20" s="199" t="b">
        <f t="shared" si="4"/>
        <v>1</v>
      </c>
      <c r="W20" s="199" t="b">
        <f t="shared" si="5"/>
        <v>1</v>
      </c>
      <c r="X20" s="199" t="b">
        <f t="shared" si="6"/>
        <v>1</v>
      </c>
      <c r="Y20" s="199" t="b">
        <f t="shared" si="7"/>
        <v>1</v>
      </c>
      <c r="Z20" s="32"/>
    </row>
    <row r="21" spans="1:26" s="45" customFormat="1" ht="20.100000000000001" customHeight="1" thickBot="1">
      <c r="A21" s="43"/>
      <c r="B21" s="47"/>
      <c r="C21" s="47"/>
      <c r="D21" s="96"/>
      <c r="E21" s="96"/>
      <c r="F21" s="47"/>
      <c r="G21" s="35"/>
      <c r="H21" s="35"/>
      <c r="I21" s="35"/>
      <c r="J21" s="47"/>
      <c r="K21" s="47"/>
      <c r="L21" s="47"/>
      <c r="M21" s="47"/>
      <c r="N21" s="47"/>
      <c r="P21" s="171" t="s">
        <v>72</v>
      </c>
      <c r="Q21" s="190">
        <f>SUM(Q11:Q20)</f>
        <v>1</v>
      </c>
      <c r="R21" s="172">
        <f>SUM(R11:R20)</f>
        <v>1</v>
      </c>
      <c r="S21" s="50">
        <f>SUM(S11:S20)</f>
        <v>0</v>
      </c>
      <c r="T21" s="199"/>
      <c r="U21" s="200"/>
      <c r="V21" s="200"/>
      <c r="W21" s="199" t="b">
        <f t="shared" si="5"/>
        <v>1</v>
      </c>
      <c r="X21" s="199" t="b">
        <f t="shared" si="6"/>
        <v>1</v>
      </c>
      <c r="Y21" s="199" t="b">
        <f t="shared" si="7"/>
        <v>1</v>
      </c>
    </row>
    <row r="22" spans="1:26" s="45" customFormat="1" ht="20.100000000000001" customHeight="1">
      <c r="A22" s="43"/>
      <c r="B22" s="47"/>
      <c r="C22" s="47"/>
      <c r="D22" s="48" t="s">
        <v>0</v>
      </c>
      <c r="E22" s="49" t="s">
        <v>92</v>
      </c>
      <c r="F22" s="47"/>
      <c r="G22" s="35"/>
      <c r="H22" s="35"/>
      <c r="I22" s="35"/>
      <c r="J22" s="47"/>
      <c r="K22" s="47"/>
      <c r="L22" s="47"/>
      <c r="M22" s="47"/>
      <c r="N22" s="47"/>
      <c r="O22" s="52"/>
      <c r="P22" s="52"/>
      <c r="Q22" s="97"/>
      <c r="R22" s="52"/>
      <c r="S22" s="52"/>
      <c r="T22" s="199"/>
      <c r="U22" s="200"/>
      <c r="V22" s="200"/>
      <c r="W22" s="200"/>
      <c r="X22" s="200"/>
      <c r="Y22" s="200"/>
    </row>
    <row r="23" spans="1:26" s="45" customFormat="1" ht="20.100000000000001" customHeight="1">
      <c r="A23" s="43"/>
      <c r="B23" s="53"/>
      <c r="C23" s="53"/>
      <c r="D23" s="250" t="s">
        <v>93</v>
      </c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00"/>
      <c r="U23" s="200"/>
      <c r="V23" s="200"/>
      <c r="W23" s="200"/>
      <c r="X23" s="200"/>
      <c r="Y23" s="200"/>
    </row>
    <row r="24" spans="1:26" s="45" customFormat="1" ht="18" customHeight="1">
      <c r="A24" s="43"/>
      <c r="B24" s="53" t="s">
        <v>29</v>
      </c>
      <c r="C24" s="55"/>
      <c r="D24" s="250" t="s">
        <v>94</v>
      </c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00"/>
      <c r="U24" s="200"/>
      <c r="V24" s="200"/>
      <c r="W24" s="200"/>
      <c r="X24" s="200"/>
      <c r="Y24" s="200"/>
    </row>
    <row r="25" spans="1:26" s="45" customFormat="1" ht="18" customHeight="1">
      <c r="A25" s="43"/>
      <c r="B25" s="53" t="s">
        <v>30</v>
      </c>
      <c r="C25" s="53"/>
      <c r="D25" s="250" t="s">
        <v>95</v>
      </c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00"/>
      <c r="U25" s="200"/>
      <c r="V25" s="200"/>
      <c r="W25" s="200"/>
      <c r="X25" s="200"/>
      <c r="Y25" s="200"/>
    </row>
    <row r="26" spans="1:26" s="45" customFormat="1" ht="18" customHeight="1">
      <c r="A26" s="43"/>
      <c r="B26" s="53" t="s">
        <v>32</v>
      </c>
      <c r="C26" s="53"/>
      <c r="D26" s="250" t="s">
        <v>96</v>
      </c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00"/>
      <c r="U26" s="200"/>
      <c r="V26" s="200"/>
      <c r="W26" s="200"/>
      <c r="X26" s="200"/>
      <c r="Y26" s="200"/>
    </row>
    <row r="27" spans="1:26" ht="18" customHeight="1">
      <c r="A27" s="46"/>
      <c r="B27" s="53" t="s">
        <v>33</v>
      </c>
      <c r="C27" s="53"/>
      <c r="D27" s="250" t="s">
        <v>97</v>
      </c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</row>
    <row r="28" spans="1:26" ht="18" customHeight="1">
      <c r="A28" s="46"/>
      <c r="B28" s="53" t="s">
        <v>34</v>
      </c>
      <c r="C28" s="53"/>
      <c r="D28" s="250" t="s">
        <v>98</v>
      </c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</row>
    <row r="29" spans="1:26" ht="18" customHeight="1">
      <c r="A29" s="46"/>
      <c r="B29" s="53" t="s">
        <v>41</v>
      </c>
      <c r="C29" s="53"/>
      <c r="D29" s="250" t="s">
        <v>99</v>
      </c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</row>
    <row r="30" spans="1:26" ht="18" customHeight="1">
      <c r="A30" s="46"/>
      <c r="B30" s="53" t="s">
        <v>36</v>
      </c>
      <c r="C30" s="53"/>
      <c r="D30" s="250" t="s">
        <v>100</v>
      </c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</row>
    <row r="31" spans="1:26" ht="18" customHeight="1">
      <c r="A31" s="46"/>
      <c r="B31" s="53" t="s">
        <v>37</v>
      </c>
      <c r="C31" s="53"/>
      <c r="D31" s="250" t="s">
        <v>101</v>
      </c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</row>
    <row r="32" spans="1:26" ht="18" customHeight="1">
      <c r="A32" s="46"/>
      <c r="B32" s="53" t="s">
        <v>38</v>
      </c>
      <c r="C32" s="53"/>
      <c r="D32" s="250" t="s">
        <v>102</v>
      </c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</row>
    <row r="33" spans="1:29" ht="18" customHeight="1">
      <c r="A33" s="46"/>
      <c r="B33" s="53" t="s">
        <v>42</v>
      </c>
      <c r="C33" s="53"/>
      <c r="D33" s="250" t="s">
        <v>103</v>
      </c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9"/>
    </row>
    <row r="34" spans="1:29" ht="18" customHeight="1">
      <c r="A34" s="46"/>
      <c r="B34" s="53"/>
      <c r="C34" s="53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4"/>
      <c r="R34" s="51"/>
      <c r="S34" s="30"/>
    </row>
    <row r="35" spans="1:29" ht="14.4">
      <c r="A35" s="57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30"/>
    </row>
    <row r="36" spans="1:29" ht="15" customHeight="1">
      <c r="A36" s="58"/>
      <c r="B36" s="251" t="s">
        <v>105</v>
      </c>
      <c r="C36" s="251"/>
      <c r="D36" s="251"/>
      <c r="E36" s="251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9"/>
      <c r="S36" s="30"/>
    </row>
    <row r="37" spans="1:29" s="63" customFormat="1" ht="18" customHeight="1">
      <c r="A37" s="60"/>
      <c r="B37" s="59" t="s">
        <v>0</v>
      </c>
      <c r="C37" s="59"/>
      <c r="D37" s="59"/>
      <c r="E37" s="59"/>
      <c r="F37" s="150" t="s">
        <v>46</v>
      </c>
      <c r="G37" s="160" t="s">
        <v>25</v>
      </c>
      <c r="H37" s="252" t="s">
        <v>69</v>
      </c>
      <c r="I37" s="253"/>
      <c r="J37" s="254" t="s">
        <v>104</v>
      </c>
      <c r="K37" s="255"/>
      <c r="L37" s="255"/>
      <c r="M37" s="255"/>
      <c r="N37" s="255"/>
      <c r="O37" s="255"/>
      <c r="P37" s="255"/>
      <c r="Q37" s="255"/>
      <c r="R37" s="256"/>
      <c r="S37" s="61"/>
      <c r="T37" s="201"/>
      <c r="U37" s="201"/>
      <c r="V37" s="201"/>
      <c r="W37" s="201"/>
      <c r="X37" s="201"/>
      <c r="Y37" s="201"/>
      <c r="Z37" s="201"/>
      <c r="AA37" s="62"/>
      <c r="AB37" s="62"/>
      <c r="AC37" s="62"/>
    </row>
    <row r="38" spans="1:29" s="63" customFormat="1" ht="18" customHeight="1">
      <c r="A38" s="64"/>
      <c r="B38" s="312" t="s">
        <v>106</v>
      </c>
      <c r="C38" s="313"/>
      <c r="D38" s="313"/>
      <c r="E38" s="314"/>
      <c r="F38" s="151">
        <v>0</v>
      </c>
      <c r="G38" s="161">
        <v>0</v>
      </c>
      <c r="H38" s="257">
        <v>0</v>
      </c>
      <c r="I38" s="258"/>
      <c r="J38" s="259" t="s">
        <v>139</v>
      </c>
      <c r="K38" s="260"/>
      <c r="L38" s="260"/>
      <c r="M38" s="260"/>
      <c r="N38" s="260"/>
      <c r="O38" s="260"/>
      <c r="P38" s="260"/>
      <c r="Q38" s="260"/>
      <c r="R38" s="261"/>
      <c r="S38" s="61"/>
      <c r="T38" s="201"/>
      <c r="U38" s="201"/>
      <c r="V38" s="201"/>
      <c r="W38" s="201"/>
      <c r="X38" s="201"/>
      <c r="Y38" s="201"/>
      <c r="Z38" s="201"/>
      <c r="AA38" s="62"/>
      <c r="AB38" s="62"/>
      <c r="AC38" s="62"/>
    </row>
    <row r="39" spans="1:29" s="63" customFormat="1" ht="18" customHeight="1">
      <c r="A39" s="64"/>
      <c r="B39" s="312" t="s">
        <v>107</v>
      </c>
      <c r="C39" s="313"/>
      <c r="D39" s="313"/>
      <c r="E39" s="314"/>
      <c r="F39" s="183">
        <v>-100</v>
      </c>
      <c r="G39" s="194">
        <v>-100</v>
      </c>
      <c r="H39" s="262">
        <v>-200</v>
      </c>
      <c r="I39" s="263"/>
      <c r="J39" s="259" t="s">
        <v>140</v>
      </c>
      <c r="K39" s="260"/>
      <c r="L39" s="260"/>
      <c r="M39" s="260"/>
      <c r="N39" s="260"/>
      <c r="O39" s="260"/>
      <c r="P39" s="260"/>
      <c r="Q39" s="260"/>
      <c r="R39" s="261"/>
      <c r="S39" s="61"/>
      <c r="T39" s="201"/>
      <c r="U39" s="201"/>
      <c r="V39" s="201"/>
      <c r="W39" s="201"/>
      <c r="X39" s="201"/>
      <c r="Y39" s="201"/>
      <c r="Z39" s="201"/>
      <c r="AA39" s="62"/>
      <c r="AB39" s="62"/>
      <c r="AC39" s="62"/>
    </row>
    <row r="40" spans="1:29" s="63" customFormat="1" ht="18" customHeight="1">
      <c r="A40" s="64"/>
      <c r="B40" s="162" t="s">
        <v>0</v>
      </c>
      <c r="C40" s="163"/>
      <c r="D40" s="163"/>
      <c r="E40" s="164"/>
      <c r="F40" s="183"/>
      <c r="G40" s="194"/>
      <c r="H40" s="262"/>
      <c r="I40" s="263"/>
      <c r="J40" s="259"/>
      <c r="K40" s="260"/>
      <c r="L40" s="260"/>
      <c r="M40" s="260"/>
      <c r="N40" s="260"/>
      <c r="O40" s="260"/>
      <c r="P40" s="260"/>
      <c r="Q40" s="260"/>
      <c r="R40" s="261"/>
      <c r="S40" s="61"/>
      <c r="T40" s="201"/>
      <c r="U40" s="201"/>
      <c r="V40" s="201"/>
      <c r="W40" s="201"/>
      <c r="X40" s="201"/>
      <c r="Y40" s="201"/>
      <c r="Z40" s="201"/>
      <c r="AA40" s="62"/>
      <c r="AB40" s="62"/>
      <c r="AC40" s="62"/>
    </row>
    <row r="41" spans="1:29" s="63" customFormat="1" ht="25.5" customHeight="1">
      <c r="A41" s="64"/>
      <c r="B41" s="312" t="s">
        <v>108</v>
      </c>
      <c r="C41" s="313"/>
      <c r="D41" s="313"/>
      <c r="E41" s="314"/>
      <c r="F41" s="183"/>
      <c r="G41" s="194"/>
      <c r="H41" s="262"/>
      <c r="I41" s="263"/>
      <c r="J41" s="320" t="s">
        <v>141</v>
      </c>
      <c r="K41" s="321"/>
      <c r="L41" s="321"/>
      <c r="M41" s="321"/>
      <c r="N41" s="321"/>
      <c r="O41" s="321"/>
      <c r="P41" s="321"/>
      <c r="Q41" s="321"/>
      <c r="R41" s="322"/>
      <c r="S41" s="61"/>
      <c r="T41" s="201"/>
      <c r="U41" s="201"/>
      <c r="V41" s="201"/>
      <c r="W41" s="201"/>
      <c r="X41" s="201"/>
      <c r="Y41" s="201"/>
      <c r="Z41" s="201"/>
      <c r="AA41" s="62"/>
      <c r="AB41" s="62"/>
      <c r="AC41" s="62"/>
    </row>
    <row r="42" spans="1:29" s="63" customFormat="1" ht="18" customHeight="1">
      <c r="A42" s="64"/>
      <c r="B42" s="265" t="s">
        <v>116</v>
      </c>
      <c r="C42" s="266"/>
      <c r="D42" s="266"/>
      <c r="E42" s="267"/>
      <c r="F42" s="183">
        <v>100</v>
      </c>
      <c r="G42" s="194">
        <v>100</v>
      </c>
      <c r="H42" s="262">
        <f t="shared" ref="H42:H47" si="14">SUM(F42:G42)</f>
        <v>200</v>
      </c>
      <c r="I42" s="264"/>
      <c r="J42" s="259"/>
      <c r="K42" s="260"/>
      <c r="L42" s="260"/>
      <c r="M42" s="260"/>
      <c r="N42" s="260"/>
      <c r="O42" s="260"/>
      <c r="P42" s="260"/>
      <c r="Q42" s="260"/>
      <c r="R42" s="261"/>
      <c r="S42" s="61"/>
      <c r="T42" s="201"/>
      <c r="U42" s="201"/>
      <c r="V42" s="201"/>
      <c r="W42" s="201"/>
      <c r="X42" s="201"/>
      <c r="Y42" s="201"/>
      <c r="Z42" s="201"/>
      <c r="AA42" s="62"/>
      <c r="AB42" s="62"/>
      <c r="AC42" s="62"/>
    </row>
    <row r="43" spans="1:29" s="63" customFormat="1" ht="18" customHeight="1">
      <c r="A43" s="64"/>
      <c r="B43" s="265" t="s">
        <v>67</v>
      </c>
      <c r="C43" s="266"/>
      <c r="D43" s="266"/>
      <c r="E43" s="267"/>
      <c r="F43" s="183">
        <v>100</v>
      </c>
      <c r="G43" s="194">
        <v>200</v>
      </c>
      <c r="H43" s="262">
        <f t="shared" si="14"/>
        <v>300</v>
      </c>
      <c r="I43" s="264"/>
      <c r="J43" s="259"/>
      <c r="K43" s="260"/>
      <c r="L43" s="260"/>
      <c r="M43" s="260"/>
      <c r="N43" s="260"/>
      <c r="O43" s="260"/>
      <c r="P43" s="260"/>
      <c r="Q43" s="260"/>
      <c r="R43" s="261"/>
      <c r="S43" s="61"/>
      <c r="T43" s="201"/>
      <c r="U43" s="201"/>
      <c r="V43" s="201"/>
      <c r="W43" s="201"/>
      <c r="X43" s="201"/>
      <c r="Y43" s="201"/>
      <c r="Z43" s="201"/>
      <c r="AA43" s="62"/>
      <c r="AB43" s="62"/>
      <c r="AC43" s="62"/>
    </row>
    <row r="44" spans="1:29" s="63" customFormat="1" ht="18" customHeight="1">
      <c r="A44" s="64"/>
      <c r="B44" s="265" t="s">
        <v>68</v>
      </c>
      <c r="C44" s="266"/>
      <c r="D44" s="266"/>
      <c r="E44" s="267"/>
      <c r="F44" s="183">
        <v>200</v>
      </c>
      <c r="G44" s="194">
        <v>100</v>
      </c>
      <c r="H44" s="262">
        <f t="shared" si="14"/>
        <v>300</v>
      </c>
      <c r="I44" s="264"/>
      <c r="J44" s="259"/>
      <c r="K44" s="260"/>
      <c r="L44" s="260"/>
      <c r="M44" s="260"/>
      <c r="N44" s="260"/>
      <c r="O44" s="260"/>
      <c r="P44" s="260"/>
      <c r="Q44" s="260"/>
      <c r="R44" s="261"/>
      <c r="S44" s="61"/>
      <c r="T44" s="201"/>
      <c r="U44" s="201"/>
      <c r="V44" s="201"/>
      <c r="W44" s="201"/>
      <c r="X44" s="201"/>
      <c r="Y44" s="201"/>
      <c r="Z44" s="201"/>
      <c r="AA44" s="62"/>
      <c r="AB44" s="62"/>
      <c r="AC44" s="62"/>
    </row>
    <row r="45" spans="1:29" s="63" customFormat="1" ht="18" customHeight="1">
      <c r="A45" s="64"/>
      <c r="B45" s="265" t="s">
        <v>45</v>
      </c>
      <c r="C45" s="266"/>
      <c r="D45" s="266"/>
      <c r="E45" s="267"/>
      <c r="F45" s="183">
        <v>200</v>
      </c>
      <c r="G45" s="194">
        <v>200</v>
      </c>
      <c r="H45" s="262">
        <f t="shared" si="14"/>
        <v>400</v>
      </c>
      <c r="I45" s="264"/>
      <c r="J45" s="259"/>
      <c r="K45" s="260"/>
      <c r="L45" s="260"/>
      <c r="M45" s="260"/>
      <c r="N45" s="260"/>
      <c r="O45" s="260"/>
      <c r="P45" s="260"/>
      <c r="Q45" s="260"/>
      <c r="R45" s="261"/>
      <c r="S45" s="61"/>
      <c r="T45" s="201"/>
      <c r="U45" s="201"/>
      <c r="V45" s="201"/>
      <c r="W45" s="201"/>
      <c r="X45" s="201"/>
      <c r="Y45" s="201"/>
      <c r="Z45" s="201"/>
      <c r="AA45" s="62"/>
      <c r="AB45" s="62"/>
      <c r="AC45" s="62"/>
    </row>
    <row r="46" spans="1:29" s="63" customFormat="1" ht="18" customHeight="1">
      <c r="A46" s="64"/>
      <c r="B46" s="265" t="s">
        <v>143</v>
      </c>
      <c r="C46" s="266"/>
      <c r="D46" s="266"/>
      <c r="E46" s="267"/>
      <c r="F46" s="183">
        <v>200</v>
      </c>
      <c r="G46" s="184">
        <v>200</v>
      </c>
      <c r="H46" s="262">
        <f t="shared" si="14"/>
        <v>400</v>
      </c>
      <c r="I46" s="264"/>
      <c r="J46" s="259" t="s">
        <v>142</v>
      </c>
      <c r="K46" s="260"/>
      <c r="L46" s="260"/>
      <c r="M46" s="260"/>
      <c r="N46" s="260"/>
      <c r="O46" s="260"/>
      <c r="P46" s="260"/>
      <c r="Q46" s="260"/>
      <c r="R46" s="261"/>
      <c r="S46" s="61"/>
      <c r="T46" s="201"/>
      <c r="U46" s="201"/>
      <c r="V46" s="201"/>
      <c r="W46" s="201"/>
      <c r="X46" s="201"/>
      <c r="Y46" s="201"/>
      <c r="Z46" s="201"/>
      <c r="AA46" s="62"/>
      <c r="AB46" s="62"/>
      <c r="AC46" s="62"/>
    </row>
    <row r="47" spans="1:29" s="63" customFormat="1" ht="18" customHeight="1">
      <c r="A47" s="64"/>
      <c r="B47" s="265" t="s">
        <v>109</v>
      </c>
      <c r="C47" s="266"/>
      <c r="D47" s="266"/>
      <c r="E47" s="267"/>
      <c r="F47" s="183">
        <v>300</v>
      </c>
      <c r="G47" s="184">
        <v>300</v>
      </c>
      <c r="H47" s="262">
        <f t="shared" si="14"/>
        <v>600</v>
      </c>
      <c r="I47" s="264"/>
      <c r="J47" s="317" t="s">
        <v>0</v>
      </c>
      <c r="K47" s="318"/>
      <c r="L47" s="318"/>
      <c r="M47" s="318"/>
      <c r="N47" s="318"/>
      <c r="O47" s="318"/>
      <c r="P47" s="318"/>
      <c r="Q47" s="318"/>
      <c r="R47" s="319"/>
      <c r="S47" s="61"/>
      <c r="T47" s="201"/>
      <c r="U47" s="201"/>
      <c r="V47" s="201"/>
      <c r="W47" s="201"/>
      <c r="X47" s="201"/>
      <c r="Y47" s="201"/>
      <c r="Z47" s="201"/>
      <c r="AA47" s="62"/>
      <c r="AB47" s="62"/>
      <c r="AC47" s="62"/>
    </row>
    <row r="48" spans="1:29" s="67" customFormat="1" ht="14.4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30"/>
      <c r="T48" s="199"/>
      <c r="U48" s="199"/>
      <c r="V48" s="199"/>
      <c r="W48" s="199"/>
      <c r="X48" s="199"/>
      <c r="Y48" s="199"/>
      <c r="Z48" s="199"/>
      <c r="AA48" s="68"/>
    </row>
    <row r="49" spans="1:26" s="67" customFormat="1" ht="13.8">
      <c r="A49" s="69"/>
      <c r="B49" s="251" t="s">
        <v>110</v>
      </c>
      <c r="C49" s="251"/>
      <c r="D49" s="251"/>
      <c r="E49" s="251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70"/>
      <c r="S49" s="30"/>
      <c r="T49" s="199"/>
      <c r="U49" s="199"/>
      <c r="V49" s="199"/>
      <c r="W49" s="199"/>
      <c r="X49" s="199"/>
      <c r="Y49" s="199"/>
      <c r="Z49" s="199"/>
    </row>
    <row r="50" spans="1:26" s="67" customFormat="1" ht="13.8">
      <c r="A50" s="69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70"/>
      <c r="S50" s="30"/>
      <c r="T50" s="199"/>
      <c r="U50" s="199"/>
      <c r="V50" s="199"/>
      <c r="W50" s="199"/>
      <c r="X50" s="199"/>
      <c r="Y50" s="199"/>
      <c r="Z50" s="199"/>
    </row>
    <row r="51" spans="1:26" s="74" customFormat="1" ht="15" customHeight="1">
      <c r="A51" s="71"/>
      <c r="B51" s="246" t="s">
        <v>44</v>
      </c>
      <c r="C51" s="247"/>
      <c r="D51" s="316" t="s">
        <v>111</v>
      </c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246"/>
      <c r="R51" s="72"/>
      <c r="S51" s="203"/>
      <c r="T51" s="202"/>
      <c r="U51" s="202"/>
      <c r="V51" s="202"/>
      <c r="W51" s="202"/>
      <c r="X51" s="202"/>
      <c r="Y51" s="202"/>
      <c r="Z51" s="202"/>
    </row>
    <row r="52" spans="1:26" s="74" customFormat="1" ht="15" customHeight="1">
      <c r="A52" s="71"/>
      <c r="B52" s="246" t="s">
        <v>243</v>
      </c>
      <c r="C52" s="247"/>
      <c r="D52" s="316" t="s">
        <v>112</v>
      </c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72"/>
      <c r="S52" s="203"/>
      <c r="T52" s="202"/>
      <c r="U52" s="202"/>
      <c r="V52" s="202"/>
      <c r="W52" s="202"/>
      <c r="X52" s="202"/>
      <c r="Y52" s="202"/>
      <c r="Z52" s="202"/>
    </row>
    <row r="53" spans="1:26" s="74" customFormat="1" ht="27.75" customHeight="1">
      <c r="A53" s="71"/>
      <c r="B53" s="246" t="s">
        <v>25</v>
      </c>
      <c r="C53" s="247"/>
      <c r="D53" s="323" t="s">
        <v>113</v>
      </c>
      <c r="E53" s="323"/>
      <c r="F53" s="323"/>
      <c r="G53" s="323"/>
      <c r="H53" s="323"/>
      <c r="I53" s="323"/>
      <c r="J53" s="246"/>
      <c r="K53" s="246"/>
      <c r="L53" s="246"/>
      <c r="M53" s="246"/>
      <c r="N53" s="246"/>
      <c r="O53" s="246"/>
      <c r="P53" s="246"/>
      <c r="Q53" s="246"/>
      <c r="R53" s="72"/>
      <c r="S53" s="203"/>
      <c r="T53" s="202"/>
      <c r="U53" s="202"/>
      <c r="V53" s="202"/>
      <c r="W53" s="202"/>
      <c r="X53" s="202"/>
      <c r="Y53" s="202"/>
      <c r="Z53" s="202"/>
    </row>
    <row r="54" spans="1:26" s="74" customFormat="1" ht="27.75" customHeight="1">
      <c r="A54" s="71"/>
      <c r="B54" s="246" t="s">
        <v>10</v>
      </c>
      <c r="C54" s="247"/>
      <c r="D54" s="324" t="s">
        <v>117</v>
      </c>
      <c r="E54" s="324"/>
      <c r="F54" s="324"/>
      <c r="G54" s="324"/>
      <c r="H54" s="324"/>
      <c r="I54" s="324"/>
      <c r="J54" s="246"/>
      <c r="K54" s="246"/>
      <c r="L54" s="246"/>
      <c r="M54" s="246"/>
      <c r="N54" s="246"/>
      <c r="O54" s="246"/>
      <c r="P54" s="246"/>
      <c r="Q54" s="246"/>
      <c r="R54" s="72"/>
      <c r="S54" s="203"/>
      <c r="T54" s="202"/>
      <c r="U54" s="202"/>
      <c r="V54" s="202"/>
      <c r="W54" s="202"/>
      <c r="X54" s="202"/>
      <c r="Y54" s="202"/>
      <c r="Z54" s="202"/>
    </row>
    <row r="55" spans="1:26" s="74" customFormat="1" ht="41.25" customHeight="1">
      <c r="A55" s="71"/>
      <c r="B55" s="246" t="s">
        <v>12</v>
      </c>
      <c r="C55" s="246"/>
      <c r="D55" s="323" t="s">
        <v>114</v>
      </c>
      <c r="E55" s="323"/>
      <c r="F55" s="323"/>
      <c r="G55" s="323"/>
      <c r="H55" s="323"/>
      <c r="I55" s="323"/>
      <c r="J55" s="246"/>
      <c r="K55" s="246"/>
      <c r="L55" s="246"/>
      <c r="M55" s="246"/>
      <c r="N55" s="246"/>
      <c r="O55" s="246"/>
      <c r="P55" s="246"/>
      <c r="Q55" s="246"/>
      <c r="R55" s="72"/>
      <c r="S55" s="72"/>
      <c r="T55" s="202"/>
      <c r="U55" s="202"/>
      <c r="V55" s="202"/>
      <c r="W55" s="202"/>
      <c r="X55" s="202"/>
      <c r="Y55" s="202"/>
      <c r="Z55" s="202"/>
    </row>
    <row r="56" spans="1:26" s="74" customFormat="1" ht="28.5" customHeight="1">
      <c r="A56" s="71"/>
      <c r="B56" s="246" t="s">
        <v>43</v>
      </c>
      <c r="C56" s="247"/>
      <c r="D56" s="323" t="s">
        <v>115</v>
      </c>
      <c r="E56" s="323"/>
      <c r="F56" s="323"/>
      <c r="G56" s="323"/>
      <c r="H56" s="323"/>
      <c r="I56" s="323"/>
      <c r="J56" s="248"/>
      <c r="K56" s="248"/>
      <c r="L56" s="248"/>
      <c r="M56" s="248"/>
      <c r="N56" s="248"/>
      <c r="O56" s="248"/>
      <c r="P56" s="248"/>
      <c r="Q56" s="248"/>
      <c r="R56" s="204"/>
      <c r="S56" s="204"/>
      <c r="T56" s="202"/>
      <c r="U56" s="202"/>
      <c r="V56" s="202"/>
      <c r="W56" s="202"/>
      <c r="X56" s="202"/>
      <c r="Y56" s="202"/>
      <c r="Z56" s="202"/>
    </row>
    <row r="57" spans="1:26" s="74" customFormat="1" ht="28.5" customHeight="1">
      <c r="A57" s="71"/>
      <c r="B57" s="246" t="s">
        <v>143</v>
      </c>
      <c r="C57" s="247"/>
      <c r="D57" s="323" t="s">
        <v>244</v>
      </c>
      <c r="E57" s="323"/>
      <c r="F57" s="323"/>
      <c r="G57" s="323"/>
      <c r="H57" s="323"/>
      <c r="I57" s="323"/>
      <c r="J57" s="246"/>
      <c r="K57" s="246"/>
      <c r="L57" s="246"/>
      <c r="M57" s="246"/>
      <c r="N57" s="246"/>
      <c r="O57" s="246"/>
      <c r="P57" s="246"/>
      <c r="Q57" s="246"/>
      <c r="R57" s="72"/>
      <c r="S57" s="203"/>
      <c r="T57" s="202"/>
      <c r="U57" s="202"/>
      <c r="V57" s="202"/>
      <c r="W57" s="202"/>
      <c r="X57" s="202"/>
      <c r="Y57" s="202"/>
      <c r="Z57" s="202"/>
    </row>
    <row r="58" spans="1:26" s="74" customFormat="1" ht="32.25" customHeight="1">
      <c r="A58" s="236"/>
      <c r="B58" s="72" t="s">
        <v>0</v>
      </c>
      <c r="C58" s="73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204"/>
      <c r="T58" s="202"/>
      <c r="U58" s="202"/>
      <c r="V58" s="202"/>
      <c r="W58" s="202"/>
      <c r="X58" s="202"/>
      <c r="Y58" s="202"/>
      <c r="Z58" s="202"/>
    </row>
    <row r="59" spans="1:26" s="77" customFormat="1">
      <c r="A59" s="237"/>
      <c r="B59" s="35" t="s">
        <v>0</v>
      </c>
      <c r="C59" s="3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6"/>
      <c r="R59" s="76"/>
      <c r="S59" s="61"/>
      <c r="T59" s="200"/>
      <c r="U59" s="200"/>
      <c r="V59" s="200"/>
      <c r="W59" s="200"/>
      <c r="X59" s="200"/>
      <c r="Y59" s="200"/>
      <c r="Z59" s="200"/>
    </row>
    <row r="60" spans="1:26">
      <c r="A60" s="29"/>
      <c r="B60" s="79"/>
      <c r="C60" s="79"/>
      <c r="D60" s="185"/>
      <c r="E60" s="47"/>
      <c r="F60" s="35" t="s">
        <v>0</v>
      </c>
      <c r="G60" s="78"/>
      <c r="H60" s="78"/>
      <c r="I60" s="78"/>
      <c r="J60" s="78"/>
      <c r="K60" s="78"/>
      <c r="L60" s="79"/>
      <c r="M60" s="79"/>
      <c r="N60" s="79"/>
      <c r="O60" s="79"/>
      <c r="P60" s="79"/>
      <c r="Q60" s="78"/>
      <c r="R60" s="79"/>
      <c r="S60" s="30"/>
    </row>
    <row r="61" spans="1:26" ht="16.5" customHeight="1">
      <c r="A61" s="29"/>
      <c r="B61" s="79"/>
      <c r="C61" s="79"/>
      <c r="D61" s="35"/>
      <c r="E61" s="47"/>
      <c r="F61" s="186" t="s">
        <v>0</v>
      </c>
      <c r="G61" s="249" t="s">
        <v>0</v>
      </c>
      <c r="H61" s="249"/>
      <c r="I61" s="249"/>
      <c r="J61" s="249"/>
      <c r="K61" s="188"/>
      <c r="L61" s="188"/>
      <c r="M61" s="188"/>
      <c r="N61" s="188"/>
      <c r="O61" s="188"/>
      <c r="P61" s="188"/>
      <c r="Q61" s="188"/>
      <c r="R61" s="188"/>
      <c r="S61" s="189"/>
    </row>
    <row r="62" spans="1:26" ht="16.5" customHeight="1">
      <c r="A62" s="29"/>
      <c r="B62" s="79"/>
      <c r="C62" s="79"/>
      <c r="D62" s="35"/>
      <c r="E62" s="47"/>
      <c r="F62" s="186"/>
      <c r="G62" s="187"/>
      <c r="H62" s="187"/>
      <c r="I62" s="187"/>
      <c r="J62" s="187"/>
      <c r="K62" s="188"/>
      <c r="L62" s="188"/>
      <c r="M62" s="188"/>
      <c r="N62" s="188"/>
      <c r="O62" s="188"/>
      <c r="P62" s="188"/>
      <c r="Q62" s="188"/>
      <c r="R62" s="188"/>
      <c r="S62" s="189"/>
    </row>
    <row r="63" spans="1:26" ht="16.5" customHeight="1">
      <c r="A63" s="29"/>
      <c r="B63" s="79"/>
      <c r="C63" s="79"/>
      <c r="D63" s="35"/>
      <c r="E63" s="47"/>
      <c r="F63" s="186"/>
      <c r="G63" s="187"/>
      <c r="H63" s="187"/>
      <c r="I63" s="187"/>
      <c r="J63" s="187"/>
      <c r="K63" s="188"/>
      <c r="L63" s="188"/>
      <c r="M63" s="188"/>
      <c r="N63" s="188"/>
      <c r="O63" s="188"/>
      <c r="P63" s="188"/>
      <c r="Q63" s="188"/>
      <c r="R63" s="188"/>
      <c r="S63" s="189"/>
    </row>
    <row r="64" spans="1:26" ht="16.5" customHeight="1">
      <c r="A64" s="29"/>
      <c r="B64" s="79"/>
      <c r="C64" s="79"/>
      <c r="D64" s="35"/>
      <c r="E64" s="47"/>
      <c r="F64" s="186"/>
      <c r="G64" s="187"/>
      <c r="H64" s="187"/>
      <c r="I64" s="187"/>
      <c r="J64" s="187"/>
      <c r="K64" s="188"/>
      <c r="L64" s="188"/>
      <c r="M64" s="188"/>
      <c r="N64" s="188"/>
      <c r="O64" s="188"/>
      <c r="P64" s="188"/>
      <c r="Q64" s="188"/>
      <c r="R64" s="188"/>
      <c r="S64" s="189"/>
    </row>
    <row r="65" spans="1:19" ht="16.5" customHeight="1">
      <c r="A65" s="29"/>
      <c r="B65" s="79"/>
      <c r="C65" s="79"/>
      <c r="D65" s="35"/>
      <c r="E65" s="47"/>
      <c r="F65" s="186"/>
      <c r="G65" s="187"/>
      <c r="H65" s="187"/>
      <c r="I65" s="187"/>
      <c r="J65" s="187"/>
      <c r="K65" s="188"/>
      <c r="L65" s="188"/>
      <c r="M65" s="188"/>
      <c r="N65" s="188"/>
      <c r="O65" s="188"/>
      <c r="P65" s="188"/>
      <c r="Q65" s="188"/>
      <c r="R65" s="188"/>
      <c r="S65" s="189"/>
    </row>
    <row r="66" spans="1:19" ht="16.5" customHeight="1">
      <c r="A66" s="29"/>
      <c r="B66" s="79"/>
      <c r="C66" s="79"/>
      <c r="D66" s="35"/>
      <c r="E66" s="47"/>
      <c r="F66" s="186"/>
      <c r="G66" s="187"/>
      <c r="H66" s="187"/>
      <c r="I66" s="187"/>
      <c r="J66" s="187"/>
      <c r="K66" s="188"/>
      <c r="L66" s="188"/>
      <c r="M66" s="188"/>
      <c r="N66" s="188"/>
      <c r="O66" s="188"/>
      <c r="P66" s="188"/>
      <c r="Q66" s="188"/>
      <c r="R66" s="188"/>
      <c r="S66" s="189"/>
    </row>
    <row r="67" spans="1:19" ht="16.5" customHeight="1">
      <c r="A67" s="29"/>
      <c r="B67" s="79"/>
      <c r="C67" s="79"/>
      <c r="D67" s="35"/>
      <c r="E67" s="47"/>
      <c r="F67" s="186"/>
      <c r="G67" s="187"/>
      <c r="H67" s="187"/>
      <c r="I67" s="187"/>
      <c r="J67" s="187"/>
      <c r="K67" s="188"/>
      <c r="L67" s="188"/>
      <c r="M67" s="188"/>
      <c r="N67" s="188"/>
      <c r="O67" s="188"/>
      <c r="P67" s="188"/>
      <c r="Q67" s="188"/>
      <c r="R67" s="188"/>
      <c r="S67" s="189"/>
    </row>
    <row r="68" spans="1:19" ht="16.5" customHeight="1">
      <c r="B68" s="79"/>
      <c r="C68" s="79"/>
      <c r="D68" s="35"/>
      <c r="E68" s="47"/>
      <c r="F68" s="186"/>
      <c r="G68" s="187"/>
      <c r="H68" s="187"/>
      <c r="I68" s="187"/>
      <c r="J68" s="187"/>
      <c r="K68" s="188"/>
      <c r="L68" s="188"/>
      <c r="M68" s="188"/>
      <c r="N68" s="188"/>
      <c r="O68" s="188"/>
      <c r="P68" s="188"/>
      <c r="Q68" s="188"/>
      <c r="R68" s="188"/>
      <c r="S68" s="189"/>
    </row>
    <row r="69" spans="1:19" ht="16.5" customHeight="1">
      <c r="B69" s="79"/>
      <c r="C69" s="79"/>
      <c r="D69" s="35"/>
      <c r="E69" s="47"/>
      <c r="F69" s="186"/>
      <c r="G69" s="187"/>
      <c r="H69" s="187"/>
      <c r="I69" s="187"/>
      <c r="J69" s="187"/>
      <c r="K69" s="188"/>
      <c r="L69" s="188"/>
      <c r="M69" s="188"/>
      <c r="N69" s="188"/>
      <c r="O69" s="188"/>
      <c r="P69" s="188"/>
      <c r="Q69" s="188"/>
      <c r="R69" s="188"/>
      <c r="S69" s="189"/>
    </row>
    <row r="70" spans="1:19" ht="16.5" customHeight="1">
      <c r="B70" s="79"/>
      <c r="C70" s="79"/>
      <c r="D70" s="35"/>
      <c r="E70" s="47"/>
      <c r="F70" s="186"/>
      <c r="G70" s="187"/>
      <c r="H70" s="187"/>
      <c r="I70" s="187"/>
      <c r="J70" s="187"/>
      <c r="K70" s="188"/>
      <c r="L70" s="188"/>
      <c r="M70" s="188"/>
      <c r="N70" s="188"/>
      <c r="O70" s="188"/>
      <c r="P70" s="188"/>
      <c r="Q70" s="188"/>
      <c r="R70" s="188"/>
      <c r="S70" s="189"/>
    </row>
    <row r="71" spans="1:19" ht="16.5" customHeight="1">
      <c r="A71" s="29"/>
      <c r="B71" s="79"/>
      <c r="C71" s="79"/>
      <c r="D71" s="35"/>
      <c r="E71" s="47"/>
      <c r="F71" s="186"/>
      <c r="G71" s="187"/>
      <c r="H71" s="187"/>
      <c r="I71" s="187"/>
      <c r="J71" s="187"/>
      <c r="K71" s="188"/>
      <c r="L71" s="188"/>
      <c r="M71" s="188"/>
      <c r="N71" s="188"/>
      <c r="O71" s="188"/>
      <c r="P71" s="188"/>
      <c r="Q71" s="188"/>
      <c r="R71" s="188"/>
      <c r="S71" s="189"/>
    </row>
    <row r="72" spans="1:19" ht="16.5" customHeight="1">
      <c r="A72" s="29"/>
      <c r="B72" s="79"/>
      <c r="C72" s="79"/>
      <c r="D72" s="35"/>
      <c r="E72" s="47"/>
      <c r="F72" s="186"/>
      <c r="G72" s="187"/>
      <c r="H72" s="187"/>
      <c r="I72" s="187"/>
      <c r="J72" s="187"/>
      <c r="K72" s="188"/>
      <c r="L72" s="188"/>
      <c r="M72" s="188"/>
      <c r="N72" s="188"/>
      <c r="O72" s="188"/>
      <c r="P72" s="188"/>
      <c r="Q72" s="188"/>
      <c r="R72" s="188"/>
      <c r="S72" s="189"/>
    </row>
    <row r="73" spans="1:19">
      <c r="A73" s="29"/>
      <c r="B73" s="30"/>
      <c r="C73" s="30"/>
      <c r="D73" s="30"/>
      <c r="E73" s="30"/>
      <c r="F73" s="30"/>
      <c r="G73" s="29"/>
      <c r="H73" s="29"/>
      <c r="I73" s="29"/>
      <c r="J73" s="29"/>
      <c r="K73" s="29"/>
      <c r="L73" s="30"/>
      <c r="M73" s="30"/>
      <c r="N73" s="30"/>
      <c r="O73" s="30"/>
      <c r="P73" s="30"/>
      <c r="Q73" s="29"/>
      <c r="R73" s="30"/>
      <c r="S73" s="30"/>
    </row>
    <row r="74" spans="1:19">
      <c r="A74" s="29"/>
      <c r="B74" s="30"/>
      <c r="C74" s="30"/>
      <c r="D74" s="30"/>
      <c r="E74" s="30"/>
      <c r="F74" s="30"/>
      <c r="G74" s="29"/>
      <c r="H74" s="29"/>
      <c r="I74" s="29"/>
      <c r="J74" s="29"/>
      <c r="K74" s="29"/>
      <c r="L74" s="30"/>
      <c r="M74" s="30"/>
      <c r="N74" s="30"/>
      <c r="O74" s="30"/>
      <c r="P74" s="30"/>
      <c r="Q74" s="29"/>
      <c r="R74" s="30"/>
      <c r="S74" s="30"/>
    </row>
    <row r="75" spans="1:19">
      <c r="A75" s="29"/>
      <c r="B75" s="30"/>
      <c r="C75" s="30"/>
      <c r="D75" s="30"/>
      <c r="E75" s="30"/>
      <c r="F75" s="30"/>
      <c r="G75" s="29"/>
      <c r="H75" s="29"/>
      <c r="I75" s="29"/>
      <c r="J75" s="29"/>
      <c r="K75" s="29"/>
      <c r="L75" s="30"/>
      <c r="M75" s="30"/>
      <c r="N75" s="30"/>
      <c r="O75" s="30"/>
      <c r="P75" s="30"/>
      <c r="Q75" s="29"/>
      <c r="R75" s="30"/>
      <c r="S75" s="30"/>
    </row>
    <row r="76" spans="1:19">
      <c r="A76" s="29"/>
      <c r="B76" s="30"/>
      <c r="C76" s="30"/>
      <c r="D76" s="30"/>
      <c r="E76" s="30"/>
      <c r="F76" s="30"/>
      <c r="G76" s="29"/>
      <c r="H76" s="29"/>
      <c r="I76" s="29"/>
      <c r="J76" s="29"/>
      <c r="K76" s="29"/>
      <c r="L76" s="30"/>
      <c r="M76" s="30"/>
      <c r="N76" s="30"/>
      <c r="O76" s="30"/>
      <c r="P76" s="30"/>
      <c r="Q76" s="29"/>
      <c r="R76" s="30"/>
      <c r="S76" s="30"/>
    </row>
    <row r="77" spans="1:19">
      <c r="A77" s="29"/>
      <c r="B77" s="30"/>
      <c r="C77" s="30"/>
      <c r="D77" s="30"/>
      <c r="E77" s="30"/>
      <c r="F77" s="30"/>
      <c r="G77" s="29"/>
      <c r="H77" s="29"/>
      <c r="I77" s="29"/>
      <c r="J77" s="29"/>
      <c r="K77" s="29"/>
      <c r="L77" s="30"/>
      <c r="M77" s="30"/>
      <c r="N77" s="30"/>
      <c r="O77" s="30"/>
      <c r="P77" s="30"/>
      <c r="Q77" s="29"/>
      <c r="R77" s="30"/>
      <c r="S77" s="30"/>
    </row>
    <row r="78" spans="1:19">
      <c r="A78" s="29"/>
      <c r="B78" s="30"/>
      <c r="C78" s="30"/>
      <c r="D78" s="30"/>
      <c r="E78" s="30"/>
      <c r="F78" s="30"/>
      <c r="G78" s="29"/>
      <c r="H78" s="29"/>
      <c r="I78" s="29"/>
      <c r="J78" s="29"/>
      <c r="K78" s="29"/>
      <c r="L78" s="30"/>
      <c r="M78" s="30"/>
      <c r="N78" s="30"/>
      <c r="O78" s="30"/>
      <c r="P78" s="30"/>
      <c r="Q78" s="29"/>
      <c r="R78" s="30"/>
      <c r="S78" s="30"/>
    </row>
    <row r="79" spans="1:19">
      <c r="A79" s="29"/>
      <c r="B79" s="30"/>
      <c r="C79" s="30"/>
      <c r="D79" s="30"/>
      <c r="E79" s="30"/>
      <c r="F79" s="30"/>
      <c r="G79" s="29"/>
      <c r="H79" s="29"/>
      <c r="I79" s="29"/>
      <c r="J79" s="29"/>
      <c r="K79" s="29"/>
      <c r="L79" s="30"/>
      <c r="M79" s="30"/>
      <c r="N79" s="30"/>
      <c r="O79" s="30"/>
      <c r="P79" s="30"/>
      <c r="Q79" s="29"/>
      <c r="R79" s="30"/>
      <c r="S79" s="30"/>
    </row>
    <row r="80" spans="1:19">
      <c r="A80" s="29"/>
      <c r="B80" s="30"/>
      <c r="C80" s="30"/>
      <c r="D80" s="30"/>
      <c r="E80" s="30"/>
      <c r="F80" s="30"/>
      <c r="G80" s="29"/>
      <c r="H80" s="29"/>
      <c r="I80" s="29"/>
      <c r="J80" s="29"/>
      <c r="K80" s="29"/>
      <c r="L80" s="30"/>
      <c r="M80" s="30"/>
      <c r="N80" s="30"/>
      <c r="O80" s="30"/>
      <c r="P80" s="30"/>
      <c r="Q80" s="29"/>
      <c r="R80" s="30"/>
      <c r="S80" s="30"/>
    </row>
    <row r="81" spans="1:19">
      <c r="A81" s="29"/>
      <c r="B81" s="30"/>
      <c r="C81" s="30"/>
      <c r="D81" s="30"/>
      <c r="E81" s="30"/>
      <c r="F81" s="30"/>
      <c r="G81" s="29"/>
      <c r="H81" s="29"/>
      <c r="I81" s="29"/>
      <c r="J81" s="29"/>
      <c r="K81" s="29"/>
      <c r="L81" s="30"/>
      <c r="M81" s="30"/>
      <c r="N81" s="30"/>
      <c r="O81" s="30"/>
      <c r="P81" s="30"/>
      <c r="Q81" s="29"/>
      <c r="R81" s="30"/>
      <c r="S81" s="30"/>
    </row>
    <row r="82" spans="1:19">
      <c r="A82" s="29"/>
      <c r="B82" s="30"/>
      <c r="C82" s="30"/>
      <c r="D82" s="30"/>
      <c r="E82" s="30"/>
      <c r="F82" s="30"/>
      <c r="G82" s="29"/>
      <c r="H82" s="29"/>
      <c r="I82" s="29"/>
      <c r="J82" s="29"/>
      <c r="K82" s="29"/>
      <c r="L82" s="30"/>
      <c r="M82" s="30"/>
      <c r="N82" s="30"/>
      <c r="O82" s="30"/>
      <c r="P82" s="30"/>
      <c r="Q82" s="29"/>
      <c r="R82" s="30"/>
      <c r="S82" s="30"/>
    </row>
    <row r="83" spans="1:19">
      <c r="A83" s="29"/>
      <c r="B83" s="30"/>
      <c r="C83" s="30"/>
      <c r="D83" s="30"/>
      <c r="E83" s="30"/>
      <c r="F83" s="30"/>
      <c r="G83" s="29"/>
      <c r="H83" s="29"/>
      <c r="I83" s="29"/>
      <c r="J83" s="29"/>
      <c r="K83" s="29"/>
      <c r="L83" s="30"/>
      <c r="M83" s="30"/>
      <c r="N83" s="30"/>
      <c r="O83" s="30"/>
      <c r="P83" s="30"/>
      <c r="Q83" s="29"/>
      <c r="R83" s="30"/>
      <c r="S83" s="30"/>
    </row>
    <row r="84" spans="1:19">
      <c r="A84" s="29"/>
      <c r="B84" s="30"/>
      <c r="C84" s="30"/>
      <c r="D84" s="30"/>
      <c r="E84" s="30"/>
      <c r="F84" s="30"/>
      <c r="G84" s="29"/>
      <c r="H84" s="29"/>
      <c r="I84" s="29"/>
      <c r="J84" s="29"/>
      <c r="K84" s="29"/>
      <c r="L84" s="30"/>
      <c r="M84" s="30"/>
      <c r="N84" s="30"/>
      <c r="O84" s="30"/>
      <c r="P84" s="30"/>
      <c r="Q84" s="29"/>
      <c r="R84" s="30"/>
      <c r="S84" s="30"/>
    </row>
    <row r="85" spans="1:19">
      <c r="A85" s="29"/>
      <c r="B85" s="30"/>
      <c r="C85" s="30"/>
      <c r="D85" s="30"/>
      <c r="E85" s="30"/>
      <c r="F85" s="30"/>
      <c r="G85" s="29"/>
      <c r="H85" s="29"/>
      <c r="I85" s="29"/>
      <c r="J85" s="29"/>
      <c r="K85" s="29"/>
      <c r="L85" s="30"/>
      <c r="M85" s="30"/>
      <c r="N85" s="30"/>
      <c r="O85" s="30"/>
      <c r="P85" s="30"/>
      <c r="Q85" s="29"/>
      <c r="R85" s="30"/>
      <c r="S85" s="30"/>
    </row>
    <row r="86" spans="1:19">
      <c r="A86" s="29"/>
      <c r="B86" s="30"/>
      <c r="C86" s="30"/>
      <c r="D86" s="30"/>
      <c r="E86" s="30"/>
      <c r="F86" s="30"/>
      <c r="G86" s="29"/>
      <c r="H86" s="29"/>
      <c r="I86" s="29"/>
      <c r="J86" s="29"/>
      <c r="K86" s="29"/>
      <c r="L86" s="30"/>
      <c r="M86" s="30"/>
      <c r="N86" s="30"/>
      <c r="O86" s="30"/>
      <c r="P86" s="30"/>
      <c r="Q86" s="29"/>
      <c r="R86" s="30"/>
      <c r="S86" s="30"/>
    </row>
    <row r="87" spans="1:19">
      <c r="A87" s="29"/>
      <c r="B87" s="30"/>
      <c r="C87" s="30"/>
      <c r="D87" s="30"/>
      <c r="E87" s="30"/>
      <c r="F87" s="30"/>
      <c r="G87" s="29"/>
      <c r="H87" s="29"/>
      <c r="I87" s="29"/>
      <c r="J87" s="29"/>
      <c r="K87" s="29"/>
      <c r="L87" s="30"/>
      <c r="M87" s="30"/>
      <c r="N87" s="30"/>
      <c r="O87" s="30"/>
      <c r="P87" s="30"/>
      <c r="Q87" s="29"/>
      <c r="R87" s="30"/>
      <c r="S87" s="30"/>
    </row>
    <row r="88" spans="1:19">
      <c r="A88" s="29"/>
      <c r="B88" s="30"/>
      <c r="C88" s="30"/>
      <c r="D88" s="30"/>
      <c r="E88" s="30"/>
      <c r="F88" s="30"/>
      <c r="G88" s="29"/>
      <c r="H88" s="29"/>
      <c r="I88" s="29"/>
      <c r="J88" s="29"/>
      <c r="K88" s="29"/>
      <c r="L88" s="30"/>
      <c r="M88" s="30"/>
      <c r="N88" s="30"/>
      <c r="O88" s="30"/>
      <c r="P88" s="30"/>
      <c r="Q88" s="29"/>
      <c r="R88" s="30"/>
      <c r="S88" s="30"/>
    </row>
    <row r="89" spans="1:19">
      <c r="B89" s="30"/>
      <c r="C89" s="30"/>
      <c r="D89" s="30"/>
      <c r="E89" s="30"/>
      <c r="F89" s="30"/>
      <c r="G89" s="29"/>
      <c r="H89" s="29"/>
      <c r="I89" s="29"/>
      <c r="J89" s="29"/>
      <c r="K89" s="29"/>
      <c r="L89" s="30"/>
      <c r="M89" s="30"/>
      <c r="N89" s="30"/>
      <c r="O89" s="30"/>
      <c r="P89" s="30"/>
      <c r="Q89" s="29"/>
      <c r="R89" s="30"/>
      <c r="S89" s="30"/>
    </row>
    <row r="90" spans="1:19">
      <c r="B90" s="30"/>
      <c r="C90" s="30"/>
      <c r="D90" s="30"/>
      <c r="E90" s="30"/>
      <c r="F90" s="30"/>
      <c r="G90" s="29"/>
      <c r="H90" s="29"/>
      <c r="I90" s="29"/>
      <c r="J90" s="29"/>
      <c r="K90" s="29"/>
      <c r="L90" s="30"/>
      <c r="M90" s="30"/>
      <c r="N90" s="30"/>
      <c r="O90" s="30"/>
      <c r="P90" s="30"/>
      <c r="Q90" s="29"/>
      <c r="R90" s="30"/>
      <c r="S90" s="30"/>
    </row>
    <row r="91" spans="1:19">
      <c r="B91" s="30"/>
      <c r="C91" s="30"/>
      <c r="D91" s="30"/>
      <c r="E91" s="30"/>
      <c r="F91" s="30"/>
      <c r="G91" s="29"/>
      <c r="H91" s="29"/>
      <c r="I91" s="29"/>
      <c r="J91" s="29"/>
      <c r="K91" s="29"/>
      <c r="L91" s="30"/>
      <c r="M91" s="30"/>
      <c r="N91" s="30"/>
      <c r="O91" s="30"/>
      <c r="P91" s="30"/>
      <c r="Q91" s="29"/>
      <c r="R91" s="30"/>
      <c r="S91" s="30"/>
    </row>
    <row r="92" spans="1:19">
      <c r="B92" s="30"/>
      <c r="C92" s="30"/>
      <c r="D92" s="30"/>
      <c r="E92" s="30"/>
      <c r="F92" s="30"/>
      <c r="G92" s="29"/>
      <c r="H92" s="29"/>
      <c r="I92" s="29"/>
      <c r="J92" s="29"/>
      <c r="K92" s="29"/>
      <c r="L92" s="30"/>
      <c r="M92" s="30"/>
      <c r="N92" s="30"/>
      <c r="O92" s="30"/>
      <c r="P92" s="30"/>
      <c r="Q92" s="29"/>
      <c r="R92" s="30"/>
      <c r="S92" s="30"/>
    </row>
    <row r="93" spans="1:19">
      <c r="B93" s="30"/>
      <c r="C93" s="30"/>
      <c r="D93" s="30"/>
      <c r="E93" s="30"/>
      <c r="F93" s="30"/>
      <c r="G93" s="29"/>
      <c r="H93" s="29"/>
      <c r="I93" s="29"/>
      <c r="J93" s="29"/>
      <c r="K93" s="29"/>
      <c r="L93" s="30"/>
      <c r="M93" s="30"/>
      <c r="N93" s="30"/>
      <c r="O93" s="30"/>
      <c r="P93" s="30"/>
      <c r="Q93" s="29"/>
      <c r="R93" s="30"/>
      <c r="S93" s="30"/>
    </row>
    <row r="94" spans="1:19">
      <c r="B94" s="30"/>
      <c r="C94" s="30"/>
      <c r="D94" s="30"/>
      <c r="E94" s="30"/>
      <c r="F94" s="30"/>
      <c r="G94" s="29"/>
      <c r="H94" s="29"/>
      <c r="I94" s="29"/>
      <c r="J94" s="29"/>
      <c r="K94" s="29"/>
      <c r="L94" s="30"/>
      <c r="M94" s="30"/>
      <c r="N94" s="30"/>
      <c r="O94" s="30"/>
      <c r="P94" s="30"/>
      <c r="Q94" s="29"/>
      <c r="R94" s="30"/>
      <c r="S94" s="30"/>
    </row>
    <row r="95" spans="1:19">
      <c r="B95" s="30"/>
      <c r="C95" s="30"/>
      <c r="D95" s="30"/>
      <c r="E95" s="30"/>
      <c r="F95" s="30"/>
      <c r="G95" s="29"/>
      <c r="H95" s="29"/>
      <c r="I95" s="29"/>
      <c r="J95" s="29"/>
      <c r="K95" s="29"/>
      <c r="L95" s="30"/>
      <c r="M95" s="30"/>
      <c r="N95" s="30"/>
      <c r="O95" s="30"/>
      <c r="P95" s="30"/>
      <c r="Q95" s="29"/>
      <c r="R95" s="30"/>
      <c r="S95" s="30"/>
    </row>
    <row r="96" spans="1:19">
      <c r="B96" s="30"/>
      <c r="C96" s="30"/>
      <c r="D96" s="30"/>
      <c r="E96" s="30"/>
      <c r="F96" s="30"/>
      <c r="G96" s="29"/>
      <c r="H96" s="29"/>
      <c r="I96" s="29"/>
      <c r="J96" s="29"/>
      <c r="K96" s="29"/>
      <c r="L96" s="30"/>
      <c r="M96" s="30"/>
      <c r="N96" s="30"/>
      <c r="O96" s="30"/>
      <c r="P96" s="30"/>
      <c r="Q96" s="29"/>
      <c r="R96" s="30"/>
      <c r="S96" s="30"/>
    </row>
    <row r="97" spans="2:19">
      <c r="B97" s="30"/>
      <c r="C97" s="30"/>
      <c r="D97" s="30"/>
      <c r="E97" s="30"/>
      <c r="F97" s="30"/>
      <c r="G97" s="29"/>
      <c r="H97" s="29"/>
      <c r="I97" s="29"/>
      <c r="J97" s="29"/>
      <c r="K97" s="29"/>
      <c r="L97" s="30"/>
      <c r="M97" s="30"/>
      <c r="N97" s="30"/>
      <c r="O97" s="30"/>
      <c r="P97" s="30"/>
      <c r="Q97" s="29"/>
      <c r="R97" s="30"/>
      <c r="S97" s="30"/>
    </row>
    <row r="98" spans="2:19">
      <c r="B98" s="30"/>
      <c r="C98" s="30"/>
      <c r="D98" s="30"/>
      <c r="E98" s="30"/>
      <c r="F98" s="30"/>
      <c r="G98" s="29"/>
      <c r="H98" s="29"/>
      <c r="I98" s="29"/>
      <c r="J98" s="29"/>
      <c r="K98" s="29"/>
      <c r="L98" s="30"/>
      <c r="M98" s="30"/>
      <c r="N98" s="30"/>
      <c r="O98" s="30"/>
      <c r="P98" s="30"/>
      <c r="Q98" s="29"/>
      <c r="R98" s="30"/>
      <c r="S98" s="30"/>
    </row>
    <row r="99" spans="2:19">
      <c r="B99" s="30"/>
      <c r="C99" s="30"/>
      <c r="D99" s="30"/>
      <c r="E99" s="30"/>
      <c r="F99" s="30"/>
      <c r="G99" s="29"/>
      <c r="H99" s="29"/>
      <c r="I99" s="29"/>
      <c r="J99" s="29"/>
      <c r="K99" s="29"/>
      <c r="L99" s="30"/>
      <c r="M99" s="30"/>
      <c r="N99" s="30"/>
      <c r="O99" s="30"/>
      <c r="P99" s="30"/>
      <c r="Q99" s="29"/>
      <c r="R99" s="30"/>
      <c r="S99" s="30"/>
    </row>
    <row r="100" spans="2:19">
      <c r="B100" s="30"/>
      <c r="C100" s="30"/>
      <c r="D100" s="30"/>
      <c r="E100" s="30"/>
      <c r="F100" s="30"/>
      <c r="G100" s="29"/>
      <c r="H100" s="29"/>
      <c r="I100" s="29"/>
      <c r="J100" s="29"/>
      <c r="K100" s="29"/>
      <c r="L100" s="30"/>
      <c r="M100" s="30"/>
      <c r="N100" s="30"/>
      <c r="O100" s="30"/>
      <c r="P100" s="30"/>
      <c r="Q100" s="29"/>
      <c r="R100" s="30"/>
      <c r="S100" s="30"/>
    </row>
    <row r="101" spans="2:19">
      <c r="B101" s="30"/>
      <c r="C101" s="30"/>
      <c r="D101" s="30"/>
      <c r="E101" s="30"/>
      <c r="F101" s="30"/>
      <c r="G101" s="29"/>
      <c r="H101" s="29"/>
      <c r="I101" s="29"/>
      <c r="J101" s="29"/>
      <c r="K101" s="29"/>
      <c r="L101" s="30"/>
      <c r="M101" s="30"/>
      <c r="N101" s="30"/>
      <c r="O101" s="30"/>
      <c r="P101" s="30"/>
      <c r="Q101" s="29"/>
      <c r="R101" s="30"/>
      <c r="S101" s="30"/>
    </row>
    <row r="102" spans="2:19">
      <c r="B102" s="30"/>
      <c r="C102" s="30"/>
      <c r="D102" s="30"/>
      <c r="E102" s="30"/>
      <c r="F102" s="30"/>
      <c r="G102" s="29"/>
      <c r="H102" s="29"/>
      <c r="I102" s="29"/>
      <c r="J102" s="29"/>
      <c r="K102" s="29"/>
      <c r="L102" s="30"/>
      <c r="M102" s="30"/>
      <c r="N102" s="30"/>
      <c r="O102" s="30"/>
      <c r="P102" s="30"/>
      <c r="Q102" s="29"/>
      <c r="R102" s="30"/>
      <c r="S102" s="30"/>
    </row>
    <row r="103" spans="2:19">
      <c r="B103" s="30"/>
      <c r="C103" s="30"/>
      <c r="D103" s="30"/>
      <c r="E103" s="30"/>
      <c r="F103" s="30"/>
      <c r="G103" s="29"/>
      <c r="H103" s="29"/>
      <c r="I103" s="29"/>
      <c r="J103" s="29"/>
      <c r="K103" s="29"/>
      <c r="L103" s="30"/>
      <c r="M103" s="30"/>
      <c r="N103" s="30"/>
      <c r="O103" s="30"/>
      <c r="P103" s="30"/>
      <c r="Q103" s="29"/>
      <c r="R103" s="30"/>
      <c r="S103" s="30"/>
    </row>
    <row r="104" spans="2:19">
      <c r="B104" s="30"/>
      <c r="C104" s="30"/>
      <c r="D104" s="30"/>
      <c r="E104" s="30"/>
      <c r="F104" s="30"/>
      <c r="G104" s="29"/>
      <c r="H104" s="29"/>
      <c r="I104" s="29"/>
      <c r="J104" s="29"/>
      <c r="K104" s="29"/>
      <c r="L104" s="30"/>
      <c r="M104" s="30"/>
      <c r="N104" s="30"/>
      <c r="O104" s="30"/>
      <c r="P104" s="30"/>
      <c r="Q104" s="29"/>
      <c r="R104" s="30"/>
      <c r="S104" s="30"/>
    </row>
    <row r="105" spans="2:19">
      <c r="B105" s="30"/>
      <c r="C105" s="30"/>
      <c r="D105" s="30"/>
      <c r="E105" s="30"/>
      <c r="F105" s="30"/>
      <c r="G105" s="29"/>
      <c r="H105" s="29"/>
      <c r="I105" s="29"/>
      <c r="J105" s="29"/>
      <c r="K105" s="29"/>
      <c r="L105" s="30"/>
      <c r="M105" s="30"/>
      <c r="N105" s="30"/>
      <c r="O105" s="30"/>
      <c r="P105" s="30"/>
      <c r="Q105" s="29"/>
      <c r="R105" s="30"/>
      <c r="S105" s="30"/>
    </row>
    <row r="106" spans="2:19">
      <c r="B106" s="30"/>
      <c r="C106" s="30"/>
      <c r="D106" s="30"/>
      <c r="E106" s="30"/>
      <c r="F106" s="30"/>
      <c r="G106" s="29"/>
      <c r="H106" s="29"/>
      <c r="I106" s="29"/>
      <c r="J106" s="29"/>
      <c r="K106" s="29"/>
      <c r="L106" s="30"/>
      <c r="M106" s="30"/>
      <c r="N106" s="30"/>
      <c r="O106" s="30"/>
      <c r="P106" s="30"/>
      <c r="Q106" s="29"/>
      <c r="R106" s="30"/>
      <c r="S106" s="30"/>
    </row>
    <row r="107" spans="2:19">
      <c r="B107" s="30"/>
      <c r="C107" s="30"/>
      <c r="D107" s="30"/>
      <c r="E107" s="30"/>
      <c r="F107" s="30"/>
      <c r="G107" s="29"/>
      <c r="H107" s="29"/>
      <c r="I107" s="29"/>
      <c r="J107" s="29"/>
      <c r="K107" s="29"/>
      <c r="L107" s="30"/>
      <c r="M107" s="30"/>
      <c r="N107" s="30"/>
      <c r="O107" s="30"/>
      <c r="P107" s="30"/>
      <c r="Q107" s="29"/>
      <c r="R107" s="30"/>
      <c r="S107" s="30"/>
    </row>
    <row r="108" spans="2:19">
      <c r="B108" s="30"/>
      <c r="C108" s="30"/>
      <c r="D108" s="30"/>
      <c r="E108" s="30"/>
      <c r="F108" s="30"/>
      <c r="G108" s="29"/>
      <c r="H108" s="29"/>
      <c r="I108" s="29"/>
      <c r="J108" s="29"/>
      <c r="K108" s="29"/>
      <c r="L108" s="30"/>
      <c r="M108" s="30"/>
      <c r="N108" s="30"/>
      <c r="O108" s="30"/>
      <c r="P108" s="30"/>
      <c r="Q108" s="29"/>
      <c r="R108" s="30"/>
      <c r="S108" s="30"/>
    </row>
    <row r="109" spans="2:19">
      <c r="B109" s="30"/>
      <c r="C109" s="30"/>
      <c r="D109" s="30"/>
      <c r="E109" s="30"/>
      <c r="F109" s="30"/>
      <c r="G109" s="29"/>
      <c r="H109" s="29"/>
      <c r="I109" s="29"/>
      <c r="J109" s="29"/>
      <c r="K109" s="29"/>
      <c r="L109" s="30"/>
      <c r="M109" s="30"/>
      <c r="N109" s="30"/>
      <c r="O109" s="30"/>
      <c r="P109" s="30"/>
      <c r="Q109" s="29"/>
      <c r="R109" s="30"/>
      <c r="S109" s="30"/>
    </row>
  </sheetData>
  <sheetProtection algorithmName="SHA-512" hashValue="xYkR4sBjkXRpHXcnLBTZ95fS+VD0qBvIFT8+PwiUm8uCAv0t3lWMW6Y3X0vit7guLnDt1SU6Az8Qbk4yec/pag==" saltValue="eOHlgbBT8Gj5cFPZDnZ1rw==" spinCount="100000" sheet="1" objects="1" scenarios="1"/>
  <protectedRanges>
    <protectedRange sqref="L11:P20" name="BonusEnergie"/>
    <protectedRange sqref="G11:H20 J11:J20" name="Emission"/>
    <protectedRange sqref="C11:F20" name="Moteur"/>
    <protectedRange sqref="D5:F6 I5:L6 O5" name="kop1"/>
  </protectedRanges>
  <mergeCells count="102">
    <mergeCell ref="D58:R58"/>
    <mergeCell ref="B46:E46"/>
    <mergeCell ref="D51:P51"/>
    <mergeCell ref="D52:Q52"/>
    <mergeCell ref="J39:R39"/>
    <mergeCell ref="B49:E49"/>
    <mergeCell ref="J47:R47"/>
    <mergeCell ref="H43:I43"/>
    <mergeCell ref="J43:R43"/>
    <mergeCell ref="H46:I46"/>
    <mergeCell ref="J46:R46"/>
    <mergeCell ref="H41:I41"/>
    <mergeCell ref="J41:R41"/>
    <mergeCell ref="D53:I53"/>
    <mergeCell ref="D54:I54"/>
    <mergeCell ref="D55:I55"/>
    <mergeCell ref="D56:I56"/>
    <mergeCell ref="D57:I57"/>
    <mergeCell ref="D33:R33"/>
    <mergeCell ref="H44:I44"/>
    <mergeCell ref="J44:R44"/>
    <mergeCell ref="J45:R45"/>
    <mergeCell ref="B38:E38"/>
    <mergeCell ref="B39:E39"/>
    <mergeCell ref="B41:E41"/>
    <mergeCell ref="B42:E42"/>
    <mergeCell ref="B43:E43"/>
    <mergeCell ref="B44:E44"/>
    <mergeCell ref="B45:E45"/>
    <mergeCell ref="G15:H15"/>
    <mergeCell ref="G16:H16"/>
    <mergeCell ref="C16:D16"/>
    <mergeCell ref="C15:D15"/>
    <mergeCell ref="M15:N15"/>
    <mergeCell ref="M16:N16"/>
    <mergeCell ref="M19:N19"/>
    <mergeCell ref="M20:N20"/>
    <mergeCell ref="C17:D17"/>
    <mergeCell ref="G17:H17"/>
    <mergeCell ref="M17:N17"/>
    <mergeCell ref="C18:D18"/>
    <mergeCell ref="C19:D19"/>
    <mergeCell ref="G19:H19"/>
    <mergeCell ref="G18:H18"/>
    <mergeCell ref="M18:N18"/>
    <mergeCell ref="C20:D20"/>
    <mergeCell ref="G20:H20"/>
    <mergeCell ref="B3:F3"/>
    <mergeCell ref="G1:H1"/>
    <mergeCell ref="C12:D12"/>
    <mergeCell ref="G12:H12"/>
    <mergeCell ref="C10:D10"/>
    <mergeCell ref="C11:D11"/>
    <mergeCell ref="G11:H11"/>
    <mergeCell ref="G10:H10"/>
    <mergeCell ref="B2:J2"/>
    <mergeCell ref="D5:F5"/>
    <mergeCell ref="I6:L6"/>
    <mergeCell ref="C8:F8"/>
    <mergeCell ref="G8:K8"/>
    <mergeCell ref="J3:O3"/>
    <mergeCell ref="I5:L5"/>
    <mergeCell ref="L8:N8"/>
    <mergeCell ref="O5:Q5"/>
    <mergeCell ref="D6:F6"/>
    <mergeCell ref="C13:D13"/>
    <mergeCell ref="G13:H13"/>
    <mergeCell ref="C14:D14"/>
    <mergeCell ref="O8:R8"/>
    <mergeCell ref="C9:D9"/>
    <mergeCell ref="G9:H9"/>
    <mergeCell ref="M9:N9"/>
    <mergeCell ref="G14:H14"/>
    <mergeCell ref="M10:N10"/>
    <mergeCell ref="M11:N11"/>
    <mergeCell ref="M12:N12"/>
    <mergeCell ref="M13:N13"/>
    <mergeCell ref="M14:N14"/>
    <mergeCell ref="G61:J61"/>
    <mergeCell ref="D23:S23"/>
    <mergeCell ref="D28:S28"/>
    <mergeCell ref="D29:S29"/>
    <mergeCell ref="D30:S30"/>
    <mergeCell ref="D24:S24"/>
    <mergeCell ref="D27:S27"/>
    <mergeCell ref="B36:E36"/>
    <mergeCell ref="H37:I37"/>
    <mergeCell ref="J37:R37"/>
    <mergeCell ref="H38:I38"/>
    <mergeCell ref="J38:R38"/>
    <mergeCell ref="H39:I39"/>
    <mergeCell ref="H45:I45"/>
    <mergeCell ref="H40:I40"/>
    <mergeCell ref="J40:R40"/>
    <mergeCell ref="D25:S25"/>
    <mergeCell ref="D26:S26"/>
    <mergeCell ref="D31:S31"/>
    <mergeCell ref="D32:S32"/>
    <mergeCell ref="B47:E47"/>
    <mergeCell ref="H42:I42"/>
    <mergeCell ref="J42:R42"/>
    <mergeCell ref="H47:I47"/>
  </mergeCells>
  <conditionalFormatting sqref="I11:I20">
    <cfRule type="cellIs" dxfId="15" priority="1" operator="equal">
      <formula>FALSE</formula>
    </cfRule>
    <cfRule type="containsText" dxfId="14" priority="2" operator="containsText" text="ONWAAR">
      <formula>NOT(ISERROR(SEARCH("ONWAAR",I11)))</formula>
    </cfRule>
  </conditionalFormatting>
  <conditionalFormatting sqref="K11:K20 I11:I20">
    <cfRule type="cellIs" dxfId="13" priority="38" stopIfTrue="1" operator="equal">
      <formula>FALSE</formula>
    </cfRule>
  </conditionalFormatting>
  <conditionalFormatting sqref="K11:K20">
    <cfRule type="cellIs" dxfId="12" priority="25" operator="equal">
      <formula>FALSE</formula>
    </cfRule>
  </conditionalFormatting>
  <conditionalFormatting sqref="K12:K20">
    <cfRule type="containsText" dxfId="11" priority="27" operator="containsText" text="ONWAAR">
      <formula>NOT(ISERROR(SEARCH("ONWAAR",K12)))</formula>
    </cfRule>
  </conditionalFormatting>
  <conditionalFormatting sqref="Q11:Q21">
    <cfRule type="cellIs" dxfId="10" priority="34" operator="equal">
      <formula>FALSE</formula>
    </cfRule>
    <cfRule type="cellIs" dxfId="9" priority="35" stopIfTrue="1" operator="equal">
      <formula>FALSE</formula>
    </cfRule>
  </conditionalFormatting>
  <conditionalFormatting sqref="Q11:R21">
    <cfRule type="cellIs" dxfId="8" priority="32" operator="equal">
      <formula>0</formula>
    </cfRule>
  </conditionalFormatting>
  <conditionalFormatting sqref="S11:S20">
    <cfRule type="cellIs" dxfId="7" priority="23" operator="equal">
      <formula>FALSE</formula>
    </cfRule>
    <cfRule type="cellIs" dxfId="6" priority="24" stopIfTrue="1" operator="equal">
      <formula>FALSE</formula>
    </cfRule>
  </conditionalFormatting>
  <dataValidations count="1">
    <dataValidation type="list" allowBlank="1" showInputMessage="1" showErrorMessage="1" sqref="D6:F6" xr:uid="{EB21D3F2-04F5-4177-9A58-2E1499793E45}">
      <formula1>"A. van der Ploeg,B. Bouman,H. Nobel"</formula1>
    </dataValidation>
  </dataValidations>
  <pageMargins left="0.23622047244094491" right="0.23622047244094491" top="0.35433070866141736" bottom="0.74803149606299213" header="0.31496062992125984" footer="0.31496062992125984"/>
  <pageSetup paperSize="9" scale="80" fitToHeight="0" orientation="landscape" r:id="rId1"/>
  <rowBreaks count="1" manualBreakCount="1">
    <brk id="34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4939D56-978B-41AE-A9E9-09ABC151FB22}">
          <x14:formula1>
            <xm:f>Variables!$E$2:$E$6</xm:f>
          </x14:formula1>
          <xm:sqref>H19:H20 H11:H14 J11:J20 G11:G20</xm:sqref>
        </x14:dataValidation>
        <x14:dataValidation type="list" allowBlank="1" showInputMessage="1" showErrorMessage="1" xr:uid="{5EC510A3-9B8A-438B-9B86-9673AFD9879E}">
          <x14:formula1>
            <xm:f>Variables!$B$2:$B$5</xm:f>
          </x14:formula1>
          <xm:sqref>D11:D14 D19:D20 C11:C20</xm:sqref>
        </x14:dataValidation>
        <x14:dataValidation type="list" allowBlank="1" showInputMessage="1" showErrorMessage="1" xr:uid="{39D19D02-120A-49FC-A852-E576BA4E7CC6}">
          <x14:formula1>
            <xm:f>Variables!$D$2:$D$5</xm:f>
          </x14:formula1>
          <xm:sqref>F11:F20</xm:sqref>
        </x14:dataValidation>
        <x14:dataValidation type="list" allowBlank="1" showInputMessage="1" showErrorMessage="1" xr:uid="{B0281895-DC05-4670-9B6E-BDC920271EB0}">
          <x14:formula1>
            <xm:f>Variables!$C$2:$C$11</xm:f>
          </x14:formula1>
          <xm:sqref>E11:E20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2134-CD3B-4D4F-A324-6FFA5BE78AB0}">
  <sheetPr codeName="Blad2">
    <pageSetUpPr fitToPage="1"/>
  </sheetPr>
  <dimension ref="A1:V103"/>
  <sheetViews>
    <sheetView showGridLines="0" showRowColHeaders="0" zoomScaleNormal="100" workbookViewId="0">
      <selection activeCell="F5" sqref="F5:H5"/>
    </sheetView>
  </sheetViews>
  <sheetFormatPr defaultColWidth="8.88671875" defaultRowHeight="18" customHeight="1"/>
  <cols>
    <col min="1" max="1" width="4.33203125" style="9" customWidth="1"/>
    <col min="2" max="2" width="5.6640625" style="207" customWidth="1"/>
    <col min="3" max="3" width="0.88671875" style="9" customWidth="1"/>
    <col min="4" max="4" width="6.44140625" customWidth="1"/>
    <col min="5" max="5" width="1.6640625" customWidth="1"/>
    <col min="6" max="8" width="8.33203125" customWidth="1"/>
    <col min="9" max="9" width="9.88671875" customWidth="1"/>
    <col min="10" max="10" width="1.6640625" customWidth="1"/>
    <col min="11" max="11" width="8.33203125" style="132" customWidth="1"/>
    <col min="12" max="13" width="8.33203125" customWidth="1"/>
    <col min="15" max="15" width="1.6640625" customWidth="1"/>
    <col min="16" max="16" width="23.44140625" customWidth="1"/>
    <col min="17" max="17" width="9.33203125" style="84" customWidth="1"/>
    <col min="18" max="18" width="9.33203125" style="239" customWidth="1"/>
    <col min="19" max="19" width="2" style="238" customWidth="1"/>
    <col min="20" max="20" width="5" style="229" customWidth="1"/>
  </cols>
  <sheetData>
    <row r="1" spans="1:21" ht="18" customHeight="1">
      <c r="A1" s="6"/>
      <c r="B1" s="2"/>
      <c r="C1" s="6"/>
      <c r="D1" s="6"/>
      <c r="E1" s="6"/>
      <c r="F1" s="6"/>
      <c r="G1" s="6"/>
      <c r="H1" s="6"/>
      <c r="I1" s="6"/>
      <c r="J1" s="6"/>
      <c r="K1" s="127"/>
      <c r="L1" s="6"/>
      <c r="M1" s="6"/>
      <c r="N1" s="6"/>
      <c r="O1" s="6"/>
      <c r="P1" s="6"/>
      <c r="Q1" s="82"/>
      <c r="R1" s="2"/>
      <c r="S1" s="2"/>
      <c r="T1" s="245"/>
    </row>
    <row r="2" spans="1:21" ht="18" customHeight="1">
      <c r="A2" s="6"/>
      <c r="B2" s="297" t="str">
        <f>'A. Performances des moteurs'!$B$2</f>
        <v>Programme d'exigences Green Award | Navigation intérieure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"/>
      <c r="S2" s="2"/>
      <c r="T2" s="245"/>
    </row>
    <row r="3" spans="1:21" ht="18" customHeight="1">
      <c r="A3" s="3"/>
      <c r="B3" s="327" t="s">
        <v>74</v>
      </c>
      <c r="C3" s="327"/>
      <c r="D3" s="327"/>
      <c r="E3" s="327"/>
      <c r="F3" s="327"/>
      <c r="G3" s="327"/>
      <c r="H3" s="327"/>
      <c r="I3" s="339"/>
      <c r="J3" s="339"/>
      <c r="K3" s="339"/>
      <c r="L3" s="3"/>
      <c r="M3" s="3"/>
      <c r="N3" s="3"/>
      <c r="O3" s="3"/>
      <c r="P3" s="3"/>
      <c r="Q3" s="2"/>
      <c r="R3" s="2"/>
      <c r="S3" s="2"/>
      <c r="T3" s="245"/>
    </row>
    <row r="4" spans="1:21" ht="18" customHeight="1">
      <c r="A4" s="3"/>
      <c r="B4" s="2"/>
      <c r="C4" s="3"/>
      <c r="D4" s="3"/>
      <c r="E4" s="3"/>
      <c r="F4" s="3"/>
      <c r="G4" s="3"/>
      <c r="H4" s="3"/>
      <c r="I4" s="3"/>
      <c r="J4" s="3"/>
      <c r="K4" s="8"/>
      <c r="L4" s="3"/>
      <c r="M4" s="3"/>
      <c r="N4" s="3"/>
      <c r="O4" s="3"/>
      <c r="P4" s="3"/>
      <c r="Q4" s="2"/>
      <c r="R4" s="2"/>
      <c r="S4" s="2"/>
      <c r="T4" s="245"/>
    </row>
    <row r="5" spans="1:21" ht="20.100000000000001" customHeight="1">
      <c r="A5" s="3"/>
      <c r="B5" s="343" t="str">
        <f>'A. Performances des moteurs'!$B$5</f>
        <v>Bateau</v>
      </c>
      <c r="C5" s="343"/>
      <c r="D5" s="343"/>
      <c r="E5" s="140" t="s">
        <v>17</v>
      </c>
      <c r="F5" s="344" t="str">
        <f>'A. Performances des moteurs'!$D$5</f>
        <v>&lt;&lt;Bateau&gt;&gt;</v>
      </c>
      <c r="G5" s="344"/>
      <c r="H5" s="344"/>
      <c r="I5" s="139" t="str">
        <f>'A. Performances des moteurs'!$G$5</f>
        <v>ENI</v>
      </c>
      <c r="J5" s="136" t="s">
        <v>17</v>
      </c>
      <c r="K5" s="344" t="str">
        <f>'A. Performances des moteurs'!$I$5</f>
        <v>&lt;&lt;ENI&gt;&gt;</v>
      </c>
      <c r="L5" s="344"/>
      <c r="M5" s="344"/>
      <c r="N5" s="195" t="str">
        <f>'A. Performances des moteurs'!$M$5</f>
        <v xml:space="preserve">  Date</v>
      </c>
      <c r="O5" s="137" t="s">
        <v>17</v>
      </c>
      <c r="P5" s="141" t="str">
        <f>'A. Performances des moteurs'!$O$5</f>
        <v>dd-mm-yyyy</v>
      </c>
      <c r="Q5" s="2"/>
      <c r="R5" s="2"/>
      <c r="S5" s="2"/>
      <c r="T5" s="245"/>
    </row>
    <row r="6" spans="1:21" ht="20.100000000000001" customHeight="1">
      <c r="A6" s="3"/>
      <c r="B6" s="343" t="str">
        <f>'A. Performances des moteurs'!$B$6</f>
        <v>Inspecteur</v>
      </c>
      <c r="C6" s="343"/>
      <c r="D6" s="343"/>
      <c r="E6" s="140" t="s">
        <v>17</v>
      </c>
      <c r="F6" s="344">
        <f>'A. Performances des moteurs'!$D$6</f>
        <v>0</v>
      </c>
      <c r="G6" s="344"/>
      <c r="H6" s="344"/>
      <c r="I6" s="139" t="str">
        <f>'A. Performances des moteurs'!$G$6</f>
        <v>Site</v>
      </c>
      <c r="J6" s="136" t="s">
        <v>17</v>
      </c>
      <c r="K6" s="345" t="str">
        <f>'A. Performances des moteurs'!$I$6</f>
        <v>&lt;&lt;Site&gt;&gt;</v>
      </c>
      <c r="L6" s="346"/>
      <c r="M6" s="346"/>
      <c r="N6" s="138"/>
      <c r="O6" s="138"/>
      <c r="P6" s="138"/>
      <c r="Q6" s="2"/>
      <c r="R6" s="2"/>
      <c r="S6" s="2"/>
      <c r="T6" s="245"/>
    </row>
    <row r="7" spans="1:21" ht="18" customHeight="1">
      <c r="A7" s="3"/>
      <c r="B7" s="2"/>
      <c r="C7" s="6"/>
      <c r="D7" s="6"/>
      <c r="E7" s="6"/>
      <c r="F7" s="6"/>
      <c r="G7" s="6"/>
      <c r="H7" s="6"/>
      <c r="I7" s="6"/>
      <c r="J7" s="6"/>
      <c r="K7" s="134"/>
      <c r="L7" s="6"/>
      <c r="M7" s="6"/>
      <c r="N7" s="6"/>
      <c r="O7" s="6"/>
      <c r="P7" s="6"/>
      <c r="Q7" s="2"/>
      <c r="R7" s="2"/>
      <c r="S7" s="2"/>
      <c r="T7" s="245"/>
    </row>
    <row r="8" spans="1:21" ht="18" customHeight="1">
      <c r="A8" s="3"/>
      <c r="B8" s="2"/>
      <c r="C8" s="3"/>
      <c r="D8" s="3"/>
      <c r="E8" s="3"/>
      <c r="F8" s="3"/>
      <c r="G8" s="3"/>
      <c r="H8" s="3"/>
      <c r="I8" s="3"/>
      <c r="J8" s="3"/>
      <c r="K8" s="8"/>
      <c r="L8" s="3"/>
      <c r="M8" s="3"/>
      <c r="N8" s="3"/>
      <c r="O8" s="3"/>
      <c r="P8" s="3"/>
      <c r="Q8" s="4" t="s">
        <v>8</v>
      </c>
      <c r="R8" s="13" t="s">
        <v>144</v>
      </c>
      <c r="S8" s="212"/>
      <c r="T8" s="245"/>
    </row>
    <row r="9" spans="1:21" ht="18" customHeight="1">
      <c r="A9" s="3"/>
      <c r="B9" s="4" t="s">
        <v>19</v>
      </c>
      <c r="C9" s="24"/>
      <c r="D9" s="332" t="s">
        <v>230</v>
      </c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4"/>
      <c r="Q9" s="4"/>
      <c r="R9" s="4"/>
      <c r="S9" s="24"/>
    </row>
    <row r="10" spans="1:21" ht="18" customHeight="1">
      <c r="A10" s="3"/>
      <c r="B10" s="4"/>
      <c r="C10" s="24"/>
      <c r="D10" s="335" t="s">
        <v>157</v>
      </c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4"/>
      <c r="R10" s="4"/>
      <c r="S10" s="9"/>
    </row>
    <row r="11" spans="1:21" ht="18" customHeight="1">
      <c r="A11" s="3"/>
      <c r="B11" s="208" t="s">
        <v>1</v>
      </c>
      <c r="C11" s="210"/>
      <c r="D11" s="330" t="s">
        <v>156</v>
      </c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5">
        <v>30</v>
      </c>
      <c r="R11" s="217"/>
      <c r="S11" s="9"/>
      <c r="T11" s="244">
        <f>R11-Q11</f>
        <v>-30</v>
      </c>
    </row>
    <row r="12" spans="1:21" ht="18" customHeight="1">
      <c r="A12" s="3"/>
      <c r="B12" s="208" t="s">
        <v>2</v>
      </c>
      <c r="C12" s="210"/>
      <c r="D12" s="330" t="s">
        <v>155</v>
      </c>
      <c r="E12" s="330" t="s">
        <v>155</v>
      </c>
      <c r="F12" s="330" t="s">
        <v>155</v>
      </c>
      <c r="G12" s="330" t="s">
        <v>155</v>
      </c>
      <c r="H12" s="330" t="s">
        <v>155</v>
      </c>
      <c r="I12" s="330" t="s">
        <v>155</v>
      </c>
      <c r="J12" s="330" t="s">
        <v>155</v>
      </c>
      <c r="K12" s="330" t="s">
        <v>155</v>
      </c>
      <c r="L12" s="330" t="s">
        <v>155</v>
      </c>
      <c r="M12" s="330" t="s">
        <v>155</v>
      </c>
      <c r="N12" s="330" t="s">
        <v>155</v>
      </c>
      <c r="O12" s="330" t="s">
        <v>155</v>
      </c>
      <c r="P12" s="330" t="s">
        <v>155</v>
      </c>
      <c r="Q12" s="5">
        <v>10</v>
      </c>
      <c r="R12" s="217"/>
      <c r="S12" s="9"/>
      <c r="T12" s="244">
        <f t="shared" ref="T12:T75" si="0">R12-Q12</f>
        <v>-10</v>
      </c>
      <c r="U12" s="229"/>
    </row>
    <row r="13" spans="1:21" ht="18" customHeight="1">
      <c r="A13" s="3"/>
      <c r="B13" s="208" t="s">
        <v>3</v>
      </c>
      <c r="C13" s="211"/>
      <c r="D13" s="330" t="s">
        <v>49</v>
      </c>
      <c r="E13" s="330" t="s">
        <v>49</v>
      </c>
      <c r="F13" s="330" t="s">
        <v>49</v>
      </c>
      <c r="G13" s="330" t="s">
        <v>49</v>
      </c>
      <c r="H13" s="330" t="s">
        <v>49</v>
      </c>
      <c r="I13" s="330" t="s">
        <v>49</v>
      </c>
      <c r="J13" s="330" t="s">
        <v>49</v>
      </c>
      <c r="K13" s="330" t="s">
        <v>49</v>
      </c>
      <c r="L13" s="330" t="s">
        <v>49</v>
      </c>
      <c r="M13" s="330" t="s">
        <v>49</v>
      </c>
      <c r="N13" s="330" t="s">
        <v>49</v>
      </c>
      <c r="O13" s="330" t="s">
        <v>49</v>
      </c>
      <c r="P13" s="330" t="s">
        <v>49</v>
      </c>
      <c r="Q13" s="5">
        <v>40</v>
      </c>
      <c r="R13" s="217"/>
      <c r="S13" s="9"/>
      <c r="T13" s="244">
        <f t="shared" si="0"/>
        <v>-40</v>
      </c>
      <c r="U13" s="229"/>
    </row>
    <row r="14" spans="1:21" ht="18" customHeight="1">
      <c r="A14" s="3"/>
      <c r="B14" s="208" t="s">
        <v>4</v>
      </c>
      <c r="C14" s="211"/>
      <c r="D14" s="330" t="s">
        <v>70</v>
      </c>
      <c r="E14" s="330" t="s">
        <v>70</v>
      </c>
      <c r="F14" s="330" t="s">
        <v>70</v>
      </c>
      <c r="G14" s="330" t="s">
        <v>70</v>
      </c>
      <c r="H14" s="330" t="s">
        <v>70</v>
      </c>
      <c r="I14" s="330" t="s">
        <v>70</v>
      </c>
      <c r="J14" s="330" t="s">
        <v>70</v>
      </c>
      <c r="K14" s="330" t="s">
        <v>70</v>
      </c>
      <c r="L14" s="330" t="s">
        <v>70</v>
      </c>
      <c r="M14" s="330" t="s">
        <v>70</v>
      </c>
      <c r="N14" s="330" t="s">
        <v>70</v>
      </c>
      <c r="O14" s="330" t="s">
        <v>70</v>
      </c>
      <c r="P14" s="330" t="s">
        <v>70</v>
      </c>
      <c r="Q14" s="5">
        <v>20</v>
      </c>
      <c r="R14" s="217"/>
      <c r="S14" s="9"/>
      <c r="T14" s="244">
        <f t="shared" si="0"/>
        <v>-20</v>
      </c>
      <c r="U14" s="229"/>
    </row>
    <row r="15" spans="1:21" ht="18" customHeight="1">
      <c r="A15" s="3"/>
      <c r="B15" s="208" t="s">
        <v>5</v>
      </c>
      <c r="C15" s="211"/>
      <c r="D15" s="330" t="s">
        <v>154</v>
      </c>
      <c r="E15" s="330" t="s">
        <v>154</v>
      </c>
      <c r="F15" s="330" t="s">
        <v>154</v>
      </c>
      <c r="G15" s="330" t="s">
        <v>154</v>
      </c>
      <c r="H15" s="330" t="s">
        <v>154</v>
      </c>
      <c r="I15" s="330" t="s">
        <v>154</v>
      </c>
      <c r="J15" s="330" t="s">
        <v>154</v>
      </c>
      <c r="K15" s="330" t="s">
        <v>154</v>
      </c>
      <c r="L15" s="330" t="s">
        <v>154</v>
      </c>
      <c r="M15" s="330" t="s">
        <v>154</v>
      </c>
      <c r="N15" s="330" t="s">
        <v>154</v>
      </c>
      <c r="O15" s="330" t="s">
        <v>154</v>
      </c>
      <c r="P15" s="330" t="s">
        <v>154</v>
      </c>
      <c r="Q15" s="5">
        <v>40</v>
      </c>
      <c r="R15" s="217"/>
      <c r="S15" s="9"/>
      <c r="T15" s="244">
        <f t="shared" si="0"/>
        <v>-40</v>
      </c>
      <c r="U15" s="229"/>
    </row>
    <row r="16" spans="1:21" ht="18" customHeight="1">
      <c r="A16" s="3"/>
      <c r="B16" s="208" t="s">
        <v>6</v>
      </c>
      <c r="C16" s="211"/>
      <c r="D16" s="330" t="s">
        <v>153</v>
      </c>
      <c r="E16" s="330" t="s">
        <v>153</v>
      </c>
      <c r="F16" s="330" t="s">
        <v>153</v>
      </c>
      <c r="G16" s="330" t="s">
        <v>153</v>
      </c>
      <c r="H16" s="330" t="s">
        <v>153</v>
      </c>
      <c r="I16" s="330" t="s">
        <v>153</v>
      </c>
      <c r="J16" s="330" t="s">
        <v>153</v>
      </c>
      <c r="K16" s="330" t="s">
        <v>153</v>
      </c>
      <c r="L16" s="330" t="s">
        <v>153</v>
      </c>
      <c r="M16" s="330" t="s">
        <v>153</v>
      </c>
      <c r="N16" s="330" t="s">
        <v>153</v>
      </c>
      <c r="O16" s="330" t="s">
        <v>153</v>
      </c>
      <c r="P16" s="330" t="s">
        <v>153</v>
      </c>
      <c r="Q16" s="5">
        <v>40</v>
      </c>
      <c r="R16" s="217"/>
      <c r="S16" s="9"/>
      <c r="T16" s="244">
        <f t="shared" si="0"/>
        <v>-40</v>
      </c>
      <c r="U16" s="229"/>
    </row>
    <row r="17" spans="1:22" ht="18" customHeight="1">
      <c r="A17" s="3"/>
      <c r="B17" s="208" t="s">
        <v>7</v>
      </c>
      <c r="C17" s="211"/>
      <c r="D17" s="330" t="s">
        <v>152</v>
      </c>
      <c r="E17" s="330" t="s">
        <v>152</v>
      </c>
      <c r="F17" s="330" t="s">
        <v>152</v>
      </c>
      <c r="G17" s="330" t="s">
        <v>152</v>
      </c>
      <c r="H17" s="330" t="s">
        <v>152</v>
      </c>
      <c r="I17" s="330" t="s">
        <v>152</v>
      </c>
      <c r="J17" s="330" t="s">
        <v>152</v>
      </c>
      <c r="K17" s="330" t="s">
        <v>152</v>
      </c>
      <c r="L17" s="330" t="s">
        <v>152</v>
      </c>
      <c r="M17" s="330" t="s">
        <v>152</v>
      </c>
      <c r="N17" s="330" t="s">
        <v>152</v>
      </c>
      <c r="O17" s="330" t="s">
        <v>152</v>
      </c>
      <c r="P17" s="330" t="s">
        <v>152</v>
      </c>
      <c r="Q17" s="5">
        <v>60</v>
      </c>
      <c r="R17" s="217"/>
      <c r="S17" s="9"/>
      <c r="T17" s="244">
        <f t="shared" si="0"/>
        <v>-60</v>
      </c>
      <c r="U17" s="229"/>
    </row>
    <row r="18" spans="1:22" ht="18" customHeight="1">
      <c r="A18" s="3"/>
      <c r="B18" s="208" t="s">
        <v>14</v>
      </c>
      <c r="C18" s="211"/>
      <c r="D18" s="330" t="s">
        <v>151</v>
      </c>
      <c r="E18" s="330" t="s">
        <v>151</v>
      </c>
      <c r="F18" s="330" t="s">
        <v>151</v>
      </c>
      <c r="G18" s="330" t="s">
        <v>151</v>
      </c>
      <c r="H18" s="330" t="s">
        <v>151</v>
      </c>
      <c r="I18" s="330" t="s">
        <v>151</v>
      </c>
      <c r="J18" s="330" t="s">
        <v>151</v>
      </c>
      <c r="K18" s="330" t="s">
        <v>151</v>
      </c>
      <c r="L18" s="330" t="s">
        <v>151</v>
      </c>
      <c r="M18" s="330" t="s">
        <v>151</v>
      </c>
      <c r="N18" s="330" t="s">
        <v>151</v>
      </c>
      <c r="O18" s="330" t="s">
        <v>151</v>
      </c>
      <c r="P18" s="330" t="s">
        <v>151</v>
      </c>
      <c r="Q18" s="5">
        <v>40</v>
      </c>
      <c r="R18" s="217"/>
      <c r="S18" s="9"/>
      <c r="T18" s="244">
        <f t="shared" si="0"/>
        <v>-40</v>
      </c>
      <c r="U18" s="229"/>
    </row>
    <row r="19" spans="1:22" ht="18" customHeight="1">
      <c r="A19" s="3"/>
      <c r="B19" s="208" t="s">
        <v>15</v>
      </c>
      <c r="C19" s="211"/>
      <c r="D19" s="330" t="s">
        <v>150</v>
      </c>
      <c r="E19" s="330" t="s">
        <v>150</v>
      </c>
      <c r="F19" s="330" t="s">
        <v>150</v>
      </c>
      <c r="G19" s="330" t="s">
        <v>150</v>
      </c>
      <c r="H19" s="330" t="s">
        <v>150</v>
      </c>
      <c r="I19" s="330" t="s">
        <v>150</v>
      </c>
      <c r="J19" s="330" t="s">
        <v>150</v>
      </c>
      <c r="K19" s="330" t="s">
        <v>150</v>
      </c>
      <c r="L19" s="330" t="s">
        <v>150</v>
      </c>
      <c r="M19" s="330" t="s">
        <v>150</v>
      </c>
      <c r="N19" s="330" t="s">
        <v>150</v>
      </c>
      <c r="O19" s="330" t="s">
        <v>150</v>
      </c>
      <c r="P19" s="330" t="s">
        <v>150</v>
      </c>
      <c r="Q19" s="5">
        <v>60</v>
      </c>
      <c r="R19" s="217"/>
      <c r="S19" s="9"/>
      <c r="T19" s="244">
        <f t="shared" si="0"/>
        <v>-60</v>
      </c>
      <c r="U19" s="229"/>
    </row>
    <row r="20" spans="1:22" ht="18" customHeight="1">
      <c r="A20" s="3"/>
      <c r="B20" s="2"/>
      <c r="C20" s="3"/>
      <c r="D20" s="95"/>
      <c r="E20" s="8"/>
      <c r="F20" s="28"/>
      <c r="G20" s="28"/>
      <c r="H20" s="28"/>
      <c r="I20" s="28"/>
      <c r="J20" s="28"/>
      <c r="K20" s="128"/>
      <c r="L20" s="28"/>
      <c r="M20" s="28"/>
      <c r="N20" s="28"/>
      <c r="O20" s="28"/>
      <c r="P20" s="28"/>
      <c r="Q20" s="85">
        <v>60</v>
      </c>
      <c r="R20" s="85">
        <f>SUM(R11:R19)</f>
        <v>0</v>
      </c>
      <c r="S20" s="9"/>
      <c r="T20" s="244">
        <f t="shared" si="0"/>
        <v>-60</v>
      </c>
      <c r="U20" s="229"/>
    </row>
    <row r="21" spans="1:22" ht="18" customHeight="1">
      <c r="A21" s="3"/>
      <c r="B21" s="2"/>
      <c r="C21" s="3"/>
      <c r="D21" s="27"/>
      <c r="E21" s="8"/>
      <c r="F21" s="28"/>
      <c r="G21" s="28"/>
      <c r="H21" s="28"/>
      <c r="I21" s="28"/>
      <c r="J21" s="28"/>
      <c r="K21" s="128"/>
      <c r="L21" s="28"/>
      <c r="M21" s="28"/>
      <c r="N21" s="28"/>
      <c r="O21" s="28"/>
      <c r="P21" s="28"/>
      <c r="Q21" s="2"/>
      <c r="R21" s="2"/>
      <c r="S21" s="2"/>
      <c r="T21" s="244"/>
      <c r="V21" s="1"/>
    </row>
    <row r="22" spans="1:22" ht="18" customHeight="1">
      <c r="A22" s="12"/>
      <c r="B22" s="13" t="s">
        <v>20</v>
      </c>
      <c r="C22" s="212"/>
      <c r="D22" s="332" t="s">
        <v>164</v>
      </c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4"/>
      <c r="Q22" s="13" t="s">
        <v>8</v>
      </c>
      <c r="R22" s="13" t="s">
        <v>144</v>
      </c>
      <c r="S22" s="212"/>
      <c r="T22" s="244"/>
    </row>
    <row r="23" spans="1:22" ht="18" customHeight="1">
      <c r="A23" s="12"/>
      <c r="B23" s="13"/>
      <c r="C23" s="212"/>
      <c r="D23" s="340" t="s">
        <v>163</v>
      </c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2"/>
      <c r="Q23" s="13"/>
      <c r="R23" s="13"/>
      <c r="S23" s="212"/>
      <c r="T23" s="244"/>
    </row>
    <row r="24" spans="1:22" ht="18" customHeight="1">
      <c r="A24" s="191"/>
      <c r="B24" s="208" t="s">
        <v>1</v>
      </c>
      <c r="C24" s="210"/>
      <c r="D24" s="330" t="s">
        <v>162</v>
      </c>
      <c r="E24" s="330" t="s">
        <v>162</v>
      </c>
      <c r="F24" s="330" t="s">
        <v>162</v>
      </c>
      <c r="G24" s="330" t="s">
        <v>162</v>
      </c>
      <c r="H24" s="330" t="s">
        <v>162</v>
      </c>
      <c r="I24" s="330" t="s">
        <v>162</v>
      </c>
      <c r="J24" s="330" t="s">
        <v>162</v>
      </c>
      <c r="K24" s="330" t="s">
        <v>162</v>
      </c>
      <c r="L24" s="330" t="s">
        <v>162</v>
      </c>
      <c r="M24" s="330" t="s">
        <v>162</v>
      </c>
      <c r="N24" s="330" t="s">
        <v>162</v>
      </c>
      <c r="O24" s="330" t="s">
        <v>162</v>
      </c>
      <c r="P24" s="330" t="s">
        <v>162</v>
      </c>
      <c r="Q24" s="5">
        <v>10</v>
      </c>
      <c r="R24" s="217"/>
      <c r="S24" s="2"/>
      <c r="T24" s="244">
        <f t="shared" si="0"/>
        <v>-10</v>
      </c>
    </row>
    <row r="25" spans="1:22" ht="18" customHeight="1">
      <c r="A25" s="191"/>
      <c r="B25" s="208" t="s">
        <v>2</v>
      </c>
      <c r="C25" s="210"/>
      <c r="D25" s="330" t="s">
        <v>161</v>
      </c>
      <c r="E25" s="330" t="s">
        <v>161</v>
      </c>
      <c r="F25" s="330" t="s">
        <v>161</v>
      </c>
      <c r="G25" s="330" t="s">
        <v>161</v>
      </c>
      <c r="H25" s="330" t="s">
        <v>161</v>
      </c>
      <c r="I25" s="330" t="s">
        <v>161</v>
      </c>
      <c r="J25" s="330" t="s">
        <v>161</v>
      </c>
      <c r="K25" s="330" t="s">
        <v>161</v>
      </c>
      <c r="L25" s="330" t="s">
        <v>161</v>
      </c>
      <c r="M25" s="330" t="s">
        <v>161</v>
      </c>
      <c r="N25" s="330" t="s">
        <v>161</v>
      </c>
      <c r="O25" s="330" t="s">
        <v>161</v>
      </c>
      <c r="P25" s="330" t="s">
        <v>161</v>
      </c>
      <c r="Q25" s="5">
        <v>5</v>
      </c>
      <c r="R25" s="217"/>
      <c r="S25" s="2"/>
      <c r="T25" s="244">
        <f t="shared" si="0"/>
        <v>-5</v>
      </c>
    </row>
    <row r="26" spans="1:22" ht="18" customHeight="1">
      <c r="A26" s="3"/>
      <c r="B26" s="208" t="s">
        <v>3</v>
      </c>
      <c r="C26" s="211"/>
      <c r="D26" s="330" t="s">
        <v>160</v>
      </c>
      <c r="E26" s="330" t="s">
        <v>160</v>
      </c>
      <c r="F26" s="330" t="s">
        <v>160</v>
      </c>
      <c r="G26" s="330" t="s">
        <v>160</v>
      </c>
      <c r="H26" s="330" t="s">
        <v>160</v>
      </c>
      <c r="I26" s="330" t="s">
        <v>160</v>
      </c>
      <c r="J26" s="330" t="s">
        <v>160</v>
      </c>
      <c r="K26" s="330" t="s">
        <v>160</v>
      </c>
      <c r="L26" s="330" t="s">
        <v>160</v>
      </c>
      <c r="M26" s="330" t="s">
        <v>160</v>
      </c>
      <c r="N26" s="330" t="s">
        <v>160</v>
      </c>
      <c r="O26" s="330" t="s">
        <v>160</v>
      </c>
      <c r="P26" s="330" t="s">
        <v>160</v>
      </c>
      <c r="Q26" s="5">
        <v>10</v>
      </c>
      <c r="R26" s="217"/>
      <c r="S26" s="2"/>
      <c r="T26" s="244">
        <f t="shared" si="0"/>
        <v>-10</v>
      </c>
    </row>
    <row r="27" spans="1:22" ht="18" customHeight="1">
      <c r="A27" s="3"/>
      <c r="B27" s="208" t="s">
        <v>4</v>
      </c>
      <c r="C27" s="211"/>
      <c r="D27" s="330" t="s">
        <v>159</v>
      </c>
      <c r="E27" s="330" t="s">
        <v>159</v>
      </c>
      <c r="F27" s="330" t="s">
        <v>159</v>
      </c>
      <c r="G27" s="330" t="s">
        <v>159</v>
      </c>
      <c r="H27" s="330" t="s">
        <v>159</v>
      </c>
      <c r="I27" s="330" t="s">
        <v>159</v>
      </c>
      <c r="J27" s="330" t="s">
        <v>159</v>
      </c>
      <c r="K27" s="330" t="s">
        <v>159</v>
      </c>
      <c r="L27" s="330" t="s">
        <v>159</v>
      </c>
      <c r="M27" s="330" t="s">
        <v>159</v>
      </c>
      <c r="N27" s="330" t="s">
        <v>159</v>
      </c>
      <c r="O27" s="330" t="s">
        <v>159</v>
      </c>
      <c r="P27" s="330" t="s">
        <v>159</v>
      </c>
      <c r="Q27" s="5">
        <v>10</v>
      </c>
      <c r="R27" s="217"/>
      <c r="S27" s="2"/>
      <c r="T27" s="244">
        <f t="shared" si="0"/>
        <v>-10</v>
      </c>
    </row>
    <row r="28" spans="1:22" ht="18" customHeight="1">
      <c r="A28" s="3"/>
      <c r="B28" s="208" t="s">
        <v>5</v>
      </c>
      <c r="C28" s="211"/>
      <c r="D28" s="330" t="s">
        <v>158</v>
      </c>
      <c r="E28" s="330" t="s">
        <v>158</v>
      </c>
      <c r="F28" s="330" t="s">
        <v>158</v>
      </c>
      <c r="G28" s="330" t="s">
        <v>158</v>
      </c>
      <c r="H28" s="330" t="s">
        <v>158</v>
      </c>
      <c r="I28" s="330" t="s">
        <v>158</v>
      </c>
      <c r="J28" s="330" t="s">
        <v>158</v>
      </c>
      <c r="K28" s="330" t="s">
        <v>158</v>
      </c>
      <c r="L28" s="330" t="s">
        <v>158</v>
      </c>
      <c r="M28" s="330" t="s">
        <v>158</v>
      </c>
      <c r="N28" s="330" t="s">
        <v>158</v>
      </c>
      <c r="O28" s="330" t="s">
        <v>158</v>
      </c>
      <c r="P28" s="330" t="s">
        <v>158</v>
      </c>
      <c r="Q28" s="5">
        <v>10</v>
      </c>
      <c r="R28" s="217"/>
      <c r="S28" s="2"/>
      <c r="T28" s="244">
        <f t="shared" si="0"/>
        <v>-10</v>
      </c>
    </row>
    <row r="29" spans="1:22" ht="18" customHeight="1">
      <c r="A29" s="3"/>
      <c r="B29" s="350" t="str">
        <f>P5</f>
        <v>dd-mm-yyyy</v>
      </c>
      <c r="C29" s="350"/>
      <c r="D29" s="350"/>
      <c r="E29" s="135" t="s">
        <v>52</v>
      </c>
      <c r="F29" s="350" t="str">
        <f>F5</f>
        <v>&lt;&lt;Bateau&gt;&gt;</v>
      </c>
      <c r="G29" s="350"/>
      <c r="H29" s="350"/>
      <c r="I29" s="350"/>
      <c r="J29" s="135"/>
      <c r="K29" s="135"/>
      <c r="L29" s="135"/>
      <c r="M29" s="135"/>
      <c r="N29" s="14"/>
      <c r="O29" s="14"/>
      <c r="P29" s="142" t="s">
        <v>0</v>
      </c>
      <c r="Q29" s="325" t="s">
        <v>147</v>
      </c>
      <c r="R29" s="325"/>
      <c r="S29" s="240"/>
      <c r="T29" s="244"/>
    </row>
    <row r="30" spans="1:22" ht="18" customHeight="1">
      <c r="A30" s="3"/>
      <c r="B30" s="2"/>
      <c r="C30" s="3"/>
      <c r="D30" s="337" t="s">
        <v>0</v>
      </c>
      <c r="E30" s="337"/>
      <c r="F30" s="337"/>
      <c r="G30" s="337"/>
      <c r="H30" s="337"/>
      <c r="I30" s="337"/>
      <c r="J30" s="93"/>
      <c r="K30" s="130"/>
      <c r="L30" s="10"/>
      <c r="M30" s="10"/>
      <c r="N30" s="10"/>
      <c r="O30" s="10"/>
      <c r="P30" s="10"/>
      <c r="Q30" s="2"/>
      <c r="R30" s="2"/>
      <c r="S30" s="2"/>
      <c r="T30" s="244"/>
    </row>
    <row r="31" spans="1:22" ht="18" customHeight="1">
      <c r="A31" s="3"/>
      <c r="B31" s="13" t="s">
        <v>20</v>
      </c>
      <c r="C31" s="212"/>
      <c r="D31" s="329" t="s">
        <v>224</v>
      </c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13" t="s">
        <v>8</v>
      </c>
      <c r="R31" s="13" t="s">
        <v>144</v>
      </c>
      <c r="S31" s="212"/>
      <c r="T31" s="244"/>
    </row>
    <row r="32" spans="1:22" ht="18" customHeight="1">
      <c r="A32" s="3"/>
      <c r="B32" s="208" t="s">
        <v>6</v>
      </c>
      <c r="C32" s="211"/>
      <c r="D32" s="330" t="s">
        <v>226</v>
      </c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5">
        <v>10</v>
      </c>
      <c r="R32" s="217"/>
      <c r="S32" s="2"/>
      <c r="T32" s="244">
        <f t="shared" si="0"/>
        <v>-10</v>
      </c>
    </row>
    <row r="33" spans="1:20" ht="18" customHeight="1">
      <c r="A33" s="3"/>
      <c r="B33" s="208" t="s">
        <v>7</v>
      </c>
      <c r="C33" s="211"/>
      <c r="D33" s="330" t="s">
        <v>169</v>
      </c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5">
        <v>8</v>
      </c>
      <c r="R33" s="217"/>
      <c r="S33" s="2"/>
      <c r="T33" s="244">
        <f t="shared" si="0"/>
        <v>-8</v>
      </c>
    </row>
    <row r="34" spans="1:20" ht="18" customHeight="1">
      <c r="A34" s="3"/>
      <c r="B34" s="208" t="s">
        <v>14</v>
      </c>
      <c r="C34" s="211"/>
      <c r="D34" s="330" t="s">
        <v>168</v>
      </c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5">
        <v>8</v>
      </c>
      <c r="R34" s="217"/>
      <c r="S34" s="2"/>
      <c r="T34" s="244">
        <f t="shared" si="0"/>
        <v>-8</v>
      </c>
    </row>
    <row r="35" spans="1:20" ht="18" customHeight="1">
      <c r="A35" s="3"/>
      <c r="B35" s="17"/>
      <c r="C35" s="211"/>
      <c r="D35" s="335" t="s">
        <v>170</v>
      </c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5" t="s">
        <v>0</v>
      </c>
      <c r="R35" s="5"/>
      <c r="S35" s="2"/>
      <c r="T35" s="244"/>
    </row>
    <row r="36" spans="1:20" ht="30" customHeight="1">
      <c r="A36" s="191"/>
      <c r="B36" s="208" t="s">
        <v>15</v>
      </c>
      <c r="C36" s="210"/>
      <c r="D36" s="330" t="s">
        <v>227</v>
      </c>
      <c r="E36" s="330" t="s">
        <v>167</v>
      </c>
      <c r="F36" s="330" t="s">
        <v>167</v>
      </c>
      <c r="G36" s="330" t="s">
        <v>167</v>
      </c>
      <c r="H36" s="330" t="s">
        <v>167</v>
      </c>
      <c r="I36" s="330" t="s">
        <v>167</v>
      </c>
      <c r="J36" s="330" t="s">
        <v>167</v>
      </c>
      <c r="K36" s="330" t="s">
        <v>167</v>
      </c>
      <c r="L36" s="330" t="s">
        <v>167</v>
      </c>
      <c r="M36" s="330" t="s">
        <v>167</v>
      </c>
      <c r="N36" s="330" t="s">
        <v>167</v>
      </c>
      <c r="O36" s="330" t="s">
        <v>167</v>
      </c>
      <c r="P36" s="330" t="s">
        <v>167</v>
      </c>
      <c r="Q36" s="5">
        <v>20</v>
      </c>
      <c r="R36" s="217"/>
      <c r="S36" s="2"/>
      <c r="T36" s="244">
        <f t="shared" si="0"/>
        <v>-20</v>
      </c>
    </row>
    <row r="37" spans="1:20" ht="18" customHeight="1">
      <c r="A37" s="12"/>
      <c r="B37" s="208" t="s">
        <v>16</v>
      </c>
      <c r="C37" s="210"/>
      <c r="D37" s="330" t="s">
        <v>166</v>
      </c>
      <c r="E37" s="330" t="s">
        <v>166</v>
      </c>
      <c r="F37" s="330" t="s">
        <v>166</v>
      </c>
      <c r="G37" s="330" t="s">
        <v>166</v>
      </c>
      <c r="H37" s="330" t="s">
        <v>166</v>
      </c>
      <c r="I37" s="330" t="s">
        <v>166</v>
      </c>
      <c r="J37" s="330" t="s">
        <v>166</v>
      </c>
      <c r="K37" s="330" t="s">
        <v>166</v>
      </c>
      <c r="L37" s="330" t="s">
        <v>166</v>
      </c>
      <c r="M37" s="330" t="s">
        <v>166</v>
      </c>
      <c r="N37" s="330" t="s">
        <v>166</v>
      </c>
      <c r="O37" s="330" t="s">
        <v>166</v>
      </c>
      <c r="P37" s="330" t="s">
        <v>166</v>
      </c>
      <c r="Q37" s="20">
        <v>10</v>
      </c>
      <c r="R37" s="218"/>
      <c r="S37" s="206"/>
      <c r="T37" s="244">
        <f t="shared" si="0"/>
        <v>-10</v>
      </c>
    </row>
    <row r="38" spans="1:20" ht="18" customHeight="1">
      <c r="A38" s="12"/>
      <c r="B38" s="208" t="s">
        <v>18</v>
      </c>
      <c r="C38" s="211"/>
      <c r="D38" s="330" t="s">
        <v>165</v>
      </c>
      <c r="E38" s="330" t="s">
        <v>165</v>
      </c>
      <c r="F38" s="330" t="s">
        <v>165</v>
      </c>
      <c r="G38" s="330" t="s">
        <v>165</v>
      </c>
      <c r="H38" s="330" t="s">
        <v>165</v>
      </c>
      <c r="I38" s="330" t="s">
        <v>165</v>
      </c>
      <c r="J38" s="330" t="s">
        <v>165</v>
      </c>
      <c r="K38" s="330" t="s">
        <v>165</v>
      </c>
      <c r="L38" s="330" t="s">
        <v>165</v>
      </c>
      <c r="M38" s="330" t="s">
        <v>165</v>
      </c>
      <c r="N38" s="330" t="s">
        <v>165</v>
      </c>
      <c r="O38" s="330" t="s">
        <v>165</v>
      </c>
      <c r="P38" s="330" t="s">
        <v>165</v>
      </c>
      <c r="Q38" s="20">
        <v>5</v>
      </c>
      <c r="R38" s="218"/>
      <c r="S38" s="206"/>
      <c r="T38" s="244">
        <f t="shared" si="0"/>
        <v>-5</v>
      </c>
    </row>
    <row r="39" spans="1:20" ht="18" customHeight="1">
      <c r="A39" s="3"/>
      <c r="B39" s="2"/>
      <c r="C39" s="3"/>
      <c r="D39" s="3"/>
      <c r="E39" s="3"/>
      <c r="F39" s="3"/>
      <c r="G39" s="3"/>
      <c r="H39" s="3"/>
      <c r="I39" s="3"/>
      <c r="J39" s="3"/>
      <c r="K39" s="8"/>
      <c r="L39" s="3"/>
      <c r="M39" s="3"/>
      <c r="N39" s="3"/>
      <c r="O39" s="3"/>
      <c r="P39" s="3"/>
      <c r="Q39" s="4">
        <f>SUM(Q24:Q38)-10</f>
        <v>96</v>
      </c>
      <c r="R39" s="4">
        <f>SUM(R24:R38)</f>
        <v>0</v>
      </c>
      <c r="S39" s="24"/>
      <c r="T39" s="244">
        <f t="shared" si="0"/>
        <v>-96</v>
      </c>
    </row>
    <row r="40" spans="1:20" ht="18" customHeight="1">
      <c r="A40" s="3"/>
      <c r="B40" s="2"/>
      <c r="C40" s="3"/>
      <c r="D40" s="3"/>
      <c r="E40" s="3"/>
      <c r="F40" s="3"/>
      <c r="G40" s="3"/>
      <c r="H40" s="3"/>
      <c r="I40" s="3"/>
      <c r="J40" s="3"/>
      <c r="K40" s="8"/>
      <c r="L40" s="3"/>
      <c r="M40" s="3"/>
      <c r="N40" s="3"/>
      <c r="O40" s="3"/>
      <c r="P40" s="3"/>
      <c r="Q40" s="24"/>
      <c r="R40" s="24"/>
      <c r="S40" s="24"/>
      <c r="T40" s="244"/>
    </row>
    <row r="41" spans="1:20" ht="18" customHeight="1">
      <c r="A41" s="12"/>
      <c r="B41" s="13" t="s">
        <v>21</v>
      </c>
      <c r="C41" s="212"/>
      <c r="D41" s="332" t="s">
        <v>171</v>
      </c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4"/>
      <c r="Q41" s="13" t="s">
        <v>8</v>
      </c>
      <c r="R41" s="13" t="s">
        <v>144</v>
      </c>
      <c r="S41" s="212"/>
      <c r="T41" s="244"/>
    </row>
    <row r="42" spans="1:20" ht="18" customHeight="1">
      <c r="A42" s="3"/>
      <c r="B42" s="16" t="s">
        <v>0</v>
      </c>
      <c r="C42" s="210"/>
      <c r="D42" s="351" t="s">
        <v>183</v>
      </c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3"/>
      <c r="Q42" s="25" t="s">
        <v>0</v>
      </c>
      <c r="R42" s="5"/>
      <c r="S42" s="2"/>
      <c r="T42" s="244"/>
    </row>
    <row r="43" spans="1:20" ht="18" customHeight="1">
      <c r="A43" s="3"/>
      <c r="B43" s="208" t="s">
        <v>1</v>
      </c>
      <c r="C43" s="211"/>
      <c r="D43" s="330" t="s">
        <v>235</v>
      </c>
      <c r="E43" s="330" t="s">
        <v>182</v>
      </c>
      <c r="F43" s="330" t="s">
        <v>182</v>
      </c>
      <c r="G43" s="330" t="s">
        <v>182</v>
      </c>
      <c r="H43" s="330" t="s">
        <v>182</v>
      </c>
      <c r="I43" s="330" t="s">
        <v>182</v>
      </c>
      <c r="J43" s="330" t="s">
        <v>182</v>
      </c>
      <c r="K43" s="330" t="s">
        <v>182</v>
      </c>
      <c r="L43" s="330" t="s">
        <v>182</v>
      </c>
      <c r="M43" s="330" t="s">
        <v>182</v>
      </c>
      <c r="N43" s="330" t="s">
        <v>182</v>
      </c>
      <c r="O43" s="330" t="s">
        <v>182</v>
      </c>
      <c r="P43" s="330" t="s">
        <v>182</v>
      </c>
      <c r="Q43" s="25">
        <v>10</v>
      </c>
      <c r="R43" s="217"/>
      <c r="S43" s="2"/>
      <c r="T43" s="244">
        <f t="shared" si="0"/>
        <v>-10</v>
      </c>
    </row>
    <row r="44" spans="1:20" ht="18" customHeight="1">
      <c r="A44" s="3"/>
      <c r="B44" s="208" t="s">
        <v>2</v>
      </c>
      <c r="C44" s="211"/>
      <c r="D44" s="330" t="s">
        <v>181</v>
      </c>
      <c r="E44" s="330" t="s">
        <v>181</v>
      </c>
      <c r="F44" s="330" t="s">
        <v>181</v>
      </c>
      <c r="G44" s="330" t="s">
        <v>181</v>
      </c>
      <c r="H44" s="330" t="s">
        <v>181</v>
      </c>
      <c r="I44" s="330" t="s">
        <v>181</v>
      </c>
      <c r="J44" s="330" t="s">
        <v>181</v>
      </c>
      <c r="K44" s="330" t="s">
        <v>181</v>
      </c>
      <c r="L44" s="330" t="s">
        <v>181</v>
      </c>
      <c r="M44" s="330" t="s">
        <v>181</v>
      </c>
      <c r="N44" s="330" t="s">
        <v>181</v>
      </c>
      <c r="O44" s="330" t="s">
        <v>181</v>
      </c>
      <c r="P44" s="330" t="s">
        <v>181</v>
      </c>
      <c r="Q44" s="25">
        <v>4</v>
      </c>
      <c r="R44" s="217"/>
      <c r="S44" s="2"/>
      <c r="T44" s="244">
        <f t="shared" si="0"/>
        <v>-4</v>
      </c>
    </row>
    <row r="45" spans="1:20" ht="30" customHeight="1">
      <c r="A45" s="3"/>
      <c r="B45" s="208" t="s">
        <v>3</v>
      </c>
      <c r="C45" s="211"/>
      <c r="D45" s="330" t="s">
        <v>180</v>
      </c>
      <c r="E45" s="330" t="s">
        <v>180</v>
      </c>
      <c r="F45" s="330" t="s">
        <v>180</v>
      </c>
      <c r="G45" s="330" t="s">
        <v>180</v>
      </c>
      <c r="H45" s="330" t="s">
        <v>180</v>
      </c>
      <c r="I45" s="330" t="s">
        <v>180</v>
      </c>
      <c r="J45" s="330" t="s">
        <v>180</v>
      </c>
      <c r="K45" s="330" t="s">
        <v>180</v>
      </c>
      <c r="L45" s="330" t="s">
        <v>180</v>
      </c>
      <c r="M45" s="330" t="s">
        <v>180</v>
      </c>
      <c r="N45" s="330" t="s">
        <v>180</v>
      </c>
      <c r="O45" s="330" t="s">
        <v>180</v>
      </c>
      <c r="P45" s="330" t="s">
        <v>180</v>
      </c>
      <c r="Q45" s="25">
        <v>10</v>
      </c>
      <c r="R45" s="217"/>
      <c r="S45" s="2"/>
      <c r="T45" s="244">
        <f t="shared" si="0"/>
        <v>-10</v>
      </c>
    </row>
    <row r="46" spans="1:20" ht="18" customHeight="1">
      <c r="A46" s="3"/>
      <c r="B46" s="208" t="s">
        <v>4</v>
      </c>
      <c r="C46" s="211"/>
      <c r="D46" s="330" t="s">
        <v>214</v>
      </c>
      <c r="E46" s="330" t="s">
        <v>179</v>
      </c>
      <c r="F46" s="330" t="s">
        <v>179</v>
      </c>
      <c r="G46" s="330" t="s">
        <v>179</v>
      </c>
      <c r="H46" s="330" t="s">
        <v>179</v>
      </c>
      <c r="I46" s="330" t="s">
        <v>179</v>
      </c>
      <c r="J46" s="330" t="s">
        <v>179</v>
      </c>
      <c r="K46" s="330" t="s">
        <v>179</v>
      </c>
      <c r="L46" s="330" t="s">
        <v>179</v>
      </c>
      <c r="M46" s="330" t="s">
        <v>179</v>
      </c>
      <c r="N46" s="330" t="s">
        <v>179</v>
      </c>
      <c r="O46" s="330" t="s">
        <v>179</v>
      </c>
      <c r="P46" s="330" t="s">
        <v>179</v>
      </c>
      <c r="Q46" s="25">
        <v>15</v>
      </c>
      <c r="R46" s="217"/>
      <c r="S46" s="2"/>
      <c r="T46" s="244">
        <f t="shared" si="0"/>
        <v>-15</v>
      </c>
    </row>
    <row r="47" spans="1:20" ht="18" customHeight="1">
      <c r="A47" s="12"/>
      <c r="B47" s="208" t="s">
        <v>5</v>
      </c>
      <c r="C47" s="211"/>
      <c r="D47" s="330" t="s">
        <v>178</v>
      </c>
      <c r="E47" s="330" t="s">
        <v>178</v>
      </c>
      <c r="F47" s="330" t="s">
        <v>178</v>
      </c>
      <c r="G47" s="330" t="s">
        <v>178</v>
      </c>
      <c r="H47" s="330" t="s">
        <v>178</v>
      </c>
      <c r="I47" s="330" t="s">
        <v>178</v>
      </c>
      <c r="J47" s="330" t="s">
        <v>178</v>
      </c>
      <c r="K47" s="330" t="s">
        <v>178</v>
      </c>
      <c r="L47" s="330" t="s">
        <v>178</v>
      </c>
      <c r="M47" s="330" t="s">
        <v>178</v>
      </c>
      <c r="N47" s="330" t="s">
        <v>178</v>
      </c>
      <c r="O47" s="330" t="s">
        <v>178</v>
      </c>
      <c r="P47" s="330" t="s">
        <v>178</v>
      </c>
      <c r="Q47" s="25">
        <v>15</v>
      </c>
      <c r="R47" s="218"/>
      <c r="S47" s="206"/>
      <c r="T47" s="244">
        <f t="shared" si="0"/>
        <v>-15</v>
      </c>
    </row>
    <row r="48" spans="1:20" ht="18" customHeight="1">
      <c r="A48" s="3"/>
      <c r="B48" s="208" t="s">
        <v>6</v>
      </c>
      <c r="C48" s="213"/>
      <c r="D48" s="330" t="s">
        <v>177</v>
      </c>
      <c r="E48" s="330" t="s">
        <v>177</v>
      </c>
      <c r="F48" s="330" t="s">
        <v>177</v>
      </c>
      <c r="G48" s="330" t="s">
        <v>177</v>
      </c>
      <c r="H48" s="330" t="s">
        <v>177</v>
      </c>
      <c r="I48" s="330" t="s">
        <v>177</v>
      </c>
      <c r="J48" s="330" t="s">
        <v>177</v>
      </c>
      <c r="K48" s="330" t="s">
        <v>177</v>
      </c>
      <c r="L48" s="330" t="s">
        <v>177</v>
      </c>
      <c r="M48" s="330" t="s">
        <v>177</v>
      </c>
      <c r="N48" s="330" t="s">
        <v>177</v>
      </c>
      <c r="O48" s="330" t="s">
        <v>177</v>
      </c>
      <c r="P48" s="330" t="s">
        <v>177</v>
      </c>
      <c r="Q48" s="26">
        <v>5</v>
      </c>
      <c r="R48" s="217"/>
      <c r="S48" s="2"/>
      <c r="T48" s="244">
        <f t="shared" si="0"/>
        <v>-5</v>
      </c>
    </row>
    <row r="49" spans="1:20" ht="18" customHeight="1">
      <c r="A49" s="3"/>
      <c r="B49" s="208" t="s">
        <v>7</v>
      </c>
      <c r="C49" s="210"/>
      <c r="D49" s="330" t="s">
        <v>231</v>
      </c>
      <c r="E49" s="330" t="s">
        <v>176</v>
      </c>
      <c r="F49" s="330" t="s">
        <v>176</v>
      </c>
      <c r="G49" s="330" t="s">
        <v>176</v>
      </c>
      <c r="H49" s="330" t="s">
        <v>176</v>
      </c>
      <c r="I49" s="330" t="s">
        <v>176</v>
      </c>
      <c r="J49" s="330" t="s">
        <v>176</v>
      </c>
      <c r="K49" s="330" t="s">
        <v>176</v>
      </c>
      <c r="L49" s="330" t="s">
        <v>176</v>
      </c>
      <c r="M49" s="330" t="s">
        <v>176</v>
      </c>
      <c r="N49" s="330" t="s">
        <v>176</v>
      </c>
      <c r="O49" s="330" t="s">
        <v>176</v>
      </c>
      <c r="P49" s="330" t="s">
        <v>176</v>
      </c>
      <c r="Q49" s="26">
        <v>15</v>
      </c>
      <c r="R49" s="217"/>
      <c r="S49" s="2"/>
      <c r="T49" s="244">
        <f t="shared" si="0"/>
        <v>-15</v>
      </c>
    </row>
    <row r="50" spans="1:20" ht="18" customHeight="1">
      <c r="A50" s="12"/>
      <c r="B50" s="208" t="s">
        <v>14</v>
      </c>
      <c r="C50" s="210"/>
      <c r="D50" s="330" t="s">
        <v>232</v>
      </c>
      <c r="E50" s="330" t="s">
        <v>175</v>
      </c>
      <c r="F50" s="330" t="s">
        <v>175</v>
      </c>
      <c r="G50" s="330" t="s">
        <v>175</v>
      </c>
      <c r="H50" s="330" t="s">
        <v>175</v>
      </c>
      <c r="I50" s="330" t="s">
        <v>175</v>
      </c>
      <c r="J50" s="330" t="s">
        <v>175</v>
      </c>
      <c r="K50" s="330" t="s">
        <v>175</v>
      </c>
      <c r="L50" s="330" t="s">
        <v>175</v>
      </c>
      <c r="M50" s="330" t="s">
        <v>175</v>
      </c>
      <c r="N50" s="330" t="s">
        <v>175</v>
      </c>
      <c r="O50" s="330" t="s">
        <v>175</v>
      </c>
      <c r="P50" s="330" t="s">
        <v>175</v>
      </c>
      <c r="Q50" s="26">
        <v>5</v>
      </c>
      <c r="R50" s="218"/>
      <c r="S50" s="206"/>
      <c r="T50" s="244">
        <f t="shared" si="0"/>
        <v>-5</v>
      </c>
    </row>
    <row r="51" spans="1:20" ht="18" customHeight="1">
      <c r="B51" s="208" t="s">
        <v>15</v>
      </c>
      <c r="C51" s="210"/>
      <c r="D51" s="330" t="s">
        <v>174</v>
      </c>
      <c r="E51" s="330" t="s">
        <v>174</v>
      </c>
      <c r="F51" s="330" t="s">
        <v>174</v>
      </c>
      <c r="G51" s="330" t="s">
        <v>174</v>
      </c>
      <c r="H51" s="330" t="s">
        <v>174</v>
      </c>
      <c r="I51" s="330" t="s">
        <v>174</v>
      </c>
      <c r="J51" s="330" t="s">
        <v>174</v>
      </c>
      <c r="K51" s="330" t="s">
        <v>174</v>
      </c>
      <c r="L51" s="330" t="s">
        <v>174</v>
      </c>
      <c r="M51" s="330" t="s">
        <v>174</v>
      </c>
      <c r="N51" s="330" t="s">
        <v>174</v>
      </c>
      <c r="O51" s="330" t="s">
        <v>174</v>
      </c>
      <c r="P51" s="330" t="s">
        <v>174</v>
      </c>
      <c r="Q51" s="26">
        <v>20</v>
      </c>
      <c r="R51" s="218"/>
      <c r="S51" s="206"/>
      <c r="T51" s="244">
        <f t="shared" si="0"/>
        <v>-20</v>
      </c>
    </row>
    <row r="52" spans="1:20" ht="18" customHeight="1">
      <c r="B52" s="208" t="s">
        <v>16</v>
      </c>
      <c r="C52" s="210"/>
      <c r="D52" s="330" t="s">
        <v>173</v>
      </c>
      <c r="E52" s="330" t="s">
        <v>173</v>
      </c>
      <c r="F52" s="330" t="s">
        <v>173</v>
      </c>
      <c r="G52" s="330" t="s">
        <v>173</v>
      </c>
      <c r="H52" s="330" t="s">
        <v>173</v>
      </c>
      <c r="I52" s="330" t="s">
        <v>173</v>
      </c>
      <c r="J52" s="330" t="s">
        <v>173</v>
      </c>
      <c r="K52" s="330" t="s">
        <v>173</v>
      </c>
      <c r="L52" s="330" t="s">
        <v>173</v>
      </c>
      <c r="M52" s="330" t="s">
        <v>173</v>
      </c>
      <c r="N52" s="330" t="s">
        <v>173</v>
      </c>
      <c r="O52" s="330" t="s">
        <v>173</v>
      </c>
      <c r="P52" s="330" t="s">
        <v>173</v>
      </c>
      <c r="Q52" s="26">
        <v>15</v>
      </c>
      <c r="R52" s="218"/>
      <c r="S52" s="206"/>
      <c r="T52" s="244">
        <f t="shared" si="0"/>
        <v>-15</v>
      </c>
    </row>
    <row r="53" spans="1:20" ht="30" customHeight="1">
      <c r="B53" s="208" t="s">
        <v>18</v>
      </c>
      <c r="C53" s="210"/>
      <c r="D53" s="330" t="s">
        <v>172</v>
      </c>
      <c r="E53" s="330" t="s">
        <v>172</v>
      </c>
      <c r="F53" s="330" t="s">
        <v>172</v>
      </c>
      <c r="G53" s="330" t="s">
        <v>172</v>
      </c>
      <c r="H53" s="330" t="s">
        <v>172</v>
      </c>
      <c r="I53" s="330" t="s">
        <v>172</v>
      </c>
      <c r="J53" s="330" t="s">
        <v>172</v>
      </c>
      <c r="K53" s="330" t="s">
        <v>172</v>
      </c>
      <c r="L53" s="330" t="s">
        <v>172</v>
      </c>
      <c r="M53" s="330" t="s">
        <v>172</v>
      </c>
      <c r="N53" s="330" t="s">
        <v>172</v>
      </c>
      <c r="O53" s="330" t="s">
        <v>172</v>
      </c>
      <c r="P53" s="330" t="s">
        <v>172</v>
      </c>
      <c r="Q53" s="26">
        <v>15</v>
      </c>
      <c r="R53" s="218"/>
      <c r="S53" s="206"/>
      <c r="T53" s="244">
        <f t="shared" si="0"/>
        <v>-15</v>
      </c>
    </row>
    <row r="54" spans="1:20" ht="18" customHeight="1">
      <c r="B54" s="159"/>
      <c r="C54" s="159"/>
      <c r="D54" s="86"/>
      <c r="E54" s="86"/>
      <c r="F54" s="86"/>
      <c r="G54" s="87"/>
      <c r="H54" s="87"/>
      <c r="I54" s="87"/>
      <c r="J54" s="86"/>
      <c r="K54" s="131"/>
      <c r="L54" s="87"/>
      <c r="M54" s="87"/>
      <c r="N54" s="86"/>
      <c r="O54" s="86"/>
      <c r="P54" s="86"/>
      <c r="Q54" s="88">
        <f>SUM(Q43:Q53)-15-5</f>
        <v>109</v>
      </c>
      <c r="R54" s="88">
        <f>SUM(R43:R53)</f>
        <v>0</v>
      </c>
      <c r="S54" s="242"/>
      <c r="T54" s="244">
        <f t="shared" si="0"/>
        <v>-109</v>
      </c>
    </row>
    <row r="55" spans="1:20" ht="18" customHeight="1">
      <c r="A55" s="3"/>
      <c r="B55" s="326" t="str">
        <f>P5</f>
        <v>dd-mm-yyyy</v>
      </c>
      <c r="C55" s="326"/>
      <c r="D55" s="326"/>
      <c r="E55" s="143" t="s">
        <v>52</v>
      </c>
      <c r="F55" s="328" t="str">
        <f>F5</f>
        <v>&lt;&lt;Bateau&gt;&gt;</v>
      </c>
      <c r="G55" s="328"/>
      <c r="H55" s="328"/>
      <c r="I55" s="328"/>
      <c r="J55" s="135"/>
      <c r="K55" s="135"/>
      <c r="L55" s="135"/>
      <c r="M55" s="135"/>
      <c r="N55" s="14"/>
      <c r="O55" s="14"/>
      <c r="P55" s="142" t="s">
        <v>0</v>
      </c>
      <c r="Q55" s="325" t="s">
        <v>148</v>
      </c>
      <c r="R55" s="325"/>
      <c r="S55" s="240"/>
      <c r="T55" s="244"/>
    </row>
    <row r="56" spans="1:20" ht="18" customHeight="1">
      <c r="A56" s="3"/>
      <c r="B56" s="2"/>
      <c r="C56" s="3"/>
      <c r="D56" s="18"/>
      <c r="E56" s="2"/>
      <c r="F56" s="8"/>
      <c r="G56" s="8"/>
      <c r="H56" s="8"/>
      <c r="I56" s="8"/>
      <c r="J56" s="8"/>
      <c r="K56" s="28"/>
      <c r="L56" s="8"/>
      <c r="M56" s="8"/>
      <c r="N56" s="8"/>
      <c r="O56" s="8"/>
      <c r="P56" s="8"/>
      <c r="Q56" s="338" t="s">
        <v>0</v>
      </c>
      <c r="R56" s="338"/>
      <c r="S56" s="24"/>
      <c r="T56" s="244"/>
    </row>
    <row r="57" spans="1:20" ht="18" customHeight="1">
      <c r="A57" s="12"/>
      <c r="B57" s="13" t="s">
        <v>22</v>
      </c>
      <c r="C57" s="212"/>
      <c r="D57" s="329" t="s">
        <v>184</v>
      </c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13" t="s">
        <v>8</v>
      </c>
      <c r="R57" s="13" t="s">
        <v>144</v>
      </c>
      <c r="S57" s="212"/>
      <c r="T57" s="244"/>
    </row>
    <row r="58" spans="1:20" ht="18" customHeight="1">
      <c r="A58" s="12"/>
      <c r="B58" s="208" t="s">
        <v>1</v>
      </c>
      <c r="C58" s="214"/>
      <c r="D58" s="330" t="s">
        <v>191</v>
      </c>
      <c r="E58" s="330" t="s">
        <v>191</v>
      </c>
      <c r="F58" s="330" t="s">
        <v>191</v>
      </c>
      <c r="G58" s="330" t="s">
        <v>191</v>
      </c>
      <c r="H58" s="330" t="s">
        <v>191</v>
      </c>
      <c r="I58" s="330" t="s">
        <v>191</v>
      </c>
      <c r="J58" s="330" t="s">
        <v>191</v>
      </c>
      <c r="K58" s="330" t="s">
        <v>191</v>
      </c>
      <c r="L58" s="330" t="s">
        <v>191</v>
      </c>
      <c r="M58" s="330" t="s">
        <v>191</v>
      </c>
      <c r="N58" s="330" t="s">
        <v>191</v>
      </c>
      <c r="O58" s="330" t="s">
        <v>191</v>
      </c>
      <c r="P58" s="330" t="s">
        <v>191</v>
      </c>
      <c r="Q58" s="23">
        <v>20</v>
      </c>
      <c r="R58" s="219"/>
      <c r="S58" s="214"/>
      <c r="T58" s="244">
        <f t="shared" si="0"/>
        <v>-20</v>
      </c>
    </row>
    <row r="59" spans="1:20" ht="18" customHeight="1">
      <c r="A59" s="12"/>
      <c r="B59" s="208" t="s">
        <v>2</v>
      </c>
      <c r="C59" s="214"/>
      <c r="D59" s="330" t="s">
        <v>190</v>
      </c>
      <c r="E59" s="330" t="s">
        <v>190</v>
      </c>
      <c r="F59" s="330" t="s">
        <v>190</v>
      </c>
      <c r="G59" s="330" t="s">
        <v>190</v>
      </c>
      <c r="H59" s="330" t="s">
        <v>190</v>
      </c>
      <c r="I59" s="330" t="s">
        <v>190</v>
      </c>
      <c r="J59" s="330" t="s">
        <v>190</v>
      </c>
      <c r="K59" s="330" t="s">
        <v>190</v>
      </c>
      <c r="L59" s="330" t="s">
        <v>190</v>
      </c>
      <c r="M59" s="330" t="s">
        <v>190</v>
      </c>
      <c r="N59" s="330" t="s">
        <v>190</v>
      </c>
      <c r="O59" s="330" t="s">
        <v>190</v>
      </c>
      <c r="P59" s="330" t="s">
        <v>190</v>
      </c>
      <c r="Q59" s="23">
        <v>15</v>
      </c>
      <c r="R59" s="219"/>
      <c r="S59" s="214"/>
      <c r="T59" s="244">
        <f t="shared" si="0"/>
        <v>-15</v>
      </c>
    </row>
    <row r="60" spans="1:20" ht="26.4" customHeight="1">
      <c r="A60" s="12"/>
      <c r="B60" s="208" t="s">
        <v>3</v>
      </c>
      <c r="C60" s="214"/>
      <c r="D60" s="330" t="s">
        <v>189</v>
      </c>
      <c r="E60" s="330" t="s">
        <v>189</v>
      </c>
      <c r="F60" s="330" t="s">
        <v>189</v>
      </c>
      <c r="G60" s="330" t="s">
        <v>189</v>
      </c>
      <c r="H60" s="330" t="s">
        <v>189</v>
      </c>
      <c r="I60" s="330" t="s">
        <v>189</v>
      </c>
      <c r="J60" s="330" t="s">
        <v>189</v>
      </c>
      <c r="K60" s="330" t="s">
        <v>189</v>
      </c>
      <c r="L60" s="330" t="s">
        <v>189</v>
      </c>
      <c r="M60" s="330" t="s">
        <v>189</v>
      </c>
      <c r="N60" s="330" t="s">
        <v>189</v>
      </c>
      <c r="O60" s="330" t="s">
        <v>189</v>
      </c>
      <c r="P60" s="330" t="s">
        <v>189</v>
      </c>
      <c r="Q60" s="23">
        <v>10</v>
      </c>
      <c r="R60" s="219"/>
      <c r="S60" s="214"/>
      <c r="T60" s="244">
        <f t="shared" si="0"/>
        <v>-10</v>
      </c>
    </row>
    <row r="61" spans="1:20" ht="18" customHeight="1">
      <c r="A61" s="3"/>
      <c r="B61" s="208" t="s">
        <v>4</v>
      </c>
      <c r="C61" s="211"/>
      <c r="D61" s="330" t="s">
        <v>188</v>
      </c>
      <c r="E61" s="330" t="s">
        <v>188</v>
      </c>
      <c r="F61" s="330" t="s">
        <v>188</v>
      </c>
      <c r="G61" s="330" t="s">
        <v>188</v>
      </c>
      <c r="H61" s="330" t="s">
        <v>188</v>
      </c>
      <c r="I61" s="330" t="s">
        <v>188</v>
      </c>
      <c r="J61" s="330" t="s">
        <v>188</v>
      </c>
      <c r="K61" s="330" t="s">
        <v>188</v>
      </c>
      <c r="L61" s="330" t="s">
        <v>188</v>
      </c>
      <c r="M61" s="330" t="s">
        <v>188</v>
      </c>
      <c r="N61" s="330" t="s">
        <v>188</v>
      </c>
      <c r="O61" s="330" t="s">
        <v>188</v>
      </c>
      <c r="P61" s="330" t="s">
        <v>188</v>
      </c>
      <c r="Q61" s="15">
        <v>12</v>
      </c>
      <c r="R61" s="217"/>
      <c r="S61" s="2"/>
      <c r="T61" s="244">
        <f t="shared" si="0"/>
        <v>-12</v>
      </c>
    </row>
    <row r="62" spans="1:20" ht="18" customHeight="1">
      <c r="A62" s="3"/>
      <c r="B62" s="208" t="s">
        <v>5</v>
      </c>
      <c r="C62" s="211"/>
      <c r="D62" s="330" t="s">
        <v>187</v>
      </c>
      <c r="E62" s="330" t="s">
        <v>187</v>
      </c>
      <c r="F62" s="330" t="s">
        <v>187</v>
      </c>
      <c r="G62" s="330" t="s">
        <v>187</v>
      </c>
      <c r="H62" s="330" t="s">
        <v>187</v>
      </c>
      <c r="I62" s="330" t="s">
        <v>187</v>
      </c>
      <c r="J62" s="330" t="s">
        <v>187</v>
      </c>
      <c r="K62" s="330" t="s">
        <v>187</v>
      </c>
      <c r="L62" s="330" t="s">
        <v>187</v>
      </c>
      <c r="M62" s="330" t="s">
        <v>187</v>
      </c>
      <c r="N62" s="330" t="s">
        <v>187</v>
      </c>
      <c r="O62" s="330" t="s">
        <v>187</v>
      </c>
      <c r="P62" s="330" t="s">
        <v>187</v>
      </c>
      <c r="Q62" s="15">
        <v>8</v>
      </c>
      <c r="R62" s="217"/>
      <c r="S62" s="2"/>
      <c r="T62" s="244">
        <f t="shared" si="0"/>
        <v>-8</v>
      </c>
    </row>
    <row r="63" spans="1:20" ht="18" customHeight="1">
      <c r="A63" s="3"/>
      <c r="B63" s="208" t="s">
        <v>6</v>
      </c>
      <c r="C63" s="211"/>
      <c r="D63" s="330" t="s">
        <v>228</v>
      </c>
      <c r="E63" s="330" t="s">
        <v>186</v>
      </c>
      <c r="F63" s="330" t="s">
        <v>186</v>
      </c>
      <c r="G63" s="330" t="s">
        <v>186</v>
      </c>
      <c r="H63" s="330" t="s">
        <v>186</v>
      </c>
      <c r="I63" s="330" t="s">
        <v>186</v>
      </c>
      <c r="J63" s="330" t="s">
        <v>186</v>
      </c>
      <c r="K63" s="330" t="s">
        <v>186</v>
      </c>
      <c r="L63" s="330" t="s">
        <v>186</v>
      </c>
      <c r="M63" s="330" t="s">
        <v>186</v>
      </c>
      <c r="N63" s="330" t="s">
        <v>186</v>
      </c>
      <c r="O63" s="330" t="s">
        <v>186</v>
      </c>
      <c r="P63" s="330" t="s">
        <v>186</v>
      </c>
      <c r="Q63" s="21">
        <v>5</v>
      </c>
      <c r="R63" s="217"/>
      <c r="S63" s="2"/>
      <c r="T63" s="244">
        <f t="shared" si="0"/>
        <v>-5</v>
      </c>
    </row>
    <row r="64" spans="1:20" ht="30" customHeight="1">
      <c r="A64" s="12"/>
      <c r="B64" s="208" t="s">
        <v>7</v>
      </c>
      <c r="C64" s="211"/>
      <c r="D64" s="330" t="s">
        <v>233</v>
      </c>
      <c r="E64" s="330" t="s">
        <v>185</v>
      </c>
      <c r="F64" s="330" t="s">
        <v>185</v>
      </c>
      <c r="G64" s="330" t="s">
        <v>185</v>
      </c>
      <c r="H64" s="330" t="s">
        <v>185</v>
      </c>
      <c r="I64" s="330" t="s">
        <v>185</v>
      </c>
      <c r="J64" s="330" t="s">
        <v>185</v>
      </c>
      <c r="K64" s="330" t="s">
        <v>185</v>
      </c>
      <c r="L64" s="330" t="s">
        <v>185</v>
      </c>
      <c r="M64" s="330" t="s">
        <v>185</v>
      </c>
      <c r="N64" s="330" t="s">
        <v>185</v>
      </c>
      <c r="O64" s="330" t="s">
        <v>185</v>
      </c>
      <c r="P64" s="330" t="s">
        <v>185</v>
      </c>
      <c r="Q64" s="22">
        <v>20</v>
      </c>
      <c r="R64" s="218"/>
      <c r="S64" s="206"/>
      <c r="T64" s="244">
        <f t="shared" si="0"/>
        <v>-20</v>
      </c>
    </row>
    <row r="65" spans="1:20" ht="18" customHeight="1">
      <c r="A65" s="3"/>
      <c r="B65" s="2"/>
      <c r="C65" s="3"/>
      <c r="D65" s="3"/>
      <c r="E65" s="3"/>
      <c r="F65" s="3"/>
      <c r="G65" s="3"/>
      <c r="H65" s="3"/>
      <c r="I65" s="3"/>
      <c r="J65" s="3"/>
      <c r="K65" s="8"/>
      <c r="L65" s="3"/>
      <c r="M65" s="3"/>
      <c r="N65" s="3"/>
      <c r="O65" s="3"/>
      <c r="P65" s="3"/>
      <c r="Q65" s="4">
        <f>SUM(Q58:Q64)-25</f>
        <v>65</v>
      </c>
      <c r="R65" s="4">
        <f>SUM(R58:R64)</f>
        <v>0</v>
      </c>
      <c r="S65" s="24"/>
      <c r="T65" s="244">
        <f t="shared" si="0"/>
        <v>-65</v>
      </c>
    </row>
    <row r="66" spans="1:20" ht="18" customHeight="1">
      <c r="A66" s="3"/>
      <c r="B66" s="2"/>
      <c r="C66" s="3"/>
      <c r="D66" s="3"/>
      <c r="E66" s="3"/>
      <c r="F66" s="3"/>
      <c r="G66" s="3"/>
      <c r="H66" s="3"/>
      <c r="I66" s="3"/>
      <c r="J66" s="3"/>
      <c r="K66" s="8"/>
      <c r="L66" s="3"/>
      <c r="M66" s="3"/>
      <c r="N66" s="3"/>
      <c r="O66" s="3"/>
      <c r="P66" s="3"/>
      <c r="Q66" s="24"/>
      <c r="R66" s="24"/>
      <c r="S66" s="24"/>
      <c r="T66" s="244"/>
    </row>
    <row r="67" spans="1:20" ht="18" customHeight="1">
      <c r="A67" s="12"/>
      <c r="B67" s="13" t="s">
        <v>23</v>
      </c>
      <c r="C67" s="212"/>
      <c r="D67" s="329" t="s">
        <v>192</v>
      </c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13" t="s">
        <v>8</v>
      </c>
      <c r="R67" s="13" t="s">
        <v>144</v>
      </c>
      <c r="S67" s="212"/>
      <c r="T67" s="244"/>
    </row>
    <row r="68" spans="1:20" ht="18" customHeight="1">
      <c r="A68" s="3"/>
      <c r="B68" s="208" t="s">
        <v>1</v>
      </c>
      <c r="C68" s="210"/>
      <c r="D68" s="330" t="s">
        <v>201</v>
      </c>
      <c r="E68" s="330" t="s">
        <v>201</v>
      </c>
      <c r="F68" s="330" t="s">
        <v>201</v>
      </c>
      <c r="G68" s="330" t="s">
        <v>201</v>
      </c>
      <c r="H68" s="330" t="s">
        <v>201</v>
      </c>
      <c r="I68" s="330" t="s">
        <v>201</v>
      </c>
      <c r="J68" s="330" t="s">
        <v>201</v>
      </c>
      <c r="K68" s="330" t="s">
        <v>201</v>
      </c>
      <c r="L68" s="330" t="s">
        <v>201</v>
      </c>
      <c r="M68" s="330" t="s">
        <v>201</v>
      </c>
      <c r="N68" s="330" t="s">
        <v>201</v>
      </c>
      <c r="O68" s="330" t="s">
        <v>201</v>
      </c>
      <c r="P68" s="330" t="s">
        <v>201</v>
      </c>
      <c r="Q68" s="19">
        <v>15</v>
      </c>
      <c r="R68" s="217"/>
      <c r="S68" s="2"/>
      <c r="T68" s="244">
        <f t="shared" si="0"/>
        <v>-15</v>
      </c>
    </row>
    <row r="69" spans="1:20" ht="30" customHeight="1">
      <c r="A69" s="3"/>
      <c r="B69" s="208" t="s">
        <v>2</v>
      </c>
      <c r="C69" s="211"/>
      <c r="D69" s="330" t="s">
        <v>200</v>
      </c>
      <c r="E69" s="330" t="s">
        <v>200</v>
      </c>
      <c r="F69" s="330" t="s">
        <v>200</v>
      </c>
      <c r="G69" s="330" t="s">
        <v>200</v>
      </c>
      <c r="H69" s="330" t="s">
        <v>200</v>
      </c>
      <c r="I69" s="330" t="s">
        <v>200</v>
      </c>
      <c r="J69" s="330" t="s">
        <v>200</v>
      </c>
      <c r="K69" s="330" t="s">
        <v>200</v>
      </c>
      <c r="L69" s="330" t="s">
        <v>200</v>
      </c>
      <c r="M69" s="330" t="s">
        <v>200</v>
      </c>
      <c r="N69" s="330" t="s">
        <v>200</v>
      </c>
      <c r="O69" s="330" t="s">
        <v>200</v>
      </c>
      <c r="P69" s="330" t="s">
        <v>200</v>
      </c>
      <c r="Q69" s="19">
        <v>5</v>
      </c>
      <c r="R69" s="217"/>
      <c r="S69" s="2"/>
      <c r="T69" s="244">
        <f t="shared" si="0"/>
        <v>-5</v>
      </c>
    </row>
    <row r="70" spans="1:20" ht="18" customHeight="1">
      <c r="A70" s="3"/>
      <c r="B70" s="208" t="s">
        <v>3</v>
      </c>
      <c r="C70" s="211"/>
      <c r="D70" s="330" t="s">
        <v>199</v>
      </c>
      <c r="E70" s="330" t="s">
        <v>199</v>
      </c>
      <c r="F70" s="330" t="s">
        <v>199</v>
      </c>
      <c r="G70" s="330" t="s">
        <v>199</v>
      </c>
      <c r="H70" s="330" t="s">
        <v>199</v>
      </c>
      <c r="I70" s="330" t="s">
        <v>199</v>
      </c>
      <c r="J70" s="330" t="s">
        <v>199</v>
      </c>
      <c r="K70" s="330" t="s">
        <v>199</v>
      </c>
      <c r="L70" s="330" t="s">
        <v>199</v>
      </c>
      <c r="M70" s="330" t="s">
        <v>199</v>
      </c>
      <c r="N70" s="330" t="s">
        <v>199</v>
      </c>
      <c r="O70" s="330" t="s">
        <v>199</v>
      </c>
      <c r="P70" s="330" t="s">
        <v>199</v>
      </c>
      <c r="Q70" s="16">
        <v>30</v>
      </c>
      <c r="R70" s="217"/>
      <c r="S70" s="2"/>
      <c r="T70" s="244">
        <f t="shared" si="0"/>
        <v>-30</v>
      </c>
    </row>
    <row r="71" spans="1:20" ht="18" customHeight="1">
      <c r="A71" s="3"/>
      <c r="B71" s="208" t="s">
        <v>4</v>
      </c>
      <c r="C71" s="211"/>
      <c r="D71" s="330" t="s">
        <v>198</v>
      </c>
      <c r="E71" s="330" t="s">
        <v>198</v>
      </c>
      <c r="F71" s="330" t="s">
        <v>198</v>
      </c>
      <c r="G71" s="330" t="s">
        <v>198</v>
      </c>
      <c r="H71" s="330" t="s">
        <v>198</v>
      </c>
      <c r="I71" s="330" t="s">
        <v>198</v>
      </c>
      <c r="J71" s="330" t="s">
        <v>198</v>
      </c>
      <c r="K71" s="330" t="s">
        <v>198</v>
      </c>
      <c r="L71" s="330" t="s">
        <v>198</v>
      </c>
      <c r="M71" s="330" t="s">
        <v>198</v>
      </c>
      <c r="N71" s="330" t="s">
        <v>198</v>
      </c>
      <c r="O71" s="330" t="s">
        <v>198</v>
      </c>
      <c r="P71" s="330" t="s">
        <v>198</v>
      </c>
      <c r="Q71" s="19">
        <v>10</v>
      </c>
      <c r="R71" s="217"/>
      <c r="S71" s="2"/>
      <c r="T71" s="244">
        <f t="shared" si="0"/>
        <v>-10</v>
      </c>
    </row>
    <row r="72" spans="1:20" ht="30" customHeight="1">
      <c r="A72" s="3"/>
      <c r="B72" s="208" t="s">
        <v>5</v>
      </c>
      <c r="C72" s="211"/>
      <c r="D72" s="330" t="s">
        <v>197</v>
      </c>
      <c r="E72" s="330" t="s">
        <v>197</v>
      </c>
      <c r="F72" s="330" t="s">
        <v>197</v>
      </c>
      <c r="G72" s="330" t="s">
        <v>197</v>
      </c>
      <c r="H72" s="330" t="s">
        <v>197</v>
      </c>
      <c r="I72" s="330" t="s">
        <v>197</v>
      </c>
      <c r="J72" s="330" t="s">
        <v>197</v>
      </c>
      <c r="K72" s="330" t="s">
        <v>197</v>
      </c>
      <c r="L72" s="330" t="s">
        <v>197</v>
      </c>
      <c r="M72" s="330" t="s">
        <v>197</v>
      </c>
      <c r="N72" s="330" t="s">
        <v>197</v>
      </c>
      <c r="O72" s="330" t="s">
        <v>197</v>
      </c>
      <c r="P72" s="330" t="s">
        <v>197</v>
      </c>
      <c r="Q72" s="19">
        <v>5</v>
      </c>
      <c r="R72" s="217"/>
      <c r="S72" s="2"/>
      <c r="T72" s="244">
        <f t="shared" si="0"/>
        <v>-5</v>
      </c>
    </row>
    <row r="73" spans="1:20" ht="18" customHeight="1">
      <c r="A73" s="12"/>
      <c r="B73" s="208" t="s">
        <v>6</v>
      </c>
      <c r="C73" s="211"/>
      <c r="D73" s="330" t="s">
        <v>196</v>
      </c>
      <c r="E73" s="330" t="s">
        <v>196</v>
      </c>
      <c r="F73" s="330" t="s">
        <v>196</v>
      </c>
      <c r="G73" s="330" t="s">
        <v>196</v>
      </c>
      <c r="H73" s="330" t="s">
        <v>196</v>
      </c>
      <c r="I73" s="330" t="s">
        <v>196</v>
      </c>
      <c r="J73" s="330" t="s">
        <v>196</v>
      </c>
      <c r="K73" s="330" t="s">
        <v>196</v>
      </c>
      <c r="L73" s="330" t="s">
        <v>196</v>
      </c>
      <c r="M73" s="330" t="s">
        <v>196</v>
      </c>
      <c r="N73" s="330" t="s">
        <v>196</v>
      </c>
      <c r="O73" s="330" t="s">
        <v>196</v>
      </c>
      <c r="P73" s="330" t="s">
        <v>196</v>
      </c>
      <c r="Q73" s="19">
        <v>15</v>
      </c>
      <c r="R73" s="218"/>
      <c r="S73" s="206"/>
      <c r="T73" s="244">
        <f t="shared" si="0"/>
        <v>-15</v>
      </c>
    </row>
    <row r="74" spans="1:20" ht="18" customHeight="1">
      <c r="A74" s="3"/>
      <c r="B74" s="208" t="s">
        <v>7</v>
      </c>
      <c r="C74" s="213"/>
      <c r="D74" s="330" t="s">
        <v>195</v>
      </c>
      <c r="E74" s="330" t="s">
        <v>195</v>
      </c>
      <c r="F74" s="330" t="s">
        <v>195</v>
      </c>
      <c r="G74" s="330" t="s">
        <v>195</v>
      </c>
      <c r="H74" s="330" t="s">
        <v>195</v>
      </c>
      <c r="I74" s="330" t="s">
        <v>195</v>
      </c>
      <c r="J74" s="330" t="s">
        <v>195</v>
      </c>
      <c r="K74" s="330" t="s">
        <v>195</v>
      </c>
      <c r="L74" s="330" t="s">
        <v>195</v>
      </c>
      <c r="M74" s="330" t="s">
        <v>195</v>
      </c>
      <c r="N74" s="330" t="s">
        <v>195</v>
      </c>
      <c r="O74" s="330" t="s">
        <v>195</v>
      </c>
      <c r="P74" s="330" t="s">
        <v>195</v>
      </c>
      <c r="Q74" s="19">
        <v>10</v>
      </c>
      <c r="R74" s="217"/>
      <c r="S74" s="2"/>
      <c r="T74" s="244">
        <f t="shared" si="0"/>
        <v>-10</v>
      </c>
    </row>
    <row r="75" spans="1:20" ht="18" customHeight="1">
      <c r="A75" s="3"/>
      <c r="B75" s="208" t="s">
        <v>14</v>
      </c>
      <c r="C75" s="213"/>
      <c r="D75" s="330" t="s">
        <v>194</v>
      </c>
      <c r="E75" s="330" t="s">
        <v>194</v>
      </c>
      <c r="F75" s="330" t="s">
        <v>194</v>
      </c>
      <c r="G75" s="330" t="s">
        <v>194</v>
      </c>
      <c r="H75" s="330" t="s">
        <v>194</v>
      </c>
      <c r="I75" s="330" t="s">
        <v>194</v>
      </c>
      <c r="J75" s="330" t="s">
        <v>194</v>
      </c>
      <c r="K75" s="330" t="s">
        <v>194</v>
      </c>
      <c r="L75" s="330" t="s">
        <v>194</v>
      </c>
      <c r="M75" s="330" t="s">
        <v>194</v>
      </c>
      <c r="N75" s="330" t="s">
        <v>194</v>
      </c>
      <c r="O75" s="330" t="s">
        <v>194</v>
      </c>
      <c r="P75" s="330" t="s">
        <v>194</v>
      </c>
      <c r="Q75" s="19">
        <v>15</v>
      </c>
      <c r="R75" s="217"/>
      <c r="S75" s="2"/>
      <c r="T75" s="244">
        <f t="shared" si="0"/>
        <v>-15</v>
      </c>
    </row>
    <row r="76" spans="1:20" ht="18" customHeight="1">
      <c r="A76" s="12"/>
      <c r="B76" s="208" t="s">
        <v>15</v>
      </c>
      <c r="C76" s="210"/>
      <c r="D76" s="330" t="s">
        <v>193</v>
      </c>
      <c r="E76" s="330" t="s">
        <v>193</v>
      </c>
      <c r="F76" s="330" t="s">
        <v>193</v>
      </c>
      <c r="G76" s="330" t="s">
        <v>193</v>
      </c>
      <c r="H76" s="330" t="s">
        <v>193</v>
      </c>
      <c r="I76" s="330" t="s">
        <v>193</v>
      </c>
      <c r="J76" s="330" t="s">
        <v>193</v>
      </c>
      <c r="K76" s="330" t="s">
        <v>193</v>
      </c>
      <c r="L76" s="330" t="s">
        <v>193</v>
      </c>
      <c r="M76" s="330" t="s">
        <v>193</v>
      </c>
      <c r="N76" s="330" t="s">
        <v>193</v>
      </c>
      <c r="O76" s="330" t="s">
        <v>193</v>
      </c>
      <c r="P76" s="330" t="s">
        <v>193</v>
      </c>
      <c r="Q76" s="19">
        <v>30</v>
      </c>
      <c r="R76" s="218"/>
      <c r="S76" s="206"/>
      <c r="T76" s="244">
        <f t="shared" ref="T76:T102" si="1">R76-Q76</f>
        <v>-30</v>
      </c>
    </row>
    <row r="77" spans="1:20" ht="18" customHeight="1">
      <c r="A77" s="3"/>
      <c r="B77" s="2"/>
      <c r="C77" s="3"/>
      <c r="D77" s="18"/>
      <c r="E77" s="2"/>
      <c r="F77" s="8"/>
      <c r="G77" s="8"/>
      <c r="H77" s="8"/>
      <c r="I77" s="8"/>
      <c r="J77" s="8"/>
      <c r="K77" s="28"/>
      <c r="L77" s="8"/>
      <c r="M77" s="8"/>
      <c r="N77" s="8"/>
      <c r="O77" s="8"/>
      <c r="P77" s="8"/>
      <c r="Q77" s="89">
        <f>SUM(Q68:Q76)-20</f>
        <v>115</v>
      </c>
      <c r="R77" s="89">
        <f>SUM(R68:R76)</f>
        <v>0</v>
      </c>
      <c r="S77" s="241"/>
      <c r="T77" s="244">
        <f t="shared" si="1"/>
        <v>-115</v>
      </c>
    </row>
    <row r="78" spans="1:20" ht="18" customHeight="1">
      <c r="A78" s="3"/>
      <c r="B78" s="326" t="str">
        <f>P5</f>
        <v>dd-mm-yyyy</v>
      </c>
      <c r="C78" s="326"/>
      <c r="D78" s="326"/>
      <c r="E78" s="14" t="s">
        <v>52</v>
      </c>
      <c r="F78" s="327" t="str">
        <f>F5</f>
        <v>&lt;&lt;Bateau&gt;&gt;</v>
      </c>
      <c r="G78" s="327"/>
      <c r="H78" s="327"/>
      <c r="I78" s="327"/>
      <c r="J78" s="94"/>
      <c r="K78" s="129"/>
      <c r="L78" s="331"/>
      <c r="M78" s="331"/>
      <c r="N78" s="14"/>
      <c r="O78" s="14"/>
      <c r="P78" s="14"/>
      <c r="Q78" s="325" t="s">
        <v>149</v>
      </c>
      <c r="R78" s="325"/>
      <c r="S78" s="240"/>
      <c r="T78" s="244"/>
    </row>
    <row r="79" spans="1:20" ht="18" customHeight="1">
      <c r="A79" s="3"/>
      <c r="B79" s="2"/>
      <c r="C79" s="3"/>
      <c r="D79" s="18"/>
      <c r="E79" s="2"/>
      <c r="F79" s="8"/>
      <c r="G79" s="8"/>
      <c r="H79" s="8"/>
      <c r="I79" s="8"/>
      <c r="J79" s="8"/>
      <c r="K79" s="28"/>
      <c r="L79" s="8"/>
      <c r="M79" s="8"/>
      <c r="N79" s="8"/>
      <c r="O79" s="8"/>
      <c r="P79" s="8"/>
      <c r="Q79" s="336" t="s">
        <v>0</v>
      </c>
      <c r="R79" s="336"/>
      <c r="S79" s="24"/>
      <c r="T79" s="244"/>
    </row>
    <row r="80" spans="1:20" ht="18" customHeight="1">
      <c r="A80" s="12"/>
      <c r="B80" s="13" t="s">
        <v>24</v>
      </c>
      <c r="C80" s="212"/>
      <c r="D80" s="329" t="s">
        <v>202</v>
      </c>
      <c r="E80" s="329"/>
      <c r="F80" s="329"/>
      <c r="G80" s="329"/>
      <c r="H80" s="329"/>
      <c r="I80" s="329"/>
      <c r="J80" s="329"/>
      <c r="K80" s="329"/>
      <c r="L80" s="329"/>
      <c r="M80" s="329"/>
      <c r="N80" s="329"/>
      <c r="O80" s="329"/>
      <c r="P80" s="329"/>
      <c r="Q80" s="13" t="s">
        <v>8</v>
      </c>
      <c r="R80" s="13" t="s">
        <v>144</v>
      </c>
      <c r="S80" s="212"/>
      <c r="T80" s="244"/>
    </row>
    <row r="81" spans="1:20" ht="18" customHeight="1">
      <c r="A81" s="3"/>
      <c r="B81" s="208" t="s">
        <v>1</v>
      </c>
      <c r="C81" s="214"/>
      <c r="D81" s="330" t="s">
        <v>203</v>
      </c>
      <c r="E81" s="330" t="s">
        <v>203</v>
      </c>
      <c r="F81" s="330" t="s">
        <v>203</v>
      </c>
      <c r="G81" s="330" t="s">
        <v>203</v>
      </c>
      <c r="H81" s="330" t="s">
        <v>203</v>
      </c>
      <c r="I81" s="330" t="s">
        <v>203</v>
      </c>
      <c r="J81" s="330" t="s">
        <v>203</v>
      </c>
      <c r="K81" s="330" t="s">
        <v>203</v>
      </c>
      <c r="L81" s="330" t="s">
        <v>203</v>
      </c>
      <c r="M81" s="330" t="s">
        <v>203</v>
      </c>
      <c r="N81" s="330" t="s">
        <v>203</v>
      </c>
      <c r="O81" s="330" t="s">
        <v>203</v>
      </c>
      <c r="P81" s="330" t="s">
        <v>203</v>
      </c>
      <c r="Q81" s="19">
        <v>5</v>
      </c>
      <c r="R81" s="217"/>
      <c r="S81" s="2"/>
      <c r="T81" s="244">
        <f t="shared" si="1"/>
        <v>-5</v>
      </c>
    </row>
    <row r="82" spans="1:20" ht="18" customHeight="1">
      <c r="A82" s="3"/>
      <c r="B82" s="208" t="s">
        <v>2</v>
      </c>
      <c r="C82" s="214"/>
      <c r="D82" s="330" t="s">
        <v>204</v>
      </c>
      <c r="E82" s="330" t="s">
        <v>204</v>
      </c>
      <c r="F82" s="330" t="s">
        <v>204</v>
      </c>
      <c r="G82" s="330" t="s">
        <v>204</v>
      </c>
      <c r="H82" s="330" t="s">
        <v>204</v>
      </c>
      <c r="I82" s="330" t="s">
        <v>204</v>
      </c>
      <c r="J82" s="330" t="s">
        <v>204</v>
      </c>
      <c r="K82" s="330" t="s">
        <v>204</v>
      </c>
      <c r="L82" s="330" t="s">
        <v>204</v>
      </c>
      <c r="M82" s="330" t="s">
        <v>204</v>
      </c>
      <c r="N82" s="330" t="s">
        <v>204</v>
      </c>
      <c r="O82" s="330" t="s">
        <v>204</v>
      </c>
      <c r="P82" s="330" t="s">
        <v>204</v>
      </c>
      <c r="Q82" s="19">
        <v>5</v>
      </c>
      <c r="R82" s="217"/>
      <c r="S82" s="2"/>
      <c r="T82" s="244">
        <f t="shared" si="1"/>
        <v>-5</v>
      </c>
    </row>
    <row r="83" spans="1:20" ht="18" customHeight="1">
      <c r="A83" s="3"/>
      <c r="B83" s="208" t="s">
        <v>3</v>
      </c>
      <c r="C83" s="214"/>
      <c r="D83" s="330" t="s">
        <v>205</v>
      </c>
      <c r="E83" s="330" t="s">
        <v>205</v>
      </c>
      <c r="F83" s="330" t="s">
        <v>205</v>
      </c>
      <c r="G83" s="330" t="s">
        <v>205</v>
      </c>
      <c r="H83" s="330" t="s">
        <v>205</v>
      </c>
      <c r="I83" s="330" t="s">
        <v>205</v>
      </c>
      <c r="J83" s="330" t="s">
        <v>205</v>
      </c>
      <c r="K83" s="330" t="s">
        <v>205</v>
      </c>
      <c r="L83" s="330" t="s">
        <v>205</v>
      </c>
      <c r="M83" s="330" t="s">
        <v>205</v>
      </c>
      <c r="N83" s="330" t="s">
        <v>205</v>
      </c>
      <c r="O83" s="330" t="s">
        <v>205</v>
      </c>
      <c r="P83" s="330" t="s">
        <v>205</v>
      </c>
      <c r="Q83" s="19">
        <v>10</v>
      </c>
      <c r="R83" s="217"/>
      <c r="S83" s="2"/>
      <c r="T83" s="244">
        <f t="shared" si="1"/>
        <v>-10</v>
      </c>
    </row>
    <row r="84" spans="1:20" ht="30" customHeight="1">
      <c r="A84" s="3"/>
      <c r="B84" s="208" t="s">
        <v>4</v>
      </c>
      <c r="C84" s="214"/>
      <c r="D84" s="330" t="s">
        <v>206</v>
      </c>
      <c r="E84" s="330" t="s">
        <v>206</v>
      </c>
      <c r="F84" s="330" t="s">
        <v>206</v>
      </c>
      <c r="G84" s="330" t="s">
        <v>206</v>
      </c>
      <c r="H84" s="330" t="s">
        <v>206</v>
      </c>
      <c r="I84" s="330" t="s">
        <v>206</v>
      </c>
      <c r="J84" s="330" t="s">
        <v>206</v>
      </c>
      <c r="K84" s="330" t="s">
        <v>206</v>
      </c>
      <c r="L84" s="330" t="s">
        <v>206</v>
      </c>
      <c r="M84" s="330" t="s">
        <v>206</v>
      </c>
      <c r="N84" s="330" t="s">
        <v>206</v>
      </c>
      <c r="O84" s="330" t="s">
        <v>206</v>
      </c>
      <c r="P84" s="330" t="s">
        <v>206</v>
      </c>
      <c r="Q84" s="19">
        <v>5</v>
      </c>
      <c r="R84" s="217"/>
      <c r="S84" s="2"/>
      <c r="T84" s="244">
        <f t="shared" si="1"/>
        <v>-5</v>
      </c>
    </row>
    <row r="85" spans="1:20" ht="30" customHeight="1">
      <c r="A85" s="3"/>
      <c r="B85" s="208" t="s">
        <v>5</v>
      </c>
      <c r="C85" s="211"/>
      <c r="D85" s="330" t="s">
        <v>207</v>
      </c>
      <c r="E85" s="330" t="s">
        <v>207</v>
      </c>
      <c r="F85" s="330" t="s">
        <v>207</v>
      </c>
      <c r="G85" s="330" t="s">
        <v>207</v>
      </c>
      <c r="H85" s="330" t="s">
        <v>207</v>
      </c>
      <c r="I85" s="330" t="s">
        <v>207</v>
      </c>
      <c r="J85" s="330" t="s">
        <v>207</v>
      </c>
      <c r="K85" s="330" t="s">
        <v>207</v>
      </c>
      <c r="L85" s="330" t="s">
        <v>207</v>
      </c>
      <c r="M85" s="330" t="s">
        <v>207</v>
      </c>
      <c r="N85" s="330" t="s">
        <v>207</v>
      </c>
      <c r="O85" s="330" t="s">
        <v>207</v>
      </c>
      <c r="P85" s="330" t="s">
        <v>207</v>
      </c>
      <c r="Q85" s="19">
        <v>5</v>
      </c>
      <c r="R85" s="217"/>
      <c r="S85" s="2"/>
      <c r="T85" s="244">
        <f t="shared" si="1"/>
        <v>-5</v>
      </c>
    </row>
    <row r="86" spans="1:20" ht="18" customHeight="1">
      <c r="A86" s="12"/>
      <c r="B86" s="208" t="s">
        <v>6</v>
      </c>
      <c r="C86" s="211"/>
      <c r="D86" s="330" t="s">
        <v>208</v>
      </c>
      <c r="E86" s="330" t="s">
        <v>208</v>
      </c>
      <c r="F86" s="330" t="s">
        <v>208</v>
      </c>
      <c r="G86" s="330" t="s">
        <v>208</v>
      </c>
      <c r="H86" s="330" t="s">
        <v>208</v>
      </c>
      <c r="I86" s="330" t="s">
        <v>208</v>
      </c>
      <c r="J86" s="330" t="s">
        <v>208</v>
      </c>
      <c r="K86" s="330" t="s">
        <v>208</v>
      </c>
      <c r="L86" s="330" t="s">
        <v>208</v>
      </c>
      <c r="M86" s="330" t="s">
        <v>208</v>
      </c>
      <c r="N86" s="330" t="s">
        <v>208</v>
      </c>
      <c r="O86" s="330" t="s">
        <v>208</v>
      </c>
      <c r="P86" s="330" t="s">
        <v>208</v>
      </c>
      <c r="Q86" s="19">
        <v>10</v>
      </c>
      <c r="R86" s="218"/>
      <c r="S86" s="206"/>
      <c r="T86" s="244">
        <f t="shared" si="1"/>
        <v>-10</v>
      </c>
    </row>
    <row r="87" spans="1:20" ht="18" customHeight="1">
      <c r="A87" s="12"/>
      <c r="B87" s="149"/>
      <c r="C87" s="211"/>
      <c r="D87" s="347" t="s">
        <v>215</v>
      </c>
      <c r="E87" s="348"/>
      <c r="F87" s="348"/>
      <c r="G87" s="348"/>
      <c r="H87" s="348"/>
      <c r="I87" s="348"/>
      <c r="J87" s="348"/>
      <c r="K87" s="348"/>
      <c r="L87" s="348"/>
      <c r="M87" s="348"/>
      <c r="N87" s="348"/>
      <c r="O87" s="348"/>
      <c r="P87" s="349"/>
      <c r="Q87" s="19"/>
      <c r="R87" s="20"/>
      <c r="S87" s="206"/>
      <c r="T87" s="244"/>
    </row>
    <row r="88" spans="1:20" ht="18" customHeight="1">
      <c r="A88" s="12"/>
      <c r="B88" s="208" t="s">
        <v>7</v>
      </c>
      <c r="C88" s="211"/>
      <c r="D88" s="330" t="s">
        <v>209</v>
      </c>
      <c r="E88" s="330" t="s">
        <v>209</v>
      </c>
      <c r="F88" s="330" t="s">
        <v>209</v>
      </c>
      <c r="G88" s="330" t="s">
        <v>209</v>
      </c>
      <c r="H88" s="330" t="s">
        <v>209</v>
      </c>
      <c r="I88" s="330" t="s">
        <v>209</v>
      </c>
      <c r="J88" s="330" t="s">
        <v>209</v>
      </c>
      <c r="K88" s="330" t="s">
        <v>209</v>
      </c>
      <c r="L88" s="330" t="s">
        <v>209</v>
      </c>
      <c r="M88" s="330" t="s">
        <v>209</v>
      </c>
      <c r="N88" s="330" t="s">
        <v>209</v>
      </c>
      <c r="O88" s="330" t="s">
        <v>209</v>
      </c>
      <c r="P88" s="330" t="s">
        <v>209</v>
      </c>
      <c r="Q88" s="19">
        <v>10</v>
      </c>
      <c r="R88" s="218"/>
      <c r="S88" s="206"/>
      <c r="T88" s="244">
        <f t="shared" si="1"/>
        <v>-10</v>
      </c>
    </row>
    <row r="89" spans="1:20" ht="18" customHeight="1">
      <c r="A89" s="3"/>
      <c r="B89" s="208" t="s">
        <v>14</v>
      </c>
      <c r="C89" s="3"/>
      <c r="D89" s="330" t="s">
        <v>210</v>
      </c>
      <c r="E89" s="330" t="s">
        <v>210</v>
      </c>
      <c r="F89" s="330" t="s">
        <v>210</v>
      </c>
      <c r="G89" s="330" t="s">
        <v>210</v>
      </c>
      <c r="H89" s="330" t="s">
        <v>210</v>
      </c>
      <c r="I89" s="330" t="s">
        <v>210</v>
      </c>
      <c r="J89" s="330" t="s">
        <v>210</v>
      </c>
      <c r="K89" s="330" t="s">
        <v>210</v>
      </c>
      <c r="L89" s="330" t="s">
        <v>210</v>
      </c>
      <c r="M89" s="330" t="s">
        <v>210</v>
      </c>
      <c r="N89" s="330" t="s">
        <v>210</v>
      </c>
      <c r="O89" s="330" t="s">
        <v>210</v>
      </c>
      <c r="P89" s="330" t="s">
        <v>210</v>
      </c>
      <c r="Q89" s="19">
        <v>10</v>
      </c>
      <c r="R89" s="217"/>
      <c r="S89" s="2"/>
      <c r="T89" s="244">
        <f t="shared" si="1"/>
        <v>-10</v>
      </c>
    </row>
    <row r="90" spans="1:20" ht="18" customHeight="1">
      <c r="A90" s="3"/>
      <c r="B90" s="208" t="s">
        <v>15</v>
      </c>
      <c r="C90" s="212"/>
      <c r="D90" s="330" t="s">
        <v>211</v>
      </c>
      <c r="E90" s="330" t="s">
        <v>211</v>
      </c>
      <c r="F90" s="330" t="s">
        <v>211</v>
      </c>
      <c r="G90" s="330" t="s">
        <v>211</v>
      </c>
      <c r="H90" s="330" t="s">
        <v>211</v>
      </c>
      <c r="I90" s="330" t="s">
        <v>211</v>
      </c>
      <c r="J90" s="330" t="s">
        <v>211</v>
      </c>
      <c r="K90" s="330" t="s">
        <v>211</v>
      </c>
      <c r="L90" s="330" t="s">
        <v>211</v>
      </c>
      <c r="M90" s="330" t="s">
        <v>211</v>
      </c>
      <c r="N90" s="330" t="s">
        <v>211</v>
      </c>
      <c r="O90" s="330" t="s">
        <v>211</v>
      </c>
      <c r="P90" s="330" t="s">
        <v>211</v>
      </c>
      <c r="Q90" s="19">
        <v>10</v>
      </c>
      <c r="R90" s="217"/>
      <c r="S90" s="2"/>
      <c r="T90" s="244">
        <f t="shared" si="1"/>
        <v>-10</v>
      </c>
    </row>
    <row r="91" spans="1:20" ht="18" customHeight="1">
      <c r="A91" s="3"/>
      <c r="B91" s="208" t="s">
        <v>16</v>
      </c>
      <c r="C91" s="210"/>
      <c r="D91" s="330" t="s">
        <v>212</v>
      </c>
      <c r="E91" s="330" t="s">
        <v>212</v>
      </c>
      <c r="F91" s="330" t="s">
        <v>212</v>
      </c>
      <c r="G91" s="330" t="s">
        <v>212</v>
      </c>
      <c r="H91" s="330" t="s">
        <v>212</v>
      </c>
      <c r="I91" s="330" t="s">
        <v>212</v>
      </c>
      <c r="J91" s="330" t="s">
        <v>212</v>
      </c>
      <c r="K91" s="330" t="s">
        <v>212</v>
      </c>
      <c r="L91" s="330" t="s">
        <v>212</v>
      </c>
      <c r="M91" s="330" t="s">
        <v>212</v>
      </c>
      <c r="N91" s="330" t="s">
        <v>212</v>
      </c>
      <c r="O91" s="330" t="s">
        <v>212</v>
      </c>
      <c r="P91" s="330" t="s">
        <v>212</v>
      </c>
      <c r="Q91" s="15">
        <v>20</v>
      </c>
      <c r="R91" s="217"/>
      <c r="S91" s="2"/>
      <c r="T91" s="244">
        <f t="shared" si="1"/>
        <v>-20</v>
      </c>
    </row>
    <row r="92" spans="1:20" ht="30" customHeight="1">
      <c r="A92" s="3"/>
      <c r="B92" s="208" t="s">
        <v>18</v>
      </c>
      <c r="C92" s="211"/>
      <c r="D92" s="330" t="s">
        <v>234</v>
      </c>
      <c r="E92" s="330" t="s">
        <v>213</v>
      </c>
      <c r="F92" s="330" t="s">
        <v>213</v>
      </c>
      <c r="G92" s="330" t="s">
        <v>213</v>
      </c>
      <c r="H92" s="330" t="s">
        <v>213</v>
      </c>
      <c r="I92" s="330" t="s">
        <v>213</v>
      </c>
      <c r="J92" s="330" t="s">
        <v>213</v>
      </c>
      <c r="K92" s="330" t="s">
        <v>213</v>
      </c>
      <c r="L92" s="330" t="s">
        <v>213</v>
      </c>
      <c r="M92" s="330" t="s">
        <v>213</v>
      </c>
      <c r="N92" s="330" t="s">
        <v>213</v>
      </c>
      <c r="O92" s="330" t="s">
        <v>213</v>
      </c>
      <c r="P92" s="330" t="s">
        <v>213</v>
      </c>
      <c r="Q92" s="19">
        <v>10</v>
      </c>
      <c r="R92" s="217"/>
      <c r="S92" s="2"/>
      <c r="T92" s="244">
        <f t="shared" si="1"/>
        <v>-10</v>
      </c>
    </row>
    <row r="93" spans="1:20" ht="18" customHeight="1">
      <c r="A93" s="3"/>
      <c r="B93" s="206"/>
      <c r="C93" s="86"/>
      <c r="D93" s="86"/>
      <c r="E93" s="86"/>
      <c r="F93" s="86"/>
      <c r="G93" s="86"/>
      <c r="H93" s="86"/>
      <c r="I93" s="86"/>
      <c r="J93" s="86"/>
      <c r="K93" s="131"/>
      <c r="L93" s="86"/>
      <c r="M93" s="86"/>
      <c r="N93" s="86"/>
      <c r="O93" s="86"/>
      <c r="P93" s="86"/>
      <c r="Q93" s="90">
        <f>SUM(Q81:Q92)-5</f>
        <v>95</v>
      </c>
      <c r="R93" s="90">
        <f>SUM(R81:R92)</f>
        <v>0</v>
      </c>
      <c r="S93" s="243"/>
      <c r="T93" s="244">
        <f t="shared" si="1"/>
        <v>-95</v>
      </c>
    </row>
    <row r="94" spans="1:20" ht="18" customHeight="1">
      <c r="A94" s="3"/>
      <c r="B94" s="206" t="s">
        <v>0</v>
      </c>
      <c r="C94" s="86"/>
      <c r="D94" s="86"/>
      <c r="E94" s="8"/>
      <c r="F94" s="28"/>
      <c r="G94" s="28"/>
      <c r="H94" s="28"/>
      <c r="I94" s="28"/>
      <c r="J94" s="28"/>
      <c r="K94" s="128"/>
      <c r="L94" s="28"/>
      <c r="M94" s="28"/>
      <c r="N94" s="28"/>
      <c r="O94" s="28"/>
      <c r="P94" s="28"/>
      <c r="Q94" s="83" t="s">
        <v>0</v>
      </c>
      <c r="R94" s="2"/>
      <c r="S94" s="2"/>
      <c r="T94" s="244"/>
    </row>
    <row r="95" spans="1:20" ht="18" customHeight="1">
      <c r="A95" s="12"/>
      <c r="B95" s="209" t="s">
        <v>47</v>
      </c>
      <c r="C95" s="211"/>
      <c r="D95" s="332" t="s">
        <v>221</v>
      </c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4"/>
      <c r="Q95" s="13" t="s">
        <v>8</v>
      </c>
      <c r="R95" s="13" t="s">
        <v>144</v>
      </c>
      <c r="S95" s="212"/>
      <c r="T95" s="244"/>
    </row>
    <row r="96" spans="1:20" ht="18" customHeight="1">
      <c r="A96" s="12"/>
      <c r="B96" s="17" t="s">
        <v>0</v>
      </c>
      <c r="C96" s="211"/>
      <c r="D96" s="335" t="s">
        <v>222</v>
      </c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13"/>
      <c r="R96" s="13"/>
      <c r="S96" s="212"/>
      <c r="T96" s="244"/>
    </row>
    <row r="97" spans="1:20" ht="18" customHeight="1">
      <c r="A97" s="3"/>
      <c r="B97" s="208" t="s">
        <v>1</v>
      </c>
      <c r="C97" s="211"/>
      <c r="D97" s="330" t="s">
        <v>216</v>
      </c>
      <c r="E97" s="330" t="s">
        <v>216</v>
      </c>
      <c r="F97" s="330" t="s">
        <v>216</v>
      </c>
      <c r="G97" s="330" t="s">
        <v>216</v>
      </c>
      <c r="H97" s="330" t="s">
        <v>216</v>
      </c>
      <c r="I97" s="330" t="s">
        <v>216</v>
      </c>
      <c r="J97" s="330" t="s">
        <v>216</v>
      </c>
      <c r="K97" s="330" t="s">
        <v>216</v>
      </c>
      <c r="L97" s="330" t="s">
        <v>216</v>
      </c>
      <c r="M97" s="330" t="s">
        <v>216</v>
      </c>
      <c r="N97" s="330" t="s">
        <v>216</v>
      </c>
      <c r="O97" s="330" t="s">
        <v>216</v>
      </c>
      <c r="P97" s="330" t="s">
        <v>216</v>
      </c>
      <c r="Q97" s="21">
        <v>15</v>
      </c>
      <c r="R97" s="217"/>
      <c r="S97" s="2"/>
      <c r="T97" s="244">
        <f t="shared" si="1"/>
        <v>-15</v>
      </c>
    </row>
    <row r="98" spans="1:20" ht="18" customHeight="1">
      <c r="A98" s="12"/>
      <c r="B98" s="208" t="s">
        <v>2</v>
      </c>
      <c r="C98" s="213"/>
      <c r="D98" s="330" t="s">
        <v>217</v>
      </c>
      <c r="E98" s="330" t="s">
        <v>217</v>
      </c>
      <c r="F98" s="330" t="s">
        <v>217</v>
      </c>
      <c r="G98" s="330" t="s">
        <v>217</v>
      </c>
      <c r="H98" s="330" t="s">
        <v>217</v>
      </c>
      <c r="I98" s="330" t="s">
        <v>217</v>
      </c>
      <c r="J98" s="330" t="s">
        <v>217</v>
      </c>
      <c r="K98" s="330" t="s">
        <v>217</v>
      </c>
      <c r="L98" s="330" t="s">
        <v>217</v>
      </c>
      <c r="M98" s="330" t="s">
        <v>217</v>
      </c>
      <c r="N98" s="330" t="s">
        <v>217</v>
      </c>
      <c r="O98" s="330" t="s">
        <v>217</v>
      </c>
      <c r="P98" s="330" t="s">
        <v>217</v>
      </c>
      <c r="Q98" s="21">
        <v>15</v>
      </c>
      <c r="R98" s="217"/>
      <c r="S98" s="2"/>
      <c r="T98" s="244">
        <f t="shared" si="1"/>
        <v>-15</v>
      </c>
    </row>
    <row r="99" spans="1:20" ht="18" customHeight="1">
      <c r="A99" s="3"/>
      <c r="B99" s="208" t="s">
        <v>3</v>
      </c>
      <c r="C99" s="213"/>
      <c r="D99" s="330" t="s">
        <v>218</v>
      </c>
      <c r="E99" s="330" t="s">
        <v>218</v>
      </c>
      <c r="F99" s="330" t="s">
        <v>218</v>
      </c>
      <c r="G99" s="330" t="s">
        <v>218</v>
      </c>
      <c r="H99" s="330" t="s">
        <v>218</v>
      </c>
      <c r="I99" s="330" t="s">
        <v>218</v>
      </c>
      <c r="J99" s="330" t="s">
        <v>218</v>
      </c>
      <c r="K99" s="330" t="s">
        <v>218</v>
      </c>
      <c r="L99" s="330" t="s">
        <v>218</v>
      </c>
      <c r="M99" s="330" t="s">
        <v>218</v>
      </c>
      <c r="N99" s="330" t="s">
        <v>218</v>
      </c>
      <c r="O99" s="330" t="s">
        <v>218</v>
      </c>
      <c r="P99" s="330" t="s">
        <v>218</v>
      </c>
      <c r="Q99" s="21">
        <v>8</v>
      </c>
      <c r="R99" s="217"/>
      <c r="S99" s="2"/>
      <c r="T99" s="244">
        <f t="shared" si="1"/>
        <v>-8</v>
      </c>
    </row>
    <row r="100" spans="1:20" ht="18" customHeight="1">
      <c r="A100" s="3"/>
      <c r="B100" s="208" t="s">
        <v>4</v>
      </c>
      <c r="C100" s="210"/>
      <c r="D100" s="330" t="s">
        <v>219</v>
      </c>
      <c r="E100" s="330" t="s">
        <v>219</v>
      </c>
      <c r="F100" s="330" t="s">
        <v>219</v>
      </c>
      <c r="G100" s="330" t="s">
        <v>219</v>
      </c>
      <c r="H100" s="330" t="s">
        <v>219</v>
      </c>
      <c r="I100" s="330" t="s">
        <v>219</v>
      </c>
      <c r="J100" s="330" t="s">
        <v>219</v>
      </c>
      <c r="K100" s="330" t="s">
        <v>219</v>
      </c>
      <c r="L100" s="330" t="s">
        <v>219</v>
      </c>
      <c r="M100" s="330" t="s">
        <v>219</v>
      </c>
      <c r="N100" s="330" t="s">
        <v>219</v>
      </c>
      <c r="O100" s="330" t="s">
        <v>219</v>
      </c>
      <c r="P100" s="330" t="s">
        <v>219</v>
      </c>
      <c r="Q100" s="21">
        <v>8</v>
      </c>
      <c r="R100" s="217"/>
      <c r="S100" s="2"/>
      <c r="T100" s="244">
        <f t="shared" si="1"/>
        <v>-8</v>
      </c>
    </row>
    <row r="101" spans="1:20" ht="42" customHeight="1">
      <c r="A101" s="3"/>
      <c r="B101" s="208" t="s">
        <v>5</v>
      </c>
      <c r="C101" s="210"/>
      <c r="D101" s="330" t="s">
        <v>241</v>
      </c>
      <c r="E101" s="330" t="s">
        <v>220</v>
      </c>
      <c r="F101" s="330" t="s">
        <v>220</v>
      </c>
      <c r="G101" s="330" t="s">
        <v>220</v>
      </c>
      <c r="H101" s="330" t="s">
        <v>220</v>
      </c>
      <c r="I101" s="330" t="s">
        <v>220</v>
      </c>
      <c r="J101" s="330" t="s">
        <v>220</v>
      </c>
      <c r="K101" s="330" t="s">
        <v>220</v>
      </c>
      <c r="L101" s="330" t="s">
        <v>220</v>
      </c>
      <c r="M101" s="330" t="s">
        <v>220</v>
      </c>
      <c r="N101" s="330" t="s">
        <v>220</v>
      </c>
      <c r="O101" s="330" t="s">
        <v>220</v>
      </c>
      <c r="P101" s="330" t="s">
        <v>220</v>
      </c>
      <c r="Q101" s="192">
        <v>10</v>
      </c>
      <c r="R101" s="220"/>
      <c r="S101" s="2"/>
      <c r="T101" s="244">
        <f t="shared" si="1"/>
        <v>-10</v>
      </c>
    </row>
    <row r="102" spans="1:20" ht="18" customHeight="1">
      <c r="A102" s="3"/>
      <c r="B102" s="2" t="s">
        <v>0</v>
      </c>
      <c r="C102" s="3"/>
      <c r="D102" s="18"/>
      <c r="E102" s="2"/>
      <c r="F102" s="8"/>
      <c r="G102" s="8"/>
      <c r="H102" s="8"/>
      <c r="I102" s="8"/>
      <c r="J102" s="8"/>
      <c r="K102" s="28"/>
      <c r="L102" s="8"/>
      <c r="M102" s="8"/>
      <c r="N102" s="8"/>
      <c r="O102" s="8"/>
      <c r="P102" s="8"/>
      <c r="Q102" s="89">
        <f>SUM(Q97:Q101)</f>
        <v>56</v>
      </c>
      <c r="R102" s="89">
        <f>SUM(R97:R101)</f>
        <v>0</v>
      </c>
      <c r="S102" s="241"/>
      <c r="T102" s="244">
        <f t="shared" si="1"/>
        <v>-56</v>
      </c>
    </row>
    <row r="103" spans="1:20" ht="18" customHeight="1">
      <c r="D103" s="9"/>
      <c r="E103" s="9"/>
      <c r="F103" s="9"/>
      <c r="G103" s="9"/>
      <c r="H103" s="9"/>
      <c r="I103" s="9"/>
      <c r="J103" s="9"/>
      <c r="K103" s="148"/>
      <c r="L103" s="9"/>
      <c r="M103" s="9"/>
      <c r="N103" s="9"/>
      <c r="O103" s="9"/>
      <c r="P103" s="9"/>
      <c r="Q103" s="144"/>
      <c r="R103" s="238"/>
      <c r="T103" s="245"/>
    </row>
  </sheetData>
  <sheetProtection algorithmName="SHA-512" hashValue="yX2baZTMxumKY9TTT3LtHj5LyXlvrcZwGDIHl8kufjlLuih28St5ywR0B3qe/+XresXX4Ij1dyeanvgxAFTJSA==" saltValue="NjzAfaNMSNnauXLtNzAKnA==" spinCount="100000" sheet="1" objects="1" scenarios="1"/>
  <protectedRanges>
    <protectedRange sqref="R81:S86 R88:S92 R97:S101" name="score4"/>
    <protectedRange sqref="R58:S64 R68:S76" name="score3"/>
    <protectedRange sqref="R32:S34 R36:S38 R43:S53" name="score2"/>
    <protectedRange sqref="R11:S19 R24:S28" name="score1"/>
  </protectedRanges>
  <mergeCells count="99">
    <mergeCell ref="D32:P32"/>
    <mergeCell ref="D27:P27"/>
    <mergeCell ref="D28:P28"/>
    <mergeCell ref="Q29:R29"/>
    <mergeCell ref="D31:P31"/>
    <mergeCell ref="D86:P86"/>
    <mergeCell ref="D87:P87"/>
    <mergeCell ref="F29:I29"/>
    <mergeCell ref="D33:P33"/>
    <mergeCell ref="D60:P60"/>
    <mergeCell ref="D61:P61"/>
    <mergeCell ref="D62:P62"/>
    <mergeCell ref="D63:P63"/>
    <mergeCell ref="D34:P34"/>
    <mergeCell ref="D35:P35"/>
    <mergeCell ref="D45:P45"/>
    <mergeCell ref="D36:P36"/>
    <mergeCell ref="D41:P41"/>
    <mergeCell ref="D42:P42"/>
    <mergeCell ref="D48:P48"/>
    <mergeCell ref="B29:D29"/>
    <mergeCell ref="B2:Q2"/>
    <mergeCell ref="B3:H3"/>
    <mergeCell ref="D24:P24"/>
    <mergeCell ref="D25:P25"/>
    <mergeCell ref="D26:P26"/>
    <mergeCell ref="D10:P10"/>
    <mergeCell ref="D11:P11"/>
    <mergeCell ref="D12:P12"/>
    <mergeCell ref="D13:P13"/>
    <mergeCell ref="D14:P14"/>
    <mergeCell ref="F5:H5"/>
    <mergeCell ref="F6:H6"/>
    <mergeCell ref="K5:M5"/>
    <mergeCell ref="K6:M6"/>
    <mergeCell ref="D17:P17"/>
    <mergeCell ref="D18:P18"/>
    <mergeCell ref="I3:K3"/>
    <mergeCell ref="D19:P19"/>
    <mergeCell ref="D22:P22"/>
    <mergeCell ref="D23:P23"/>
    <mergeCell ref="B5:D5"/>
    <mergeCell ref="B6:D6"/>
    <mergeCell ref="D9:P9"/>
    <mergeCell ref="D15:P15"/>
    <mergeCell ref="D16:P16"/>
    <mergeCell ref="Q79:R79"/>
    <mergeCell ref="D30:I30"/>
    <mergeCell ref="Q56:R56"/>
    <mergeCell ref="D73:P73"/>
    <mergeCell ref="D74:P74"/>
    <mergeCell ref="D75:P75"/>
    <mergeCell ref="D76:P76"/>
    <mergeCell ref="D51:P51"/>
    <mergeCell ref="D52:P52"/>
    <mergeCell ref="D53:P53"/>
    <mergeCell ref="D38:P38"/>
    <mergeCell ref="D43:P43"/>
    <mergeCell ref="D49:P49"/>
    <mergeCell ref="Q78:R78"/>
    <mergeCell ref="D50:P50"/>
    <mergeCell ref="D47:P47"/>
    <mergeCell ref="D101:P101"/>
    <mergeCell ref="D84:P84"/>
    <mergeCell ref="D80:P80"/>
    <mergeCell ref="D81:P81"/>
    <mergeCell ref="D82:P82"/>
    <mergeCell ref="D100:P100"/>
    <mergeCell ref="D95:P95"/>
    <mergeCell ref="D96:P96"/>
    <mergeCell ref="D97:P97"/>
    <mergeCell ref="D98:P98"/>
    <mergeCell ref="D99:P99"/>
    <mergeCell ref="D89:P89"/>
    <mergeCell ref="D90:P90"/>
    <mergeCell ref="D91:P91"/>
    <mergeCell ref="D92:P92"/>
    <mergeCell ref="D88:P88"/>
    <mergeCell ref="D83:P83"/>
    <mergeCell ref="D85:P85"/>
    <mergeCell ref="D46:P46"/>
    <mergeCell ref="D37:P37"/>
    <mergeCell ref="D44:P44"/>
    <mergeCell ref="Q55:R55"/>
    <mergeCell ref="B78:D78"/>
    <mergeCell ref="F78:I78"/>
    <mergeCell ref="F55:I55"/>
    <mergeCell ref="D57:P57"/>
    <mergeCell ref="D58:P58"/>
    <mergeCell ref="B55:D55"/>
    <mergeCell ref="D64:P64"/>
    <mergeCell ref="D59:P59"/>
    <mergeCell ref="D72:P72"/>
    <mergeCell ref="D67:P67"/>
    <mergeCell ref="D68:P68"/>
    <mergeCell ref="D69:P69"/>
    <mergeCell ref="D70:P70"/>
    <mergeCell ref="D71:P71"/>
    <mergeCell ref="L78:M78"/>
  </mergeCells>
  <conditionalFormatting sqref="R11:R19">
    <cfRule type="cellIs" dxfId="5" priority="2" operator="greaterThan">
      <formula>"Q11"</formula>
    </cfRule>
  </conditionalFormatting>
  <conditionalFormatting sqref="T11:T102">
    <cfRule type="cellIs" dxfId="4" priority="1" operator="greaterThan">
      <formula>0</formula>
    </cfRule>
  </conditionalFormatting>
  <pageMargins left="0.39370078740157483" right="0.31496062992125984" top="0.35433070866141736" bottom="0.74803149606299213" header="0.31496062992125984" footer="0.31496062992125984"/>
  <pageSetup paperSize="9" scale="99" fitToHeight="0" orientation="landscape" r:id="rId1"/>
  <rowBreaks count="2" manualBreakCount="2">
    <brk id="54" max="18" man="1"/>
    <brk id="7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F753-30E9-49EB-88C6-CF65F5C8680D}">
  <sheetPr codeName="Blad3">
    <pageSetUpPr fitToPage="1"/>
  </sheetPr>
  <dimension ref="A1:W29"/>
  <sheetViews>
    <sheetView showGridLines="0" showRowColHeaders="0" zoomScaleNormal="100" zoomScaleSheetLayoutView="100" workbookViewId="0">
      <selection activeCell="F5" sqref="F5:H5"/>
    </sheetView>
  </sheetViews>
  <sheetFormatPr defaultColWidth="8.88671875" defaultRowHeight="18" customHeight="1"/>
  <cols>
    <col min="1" max="1" width="4.33203125" style="9" customWidth="1"/>
    <col min="2" max="2" width="5.6640625" style="9" customWidth="1"/>
    <col min="3" max="3" width="0.88671875" style="9" customWidth="1"/>
    <col min="4" max="4" width="5.6640625" customWidth="1"/>
    <col min="5" max="5" width="1.6640625" customWidth="1"/>
    <col min="6" max="8" width="8.33203125" customWidth="1"/>
    <col min="9" max="9" width="11.109375" customWidth="1"/>
    <col min="10" max="10" width="1.6640625" customWidth="1"/>
    <col min="11" max="11" width="8.33203125" style="132" customWidth="1"/>
    <col min="12" max="13" width="8.33203125" customWidth="1"/>
    <col min="15" max="15" width="1.6640625" customWidth="1"/>
    <col min="16" max="16" width="23.44140625" customWidth="1"/>
    <col min="17" max="18" width="9.33203125" style="84" customWidth="1"/>
    <col min="19" max="19" width="9.33203125" customWidth="1"/>
  </cols>
  <sheetData>
    <row r="1" spans="1:22" ht="18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27"/>
      <c r="L1" s="6"/>
      <c r="M1" s="6"/>
      <c r="N1" s="6"/>
      <c r="O1" s="6"/>
      <c r="P1" s="6"/>
      <c r="Q1" s="82"/>
      <c r="R1" s="82"/>
      <c r="S1" s="9"/>
    </row>
    <row r="2" spans="1:22" ht="18" customHeight="1">
      <c r="A2" s="6"/>
      <c r="B2" s="297" t="str">
        <f>'A. Performances des moteurs'!$B$2</f>
        <v>Programme d'exigences Green Award | Navigation intérieure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82"/>
      <c r="S2" s="9"/>
    </row>
    <row r="3" spans="1:22" ht="18" customHeight="1">
      <c r="A3" s="3"/>
      <c r="B3" s="327" t="s">
        <v>223</v>
      </c>
      <c r="C3" s="327"/>
      <c r="D3" s="327"/>
      <c r="E3" s="327"/>
      <c r="F3" s="327"/>
      <c r="G3" s="327"/>
      <c r="H3" s="327"/>
      <c r="I3" s="339"/>
      <c r="J3" s="339"/>
      <c r="K3" s="339"/>
      <c r="L3" s="3"/>
      <c r="M3" s="3"/>
      <c r="N3" s="3"/>
      <c r="O3" s="3"/>
      <c r="P3" s="3"/>
      <c r="Q3" s="2"/>
      <c r="R3" s="2"/>
      <c r="S3" s="9"/>
    </row>
    <row r="4" spans="1:22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8"/>
      <c r="L4" s="3"/>
      <c r="M4" s="3"/>
      <c r="N4" s="3"/>
      <c r="O4" s="3"/>
      <c r="P4" s="3"/>
      <c r="Q4" s="2"/>
      <c r="R4" s="2"/>
      <c r="S4" s="9"/>
    </row>
    <row r="5" spans="1:22" ht="20.100000000000001" customHeight="1">
      <c r="A5" s="3"/>
      <c r="B5" s="343" t="str">
        <f>'A. Performances des moteurs'!$B$5</f>
        <v>Bateau</v>
      </c>
      <c r="C5" s="343"/>
      <c r="D5" s="343"/>
      <c r="E5" s="140" t="s">
        <v>17</v>
      </c>
      <c r="F5" s="344" t="str">
        <f>'A. Performances des moteurs'!$D$5</f>
        <v>&lt;&lt;Bateau&gt;&gt;</v>
      </c>
      <c r="G5" s="344"/>
      <c r="H5" s="344"/>
      <c r="I5" s="139" t="str">
        <f>'A. Performances des moteurs'!$G$5</f>
        <v>ENI</v>
      </c>
      <c r="J5" s="136" t="s">
        <v>17</v>
      </c>
      <c r="K5" s="344" t="str">
        <f>'A. Performances des moteurs'!$I$5</f>
        <v>&lt;&lt;ENI&gt;&gt;</v>
      </c>
      <c r="L5" s="344"/>
      <c r="M5" s="344"/>
      <c r="N5" s="195" t="str">
        <f>'A. Performances des moteurs'!$M$5</f>
        <v xml:space="preserve">  Date</v>
      </c>
      <c r="O5" s="137" t="s">
        <v>17</v>
      </c>
      <c r="P5" s="141" t="str">
        <f>'A. Performances des moteurs'!$O$5</f>
        <v>dd-mm-yyyy</v>
      </c>
      <c r="Q5" s="2"/>
      <c r="R5" s="2"/>
      <c r="S5" s="9"/>
    </row>
    <row r="6" spans="1:22" ht="20.100000000000001" customHeight="1">
      <c r="A6" s="3"/>
      <c r="B6" s="343" t="str">
        <f>'A. Performances des moteurs'!$B$6</f>
        <v>Inspecteur</v>
      </c>
      <c r="C6" s="343"/>
      <c r="D6" s="343"/>
      <c r="E6" s="140" t="s">
        <v>17</v>
      </c>
      <c r="F6" s="344">
        <f>'A. Performances des moteurs'!$D$6</f>
        <v>0</v>
      </c>
      <c r="G6" s="344"/>
      <c r="H6" s="344"/>
      <c r="I6" s="139" t="str">
        <f>'A. Performances des moteurs'!$G$6</f>
        <v>Site</v>
      </c>
      <c r="J6" s="136" t="s">
        <v>17</v>
      </c>
      <c r="K6" s="345" t="str">
        <f>'A. Performances des moteurs'!$I$6</f>
        <v>&lt;&lt;Site&gt;&gt;</v>
      </c>
      <c r="L6" s="346"/>
      <c r="M6" s="346"/>
      <c r="N6" s="138"/>
      <c r="O6" s="138"/>
      <c r="P6" s="138"/>
      <c r="Q6" s="2"/>
      <c r="R6" s="2"/>
      <c r="S6" s="9"/>
    </row>
    <row r="7" spans="1:22" ht="18" customHeight="1">
      <c r="A7" s="3"/>
      <c r="B7" s="6"/>
      <c r="C7" s="6"/>
      <c r="D7" s="6"/>
      <c r="E7" s="6"/>
      <c r="F7" s="6"/>
      <c r="G7" s="6"/>
      <c r="H7" s="6"/>
      <c r="I7" s="6"/>
      <c r="J7" s="6"/>
      <c r="K7" s="134"/>
      <c r="L7" s="6"/>
      <c r="M7" s="6"/>
      <c r="N7" s="6"/>
      <c r="O7" s="6"/>
      <c r="P7" s="6"/>
      <c r="Q7" s="2"/>
      <c r="R7" s="2"/>
      <c r="S7" s="9"/>
    </row>
    <row r="8" spans="1:22" ht="18" customHeight="1">
      <c r="A8" s="3"/>
      <c r="B8" s="6"/>
      <c r="C8" s="6"/>
      <c r="D8" s="6"/>
      <c r="E8" s="6"/>
      <c r="F8" s="6"/>
      <c r="G8" s="6"/>
      <c r="H8" s="6"/>
      <c r="I8" s="6"/>
      <c r="J8" s="6"/>
      <c r="K8" s="134"/>
      <c r="L8" s="6"/>
      <c r="M8" s="6"/>
      <c r="N8" s="6"/>
      <c r="O8" s="6"/>
      <c r="P8" s="6"/>
      <c r="Q8" s="2"/>
      <c r="R8" s="2"/>
      <c r="S8" s="9"/>
    </row>
    <row r="9" spans="1:22" ht="19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  <c r="O9" s="3"/>
      <c r="P9" s="3"/>
      <c r="Q9" s="354" t="s">
        <v>86</v>
      </c>
      <c r="R9" s="354"/>
      <c r="S9" s="9"/>
    </row>
    <row r="10" spans="1:22" ht="20.10000000000000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O10" s="3"/>
      <c r="P10" s="3"/>
      <c r="Q10" s="4" t="s">
        <v>8</v>
      </c>
      <c r="R10" s="4" t="s">
        <v>144</v>
      </c>
      <c r="S10" s="85" t="s">
        <v>27</v>
      </c>
    </row>
    <row r="11" spans="1:22" ht="20.100000000000001" customHeight="1">
      <c r="A11" s="3"/>
      <c r="B11" s="4" t="s">
        <v>29</v>
      </c>
      <c r="C11" s="24"/>
      <c r="D11" s="332" t="s">
        <v>229</v>
      </c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4"/>
      <c r="Q11" s="223">
        <f>'A. Performances des moteurs'!$H$47</f>
        <v>600</v>
      </c>
      <c r="R11" s="231">
        <f>'A. Performances des moteurs'!$S$21</f>
        <v>0</v>
      </c>
      <c r="S11" s="232">
        <f>R11/Q11</f>
        <v>0</v>
      </c>
    </row>
    <row r="12" spans="1:22" ht="20.100000000000001" customHeight="1">
      <c r="A12" s="3"/>
      <c r="B12" s="4" t="s">
        <v>30</v>
      </c>
      <c r="C12" s="24"/>
      <c r="D12" s="332" t="s">
        <v>74</v>
      </c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/>
      <c r="Q12" s="223"/>
      <c r="R12" s="231"/>
      <c r="S12" s="232" t="s">
        <v>0</v>
      </c>
      <c r="V12" s="1" t="s">
        <v>0</v>
      </c>
    </row>
    <row r="13" spans="1:22" ht="20.100000000000001" customHeight="1">
      <c r="A13" s="3"/>
      <c r="B13" s="223" t="s">
        <v>19</v>
      </c>
      <c r="C13" s="224"/>
      <c r="D13" s="226" t="str">
        <f>'B. Exigences supplémentaires'!D9</f>
        <v>Carburants alternatifs</v>
      </c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35"/>
      <c r="Q13" s="223">
        <f>'B. Exigences supplémentaires'!$Q$20</f>
        <v>60</v>
      </c>
      <c r="R13" s="223">
        <f>'B. Exigences supplémentaires'!$R$20</f>
        <v>0</v>
      </c>
      <c r="S13" s="232">
        <f>R13/Q13</f>
        <v>0</v>
      </c>
      <c r="V13" s="1" t="s">
        <v>0</v>
      </c>
    </row>
    <row r="14" spans="1:22" ht="20.100000000000001" customHeight="1">
      <c r="A14" s="3"/>
      <c r="B14" s="223" t="s">
        <v>20</v>
      </c>
      <c r="C14" s="210"/>
      <c r="D14" s="226" t="str">
        <f>'B. Exigences supplémentaires'!D22</f>
        <v>Mesures d'économie d'énergie sur la propulsion/coque</v>
      </c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35"/>
      <c r="Q14" s="223">
        <f>'B. Exigences supplémentaires'!$Q$39</f>
        <v>96</v>
      </c>
      <c r="R14" s="223">
        <f>'B. Exigences supplémentaires'!$R$39</f>
        <v>0</v>
      </c>
      <c r="S14" s="232">
        <f t="shared" ref="S14:S20" si="0">R14/Q14</f>
        <v>0</v>
      </c>
      <c r="U14" s="1" t="s">
        <v>0</v>
      </c>
      <c r="V14" s="1" t="s">
        <v>0</v>
      </c>
    </row>
    <row r="15" spans="1:22" ht="20.100000000000001" customHeight="1">
      <c r="A15" s="3"/>
      <c r="B15" s="223" t="s">
        <v>21</v>
      </c>
      <c r="C15" s="210"/>
      <c r="D15" s="226" t="str">
        <f>'B. Exigences supplémentaires'!D41</f>
        <v>Économies de carburant</v>
      </c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35"/>
      <c r="Q15" s="231">
        <f>'B. Exigences supplémentaires'!$Q$54</f>
        <v>109</v>
      </c>
      <c r="R15" s="231">
        <f>'B. Exigences supplémentaires'!$R$54</f>
        <v>0</v>
      </c>
      <c r="S15" s="232">
        <f t="shared" si="0"/>
        <v>0</v>
      </c>
      <c r="V15" s="1" t="s">
        <v>0</v>
      </c>
    </row>
    <row r="16" spans="1:22" ht="20.100000000000001" customHeight="1">
      <c r="A16" s="3"/>
      <c r="B16" s="223" t="s">
        <v>22</v>
      </c>
      <c r="C16" s="211"/>
      <c r="D16" s="226" t="str">
        <f>'B. Exigences supplémentaires'!D57</f>
        <v xml:space="preserve">Déchets et maintenance												</v>
      </c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35"/>
      <c r="Q16" s="223">
        <f>'B. Exigences supplémentaires'!$Q$65</f>
        <v>65</v>
      </c>
      <c r="R16" s="223">
        <f>'B. Exigences supplémentaires'!$R$65</f>
        <v>0</v>
      </c>
      <c r="S16" s="232">
        <f t="shared" si="0"/>
        <v>0</v>
      </c>
    </row>
    <row r="17" spans="1:23" ht="20.100000000000001" customHeight="1">
      <c r="A17" s="3"/>
      <c r="B17" s="223" t="s">
        <v>23</v>
      </c>
      <c r="C17" s="211"/>
      <c r="D17" s="226" t="str">
        <f>'B. Exigences supplémentaires'!D67</f>
        <v>Prévention de la pollution</v>
      </c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35"/>
      <c r="Q17" s="231">
        <f>'B. Exigences supplémentaires'!$Q$77</f>
        <v>115</v>
      </c>
      <c r="R17" s="231">
        <f>'B. Exigences supplémentaires'!$R$77</f>
        <v>0</v>
      </c>
      <c r="S17" s="232">
        <f t="shared" si="0"/>
        <v>0</v>
      </c>
      <c r="V17" s="1" t="s">
        <v>0</v>
      </c>
    </row>
    <row r="18" spans="1:23" ht="20.100000000000001" customHeight="1">
      <c r="A18" s="3"/>
      <c r="B18" s="223" t="s">
        <v>24</v>
      </c>
      <c r="C18" s="211"/>
      <c r="D18" s="226" t="str">
        <f>'B. Exigences supplémentaires'!D80</f>
        <v xml:space="preserve">Sécurité												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35"/>
      <c r="Q18" s="231">
        <f>'B. Exigences supplémentaires'!$Q$93</f>
        <v>95</v>
      </c>
      <c r="R18" s="231">
        <f>'B. Exigences supplémentaires'!$R$93</f>
        <v>0</v>
      </c>
      <c r="S18" s="232">
        <f t="shared" si="0"/>
        <v>0</v>
      </c>
      <c r="V18" s="1" t="s">
        <v>71</v>
      </c>
    </row>
    <row r="19" spans="1:23" ht="20.100000000000001" customHeight="1">
      <c r="A19" s="3"/>
      <c r="B19" s="223" t="s">
        <v>47</v>
      </c>
      <c r="C19" s="211"/>
      <c r="D19" s="226" t="str">
        <f>'B. Exigences supplémentaires'!D95</f>
        <v>Réduction des émissions</v>
      </c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35"/>
      <c r="Q19" s="231">
        <f>'B. Exigences supplémentaires'!$Q$102</f>
        <v>56</v>
      </c>
      <c r="R19" s="231">
        <f>'B. Exigences supplémentaires'!$R$102</f>
        <v>0</v>
      </c>
      <c r="S19" s="232">
        <f t="shared" si="0"/>
        <v>0</v>
      </c>
    </row>
    <row r="20" spans="1:23" ht="20.100000000000001" customHeight="1" thickBot="1">
      <c r="A20" s="3"/>
      <c r="B20" s="7"/>
      <c r="C20" s="7"/>
      <c r="D20" s="145"/>
      <c r="E20" s="133"/>
      <c r="F20" s="146"/>
      <c r="G20" s="146"/>
      <c r="H20" s="146"/>
      <c r="I20" s="146"/>
      <c r="J20" s="146"/>
      <c r="K20" s="147"/>
      <c r="L20" s="146"/>
      <c r="M20" s="146"/>
      <c r="N20" s="146"/>
      <c r="O20" s="146"/>
      <c r="P20" s="146"/>
      <c r="Q20" s="233">
        <f>SUM(Q13:Q19)</f>
        <v>596</v>
      </c>
      <c r="R20" s="233">
        <f>SUM(R13:R19)</f>
        <v>0</v>
      </c>
      <c r="S20" s="234">
        <f t="shared" si="0"/>
        <v>0</v>
      </c>
    </row>
    <row r="21" spans="1:23" ht="20.100000000000001" customHeight="1" thickTop="1">
      <c r="A21" s="3"/>
      <c r="B21" s="7"/>
      <c r="C21" s="7"/>
      <c r="D21" s="145"/>
      <c r="E21" s="133"/>
      <c r="F21" s="146"/>
      <c r="G21" s="146"/>
      <c r="H21" s="146"/>
      <c r="I21" s="146"/>
      <c r="J21" s="146"/>
      <c r="K21" s="147"/>
      <c r="L21" s="146"/>
      <c r="M21" s="146"/>
      <c r="N21" s="146"/>
      <c r="O21" s="146"/>
      <c r="P21" s="146"/>
      <c r="Q21" s="221"/>
      <c r="R21" s="221"/>
      <c r="S21" s="222"/>
    </row>
    <row r="22" spans="1:23" ht="20.100000000000001" customHeight="1">
      <c r="A22" s="3"/>
      <c r="B22" s="7"/>
      <c r="C22" s="7"/>
      <c r="D22" s="145"/>
      <c r="E22" s="133"/>
      <c r="F22" s="146"/>
      <c r="G22" s="146"/>
      <c r="H22" s="146"/>
      <c r="I22" s="146"/>
      <c r="J22" s="146"/>
      <c r="K22" s="147"/>
      <c r="L22" s="146"/>
      <c r="M22" s="146"/>
      <c r="N22" s="146"/>
      <c r="O22" s="146"/>
      <c r="P22" s="225" t="s">
        <v>236</v>
      </c>
      <c r="Q22" s="230">
        <f>R11</f>
        <v>0</v>
      </c>
      <c r="R22" s="221"/>
      <c r="S22" s="222"/>
    </row>
    <row r="23" spans="1:23" ht="20.100000000000001" customHeight="1">
      <c r="A23" s="3"/>
      <c r="B23" s="3"/>
      <c r="C23" s="3"/>
      <c r="D23" s="95"/>
      <c r="E23" s="8"/>
      <c r="F23" s="28"/>
      <c r="G23" s="28"/>
      <c r="H23" s="28"/>
      <c r="I23" s="28"/>
      <c r="J23" s="28"/>
      <c r="K23" s="128"/>
      <c r="L23" s="28"/>
      <c r="M23" s="28"/>
      <c r="N23" s="28"/>
      <c r="O23" s="28"/>
      <c r="P23" s="225" t="s">
        <v>237</v>
      </c>
      <c r="Q23" s="5">
        <f>R20</f>
        <v>0</v>
      </c>
      <c r="R23" s="2"/>
      <c r="S23" s="11"/>
      <c r="W23" s="1" t="s">
        <v>0</v>
      </c>
    </row>
    <row r="24" spans="1:23" ht="20.100000000000001" customHeight="1">
      <c r="D24" s="9"/>
      <c r="E24" s="9"/>
      <c r="F24" s="9"/>
      <c r="G24" s="9"/>
      <c r="H24" s="9"/>
      <c r="I24" s="9"/>
      <c r="J24" s="9"/>
      <c r="K24" s="148"/>
      <c r="L24" s="9"/>
      <c r="M24" s="9"/>
      <c r="N24" s="9"/>
      <c r="O24" s="9"/>
      <c r="P24" s="225" t="s">
        <v>238</v>
      </c>
      <c r="Q24" s="5" t="s">
        <v>242</v>
      </c>
      <c r="R24" s="9"/>
      <c r="S24" s="9"/>
    </row>
    <row r="25" spans="1:23" ht="20.100000000000001" customHeight="1">
      <c r="D25" s="9"/>
      <c r="E25" s="9"/>
      <c r="F25" s="9"/>
      <c r="G25" s="9"/>
      <c r="H25" s="9"/>
      <c r="I25" s="9"/>
      <c r="J25" s="9"/>
      <c r="K25" s="148"/>
      <c r="L25" s="9"/>
      <c r="M25" s="9"/>
      <c r="N25" s="9"/>
      <c r="O25" s="9"/>
      <c r="P25" s="225" t="s">
        <v>239</v>
      </c>
      <c r="Q25" s="5" t="s">
        <v>245</v>
      </c>
      <c r="R25" s="144"/>
      <c r="S25" s="9"/>
    </row>
    <row r="26" spans="1:23" ht="18" customHeight="1">
      <c r="D26" s="9"/>
      <c r="E26" s="9"/>
      <c r="F26" s="9"/>
      <c r="G26" s="9"/>
      <c r="H26" s="9"/>
      <c r="I26" s="9"/>
      <c r="J26" s="9"/>
      <c r="K26" s="148"/>
      <c r="L26" s="9"/>
      <c r="M26" s="9"/>
      <c r="N26" s="9"/>
      <c r="O26" s="9"/>
      <c r="P26" s="9"/>
      <c r="Q26" s="144"/>
      <c r="R26" s="144"/>
      <c r="S26" s="9"/>
    </row>
    <row r="27" spans="1:23" ht="18" customHeight="1">
      <c r="D27" s="9"/>
      <c r="E27" s="9"/>
      <c r="F27" s="9"/>
      <c r="G27" s="9"/>
      <c r="H27" s="9"/>
      <c r="I27" s="9"/>
      <c r="J27" s="9"/>
      <c r="K27" s="148"/>
      <c r="L27" s="9"/>
      <c r="M27" s="9"/>
      <c r="N27" s="9"/>
      <c r="O27" s="9"/>
      <c r="P27" s="9"/>
      <c r="Q27" s="144"/>
      <c r="R27" s="144"/>
      <c r="S27" s="9"/>
    </row>
    <row r="28" spans="1:23" ht="18" customHeight="1">
      <c r="D28" s="9"/>
      <c r="E28" s="9"/>
      <c r="F28" s="9"/>
      <c r="G28" s="9"/>
      <c r="H28" s="9"/>
      <c r="I28" s="9"/>
      <c r="J28" s="9"/>
      <c r="K28" s="148"/>
      <c r="L28" s="9"/>
      <c r="M28" s="9"/>
      <c r="N28" s="9"/>
      <c r="O28" s="9"/>
      <c r="P28" s="9"/>
      <c r="Q28" s="144"/>
      <c r="R28" s="144"/>
      <c r="S28" s="9"/>
    </row>
    <row r="29" spans="1:23" ht="18" customHeight="1">
      <c r="T29" s="1" t="s">
        <v>0</v>
      </c>
      <c r="U29" s="1" t="s">
        <v>0</v>
      </c>
    </row>
  </sheetData>
  <sheetProtection algorithmName="SHA-512" hashValue="2M0hgLVA50K2IU/EKic9B2rcppKl0okoBsMVuX9gCMgciymWpUMvKdQTa3IwbA6AorV5arzcgeJOyU6UNsxkUg==" saltValue="oifySq4808tlfFt3Vg3/UA==" spinCount="100000" sheet="1" objects="1" scenarios="1"/>
  <protectedRanges>
    <protectedRange sqref="Q24:Q25" name="Bereik1"/>
  </protectedRanges>
  <mergeCells count="12">
    <mergeCell ref="B2:Q2"/>
    <mergeCell ref="B3:H3"/>
    <mergeCell ref="I3:K3"/>
    <mergeCell ref="B5:D5"/>
    <mergeCell ref="F5:H5"/>
    <mergeCell ref="K5:M5"/>
    <mergeCell ref="D12:P12"/>
    <mergeCell ref="B6:D6"/>
    <mergeCell ref="F6:H6"/>
    <mergeCell ref="K6:M6"/>
    <mergeCell ref="Q9:R9"/>
    <mergeCell ref="D11:P11"/>
  </mergeCells>
  <conditionalFormatting sqref="Q24">
    <cfRule type="cellIs" dxfId="3" priority="1" operator="equal">
      <formula>"Négatif"</formula>
    </cfRule>
    <cfRule type="cellIs" dxfId="2" priority="2" operator="equal">
      <formula>"Bronze"</formula>
    </cfRule>
    <cfRule type="cellIs" dxfId="1" priority="3" operator="equal">
      <formula>"Argent"</formula>
    </cfRule>
    <cfRule type="cellIs" dxfId="0" priority="4" operator="equal">
      <formula>"Or"</formula>
    </cfRule>
  </conditionalFormatting>
  <dataValidations count="2">
    <dataValidation type="list" allowBlank="1" showInputMessage="1" showErrorMessage="1" sqref="Q24" xr:uid="{070C9BD6-02FE-4117-AF39-D926BA62D602}">
      <formula1>"Bronze,Argent,Or,Négatif"</formula1>
    </dataValidation>
    <dataValidation type="list" allowBlank="1" showInputMessage="1" showErrorMessage="1" sqref="Q25" xr:uid="{38D100B9-6A16-49D8-8E3F-7427F56751EC}">
      <formula1>"Oui,Non"</formula1>
    </dataValidation>
  </dataValidations>
  <pageMargins left="0.39370078740157483" right="0.31496062992125984" top="0.35433070866141736" bottom="0.74803149606299213" header="0.31496062992125984" footer="0.31496062992125984"/>
  <pageSetup paperSize="9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E18"/>
  <sheetViews>
    <sheetView showGridLines="0" showRowColHeaders="0" workbookViewId="0">
      <selection activeCell="J23" sqref="J23"/>
    </sheetView>
  </sheetViews>
  <sheetFormatPr defaultColWidth="8.88671875" defaultRowHeight="13.2"/>
  <cols>
    <col min="1" max="1" width="17.44140625" style="229" customWidth="1"/>
    <col min="2" max="2" width="16.6640625" style="229" bestFit="1" customWidth="1"/>
    <col min="3" max="3" width="28" style="229" bestFit="1" customWidth="1"/>
    <col min="4" max="4" width="20.5546875" style="229" customWidth="1"/>
    <col min="5" max="5" width="22" style="229" bestFit="1" customWidth="1"/>
    <col min="6" max="16384" width="8.88671875" style="229"/>
  </cols>
  <sheetData>
    <row r="1" spans="1:5" s="228" customFormat="1">
      <c r="A1" s="228" t="s">
        <v>82</v>
      </c>
      <c r="B1" s="228" t="s">
        <v>80</v>
      </c>
      <c r="C1" s="228" t="s">
        <v>81</v>
      </c>
      <c r="D1" s="228" t="s">
        <v>137</v>
      </c>
      <c r="E1" s="228" t="s">
        <v>138</v>
      </c>
    </row>
    <row r="2" spans="1:5">
      <c r="A2" s="229" t="s">
        <v>118</v>
      </c>
      <c r="B2" s="229" t="s">
        <v>121</v>
      </c>
      <c r="C2" s="229" t="s">
        <v>124</v>
      </c>
      <c r="D2" s="229" t="s">
        <v>134</v>
      </c>
      <c r="E2" s="229" t="s">
        <v>135</v>
      </c>
    </row>
    <row r="3" spans="1:5">
      <c r="A3" s="229" t="s">
        <v>9</v>
      </c>
      <c r="B3" s="229" t="s">
        <v>122</v>
      </c>
      <c r="C3" s="229" t="s">
        <v>48</v>
      </c>
      <c r="D3" s="229" t="s">
        <v>12</v>
      </c>
      <c r="E3" s="229" t="s">
        <v>9</v>
      </c>
    </row>
    <row r="4" spans="1:5">
      <c r="A4" s="229" t="s">
        <v>65</v>
      </c>
      <c r="B4" s="229" t="s">
        <v>123</v>
      </c>
      <c r="C4" s="229" t="s">
        <v>125</v>
      </c>
      <c r="D4" s="229" t="s">
        <v>10</v>
      </c>
      <c r="E4" s="229" t="s">
        <v>11</v>
      </c>
    </row>
    <row r="5" spans="1:5">
      <c r="A5" s="229" t="s">
        <v>119</v>
      </c>
      <c r="B5" s="229" t="s">
        <v>64</v>
      </c>
      <c r="C5" s="229" t="s">
        <v>126</v>
      </c>
      <c r="D5" s="229" t="s">
        <v>13</v>
      </c>
      <c r="E5" s="229" t="s">
        <v>119</v>
      </c>
    </row>
    <row r="6" spans="1:5">
      <c r="A6" s="229" t="s">
        <v>120</v>
      </c>
      <c r="B6" s="229" t="s">
        <v>0</v>
      </c>
      <c r="C6" s="229" t="s">
        <v>127</v>
      </c>
      <c r="E6" s="229" t="s">
        <v>136</v>
      </c>
    </row>
    <row r="7" spans="1:5">
      <c r="C7" s="229" t="s">
        <v>128</v>
      </c>
    </row>
    <row r="8" spans="1:5">
      <c r="C8" s="229" t="s">
        <v>129</v>
      </c>
    </row>
    <row r="9" spans="1:5">
      <c r="C9" s="229" t="s">
        <v>130</v>
      </c>
    </row>
    <row r="10" spans="1:5">
      <c r="C10" s="229" t="s">
        <v>131</v>
      </c>
    </row>
    <row r="11" spans="1:5">
      <c r="C11" s="229" t="s">
        <v>132</v>
      </c>
    </row>
    <row r="12" spans="1:5">
      <c r="C12" s="229" t="s">
        <v>133</v>
      </c>
    </row>
    <row r="13" spans="1:5">
      <c r="A13" s="229" t="s">
        <v>0</v>
      </c>
    </row>
    <row r="14" spans="1:5">
      <c r="A14" s="229" t="s">
        <v>0</v>
      </c>
    </row>
    <row r="15" spans="1:5">
      <c r="A15" s="229" t="s">
        <v>71</v>
      </c>
    </row>
    <row r="16" spans="1:5">
      <c r="A16" s="229" t="s">
        <v>0</v>
      </c>
    </row>
    <row r="17" spans="1:3">
      <c r="A17" s="229" t="s">
        <v>0</v>
      </c>
    </row>
    <row r="18" spans="1:3">
      <c r="C18" s="229" t="s">
        <v>0</v>
      </c>
    </row>
  </sheetData>
  <sheetProtection algorithmName="SHA-512" hashValue="7tQY3WTl/hJkF8E7N4TPJoOIY+Dxwuqocx/llb6ebgJI+kv2D8s0JLV76TVWQsQatrXI1CPABRhqNIdpF17lnw==" saltValue="47XN0Y4Eq7DxZ6tn1hahvg==" spinCount="100000" sheet="1" objects="1" scenarios="1"/>
  <sortState xmlns:xlrd2="http://schemas.microsoft.com/office/spreadsheetml/2017/richdata2" ref="C3:C11">
    <sortCondition ref="C3:C11"/>
  </sortState>
  <customSheetViews>
    <customSheetView guid="{CD403A33-06C8-4702-8894-5B3FDC50227E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2A97FE2E-5CA3-47AA-A5E5-20B7DB66ED34}">
      <pageMargins left="0.7" right="0.7" top="0.75" bottom="0.75" header="0.3" footer="0.3"/>
    </customSheetView>
  </customSheetViews>
  <phoneticPr fontId="20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5 F m V T Z Y B H 2 j A A A A 9 g A A A B I A H A B D b 2 5 m a W c v U G F j a 2 F n Z S 5 4 b W w g o h g A K K A U A A A A A A A A A A A A A A A A A A A A A A A A A A A A h Y + 9 D o I w F I V f h X S n f y 6 G X O r g C s b E x L g 2 p U I j X A w U y 7 s 5 + E i + g h h F 3 R z P d 7 7 h n P v 1 B q u x q a O L 7 X r X Y k o E 5 S S y a N r C Y Z m S w R / j J V k p 2 G p z 0 q W N J h n 7 Z O y L l F T e n x P G Q g g 0 L G j b l U x y L t g h z 3 a m s o 0 m H 9 n 9 l 2 O H v d d o L F G w f 4 1 R k g r B q Z S S c m A z h N z h V 5 D T 3 m f 7 A 2 E 9 1 H 7 o r M I 6 3 m T A 5 g j s / U E 9 A F B L A w Q U A A I A C A D P k W Z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5 F m V S i K R 7 g O A A A A E Q A A A B M A H A B G b 3 J t d W x h c y 9 T Z W N 0 a W 9 u M S 5 t I K I Y A C i g F A A A A A A A A A A A A A A A A A A A A A A A A A A A A C t O T S 7 J z M 9 T C I b Q h t Y A U E s B A i 0 A F A A C A A g A z 5 F m V T Z Y B H 2 j A A A A 9 g A A A B I A A A A A A A A A A A A A A A A A A A A A A E N v b m Z p Z y 9 Q Y W N r Y W d l L n h t b F B L A Q I t A B Q A A g A I A M + R Z l U P y u m r p A A A A O k A A A A T A A A A A A A A A A A A A A A A A O 8 A A A B b Q 2 9 u d G V u d F 9 U e X B l c 1 0 u e G 1 s U E s B A i 0 A F A A C A A g A z 5 F m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X D O S d c E v Z P g A y l q + O 5 J M c A A A A A A g A A A A A A E G Y A A A A B A A A g A A A A e M H T N r M F b q e 4 F x D 3 5 e Q L + 8 f X + b g k a s 0 j x N s 6 Q J r 9 9 4 A A A A A A D o A A A A A C A A A g A A A A F v T B H M F V J g t w P c G 8 J M l 0 / + A 1 c B L 6 G r i W + W H E 0 n + r M o J Q A A A A U J 9 O q b 7 O L J T n 6 Z 6 2 W v 8 a g v c U Y u B C S 4 A W k b 4 F u f P y S 0 v Q N A f X T O w / Z B 4 B K Z 7 1 N X V l 4 0 w n t T J s I V 4 J w c S 3 M a I f h B F E j x / N B B / U + G j g / 6 Q 7 R P d A A A A A d + 7 V / W w f l x G D / c 7 d + R n r O w Q t i B 7 e 1 G / y C q m w S R P Z 3 o h G Q 3 Z p / M v 0 Y g q v K V i M y 5 b t s 9 v 3 p x l M F W n b L Y O O K d 6 8 u g =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A. Performances des moteurs</vt:lpstr>
      <vt:lpstr>B. Exigences supplémentaires</vt:lpstr>
      <vt:lpstr>Résultats</vt:lpstr>
      <vt:lpstr>Variables</vt:lpstr>
      <vt:lpstr>'A. Performances des moteurs'!Print_Area</vt:lpstr>
      <vt:lpstr>'B. Exigences supplémentaires'!Print_Area</vt:lpstr>
      <vt:lpstr>Résultats!Print_Area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KSh</cp:lastModifiedBy>
  <cp:lastPrinted>2023-02-27T08:58:17Z</cp:lastPrinted>
  <dcterms:created xsi:type="dcterms:W3CDTF">2013-09-28T18:24:44Z</dcterms:created>
  <dcterms:modified xsi:type="dcterms:W3CDTF">2023-06-17T03:45:53Z</dcterms:modified>
</cp:coreProperties>
</file>