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rinStruijk\AppData\Local\Microsoft\Windows\INetCache\Content.Outlook\T0C2D4Q4\"/>
    </mc:Choice>
  </mc:AlternateContent>
  <xr:revisionPtr revIDLastSave="0" documentId="13_ncr:1_{4CE25331-6A3B-438D-A0ED-EF91C50B140A}" xr6:coauthVersionLast="47" xr6:coauthVersionMax="47" xr10:uidLastSave="{00000000-0000-0000-0000-000000000000}"/>
  <bookViews>
    <workbookView xWindow="-110" yWindow="-110" windowWidth="34620" windowHeight="13900" xr2:uid="{0E751008-2196-9B40-996A-CC3DF018291B}"/>
  </bookViews>
  <sheets>
    <sheet name="CO2 Kalkulation" sheetId="26" r:id="rId1"/>
    <sheet name="Emissionsfaktoren" sheetId="32" r:id="rId2"/>
    <sheet name="Erläuterung" sheetId="31" r:id="rId3"/>
  </sheets>
  <definedNames>
    <definedName name="_xlnm.Print_Area" localSheetId="0">'CO2 Kalkulation'!$A$1:$W$73</definedName>
    <definedName name="_xlnm.Print_Area" localSheetId="2">Erläuterung!$A$1:$W$38</definedName>
    <definedName name="Brandstof">#REF!</definedName>
    <definedName name="Emissieniveau">#REF!</definedName>
    <definedName name="Motor">#REF!</definedName>
    <definedName name="Motoren">#REF!</definedName>
    <definedName name="Nabehandeling">#REF!</definedName>
    <definedName name="NB">#REF!</definedName>
    <definedName name="NOX">#REF!</definedName>
    <definedName name="PM">#REF!</definedName>
    <definedName name="Toepassing">#REF!</definedName>
  </definedNames>
  <calcPr calcId="191029"/>
  <customWorkbookViews>
    <customWorkbookView name="Fransen, J.A.A.J. (Jan) - Green Award - Personal View" guid="{2A97FE2E-5CA3-47AA-A5E5-20B7DB66ED34}" mergeInterval="0" personalView="1" maximized="1" windowWidth="1916" windowHeight="807" activeSheetId="1"/>
    <customWorkbookView name="jfransen - Personal View" guid="{D499AF4C-1425-46EA-94D9-57D1EBCD37AF}" mergeInterval="0" personalView="1" maximized="1" windowWidth="1276" windowHeight="593" activeSheetId="1"/>
    <customWorkbookView name="Shinohara, K. (Keita) - Green Award - Personal View" guid="{CD403A33-06C8-4702-8894-5B3FDC50227E}" mergeInterval="0" personalView="1" maximized="1" windowWidth="1916" windowHeight="8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6" l="1"/>
  <c r="P38" i="31"/>
  <c r="P37" i="31"/>
  <c r="P36" i="31"/>
  <c r="P35" i="31"/>
  <c r="P34" i="31"/>
  <c r="P33" i="31"/>
  <c r="P32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9" i="31"/>
  <c r="P18" i="31"/>
  <c r="P17" i="31"/>
  <c r="P16" i="31"/>
  <c r="P15" i="31"/>
  <c r="P14" i="31"/>
  <c r="P13" i="31"/>
  <c r="T37" i="26" l="1"/>
  <c r="T38" i="26"/>
  <c r="T39" i="26"/>
  <c r="T40" i="26"/>
  <c r="T41" i="26"/>
  <c r="T42" i="26"/>
  <c r="T43" i="26"/>
  <c r="T44" i="26"/>
  <c r="T45" i="26"/>
  <c r="T46" i="26"/>
  <c r="T47" i="26"/>
  <c r="T48" i="26"/>
  <c r="T49" i="26"/>
  <c r="T50" i="26"/>
  <c r="T51" i="26"/>
  <c r="T52" i="26"/>
  <c r="T53" i="26"/>
  <c r="T54" i="26"/>
  <c r="T55" i="26"/>
  <c r="T56" i="26"/>
  <c r="T57" i="26"/>
  <c r="T58" i="26"/>
  <c r="T59" i="26"/>
  <c r="T60" i="26"/>
  <c r="T61" i="26"/>
  <c r="T62" i="26"/>
  <c r="T63" i="26"/>
  <c r="X37" i="26"/>
  <c r="Y37" i="26"/>
  <c r="Z37" i="26"/>
  <c r="AA37" i="26"/>
  <c r="AB37" i="26"/>
  <c r="AC37" i="26"/>
  <c r="AD37" i="26"/>
  <c r="X38" i="26"/>
  <c r="Y38" i="26"/>
  <c r="Z38" i="26"/>
  <c r="AA38" i="26"/>
  <c r="AB38" i="26"/>
  <c r="AC38" i="26"/>
  <c r="AD38" i="26"/>
  <c r="X39" i="26"/>
  <c r="Y39" i="26"/>
  <c r="Z39" i="26"/>
  <c r="AA39" i="26"/>
  <c r="AB39" i="26"/>
  <c r="AC39" i="26"/>
  <c r="AD39" i="26"/>
  <c r="X40" i="26"/>
  <c r="Y40" i="26"/>
  <c r="Z40" i="26"/>
  <c r="AA40" i="26"/>
  <c r="AB40" i="26"/>
  <c r="AC40" i="26"/>
  <c r="AD40" i="26"/>
  <c r="X41" i="26"/>
  <c r="Y41" i="26"/>
  <c r="Z41" i="26"/>
  <c r="AA41" i="26"/>
  <c r="AB41" i="26"/>
  <c r="AC41" i="26"/>
  <c r="AD41" i="26"/>
  <c r="X42" i="26"/>
  <c r="Y42" i="26"/>
  <c r="Z42" i="26"/>
  <c r="AA42" i="26"/>
  <c r="AB42" i="26"/>
  <c r="AC42" i="26"/>
  <c r="AD42" i="26"/>
  <c r="X43" i="26"/>
  <c r="Y43" i="26"/>
  <c r="Z43" i="26"/>
  <c r="AA43" i="26"/>
  <c r="AB43" i="26"/>
  <c r="AC43" i="26"/>
  <c r="AD43" i="26"/>
  <c r="X44" i="26"/>
  <c r="Y44" i="26"/>
  <c r="Z44" i="26"/>
  <c r="AA44" i="26"/>
  <c r="AB44" i="26"/>
  <c r="AC44" i="26"/>
  <c r="AD44" i="26"/>
  <c r="X45" i="26"/>
  <c r="Y45" i="26"/>
  <c r="Z45" i="26"/>
  <c r="AA45" i="26"/>
  <c r="AB45" i="26"/>
  <c r="AC45" i="26"/>
  <c r="AD45" i="26"/>
  <c r="X46" i="26"/>
  <c r="Y46" i="26"/>
  <c r="Z46" i="26"/>
  <c r="AA46" i="26"/>
  <c r="AB46" i="26"/>
  <c r="AC46" i="26"/>
  <c r="AD46" i="26"/>
  <c r="X47" i="26"/>
  <c r="Y47" i="26"/>
  <c r="Z47" i="26"/>
  <c r="AA47" i="26"/>
  <c r="AB47" i="26"/>
  <c r="AC47" i="26"/>
  <c r="AD47" i="26"/>
  <c r="X48" i="26"/>
  <c r="Y48" i="26"/>
  <c r="Z48" i="26"/>
  <c r="AA48" i="26"/>
  <c r="AB48" i="26"/>
  <c r="AC48" i="26"/>
  <c r="AD48" i="26"/>
  <c r="X49" i="26"/>
  <c r="Y49" i="26"/>
  <c r="Z49" i="26"/>
  <c r="AA49" i="26"/>
  <c r="AB49" i="26"/>
  <c r="AC49" i="26"/>
  <c r="AD49" i="26"/>
  <c r="X50" i="26"/>
  <c r="Y50" i="26"/>
  <c r="Z50" i="26"/>
  <c r="AA50" i="26"/>
  <c r="AB50" i="26"/>
  <c r="AC50" i="26"/>
  <c r="AD50" i="26"/>
  <c r="X51" i="26"/>
  <c r="Y51" i="26"/>
  <c r="Z51" i="26"/>
  <c r="AA51" i="26"/>
  <c r="AB51" i="26"/>
  <c r="AC51" i="26"/>
  <c r="AD51" i="26"/>
  <c r="X52" i="26"/>
  <c r="Y52" i="26"/>
  <c r="Z52" i="26"/>
  <c r="AA52" i="26"/>
  <c r="AB52" i="26"/>
  <c r="AC52" i="26"/>
  <c r="AD52" i="26"/>
  <c r="X53" i="26"/>
  <c r="Y53" i="26"/>
  <c r="Z53" i="26"/>
  <c r="AA53" i="26"/>
  <c r="AB53" i="26"/>
  <c r="AC53" i="26"/>
  <c r="AD53" i="26"/>
  <c r="X54" i="26"/>
  <c r="Y54" i="26"/>
  <c r="Z54" i="26"/>
  <c r="AA54" i="26"/>
  <c r="AB54" i="26"/>
  <c r="AC54" i="26"/>
  <c r="AD54" i="26"/>
  <c r="X55" i="26"/>
  <c r="Y55" i="26"/>
  <c r="Z55" i="26"/>
  <c r="AA55" i="26"/>
  <c r="AB55" i="26"/>
  <c r="AC55" i="26"/>
  <c r="AD55" i="26"/>
  <c r="X56" i="26"/>
  <c r="Y56" i="26"/>
  <c r="Z56" i="26"/>
  <c r="AA56" i="26"/>
  <c r="AB56" i="26"/>
  <c r="AC56" i="26"/>
  <c r="AD56" i="26"/>
  <c r="X57" i="26"/>
  <c r="Y57" i="26"/>
  <c r="Z57" i="26"/>
  <c r="AA57" i="26"/>
  <c r="AB57" i="26"/>
  <c r="AC57" i="26"/>
  <c r="AD57" i="26"/>
  <c r="X58" i="26"/>
  <c r="Y58" i="26"/>
  <c r="Z58" i="26"/>
  <c r="AA58" i="26"/>
  <c r="AB58" i="26"/>
  <c r="AC58" i="26"/>
  <c r="AD58" i="26"/>
  <c r="X59" i="26"/>
  <c r="Y59" i="26"/>
  <c r="Z59" i="26"/>
  <c r="AA59" i="26"/>
  <c r="AB59" i="26"/>
  <c r="AC59" i="26"/>
  <c r="AD59" i="26"/>
  <c r="X60" i="26"/>
  <c r="Y60" i="26"/>
  <c r="Z60" i="26"/>
  <c r="AA60" i="26"/>
  <c r="AB60" i="26"/>
  <c r="AC60" i="26"/>
  <c r="AD60" i="26"/>
  <c r="X61" i="26"/>
  <c r="Y61" i="26"/>
  <c r="Z61" i="26"/>
  <c r="AA61" i="26"/>
  <c r="AB61" i="26"/>
  <c r="AC61" i="26"/>
  <c r="AD61" i="26"/>
  <c r="X62" i="26"/>
  <c r="Y62" i="26"/>
  <c r="Z62" i="26"/>
  <c r="AA62" i="26"/>
  <c r="AB62" i="26"/>
  <c r="AC62" i="26"/>
  <c r="AD62" i="26"/>
  <c r="P70" i="26"/>
  <c r="P69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14" i="26"/>
  <c r="P13" i="26"/>
  <c r="P71" i="26" l="1"/>
  <c r="N38" i="26"/>
  <c r="U38" i="26" s="1"/>
  <c r="W38" i="26" s="1"/>
  <c r="N39" i="26"/>
  <c r="U39" i="26" s="1"/>
  <c r="W39" i="26" s="1"/>
  <c r="N40" i="26"/>
  <c r="U40" i="26" s="1"/>
  <c r="W40" i="26" s="1"/>
  <c r="N50" i="26"/>
  <c r="U50" i="26" s="1"/>
  <c r="W50" i="26" s="1"/>
  <c r="N51" i="26"/>
  <c r="U51" i="26" s="1"/>
  <c r="W51" i="26" s="1"/>
  <c r="N52" i="26"/>
  <c r="U52" i="26" s="1"/>
  <c r="W52" i="26" s="1"/>
  <c r="H37" i="26"/>
  <c r="N37" i="26" s="1"/>
  <c r="U37" i="26" s="1"/>
  <c r="W37" i="26" s="1"/>
  <c r="H38" i="26"/>
  <c r="H39" i="26"/>
  <c r="H40" i="26"/>
  <c r="H41" i="26"/>
  <c r="N41" i="26" s="1"/>
  <c r="U41" i="26" s="1"/>
  <c r="W41" i="26" s="1"/>
  <c r="H42" i="26"/>
  <c r="N42" i="26" s="1"/>
  <c r="U42" i="26" s="1"/>
  <c r="W42" i="26" s="1"/>
  <c r="H43" i="26"/>
  <c r="N43" i="26" s="1"/>
  <c r="U43" i="26" s="1"/>
  <c r="W43" i="26" s="1"/>
  <c r="H44" i="26"/>
  <c r="N44" i="26" s="1"/>
  <c r="U44" i="26" s="1"/>
  <c r="W44" i="26" s="1"/>
  <c r="H45" i="26"/>
  <c r="N45" i="26" s="1"/>
  <c r="U45" i="26" s="1"/>
  <c r="V45" i="26" s="1"/>
  <c r="H46" i="26"/>
  <c r="N46" i="26" s="1"/>
  <c r="U46" i="26" s="1"/>
  <c r="W46" i="26" s="1"/>
  <c r="H47" i="26"/>
  <c r="N47" i="26" s="1"/>
  <c r="U47" i="26" s="1"/>
  <c r="W47" i="26" s="1"/>
  <c r="H48" i="26"/>
  <c r="N48" i="26" s="1"/>
  <c r="U48" i="26" s="1"/>
  <c r="W48" i="26" s="1"/>
  <c r="H49" i="26"/>
  <c r="N49" i="26" s="1"/>
  <c r="U49" i="26" s="1"/>
  <c r="W49" i="26" s="1"/>
  <c r="H50" i="26"/>
  <c r="H51" i="26"/>
  <c r="H52" i="26"/>
  <c r="H53" i="26"/>
  <c r="N53" i="26" s="1"/>
  <c r="U53" i="26" s="1"/>
  <c r="W53" i="26" s="1"/>
  <c r="H54" i="26"/>
  <c r="N54" i="26" s="1"/>
  <c r="U54" i="26" s="1"/>
  <c r="W54" i="26" s="1"/>
  <c r="H55" i="26"/>
  <c r="N55" i="26" s="1"/>
  <c r="U55" i="26" s="1"/>
  <c r="W55" i="26" s="1"/>
  <c r="H56" i="26"/>
  <c r="N56" i="26" s="1"/>
  <c r="U56" i="26" s="1"/>
  <c r="W56" i="26" s="1"/>
  <c r="H57" i="26"/>
  <c r="N57" i="26" s="1"/>
  <c r="U57" i="26" s="1"/>
  <c r="V57" i="26" s="1"/>
  <c r="H58" i="26"/>
  <c r="N58" i="26" s="1"/>
  <c r="U58" i="26" s="1"/>
  <c r="W58" i="26" s="1"/>
  <c r="H59" i="26"/>
  <c r="N59" i="26" s="1"/>
  <c r="U59" i="26" s="1"/>
  <c r="W59" i="26" s="1"/>
  <c r="H60" i="26"/>
  <c r="N60" i="26" s="1"/>
  <c r="U60" i="26" s="1"/>
  <c r="W60" i="26" s="1"/>
  <c r="H61" i="26"/>
  <c r="N61" i="26" s="1"/>
  <c r="U61" i="26" s="1"/>
  <c r="W61" i="26" s="1"/>
  <c r="H62" i="26"/>
  <c r="N62" i="26" s="1"/>
  <c r="U62" i="26" s="1"/>
  <c r="H63" i="26"/>
  <c r="N63" i="26" s="1"/>
  <c r="U63" i="26" s="1"/>
  <c r="F37" i="26"/>
  <c r="F38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2" i="26"/>
  <c r="F63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14" i="26"/>
  <c r="V53" i="26" l="1"/>
  <c r="V54" i="26"/>
  <c r="V47" i="26"/>
  <c r="V61" i="26"/>
  <c r="V42" i="26"/>
  <c r="V41" i="26"/>
  <c r="V59" i="26"/>
  <c r="V37" i="26"/>
  <c r="V49" i="26"/>
  <c r="V44" i="26"/>
  <c r="V56" i="26"/>
  <c r="V48" i="26"/>
  <c r="V43" i="26"/>
  <c r="V60" i="26"/>
  <c r="V55" i="26"/>
  <c r="V62" i="26"/>
  <c r="W62" i="26"/>
  <c r="W45" i="26"/>
  <c r="V52" i="26"/>
  <c r="V40" i="26"/>
  <c r="V51" i="26"/>
  <c r="V50" i="26"/>
  <c r="V58" i="26"/>
  <c r="V46" i="26"/>
  <c r="W57" i="26"/>
  <c r="V39" i="26"/>
  <c r="V38" i="26"/>
  <c r="AG38" i="31" l="1"/>
  <c r="AD38" i="31"/>
  <c r="AC38" i="31"/>
  <c r="AB38" i="31"/>
  <c r="AA38" i="31"/>
  <c r="Z38" i="31"/>
  <c r="Y38" i="31"/>
  <c r="X38" i="31"/>
  <c r="T38" i="31"/>
  <c r="H38" i="31"/>
  <c r="N38" i="31" s="1"/>
  <c r="F38" i="31"/>
  <c r="AG37" i="31"/>
  <c r="AD37" i="31"/>
  <c r="AC37" i="31"/>
  <c r="AB37" i="31"/>
  <c r="AA37" i="31"/>
  <c r="Z37" i="31"/>
  <c r="Y37" i="31"/>
  <c r="X37" i="31"/>
  <c r="T37" i="31"/>
  <c r="H37" i="31"/>
  <c r="N37" i="31" s="1"/>
  <c r="F37" i="31"/>
  <c r="AG36" i="31"/>
  <c r="AD36" i="31"/>
  <c r="AC36" i="31"/>
  <c r="AB36" i="31"/>
  <c r="AA36" i="31"/>
  <c r="Z36" i="31"/>
  <c r="Y36" i="31"/>
  <c r="X36" i="31"/>
  <c r="T36" i="31"/>
  <c r="H36" i="31"/>
  <c r="N36" i="31" s="1"/>
  <c r="F36" i="31"/>
  <c r="AG35" i="31"/>
  <c r="AD35" i="31"/>
  <c r="AC35" i="31"/>
  <c r="AB35" i="31"/>
  <c r="AA35" i="31"/>
  <c r="Z35" i="31"/>
  <c r="Y35" i="31"/>
  <c r="X35" i="31"/>
  <c r="T35" i="31"/>
  <c r="H35" i="31"/>
  <c r="N35" i="31" s="1"/>
  <c r="F35" i="31"/>
  <c r="AG34" i="31"/>
  <c r="AD34" i="31"/>
  <c r="AC34" i="31"/>
  <c r="AB34" i="31"/>
  <c r="AA34" i="31"/>
  <c r="Z34" i="31"/>
  <c r="Y34" i="31"/>
  <c r="X34" i="31"/>
  <c r="T34" i="31"/>
  <c r="H34" i="31"/>
  <c r="N34" i="31" s="1"/>
  <c r="F34" i="31"/>
  <c r="AG33" i="31"/>
  <c r="AD33" i="31"/>
  <c r="AC33" i="31"/>
  <c r="AB33" i="31"/>
  <c r="AA33" i="31"/>
  <c r="Z33" i="31"/>
  <c r="Y33" i="31"/>
  <c r="X33" i="31"/>
  <c r="T33" i="31"/>
  <c r="H33" i="31"/>
  <c r="N33" i="31" s="1"/>
  <c r="F33" i="31"/>
  <c r="AG32" i="31"/>
  <c r="AD32" i="31"/>
  <c r="AC32" i="31"/>
  <c r="AB32" i="31"/>
  <c r="AA32" i="31"/>
  <c r="Z32" i="31"/>
  <c r="Y32" i="31"/>
  <c r="X32" i="31"/>
  <c r="T32" i="31"/>
  <c r="H32" i="31"/>
  <c r="N32" i="31" s="1"/>
  <c r="F32" i="31"/>
  <c r="AG31" i="31"/>
  <c r="AD31" i="31"/>
  <c r="AC31" i="31"/>
  <c r="AB31" i="31"/>
  <c r="AA31" i="31"/>
  <c r="Z31" i="31"/>
  <c r="Y31" i="31"/>
  <c r="X31" i="31"/>
  <c r="T31" i="31"/>
  <c r="H31" i="31"/>
  <c r="N31" i="31" s="1"/>
  <c r="F31" i="31"/>
  <c r="AG30" i="31"/>
  <c r="AD30" i="31"/>
  <c r="AC30" i="31"/>
  <c r="AB30" i="31"/>
  <c r="AA30" i="31"/>
  <c r="Z30" i="31"/>
  <c r="Y30" i="31"/>
  <c r="X30" i="31"/>
  <c r="T30" i="31"/>
  <c r="H30" i="31"/>
  <c r="N30" i="31" s="1"/>
  <c r="F30" i="31"/>
  <c r="AG29" i="31"/>
  <c r="AD29" i="31"/>
  <c r="AC29" i="31"/>
  <c r="AB29" i="31"/>
  <c r="AA29" i="31"/>
  <c r="Z29" i="31"/>
  <c r="Y29" i="31"/>
  <c r="X29" i="31"/>
  <c r="T29" i="31"/>
  <c r="H29" i="31"/>
  <c r="N29" i="31" s="1"/>
  <c r="U29" i="31" s="1"/>
  <c r="V29" i="31" s="1"/>
  <c r="F29" i="31"/>
  <c r="AG28" i="31"/>
  <c r="AD28" i="31"/>
  <c r="AC28" i="31"/>
  <c r="AB28" i="31"/>
  <c r="AA28" i="31"/>
  <c r="Z28" i="31"/>
  <c r="Y28" i="31"/>
  <c r="X28" i="31"/>
  <c r="T28" i="31"/>
  <c r="H28" i="31"/>
  <c r="N28" i="31" s="1"/>
  <c r="F28" i="31"/>
  <c r="AG27" i="31"/>
  <c r="AD27" i="31"/>
  <c r="AC27" i="31"/>
  <c r="AB27" i="31"/>
  <c r="AA27" i="31"/>
  <c r="Z27" i="31"/>
  <c r="Y27" i="31"/>
  <c r="X27" i="31"/>
  <c r="T27" i="31"/>
  <c r="H27" i="31"/>
  <c r="N27" i="31" s="1"/>
  <c r="F27" i="31"/>
  <c r="AG26" i="31"/>
  <c r="AD26" i="31"/>
  <c r="AC26" i="31"/>
  <c r="AB26" i="31"/>
  <c r="AA26" i="31"/>
  <c r="Z26" i="31"/>
  <c r="Y26" i="31"/>
  <c r="X26" i="31"/>
  <c r="T26" i="31"/>
  <c r="H26" i="31"/>
  <c r="N26" i="31" s="1"/>
  <c r="F26" i="31"/>
  <c r="AG25" i="31"/>
  <c r="AD25" i="31"/>
  <c r="AC25" i="31"/>
  <c r="AB25" i="31"/>
  <c r="AA25" i="31"/>
  <c r="Z25" i="31"/>
  <c r="Y25" i="31"/>
  <c r="X25" i="31"/>
  <c r="T25" i="31"/>
  <c r="H25" i="31"/>
  <c r="N25" i="31" s="1"/>
  <c r="F25" i="31"/>
  <c r="AG24" i="31"/>
  <c r="AD24" i="31"/>
  <c r="AC24" i="31"/>
  <c r="AB24" i="31"/>
  <c r="AA24" i="31"/>
  <c r="Z24" i="31"/>
  <c r="Y24" i="31"/>
  <c r="X24" i="31"/>
  <c r="T24" i="31"/>
  <c r="H24" i="31"/>
  <c r="N24" i="31" s="1"/>
  <c r="F24" i="31"/>
  <c r="AG23" i="31"/>
  <c r="AD23" i="31"/>
  <c r="AC23" i="31"/>
  <c r="AB23" i="31"/>
  <c r="AA23" i="31"/>
  <c r="Z23" i="31"/>
  <c r="Y23" i="31"/>
  <c r="X23" i="31"/>
  <c r="T23" i="31"/>
  <c r="H23" i="31"/>
  <c r="N23" i="31" s="1"/>
  <c r="F23" i="31"/>
  <c r="AG22" i="31"/>
  <c r="AD22" i="31"/>
  <c r="AC22" i="31"/>
  <c r="AB22" i="31"/>
  <c r="AA22" i="31"/>
  <c r="Z22" i="31"/>
  <c r="Y22" i="31"/>
  <c r="X22" i="31"/>
  <c r="T22" i="31"/>
  <c r="H22" i="31"/>
  <c r="N22" i="31" s="1"/>
  <c r="F22" i="31"/>
  <c r="AG21" i="31"/>
  <c r="AD21" i="31"/>
  <c r="AC21" i="31"/>
  <c r="AB21" i="31"/>
  <c r="AA21" i="31"/>
  <c r="Z21" i="31"/>
  <c r="Y21" i="31"/>
  <c r="X21" i="31"/>
  <c r="T21" i="31"/>
  <c r="H21" i="31"/>
  <c r="N21" i="31" s="1"/>
  <c r="F21" i="31"/>
  <c r="AG20" i="31"/>
  <c r="AD20" i="31"/>
  <c r="AC20" i="31"/>
  <c r="AB20" i="31"/>
  <c r="AA20" i="31"/>
  <c r="Z20" i="31"/>
  <c r="Y20" i="31"/>
  <c r="X20" i="31"/>
  <c r="T20" i="31"/>
  <c r="H20" i="31"/>
  <c r="N20" i="31" s="1"/>
  <c r="F20" i="31"/>
  <c r="AG19" i="31"/>
  <c r="AD19" i="31"/>
  <c r="AC19" i="31"/>
  <c r="AB19" i="31"/>
  <c r="AA19" i="31"/>
  <c r="Z19" i="31"/>
  <c r="Y19" i="31"/>
  <c r="X19" i="31"/>
  <c r="T19" i="31"/>
  <c r="H19" i="31"/>
  <c r="N19" i="31" s="1"/>
  <c r="F19" i="31"/>
  <c r="AG18" i="31"/>
  <c r="AD18" i="31"/>
  <c r="AC18" i="31"/>
  <c r="AB18" i="31"/>
  <c r="AA18" i="31"/>
  <c r="Z18" i="31"/>
  <c r="Y18" i="31"/>
  <c r="X18" i="31"/>
  <c r="T18" i="31"/>
  <c r="H18" i="31"/>
  <c r="N18" i="31" s="1"/>
  <c r="F18" i="31"/>
  <c r="AG17" i="31"/>
  <c r="AD17" i="31"/>
  <c r="AC17" i="31"/>
  <c r="AB17" i="31"/>
  <c r="AA17" i="31"/>
  <c r="Z17" i="31"/>
  <c r="Y17" i="31"/>
  <c r="X17" i="31"/>
  <c r="T17" i="31"/>
  <c r="H17" i="31"/>
  <c r="N17" i="31" s="1"/>
  <c r="U17" i="31" s="1"/>
  <c r="V17" i="31" s="1"/>
  <c r="F17" i="31"/>
  <c r="AG16" i="31"/>
  <c r="AD16" i="31"/>
  <c r="AC16" i="31"/>
  <c r="AB16" i="31"/>
  <c r="AA16" i="31"/>
  <c r="Z16" i="31"/>
  <c r="Y16" i="31"/>
  <c r="X16" i="31"/>
  <c r="T16" i="31"/>
  <c r="H16" i="31"/>
  <c r="N16" i="31" s="1"/>
  <c r="F16" i="31"/>
  <c r="AG15" i="31"/>
  <c r="AD15" i="31"/>
  <c r="AC15" i="31"/>
  <c r="AB15" i="31"/>
  <c r="AA15" i="31"/>
  <c r="Z15" i="31"/>
  <c r="Y15" i="31"/>
  <c r="X15" i="31"/>
  <c r="T15" i="31"/>
  <c r="H15" i="31"/>
  <c r="N15" i="31" s="1"/>
  <c r="F15" i="31"/>
  <c r="AG14" i="31"/>
  <c r="AD14" i="31"/>
  <c r="AC14" i="31"/>
  <c r="AB14" i="31"/>
  <c r="AA14" i="31"/>
  <c r="Z14" i="31"/>
  <c r="Y14" i="31"/>
  <c r="X14" i="31"/>
  <c r="T14" i="31"/>
  <c r="H14" i="31"/>
  <c r="N14" i="31" s="1"/>
  <c r="F14" i="31"/>
  <c r="AG13" i="31"/>
  <c r="AD13" i="31"/>
  <c r="AC13" i="31"/>
  <c r="AB13" i="31"/>
  <c r="AA13" i="31"/>
  <c r="Z13" i="31"/>
  <c r="Y13" i="31"/>
  <c r="X13" i="31"/>
  <c r="T13" i="31"/>
  <c r="N13" i="31"/>
  <c r="H14" i="26"/>
  <c r="H15" i="26"/>
  <c r="H16" i="26"/>
  <c r="H17" i="26"/>
  <c r="U15" i="31" l="1"/>
  <c r="V15" i="31" s="1"/>
  <c r="U25" i="31"/>
  <c r="V25" i="31" s="1"/>
  <c r="U13" i="31"/>
  <c r="V13" i="31" s="1"/>
  <c r="U37" i="31"/>
  <c r="V37" i="31" s="1"/>
  <c r="U23" i="31"/>
  <c r="V23" i="31" s="1"/>
  <c r="U35" i="31"/>
  <c r="W35" i="31" s="1"/>
  <c r="U21" i="31"/>
  <c r="W21" i="31" s="1"/>
  <c r="U33" i="31"/>
  <c r="W33" i="31" s="1"/>
  <c r="U19" i="31"/>
  <c r="V19" i="31" s="1"/>
  <c r="U31" i="31"/>
  <c r="W31" i="31" s="1"/>
  <c r="U27" i="31"/>
  <c r="V27" i="31" s="1"/>
  <c r="U14" i="31"/>
  <c r="W14" i="31" s="1"/>
  <c r="U16" i="31"/>
  <c r="W16" i="31" s="1"/>
  <c r="U18" i="31"/>
  <c r="W18" i="31" s="1"/>
  <c r="U20" i="31"/>
  <c r="V20" i="31" s="1"/>
  <c r="U22" i="31"/>
  <c r="W22" i="31" s="1"/>
  <c r="U24" i="31"/>
  <c r="W24" i="31" s="1"/>
  <c r="U26" i="31"/>
  <c r="W26" i="31" s="1"/>
  <c r="U28" i="31"/>
  <c r="W28" i="31" s="1"/>
  <c r="U30" i="31"/>
  <c r="V30" i="31" s="1"/>
  <c r="U32" i="31"/>
  <c r="W32" i="31" s="1"/>
  <c r="U34" i="31"/>
  <c r="W34" i="31" s="1"/>
  <c r="U36" i="31"/>
  <c r="V36" i="31" s="1"/>
  <c r="U38" i="31"/>
  <c r="V38" i="31" s="1"/>
  <c r="V22" i="31"/>
  <c r="W17" i="31"/>
  <c r="W29" i="31"/>
  <c r="R70" i="26"/>
  <c r="W30" i="31" l="1"/>
  <c r="V28" i="31"/>
  <c r="W20" i="31"/>
  <c r="W37" i="31"/>
  <c r="W13" i="31"/>
  <c r="W25" i="31"/>
  <c r="V18" i="31"/>
  <c r="W15" i="31"/>
  <c r="V35" i="31"/>
  <c r="V33" i="31"/>
  <c r="V21" i="31"/>
  <c r="W27" i="31"/>
  <c r="V34" i="31"/>
  <c r="W23" i="31"/>
  <c r="W19" i="31"/>
  <c r="V32" i="31"/>
  <c r="V31" i="31"/>
  <c r="V16" i="31"/>
  <c r="W38" i="31"/>
  <c r="V26" i="31"/>
  <c r="V14" i="31"/>
  <c r="W36" i="31"/>
  <c r="V24" i="31"/>
  <c r="F15" i="26"/>
  <c r="R71" i="26" l="1"/>
  <c r="N71" i="26" l="1"/>
  <c r="F20" i="26" l="1"/>
  <c r="V65" i="26"/>
  <c r="N15" i="26"/>
  <c r="U15" i="26" s="1"/>
  <c r="N17" i="26"/>
  <c r="U17" i="26" s="1"/>
  <c r="H18" i="26"/>
  <c r="N18" i="26" s="1"/>
  <c r="U18" i="26" s="1"/>
  <c r="H19" i="26"/>
  <c r="N19" i="26" s="1"/>
  <c r="U19" i="26" s="1"/>
  <c r="H20" i="26"/>
  <c r="N20" i="26" s="1"/>
  <c r="U20" i="26" s="1"/>
  <c r="H21" i="26"/>
  <c r="N21" i="26" s="1"/>
  <c r="U21" i="26" s="1"/>
  <c r="H22" i="26"/>
  <c r="N22" i="26" s="1"/>
  <c r="U22" i="26" s="1"/>
  <c r="H23" i="26"/>
  <c r="N23" i="26" s="1"/>
  <c r="U23" i="26" s="1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64" i="26"/>
  <c r="AD64" i="26"/>
  <c r="AD14" i="26"/>
  <c r="AD15" i="26"/>
  <c r="AD16" i="26"/>
  <c r="AD17" i="26"/>
  <c r="AD18" i="26"/>
  <c r="AD19" i="26"/>
  <c r="AD20" i="26"/>
  <c r="AD21" i="26"/>
  <c r="AD22" i="26"/>
  <c r="AD23" i="26"/>
  <c r="AD24" i="26"/>
  <c r="AD25" i="26"/>
  <c r="AD26" i="26"/>
  <c r="AD27" i="26"/>
  <c r="AD28" i="26"/>
  <c r="AD29" i="26"/>
  <c r="AD30" i="26"/>
  <c r="AD31" i="26"/>
  <c r="AD32" i="26"/>
  <c r="AD33" i="26"/>
  <c r="AD34" i="26"/>
  <c r="AD35" i="26"/>
  <c r="AD36" i="26"/>
  <c r="AD63" i="26"/>
  <c r="AD13" i="26"/>
  <c r="AC14" i="26"/>
  <c r="AC15" i="26"/>
  <c r="AC16" i="26"/>
  <c r="AC17" i="26"/>
  <c r="AC18" i="26"/>
  <c r="AC19" i="26"/>
  <c r="AC20" i="26"/>
  <c r="AC21" i="26"/>
  <c r="AC22" i="26"/>
  <c r="AC23" i="26"/>
  <c r="AC24" i="26"/>
  <c r="AC25" i="26"/>
  <c r="AC26" i="26"/>
  <c r="AC27" i="26"/>
  <c r="AC28" i="26"/>
  <c r="AC29" i="26"/>
  <c r="AC30" i="26"/>
  <c r="AC31" i="26"/>
  <c r="AC32" i="26"/>
  <c r="AC33" i="26"/>
  <c r="AC34" i="26"/>
  <c r="AC35" i="26"/>
  <c r="AC36" i="26"/>
  <c r="AC63" i="26"/>
  <c r="AC64" i="26"/>
  <c r="AC13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63" i="26"/>
  <c r="AB64" i="26"/>
  <c r="AB13" i="26"/>
  <c r="T14" i="26"/>
  <c r="S70" i="26" s="1"/>
  <c r="T15" i="26"/>
  <c r="T16" i="26"/>
  <c r="T17" i="26"/>
  <c r="T18" i="26"/>
  <c r="T19" i="26"/>
  <c r="T20" i="26"/>
  <c r="T21" i="26"/>
  <c r="T22" i="26"/>
  <c r="T23" i="26"/>
  <c r="T24" i="26"/>
  <c r="T25" i="26"/>
  <c r="T26" i="26"/>
  <c r="T27" i="26"/>
  <c r="T28" i="26"/>
  <c r="T29" i="26"/>
  <c r="T30" i="26"/>
  <c r="T31" i="26"/>
  <c r="T32" i="26"/>
  <c r="T33" i="26"/>
  <c r="T34" i="26"/>
  <c r="T35" i="26"/>
  <c r="T36" i="26"/>
  <c r="T64" i="26"/>
  <c r="T13" i="26"/>
  <c r="AA14" i="26"/>
  <c r="AA15" i="26"/>
  <c r="AA16" i="26"/>
  <c r="AA17" i="26"/>
  <c r="AA18" i="26"/>
  <c r="AA19" i="26"/>
  <c r="AA20" i="26"/>
  <c r="AA21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4" i="26"/>
  <c r="AA35" i="26"/>
  <c r="AA36" i="26"/>
  <c r="AA63" i="26"/>
  <c r="AA64" i="26"/>
  <c r="AA13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63" i="26"/>
  <c r="Y64" i="26"/>
  <c r="Y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63" i="26"/>
  <c r="X64" i="26"/>
  <c r="X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34" i="26"/>
  <c r="Z35" i="26"/>
  <c r="Z36" i="26"/>
  <c r="Z63" i="26"/>
  <c r="Z64" i="26"/>
  <c r="Z13" i="26"/>
  <c r="N13" i="26"/>
  <c r="Q69" i="26" s="1"/>
  <c r="F16" i="26"/>
  <c r="F17" i="26"/>
  <c r="F18" i="26"/>
  <c r="F19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64" i="26"/>
  <c r="N16" i="26"/>
  <c r="U16" i="26" s="1"/>
  <c r="N14" i="26"/>
  <c r="U14" i="26" s="1"/>
  <c r="F14" i="26"/>
  <c r="U13" i="26" l="1"/>
  <c r="Q70" i="26"/>
  <c r="Q71" i="26" s="1"/>
  <c r="S71" i="26"/>
  <c r="W21" i="26"/>
  <c r="W22" i="26"/>
  <c r="W16" i="26"/>
  <c r="W15" i="26"/>
  <c r="W19" i="26"/>
  <c r="W17" i="26"/>
  <c r="V20" i="26"/>
  <c r="T70" i="26" l="1"/>
  <c r="W70" i="26" s="1"/>
  <c r="T69" i="26"/>
  <c r="U69" i="26" s="1"/>
  <c r="W13" i="26"/>
  <c r="W14" i="26"/>
  <c r="V21" i="26"/>
  <c r="W20" i="26"/>
  <c r="V17" i="26"/>
  <c r="V16" i="26"/>
  <c r="V19" i="26"/>
  <c r="V22" i="26"/>
  <c r="V15" i="26"/>
  <c r="V14" i="26"/>
  <c r="V13" i="26"/>
  <c r="W18" i="26"/>
  <c r="V18" i="26"/>
  <c r="W23" i="26"/>
  <c r="V23" i="26"/>
  <c r="V70" i="26" l="1"/>
  <c r="U70" i="26"/>
  <c r="N26" i="26"/>
  <c r="U26" i="26" s="1"/>
  <c r="N27" i="26"/>
  <c r="U27" i="26" s="1"/>
  <c r="N28" i="26"/>
  <c r="U28" i="26" s="1"/>
  <c r="N29" i="26"/>
  <c r="U29" i="26" s="1"/>
  <c r="N30" i="26"/>
  <c r="U30" i="26" s="1"/>
  <c r="N31" i="26"/>
  <c r="U31" i="26" s="1"/>
  <c r="N32" i="26"/>
  <c r="U32" i="26" s="1"/>
  <c r="N33" i="26"/>
  <c r="U33" i="26" s="1"/>
  <c r="N34" i="26"/>
  <c r="U34" i="26" s="1"/>
  <c r="N35" i="26"/>
  <c r="U35" i="26" s="1"/>
  <c r="N36" i="26"/>
  <c r="U36" i="26" s="1"/>
  <c r="N64" i="26"/>
  <c r="U64" i="26" s="1"/>
  <c r="N24" i="26"/>
  <c r="U24" i="26" s="1"/>
  <c r="N25" i="26"/>
  <c r="U25" i="26" s="1"/>
  <c r="V64" i="26" l="1"/>
  <c r="V26" i="26"/>
  <c r="V36" i="26"/>
  <c r="V25" i="26"/>
  <c r="V27" i="26"/>
  <c r="V35" i="26"/>
  <c r="W63" i="26" l="1"/>
  <c r="V63" i="26"/>
  <c r="V31" i="26"/>
  <c r="W31" i="26"/>
  <c r="W24" i="26"/>
  <c r="V24" i="26"/>
  <c r="W35" i="26"/>
  <c r="V30" i="26"/>
  <c r="W30" i="26"/>
  <c r="V32" i="26"/>
  <c r="W32" i="26"/>
  <c r="V33" i="26"/>
  <c r="W33" i="26"/>
  <c r="V28" i="26"/>
  <c r="W28" i="26"/>
  <c r="W36" i="26"/>
  <c r="V34" i="26"/>
  <c r="W34" i="26"/>
  <c r="V29" i="26"/>
  <c r="W29" i="26"/>
  <c r="W25" i="26"/>
  <c r="W64" i="26"/>
  <c r="W27" i="26"/>
  <c r="W26" i="26"/>
  <c r="T71" i="26" l="1"/>
  <c r="V71" i="26" l="1"/>
  <c r="U71" i="26"/>
</calcChain>
</file>

<file path=xl/sharedStrings.xml><?xml version="1.0" encoding="utf-8"?>
<sst xmlns="http://schemas.openxmlformats.org/spreadsheetml/2006/main" count="348" uniqueCount="103">
  <si>
    <t xml:space="preserve"> </t>
  </si>
  <si>
    <t>:</t>
  </si>
  <si>
    <t>Vessel</t>
  </si>
  <si>
    <t xml:space="preserve">A </t>
  </si>
  <si>
    <t xml:space="preserve">B </t>
  </si>
  <si>
    <t xml:space="preserve">C </t>
  </si>
  <si>
    <t>(kg)</t>
  </si>
  <si>
    <t>(g)</t>
  </si>
  <si>
    <t>#</t>
  </si>
  <si>
    <t>D</t>
  </si>
  <si>
    <t>E</t>
  </si>
  <si>
    <t>Captain</t>
  </si>
  <si>
    <t>ENI</t>
  </si>
  <si>
    <t>*</t>
  </si>
  <si>
    <t>x km</t>
  </si>
  <si>
    <t>D x E</t>
  </si>
  <si>
    <t>A + B - C</t>
  </si>
  <si>
    <t xml:space="preserve">(km) </t>
  </si>
  <si>
    <t>F</t>
  </si>
  <si>
    <t>H</t>
  </si>
  <si>
    <t>N</t>
  </si>
  <si>
    <t>R</t>
  </si>
  <si>
    <t>S</t>
  </si>
  <si>
    <t>T</t>
  </si>
  <si>
    <t>u</t>
  </si>
  <si>
    <t>XX</t>
  </si>
  <si>
    <t>N/A</t>
  </si>
  <si>
    <r>
      <t>Green Award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Kalculation</t>
    </r>
  </si>
  <si>
    <t>Schiff</t>
  </si>
  <si>
    <t>Zeitrahmen</t>
  </si>
  <si>
    <t>Reise</t>
  </si>
  <si>
    <t>Kraftstoff</t>
  </si>
  <si>
    <t>Kraftstoff in Liters</t>
  </si>
  <si>
    <t>Transportleistung</t>
  </si>
  <si>
    <t xml:space="preserve">Typ </t>
  </si>
  <si>
    <t>Abfahrtshafen</t>
  </si>
  <si>
    <t>Anfahrtshafen</t>
  </si>
  <si>
    <t>Inhalt</t>
  </si>
  <si>
    <t>Gebunkert</t>
  </si>
  <si>
    <t>Bunker</t>
  </si>
  <si>
    <t xml:space="preserve">während </t>
  </si>
  <si>
    <t>Verbrauch</t>
  </si>
  <si>
    <t>Start Reise</t>
  </si>
  <si>
    <t>Ende Reise</t>
  </si>
  <si>
    <t>Kilometer</t>
  </si>
  <si>
    <t>leer</t>
  </si>
  <si>
    <t>geladen</t>
  </si>
  <si>
    <t>Pro</t>
  </si>
  <si>
    <t>kilometer</t>
  </si>
  <si>
    <t>Passagiere</t>
  </si>
  <si>
    <t xml:space="preserve">&lt;&lt;Auswählen&gt;&gt; </t>
  </si>
  <si>
    <t>&lt;&lt;Automatisch, außer der ersten&gt;&gt;</t>
  </si>
  <si>
    <t>&lt;&lt;Ausfüllen&gt;&gt;</t>
  </si>
  <si>
    <t>&lt;&lt;Automatisch&gt;&gt;</t>
  </si>
  <si>
    <t>Leer</t>
  </si>
  <si>
    <t>Geladen</t>
  </si>
  <si>
    <t>Abstand</t>
  </si>
  <si>
    <t>Kg</t>
  </si>
  <si>
    <t>Kg/Km</t>
  </si>
  <si>
    <t>ZUSAMMENFASSUNG</t>
  </si>
  <si>
    <t>Diese Berechnung ist ein erster Schritt, um das Bewusstsein zu schärfen. Das Setzen von Zielen kann ein nächster Schritt sein.</t>
  </si>
  <si>
    <r>
      <t xml:space="preserve">Für </t>
    </r>
    <r>
      <rPr>
        <b/>
        <sz val="9"/>
        <color rgb="FF002060"/>
        <rFont val="Arial"/>
        <family val="2"/>
      </rPr>
      <t>Leerfahrten</t>
    </r>
    <r>
      <rPr>
        <sz val="9"/>
        <color rgb="FF002060"/>
        <rFont val="Arial"/>
        <family val="2"/>
      </rPr>
      <t>: Gesamtemissionen in Kg und pro Kilogramm pro Kilometer</t>
    </r>
  </si>
  <si>
    <r>
      <t xml:space="preserve">Für </t>
    </r>
    <r>
      <rPr>
        <b/>
        <sz val="9"/>
        <color rgb="FF002060"/>
        <rFont val="Arial"/>
        <family val="2"/>
      </rPr>
      <t>geladene</t>
    </r>
    <r>
      <rPr>
        <sz val="9"/>
        <color rgb="FF002060"/>
        <rFont val="Arial"/>
        <family val="2"/>
      </rPr>
      <t xml:space="preserve"> Fahrten: Gesamtemissionen in Kg, pro Kilometer, pro befördertem Passagier, pro Passagierkilometer</t>
    </r>
  </si>
  <si>
    <t>(geladen=</t>
  </si>
  <si>
    <r>
      <t xml:space="preserve">Für </t>
    </r>
    <r>
      <rPr>
        <b/>
        <sz val="9"/>
        <color rgb="FF002060"/>
        <rFont val="Arial"/>
        <family val="2"/>
      </rPr>
      <t xml:space="preserve">alle Reisen </t>
    </r>
    <r>
      <rPr>
        <sz val="9"/>
        <color rgb="FF002060"/>
        <rFont val="Arial"/>
        <family val="2"/>
      </rPr>
      <t xml:space="preserve">(insgesamt): ohne Passagierkilometer, denn Sie können die Leerkilometer nicht zu den beladenen Kilometern addieren und in Passagierkilometer umrechnen. Daraus ergibt sich: je mehr Leerkilometer, desto geringer die Emissionen pro Passagierkilometer. Das kann nicht die Absicht sein und fördert in der Tat die Leerkilometer.  </t>
    </r>
  </si>
  <si>
    <t>Reisen</t>
  </si>
  <si>
    <t>Beförderte</t>
  </si>
  <si>
    <t>Pass.</t>
  </si>
  <si>
    <t>Passagier-</t>
  </si>
  <si>
    <t>Passagier</t>
  </si>
  <si>
    <t>Pro beför-</t>
  </si>
  <si>
    <t>dertem</t>
  </si>
  <si>
    <t>mit Passagieren)</t>
  </si>
  <si>
    <t>(pkm)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</si>
  <si>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Fußabdruck</t>
    </r>
  </si>
  <si>
    <t>kilometers</t>
  </si>
  <si>
    <t>Kg/Pass.</t>
  </si>
  <si>
    <t>Gr/Pass./km</t>
  </si>
  <si>
    <t>ANMERKUNGEN</t>
  </si>
  <si>
    <r>
      <t>CO</t>
    </r>
    <r>
      <rPr>
        <b/>
        <vertAlign val="subscript"/>
        <sz val="9"/>
        <color rgb="FF002060"/>
        <rFont val="Arial"/>
        <family val="2"/>
      </rPr>
      <t>2</t>
    </r>
    <r>
      <rPr>
        <b/>
        <sz val="9"/>
        <color rgb="FF002060"/>
        <rFont val="Arial"/>
        <family val="2"/>
      </rPr>
      <t>-Fußabdruck</t>
    </r>
  </si>
  <si>
    <t>Datum</t>
  </si>
  <si>
    <r>
      <t>Green Award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Kalkulation</t>
    </r>
  </si>
  <si>
    <t>Zeitraum</t>
  </si>
  <si>
    <t>Kraftstoff wählen</t>
  </si>
  <si>
    <t>Diesel (B0 blend)</t>
  </si>
  <si>
    <t>Diesel (B7 blend)</t>
  </si>
  <si>
    <t>Biodiesel (HVO 100)</t>
  </si>
  <si>
    <t>Biodiesel (FAME)</t>
  </si>
  <si>
    <t>Biodiesel (GTL)</t>
  </si>
  <si>
    <t>HVO 20</t>
  </si>
  <si>
    <t>Natural Gas</t>
  </si>
  <si>
    <t>Natural Gas (BIO)</t>
  </si>
  <si>
    <t xml:space="preserve">(Liter) </t>
  </si>
  <si>
    <t>Kraftstoff in Litern</t>
  </si>
  <si>
    <t>Emissionsfaktor</t>
  </si>
  <si>
    <t>Emissionen</t>
  </si>
  <si>
    <t>in Kg CO2</t>
  </si>
  <si>
    <t>per Liter (ttw)</t>
  </si>
  <si>
    <t>&lt;&lt;Auswählen&gt;&gt;</t>
  </si>
  <si>
    <t>Alle</t>
  </si>
  <si>
    <t>U</t>
  </si>
  <si>
    <t>V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</si>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</sst>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  <numFmt numFmtId="167" formatCode="#,##0;\-0;;@"/>
    <numFmt numFmtId="168" formatCode="0#########"/>
    <numFmt numFmtId="169" formatCode="#,##0.000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u/>
      <sz val="10"/>
      <color theme="10"/>
      <name val="Arial"/>
      <family val="2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b/>
      <sz val="10"/>
      <color theme="0" tint="-0.499984740745262"/>
      <name val="Arial"/>
      <family val="2"/>
    </font>
    <font>
      <b/>
      <sz val="14"/>
      <color rgb="FF002060"/>
      <name val="Arial Nova"/>
      <family val="2"/>
    </font>
    <font>
      <b/>
      <vertAlign val="subscript"/>
      <sz val="14"/>
      <color rgb="FF002060"/>
      <name val="Arial Nova"/>
      <family val="2"/>
    </font>
    <font>
      <sz val="9"/>
      <color rgb="FF002060"/>
      <name val="Arial"/>
      <family val="2"/>
    </font>
    <font>
      <b/>
      <sz val="9"/>
      <color theme="0" tint="-0.499984740745262"/>
      <name val="Arial"/>
      <family val="2"/>
    </font>
    <font>
      <sz val="10"/>
      <name val="Arial"/>
      <family val="2"/>
    </font>
    <font>
      <b/>
      <vertAlign val="subscript"/>
      <sz val="9"/>
      <color rgb="FF002060"/>
      <name val="Arial"/>
      <family val="2"/>
    </font>
    <font>
      <b/>
      <sz val="10"/>
      <color rgb="FFB0BB17"/>
      <name val="Arial"/>
      <family val="2"/>
    </font>
    <font>
      <sz val="10"/>
      <color rgb="FF001F60"/>
      <name val="Arial"/>
      <family val="2"/>
    </font>
    <font>
      <sz val="8"/>
      <color rgb="FFFF0000"/>
      <name val="Arial"/>
      <family val="2"/>
    </font>
    <font>
      <sz val="8"/>
      <color rgb="FF00008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  <font>
      <sz val="8"/>
      <color rgb="FF0070C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rgb="FFB0BB17"/>
      </left>
      <right style="hair">
        <color indexed="64"/>
      </right>
      <top/>
      <bottom style="thin">
        <color indexed="64"/>
      </bottom>
      <diagonal/>
    </border>
    <border>
      <left style="hair">
        <color rgb="FFB0BB17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rgb="FFB0BB17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B0BB17"/>
      </left>
      <right style="hair">
        <color rgb="FFB0BB17"/>
      </right>
      <top style="thin">
        <color indexed="64"/>
      </top>
      <bottom style="medium">
        <color indexed="64"/>
      </bottom>
      <diagonal/>
    </border>
    <border>
      <left style="medium">
        <color rgb="FF0070C2"/>
      </left>
      <right/>
      <top style="medium">
        <color rgb="FF0070C2"/>
      </top>
      <bottom/>
      <diagonal/>
    </border>
    <border>
      <left/>
      <right/>
      <top style="medium">
        <color rgb="FF0070C2"/>
      </top>
      <bottom/>
      <diagonal/>
    </border>
    <border>
      <left style="hair">
        <color indexed="64"/>
      </left>
      <right style="hair">
        <color indexed="64"/>
      </right>
      <top style="medium">
        <color rgb="FF0070C2"/>
      </top>
      <bottom/>
      <diagonal/>
    </border>
    <border>
      <left style="hair">
        <color indexed="64"/>
      </left>
      <right/>
      <top style="medium">
        <color rgb="FF0070C2"/>
      </top>
      <bottom style="hair">
        <color indexed="64"/>
      </bottom>
      <diagonal/>
    </border>
    <border>
      <left/>
      <right/>
      <top style="medium">
        <color rgb="FF0070C2"/>
      </top>
      <bottom style="hair">
        <color indexed="64"/>
      </bottom>
      <diagonal/>
    </border>
    <border>
      <left/>
      <right style="medium">
        <color rgb="FF0070C2"/>
      </right>
      <top style="medium">
        <color rgb="FF0070C2"/>
      </top>
      <bottom style="hair">
        <color indexed="64"/>
      </bottom>
      <diagonal/>
    </border>
    <border>
      <left style="medium">
        <color rgb="FF0070C2"/>
      </left>
      <right/>
      <top/>
      <bottom style="thin">
        <color indexed="64"/>
      </bottom>
      <diagonal/>
    </border>
    <border>
      <left/>
      <right style="medium">
        <color rgb="FF0070C2"/>
      </right>
      <top/>
      <bottom style="thin">
        <color indexed="64"/>
      </bottom>
      <diagonal/>
    </border>
    <border>
      <left/>
      <right style="medium">
        <color rgb="FF0070C2"/>
      </right>
      <top/>
      <bottom/>
      <diagonal/>
    </border>
    <border>
      <left style="hair">
        <color indexed="64"/>
      </left>
      <right style="medium">
        <color rgb="FF0070C2"/>
      </right>
      <top/>
      <bottom/>
      <diagonal/>
    </border>
    <border>
      <left/>
      <right/>
      <top style="thin">
        <color indexed="64"/>
      </top>
      <bottom style="medium">
        <color rgb="FF0070C2"/>
      </bottom>
      <diagonal/>
    </border>
    <border>
      <left/>
      <right style="hair">
        <color rgb="FFB0BB17"/>
      </right>
      <top style="thin">
        <color indexed="64"/>
      </top>
      <bottom style="medium">
        <color rgb="FF0070C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0070C2"/>
      </bottom>
      <diagonal/>
    </border>
    <border>
      <left style="hair">
        <color rgb="FFB0BB17"/>
      </left>
      <right/>
      <top style="thin">
        <color indexed="64"/>
      </top>
      <bottom style="medium">
        <color rgb="FF0070C2"/>
      </bottom>
      <diagonal/>
    </border>
    <border>
      <left/>
      <right style="medium">
        <color rgb="FF0070C2"/>
      </right>
      <top style="thin">
        <color indexed="64"/>
      </top>
      <bottom style="medium">
        <color rgb="FF0070C2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rgb="FFB0BB17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hair">
        <color rgb="FFB0BB17"/>
      </left>
      <right/>
      <top style="medium">
        <color rgb="FF0070C2"/>
      </top>
      <bottom/>
      <diagonal/>
    </border>
    <border>
      <left style="hair">
        <color rgb="FFB0BB17"/>
      </left>
      <right/>
      <top/>
      <bottom style="thin">
        <color indexed="64"/>
      </bottom>
      <diagonal/>
    </border>
    <border>
      <left style="medium">
        <color rgb="FF0070C2"/>
      </left>
      <right style="hair">
        <color indexed="64"/>
      </right>
      <top style="medium">
        <color rgb="FF0070C2"/>
      </top>
      <bottom/>
      <diagonal/>
    </border>
    <border>
      <left style="medium">
        <color rgb="FF0070C2"/>
      </left>
      <right style="hair">
        <color indexed="64"/>
      </right>
      <top/>
      <bottom style="thin">
        <color indexed="64"/>
      </bottom>
      <diagonal/>
    </border>
    <border>
      <left style="medium">
        <color rgb="FF0070C2"/>
      </left>
      <right style="hair">
        <color indexed="64"/>
      </right>
      <top/>
      <bottom/>
      <diagonal/>
    </border>
    <border>
      <left style="medium">
        <color rgb="FF0070C2"/>
      </left>
      <right style="hair">
        <color indexed="64"/>
      </right>
      <top style="thin">
        <color indexed="64"/>
      </top>
      <bottom style="medium">
        <color rgb="FF0070C2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rgb="FF0070C2"/>
      </left>
      <right style="hair">
        <color rgb="FF0070C2"/>
      </right>
      <top style="thin">
        <color indexed="64"/>
      </top>
      <bottom style="medium">
        <color rgb="FF0070C2"/>
      </bottom>
      <diagonal/>
    </border>
    <border>
      <left style="medium">
        <color rgb="FF0070C2"/>
      </left>
      <right style="hair">
        <color rgb="FF0070C2"/>
      </right>
      <top style="thin">
        <color indexed="64"/>
      </top>
      <bottom/>
      <diagonal/>
    </border>
    <border>
      <left style="medium">
        <color rgb="FF0070C2"/>
      </left>
      <right style="hair">
        <color rgb="FF0070C2"/>
      </right>
      <top/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0">
    <xf numFmtId="0" fontId="0" fillId="0" borderId="0" xfId="0"/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/>
    <xf numFmtId="0" fontId="21" fillId="2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24" borderId="0" xfId="0" applyFont="1" applyFill="1" applyAlignment="1">
      <alignment horizontal="left" vertical="center"/>
    </xf>
    <xf numFmtId="0" fontId="27" fillId="24" borderId="0" xfId="0" applyFont="1" applyFill="1" applyAlignment="1">
      <alignment vertical="center"/>
    </xf>
    <xf numFmtId="0" fontId="22" fillId="24" borderId="0" xfId="43" applyFill="1" applyAlignment="1"/>
    <xf numFmtId="0" fontId="20" fillId="24" borderId="0" xfId="0" applyFont="1" applyFill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top"/>
    </xf>
    <xf numFmtId="0" fontId="21" fillId="0" borderId="0" xfId="0" applyFont="1" applyAlignment="1">
      <alignment vertical="top"/>
    </xf>
    <xf numFmtId="0" fontId="21" fillId="24" borderId="20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166" fontId="31" fillId="24" borderId="0" xfId="44" applyNumberFormat="1" applyFont="1" applyFill="1" applyBorder="1" applyAlignment="1">
      <alignment horizontal="center" vertical="center"/>
    </xf>
    <xf numFmtId="165" fontId="31" fillId="24" borderId="0" xfId="44" applyNumberFormat="1" applyFont="1" applyFill="1" applyBorder="1" applyAlignment="1">
      <alignment horizontal="center" vertical="center"/>
    </xf>
    <xf numFmtId="165" fontId="31" fillId="24" borderId="0" xfId="44" applyNumberFormat="1" applyFont="1" applyFill="1" applyBorder="1" applyAlignment="1">
      <alignment horizontal="left" vertical="center" indent="2"/>
    </xf>
    <xf numFmtId="165" fontId="31" fillId="24" borderId="0" xfId="44" applyNumberFormat="1" applyFont="1" applyFill="1" applyBorder="1" applyAlignment="1">
      <alignment horizontal="right" vertical="center"/>
    </xf>
    <xf numFmtId="0" fontId="21" fillId="24" borderId="29" xfId="0" applyFont="1" applyFill="1" applyBorder="1" applyAlignment="1">
      <alignment horizontal="center" vertical="center"/>
    </xf>
    <xf numFmtId="0" fontId="27" fillId="24" borderId="0" xfId="0" applyFont="1" applyFill="1" applyAlignment="1" applyProtection="1">
      <alignment horizontal="center" vertical="top" wrapText="1"/>
      <protection hidden="1"/>
    </xf>
    <xf numFmtId="0" fontId="21" fillId="24" borderId="0" xfId="0" applyFont="1" applyFill="1" applyProtection="1"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24" borderId="0" xfId="43" applyFill="1" applyAlignment="1" applyProtection="1">
      <protection hidden="1"/>
    </xf>
    <xf numFmtId="0" fontId="22" fillId="24" borderId="0" xfId="43" applyFill="1" applyAlignment="1" applyProtection="1">
      <alignment horizontal="left"/>
      <protection hidden="1"/>
    </xf>
    <xf numFmtId="0" fontId="31" fillId="24" borderId="0" xfId="0" applyFont="1" applyFill="1" applyAlignment="1">
      <alignment vertical="top" wrapText="1"/>
    </xf>
    <xf numFmtId="0" fontId="25" fillId="24" borderId="0" xfId="0" applyFont="1" applyFill="1" applyAlignment="1">
      <alignment vertical="top"/>
    </xf>
    <xf numFmtId="0" fontId="37" fillId="24" borderId="49" xfId="0" applyFont="1" applyFill="1" applyBorder="1" applyAlignment="1">
      <alignment horizontal="center" vertical="center"/>
    </xf>
    <xf numFmtId="0" fontId="37" fillId="24" borderId="38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 wrapText="1"/>
    </xf>
    <xf numFmtId="0" fontId="21" fillId="24" borderId="0" xfId="0" quotePrefix="1" applyFont="1" applyFill="1" applyAlignment="1">
      <alignment vertical="center"/>
    </xf>
    <xf numFmtId="49" fontId="26" fillId="24" borderId="57" xfId="0" applyNumberFormat="1" applyFont="1" applyFill="1" applyBorder="1" applyAlignment="1">
      <alignment horizontal="center" vertical="center"/>
    </xf>
    <xf numFmtId="0" fontId="31" fillId="26" borderId="59" xfId="0" applyFont="1" applyFill="1" applyBorder="1" applyAlignment="1">
      <alignment horizontal="center"/>
    </xf>
    <xf numFmtId="0" fontId="20" fillId="26" borderId="10" xfId="0" applyFont="1" applyFill="1" applyBorder="1" applyAlignment="1">
      <alignment horizontal="center" vertical="center"/>
    </xf>
    <xf numFmtId="0" fontId="38" fillId="26" borderId="49" xfId="0" applyFont="1" applyFill="1" applyBorder="1" applyAlignment="1">
      <alignment horizontal="center" vertical="center"/>
    </xf>
    <xf numFmtId="0" fontId="32" fillId="27" borderId="56" xfId="0" applyFont="1" applyFill="1" applyBorder="1" applyAlignment="1">
      <alignment horizontal="center"/>
    </xf>
    <xf numFmtId="0" fontId="31" fillId="27" borderId="60" xfId="0" applyFont="1" applyFill="1" applyBorder="1" applyAlignment="1">
      <alignment horizontal="center"/>
    </xf>
    <xf numFmtId="0" fontId="31" fillId="27" borderId="0" xfId="0" applyFont="1" applyFill="1" applyAlignment="1">
      <alignment horizontal="center"/>
    </xf>
    <xf numFmtId="0" fontId="28" fillId="27" borderId="57" xfId="0" applyFont="1" applyFill="1" applyBorder="1" applyAlignment="1">
      <alignment horizontal="center" vertical="center"/>
    </xf>
    <xf numFmtId="0" fontId="20" fillId="27" borderId="37" xfId="0" applyFont="1" applyFill="1" applyBorder="1" applyAlignment="1">
      <alignment horizontal="center" vertical="center"/>
    </xf>
    <xf numFmtId="0" fontId="20" fillId="27" borderId="0" xfId="0" applyFont="1" applyFill="1" applyAlignment="1">
      <alignment horizontal="center" vertical="center"/>
    </xf>
    <xf numFmtId="0" fontId="20" fillId="27" borderId="57" xfId="0" applyFont="1" applyFill="1" applyBorder="1" applyAlignment="1">
      <alignment horizontal="center" vertical="center"/>
    </xf>
    <xf numFmtId="0" fontId="20" fillId="27" borderId="53" xfId="0" applyFont="1" applyFill="1" applyBorder="1" applyAlignment="1">
      <alignment horizontal="center" vertical="center"/>
    </xf>
    <xf numFmtId="0" fontId="37" fillId="27" borderId="70" xfId="0" applyFont="1" applyFill="1" applyBorder="1" applyAlignment="1">
      <alignment horizontal="center" vertical="center"/>
    </xf>
    <xf numFmtId="0" fontId="37" fillId="27" borderId="69" xfId="0" applyFont="1" applyFill="1" applyBorder="1" applyAlignment="1">
      <alignment horizontal="center" vertical="center"/>
    </xf>
    <xf numFmtId="0" fontId="38" fillId="27" borderId="49" xfId="0" applyFont="1" applyFill="1" applyBorder="1" applyAlignment="1">
      <alignment horizontal="center" vertical="center"/>
    </xf>
    <xf numFmtId="167" fontId="36" fillId="27" borderId="22" xfId="44" applyNumberFormat="1" applyFont="1" applyFill="1" applyBorder="1" applyAlignment="1" applyProtection="1">
      <alignment horizontal="center" vertical="center"/>
      <protection hidden="1"/>
    </xf>
    <xf numFmtId="167" fontId="36" fillId="27" borderId="16" xfId="44" applyNumberFormat="1" applyFont="1" applyFill="1" applyBorder="1" applyAlignment="1" applyProtection="1">
      <alignment horizontal="center" vertical="center"/>
      <protection hidden="1"/>
    </xf>
    <xf numFmtId="167" fontId="36" fillId="27" borderId="25" xfId="44" applyNumberFormat="1" applyFont="1" applyFill="1" applyBorder="1" applyAlignment="1" applyProtection="1">
      <alignment horizontal="center" vertical="center"/>
      <protection hidden="1"/>
    </xf>
    <xf numFmtId="0" fontId="20" fillId="28" borderId="57" xfId="0" applyFont="1" applyFill="1" applyBorder="1" applyAlignment="1">
      <alignment horizontal="center" vertical="center"/>
    </xf>
    <xf numFmtId="0" fontId="20" fillId="28" borderId="37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6" fillId="28" borderId="58" xfId="0" applyFont="1" applyFill="1" applyBorder="1" applyAlignment="1">
      <alignment horizontal="center" vertical="center"/>
    </xf>
    <xf numFmtId="0" fontId="20" fillId="28" borderId="53" xfId="0" applyFont="1" applyFill="1" applyBorder="1" applyAlignment="1">
      <alignment horizontal="center" vertical="center"/>
    </xf>
    <xf numFmtId="3" fontId="21" fillId="28" borderId="34" xfId="0" applyNumberFormat="1" applyFont="1" applyFill="1" applyBorder="1" applyAlignment="1">
      <alignment horizontal="center" vertical="center"/>
    </xf>
    <xf numFmtId="164" fontId="21" fillId="28" borderId="35" xfId="0" applyNumberFormat="1" applyFont="1" applyFill="1" applyBorder="1" applyAlignment="1">
      <alignment horizontal="center" vertical="center"/>
    </xf>
    <xf numFmtId="164" fontId="21" fillId="28" borderId="36" xfId="0" applyNumberFormat="1" applyFont="1" applyFill="1" applyBorder="1" applyAlignment="1">
      <alignment horizontal="center" vertical="center"/>
    </xf>
    <xf numFmtId="3" fontId="21" fillId="28" borderId="20" xfId="0" applyNumberFormat="1" applyFont="1" applyFill="1" applyBorder="1" applyAlignment="1">
      <alignment horizontal="center" vertical="center"/>
    </xf>
    <xf numFmtId="164" fontId="21" fillId="28" borderId="16" xfId="0" applyNumberFormat="1" applyFont="1" applyFill="1" applyBorder="1" applyAlignment="1">
      <alignment horizontal="center" vertical="center"/>
    </xf>
    <xf numFmtId="164" fontId="21" fillId="28" borderId="23" xfId="0" applyNumberFormat="1" applyFont="1" applyFill="1" applyBorder="1" applyAlignment="1">
      <alignment horizontal="center" vertical="center"/>
    </xf>
    <xf numFmtId="3" fontId="21" fillId="28" borderId="24" xfId="0" applyNumberFormat="1" applyFont="1" applyFill="1" applyBorder="1" applyAlignment="1">
      <alignment horizontal="center" vertical="center"/>
    </xf>
    <xf numFmtId="164" fontId="21" fillId="28" borderId="25" xfId="0" applyNumberFormat="1" applyFont="1" applyFill="1" applyBorder="1" applyAlignment="1">
      <alignment horizontal="center" vertical="center"/>
    </xf>
    <xf numFmtId="164" fontId="21" fillId="28" borderId="31" xfId="0" applyNumberFormat="1" applyFont="1" applyFill="1" applyBorder="1" applyAlignment="1">
      <alignment horizontal="center" vertical="center"/>
    </xf>
    <xf numFmtId="49" fontId="26" fillId="24" borderId="57" xfId="0" applyNumberFormat="1" applyFont="1" applyFill="1" applyBorder="1" applyAlignment="1">
      <alignment vertical="center"/>
    </xf>
    <xf numFmtId="49" fontId="25" fillId="24" borderId="57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42" fillId="24" borderId="0" xfId="0" applyFont="1" applyFill="1" applyAlignment="1">
      <alignment horizontal="center" vertical="top"/>
    </xf>
    <xf numFmtId="0" fontId="42" fillId="24" borderId="0" xfId="0" applyFont="1" applyFill="1" applyAlignment="1">
      <alignment vertical="top"/>
    </xf>
    <xf numFmtId="0" fontId="21" fillId="24" borderId="86" xfId="0" applyFont="1" applyFill="1" applyBorder="1" applyAlignment="1">
      <alignment horizontal="center" vertical="center"/>
    </xf>
    <xf numFmtId="0" fontId="21" fillId="24" borderId="23" xfId="0" applyFont="1" applyFill="1" applyBorder="1" applyAlignment="1">
      <alignment horizontal="center" vertical="center"/>
    </xf>
    <xf numFmtId="0" fontId="21" fillId="24" borderId="31" xfId="0" applyFont="1" applyFill="1" applyBorder="1" applyAlignment="1">
      <alignment horizontal="center" vertical="center"/>
    </xf>
    <xf numFmtId="0" fontId="20" fillId="28" borderId="60" xfId="0" applyFont="1" applyFill="1" applyBorder="1" applyAlignment="1">
      <alignment horizontal="center" vertical="center"/>
    </xf>
    <xf numFmtId="0" fontId="21" fillId="24" borderId="89" xfId="0" applyFont="1" applyFill="1" applyBorder="1" applyAlignment="1">
      <alignment horizontal="center" vertical="center"/>
    </xf>
    <xf numFmtId="3" fontId="21" fillId="26" borderId="19" xfId="0" applyNumberFormat="1" applyFont="1" applyFill="1" applyBorder="1" applyAlignment="1">
      <alignment horizontal="center" vertical="center"/>
    </xf>
    <xf numFmtId="167" fontId="36" fillId="27" borderId="27" xfId="44" applyNumberFormat="1" applyFont="1" applyFill="1" applyBorder="1" applyAlignment="1" applyProtection="1">
      <alignment horizontal="center" vertical="center"/>
      <protection hidden="1"/>
    </xf>
    <xf numFmtId="167" fontId="36" fillId="27" borderId="34" xfId="44" applyNumberFormat="1" applyFont="1" applyFill="1" applyBorder="1" applyAlignment="1" applyProtection="1">
      <alignment horizontal="center" vertical="center"/>
      <protection hidden="1"/>
    </xf>
    <xf numFmtId="0" fontId="37" fillId="27" borderId="90" xfId="0" applyFont="1" applyFill="1" applyBorder="1" applyAlignment="1">
      <alignment horizontal="center" vertical="center"/>
    </xf>
    <xf numFmtId="3" fontId="21" fillId="26" borderId="43" xfId="0" applyNumberFormat="1" applyFont="1" applyFill="1" applyBorder="1" applyAlignment="1">
      <alignment horizontal="center" vertical="center"/>
    </xf>
    <xf numFmtId="3" fontId="21" fillId="26" borderId="64" xfId="0" applyNumberFormat="1" applyFont="1" applyFill="1" applyBorder="1" applyAlignment="1">
      <alignment horizontal="center" vertical="center"/>
    </xf>
    <xf numFmtId="3" fontId="21" fillId="27" borderId="28" xfId="44" applyNumberFormat="1" applyFont="1" applyFill="1" applyBorder="1" applyAlignment="1">
      <alignment horizontal="center" vertical="center"/>
    </xf>
    <xf numFmtId="3" fontId="21" fillId="27" borderId="36" xfId="44" applyNumberFormat="1" applyFont="1" applyFill="1" applyBorder="1" applyAlignment="1">
      <alignment horizontal="center" vertical="center"/>
    </xf>
    <xf numFmtId="3" fontId="21" fillId="27" borderId="42" xfId="44" applyNumberFormat="1" applyFont="1" applyFill="1" applyBorder="1" applyAlignment="1">
      <alignment horizontal="center" vertical="center"/>
    </xf>
    <xf numFmtId="167" fontId="36" fillId="27" borderId="91" xfId="44" applyNumberFormat="1" applyFont="1" applyFill="1" applyBorder="1" applyAlignment="1" applyProtection="1">
      <alignment horizontal="center" vertical="center"/>
      <protection hidden="1"/>
    </xf>
    <xf numFmtId="0" fontId="21" fillId="24" borderId="0" xfId="0" applyFont="1" applyFill="1" applyAlignment="1" applyProtection="1">
      <alignment horizontal="center"/>
      <protection hidden="1"/>
    </xf>
    <xf numFmtId="165" fontId="21" fillId="24" borderId="0" xfId="44" applyNumberFormat="1" applyFont="1" applyFill="1" applyAlignment="1" applyProtection="1">
      <alignment horizontal="center"/>
      <protection hidden="1"/>
    </xf>
    <xf numFmtId="0" fontId="20" fillId="24" borderId="92" xfId="0" applyFont="1" applyFill="1" applyBorder="1" applyAlignment="1">
      <alignment horizontal="center" vertical="center"/>
    </xf>
    <xf numFmtId="0" fontId="31" fillId="28" borderId="56" xfId="0" applyFont="1" applyFill="1" applyBorder="1" applyAlignment="1">
      <alignment horizontal="center" vertical="center"/>
    </xf>
    <xf numFmtId="0" fontId="21" fillId="24" borderId="0" xfId="0" applyFont="1" applyFill="1" applyAlignment="1">
      <alignment horizontal="left" vertical="top" indent="2"/>
    </xf>
    <xf numFmtId="167" fontId="36" fillId="26" borderId="17" xfId="44" applyNumberFormat="1" applyFont="1" applyFill="1" applyBorder="1" applyAlignment="1" applyProtection="1">
      <alignment horizontal="center" vertical="center"/>
      <protection hidden="1"/>
    </xf>
    <xf numFmtId="167" fontId="36" fillId="26" borderId="18" xfId="44" applyNumberFormat="1" applyFont="1" applyFill="1" applyBorder="1" applyAlignment="1" applyProtection="1">
      <alignment horizontal="center" vertical="center"/>
      <protection hidden="1"/>
    </xf>
    <xf numFmtId="0" fontId="29" fillId="24" borderId="0" xfId="0" applyFont="1" applyFill="1" applyAlignment="1">
      <alignment horizontal="left" vertical="center"/>
    </xf>
    <xf numFmtId="0" fontId="20" fillId="26" borderId="33" xfId="0" applyFont="1" applyFill="1" applyBorder="1" applyAlignment="1">
      <alignment horizontal="center" vertical="center"/>
    </xf>
    <xf numFmtId="0" fontId="20" fillId="26" borderId="63" xfId="0" applyFont="1" applyFill="1" applyBorder="1" applyAlignment="1">
      <alignment horizontal="center" vertical="center"/>
    </xf>
    <xf numFmtId="0" fontId="1" fillId="0" borderId="95" xfId="0" applyFont="1" applyBorder="1" applyAlignment="1">
      <alignment vertical="center" wrapText="1"/>
    </xf>
    <xf numFmtId="169" fontId="1" fillId="0" borderId="96" xfId="0" applyNumberFormat="1" applyFont="1" applyBorder="1" applyAlignment="1">
      <alignment horizontal="right" vertical="center" wrapText="1"/>
    </xf>
    <xf numFmtId="0" fontId="31" fillId="26" borderId="51" xfId="0" applyFont="1" applyFill="1" applyBorder="1" applyAlignment="1">
      <alignment horizontal="center"/>
    </xf>
    <xf numFmtId="0" fontId="20" fillId="26" borderId="0" xfId="0" applyFont="1" applyFill="1" applyAlignment="1">
      <alignment horizontal="center" vertical="center"/>
    </xf>
    <xf numFmtId="0" fontId="38" fillId="26" borderId="47" xfId="0" applyFont="1" applyFill="1" applyBorder="1" applyAlignment="1">
      <alignment horizontal="center" vertical="center"/>
    </xf>
    <xf numFmtId="3" fontId="21" fillId="26" borderId="91" xfId="0" applyNumberFormat="1" applyFont="1" applyFill="1" applyBorder="1" applyAlignment="1">
      <alignment horizontal="center" vertical="center"/>
    </xf>
    <xf numFmtId="3" fontId="21" fillId="26" borderId="103" xfId="0" applyNumberFormat="1" applyFont="1" applyFill="1" applyBorder="1" applyAlignment="1">
      <alignment horizontal="center" vertical="center"/>
    </xf>
    <xf numFmtId="0" fontId="37" fillId="26" borderId="46" xfId="0" applyFont="1" applyFill="1" applyBorder="1" applyAlignment="1">
      <alignment horizontal="center" vertical="center"/>
    </xf>
    <xf numFmtId="0" fontId="20" fillId="26" borderId="37" xfId="0" applyFont="1" applyFill="1" applyBorder="1" applyAlignment="1">
      <alignment horizontal="center" vertical="center"/>
    </xf>
    <xf numFmtId="0" fontId="38" fillId="26" borderId="39" xfId="0" applyFont="1" applyFill="1" applyBorder="1" applyAlignment="1">
      <alignment horizontal="center" vertical="center"/>
    </xf>
    <xf numFmtId="169" fontId="21" fillId="26" borderId="22" xfId="0" applyNumberFormat="1" applyFont="1" applyFill="1" applyBorder="1" applyAlignment="1">
      <alignment horizontal="center" vertical="center"/>
    </xf>
    <xf numFmtId="169" fontId="21" fillId="26" borderId="35" xfId="0" applyNumberFormat="1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/>
    </xf>
    <xf numFmtId="0" fontId="31" fillId="26" borderId="33" xfId="0" applyFont="1" applyFill="1" applyBorder="1" applyAlignment="1">
      <alignment horizontal="center"/>
    </xf>
    <xf numFmtId="0" fontId="31" fillId="26" borderId="37" xfId="0" applyFont="1" applyFill="1" applyBorder="1" applyAlignment="1">
      <alignment horizontal="center"/>
    </xf>
    <xf numFmtId="0" fontId="31" fillId="26" borderId="63" xfId="0" applyFont="1" applyFill="1" applyBorder="1" applyAlignment="1">
      <alignment horizontal="center"/>
    </xf>
    <xf numFmtId="0" fontId="38" fillId="26" borderId="40" xfId="0" applyFont="1" applyFill="1" applyBorder="1" applyAlignment="1">
      <alignment horizontal="center" vertical="center"/>
    </xf>
    <xf numFmtId="0" fontId="31" fillId="28" borderId="61" xfId="0" applyFont="1" applyFill="1" applyBorder="1" applyAlignment="1">
      <alignment horizontal="center" vertical="center"/>
    </xf>
    <xf numFmtId="0" fontId="20" fillId="28" borderId="50" xfId="0" applyFont="1" applyFill="1" applyBorder="1" applyAlignment="1">
      <alignment horizontal="center" vertical="center"/>
    </xf>
    <xf numFmtId="0" fontId="26" fillId="28" borderId="55" xfId="0" applyFont="1" applyFill="1" applyBorder="1" applyAlignment="1">
      <alignment horizontal="center" vertical="center"/>
    </xf>
    <xf numFmtId="0" fontId="31" fillId="27" borderId="10" xfId="0" applyFont="1" applyFill="1" applyBorder="1" applyAlignment="1">
      <alignment horizontal="center"/>
    </xf>
    <xf numFmtId="0" fontId="20" fillId="27" borderId="10" xfId="0" applyFont="1" applyFill="1" applyBorder="1" applyAlignment="1">
      <alignment horizontal="center" vertical="center"/>
    </xf>
    <xf numFmtId="167" fontId="36" fillId="27" borderId="24" xfId="44" applyNumberFormat="1" applyFont="1" applyFill="1" applyBorder="1" applyAlignment="1" applyProtection="1">
      <alignment horizontal="center" vertical="center"/>
      <protection hidden="1"/>
    </xf>
    <xf numFmtId="0" fontId="21" fillId="24" borderId="34" xfId="0" applyFont="1" applyFill="1" applyBorder="1" applyAlignment="1" applyProtection="1">
      <alignment horizontal="center" vertical="center"/>
      <protection hidden="1"/>
    </xf>
    <xf numFmtId="0" fontId="21" fillId="24" borderId="24" xfId="0" applyFont="1" applyFill="1" applyBorder="1" applyAlignment="1" applyProtection="1">
      <alignment horizontal="center" vertical="center"/>
      <protection hidden="1"/>
    </xf>
    <xf numFmtId="0" fontId="21" fillId="24" borderId="89" xfId="0" applyFont="1" applyFill="1" applyBorder="1" applyAlignment="1" applyProtection="1">
      <alignment horizontal="center" vertical="center"/>
      <protection hidden="1"/>
    </xf>
    <xf numFmtId="0" fontId="21" fillId="24" borderId="27" xfId="0" applyFont="1" applyFill="1" applyBorder="1" applyAlignment="1" applyProtection="1">
      <alignment horizontal="center" vertical="center"/>
      <protection hidden="1"/>
    </xf>
    <xf numFmtId="0" fontId="21" fillId="24" borderId="86" xfId="0" applyFont="1" applyFill="1" applyBorder="1" applyAlignment="1" applyProtection="1">
      <alignment horizontal="center" vertical="center"/>
      <protection hidden="1"/>
    </xf>
    <xf numFmtId="3" fontId="21" fillId="26" borderId="19" xfId="0" applyNumberFormat="1" applyFont="1" applyFill="1" applyBorder="1" applyAlignment="1" applyProtection="1">
      <alignment horizontal="center" vertical="center"/>
      <protection hidden="1"/>
    </xf>
    <xf numFmtId="3" fontId="21" fillId="26" borderId="91" xfId="0" applyNumberFormat="1" applyFont="1" applyFill="1" applyBorder="1" applyAlignment="1" applyProtection="1">
      <alignment horizontal="center" vertical="center"/>
      <protection hidden="1"/>
    </xf>
    <xf numFmtId="169" fontId="21" fillId="26" borderId="19" xfId="0" applyNumberFormat="1" applyFont="1" applyFill="1" applyBorder="1" applyAlignment="1" applyProtection="1">
      <alignment horizontal="center" vertical="center"/>
      <protection hidden="1"/>
    </xf>
    <xf numFmtId="3" fontId="21" fillId="27" borderId="28" xfId="44" applyNumberFormat="1" applyFont="1" applyFill="1" applyBorder="1" applyAlignment="1" applyProtection="1">
      <alignment horizontal="center" vertical="center"/>
      <protection hidden="1"/>
    </xf>
    <xf numFmtId="3" fontId="21" fillId="28" borderId="104" xfId="0" applyNumberFormat="1" applyFont="1" applyFill="1" applyBorder="1" applyAlignment="1" applyProtection="1">
      <alignment horizontal="center" vertical="center"/>
      <protection hidden="1"/>
    </xf>
    <xf numFmtId="164" fontId="21" fillId="28" borderId="35" xfId="0" applyNumberFormat="1" applyFont="1" applyFill="1" applyBorder="1" applyAlignment="1" applyProtection="1">
      <alignment horizontal="center" vertical="center"/>
      <protection hidden="1"/>
    </xf>
    <xf numFmtId="164" fontId="21" fillId="28" borderId="36" xfId="0" applyNumberFormat="1" applyFont="1" applyFill="1" applyBorder="1" applyAlignment="1" applyProtection="1">
      <alignment horizontal="center" vertical="center"/>
      <protection hidden="1"/>
    </xf>
    <xf numFmtId="0" fontId="21" fillId="24" borderId="20" xfId="0" applyFont="1" applyFill="1" applyBorder="1" applyAlignment="1" applyProtection="1">
      <alignment horizontal="center" vertical="center"/>
      <protection hidden="1"/>
    </xf>
    <xf numFmtId="0" fontId="21" fillId="24" borderId="18" xfId="0" applyFont="1" applyFill="1" applyBorder="1" applyAlignment="1" applyProtection="1">
      <alignment horizontal="center" vertical="center"/>
      <protection hidden="1"/>
    </xf>
    <xf numFmtId="0" fontId="21" fillId="24" borderId="23" xfId="0" applyFont="1" applyFill="1" applyBorder="1" applyAlignment="1" applyProtection="1">
      <alignment horizontal="center" vertical="center"/>
      <protection hidden="1"/>
    </xf>
    <xf numFmtId="3" fontId="21" fillId="26" borderId="43" xfId="0" applyNumberFormat="1" applyFont="1" applyFill="1" applyBorder="1" applyAlignment="1" applyProtection="1">
      <alignment horizontal="center" vertical="center"/>
      <protection hidden="1"/>
    </xf>
    <xf numFmtId="3" fontId="21" fillId="26" borderId="103" xfId="0" applyNumberFormat="1" applyFont="1" applyFill="1" applyBorder="1" applyAlignment="1" applyProtection="1">
      <alignment horizontal="center" vertical="center"/>
      <protection hidden="1"/>
    </xf>
    <xf numFmtId="169" fontId="21" fillId="26" borderId="43" xfId="0" applyNumberFormat="1" applyFont="1" applyFill="1" applyBorder="1" applyAlignment="1" applyProtection="1">
      <alignment horizontal="center" vertical="center"/>
      <protection hidden="1"/>
    </xf>
    <xf numFmtId="3" fontId="21" fillId="27" borderId="36" xfId="44" applyNumberFormat="1" applyFont="1" applyFill="1" applyBorder="1" applyAlignment="1" applyProtection="1">
      <alignment horizontal="center" vertical="center"/>
      <protection hidden="1"/>
    </xf>
    <xf numFmtId="164" fontId="21" fillId="28" borderId="16" xfId="0" applyNumberFormat="1" applyFont="1" applyFill="1" applyBorder="1" applyAlignment="1" applyProtection="1">
      <alignment horizontal="center" vertical="center"/>
      <protection hidden="1"/>
    </xf>
    <xf numFmtId="164" fontId="21" fillId="28" borderId="23" xfId="0" applyNumberFormat="1" applyFont="1" applyFill="1" applyBorder="1" applyAlignment="1" applyProtection="1">
      <alignment horizontal="center" vertical="center"/>
      <protection hidden="1"/>
    </xf>
    <xf numFmtId="0" fontId="21" fillId="24" borderId="29" xfId="0" applyFont="1" applyFill="1" applyBorder="1" applyAlignment="1" applyProtection="1">
      <alignment horizontal="center" vertical="center"/>
      <protection hidden="1"/>
    </xf>
    <xf numFmtId="0" fontId="21" fillId="24" borderId="31" xfId="0" applyFont="1" applyFill="1" applyBorder="1" applyAlignment="1" applyProtection="1">
      <alignment horizontal="center" vertical="center"/>
      <protection hidden="1"/>
    </xf>
    <xf numFmtId="3" fontId="21" fillId="26" borderId="31" xfId="0" applyNumberFormat="1" applyFont="1" applyFill="1" applyBorder="1" applyAlignment="1" applyProtection="1">
      <alignment horizontal="center" vertical="center"/>
      <protection hidden="1"/>
    </xf>
    <xf numFmtId="3" fontId="21" fillId="26" borderId="24" xfId="0" applyNumberFormat="1" applyFont="1" applyFill="1" applyBorder="1" applyAlignment="1" applyProtection="1">
      <alignment horizontal="center" vertical="center"/>
      <protection hidden="1"/>
    </xf>
    <xf numFmtId="169" fontId="21" fillId="26" borderId="26" xfId="0" applyNumberFormat="1" applyFont="1" applyFill="1" applyBorder="1" applyAlignment="1" applyProtection="1">
      <alignment horizontal="center" vertical="center"/>
      <protection hidden="1"/>
    </xf>
    <xf numFmtId="3" fontId="21" fillId="27" borderId="31" xfId="44" applyNumberFormat="1" applyFont="1" applyFill="1" applyBorder="1" applyAlignment="1" applyProtection="1">
      <alignment horizontal="center" vertical="center"/>
      <protection hidden="1"/>
    </xf>
    <xf numFmtId="3" fontId="21" fillId="28" borderId="29" xfId="0" applyNumberFormat="1" applyFont="1" applyFill="1" applyBorder="1" applyAlignment="1" applyProtection="1">
      <alignment horizontal="center" vertical="center"/>
      <protection hidden="1"/>
    </xf>
    <xf numFmtId="164" fontId="21" fillId="28" borderId="25" xfId="0" applyNumberFormat="1" applyFont="1" applyFill="1" applyBorder="1" applyAlignment="1" applyProtection="1">
      <alignment horizontal="center" vertical="center"/>
      <protection hidden="1"/>
    </xf>
    <xf numFmtId="164" fontId="21" fillId="28" borderId="31" xfId="0" applyNumberFormat="1" applyFont="1" applyFill="1" applyBorder="1" applyAlignment="1" applyProtection="1">
      <alignment horizontal="center" vertical="center"/>
      <protection hidden="1"/>
    </xf>
    <xf numFmtId="0" fontId="35" fillId="24" borderId="0" xfId="0" applyFont="1" applyFill="1" applyAlignment="1" applyProtection="1">
      <alignment horizontal="center" vertical="top"/>
      <protection hidden="1"/>
    </xf>
    <xf numFmtId="0" fontId="39" fillId="24" borderId="0" xfId="0" applyFont="1" applyFill="1" applyAlignment="1" applyProtection="1">
      <alignment vertical="top"/>
      <protection hidden="1"/>
    </xf>
    <xf numFmtId="0" fontId="22" fillId="24" borderId="0" xfId="43" applyFill="1" applyProtection="1">
      <protection hidden="1"/>
    </xf>
    <xf numFmtId="0" fontId="21" fillId="24" borderId="0" xfId="0" applyFont="1" applyFill="1" applyAlignment="1" applyProtection="1">
      <alignment horizontal="left" vertical="center" indent="2"/>
      <protection hidden="1"/>
    </xf>
    <xf numFmtId="0" fontId="31" fillId="24" borderId="0" xfId="0" applyFont="1" applyFill="1" applyAlignment="1" applyProtection="1">
      <alignment horizontal="left" vertical="center" wrapText="1"/>
      <protection hidden="1"/>
    </xf>
    <xf numFmtId="0" fontId="31" fillId="24" borderId="0" xfId="0" applyFont="1" applyFill="1" applyAlignment="1" applyProtection="1">
      <alignment vertical="top" wrapText="1"/>
      <protection hidden="1"/>
    </xf>
    <xf numFmtId="0" fontId="26" fillId="24" borderId="0" xfId="0" applyFont="1" applyFill="1" applyAlignment="1" applyProtection="1">
      <alignment horizontal="right"/>
      <protection hidden="1"/>
    </xf>
    <xf numFmtId="0" fontId="26" fillId="24" borderId="71" xfId="0" applyFont="1" applyFill="1" applyBorder="1" applyAlignment="1" applyProtection="1">
      <alignment horizontal="right"/>
      <protection hidden="1"/>
    </xf>
    <xf numFmtId="0" fontId="26" fillId="24" borderId="97" xfId="0" applyFont="1" applyFill="1" applyBorder="1" applyAlignment="1" applyProtection="1">
      <alignment horizontal="right"/>
      <protection hidden="1"/>
    </xf>
    <xf numFmtId="0" fontId="26" fillId="24" borderId="99" xfId="0" applyFont="1" applyFill="1" applyBorder="1" applyAlignment="1" applyProtection="1">
      <alignment horizontal="right"/>
      <protection hidden="1"/>
    </xf>
    <xf numFmtId="0" fontId="26" fillId="24" borderId="73" xfId="0" applyFont="1" applyFill="1" applyBorder="1" applyAlignment="1" applyProtection="1">
      <alignment horizontal="right"/>
      <protection hidden="1"/>
    </xf>
    <xf numFmtId="0" fontId="26" fillId="24" borderId="72" xfId="0" applyFont="1" applyFill="1" applyBorder="1" applyAlignment="1" applyProtection="1">
      <alignment horizontal="right"/>
      <protection hidden="1"/>
    </xf>
    <xf numFmtId="0" fontId="26" fillId="24" borderId="0" xfId="0" applyFont="1" applyFill="1" applyAlignment="1" applyProtection="1">
      <alignment horizontal="right" vertical="top"/>
      <protection hidden="1"/>
    </xf>
    <xf numFmtId="0" fontId="26" fillId="24" borderId="77" xfId="0" applyFont="1" applyFill="1" applyBorder="1" applyAlignment="1" applyProtection="1">
      <alignment horizontal="left" vertical="top"/>
      <protection hidden="1"/>
    </xf>
    <xf numFmtId="0" fontId="26" fillId="24" borderId="98" xfId="0" applyFont="1" applyFill="1" applyBorder="1" applyAlignment="1" applyProtection="1">
      <alignment horizontal="right" vertical="top"/>
      <protection hidden="1"/>
    </xf>
    <xf numFmtId="0" fontId="26" fillId="24" borderId="100" xfId="0" applyFont="1" applyFill="1" applyBorder="1" applyAlignment="1" applyProtection="1">
      <alignment horizontal="right" vertical="top"/>
      <protection hidden="1"/>
    </xf>
    <xf numFmtId="0" fontId="26" fillId="24" borderId="53" xfId="0" applyFont="1" applyFill="1" applyBorder="1" applyAlignment="1" applyProtection="1">
      <alignment horizontal="right" vertical="top"/>
      <protection hidden="1"/>
    </xf>
    <xf numFmtId="0" fontId="26" fillId="24" borderId="11" xfId="0" applyFont="1" applyFill="1" applyBorder="1" applyAlignment="1" applyProtection="1">
      <alignment horizontal="right" vertical="top"/>
      <protection hidden="1"/>
    </xf>
    <xf numFmtId="0" fontId="26" fillId="24" borderId="52" xfId="0" applyFont="1" applyFill="1" applyBorder="1" applyAlignment="1" applyProtection="1">
      <alignment horizontal="right" vertical="center"/>
      <protection hidden="1"/>
    </xf>
    <xf numFmtId="3" fontId="26" fillId="24" borderId="52" xfId="44" applyNumberFormat="1" applyFont="1" applyFill="1" applyBorder="1" applyAlignment="1" applyProtection="1">
      <alignment horizontal="right" vertical="center"/>
      <protection hidden="1"/>
    </xf>
    <xf numFmtId="3" fontId="26" fillId="24" borderId="78" xfId="44" applyNumberFormat="1" applyFont="1" applyFill="1" applyBorder="1" applyAlignment="1" applyProtection="1">
      <alignment horizontal="right" vertical="center"/>
      <protection hidden="1"/>
    </xf>
    <xf numFmtId="165" fontId="31" fillId="24" borderId="0" xfId="44" applyNumberFormat="1" applyFont="1" applyFill="1" applyBorder="1" applyAlignment="1" applyProtection="1">
      <alignment horizontal="left" vertical="center"/>
      <protection hidden="1"/>
    </xf>
    <xf numFmtId="165" fontId="31" fillId="24" borderId="106" xfId="44" applyNumberFormat="1" applyFont="1" applyFill="1" applyBorder="1" applyAlignment="1" applyProtection="1">
      <alignment horizontal="left" vertical="center"/>
      <protection hidden="1"/>
    </xf>
    <xf numFmtId="165" fontId="31" fillId="24" borderId="101" xfId="44" applyNumberFormat="1" applyFont="1" applyFill="1" applyBorder="1" applyAlignment="1" applyProtection="1">
      <alignment horizontal="left" vertical="center"/>
      <protection hidden="1"/>
    </xf>
    <xf numFmtId="165" fontId="31" fillId="25" borderId="37" xfId="44" applyNumberFormat="1" applyFont="1" applyFill="1" applyBorder="1" applyAlignment="1" applyProtection="1">
      <alignment horizontal="right" vertical="center"/>
      <protection hidden="1"/>
    </xf>
    <xf numFmtId="165" fontId="31" fillId="25" borderId="0" xfId="44" applyNumberFormat="1" applyFont="1" applyFill="1" applyBorder="1" applyAlignment="1" applyProtection="1">
      <alignment horizontal="right" vertical="center"/>
      <protection hidden="1"/>
    </xf>
    <xf numFmtId="165" fontId="31" fillId="24" borderId="45" xfId="44" applyNumberFormat="1" applyFont="1" applyFill="1" applyBorder="1" applyAlignment="1" applyProtection="1">
      <alignment horizontal="center" vertical="center"/>
      <protection hidden="1"/>
    </xf>
    <xf numFmtId="166" fontId="31" fillId="24" borderId="37" xfId="44" applyNumberFormat="1" applyFont="1" applyFill="1" applyBorder="1" applyAlignment="1" applyProtection="1">
      <alignment horizontal="center" vertical="center"/>
      <protection hidden="1"/>
    </xf>
    <xf numFmtId="166" fontId="31" fillId="25" borderId="50" xfId="44" applyNumberFormat="1" applyFont="1" applyFill="1" applyBorder="1" applyAlignment="1" applyProtection="1">
      <alignment horizontal="right" vertical="center"/>
      <protection hidden="1"/>
    </xf>
    <xf numFmtId="166" fontId="31" fillId="25" borderId="79" xfId="44" applyNumberFormat="1" applyFont="1" applyFill="1" applyBorder="1" applyAlignment="1" applyProtection="1">
      <alignment horizontal="right" vertical="center"/>
      <protection hidden="1"/>
    </xf>
    <xf numFmtId="165" fontId="31" fillId="24" borderId="107" xfId="44" applyNumberFormat="1" applyFont="1" applyFill="1" applyBorder="1" applyAlignment="1" applyProtection="1">
      <alignment horizontal="left" vertical="center"/>
      <protection hidden="1"/>
    </xf>
    <xf numFmtId="165" fontId="31" fillId="24" borderId="37" xfId="44" applyNumberFormat="1" applyFont="1" applyFill="1" applyBorder="1" applyAlignment="1" applyProtection="1">
      <alignment horizontal="right" vertical="center"/>
      <protection hidden="1"/>
    </xf>
    <xf numFmtId="165" fontId="31" fillId="24" borderId="0" xfId="44" applyNumberFormat="1" applyFont="1" applyFill="1" applyBorder="1" applyAlignment="1" applyProtection="1">
      <alignment horizontal="right" vertical="center"/>
      <protection hidden="1"/>
    </xf>
    <xf numFmtId="165" fontId="31" fillId="24" borderId="44" xfId="44" applyNumberFormat="1" applyFont="1" applyFill="1" applyBorder="1" applyAlignment="1" applyProtection="1">
      <alignment horizontal="center" vertical="center"/>
      <protection hidden="1"/>
    </xf>
    <xf numFmtId="166" fontId="31" fillId="24" borderId="80" xfId="44" applyNumberFormat="1" applyFont="1" applyFill="1" applyBorder="1" applyAlignment="1" applyProtection="1">
      <alignment horizontal="center" vertical="center"/>
      <protection hidden="1"/>
    </xf>
    <xf numFmtId="0" fontId="31" fillId="24" borderId="0" xfId="0" applyFont="1" applyFill="1" applyAlignment="1" applyProtection="1">
      <alignment vertical="center" wrapText="1"/>
      <protection hidden="1"/>
    </xf>
    <xf numFmtId="165" fontId="31" fillId="24" borderId="105" xfId="44" applyNumberFormat="1" applyFont="1" applyFill="1" applyBorder="1" applyAlignment="1" applyProtection="1">
      <alignment horizontal="left" vertical="center"/>
      <protection hidden="1"/>
    </xf>
    <xf numFmtId="165" fontId="31" fillId="24" borderId="81" xfId="44" applyNumberFormat="1" applyFont="1" applyFill="1" applyBorder="1" applyAlignment="1" applyProtection="1">
      <alignment horizontal="left" vertical="center"/>
      <protection hidden="1"/>
    </xf>
    <xf numFmtId="165" fontId="31" fillId="24" borderId="102" xfId="44" applyNumberFormat="1" applyFont="1" applyFill="1" applyBorder="1" applyAlignment="1" applyProtection="1">
      <alignment horizontal="left" vertical="center"/>
      <protection hidden="1"/>
    </xf>
    <xf numFmtId="165" fontId="31" fillId="24" borderId="83" xfId="44" applyNumberFormat="1" applyFont="1" applyFill="1" applyBorder="1" applyAlignment="1" applyProtection="1">
      <alignment horizontal="left" vertical="center"/>
      <protection hidden="1"/>
    </xf>
    <xf numFmtId="165" fontId="31" fillId="24" borderId="82" xfId="44" applyNumberFormat="1" applyFont="1" applyFill="1" applyBorder="1" applyAlignment="1" applyProtection="1">
      <alignment horizontal="right" vertical="center"/>
      <protection hidden="1"/>
    </xf>
    <xf numFmtId="165" fontId="31" fillId="24" borderId="84" xfId="44" applyNumberFormat="1" applyFont="1" applyFill="1" applyBorder="1" applyAlignment="1" applyProtection="1">
      <alignment horizontal="center" vertical="center"/>
      <protection hidden="1"/>
    </xf>
    <xf numFmtId="166" fontId="31" fillId="24" borderId="84" xfId="44" applyNumberFormat="1" applyFont="1" applyFill="1" applyBorder="1" applyAlignment="1" applyProtection="1">
      <alignment horizontal="center" vertical="center"/>
      <protection hidden="1"/>
    </xf>
    <xf numFmtId="166" fontId="31" fillId="25" borderId="85" xfId="44" applyNumberFormat="1" applyFont="1" applyFill="1" applyBorder="1" applyAlignment="1" applyProtection="1">
      <alignment horizontal="right" vertical="center"/>
      <protection hidden="1"/>
    </xf>
    <xf numFmtId="168" fontId="27" fillId="25" borderId="11" xfId="0" applyNumberFormat="1" applyFont="1" applyFill="1" applyBorder="1" applyAlignment="1">
      <alignment horizontal="center" vertical="center"/>
    </xf>
    <xf numFmtId="167" fontId="36" fillId="26" borderId="17" xfId="44" applyNumberFormat="1" applyFont="1" applyFill="1" applyBorder="1" applyAlignment="1" applyProtection="1">
      <alignment horizontal="center" vertical="center"/>
      <protection hidden="1"/>
    </xf>
    <xf numFmtId="167" fontId="36" fillId="26" borderId="18" xfId="44" applyNumberFormat="1" applyFont="1" applyFill="1" applyBorder="1" applyAlignment="1" applyProtection="1">
      <alignment horizontal="center" vertical="center"/>
      <protection hidden="1"/>
    </xf>
    <xf numFmtId="3" fontId="21" fillId="26" borderId="30" xfId="0" applyNumberFormat="1" applyFont="1" applyFill="1" applyBorder="1" applyAlignment="1" applyProtection="1">
      <alignment horizontal="center" vertical="center"/>
      <protection hidden="1"/>
    </xf>
    <xf numFmtId="3" fontId="21" fillId="26" borderId="18" xfId="0" applyNumberFormat="1" applyFont="1" applyFill="1" applyBorder="1" applyAlignment="1" applyProtection="1">
      <alignment horizontal="center" vertical="center"/>
      <protection hidden="1"/>
    </xf>
    <xf numFmtId="0" fontId="20" fillId="26" borderId="68" xfId="0" applyFont="1" applyFill="1" applyBorder="1" applyAlignment="1">
      <alignment horizontal="center" vertical="center"/>
    </xf>
    <xf numFmtId="0" fontId="20" fillId="26" borderId="55" xfId="0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 applyProtection="1">
      <alignment horizontal="center" vertical="center"/>
      <protection hidden="1"/>
    </xf>
    <xf numFmtId="3" fontId="21" fillId="26" borderId="22" xfId="0" applyNumberFormat="1" applyFont="1" applyFill="1" applyBorder="1" applyAlignment="1" applyProtection="1">
      <alignment horizontal="center" vertical="center"/>
      <protection hidden="1"/>
    </xf>
    <xf numFmtId="0" fontId="37" fillId="26" borderId="40" xfId="0" applyFont="1" applyFill="1" applyBorder="1" applyAlignment="1">
      <alignment horizontal="center" vertical="center"/>
    </xf>
    <xf numFmtId="0" fontId="37" fillId="26" borderId="48" xfId="0" applyFont="1" applyFill="1" applyBorder="1" applyAlignment="1">
      <alignment horizontal="center" vertical="center"/>
    </xf>
    <xf numFmtId="167" fontId="36" fillId="26" borderId="35" xfId="44" applyNumberFormat="1" applyFont="1" applyFill="1" applyBorder="1" applyAlignment="1" applyProtection="1">
      <alignment horizontal="center" vertical="center"/>
      <protection hidden="1"/>
    </xf>
    <xf numFmtId="0" fontId="31" fillId="26" borderId="62" xfId="0" applyFont="1" applyFill="1" applyBorder="1" applyAlignment="1">
      <alignment horizontal="center"/>
    </xf>
    <xf numFmtId="0" fontId="31" fillId="26" borderId="61" xfId="0" applyFont="1" applyFill="1" applyBorder="1" applyAlignment="1">
      <alignment horizontal="center"/>
    </xf>
    <xf numFmtId="14" fontId="21" fillId="24" borderId="16" xfId="0" applyNumberFormat="1" applyFont="1" applyFill="1" applyBorder="1" applyAlignment="1" applyProtection="1">
      <alignment horizontal="center" vertical="center"/>
      <protection hidden="1"/>
    </xf>
    <xf numFmtId="14" fontId="21" fillId="24" borderId="23" xfId="0" applyNumberFormat="1" applyFont="1" applyFill="1" applyBorder="1" applyAlignment="1" applyProtection="1">
      <alignment horizontal="center" vertical="center"/>
      <protection hidden="1"/>
    </xf>
    <xf numFmtId="49" fontId="26" fillId="24" borderId="60" xfId="0" applyNumberFormat="1" applyFont="1" applyFill="1" applyBorder="1" applyAlignment="1">
      <alignment horizontal="center" vertical="center"/>
    </xf>
    <xf numFmtId="49" fontId="26" fillId="24" borderId="37" xfId="0" applyNumberFormat="1" applyFont="1" applyFill="1" applyBorder="1" applyAlignment="1">
      <alignment horizontal="center" vertical="center"/>
    </xf>
    <xf numFmtId="49" fontId="26" fillId="24" borderId="53" xfId="0" applyNumberFormat="1" applyFont="1" applyFill="1" applyBorder="1" applyAlignment="1">
      <alignment horizontal="center" vertical="center"/>
    </xf>
    <xf numFmtId="49" fontId="26" fillId="24" borderId="87" xfId="0" applyNumberFormat="1" applyFont="1" applyFill="1" applyBorder="1" applyAlignment="1">
      <alignment horizontal="center" vertical="center"/>
    </xf>
    <xf numFmtId="49" fontId="26" fillId="24" borderId="66" xfId="0" applyNumberFormat="1" applyFont="1" applyFill="1" applyBorder="1" applyAlignment="1">
      <alignment horizontal="center" vertical="center"/>
    </xf>
    <xf numFmtId="49" fontId="26" fillId="24" borderId="67" xfId="0" applyNumberFormat="1" applyFont="1" applyFill="1" applyBorder="1" applyAlignment="1">
      <alignment horizontal="center" vertical="center"/>
    </xf>
    <xf numFmtId="0" fontId="20" fillId="26" borderId="63" xfId="0" applyFont="1" applyFill="1" applyBorder="1" applyAlignment="1">
      <alignment horizontal="center" vertical="center"/>
    </xf>
    <xf numFmtId="0" fontId="20" fillId="26" borderId="50" xfId="0" applyFont="1" applyFill="1" applyBorder="1" applyAlignment="1">
      <alignment horizontal="center" vertical="center"/>
    </xf>
    <xf numFmtId="0" fontId="20" fillId="26" borderId="65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167" fontId="36" fillId="26" borderId="19" xfId="44" applyNumberFormat="1" applyFont="1" applyFill="1" applyBorder="1" applyAlignment="1" applyProtection="1">
      <alignment horizontal="center" vertical="center"/>
      <protection hidden="1"/>
    </xf>
    <xf numFmtId="167" fontId="36" fillId="26" borderId="27" xfId="44" applyNumberFormat="1" applyFont="1" applyFill="1" applyBorder="1" applyAlignment="1" applyProtection="1">
      <alignment horizontal="center" vertical="center"/>
      <protection hidden="1"/>
    </xf>
    <xf numFmtId="167" fontId="36" fillId="26" borderId="22" xfId="44" applyNumberFormat="1" applyFont="1" applyFill="1" applyBorder="1" applyAlignment="1" applyProtection="1">
      <alignment horizontal="center" vertical="center"/>
      <protection hidden="1"/>
    </xf>
    <xf numFmtId="0" fontId="31" fillId="26" borderId="32" xfId="0" applyFont="1" applyFill="1" applyBorder="1" applyAlignment="1">
      <alignment horizontal="center"/>
    </xf>
    <xf numFmtId="0" fontId="20" fillId="26" borderId="33" xfId="0" applyFont="1" applyFill="1" applyBorder="1" applyAlignment="1">
      <alignment horizontal="center" vertical="center"/>
    </xf>
    <xf numFmtId="0" fontId="38" fillId="28" borderId="47" xfId="0" applyFont="1" applyFill="1" applyBorder="1" applyAlignment="1">
      <alignment horizontal="center" vertical="center"/>
    </xf>
    <xf numFmtId="0" fontId="38" fillId="28" borderId="49" xfId="0" applyFont="1" applyFill="1" applyBorder="1" applyAlignment="1">
      <alignment horizontal="center" vertical="center"/>
    </xf>
    <xf numFmtId="0" fontId="25" fillId="26" borderId="46" xfId="0" applyFont="1" applyFill="1" applyBorder="1" applyAlignment="1">
      <alignment horizontal="center" vertical="center" wrapText="1"/>
    </xf>
    <xf numFmtId="0" fontId="25" fillId="26" borderId="48" xfId="0" applyFont="1" applyFill="1" applyBorder="1" applyAlignment="1">
      <alignment horizontal="center" vertical="center" wrapText="1"/>
    </xf>
    <xf numFmtId="0" fontId="26" fillId="24" borderId="74" xfId="0" applyFont="1" applyFill="1" applyBorder="1" applyAlignment="1" applyProtection="1">
      <alignment horizontal="center" vertical="center"/>
      <protection hidden="1"/>
    </xf>
    <xf numFmtId="0" fontId="26" fillId="24" borderId="75" xfId="0" applyFont="1" applyFill="1" applyBorder="1" applyAlignment="1" applyProtection="1">
      <alignment horizontal="center" vertical="center"/>
      <protection hidden="1"/>
    </xf>
    <xf numFmtId="0" fontId="26" fillId="24" borderId="76" xfId="0" applyFont="1" applyFill="1" applyBorder="1" applyAlignment="1" applyProtection="1">
      <alignment horizontal="center" vertical="center"/>
      <protection hidden="1"/>
    </xf>
    <xf numFmtId="0" fontId="31" fillId="24" borderId="0" xfId="0" applyFont="1" applyFill="1" applyAlignment="1" applyProtection="1">
      <alignment horizontal="center" vertical="center"/>
      <protection hidden="1"/>
    </xf>
    <xf numFmtId="0" fontId="26" fillId="24" borderId="0" xfId="0" applyFont="1" applyFill="1" applyAlignment="1" applyProtection="1">
      <alignment horizontal="center" vertical="center"/>
      <protection hidden="1"/>
    </xf>
    <xf numFmtId="0" fontId="31" fillId="24" borderId="0" xfId="0" applyFont="1" applyFill="1" applyAlignment="1" applyProtection="1">
      <alignment horizontal="left" vertical="center" wrapText="1"/>
      <protection hidden="1"/>
    </xf>
    <xf numFmtId="0" fontId="35" fillId="24" borderId="0" xfId="0" applyFont="1" applyFill="1" applyAlignment="1" applyProtection="1">
      <alignment horizontal="center" vertical="top"/>
      <protection hidden="1"/>
    </xf>
    <xf numFmtId="0" fontId="39" fillId="24" borderId="0" xfId="0" applyFont="1" applyFill="1" applyAlignment="1" applyProtection="1">
      <alignment horizontal="left" vertical="top"/>
      <protection hidden="1"/>
    </xf>
    <xf numFmtId="0" fontId="29" fillId="24" borderId="0" xfId="0" applyFont="1" applyFill="1" applyAlignment="1">
      <alignment horizontal="left" vertical="center"/>
    </xf>
    <xf numFmtId="0" fontId="21" fillId="25" borderId="11" xfId="0" applyFont="1" applyFill="1" applyBorder="1" applyAlignment="1">
      <alignment vertical="center"/>
    </xf>
    <xf numFmtId="14" fontId="21" fillId="24" borderId="35" xfId="0" applyNumberFormat="1" applyFont="1" applyFill="1" applyBorder="1" applyAlignment="1" applyProtection="1">
      <alignment horizontal="center" vertical="center"/>
      <protection hidden="1"/>
    </xf>
    <xf numFmtId="14" fontId="21" fillId="24" borderId="36" xfId="0" applyNumberFormat="1" applyFont="1" applyFill="1" applyBorder="1" applyAlignment="1" applyProtection="1">
      <alignment horizontal="center" vertical="center"/>
      <protection hidden="1"/>
    </xf>
    <xf numFmtId="14" fontId="21" fillId="24" borderId="17" xfId="0" applyNumberFormat="1" applyFont="1" applyFill="1" applyBorder="1" applyAlignment="1" applyProtection="1">
      <alignment horizontal="center" vertical="center"/>
      <protection hidden="1"/>
    </xf>
    <xf numFmtId="14" fontId="21" fillId="24" borderId="88" xfId="0" applyNumberFormat="1" applyFont="1" applyFill="1" applyBorder="1" applyAlignment="1" applyProtection="1">
      <alignment horizontal="center" vertical="center"/>
      <protection hidden="1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0" fontId="23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 wrapText="1"/>
    </xf>
    <xf numFmtId="0" fontId="21" fillId="25" borderId="12" xfId="0" applyFont="1" applyFill="1" applyBorder="1" applyAlignment="1">
      <alignment vertical="center"/>
    </xf>
    <xf numFmtId="167" fontId="36" fillId="26" borderId="25" xfId="44" applyNumberFormat="1" applyFont="1" applyFill="1" applyBorder="1" applyAlignment="1" applyProtection="1">
      <alignment horizontal="center" vertical="center"/>
      <protection hidden="1"/>
    </xf>
    <xf numFmtId="3" fontId="21" fillId="26" borderId="54" xfId="0" applyNumberFormat="1" applyFont="1" applyFill="1" applyBorder="1" applyAlignment="1" applyProtection="1">
      <alignment horizontal="center" vertical="center"/>
      <protection hidden="1"/>
    </xf>
    <xf numFmtId="3" fontId="21" fillId="26" borderId="29" xfId="0" applyNumberFormat="1" applyFont="1" applyFill="1" applyBorder="1" applyAlignment="1" applyProtection="1">
      <alignment horizontal="center" vertical="center"/>
      <protection hidden="1"/>
    </xf>
    <xf numFmtId="167" fontId="36" fillId="26" borderId="26" xfId="44" applyNumberFormat="1" applyFont="1" applyFill="1" applyBorder="1" applyAlignment="1" applyProtection="1">
      <alignment horizontal="center" vertical="center"/>
      <protection hidden="1"/>
    </xf>
    <xf numFmtId="167" fontId="36" fillId="26" borderId="29" xfId="44" applyNumberFormat="1" applyFont="1" applyFill="1" applyBorder="1" applyAlignment="1" applyProtection="1">
      <alignment horizontal="center" vertical="center"/>
      <protection hidden="1"/>
    </xf>
    <xf numFmtId="0" fontId="31" fillId="24" borderId="0" xfId="0" applyFont="1" applyFill="1" applyAlignment="1">
      <alignment horizontal="left" vertical="center" wrapText="1"/>
    </xf>
    <xf numFmtId="0" fontId="20" fillId="24" borderId="94" xfId="0" applyFont="1" applyFill="1" applyBorder="1" applyAlignment="1">
      <alignment horizontal="center" vertical="center"/>
    </xf>
    <xf numFmtId="0" fontId="20" fillId="24" borderId="93" xfId="0" applyFont="1" applyFill="1" applyBorder="1" applyAlignment="1">
      <alignment horizontal="center" vertical="center"/>
    </xf>
    <xf numFmtId="14" fontId="21" fillId="24" borderId="25" xfId="0" applyNumberFormat="1" applyFont="1" applyFill="1" applyBorder="1" applyAlignment="1" applyProtection="1">
      <alignment horizontal="center" vertical="center"/>
      <protection hidden="1"/>
    </xf>
    <xf numFmtId="14" fontId="21" fillId="24" borderId="31" xfId="0" applyNumberFormat="1" applyFont="1" applyFill="1" applyBorder="1" applyAlignment="1" applyProtection="1">
      <alignment horizontal="center" vertical="center"/>
      <protection hidden="1"/>
    </xf>
    <xf numFmtId="168" fontId="27" fillId="25" borderId="11" xfId="0" applyNumberFormat="1" applyFont="1" applyFill="1" applyBorder="1" applyAlignment="1">
      <alignment horizontal="left" vertical="center"/>
    </xf>
    <xf numFmtId="0" fontId="38" fillId="28" borderId="46" xfId="0" applyFont="1" applyFill="1" applyBorder="1" applyAlignment="1">
      <alignment horizontal="center" vertical="center"/>
    </xf>
    <xf numFmtId="14" fontId="21" fillId="24" borderId="17" xfId="0" applyNumberFormat="1" applyFont="1" applyFill="1" applyBorder="1" applyAlignment="1">
      <alignment horizontal="center" vertical="center"/>
    </xf>
    <xf numFmtId="14" fontId="21" fillId="24" borderId="88" xfId="0" applyNumberFormat="1" applyFont="1" applyFill="1" applyBorder="1" applyAlignment="1">
      <alignment horizontal="center" vertical="center"/>
    </xf>
    <xf numFmtId="3" fontId="21" fillId="26" borderId="30" xfId="0" applyNumberFormat="1" applyFont="1" applyFill="1" applyBorder="1" applyAlignment="1">
      <alignment horizontal="center" vertical="center"/>
    </xf>
    <xf numFmtId="3" fontId="21" fillId="26" borderId="18" xfId="0" applyNumberFormat="1" applyFont="1" applyFill="1" applyBorder="1" applyAlignment="1">
      <alignment horizontal="center" vertical="center"/>
    </xf>
    <xf numFmtId="14" fontId="21" fillId="24" borderId="16" xfId="0" applyNumberFormat="1" applyFont="1" applyFill="1" applyBorder="1" applyAlignment="1">
      <alignment horizontal="center" vertical="center"/>
    </xf>
    <xf numFmtId="14" fontId="21" fillId="24" borderId="23" xfId="0" applyNumberFormat="1" applyFont="1" applyFill="1" applyBorder="1" applyAlignment="1">
      <alignment horizontal="center" vertical="center"/>
    </xf>
    <xf numFmtId="14" fontId="21" fillId="24" borderId="35" xfId="0" applyNumberFormat="1" applyFont="1" applyFill="1" applyBorder="1" applyAlignment="1">
      <alignment horizontal="center" vertical="center"/>
    </xf>
    <xf numFmtId="14" fontId="21" fillId="24" borderId="36" xfId="0" applyNumberFormat="1" applyFont="1" applyFill="1" applyBorder="1" applyAlignment="1">
      <alignment horizontal="center" vertical="center"/>
    </xf>
    <xf numFmtId="3" fontId="21" fillId="26" borderId="21" xfId="0" applyNumberFormat="1" applyFont="1" applyFill="1" applyBorder="1" applyAlignment="1">
      <alignment horizontal="center" vertical="center"/>
    </xf>
    <xf numFmtId="3" fontId="21" fillId="26" borderId="22" xfId="0" applyNumberFormat="1" applyFont="1" applyFill="1" applyBorder="1" applyAlignment="1">
      <alignment horizontal="center" vertical="center"/>
    </xf>
    <xf numFmtId="14" fontId="21" fillId="24" borderId="25" xfId="0" applyNumberFormat="1" applyFont="1" applyFill="1" applyBorder="1" applyAlignment="1">
      <alignment horizontal="center" vertical="center"/>
    </xf>
    <xf numFmtId="14" fontId="21" fillId="24" borderId="31" xfId="0" applyNumberFormat="1" applyFont="1" applyFill="1" applyBorder="1" applyAlignment="1">
      <alignment horizontal="center" vertical="center"/>
    </xf>
    <xf numFmtId="3" fontId="21" fillId="26" borderId="54" xfId="0" applyNumberFormat="1" applyFont="1" applyFill="1" applyBorder="1" applyAlignment="1">
      <alignment horizontal="center" vertical="center"/>
    </xf>
    <xf numFmtId="3" fontId="21" fillId="26" borderId="29" xfId="0" applyNumberFormat="1" applyFont="1" applyFill="1" applyBorder="1" applyAlignment="1">
      <alignment horizontal="center" vertical="center"/>
    </xf>
    <xf numFmtId="167" fontId="36" fillId="26" borderId="41" xfId="44" applyNumberFormat="1" applyFont="1" applyFill="1" applyBorder="1" applyAlignment="1" applyProtection="1">
      <alignment horizontal="center" vertical="center"/>
      <protection hidden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3" builtinId="8"/>
    <cellStyle name="Input" xfId="34" xr:uid="{00000000-0005-0000-0000-000021000000}"/>
    <cellStyle name="Komma" xfId="44" builtinId="3"/>
    <cellStyle name="Komma 2" xfId="46" xr:uid="{FB5FB9B6-F9F7-4204-8871-9E22C5C1D820}"/>
    <cellStyle name="Linked Cell" xfId="35" xr:uid="{00000000-0005-0000-0000-000022000000}"/>
    <cellStyle name="Neutral" xfId="36" xr:uid="{00000000-0005-0000-0000-000023000000}"/>
    <cellStyle name="Normal 2" xfId="42" xr:uid="{F3417CC3-E9AF-421A-99F6-68F251ECD8AA}"/>
    <cellStyle name="Note" xfId="37" xr:uid="{00000000-0005-0000-0000-000025000000}"/>
    <cellStyle name="Output" xfId="38" xr:uid="{00000000-0005-0000-0000-000026000000}"/>
    <cellStyle name="Standaard" xfId="0" builtinId="0"/>
    <cellStyle name="Standaard 2" xfId="45" xr:uid="{72F0597F-81EC-44BC-942A-05214D00397B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51"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0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b val="0"/>
        <i/>
        <color theme="0" tint="-0.499984740745262"/>
      </font>
    </dxf>
    <dxf>
      <font>
        <b val="0"/>
        <i/>
        <color theme="0" tint="-0.49998474074526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70C2"/>
      <color rgb="FF000080"/>
      <color rgb="FFB0BB17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749877</xdr:colOff>
      <xdr:row>4</xdr:row>
      <xdr:rowOff>212725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6170E0-191E-FE6C-626A-9F8F3847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704850</xdr:colOff>
      <xdr:row>0</xdr:row>
      <xdr:rowOff>0</xdr:rowOff>
    </xdr:from>
    <xdr:to>
      <xdr:col>22</xdr:col>
      <xdr:colOff>749877</xdr:colOff>
      <xdr:row>4</xdr:row>
      <xdr:rowOff>212725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B86F2D1-F03B-4C55-A96D-39C0F4703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9925" y="0"/>
          <a:ext cx="1607127" cy="1203325"/>
        </a:xfrm>
        <a:prstGeom prst="rect">
          <a:avLst/>
        </a:prstGeom>
      </xdr:spPr>
    </xdr:pic>
    <xdr:clientData/>
  </xdr:twoCellAnchor>
  <xdr:twoCellAnchor>
    <xdr:from>
      <xdr:col>4</xdr:col>
      <xdr:colOff>12700</xdr:colOff>
      <xdr:row>0</xdr:row>
      <xdr:rowOff>142875</xdr:rowOff>
    </xdr:from>
    <xdr:to>
      <xdr:col>22</xdr:col>
      <xdr:colOff>488950</xdr:colOff>
      <xdr:row>24</xdr:row>
      <xdr:rowOff>95250</xdr:rowOff>
    </xdr:to>
    <xdr:grpSp>
      <xdr:nvGrpSpPr>
        <xdr:cNvPr id="3" name="Groep 2">
          <a:extLst>
            <a:ext uri="{FF2B5EF4-FFF2-40B4-BE49-F238E27FC236}">
              <a16:creationId xmlns:a16="http://schemas.microsoft.com/office/drawing/2014/main" id="{32F6477C-C938-4BB0-A185-7B82ABB82952}"/>
            </a:ext>
          </a:extLst>
        </xdr:cNvPr>
        <xdr:cNvGrpSpPr/>
      </xdr:nvGrpSpPr>
      <xdr:grpSpPr>
        <a:xfrm>
          <a:off x="2667000" y="142875"/>
          <a:ext cx="16129000" cy="6289675"/>
          <a:chOff x="1628775" y="95250"/>
          <a:chExt cx="13439775" cy="6229350"/>
        </a:xfrm>
      </xdr:grpSpPr>
      <xdr:sp macro="" textlink="">
        <xdr:nvSpPr>
          <xdr:cNvPr id="4" name="Tekstballon: rechthoek 3">
            <a:extLst>
              <a:ext uri="{FF2B5EF4-FFF2-40B4-BE49-F238E27FC236}">
                <a16:creationId xmlns:a16="http://schemas.microsoft.com/office/drawing/2014/main" id="{07CCE2F1-78CA-5C24-B277-4712234DD6A4}"/>
              </a:ext>
            </a:extLst>
          </xdr:cNvPr>
          <xdr:cNvSpPr/>
        </xdr:nvSpPr>
        <xdr:spPr>
          <a:xfrm>
            <a:off x="1628775" y="3771900"/>
            <a:ext cx="1190625" cy="628650"/>
          </a:xfrm>
          <a:prstGeom prst="wedgeRectCallout">
            <a:avLst>
              <a:gd name="adj1" fmla="val 2334"/>
              <a:gd name="adj2" fmla="val -106609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Wählen Sie 'geladen' oder 'leer'.</a:t>
            </a:r>
          </a:p>
        </xdr:txBody>
      </xdr:sp>
      <xdr:sp macro="" textlink="">
        <xdr:nvSpPr>
          <xdr:cNvPr id="5" name="Tekstballon: rechthoek 4">
            <a:extLst>
              <a:ext uri="{FF2B5EF4-FFF2-40B4-BE49-F238E27FC236}">
                <a16:creationId xmlns:a16="http://schemas.microsoft.com/office/drawing/2014/main" id="{2C14CF52-8921-2C99-6FA7-1EB52911E740}"/>
              </a:ext>
            </a:extLst>
          </xdr:cNvPr>
          <xdr:cNvSpPr/>
        </xdr:nvSpPr>
        <xdr:spPr>
          <a:xfrm>
            <a:off x="2962274" y="4267199"/>
            <a:ext cx="1371601" cy="1209676"/>
          </a:xfrm>
          <a:prstGeom prst="wedgeRectCallout">
            <a:avLst>
              <a:gd name="adj1" fmla="val -1405"/>
              <a:gd name="adj2" fmla="val -145197"/>
            </a:avLst>
          </a:prstGeom>
          <a:solidFill>
            <a:schemeClr val="accent1">
              <a:lumMod val="7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Die Abreise wird automatisch durch die Ankunft der vorherigen Reise aufgefüllt, außer bei der ersten</a:t>
            </a:r>
          </a:p>
        </xdr:txBody>
      </xdr:sp>
      <xdr:sp macro="" textlink="">
        <xdr:nvSpPr>
          <xdr:cNvPr id="6" name="Tekstballon: rechthoek 5">
            <a:extLst>
              <a:ext uri="{FF2B5EF4-FFF2-40B4-BE49-F238E27FC236}">
                <a16:creationId xmlns:a16="http://schemas.microsoft.com/office/drawing/2014/main" id="{4B569D08-2C94-3001-E675-044115DE9654}"/>
              </a:ext>
            </a:extLst>
          </xdr:cNvPr>
          <xdr:cNvSpPr/>
        </xdr:nvSpPr>
        <xdr:spPr>
          <a:xfrm>
            <a:off x="4514850" y="1276348"/>
            <a:ext cx="1704975" cy="628651"/>
          </a:xfrm>
          <a:prstGeom prst="wedgeRectCallout">
            <a:avLst>
              <a:gd name="adj1" fmla="val 100454"/>
              <a:gd name="adj2" fmla="val 18408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Geben Sie A, B und C ein und der Verbrauch wird berechnet</a:t>
            </a:r>
          </a:p>
        </xdr:txBody>
      </xdr:sp>
      <xdr:sp macro="" textlink="">
        <xdr:nvSpPr>
          <xdr:cNvPr id="7" name="Tekstballon: rechthoek 6">
            <a:extLst>
              <a:ext uri="{FF2B5EF4-FFF2-40B4-BE49-F238E27FC236}">
                <a16:creationId xmlns:a16="http://schemas.microsoft.com/office/drawing/2014/main" id="{3FF13229-2CFE-5ED1-A4E7-75DFAA06B5CA}"/>
              </a:ext>
            </a:extLst>
          </xdr:cNvPr>
          <xdr:cNvSpPr/>
        </xdr:nvSpPr>
        <xdr:spPr>
          <a:xfrm>
            <a:off x="7305675" y="95250"/>
            <a:ext cx="2143125" cy="628650"/>
          </a:xfrm>
          <a:prstGeom prst="wedgeRectCallout">
            <a:avLst>
              <a:gd name="adj1" fmla="val 43883"/>
              <a:gd name="adj2" fmla="val 286791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Wählen Sie einen Kraftstoff. Der Emissionsfaktor erscheint automatisch </a:t>
            </a:r>
          </a:p>
        </xdr:txBody>
      </xdr:sp>
      <xdr:sp macro="" textlink="">
        <xdr:nvSpPr>
          <xdr:cNvPr id="8" name="Tekstballon: rechthoek 7">
            <a:extLst>
              <a:ext uri="{FF2B5EF4-FFF2-40B4-BE49-F238E27FC236}">
                <a16:creationId xmlns:a16="http://schemas.microsoft.com/office/drawing/2014/main" id="{F8E5BF1F-A261-DE60-AC24-6C03A7C41330}"/>
              </a:ext>
            </a:extLst>
          </xdr:cNvPr>
          <xdr:cNvSpPr/>
        </xdr:nvSpPr>
        <xdr:spPr>
          <a:xfrm>
            <a:off x="9804400" y="4288999"/>
            <a:ext cx="3041650" cy="1317626"/>
          </a:xfrm>
          <a:prstGeom prst="wedgeRectCallout">
            <a:avLst>
              <a:gd name="adj1" fmla="val -16327"/>
              <a:gd name="adj2" fmla="val -140727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* Wenn Sie unter Typ in Spalte E 'beladen' wählen, wird das Feld 'Leerkilometer' ausgegraut, da es nicht benötigt wird. * Wenn Sie in Spalte E unter Typ 'leer' wählen, werden die Felder 'Kilometer geladen', 'Passagier transportiert' und 'Passagier x km' ausgegraut, da sie dann nicht mehr relevant sind. </a:t>
            </a:r>
          </a:p>
        </xdr:txBody>
      </xdr:sp>
      <xdr:sp macro="" textlink="">
        <xdr:nvSpPr>
          <xdr:cNvPr id="9" name="Tekstballon: rechthoek 8">
            <a:extLst>
              <a:ext uri="{FF2B5EF4-FFF2-40B4-BE49-F238E27FC236}">
                <a16:creationId xmlns:a16="http://schemas.microsoft.com/office/drawing/2014/main" id="{8847F016-37C7-91F7-77D2-043E7AC90E20}"/>
              </a:ext>
            </a:extLst>
          </xdr:cNvPr>
          <xdr:cNvSpPr/>
        </xdr:nvSpPr>
        <xdr:spPr>
          <a:xfrm>
            <a:off x="12325350" y="390524"/>
            <a:ext cx="1819275" cy="790575"/>
          </a:xfrm>
          <a:prstGeom prst="wedgeRectCallout">
            <a:avLst>
              <a:gd name="adj1" fmla="val 43925"/>
              <a:gd name="adj2" fmla="val 101368"/>
            </a:avLst>
          </a:prstGeom>
          <a:solidFill>
            <a:schemeClr val="accent1">
              <a:lumMod val="7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Nichts ausfüllen, automatische Berechnungen abhängig von 'geladen' oder 'leer'</a:t>
            </a:r>
          </a:p>
        </xdr:txBody>
      </xdr:sp>
      <xdr:sp macro="" textlink="">
        <xdr:nvSpPr>
          <xdr:cNvPr id="10" name="Tekstballon: rechthoek 9">
            <a:extLst>
              <a:ext uri="{FF2B5EF4-FFF2-40B4-BE49-F238E27FC236}">
                <a16:creationId xmlns:a16="http://schemas.microsoft.com/office/drawing/2014/main" id="{44199645-BD0B-21FF-3390-5CCCC0501678}"/>
              </a:ext>
            </a:extLst>
          </xdr:cNvPr>
          <xdr:cNvSpPr/>
        </xdr:nvSpPr>
        <xdr:spPr>
          <a:xfrm>
            <a:off x="12919075" y="3378200"/>
            <a:ext cx="920750" cy="698500"/>
          </a:xfrm>
          <a:prstGeom prst="wedgeRectCallout">
            <a:avLst>
              <a:gd name="adj1" fmla="val -4482"/>
              <a:gd name="adj2" fmla="val -95793"/>
            </a:avLst>
          </a:prstGeom>
          <a:solidFill>
            <a:schemeClr val="accent1">
              <a:lumMod val="7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Liter x Emissions-faktor</a:t>
            </a:r>
          </a:p>
        </xdr:txBody>
      </xdr:sp>
      <xdr:sp macro="" textlink="">
        <xdr:nvSpPr>
          <xdr:cNvPr id="11" name="Tekstballon: rechthoek 10">
            <a:extLst>
              <a:ext uri="{FF2B5EF4-FFF2-40B4-BE49-F238E27FC236}">
                <a16:creationId xmlns:a16="http://schemas.microsoft.com/office/drawing/2014/main" id="{E6AB29AB-726A-CF9B-F8F4-07CEFF226625}"/>
              </a:ext>
            </a:extLst>
          </xdr:cNvPr>
          <xdr:cNvSpPr/>
        </xdr:nvSpPr>
        <xdr:spPr>
          <a:xfrm>
            <a:off x="13639800" y="3952875"/>
            <a:ext cx="1000125" cy="819150"/>
          </a:xfrm>
          <a:prstGeom prst="wedgeRectCallout">
            <a:avLst>
              <a:gd name="adj1" fmla="val -11429"/>
              <a:gd name="adj2" fmla="val -129760"/>
            </a:avLst>
          </a:prstGeom>
          <a:solidFill>
            <a:schemeClr val="accent1">
              <a:lumMod val="7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kg CO2 geteilt durch beförderte Passagiere</a:t>
            </a:r>
          </a:p>
        </xdr:txBody>
      </xdr:sp>
      <xdr:sp macro="" textlink="">
        <xdr:nvSpPr>
          <xdr:cNvPr id="12" name="Tekstballon: rechthoek 11">
            <a:extLst>
              <a:ext uri="{FF2B5EF4-FFF2-40B4-BE49-F238E27FC236}">
                <a16:creationId xmlns:a16="http://schemas.microsoft.com/office/drawing/2014/main" id="{A4095B25-A77E-4D37-B3CF-D3D55B31E689}"/>
              </a:ext>
            </a:extLst>
          </xdr:cNvPr>
          <xdr:cNvSpPr/>
        </xdr:nvSpPr>
        <xdr:spPr>
          <a:xfrm>
            <a:off x="14268451" y="5248275"/>
            <a:ext cx="800099" cy="1076325"/>
          </a:xfrm>
          <a:prstGeom prst="wedgeRectCallout">
            <a:avLst>
              <a:gd name="adj1" fmla="val 34409"/>
              <a:gd name="adj2" fmla="val -224277"/>
            </a:avLst>
          </a:prstGeom>
          <a:solidFill>
            <a:schemeClr val="accent1">
              <a:lumMod val="7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Kg CO2 geteilt durch Passagier/Kilometer</a:t>
            </a:r>
          </a:p>
        </xdr:txBody>
      </xdr:sp>
      <xdr:sp macro="" textlink="">
        <xdr:nvSpPr>
          <xdr:cNvPr id="13" name="Tekstballon: rechthoek 12">
            <a:extLst>
              <a:ext uri="{FF2B5EF4-FFF2-40B4-BE49-F238E27FC236}">
                <a16:creationId xmlns:a16="http://schemas.microsoft.com/office/drawing/2014/main" id="{0B69298B-95EA-718A-7C34-1697A2B296ED}"/>
              </a:ext>
            </a:extLst>
          </xdr:cNvPr>
          <xdr:cNvSpPr/>
        </xdr:nvSpPr>
        <xdr:spPr>
          <a:xfrm>
            <a:off x="5734051" y="4267199"/>
            <a:ext cx="1676399" cy="838200"/>
          </a:xfrm>
          <a:prstGeom prst="wedgeRectCallout">
            <a:avLst>
              <a:gd name="adj1" fmla="val -43328"/>
              <a:gd name="adj2" fmla="val -204073"/>
            </a:avLst>
          </a:prstGeom>
          <a:solidFill>
            <a:schemeClr val="accent1">
              <a:lumMod val="7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'Inhalt Bunker Start Reise' wird automatisch durch 'Inhalt Bunker Ende Reise' gefüllt.</a:t>
            </a:r>
          </a:p>
        </xdr:txBody>
      </xdr:sp>
      <xdr:sp macro="" textlink="">
        <xdr:nvSpPr>
          <xdr:cNvPr id="14" name="Tekstballon: rechthoek 13">
            <a:extLst>
              <a:ext uri="{FF2B5EF4-FFF2-40B4-BE49-F238E27FC236}">
                <a16:creationId xmlns:a16="http://schemas.microsoft.com/office/drawing/2014/main" id="{C224450E-86C2-A17B-81A0-353AB9BC400B}"/>
              </a:ext>
            </a:extLst>
          </xdr:cNvPr>
          <xdr:cNvSpPr/>
        </xdr:nvSpPr>
        <xdr:spPr>
          <a:xfrm>
            <a:off x="7848600" y="4267199"/>
            <a:ext cx="1838325" cy="314325"/>
          </a:xfrm>
          <a:prstGeom prst="wedgeRectCallout">
            <a:avLst>
              <a:gd name="adj1" fmla="val 67273"/>
              <a:gd name="adj2" fmla="val -406049"/>
            </a:avLst>
          </a:prstGeom>
          <a:solidFill>
            <a:schemeClr val="accent1">
              <a:lumMod val="75000"/>
            </a:schemeClr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automatische Berechnung</a:t>
            </a:r>
          </a:p>
        </xdr:txBody>
      </xdr:sp>
      <xdr:sp macro="" textlink="">
        <xdr:nvSpPr>
          <xdr:cNvPr id="15" name="Tekstballon: rechthoek 14">
            <a:extLst>
              <a:ext uri="{FF2B5EF4-FFF2-40B4-BE49-F238E27FC236}">
                <a16:creationId xmlns:a16="http://schemas.microsoft.com/office/drawing/2014/main" id="{009A32D0-EEE0-80B7-91B2-EFA556EC4414}"/>
              </a:ext>
            </a:extLst>
          </xdr:cNvPr>
          <xdr:cNvSpPr/>
        </xdr:nvSpPr>
        <xdr:spPr>
          <a:xfrm>
            <a:off x="4581525" y="3333750"/>
            <a:ext cx="742950" cy="266700"/>
          </a:xfrm>
          <a:prstGeom prst="wedgeRectCallout">
            <a:avLst>
              <a:gd name="adj1" fmla="val 4989"/>
              <a:gd name="adj2" fmla="val -148777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ausfüllen</a:t>
            </a:r>
          </a:p>
        </xdr:txBody>
      </xdr:sp>
      <xdr:sp macro="" textlink="">
        <xdr:nvSpPr>
          <xdr:cNvPr id="16" name="Tekstballon: rechthoek 15">
            <a:extLst>
              <a:ext uri="{FF2B5EF4-FFF2-40B4-BE49-F238E27FC236}">
                <a16:creationId xmlns:a16="http://schemas.microsoft.com/office/drawing/2014/main" id="{761605D1-3457-6E05-5D6D-F554CE344C79}"/>
              </a:ext>
            </a:extLst>
          </xdr:cNvPr>
          <xdr:cNvSpPr/>
        </xdr:nvSpPr>
        <xdr:spPr>
          <a:xfrm>
            <a:off x="7905750" y="3333750"/>
            <a:ext cx="742950" cy="266700"/>
          </a:xfrm>
          <a:prstGeom prst="wedgeRectCallout">
            <a:avLst>
              <a:gd name="adj1" fmla="val -86172"/>
              <a:gd name="adj2" fmla="val -226595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ausfüllen</a:t>
            </a:r>
          </a:p>
        </xdr:txBody>
      </xdr:sp>
      <xdr:sp macro="" textlink="">
        <xdr:nvSpPr>
          <xdr:cNvPr id="17" name="Tekstballon: rechthoek 16">
            <a:extLst>
              <a:ext uri="{FF2B5EF4-FFF2-40B4-BE49-F238E27FC236}">
                <a16:creationId xmlns:a16="http://schemas.microsoft.com/office/drawing/2014/main" id="{9782EE10-7D13-5F15-18C5-1625D336EAEF}"/>
              </a:ext>
            </a:extLst>
          </xdr:cNvPr>
          <xdr:cNvSpPr/>
        </xdr:nvSpPr>
        <xdr:spPr>
          <a:xfrm>
            <a:off x="6867525" y="3333750"/>
            <a:ext cx="742950" cy="266700"/>
          </a:xfrm>
          <a:prstGeom prst="wedgeRectCallout">
            <a:avLst>
              <a:gd name="adj1" fmla="val -69791"/>
              <a:gd name="adj2" fmla="val -200656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ausfüllen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A657-787B-485D-859C-80314D58FDD4}">
  <sheetPr codeName="Blad2">
    <pageSetUpPr fitToPage="1"/>
  </sheetPr>
  <dimension ref="A1:AD86"/>
  <sheetViews>
    <sheetView showGridLines="0" showRowColHeaders="0" showZeros="0" tabSelected="1" zoomScaleNormal="100" zoomScaleSheetLayoutView="100" workbookViewId="0"/>
  </sheetViews>
  <sheetFormatPr defaultColWidth="9.1796875" defaultRowHeight="12.5" x14ac:dyDescent="0.25"/>
  <cols>
    <col min="1" max="1" width="6.26953125" style="3" customWidth="1"/>
    <col min="2" max="2" width="6.26953125" style="6" customWidth="1"/>
    <col min="3" max="3" width="9.1796875" style="5" customWidth="1"/>
    <col min="4" max="4" width="1.7265625" style="5" customWidth="1"/>
    <col min="5" max="7" width="20.7265625" style="5" customWidth="1"/>
    <col min="8" max="8" width="13.7265625" style="5" customWidth="1"/>
    <col min="9" max="9" width="1.7265625" style="5" customWidth="1"/>
    <col min="10" max="10" width="13.7265625" style="5" customWidth="1"/>
    <col min="11" max="11" width="1.7265625" style="5" customWidth="1"/>
    <col min="12" max="13" width="7.7265625" style="5" customWidth="1"/>
    <col min="14" max="14" width="14.7265625" style="5" customWidth="1"/>
    <col min="15" max="15" width="17.36328125" style="5" bestFit="1" customWidth="1"/>
    <col min="16" max="16" width="14.7265625" style="5" customWidth="1"/>
    <col min="17" max="17" width="11.7265625" style="5" customWidth="1"/>
    <col min="18" max="18" width="12.7265625" style="5" customWidth="1"/>
    <col min="19" max="22" width="11.7265625" style="5" customWidth="1"/>
    <col min="23" max="23" width="12.1796875" style="6" customWidth="1"/>
    <col min="24" max="25" width="11.7265625" style="75" hidden="1" customWidth="1"/>
    <col min="26" max="29" width="15.7265625" style="75" hidden="1" customWidth="1"/>
    <col min="30" max="30" width="9.1796875" style="75" hidden="1" customWidth="1"/>
    <col min="31" max="16384" width="9.1796875" style="6"/>
  </cols>
  <sheetData>
    <row r="1" spans="1:30" ht="20.149999999999999" customHeight="1" x14ac:dyDescent="0.25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 t="s">
        <v>0</v>
      </c>
      <c r="O1" s="4"/>
      <c r="P1" s="4"/>
      <c r="Q1" s="4"/>
      <c r="R1" s="4"/>
      <c r="S1" s="4"/>
      <c r="T1" s="4"/>
      <c r="U1" s="4"/>
      <c r="V1" s="4"/>
      <c r="W1" s="3"/>
    </row>
    <row r="2" spans="1:30" ht="20.149999999999999" customHeight="1" x14ac:dyDescent="0.25">
      <c r="B2" s="252" t="s">
        <v>81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107"/>
      <c r="P2" s="107"/>
      <c r="Q2" s="4" t="s">
        <v>0</v>
      </c>
      <c r="R2" s="4"/>
      <c r="S2" s="4"/>
      <c r="T2" s="4"/>
      <c r="U2" s="4"/>
      <c r="V2" s="4"/>
      <c r="W2" s="3"/>
    </row>
    <row r="3" spans="1:30" ht="20.149999999999999" customHeight="1" x14ac:dyDescent="0.25">
      <c r="B3" s="259"/>
      <c r="C3" s="259"/>
      <c r="D3" s="259"/>
      <c r="E3" s="259"/>
      <c r="F3" s="259"/>
      <c r="G3" s="259"/>
      <c r="H3" s="259"/>
      <c r="I3" s="4"/>
      <c r="J3" s="4" t="s">
        <v>0</v>
      </c>
      <c r="K3" s="4"/>
      <c r="L3" s="4"/>
      <c r="M3" s="4"/>
      <c r="N3" s="107"/>
      <c r="O3" s="107"/>
      <c r="P3" s="107"/>
      <c r="Q3" s="4"/>
      <c r="R3" s="4"/>
      <c r="S3" s="4"/>
      <c r="T3" s="4"/>
      <c r="U3" s="4"/>
      <c r="V3" s="4"/>
      <c r="W3" s="3"/>
    </row>
    <row r="4" spans="1:30" s="7" customFormat="1" ht="20.149999999999999" customHeight="1" x14ac:dyDescent="0.25">
      <c r="A4" s="2"/>
      <c r="B4" s="260" t="s">
        <v>28</v>
      </c>
      <c r="C4" s="260" t="s">
        <v>2</v>
      </c>
      <c r="D4" s="14" t="s">
        <v>1</v>
      </c>
      <c r="E4" s="253"/>
      <c r="F4" s="253"/>
      <c r="G4" s="253"/>
      <c r="H4" s="15" t="s">
        <v>12</v>
      </c>
      <c r="I4" s="10" t="s">
        <v>1</v>
      </c>
      <c r="J4" s="207"/>
      <c r="K4" s="207"/>
      <c r="L4" s="207"/>
      <c r="M4" s="207"/>
      <c r="N4" s="107"/>
      <c r="O4" s="107"/>
      <c r="P4" s="107"/>
      <c r="R4" s="1"/>
      <c r="S4" s="1"/>
      <c r="T4" s="1"/>
      <c r="U4" s="2"/>
      <c r="V4" s="1"/>
      <c r="W4" s="2"/>
      <c r="X4" s="77"/>
      <c r="Y4" s="77"/>
      <c r="Z4" s="77"/>
      <c r="AA4" s="77"/>
      <c r="AB4" s="77"/>
      <c r="AC4" s="77"/>
      <c r="AD4" s="77"/>
    </row>
    <row r="5" spans="1:30" s="7" customFormat="1" ht="20.149999999999999" customHeight="1" x14ac:dyDescent="0.25">
      <c r="A5" s="2"/>
      <c r="B5" s="261" t="s">
        <v>82</v>
      </c>
      <c r="C5" s="261" t="s">
        <v>11</v>
      </c>
      <c r="D5" s="14" t="s">
        <v>1</v>
      </c>
      <c r="E5" s="262"/>
      <c r="F5" s="262"/>
      <c r="G5" s="262"/>
      <c r="H5" s="15" t="s">
        <v>0</v>
      </c>
      <c r="I5" s="10" t="s">
        <v>0</v>
      </c>
      <c r="J5" s="4"/>
      <c r="K5" s="4"/>
      <c r="L5" s="4"/>
      <c r="M5" s="4"/>
      <c r="N5" s="4"/>
      <c r="O5" s="4"/>
      <c r="P5" s="4"/>
      <c r="Q5" s="4"/>
      <c r="R5" s="40"/>
      <c r="S5" s="1"/>
      <c r="T5" s="1"/>
      <c r="U5" s="1"/>
      <c r="V5" s="1"/>
      <c r="W5" s="2"/>
      <c r="X5" s="77"/>
      <c r="Y5" s="77"/>
      <c r="Z5" s="77"/>
      <c r="AA5" s="77"/>
      <c r="AB5" s="77"/>
      <c r="AC5" s="77"/>
      <c r="AD5" s="77"/>
    </row>
    <row r="6" spans="1:30" s="7" customFormat="1" ht="20.149999999999999" customHeight="1" thickBot="1" x14ac:dyDescent="0.3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77"/>
      <c r="Y6" s="77"/>
      <c r="Z6" s="77"/>
      <c r="AA6" s="77"/>
      <c r="AB6" s="77"/>
      <c r="AC6" s="77"/>
      <c r="AD6" s="77"/>
    </row>
    <row r="7" spans="1:30" s="9" customFormat="1" ht="27" customHeight="1" x14ac:dyDescent="0.25">
      <c r="A7" s="12"/>
      <c r="B7" s="12" t="s">
        <v>0</v>
      </c>
      <c r="C7" s="12"/>
      <c r="D7" s="10"/>
      <c r="E7" s="234" t="s">
        <v>30</v>
      </c>
      <c r="F7" s="232"/>
      <c r="G7" s="232"/>
      <c r="H7" s="234" t="s">
        <v>93</v>
      </c>
      <c r="I7" s="232"/>
      <c r="J7" s="232"/>
      <c r="K7" s="232"/>
      <c r="L7" s="232"/>
      <c r="M7" s="232"/>
      <c r="N7" s="232"/>
      <c r="O7" s="234" t="s">
        <v>94</v>
      </c>
      <c r="P7" s="232"/>
      <c r="Q7" s="234" t="s">
        <v>33</v>
      </c>
      <c r="R7" s="232"/>
      <c r="S7" s="232"/>
      <c r="T7" s="233"/>
      <c r="U7" s="232" t="s">
        <v>74</v>
      </c>
      <c r="V7" s="232"/>
      <c r="W7" s="233"/>
      <c r="X7" s="79"/>
      <c r="Y7" s="79"/>
      <c r="Z7" s="79"/>
      <c r="AA7" s="79"/>
      <c r="AB7" s="79"/>
      <c r="AC7" s="79"/>
      <c r="AD7" s="79"/>
    </row>
    <row r="8" spans="1:30" s="8" customFormat="1" ht="15" customHeight="1" x14ac:dyDescent="0.25">
      <c r="A8" s="12" t="s">
        <v>0</v>
      </c>
      <c r="B8" s="12"/>
      <c r="C8" s="12"/>
      <c r="D8" s="16"/>
      <c r="E8" s="73" t="s">
        <v>0</v>
      </c>
      <c r="F8" s="223" t="s">
        <v>35</v>
      </c>
      <c r="G8" s="226" t="s">
        <v>36</v>
      </c>
      <c r="H8" s="238" t="s">
        <v>3</v>
      </c>
      <c r="I8" s="220"/>
      <c r="J8" s="219" t="s">
        <v>4</v>
      </c>
      <c r="K8" s="220"/>
      <c r="L8" s="219" t="s">
        <v>5</v>
      </c>
      <c r="M8" s="220"/>
      <c r="N8" s="112" t="s">
        <v>16</v>
      </c>
      <c r="O8" s="123"/>
      <c r="P8" s="125"/>
      <c r="Q8" s="45"/>
      <c r="R8" s="46" t="s">
        <v>9</v>
      </c>
      <c r="S8" s="46" t="s">
        <v>10</v>
      </c>
      <c r="T8" s="130" t="s">
        <v>15</v>
      </c>
      <c r="U8" s="127" t="s">
        <v>0</v>
      </c>
      <c r="V8" s="88" t="s">
        <v>70</v>
      </c>
      <c r="W8" s="61" t="s">
        <v>47</v>
      </c>
      <c r="X8" s="77"/>
      <c r="Y8" s="77"/>
      <c r="Z8" s="77"/>
      <c r="AA8" s="77"/>
      <c r="AB8" s="77"/>
      <c r="AC8" s="77"/>
      <c r="AD8" s="77"/>
    </row>
    <row r="9" spans="1:30" s="8" customFormat="1" ht="15" customHeight="1" x14ac:dyDescent="0.25">
      <c r="A9" s="12"/>
      <c r="B9" s="12" t="s">
        <v>0</v>
      </c>
      <c r="C9" s="12" t="s">
        <v>0</v>
      </c>
      <c r="D9" s="16"/>
      <c r="E9" s="41" t="s">
        <v>34</v>
      </c>
      <c r="F9" s="224"/>
      <c r="G9" s="227"/>
      <c r="H9" s="239" t="s">
        <v>37</v>
      </c>
      <c r="I9" s="230"/>
      <c r="J9" s="229" t="s">
        <v>38</v>
      </c>
      <c r="K9" s="230"/>
      <c r="L9" s="229" t="s">
        <v>37</v>
      </c>
      <c r="M9" s="230"/>
      <c r="N9" s="113"/>
      <c r="O9" s="108"/>
      <c r="P9" s="109" t="s">
        <v>95</v>
      </c>
      <c r="Q9" s="48"/>
      <c r="R9" s="49" t="s">
        <v>0</v>
      </c>
      <c r="S9" s="49" t="s">
        <v>0</v>
      </c>
      <c r="T9" s="131" t="s">
        <v>67</v>
      </c>
      <c r="U9" s="128" t="s">
        <v>47</v>
      </c>
      <c r="V9" s="60" t="s">
        <v>71</v>
      </c>
      <c r="W9" s="61" t="s">
        <v>68</v>
      </c>
      <c r="X9" s="77"/>
      <c r="Y9" s="77"/>
      <c r="Z9" s="77"/>
      <c r="AA9" s="77"/>
      <c r="AB9" s="77"/>
      <c r="AC9" s="77"/>
      <c r="AD9" s="77"/>
    </row>
    <row r="10" spans="1:30" s="7" customFormat="1" ht="14" x14ac:dyDescent="0.25">
      <c r="A10" s="12"/>
      <c r="B10" s="12" t="s">
        <v>0</v>
      </c>
      <c r="C10" s="12"/>
      <c r="D10" s="10"/>
      <c r="E10" s="74" t="s">
        <v>63</v>
      </c>
      <c r="F10" s="224"/>
      <c r="G10" s="227"/>
      <c r="H10" s="239" t="s">
        <v>39</v>
      </c>
      <c r="I10" s="230"/>
      <c r="J10" s="229" t="s">
        <v>40</v>
      </c>
      <c r="K10" s="230"/>
      <c r="L10" s="229" t="s">
        <v>39</v>
      </c>
      <c r="M10" s="230"/>
      <c r="N10" s="113" t="s">
        <v>41</v>
      </c>
      <c r="O10" s="108"/>
      <c r="P10" s="109" t="s">
        <v>96</v>
      </c>
      <c r="Q10" s="51" t="s">
        <v>44</v>
      </c>
      <c r="R10" s="49" t="s">
        <v>44</v>
      </c>
      <c r="S10" s="49" t="s">
        <v>66</v>
      </c>
      <c r="T10" s="131" t="s">
        <v>14</v>
      </c>
      <c r="U10" s="128" t="s">
        <v>30</v>
      </c>
      <c r="V10" s="60" t="s">
        <v>69</v>
      </c>
      <c r="W10" s="61" t="s">
        <v>48</v>
      </c>
      <c r="X10" s="77"/>
      <c r="Y10" s="77"/>
      <c r="Z10" s="77"/>
      <c r="AA10" s="77"/>
      <c r="AB10" s="77"/>
      <c r="AC10" s="77"/>
      <c r="AD10" s="77"/>
    </row>
    <row r="11" spans="1:30" s="18" customFormat="1" ht="15" customHeight="1" thickBot="1" x14ac:dyDescent="0.3">
      <c r="A11" s="17"/>
      <c r="B11" s="16" t="s">
        <v>0</v>
      </c>
      <c r="C11" s="258" t="s">
        <v>0</v>
      </c>
      <c r="D11" s="258"/>
      <c r="E11" s="74" t="s">
        <v>72</v>
      </c>
      <c r="F11" s="225"/>
      <c r="G11" s="228"/>
      <c r="H11" s="212" t="s">
        <v>42</v>
      </c>
      <c r="I11" s="213"/>
      <c r="J11" s="231" t="s">
        <v>30</v>
      </c>
      <c r="K11" s="213"/>
      <c r="L11" s="229" t="s">
        <v>43</v>
      </c>
      <c r="M11" s="230"/>
      <c r="N11" s="113" t="s">
        <v>30</v>
      </c>
      <c r="O11" s="108" t="s">
        <v>31</v>
      </c>
      <c r="P11" s="109" t="s">
        <v>97</v>
      </c>
      <c r="Q11" s="51" t="s">
        <v>45</v>
      </c>
      <c r="R11" s="49" t="s">
        <v>46</v>
      </c>
      <c r="S11" s="52" t="s">
        <v>49</v>
      </c>
      <c r="T11" s="131" t="s">
        <v>73</v>
      </c>
      <c r="U11" s="129" t="s">
        <v>6</v>
      </c>
      <c r="V11" s="63" t="s">
        <v>6</v>
      </c>
      <c r="W11" s="61" t="s">
        <v>7</v>
      </c>
      <c r="X11" s="81"/>
      <c r="Y11" s="81"/>
      <c r="Z11" s="81"/>
      <c r="AA11" s="81"/>
      <c r="AB11" s="81"/>
      <c r="AC11" s="81"/>
      <c r="AD11" s="81"/>
    </row>
    <row r="12" spans="1:30" s="36" customFormat="1" ht="29.25" customHeight="1" thickBot="1" x14ac:dyDescent="0.3">
      <c r="B12" s="102" t="s">
        <v>8</v>
      </c>
      <c r="C12" s="269" t="s">
        <v>80</v>
      </c>
      <c r="D12" s="270"/>
      <c r="E12" s="38" t="s">
        <v>50</v>
      </c>
      <c r="F12" s="39" t="s">
        <v>51</v>
      </c>
      <c r="G12" s="37" t="s">
        <v>52</v>
      </c>
      <c r="H12" s="242" t="s">
        <v>51</v>
      </c>
      <c r="I12" s="243"/>
      <c r="J12" s="216" t="s">
        <v>52</v>
      </c>
      <c r="K12" s="217"/>
      <c r="L12" s="216" t="s">
        <v>52</v>
      </c>
      <c r="M12" s="217"/>
      <c r="N12" s="114" t="s">
        <v>53</v>
      </c>
      <c r="O12" s="117" t="s">
        <v>98</v>
      </c>
      <c r="P12" s="126" t="s">
        <v>53</v>
      </c>
      <c r="Q12" s="93" t="s">
        <v>52</v>
      </c>
      <c r="R12" s="53" t="s">
        <v>52</v>
      </c>
      <c r="S12" s="54" t="s">
        <v>52</v>
      </c>
      <c r="T12" s="55" t="s">
        <v>53</v>
      </c>
      <c r="U12" s="240" t="s">
        <v>53</v>
      </c>
      <c r="V12" s="240"/>
      <c r="W12" s="241"/>
      <c r="X12" s="83" t="s">
        <v>18</v>
      </c>
      <c r="Y12" s="83" t="s">
        <v>19</v>
      </c>
      <c r="Z12" s="83" t="s">
        <v>20</v>
      </c>
      <c r="AA12" s="83" t="s">
        <v>23</v>
      </c>
      <c r="AB12" s="83" t="s">
        <v>100</v>
      </c>
      <c r="AC12" s="83" t="s">
        <v>101</v>
      </c>
      <c r="AD12" s="83" t="s">
        <v>102</v>
      </c>
    </row>
    <row r="13" spans="1:30" s="7" customFormat="1" ht="22" customHeight="1" x14ac:dyDescent="0.25">
      <c r="A13" s="2"/>
      <c r="B13" s="133">
        <f>ROW(B13)-ROW($B$13)+1</f>
        <v>1</v>
      </c>
      <c r="C13" s="254"/>
      <c r="D13" s="255"/>
      <c r="E13" s="135"/>
      <c r="F13" s="136" t="s">
        <v>25</v>
      </c>
      <c r="G13" s="137"/>
      <c r="H13" s="214">
        <v>0</v>
      </c>
      <c r="I13" s="215"/>
      <c r="J13" s="235"/>
      <c r="K13" s="236"/>
      <c r="L13" s="237"/>
      <c r="M13" s="237"/>
      <c r="N13" s="138">
        <f t="shared" ref="N13:N64" si="0">H13+J13-L13</f>
        <v>0</v>
      </c>
      <c r="O13" s="139" t="s">
        <v>83</v>
      </c>
      <c r="P13" s="140">
        <f>VLOOKUP(O13,Emissionsfaktoren!$A$1:$B$9,2,FALSE)</f>
        <v>0</v>
      </c>
      <c r="Q13" s="99"/>
      <c r="R13" s="91"/>
      <c r="S13" s="56"/>
      <c r="T13" s="141">
        <f>R13*S13</f>
        <v>0</v>
      </c>
      <c r="U13" s="142">
        <f>N13*P13</f>
        <v>0</v>
      </c>
      <c r="V13" s="143" t="str">
        <f t="shared" ref="V13:V24" si="1">IFERROR((U13/S13)," ")</f>
        <v xml:space="preserve"> </v>
      </c>
      <c r="W13" s="144" t="str">
        <f t="shared" ref="W13:W24" si="2">IFERROR((U13/T13)*1000, "  ")</f>
        <v xml:space="preserve">  </v>
      </c>
      <c r="X13" s="77" t="b">
        <f t="shared" ref="X13:X64" si="3">_xlfn.ISFORMULA(F13)</f>
        <v>0</v>
      </c>
      <c r="Y13" s="77" t="b">
        <f t="shared" ref="Y13:Y64" si="4">_xlfn.ISFORMULA(H13)</f>
        <v>0</v>
      </c>
      <c r="Z13" s="77" t="b">
        <f>_xlfn.ISFORMULA(N13)</f>
        <v>1</v>
      </c>
      <c r="AA13" s="77" t="b">
        <f>_xlfn.ISFORMULA(T13)</f>
        <v>1</v>
      </c>
      <c r="AB13" s="77" t="b">
        <f>_xlfn.ISFORMULA(U13)</f>
        <v>1</v>
      </c>
      <c r="AC13" s="77" t="b">
        <f>_xlfn.ISFORMULA(V13)</f>
        <v>1</v>
      </c>
      <c r="AD13" s="77" t="b">
        <f>_xlfn.ISFORMULA(W13)</f>
        <v>1</v>
      </c>
    </row>
    <row r="14" spans="1:30" s="7" customFormat="1" ht="22" customHeight="1" x14ac:dyDescent="0.25">
      <c r="A14" s="2"/>
      <c r="B14" s="133">
        <f>ROW(B14)-ROW($B$13)+1</f>
        <v>2</v>
      </c>
      <c r="C14" s="256"/>
      <c r="D14" s="257"/>
      <c r="E14" s="145"/>
      <c r="F14" s="146">
        <f t="shared" ref="F14:F64" si="5">G13</f>
        <v>0</v>
      </c>
      <c r="G14" s="147"/>
      <c r="H14" s="210">
        <f t="shared" ref="H14:H17" si="6">L13</f>
        <v>0</v>
      </c>
      <c r="I14" s="211"/>
      <c r="J14" s="208"/>
      <c r="K14" s="209"/>
      <c r="L14" s="218"/>
      <c r="M14" s="218"/>
      <c r="N14" s="148">
        <f>H14+J14-L14</f>
        <v>0</v>
      </c>
      <c r="O14" s="149" t="s">
        <v>83</v>
      </c>
      <c r="P14" s="150">
        <f>VLOOKUP(O14,Emissionsfaktoren!$A$1:$B$9,2,FALSE)</f>
        <v>0</v>
      </c>
      <c r="Q14" s="92"/>
      <c r="R14" s="57"/>
      <c r="S14" s="57"/>
      <c r="T14" s="151">
        <f t="shared" ref="T14:T64" si="7">R14*S14</f>
        <v>0</v>
      </c>
      <c r="U14" s="142">
        <f t="shared" ref="U14:U64" si="8">N14*P14</f>
        <v>0</v>
      </c>
      <c r="V14" s="152" t="str">
        <f t="shared" si="1"/>
        <v xml:space="preserve"> </v>
      </c>
      <c r="W14" s="153" t="str">
        <f t="shared" si="2"/>
        <v xml:space="preserve">  </v>
      </c>
      <c r="X14" s="77" t="b">
        <f t="shared" si="3"/>
        <v>1</v>
      </c>
      <c r="Y14" s="77" t="b">
        <f t="shared" si="4"/>
        <v>1</v>
      </c>
      <c r="Z14" s="77" t="b">
        <f t="shared" ref="Z14:Z64" si="9">_xlfn.ISFORMULA(N14)</f>
        <v>1</v>
      </c>
      <c r="AA14" s="77" t="b">
        <f t="shared" ref="AA14:AA64" si="10">_xlfn.ISFORMULA(T14)</f>
        <v>1</v>
      </c>
      <c r="AB14" s="77" t="b">
        <f t="shared" ref="AB14:AB64" si="11">_xlfn.ISFORMULA(U14)</f>
        <v>1</v>
      </c>
      <c r="AC14" s="77" t="b">
        <f t="shared" ref="AC14:AC64" si="12">_xlfn.ISFORMULA(V14)</f>
        <v>1</v>
      </c>
      <c r="AD14" s="77" t="b">
        <f t="shared" ref="AD14:AD63" si="13">_xlfn.ISFORMULA(W14)</f>
        <v>1</v>
      </c>
    </row>
    <row r="15" spans="1:30" s="7" customFormat="1" ht="22" customHeight="1" x14ac:dyDescent="0.25">
      <c r="A15" s="2"/>
      <c r="B15" s="133">
        <f t="shared" ref="B15:B64" si="14">ROW(B15)-ROW($B$13)+1</f>
        <v>3</v>
      </c>
      <c r="C15" s="221"/>
      <c r="D15" s="222"/>
      <c r="E15" s="145"/>
      <c r="F15" s="146">
        <f t="shared" si="5"/>
        <v>0</v>
      </c>
      <c r="G15" s="147"/>
      <c r="H15" s="210">
        <f t="shared" si="6"/>
        <v>0</v>
      </c>
      <c r="I15" s="211"/>
      <c r="J15" s="208"/>
      <c r="K15" s="209"/>
      <c r="L15" s="218"/>
      <c r="M15" s="218"/>
      <c r="N15" s="148">
        <f t="shared" si="0"/>
        <v>0</v>
      </c>
      <c r="O15" s="149" t="s">
        <v>83</v>
      </c>
      <c r="P15" s="150">
        <f>VLOOKUP(O15,Emissionsfaktoren!$A$1:$B$9,2,FALSE)</f>
        <v>0</v>
      </c>
      <c r="Q15" s="92"/>
      <c r="R15" s="57"/>
      <c r="S15" s="57"/>
      <c r="T15" s="151">
        <f t="shared" si="7"/>
        <v>0</v>
      </c>
      <c r="U15" s="142">
        <f t="shared" si="8"/>
        <v>0</v>
      </c>
      <c r="V15" s="152" t="str">
        <f t="shared" si="1"/>
        <v xml:space="preserve"> </v>
      </c>
      <c r="W15" s="153" t="str">
        <f t="shared" si="2"/>
        <v xml:space="preserve">  </v>
      </c>
      <c r="X15" s="77" t="b">
        <f t="shared" si="3"/>
        <v>1</v>
      </c>
      <c r="Y15" s="77" t="b">
        <f t="shared" si="4"/>
        <v>1</v>
      </c>
      <c r="Z15" s="77" t="b">
        <f t="shared" si="9"/>
        <v>1</v>
      </c>
      <c r="AA15" s="77" t="b">
        <f t="shared" si="10"/>
        <v>1</v>
      </c>
      <c r="AB15" s="77" t="b">
        <f t="shared" si="11"/>
        <v>1</v>
      </c>
      <c r="AC15" s="77" t="b">
        <f t="shared" si="12"/>
        <v>1</v>
      </c>
      <c r="AD15" s="77" t="b">
        <f t="shared" si="13"/>
        <v>1</v>
      </c>
    </row>
    <row r="16" spans="1:30" s="7" customFormat="1" ht="22" customHeight="1" x14ac:dyDescent="0.25">
      <c r="A16" s="2"/>
      <c r="B16" s="133">
        <f t="shared" si="14"/>
        <v>4</v>
      </c>
      <c r="C16" s="221"/>
      <c r="D16" s="222"/>
      <c r="E16" s="145"/>
      <c r="F16" s="146">
        <f t="shared" si="5"/>
        <v>0</v>
      </c>
      <c r="G16" s="147"/>
      <c r="H16" s="210">
        <f t="shared" si="6"/>
        <v>0</v>
      </c>
      <c r="I16" s="211"/>
      <c r="J16" s="208"/>
      <c r="K16" s="209"/>
      <c r="L16" s="218"/>
      <c r="M16" s="218"/>
      <c r="N16" s="148">
        <f t="shared" si="0"/>
        <v>0</v>
      </c>
      <c r="O16" s="149" t="s">
        <v>83</v>
      </c>
      <c r="P16" s="150">
        <f>VLOOKUP(O16,Emissionsfaktoren!$A$1:$B$9,2,FALSE)</f>
        <v>0</v>
      </c>
      <c r="Q16" s="92"/>
      <c r="R16" s="57"/>
      <c r="S16" s="57"/>
      <c r="T16" s="151">
        <f t="shared" si="7"/>
        <v>0</v>
      </c>
      <c r="U16" s="142">
        <f t="shared" si="8"/>
        <v>0</v>
      </c>
      <c r="V16" s="152" t="str">
        <f t="shared" si="1"/>
        <v xml:space="preserve"> </v>
      </c>
      <c r="W16" s="153" t="str">
        <f t="shared" si="2"/>
        <v xml:space="preserve">  </v>
      </c>
      <c r="X16" s="77" t="b">
        <f t="shared" si="3"/>
        <v>1</v>
      </c>
      <c r="Y16" s="77" t="b">
        <f t="shared" si="4"/>
        <v>1</v>
      </c>
      <c r="Z16" s="77" t="b">
        <f t="shared" si="9"/>
        <v>1</v>
      </c>
      <c r="AA16" s="77" t="b">
        <f t="shared" si="10"/>
        <v>1</v>
      </c>
      <c r="AB16" s="77" t="b">
        <f t="shared" si="11"/>
        <v>1</v>
      </c>
      <c r="AC16" s="77" t="b">
        <f t="shared" si="12"/>
        <v>1</v>
      </c>
      <c r="AD16" s="77" t="b">
        <f t="shared" si="13"/>
        <v>1</v>
      </c>
    </row>
    <row r="17" spans="1:30" s="7" customFormat="1" ht="22" customHeight="1" x14ac:dyDescent="0.25">
      <c r="A17" s="2"/>
      <c r="B17" s="133">
        <f t="shared" si="14"/>
        <v>5</v>
      </c>
      <c r="C17" s="221"/>
      <c r="D17" s="222"/>
      <c r="E17" s="145"/>
      <c r="F17" s="146">
        <f t="shared" si="5"/>
        <v>0</v>
      </c>
      <c r="G17" s="147"/>
      <c r="H17" s="210">
        <f t="shared" si="6"/>
        <v>0</v>
      </c>
      <c r="I17" s="211"/>
      <c r="J17" s="208"/>
      <c r="K17" s="209"/>
      <c r="L17" s="218"/>
      <c r="M17" s="218"/>
      <c r="N17" s="148">
        <f t="shared" si="0"/>
        <v>0</v>
      </c>
      <c r="O17" s="149" t="s">
        <v>83</v>
      </c>
      <c r="P17" s="150">
        <f>VLOOKUP(O17,Emissionsfaktoren!$A$1:$B$9,2,FALSE)</f>
        <v>0</v>
      </c>
      <c r="Q17" s="92"/>
      <c r="R17" s="57"/>
      <c r="S17" s="57"/>
      <c r="T17" s="151">
        <f t="shared" si="7"/>
        <v>0</v>
      </c>
      <c r="U17" s="142">
        <f t="shared" si="8"/>
        <v>0</v>
      </c>
      <c r="V17" s="152" t="str">
        <f t="shared" si="1"/>
        <v xml:space="preserve"> </v>
      </c>
      <c r="W17" s="153" t="str">
        <f t="shared" si="2"/>
        <v xml:space="preserve">  </v>
      </c>
      <c r="X17" s="77" t="b">
        <f t="shared" si="3"/>
        <v>1</v>
      </c>
      <c r="Y17" s="77" t="b">
        <f t="shared" si="4"/>
        <v>1</v>
      </c>
      <c r="Z17" s="77" t="b">
        <f t="shared" si="9"/>
        <v>1</v>
      </c>
      <c r="AA17" s="77" t="b">
        <f t="shared" si="10"/>
        <v>1</v>
      </c>
      <c r="AB17" s="77" t="b">
        <f t="shared" si="11"/>
        <v>1</v>
      </c>
      <c r="AC17" s="77" t="b">
        <f t="shared" si="12"/>
        <v>1</v>
      </c>
      <c r="AD17" s="77" t="b">
        <f t="shared" si="13"/>
        <v>1</v>
      </c>
    </row>
    <row r="18" spans="1:30" s="7" customFormat="1" ht="22" customHeight="1" x14ac:dyDescent="0.25">
      <c r="A18" s="2"/>
      <c r="B18" s="133">
        <f t="shared" si="14"/>
        <v>6</v>
      </c>
      <c r="C18" s="221"/>
      <c r="D18" s="222"/>
      <c r="E18" s="145"/>
      <c r="F18" s="146">
        <f t="shared" si="5"/>
        <v>0</v>
      </c>
      <c r="G18" s="147"/>
      <c r="H18" s="210">
        <f t="shared" ref="H18:H64" si="15">L17</f>
        <v>0</v>
      </c>
      <c r="I18" s="211"/>
      <c r="J18" s="208"/>
      <c r="K18" s="209"/>
      <c r="L18" s="218"/>
      <c r="M18" s="218"/>
      <c r="N18" s="148">
        <f t="shared" si="0"/>
        <v>0</v>
      </c>
      <c r="O18" s="149" t="s">
        <v>83</v>
      </c>
      <c r="P18" s="150">
        <f>VLOOKUP(O18,Emissionsfaktoren!$A$1:$B$9,2,FALSE)</f>
        <v>0</v>
      </c>
      <c r="Q18" s="92"/>
      <c r="R18" s="57"/>
      <c r="S18" s="57"/>
      <c r="T18" s="151">
        <f t="shared" si="7"/>
        <v>0</v>
      </c>
      <c r="U18" s="142">
        <f t="shared" si="8"/>
        <v>0</v>
      </c>
      <c r="V18" s="152" t="str">
        <f t="shared" si="1"/>
        <v xml:space="preserve"> </v>
      </c>
      <c r="W18" s="153" t="str">
        <f t="shared" si="2"/>
        <v xml:space="preserve">  </v>
      </c>
      <c r="X18" s="77" t="b">
        <f t="shared" si="3"/>
        <v>1</v>
      </c>
      <c r="Y18" s="77" t="b">
        <f t="shared" si="4"/>
        <v>1</v>
      </c>
      <c r="Z18" s="77" t="b">
        <f t="shared" si="9"/>
        <v>1</v>
      </c>
      <c r="AA18" s="77" t="b">
        <f t="shared" si="10"/>
        <v>1</v>
      </c>
      <c r="AB18" s="77" t="b">
        <f t="shared" si="11"/>
        <v>1</v>
      </c>
      <c r="AC18" s="77" t="b">
        <f t="shared" si="12"/>
        <v>1</v>
      </c>
      <c r="AD18" s="77" t="b">
        <f t="shared" si="13"/>
        <v>1</v>
      </c>
    </row>
    <row r="19" spans="1:30" s="7" customFormat="1" ht="22" customHeight="1" x14ac:dyDescent="0.25">
      <c r="A19" s="2"/>
      <c r="B19" s="133">
        <f t="shared" si="14"/>
        <v>7</v>
      </c>
      <c r="C19" s="221"/>
      <c r="D19" s="222"/>
      <c r="E19" s="145"/>
      <c r="F19" s="146">
        <f t="shared" si="5"/>
        <v>0</v>
      </c>
      <c r="G19" s="147"/>
      <c r="H19" s="210">
        <f t="shared" si="15"/>
        <v>0</v>
      </c>
      <c r="I19" s="211"/>
      <c r="J19" s="208"/>
      <c r="K19" s="209"/>
      <c r="L19" s="218"/>
      <c r="M19" s="218"/>
      <c r="N19" s="148">
        <f t="shared" si="0"/>
        <v>0</v>
      </c>
      <c r="O19" s="149" t="s">
        <v>83</v>
      </c>
      <c r="P19" s="150">
        <f>VLOOKUP(O19,Emissionsfaktoren!$A$1:$B$9,2,FALSE)</f>
        <v>0</v>
      </c>
      <c r="Q19" s="92"/>
      <c r="R19" s="57"/>
      <c r="S19" s="57"/>
      <c r="T19" s="151">
        <f t="shared" si="7"/>
        <v>0</v>
      </c>
      <c r="U19" s="142">
        <f t="shared" si="8"/>
        <v>0</v>
      </c>
      <c r="V19" s="152" t="str">
        <f t="shared" si="1"/>
        <v xml:space="preserve"> </v>
      </c>
      <c r="W19" s="153" t="str">
        <f t="shared" si="2"/>
        <v xml:space="preserve">  </v>
      </c>
      <c r="X19" s="77" t="b">
        <f t="shared" si="3"/>
        <v>1</v>
      </c>
      <c r="Y19" s="77" t="b">
        <f t="shared" si="4"/>
        <v>1</v>
      </c>
      <c r="Z19" s="77" t="b">
        <f t="shared" si="9"/>
        <v>1</v>
      </c>
      <c r="AA19" s="77" t="b">
        <f t="shared" si="10"/>
        <v>1</v>
      </c>
      <c r="AB19" s="77" t="b">
        <f t="shared" si="11"/>
        <v>1</v>
      </c>
      <c r="AC19" s="77" t="b">
        <f t="shared" si="12"/>
        <v>1</v>
      </c>
      <c r="AD19" s="77" t="b">
        <f t="shared" si="13"/>
        <v>1</v>
      </c>
    </row>
    <row r="20" spans="1:30" s="7" customFormat="1" ht="22" customHeight="1" x14ac:dyDescent="0.25">
      <c r="A20" s="2"/>
      <c r="B20" s="133">
        <f t="shared" si="14"/>
        <v>8</v>
      </c>
      <c r="C20" s="221"/>
      <c r="D20" s="222"/>
      <c r="E20" s="145"/>
      <c r="F20" s="146">
        <f t="shared" si="5"/>
        <v>0</v>
      </c>
      <c r="G20" s="147"/>
      <c r="H20" s="210">
        <f t="shared" si="15"/>
        <v>0</v>
      </c>
      <c r="I20" s="211"/>
      <c r="J20" s="208"/>
      <c r="K20" s="209"/>
      <c r="L20" s="218"/>
      <c r="M20" s="218"/>
      <c r="N20" s="148">
        <f t="shared" si="0"/>
        <v>0</v>
      </c>
      <c r="O20" s="149" t="s">
        <v>83</v>
      </c>
      <c r="P20" s="150">
        <f>VLOOKUP(O20,Emissionsfaktoren!$A$1:$B$9,2,FALSE)</f>
        <v>0</v>
      </c>
      <c r="Q20" s="92"/>
      <c r="R20" s="57"/>
      <c r="S20" s="57"/>
      <c r="T20" s="151">
        <f t="shared" si="7"/>
        <v>0</v>
      </c>
      <c r="U20" s="142">
        <f t="shared" si="8"/>
        <v>0</v>
      </c>
      <c r="V20" s="152" t="str">
        <f t="shared" si="1"/>
        <v xml:space="preserve"> </v>
      </c>
      <c r="W20" s="153" t="str">
        <f t="shared" si="2"/>
        <v xml:space="preserve">  </v>
      </c>
      <c r="X20" s="77" t="b">
        <f t="shared" si="3"/>
        <v>1</v>
      </c>
      <c r="Y20" s="77" t="b">
        <f t="shared" si="4"/>
        <v>1</v>
      </c>
      <c r="Z20" s="77" t="b">
        <f t="shared" si="9"/>
        <v>1</v>
      </c>
      <c r="AA20" s="77" t="b">
        <f t="shared" si="10"/>
        <v>1</v>
      </c>
      <c r="AB20" s="77" t="b">
        <f t="shared" si="11"/>
        <v>1</v>
      </c>
      <c r="AC20" s="77" t="b">
        <f t="shared" si="12"/>
        <v>1</v>
      </c>
      <c r="AD20" s="77" t="b">
        <f t="shared" si="13"/>
        <v>1</v>
      </c>
    </row>
    <row r="21" spans="1:30" s="7" customFormat="1" ht="22" customHeight="1" x14ac:dyDescent="0.25">
      <c r="A21" s="2"/>
      <c r="B21" s="133">
        <f t="shared" si="14"/>
        <v>9</v>
      </c>
      <c r="C21" s="221"/>
      <c r="D21" s="222"/>
      <c r="E21" s="145"/>
      <c r="F21" s="146">
        <f t="shared" si="5"/>
        <v>0</v>
      </c>
      <c r="G21" s="147"/>
      <c r="H21" s="210">
        <f t="shared" si="15"/>
        <v>0</v>
      </c>
      <c r="I21" s="211"/>
      <c r="J21" s="208"/>
      <c r="K21" s="209"/>
      <c r="L21" s="218"/>
      <c r="M21" s="218"/>
      <c r="N21" s="148">
        <f t="shared" si="0"/>
        <v>0</v>
      </c>
      <c r="O21" s="149" t="s">
        <v>83</v>
      </c>
      <c r="P21" s="150">
        <f>VLOOKUP(O21,Emissionsfaktoren!$A$1:$B$9,2,FALSE)</f>
        <v>0</v>
      </c>
      <c r="Q21" s="92"/>
      <c r="R21" s="57"/>
      <c r="S21" s="57"/>
      <c r="T21" s="151">
        <f t="shared" si="7"/>
        <v>0</v>
      </c>
      <c r="U21" s="142">
        <f t="shared" si="8"/>
        <v>0</v>
      </c>
      <c r="V21" s="152" t="str">
        <f t="shared" si="1"/>
        <v xml:space="preserve"> </v>
      </c>
      <c r="W21" s="153" t="str">
        <f t="shared" si="2"/>
        <v xml:space="preserve">  </v>
      </c>
      <c r="X21" s="77" t="b">
        <f t="shared" si="3"/>
        <v>1</v>
      </c>
      <c r="Y21" s="77" t="b">
        <f t="shared" si="4"/>
        <v>1</v>
      </c>
      <c r="Z21" s="77" t="b">
        <f t="shared" si="9"/>
        <v>1</v>
      </c>
      <c r="AA21" s="77" t="b">
        <f t="shared" si="10"/>
        <v>1</v>
      </c>
      <c r="AB21" s="77" t="b">
        <f t="shared" si="11"/>
        <v>1</v>
      </c>
      <c r="AC21" s="77" t="b">
        <f t="shared" si="12"/>
        <v>1</v>
      </c>
      <c r="AD21" s="77" t="b">
        <f t="shared" si="13"/>
        <v>1</v>
      </c>
    </row>
    <row r="22" spans="1:30" s="7" customFormat="1" ht="22" customHeight="1" x14ac:dyDescent="0.25">
      <c r="A22" s="2"/>
      <c r="B22" s="133">
        <f t="shared" si="14"/>
        <v>10</v>
      </c>
      <c r="C22" s="221"/>
      <c r="D22" s="222"/>
      <c r="E22" s="145"/>
      <c r="F22" s="146">
        <f t="shared" si="5"/>
        <v>0</v>
      </c>
      <c r="G22" s="147"/>
      <c r="H22" s="210">
        <f t="shared" si="15"/>
        <v>0</v>
      </c>
      <c r="I22" s="211"/>
      <c r="J22" s="208"/>
      <c r="K22" s="209"/>
      <c r="L22" s="218"/>
      <c r="M22" s="218"/>
      <c r="N22" s="148">
        <f t="shared" si="0"/>
        <v>0</v>
      </c>
      <c r="O22" s="149" t="s">
        <v>83</v>
      </c>
      <c r="P22" s="150">
        <f>VLOOKUP(O22,Emissionsfaktoren!$A$1:$B$9,2,FALSE)</f>
        <v>0</v>
      </c>
      <c r="Q22" s="92"/>
      <c r="R22" s="57"/>
      <c r="S22" s="57"/>
      <c r="T22" s="151">
        <f t="shared" si="7"/>
        <v>0</v>
      </c>
      <c r="U22" s="142">
        <f t="shared" si="8"/>
        <v>0</v>
      </c>
      <c r="V22" s="152" t="str">
        <f t="shared" si="1"/>
        <v xml:space="preserve"> </v>
      </c>
      <c r="W22" s="153" t="str">
        <f t="shared" si="2"/>
        <v xml:space="preserve">  </v>
      </c>
      <c r="X22" s="77" t="b">
        <f t="shared" si="3"/>
        <v>1</v>
      </c>
      <c r="Y22" s="77" t="b">
        <f t="shared" si="4"/>
        <v>1</v>
      </c>
      <c r="Z22" s="77" t="b">
        <f t="shared" si="9"/>
        <v>1</v>
      </c>
      <c r="AA22" s="77" t="b">
        <f t="shared" si="10"/>
        <v>1</v>
      </c>
      <c r="AB22" s="77" t="b">
        <f t="shared" si="11"/>
        <v>1</v>
      </c>
      <c r="AC22" s="77" t="b">
        <f t="shared" si="12"/>
        <v>1</v>
      </c>
      <c r="AD22" s="77" t="b">
        <f t="shared" si="13"/>
        <v>1</v>
      </c>
    </row>
    <row r="23" spans="1:30" s="7" customFormat="1" ht="22" customHeight="1" x14ac:dyDescent="0.25">
      <c r="A23" s="2"/>
      <c r="B23" s="133">
        <f t="shared" si="14"/>
        <v>11</v>
      </c>
      <c r="C23" s="221"/>
      <c r="D23" s="222"/>
      <c r="E23" s="145"/>
      <c r="F23" s="146">
        <f t="shared" si="5"/>
        <v>0</v>
      </c>
      <c r="G23" s="147"/>
      <c r="H23" s="210">
        <f t="shared" si="15"/>
        <v>0</v>
      </c>
      <c r="I23" s="211"/>
      <c r="J23" s="208"/>
      <c r="K23" s="209"/>
      <c r="L23" s="218"/>
      <c r="M23" s="218"/>
      <c r="N23" s="148">
        <f t="shared" si="0"/>
        <v>0</v>
      </c>
      <c r="O23" s="149" t="s">
        <v>83</v>
      </c>
      <c r="P23" s="150">
        <f>VLOOKUP(O23,Emissionsfaktoren!$A$1:$B$9,2,FALSE)</f>
        <v>0</v>
      </c>
      <c r="Q23" s="92"/>
      <c r="R23" s="57"/>
      <c r="S23" s="57"/>
      <c r="T23" s="151">
        <f t="shared" si="7"/>
        <v>0</v>
      </c>
      <c r="U23" s="142">
        <f t="shared" si="8"/>
        <v>0</v>
      </c>
      <c r="V23" s="152" t="str">
        <f t="shared" si="1"/>
        <v xml:space="preserve"> </v>
      </c>
      <c r="W23" s="153" t="str">
        <f t="shared" si="2"/>
        <v xml:space="preserve">  </v>
      </c>
      <c r="X23" s="77" t="b">
        <f t="shared" si="3"/>
        <v>1</v>
      </c>
      <c r="Y23" s="77" t="b">
        <f t="shared" si="4"/>
        <v>1</v>
      </c>
      <c r="Z23" s="77" t="b">
        <f t="shared" si="9"/>
        <v>1</v>
      </c>
      <c r="AA23" s="77" t="b">
        <f t="shared" si="10"/>
        <v>1</v>
      </c>
      <c r="AB23" s="77" t="b">
        <f t="shared" si="11"/>
        <v>1</v>
      </c>
      <c r="AC23" s="77" t="b">
        <f t="shared" si="12"/>
        <v>1</v>
      </c>
      <c r="AD23" s="77" t="b">
        <f t="shared" si="13"/>
        <v>1</v>
      </c>
    </row>
    <row r="24" spans="1:30" s="7" customFormat="1" ht="22" customHeight="1" x14ac:dyDescent="0.25">
      <c r="A24" s="2"/>
      <c r="B24" s="133">
        <f t="shared" si="14"/>
        <v>12</v>
      </c>
      <c r="C24" s="221"/>
      <c r="D24" s="222"/>
      <c r="E24" s="145"/>
      <c r="F24" s="146">
        <f t="shared" si="5"/>
        <v>0</v>
      </c>
      <c r="G24" s="147"/>
      <c r="H24" s="210">
        <f t="shared" si="15"/>
        <v>0</v>
      </c>
      <c r="I24" s="211"/>
      <c r="J24" s="208"/>
      <c r="K24" s="209"/>
      <c r="L24" s="218"/>
      <c r="M24" s="218"/>
      <c r="N24" s="148">
        <f t="shared" si="0"/>
        <v>0</v>
      </c>
      <c r="O24" s="149" t="s">
        <v>83</v>
      </c>
      <c r="P24" s="150">
        <f>VLOOKUP(O24,Emissionsfaktoren!$A$1:$B$9,2,FALSE)</f>
        <v>0</v>
      </c>
      <c r="Q24" s="92"/>
      <c r="R24" s="57"/>
      <c r="S24" s="57"/>
      <c r="T24" s="151">
        <f t="shared" si="7"/>
        <v>0</v>
      </c>
      <c r="U24" s="142">
        <f t="shared" si="8"/>
        <v>0</v>
      </c>
      <c r="V24" s="152" t="str">
        <f t="shared" si="1"/>
        <v xml:space="preserve"> </v>
      </c>
      <c r="W24" s="153" t="str">
        <f t="shared" si="2"/>
        <v xml:space="preserve">  </v>
      </c>
      <c r="X24" s="77" t="b">
        <f t="shared" si="3"/>
        <v>1</v>
      </c>
      <c r="Y24" s="77" t="b">
        <f t="shared" si="4"/>
        <v>1</v>
      </c>
      <c r="Z24" s="77" t="b">
        <f t="shared" si="9"/>
        <v>1</v>
      </c>
      <c r="AA24" s="77" t="b">
        <f t="shared" si="10"/>
        <v>1</v>
      </c>
      <c r="AB24" s="77" t="b">
        <f t="shared" si="11"/>
        <v>1</v>
      </c>
      <c r="AC24" s="77" t="b">
        <f t="shared" si="12"/>
        <v>1</v>
      </c>
      <c r="AD24" s="77" t="b">
        <f t="shared" si="13"/>
        <v>1</v>
      </c>
    </row>
    <row r="25" spans="1:30" s="7" customFormat="1" ht="22" customHeight="1" x14ac:dyDescent="0.25">
      <c r="A25" s="2"/>
      <c r="B25" s="133">
        <f t="shared" si="14"/>
        <v>13</v>
      </c>
      <c r="C25" s="221"/>
      <c r="D25" s="222"/>
      <c r="E25" s="145"/>
      <c r="F25" s="146">
        <f t="shared" si="5"/>
        <v>0</v>
      </c>
      <c r="G25" s="147"/>
      <c r="H25" s="210">
        <f t="shared" si="15"/>
        <v>0</v>
      </c>
      <c r="I25" s="211"/>
      <c r="J25" s="208"/>
      <c r="K25" s="209"/>
      <c r="L25" s="218"/>
      <c r="M25" s="218"/>
      <c r="N25" s="148">
        <f t="shared" si="0"/>
        <v>0</v>
      </c>
      <c r="O25" s="149" t="s">
        <v>83</v>
      </c>
      <c r="P25" s="150">
        <f>VLOOKUP(O25,Emissionsfaktoren!$A$1:$B$9,2,FALSE)</f>
        <v>0</v>
      </c>
      <c r="Q25" s="92"/>
      <c r="R25" s="57"/>
      <c r="S25" s="57"/>
      <c r="T25" s="151">
        <f t="shared" si="7"/>
        <v>0</v>
      </c>
      <c r="U25" s="142">
        <f t="shared" si="8"/>
        <v>0</v>
      </c>
      <c r="V25" s="152" t="str">
        <f t="shared" ref="V25:V65" si="16">IFERROR((U25/S25)," ")</f>
        <v xml:space="preserve"> </v>
      </c>
      <c r="W25" s="153" t="str">
        <f>IFERROR((U25/T25)*1000, "  ")</f>
        <v xml:space="preserve">  </v>
      </c>
      <c r="X25" s="77" t="b">
        <f t="shared" si="3"/>
        <v>1</v>
      </c>
      <c r="Y25" s="77" t="b">
        <f t="shared" si="4"/>
        <v>1</v>
      </c>
      <c r="Z25" s="77" t="b">
        <f t="shared" si="9"/>
        <v>1</v>
      </c>
      <c r="AA25" s="77" t="b">
        <f t="shared" si="10"/>
        <v>1</v>
      </c>
      <c r="AB25" s="77" t="b">
        <f t="shared" si="11"/>
        <v>1</v>
      </c>
      <c r="AC25" s="77" t="b">
        <f t="shared" si="12"/>
        <v>1</v>
      </c>
      <c r="AD25" s="77" t="b">
        <f t="shared" si="13"/>
        <v>1</v>
      </c>
    </row>
    <row r="26" spans="1:30" s="7" customFormat="1" ht="22" customHeight="1" x14ac:dyDescent="0.25">
      <c r="A26" s="2"/>
      <c r="B26" s="133">
        <f t="shared" si="14"/>
        <v>14</v>
      </c>
      <c r="C26" s="221"/>
      <c r="D26" s="222"/>
      <c r="E26" s="145"/>
      <c r="F26" s="146">
        <f t="shared" si="5"/>
        <v>0</v>
      </c>
      <c r="G26" s="147"/>
      <c r="H26" s="210">
        <f t="shared" si="15"/>
        <v>0</v>
      </c>
      <c r="I26" s="211"/>
      <c r="J26" s="208"/>
      <c r="K26" s="209"/>
      <c r="L26" s="218"/>
      <c r="M26" s="218"/>
      <c r="N26" s="148">
        <f t="shared" si="0"/>
        <v>0</v>
      </c>
      <c r="O26" s="149" t="s">
        <v>83</v>
      </c>
      <c r="P26" s="150">
        <f>VLOOKUP(O26,Emissionsfaktoren!$A$1:$B$9,2,FALSE)</f>
        <v>0</v>
      </c>
      <c r="Q26" s="92"/>
      <c r="R26" s="57"/>
      <c r="S26" s="57"/>
      <c r="T26" s="151">
        <f t="shared" si="7"/>
        <v>0</v>
      </c>
      <c r="U26" s="142">
        <f t="shared" si="8"/>
        <v>0</v>
      </c>
      <c r="V26" s="152" t="str">
        <f t="shared" si="16"/>
        <v xml:space="preserve"> </v>
      </c>
      <c r="W26" s="153" t="str">
        <f t="shared" ref="W26:W64" si="17">IFERROR((U26/T26)*1000, "  ")</f>
        <v xml:space="preserve">  </v>
      </c>
      <c r="X26" s="77" t="b">
        <f t="shared" si="3"/>
        <v>1</v>
      </c>
      <c r="Y26" s="77" t="b">
        <f t="shared" si="4"/>
        <v>1</v>
      </c>
      <c r="Z26" s="77" t="b">
        <f t="shared" si="9"/>
        <v>1</v>
      </c>
      <c r="AA26" s="77" t="b">
        <f t="shared" si="10"/>
        <v>1</v>
      </c>
      <c r="AB26" s="77" t="b">
        <f t="shared" si="11"/>
        <v>1</v>
      </c>
      <c r="AC26" s="77" t="b">
        <f t="shared" si="12"/>
        <v>1</v>
      </c>
      <c r="AD26" s="77" t="b">
        <f t="shared" si="13"/>
        <v>1</v>
      </c>
    </row>
    <row r="27" spans="1:30" s="7" customFormat="1" ht="22" customHeight="1" x14ac:dyDescent="0.25">
      <c r="A27" s="2"/>
      <c r="B27" s="133">
        <f t="shared" si="14"/>
        <v>15</v>
      </c>
      <c r="C27" s="221"/>
      <c r="D27" s="222"/>
      <c r="E27" s="145"/>
      <c r="F27" s="146">
        <f t="shared" si="5"/>
        <v>0</v>
      </c>
      <c r="G27" s="147"/>
      <c r="H27" s="210">
        <f t="shared" si="15"/>
        <v>0</v>
      </c>
      <c r="I27" s="211"/>
      <c r="J27" s="208"/>
      <c r="K27" s="209"/>
      <c r="L27" s="218"/>
      <c r="M27" s="218"/>
      <c r="N27" s="148">
        <f t="shared" si="0"/>
        <v>0</v>
      </c>
      <c r="O27" s="149" t="s">
        <v>83</v>
      </c>
      <c r="P27" s="150">
        <f>VLOOKUP(O27,Emissionsfaktoren!$A$1:$B$9,2,FALSE)</f>
        <v>0</v>
      </c>
      <c r="Q27" s="92"/>
      <c r="R27" s="57"/>
      <c r="S27" s="57"/>
      <c r="T27" s="151">
        <f t="shared" si="7"/>
        <v>0</v>
      </c>
      <c r="U27" s="142">
        <f t="shared" si="8"/>
        <v>0</v>
      </c>
      <c r="V27" s="152" t="str">
        <f t="shared" si="16"/>
        <v xml:space="preserve"> </v>
      </c>
      <c r="W27" s="153" t="str">
        <f t="shared" si="17"/>
        <v xml:space="preserve">  </v>
      </c>
      <c r="X27" s="77" t="b">
        <f t="shared" si="3"/>
        <v>1</v>
      </c>
      <c r="Y27" s="77" t="b">
        <f t="shared" si="4"/>
        <v>1</v>
      </c>
      <c r="Z27" s="77" t="b">
        <f t="shared" si="9"/>
        <v>1</v>
      </c>
      <c r="AA27" s="77" t="b">
        <f t="shared" si="10"/>
        <v>1</v>
      </c>
      <c r="AB27" s="77" t="b">
        <f t="shared" si="11"/>
        <v>1</v>
      </c>
      <c r="AC27" s="77" t="b">
        <f t="shared" si="12"/>
        <v>1</v>
      </c>
      <c r="AD27" s="77" t="b">
        <f t="shared" si="13"/>
        <v>1</v>
      </c>
    </row>
    <row r="28" spans="1:30" s="7" customFormat="1" ht="22" customHeight="1" x14ac:dyDescent="0.25">
      <c r="A28" s="2"/>
      <c r="B28" s="133">
        <f t="shared" si="14"/>
        <v>16</v>
      </c>
      <c r="C28" s="221"/>
      <c r="D28" s="222"/>
      <c r="E28" s="145"/>
      <c r="F28" s="146">
        <f t="shared" si="5"/>
        <v>0</v>
      </c>
      <c r="G28" s="147"/>
      <c r="H28" s="210">
        <f t="shared" si="15"/>
        <v>0</v>
      </c>
      <c r="I28" s="211"/>
      <c r="J28" s="208"/>
      <c r="K28" s="209"/>
      <c r="L28" s="218"/>
      <c r="M28" s="218"/>
      <c r="N28" s="148">
        <f t="shared" si="0"/>
        <v>0</v>
      </c>
      <c r="O28" s="149" t="s">
        <v>83</v>
      </c>
      <c r="P28" s="150">
        <f>VLOOKUP(O28,Emissionsfaktoren!$A$1:$B$9,2,FALSE)</f>
        <v>0</v>
      </c>
      <c r="Q28" s="92"/>
      <c r="R28" s="57"/>
      <c r="S28" s="57"/>
      <c r="T28" s="151">
        <f t="shared" si="7"/>
        <v>0</v>
      </c>
      <c r="U28" s="142">
        <f t="shared" si="8"/>
        <v>0</v>
      </c>
      <c r="V28" s="152" t="str">
        <f t="shared" si="16"/>
        <v xml:space="preserve"> </v>
      </c>
      <c r="W28" s="153" t="str">
        <f t="shared" si="17"/>
        <v xml:space="preserve">  </v>
      </c>
      <c r="X28" s="77" t="b">
        <f t="shared" si="3"/>
        <v>1</v>
      </c>
      <c r="Y28" s="77" t="b">
        <f t="shared" si="4"/>
        <v>1</v>
      </c>
      <c r="Z28" s="77" t="b">
        <f t="shared" si="9"/>
        <v>1</v>
      </c>
      <c r="AA28" s="77" t="b">
        <f t="shared" si="10"/>
        <v>1</v>
      </c>
      <c r="AB28" s="77" t="b">
        <f t="shared" si="11"/>
        <v>1</v>
      </c>
      <c r="AC28" s="77" t="b">
        <f t="shared" si="12"/>
        <v>1</v>
      </c>
      <c r="AD28" s="77" t="b">
        <f t="shared" si="13"/>
        <v>1</v>
      </c>
    </row>
    <row r="29" spans="1:30" s="7" customFormat="1" ht="22" customHeight="1" x14ac:dyDescent="0.25">
      <c r="A29" s="2"/>
      <c r="B29" s="133">
        <f t="shared" si="14"/>
        <v>17</v>
      </c>
      <c r="C29" s="221"/>
      <c r="D29" s="222"/>
      <c r="E29" s="145"/>
      <c r="F29" s="146">
        <f t="shared" si="5"/>
        <v>0</v>
      </c>
      <c r="G29" s="147"/>
      <c r="H29" s="210">
        <f t="shared" si="15"/>
        <v>0</v>
      </c>
      <c r="I29" s="211"/>
      <c r="J29" s="208"/>
      <c r="K29" s="209"/>
      <c r="L29" s="218"/>
      <c r="M29" s="218"/>
      <c r="N29" s="148">
        <f t="shared" si="0"/>
        <v>0</v>
      </c>
      <c r="O29" s="149" t="s">
        <v>83</v>
      </c>
      <c r="P29" s="150">
        <f>VLOOKUP(O29,Emissionsfaktoren!$A$1:$B$9,2,FALSE)</f>
        <v>0</v>
      </c>
      <c r="Q29" s="92"/>
      <c r="R29" s="57"/>
      <c r="S29" s="57"/>
      <c r="T29" s="151">
        <f t="shared" si="7"/>
        <v>0</v>
      </c>
      <c r="U29" s="142">
        <f t="shared" si="8"/>
        <v>0</v>
      </c>
      <c r="V29" s="152" t="str">
        <f t="shared" si="16"/>
        <v xml:space="preserve"> </v>
      </c>
      <c r="W29" s="153" t="str">
        <f t="shared" si="17"/>
        <v xml:space="preserve">  </v>
      </c>
      <c r="X29" s="77" t="b">
        <f t="shared" si="3"/>
        <v>1</v>
      </c>
      <c r="Y29" s="77" t="b">
        <f t="shared" si="4"/>
        <v>1</v>
      </c>
      <c r="Z29" s="77" t="b">
        <f t="shared" si="9"/>
        <v>1</v>
      </c>
      <c r="AA29" s="77" t="b">
        <f t="shared" si="10"/>
        <v>1</v>
      </c>
      <c r="AB29" s="77" t="b">
        <f t="shared" si="11"/>
        <v>1</v>
      </c>
      <c r="AC29" s="77" t="b">
        <f t="shared" si="12"/>
        <v>1</v>
      </c>
      <c r="AD29" s="77" t="b">
        <f t="shared" si="13"/>
        <v>1</v>
      </c>
    </row>
    <row r="30" spans="1:30" s="7" customFormat="1" ht="22" customHeight="1" x14ac:dyDescent="0.25">
      <c r="A30" s="2"/>
      <c r="B30" s="133">
        <f t="shared" si="14"/>
        <v>18</v>
      </c>
      <c r="C30" s="221"/>
      <c r="D30" s="222"/>
      <c r="E30" s="145"/>
      <c r="F30" s="146">
        <f t="shared" si="5"/>
        <v>0</v>
      </c>
      <c r="G30" s="147"/>
      <c r="H30" s="210">
        <f t="shared" si="15"/>
        <v>0</v>
      </c>
      <c r="I30" s="211"/>
      <c r="J30" s="208"/>
      <c r="K30" s="209"/>
      <c r="L30" s="218"/>
      <c r="M30" s="218"/>
      <c r="N30" s="148">
        <f t="shared" si="0"/>
        <v>0</v>
      </c>
      <c r="O30" s="149" t="s">
        <v>83</v>
      </c>
      <c r="P30" s="150">
        <f>VLOOKUP(O30,Emissionsfaktoren!$A$1:$B$9,2,FALSE)</f>
        <v>0</v>
      </c>
      <c r="Q30" s="92"/>
      <c r="R30" s="57"/>
      <c r="S30" s="57"/>
      <c r="T30" s="151">
        <f t="shared" si="7"/>
        <v>0</v>
      </c>
      <c r="U30" s="142">
        <f t="shared" si="8"/>
        <v>0</v>
      </c>
      <c r="V30" s="152" t="str">
        <f t="shared" si="16"/>
        <v xml:space="preserve"> </v>
      </c>
      <c r="W30" s="153" t="str">
        <f t="shared" si="17"/>
        <v xml:space="preserve">  </v>
      </c>
      <c r="X30" s="77" t="b">
        <f t="shared" si="3"/>
        <v>1</v>
      </c>
      <c r="Y30" s="77" t="b">
        <f t="shared" si="4"/>
        <v>1</v>
      </c>
      <c r="Z30" s="77" t="b">
        <f t="shared" si="9"/>
        <v>1</v>
      </c>
      <c r="AA30" s="77" t="b">
        <f t="shared" si="10"/>
        <v>1</v>
      </c>
      <c r="AB30" s="77" t="b">
        <f t="shared" si="11"/>
        <v>1</v>
      </c>
      <c r="AC30" s="77" t="b">
        <f t="shared" si="12"/>
        <v>1</v>
      </c>
      <c r="AD30" s="77" t="b">
        <f t="shared" si="13"/>
        <v>1</v>
      </c>
    </row>
    <row r="31" spans="1:30" s="7" customFormat="1" ht="22" customHeight="1" x14ac:dyDescent="0.25">
      <c r="A31" s="2"/>
      <c r="B31" s="133">
        <f t="shared" si="14"/>
        <v>19</v>
      </c>
      <c r="C31" s="221"/>
      <c r="D31" s="222"/>
      <c r="E31" s="145"/>
      <c r="F31" s="146">
        <f t="shared" si="5"/>
        <v>0</v>
      </c>
      <c r="G31" s="147"/>
      <c r="H31" s="210">
        <f t="shared" si="15"/>
        <v>0</v>
      </c>
      <c r="I31" s="211"/>
      <c r="J31" s="208"/>
      <c r="K31" s="209"/>
      <c r="L31" s="218"/>
      <c r="M31" s="218"/>
      <c r="N31" s="148">
        <f t="shared" si="0"/>
        <v>0</v>
      </c>
      <c r="O31" s="149" t="s">
        <v>83</v>
      </c>
      <c r="P31" s="150">
        <f>VLOOKUP(O31,Emissionsfaktoren!$A$1:$B$9,2,FALSE)</f>
        <v>0</v>
      </c>
      <c r="Q31" s="92"/>
      <c r="R31" s="57"/>
      <c r="S31" s="57"/>
      <c r="T31" s="151">
        <f t="shared" si="7"/>
        <v>0</v>
      </c>
      <c r="U31" s="142">
        <f t="shared" si="8"/>
        <v>0</v>
      </c>
      <c r="V31" s="152" t="str">
        <f t="shared" si="16"/>
        <v xml:space="preserve"> </v>
      </c>
      <c r="W31" s="153" t="str">
        <f t="shared" si="17"/>
        <v xml:space="preserve">  </v>
      </c>
      <c r="X31" s="77" t="b">
        <f t="shared" si="3"/>
        <v>1</v>
      </c>
      <c r="Y31" s="77" t="b">
        <f t="shared" si="4"/>
        <v>1</v>
      </c>
      <c r="Z31" s="77" t="b">
        <f t="shared" si="9"/>
        <v>1</v>
      </c>
      <c r="AA31" s="77" t="b">
        <f t="shared" si="10"/>
        <v>1</v>
      </c>
      <c r="AB31" s="77" t="b">
        <f t="shared" si="11"/>
        <v>1</v>
      </c>
      <c r="AC31" s="77" t="b">
        <f t="shared" si="12"/>
        <v>1</v>
      </c>
      <c r="AD31" s="77" t="b">
        <f t="shared" si="13"/>
        <v>1</v>
      </c>
    </row>
    <row r="32" spans="1:30" s="7" customFormat="1" ht="22" customHeight="1" x14ac:dyDescent="0.25">
      <c r="A32" s="2"/>
      <c r="B32" s="133">
        <f t="shared" si="14"/>
        <v>20</v>
      </c>
      <c r="C32" s="221"/>
      <c r="D32" s="222"/>
      <c r="E32" s="145"/>
      <c r="F32" s="146">
        <f t="shared" si="5"/>
        <v>0</v>
      </c>
      <c r="G32" s="147"/>
      <c r="H32" s="210">
        <f t="shared" si="15"/>
        <v>0</v>
      </c>
      <c r="I32" s="211"/>
      <c r="J32" s="208"/>
      <c r="K32" s="209"/>
      <c r="L32" s="218"/>
      <c r="M32" s="218"/>
      <c r="N32" s="148">
        <f t="shared" si="0"/>
        <v>0</v>
      </c>
      <c r="O32" s="149" t="s">
        <v>83</v>
      </c>
      <c r="P32" s="150">
        <f>VLOOKUP(O32,Emissionsfaktoren!$A$1:$B$9,2,FALSE)</f>
        <v>0</v>
      </c>
      <c r="Q32" s="92"/>
      <c r="R32" s="57"/>
      <c r="S32" s="57"/>
      <c r="T32" s="151">
        <f t="shared" si="7"/>
        <v>0</v>
      </c>
      <c r="U32" s="142">
        <f t="shared" si="8"/>
        <v>0</v>
      </c>
      <c r="V32" s="152" t="str">
        <f t="shared" si="16"/>
        <v xml:space="preserve"> </v>
      </c>
      <c r="W32" s="153" t="str">
        <f t="shared" si="17"/>
        <v xml:space="preserve">  </v>
      </c>
      <c r="X32" s="77" t="b">
        <f t="shared" si="3"/>
        <v>1</v>
      </c>
      <c r="Y32" s="77" t="b">
        <f t="shared" si="4"/>
        <v>1</v>
      </c>
      <c r="Z32" s="77" t="b">
        <f t="shared" si="9"/>
        <v>1</v>
      </c>
      <c r="AA32" s="77" t="b">
        <f t="shared" si="10"/>
        <v>1</v>
      </c>
      <c r="AB32" s="77" t="b">
        <f t="shared" si="11"/>
        <v>1</v>
      </c>
      <c r="AC32" s="77" t="b">
        <f t="shared" si="12"/>
        <v>1</v>
      </c>
      <c r="AD32" s="77" t="b">
        <f t="shared" si="13"/>
        <v>1</v>
      </c>
    </row>
    <row r="33" spans="1:30" s="7" customFormat="1" ht="22" customHeight="1" x14ac:dyDescent="0.25">
      <c r="A33" s="2"/>
      <c r="B33" s="133">
        <f t="shared" si="14"/>
        <v>21</v>
      </c>
      <c r="C33" s="221"/>
      <c r="D33" s="222"/>
      <c r="E33" s="145"/>
      <c r="F33" s="146">
        <f t="shared" si="5"/>
        <v>0</v>
      </c>
      <c r="G33" s="147"/>
      <c r="H33" s="210">
        <f t="shared" si="15"/>
        <v>0</v>
      </c>
      <c r="I33" s="211"/>
      <c r="J33" s="208"/>
      <c r="K33" s="209"/>
      <c r="L33" s="218"/>
      <c r="M33" s="218"/>
      <c r="N33" s="148">
        <f t="shared" si="0"/>
        <v>0</v>
      </c>
      <c r="O33" s="149" t="s">
        <v>83</v>
      </c>
      <c r="P33" s="150">
        <f>VLOOKUP(O33,Emissionsfaktoren!$A$1:$B$9,2,FALSE)</f>
        <v>0</v>
      </c>
      <c r="Q33" s="92"/>
      <c r="R33" s="57"/>
      <c r="S33" s="57"/>
      <c r="T33" s="151">
        <f t="shared" si="7"/>
        <v>0</v>
      </c>
      <c r="U33" s="142">
        <f t="shared" si="8"/>
        <v>0</v>
      </c>
      <c r="V33" s="152" t="str">
        <f t="shared" si="16"/>
        <v xml:space="preserve"> </v>
      </c>
      <c r="W33" s="153" t="str">
        <f t="shared" si="17"/>
        <v xml:space="preserve">  </v>
      </c>
      <c r="X33" s="77" t="b">
        <f t="shared" si="3"/>
        <v>1</v>
      </c>
      <c r="Y33" s="77" t="b">
        <f t="shared" si="4"/>
        <v>1</v>
      </c>
      <c r="Z33" s="77" t="b">
        <f t="shared" si="9"/>
        <v>1</v>
      </c>
      <c r="AA33" s="77" t="b">
        <f t="shared" si="10"/>
        <v>1</v>
      </c>
      <c r="AB33" s="77" t="b">
        <f t="shared" si="11"/>
        <v>1</v>
      </c>
      <c r="AC33" s="77" t="b">
        <f t="shared" si="12"/>
        <v>1</v>
      </c>
      <c r="AD33" s="77" t="b">
        <f t="shared" si="13"/>
        <v>1</v>
      </c>
    </row>
    <row r="34" spans="1:30" s="7" customFormat="1" ht="22" customHeight="1" x14ac:dyDescent="0.25">
      <c r="A34" s="2"/>
      <c r="B34" s="133">
        <f t="shared" si="14"/>
        <v>22</v>
      </c>
      <c r="C34" s="221"/>
      <c r="D34" s="222"/>
      <c r="E34" s="145"/>
      <c r="F34" s="146">
        <f t="shared" si="5"/>
        <v>0</v>
      </c>
      <c r="G34" s="147"/>
      <c r="H34" s="210">
        <f t="shared" si="15"/>
        <v>0</v>
      </c>
      <c r="I34" s="211"/>
      <c r="J34" s="208"/>
      <c r="K34" s="209"/>
      <c r="L34" s="218"/>
      <c r="M34" s="218"/>
      <c r="N34" s="148">
        <f t="shared" si="0"/>
        <v>0</v>
      </c>
      <c r="O34" s="149" t="s">
        <v>83</v>
      </c>
      <c r="P34" s="150">
        <f>VLOOKUP(O34,Emissionsfaktoren!$A$1:$B$9,2,FALSE)</f>
        <v>0</v>
      </c>
      <c r="Q34" s="92"/>
      <c r="R34" s="57"/>
      <c r="S34" s="57"/>
      <c r="T34" s="151">
        <f t="shared" si="7"/>
        <v>0</v>
      </c>
      <c r="U34" s="142">
        <f t="shared" si="8"/>
        <v>0</v>
      </c>
      <c r="V34" s="152" t="str">
        <f>IFERROR((U34/S34)," ")</f>
        <v xml:space="preserve"> </v>
      </c>
      <c r="W34" s="153" t="str">
        <f t="shared" si="17"/>
        <v xml:space="preserve">  </v>
      </c>
      <c r="X34" s="77" t="b">
        <f t="shared" si="3"/>
        <v>1</v>
      </c>
      <c r="Y34" s="77" t="b">
        <f t="shared" si="4"/>
        <v>1</v>
      </c>
      <c r="Z34" s="77" t="b">
        <f t="shared" si="9"/>
        <v>1</v>
      </c>
      <c r="AA34" s="77" t="b">
        <f t="shared" si="10"/>
        <v>1</v>
      </c>
      <c r="AB34" s="77" t="b">
        <f t="shared" si="11"/>
        <v>1</v>
      </c>
      <c r="AC34" s="77" t="b">
        <f t="shared" si="12"/>
        <v>1</v>
      </c>
      <c r="AD34" s="77" t="b">
        <f t="shared" si="13"/>
        <v>1</v>
      </c>
    </row>
    <row r="35" spans="1:30" s="7" customFormat="1" ht="22" customHeight="1" x14ac:dyDescent="0.25">
      <c r="A35" s="2"/>
      <c r="B35" s="133">
        <f t="shared" si="14"/>
        <v>23</v>
      </c>
      <c r="C35" s="221"/>
      <c r="D35" s="222"/>
      <c r="E35" s="145"/>
      <c r="F35" s="146">
        <f t="shared" si="5"/>
        <v>0</v>
      </c>
      <c r="G35" s="147"/>
      <c r="H35" s="210">
        <f t="shared" si="15"/>
        <v>0</v>
      </c>
      <c r="I35" s="211"/>
      <c r="J35" s="208"/>
      <c r="K35" s="209"/>
      <c r="L35" s="218"/>
      <c r="M35" s="218"/>
      <c r="N35" s="148">
        <f t="shared" si="0"/>
        <v>0</v>
      </c>
      <c r="O35" s="149" t="s">
        <v>83</v>
      </c>
      <c r="P35" s="150">
        <f>VLOOKUP(O35,Emissionsfaktoren!$A$1:$B$9,2,FALSE)</f>
        <v>0</v>
      </c>
      <c r="Q35" s="92"/>
      <c r="R35" s="57"/>
      <c r="S35" s="57"/>
      <c r="T35" s="151">
        <f t="shared" si="7"/>
        <v>0</v>
      </c>
      <c r="U35" s="142">
        <f t="shared" si="8"/>
        <v>0</v>
      </c>
      <c r="V35" s="152" t="str">
        <f t="shared" ref="V35:V63" si="18">IFERROR((U35/S35)," ")</f>
        <v xml:space="preserve"> </v>
      </c>
      <c r="W35" s="153" t="str">
        <f t="shared" si="17"/>
        <v xml:space="preserve">  </v>
      </c>
      <c r="X35" s="77" t="b">
        <f t="shared" si="3"/>
        <v>1</v>
      </c>
      <c r="Y35" s="77" t="b">
        <f t="shared" si="4"/>
        <v>1</v>
      </c>
      <c r="Z35" s="77" t="b">
        <f t="shared" si="9"/>
        <v>1</v>
      </c>
      <c r="AA35" s="77" t="b">
        <f t="shared" si="10"/>
        <v>1</v>
      </c>
      <c r="AB35" s="77" t="b">
        <f t="shared" si="11"/>
        <v>1</v>
      </c>
      <c r="AC35" s="77" t="b">
        <f t="shared" si="12"/>
        <v>1</v>
      </c>
      <c r="AD35" s="77" t="b">
        <f t="shared" si="13"/>
        <v>1</v>
      </c>
    </row>
    <row r="36" spans="1:30" s="7" customFormat="1" ht="22" customHeight="1" x14ac:dyDescent="0.25">
      <c r="A36" s="2"/>
      <c r="B36" s="133">
        <f t="shared" si="14"/>
        <v>24</v>
      </c>
      <c r="C36" s="221"/>
      <c r="D36" s="222"/>
      <c r="E36" s="145"/>
      <c r="F36" s="146">
        <f t="shared" si="5"/>
        <v>0</v>
      </c>
      <c r="G36" s="147"/>
      <c r="H36" s="210">
        <f t="shared" si="15"/>
        <v>0</v>
      </c>
      <c r="I36" s="211"/>
      <c r="J36" s="208"/>
      <c r="K36" s="209"/>
      <c r="L36" s="218"/>
      <c r="M36" s="218"/>
      <c r="N36" s="148">
        <f t="shared" si="0"/>
        <v>0</v>
      </c>
      <c r="O36" s="149" t="s">
        <v>83</v>
      </c>
      <c r="P36" s="150">
        <f>VLOOKUP(O36,Emissionsfaktoren!$A$1:$B$9,2,FALSE)</f>
        <v>0</v>
      </c>
      <c r="Q36" s="92"/>
      <c r="R36" s="57"/>
      <c r="S36" s="57"/>
      <c r="T36" s="151">
        <f t="shared" si="7"/>
        <v>0</v>
      </c>
      <c r="U36" s="142">
        <f t="shared" si="8"/>
        <v>0</v>
      </c>
      <c r="V36" s="152" t="str">
        <f t="shared" si="18"/>
        <v xml:space="preserve"> </v>
      </c>
      <c r="W36" s="153" t="str">
        <f t="shared" si="17"/>
        <v xml:space="preserve">  </v>
      </c>
      <c r="X36" s="77" t="b">
        <f t="shared" si="3"/>
        <v>1</v>
      </c>
      <c r="Y36" s="77" t="b">
        <f t="shared" si="4"/>
        <v>1</v>
      </c>
      <c r="Z36" s="77" t="b">
        <f t="shared" si="9"/>
        <v>1</v>
      </c>
      <c r="AA36" s="77" t="b">
        <f t="shared" si="10"/>
        <v>1</v>
      </c>
      <c r="AB36" s="77" t="b">
        <f t="shared" si="11"/>
        <v>1</v>
      </c>
      <c r="AC36" s="77" t="b">
        <f t="shared" si="12"/>
        <v>1</v>
      </c>
      <c r="AD36" s="77" t="b">
        <f t="shared" si="13"/>
        <v>1</v>
      </c>
    </row>
    <row r="37" spans="1:30" s="7" customFormat="1" ht="22" customHeight="1" x14ac:dyDescent="0.25">
      <c r="A37" s="2"/>
      <c r="B37" s="133">
        <f t="shared" si="14"/>
        <v>25</v>
      </c>
      <c r="C37" s="221"/>
      <c r="D37" s="222"/>
      <c r="E37" s="145"/>
      <c r="F37" s="146">
        <f t="shared" si="5"/>
        <v>0</v>
      </c>
      <c r="G37" s="147"/>
      <c r="H37" s="210">
        <f t="shared" ref="H37:H63" si="19">L36</f>
        <v>0</v>
      </c>
      <c r="I37" s="211"/>
      <c r="J37" s="105"/>
      <c r="K37" s="106"/>
      <c r="L37" s="218"/>
      <c r="M37" s="218"/>
      <c r="N37" s="148">
        <f t="shared" si="0"/>
        <v>0</v>
      </c>
      <c r="O37" s="149" t="s">
        <v>83</v>
      </c>
      <c r="P37" s="150">
        <f>VLOOKUP(O37,Emissionsfaktoren!$A$1:$B$9,2,FALSE)</f>
        <v>0</v>
      </c>
      <c r="Q37" s="92"/>
      <c r="R37" s="57"/>
      <c r="S37" s="57"/>
      <c r="T37" s="151">
        <f t="shared" si="7"/>
        <v>0</v>
      </c>
      <c r="U37" s="142">
        <f t="shared" si="8"/>
        <v>0</v>
      </c>
      <c r="V37" s="152" t="str">
        <f t="shared" si="18"/>
        <v xml:space="preserve"> </v>
      </c>
      <c r="W37" s="153" t="str">
        <f t="shared" si="17"/>
        <v xml:space="preserve">  </v>
      </c>
      <c r="X37" s="77" t="b">
        <f t="shared" ref="X37:X62" si="20">_xlfn.ISFORMULA(F37)</f>
        <v>1</v>
      </c>
      <c r="Y37" s="77" t="b">
        <f t="shared" ref="Y37:Y62" si="21">_xlfn.ISFORMULA(H37)</f>
        <v>1</v>
      </c>
      <c r="Z37" s="77" t="b">
        <f t="shared" ref="Z37:Z62" si="22">_xlfn.ISFORMULA(N37)</f>
        <v>1</v>
      </c>
      <c r="AA37" s="77" t="b">
        <f t="shared" ref="AA37:AA62" si="23">_xlfn.ISFORMULA(T37)</f>
        <v>1</v>
      </c>
      <c r="AB37" s="77" t="b">
        <f t="shared" ref="AB37:AB62" si="24">_xlfn.ISFORMULA(U37)</f>
        <v>1</v>
      </c>
      <c r="AC37" s="77" t="b">
        <f t="shared" ref="AC37:AC62" si="25">_xlfn.ISFORMULA(V37)</f>
        <v>1</v>
      </c>
      <c r="AD37" s="77" t="b">
        <f t="shared" ref="AD37:AD62" si="26">_xlfn.ISFORMULA(W37)</f>
        <v>1</v>
      </c>
    </row>
    <row r="38" spans="1:30" s="7" customFormat="1" ht="22" customHeight="1" x14ac:dyDescent="0.25">
      <c r="A38" s="2"/>
      <c r="B38" s="133">
        <f t="shared" si="14"/>
        <v>26</v>
      </c>
      <c r="C38" s="221"/>
      <c r="D38" s="222"/>
      <c r="E38" s="145"/>
      <c r="F38" s="146">
        <f t="shared" si="5"/>
        <v>0</v>
      </c>
      <c r="G38" s="147"/>
      <c r="H38" s="210">
        <f t="shared" si="19"/>
        <v>0</v>
      </c>
      <c r="I38" s="211"/>
      <c r="J38" s="105"/>
      <c r="K38" s="106"/>
      <c r="L38" s="218"/>
      <c r="M38" s="218"/>
      <c r="N38" s="148">
        <f t="shared" si="0"/>
        <v>0</v>
      </c>
      <c r="O38" s="149" t="s">
        <v>83</v>
      </c>
      <c r="P38" s="150">
        <f>VLOOKUP(O38,Emissionsfaktoren!$A$1:$B$9,2,FALSE)</f>
        <v>0</v>
      </c>
      <c r="Q38" s="92"/>
      <c r="R38" s="57"/>
      <c r="S38" s="57"/>
      <c r="T38" s="151">
        <f t="shared" si="7"/>
        <v>0</v>
      </c>
      <c r="U38" s="142">
        <f t="shared" si="8"/>
        <v>0</v>
      </c>
      <c r="V38" s="152" t="str">
        <f t="shared" si="18"/>
        <v xml:space="preserve"> </v>
      </c>
      <c r="W38" s="153" t="str">
        <f t="shared" si="17"/>
        <v xml:space="preserve">  </v>
      </c>
      <c r="X38" s="77" t="b">
        <f t="shared" si="20"/>
        <v>1</v>
      </c>
      <c r="Y38" s="77" t="b">
        <f t="shared" si="21"/>
        <v>1</v>
      </c>
      <c r="Z38" s="77" t="b">
        <f t="shared" si="22"/>
        <v>1</v>
      </c>
      <c r="AA38" s="77" t="b">
        <f t="shared" si="23"/>
        <v>1</v>
      </c>
      <c r="AB38" s="77" t="b">
        <f t="shared" si="24"/>
        <v>1</v>
      </c>
      <c r="AC38" s="77" t="b">
        <f t="shared" si="25"/>
        <v>1</v>
      </c>
      <c r="AD38" s="77" t="b">
        <f t="shared" si="26"/>
        <v>1</v>
      </c>
    </row>
    <row r="39" spans="1:30" s="7" customFormat="1" ht="22" customHeight="1" x14ac:dyDescent="0.25">
      <c r="A39" s="2"/>
      <c r="B39" s="133">
        <f t="shared" si="14"/>
        <v>27</v>
      </c>
      <c r="C39" s="221"/>
      <c r="D39" s="222"/>
      <c r="E39" s="145"/>
      <c r="F39" s="146">
        <f t="shared" si="5"/>
        <v>0</v>
      </c>
      <c r="G39" s="147"/>
      <c r="H39" s="210">
        <f t="shared" si="19"/>
        <v>0</v>
      </c>
      <c r="I39" s="211"/>
      <c r="J39" s="105"/>
      <c r="K39" s="106"/>
      <c r="L39" s="218"/>
      <c r="M39" s="218"/>
      <c r="N39" s="148">
        <f t="shared" si="0"/>
        <v>0</v>
      </c>
      <c r="O39" s="149" t="s">
        <v>83</v>
      </c>
      <c r="P39" s="150">
        <f>VLOOKUP(O39,Emissionsfaktoren!$A$1:$B$9,2,FALSE)</f>
        <v>0</v>
      </c>
      <c r="Q39" s="92"/>
      <c r="R39" s="57"/>
      <c r="S39" s="57"/>
      <c r="T39" s="151">
        <f t="shared" si="7"/>
        <v>0</v>
      </c>
      <c r="U39" s="142">
        <f t="shared" si="8"/>
        <v>0</v>
      </c>
      <c r="V39" s="152" t="str">
        <f t="shared" si="18"/>
        <v xml:space="preserve"> </v>
      </c>
      <c r="W39" s="153" t="str">
        <f t="shared" si="17"/>
        <v xml:space="preserve">  </v>
      </c>
      <c r="X39" s="77" t="b">
        <f t="shared" si="20"/>
        <v>1</v>
      </c>
      <c r="Y39" s="77" t="b">
        <f t="shared" si="21"/>
        <v>1</v>
      </c>
      <c r="Z39" s="77" t="b">
        <f t="shared" si="22"/>
        <v>1</v>
      </c>
      <c r="AA39" s="77" t="b">
        <f t="shared" si="23"/>
        <v>1</v>
      </c>
      <c r="AB39" s="77" t="b">
        <f t="shared" si="24"/>
        <v>1</v>
      </c>
      <c r="AC39" s="77" t="b">
        <f t="shared" si="25"/>
        <v>1</v>
      </c>
      <c r="AD39" s="77" t="b">
        <f t="shared" si="26"/>
        <v>1</v>
      </c>
    </row>
    <row r="40" spans="1:30" s="7" customFormat="1" ht="22" customHeight="1" x14ac:dyDescent="0.25">
      <c r="A40" s="2"/>
      <c r="B40" s="133">
        <f t="shared" si="14"/>
        <v>28</v>
      </c>
      <c r="C40" s="221"/>
      <c r="D40" s="222"/>
      <c r="E40" s="145"/>
      <c r="F40" s="146">
        <f t="shared" si="5"/>
        <v>0</v>
      </c>
      <c r="G40" s="147"/>
      <c r="H40" s="210">
        <f t="shared" si="19"/>
        <v>0</v>
      </c>
      <c r="I40" s="211"/>
      <c r="J40" s="105"/>
      <c r="K40" s="106"/>
      <c r="L40" s="218"/>
      <c r="M40" s="218"/>
      <c r="N40" s="148">
        <f t="shared" si="0"/>
        <v>0</v>
      </c>
      <c r="O40" s="149" t="s">
        <v>83</v>
      </c>
      <c r="P40" s="150">
        <f>VLOOKUP(O40,Emissionsfaktoren!$A$1:$B$9,2,FALSE)</f>
        <v>0</v>
      </c>
      <c r="Q40" s="92"/>
      <c r="R40" s="57"/>
      <c r="S40" s="57"/>
      <c r="T40" s="151">
        <f t="shared" si="7"/>
        <v>0</v>
      </c>
      <c r="U40" s="142">
        <f t="shared" si="8"/>
        <v>0</v>
      </c>
      <c r="V40" s="152" t="str">
        <f t="shared" si="18"/>
        <v xml:space="preserve"> </v>
      </c>
      <c r="W40" s="153" t="str">
        <f t="shared" si="17"/>
        <v xml:space="preserve">  </v>
      </c>
      <c r="X40" s="77" t="b">
        <f t="shared" si="20"/>
        <v>1</v>
      </c>
      <c r="Y40" s="77" t="b">
        <f t="shared" si="21"/>
        <v>1</v>
      </c>
      <c r="Z40" s="77" t="b">
        <f t="shared" si="22"/>
        <v>1</v>
      </c>
      <c r="AA40" s="77" t="b">
        <f t="shared" si="23"/>
        <v>1</v>
      </c>
      <c r="AB40" s="77" t="b">
        <f t="shared" si="24"/>
        <v>1</v>
      </c>
      <c r="AC40" s="77" t="b">
        <f t="shared" si="25"/>
        <v>1</v>
      </c>
      <c r="AD40" s="77" t="b">
        <f t="shared" si="26"/>
        <v>1</v>
      </c>
    </row>
    <row r="41" spans="1:30" s="7" customFormat="1" ht="22" customHeight="1" x14ac:dyDescent="0.25">
      <c r="A41" s="2"/>
      <c r="B41" s="133">
        <f t="shared" si="14"/>
        <v>29</v>
      </c>
      <c r="C41" s="221"/>
      <c r="D41" s="222"/>
      <c r="E41" s="145"/>
      <c r="F41" s="146">
        <f t="shared" si="5"/>
        <v>0</v>
      </c>
      <c r="G41" s="147"/>
      <c r="H41" s="210">
        <f t="shared" si="19"/>
        <v>0</v>
      </c>
      <c r="I41" s="211"/>
      <c r="J41" s="105"/>
      <c r="K41" s="106"/>
      <c r="L41" s="218"/>
      <c r="M41" s="218"/>
      <c r="N41" s="148">
        <f t="shared" si="0"/>
        <v>0</v>
      </c>
      <c r="O41" s="149" t="s">
        <v>83</v>
      </c>
      <c r="P41" s="150">
        <f>VLOOKUP(O41,Emissionsfaktoren!$A$1:$B$9,2,FALSE)</f>
        <v>0</v>
      </c>
      <c r="Q41" s="92"/>
      <c r="R41" s="57"/>
      <c r="S41" s="57"/>
      <c r="T41" s="151">
        <f t="shared" si="7"/>
        <v>0</v>
      </c>
      <c r="U41" s="142">
        <f t="shared" si="8"/>
        <v>0</v>
      </c>
      <c r="V41" s="152" t="str">
        <f t="shared" si="18"/>
        <v xml:space="preserve"> </v>
      </c>
      <c r="W41" s="153" t="str">
        <f t="shared" si="17"/>
        <v xml:space="preserve">  </v>
      </c>
      <c r="X41" s="77" t="b">
        <f t="shared" si="20"/>
        <v>1</v>
      </c>
      <c r="Y41" s="77" t="b">
        <f t="shared" si="21"/>
        <v>1</v>
      </c>
      <c r="Z41" s="77" t="b">
        <f t="shared" si="22"/>
        <v>1</v>
      </c>
      <c r="AA41" s="77" t="b">
        <f t="shared" si="23"/>
        <v>1</v>
      </c>
      <c r="AB41" s="77" t="b">
        <f t="shared" si="24"/>
        <v>1</v>
      </c>
      <c r="AC41" s="77" t="b">
        <f t="shared" si="25"/>
        <v>1</v>
      </c>
      <c r="AD41" s="77" t="b">
        <f t="shared" si="26"/>
        <v>1</v>
      </c>
    </row>
    <row r="42" spans="1:30" s="7" customFormat="1" ht="22" customHeight="1" x14ac:dyDescent="0.25">
      <c r="A42" s="2"/>
      <c r="B42" s="133">
        <f t="shared" si="14"/>
        <v>30</v>
      </c>
      <c r="C42" s="221"/>
      <c r="D42" s="222"/>
      <c r="E42" s="145"/>
      <c r="F42" s="146">
        <f t="shared" si="5"/>
        <v>0</v>
      </c>
      <c r="G42" s="147"/>
      <c r="H42" s="210">
        <f t="shared" si="19"/>
        <v>0</v>
      </c>
      <c r="I42" s="211"/>
      <c r="J42" s="105"/>
      <c r="K42" s="106"/>
      <c r="L42" s="218"/>
      <c r="M42" s="218"/>
      <c r="N42" s="148">
        <f t="shared" si="0"/>
        <v>0</v>
      </c>
      <c r="O42" s="149" t="s">
        <v>83</v>
      </c>
      <c r="P42" s="150">
        <f>VLOOKUP(O42,Emissionsfaktoren!$A$1:$B$9,2,FALSE)</f>
        <v>0</v>
      </c>
      <c r="Q42" s="92"/>
      <c r="R42" s="57"/>
      <c r="S42" s="57"/>
      <c r="T42" s="151">
        <f t="shared" si="7"/>
        <v>0</v>
      </c>
      <c r="U42" s="142">
        <f t="shared" si="8"/>
        <v>0</v>
      </c>
      <c r="V42" s="152" t="str">
        <f t="shared" si="18"/>
        <v xml:space="preserve"> </v>
      </c>
      <c r="W42" s="153" t="str">
        <f t="shared" si="17"/>
        <v xml:space="preserve">  </v>
      </c>
      <c r="X42" s="77" t="b">
        <f t="shared" si="20"/>
        <v>1</v>
      </c>
      <c r="Y42" s="77" t="b">
        <f t="shared" si="21"/>
        <v>1</v>
      </c>
      <c r="Z42" s="77" t="b">
        <f t="shared" si="22"/>
        <v>1</v>
      </c>
      <c r="AA42" s="77" t="b">
        <f t="shared" si="23"/>
        <v>1</v>
      </c>
      <c r="AB42" s="77" t="b">
        <f t="shared" si="24"/>
        <v>1</v>
      </c>
      <c r="AC42" s="77" t="b">
        <f t="shared" si="25"/>
        <v>1</v>
      </c>
      <c r="AD42" s="77" t="b">
        <f t="shared" si="26"/>
        <v>1</v>
      </c>
    </row>
    <row r="43" spans="1:30" s="7" customFormat="1" ht="22" customHeight="1" x14ac:dyDescent="0.25">
      <c r="A43" s="2"/>
      <c r="B43" s="133">
        <f t="shared" si="14"/>
        <v>31</v>
      </c>
      <c r="C43" s="221"/>
      <c r="D43" s="222"/>
      <c r="E43" s="145"/>
      <c r="F43" s="146">
        <f t="shared" si="5"/>
        <v>0</v>
      </c>
      <c r="G43" s="147"/>
      <c r="H43" s="210">
        <f t="shared" si="19"/>
        <v>0</v>
      </c>
      <c r="I43" s="211"/>
      <c r="J43" s="105"/>
      <c r="K43" s="106"/>
      <c r="L43" s="218"/>
      <c r="M43" s="218"/>
      <c r="N43" s="148">
        <f t="shared" si="0"/>
        <v>0</v>
      </c>
      <c r="O43" s="149" t="s">
        <v>83</v>
      </c>
      <c r="P43" s="150">
        <f>VLOOKUP(O43,Emissionsfaktoren!$A$1:$B$9,2,FALSE)</f>
        <v>0</v>
      </c>
      <c r="Q43" s="92"/>
      <c r="R43" s="57"/>
      <c r="S43" s="57"/>
      <c r="T43" s="151">
        <f t="shared" si="7"/>
        <v>0</v>
      </c>
      <c r="U43" s="142">
        <f t="shared" si="8"/>
        <v>0</v>
      </c>
      <c r="V43" s="152" t="str">
        <f t="shared" si="18"/>
        <v xml:space="preserve"> </v>
      </c>
      <c r="W43" s="153" t="str">
        <f t="shared" si="17"/>
        <v xml:space="preserve">  </v>
      </c>
      <c r="X43" s="77" t="b">
        <f t="shared" si="20"/>
        <v>1</v>
      </c>
      <c r="Y43" s="77" t="b">
        <f t="shared" si="21"/>
        <v>1</v>
      </c>
      <c r="Z43" s="77" t="b">
        <f t="shared" si="22"/>
        <v>1</v>
      </c>
      <c r="AA43" s="77" t="b">
        <f t="shared" si="23"/>
        <v>1</v>
      </c>
      <c r="AB43" s="77" t="b">
        <f t="shared" si="24"/>
        <v>1</v>
      </c>
      <c r="AC43" s="77" t="b">
        <f t="shared" si="25"/>
        <v>1</v>
      </c>
      <c r="AD43" s="77" t="b">
        <f t="shared" si="26"/>
        <v>1</v>
      </c>
    </row>
    <row r="44" spans="1:30" s="7" customFormat="1" ht="22" customHeight="1" x14ac:dyDescent="0.25">
      <c r="A44" s="2"/>
      <c r="B44" s="133">
        <f t="shared" si="14"/>
        <v>32</v>
      </c>
      <c r="C44" s="221"/>
      <c r="D44" s="222"/>
      <c r="E44" s="145"/>
      <c r="F44" s="146">
        <f t="shared" si="5"/>
        <v>0</v>
      </c>
      <c r="G44" s="147"/>
      <c r="H44" s="210">
        <f t="shared" si="19"/>
        <v>0</v>
      </c>
      <c r="I44" s="211"/>
      <c r="J44" s="105"/>
      <c r="K44" s="106"/>
      <c r="L44" s="218"/>
      <c r="M44" s="218"/>
      <c r="N44" s="148">
        <f t="shared" si="0"/>
        <v>0</v>
      </c>
      <c r="O44" s="149" t="s">
        <v>83</v>
      </c>
      <c r="P44" s="150">
        <f>VLOOKUP(O44,Emissionsfaktoren!$A$1:$B$9,2,FALSE)</f>
        <v>0</v>
      </c>
      <c r="Q44" s="92"/>
      <c r="R44" s="57"/>
      <c r="S44" s="57"/>
      <c r="T44" s="151">
        <f t="shared" si="7"/>
        <v>0</v>
      </c>
      <c r="U44" s="142">
        <f t="shared" si="8"/>
        <v>0</v>
      </c>
      <c r="V44" s="152" t="str">
        <f t="shared" si="18"/>
        <v xml:space="preserve"> </v>
      </c>
      <c r="W44" s="153" t="str">
        <f t="shared" si="17"/>
        <v xml:space="preserve">  </v>
      </c>
      <c r="X44" s="77" t="b">
        <f t="shared" si="20"/>
        <v>1</v>
      </c>
      <c r="Y44" s="77" t="b">
        <f t="shared" si="21"/>
        <v>1</v>
      </c>
      <c r="Z44" s="77" t="b">
        <f t="shared" si="22"/>
        <v>1</v>
      </c>
      <c r="AA44" s="77" t="b">
        <f t="shared" si="23"/>
        <v>1</v>
      </c>
      <c r="AB44" s="77" t="b">
        <f t="shared" si="24"/>
        <v>1</v>
      </c>
      <c r="AC44" s="77" t="b">
        <f t="shared" si="25"/>
        <v>1</v>
      </c>
      <c r="AD44" s="77" t="b">
        <f t="shared" si="26"/>
        <v>1</v>
      </c>
    </row>
    <row r="45" spans="1:30" s="7" customFormat="1" ht="22" customHeight="1" x14ac:dyDescent="0.25">
      <c r="A45" s="2"/>
      <c r="B45" s="133">
        <f t="shared" si="14"/>
        <v>33</v>
      </c>
      <c r="C45" s="221"/>
      <c r="D45" s="222"/>
      <c r="E45" s="145"/>
      <c r="F45" s="146">
        <f t="shared" si="5"/>
        <v>0</v>
      </c>
      <c r="G45" s="147"/>
      <c r="H45" s="210">
        <f t="shared" si="19"/>
        <v>0</v>
      </c>
      <c r="I45" s="211"/>
      <c r="J45" s="105"/>
      <c r="K45" s="106"/>
      <c r="L45" s="218"/>
      <c r="M45" s="218"/>
      <c r="N45" s="148">
        <f t="shared" si="0"/>
        <v>0</v>
      </c>
      <c r="O45" s="149" t="s">
        <v>83</v>
      </c>
      <c r="P45" s="150">
        <f>VLOOKUP(O45,Emissionsfaktoren!$A$1:$B$9,2,FALSE)</f>
        <v>0</v>
      </c>
      <c r="Q45" s="92"/>
      <c r="R45" s="57"/>
      <c r="S45" s="57"/>
      <c r="T45" s="151">
        <f t="shared" si="7"/>
        <v>0</v>
      </c>
      <c r="U45" s="142">
        <f t="shared" si="8"/>
        <v>0</v>
      </c>
      <c r="V45" s="152" t="str">
        <f t="shared" si="18"/>
        <v xml:space="preserve"> </v>
      </c>
      <c r="W45" s="153" t="str">
        <f t="shared" si="17"/>
        <v xml:space="preserve">  </v>
      </c>
      <c r="X45" s="77" t="b">
        <f t="shared" si="20"/>
        <v>1</v>
      </c>
      <c r="Y45" s="77" t="b">
        <f t="shared" si="21"/>
        <v>1</v>
      </c>
      <c r="Z45" s="77" t="b">
        <f t="shared" si="22"/>
        <v>1</v>
      </c>
      <c r="AA45" s="77" t="b">
        <f t="shared" si="23"/>
        <v>1</v>
      </c>
      <c r="AB45" s="77" t="b">
        <f t="shared" si="24"/>
        <v>1</v>
      </c>
      <c r="AC45" s="77" t="b">
        <f t="shared" si="25"/>
        <v>1</v>
      </c>
      <c r="AD45" s="77" t="b">
        <f t="shared" si="26"/>
        <v>1</v>
      </c>
    </row>
    <row r="46" spans="1:30" s="7" customFormat="1" ht="22" customHeight="1" x14ac:dyDescent="0.25">
      <c r="A46" s="2"/>
      <c r="B46" s="133">
        <f t="shared" si="14"/>
        <v>34</v>
      </c>
      <c r="C46" s="221"/>
      <c r="D46" s="222"/>
      <c r="E46" s="145"/>
      <c r="F46" s="146">
        <f t="shared" si="5"/>
        <v>0</v>
      </c>
      <c r="G46" s="147"/>
      <c r="H46" s="210">
        <f t="shared" si="19"/>
        <v>0</v>
      </c>
      <c r="I46" s="211"/>
      <c r="J46" s="105"/>
      <c r="K46" s="106"/>
      <c r="L46" s="218"/>
      <c r="M46" s="218"/>
      <c r="N46" s="148">
        <f t="shared" si="0"/>
        <v>0</v>
      </c>
      <c r="O46" s="149" t="s">
        <v>83</v>
      </c>
      <c r="P46" s="150">
        <f>VLOOKUP(O46,Emissionsfaktoren!$A$1:$B$9,2,FALSE)</f>
        <v>0</v>
      </c>
      <c r="Q46" s="92"/>
      <c r="R46" s="57"/>
      <c r="S46" s="57"/>
      <c r="T46" s="151">
        <f t="shared" si="7"/>
        <v>0</v>
      </c>
      <c r="U46" s="142">
        <f t="shared" si="8"/>
        <v>0</v>
      </c>
      <c r="V46" s="152" t="str">
        <f t="shared" si="18"/>
        <v xml:space="preserve"> </v>
      </c>
      <c r="W46" s="153" t="str">
        <f t="shared" si="17"/>
        <v xml:space="preserve">  </v>
      </c>
      <c r="X46" s="77" t="b">
        <f t="shared" si="20"/>
        <v>1</v>
      </c>
      <c r="Y46" s="77" t="b">
        <f t="shared" si="21"/>
        <v>1</v>
      </c>
      <c r="Z46" s="77" t="b">
        <f t="shared" si="22"/>
        <v>1</v>
      </c>
      <c r="AA46" s="77" t="b">
        <f t="shared" si="23"/>
        <v>1</v>
      </c>
      <c r="AB46" s="77" t="b">
        <f t="shared" si="24"/>
        <v>1</v>
      </c>
      <c r="AC46" s="77" t="b">
        <f t="shared" si="25"/>
        <v>1</v>
      </c>
      <c r="AD46" s="77" t="b">
        <f t="shared" si="26"/>
        <v>1</v>
      </c>
    </row>
    <row r="47" spans="1:30" s="7" customFormat="1" ht="22" customHeight="1" x14ac:dyDescent="0.25">
      <c r="A47" s="2"/>
      <c r="B47" s="133">
        <f t="shared" si="14"/>
        <v>35</v>
      </c>
      <c r="C47" s="221"/>
      <c r="D47" s="222"/>
      <c r="E47" s="145"/>
      <c r="F47" s="146">
        <f t="shared" si="5"/>
        <v>0</v>
      </c>
      <c r="G47" s="147"/>
      <c r="H47" s="210">
        <f t="shared" si="19"/>
        <v>0</v>
      </c>
      <c r="I47" s="211"/>
      <c r="J47" s="105"/>
      <c r="K47" s="106"/>
      <c r="L47" s="218"/>
      <c r="M47" s="218"/>
      <c r="N47" s="148">
        <f t="shared" si="0"/>
        <v>0</v>
      </c>
      <c r="O47" s="149" t="s">
        <v>83</v>
      </c>
      <c r="P47" s="150">
        <f>VLOOKUP(O47,Emissionsfaktoren!$A$1:$B$9,2,FALSE)</f>
        <v>0</v>
      </c>
      <c r="Q47" s="92"/>
      <c r="R47" s="57"/>
      <c r="S47" s="57"/>
      <c r="T47" s="151">
        <f t="shared" si="7"/>
        <v>0</v>
      </c>
      <c r="U47" s="142">
        <f t="shared" si="8"/>
        <v>0</v>
      </c>
      <c r="V47" s="152" t="str">
        <f t="shared" si="18"/>
        <v xml:space="preserve"> </v>
      </c>
      <c r="W47" s="153" t="str">
        <f t="shared" si="17"/>
        <v xml:space="preserve">  </v>
      </c>
      <c r="X47" s="77" t="b">
        <f t="shared" si="20"/>
        <v>1</v>
      </c>
      <c r="Y47" s="77" t="b">
        <f t="shared" si="21"/>
        <v>1</v>
      </c>
      <c r="Z47" s="77" t="b">
        <f t="shared" si="22"/>
        <v>1</v>
      </c>
      <c r="AA47" s="77" t="b">
        <f t="shared" si="23"/>
        <v>1</v>
      </c>
      <c r="AB47" s="77" t="b">
        <f t="shared" si="24"/>
        <v>1</v>
      </c>
      <c r="AC47" s="77" t="b">
        <f t="shared" si="25"/>
        <v>1</v>
      </c>
      <c r="AD47" s="77" t="b">
        <f t="shared" si="26"/>
        <v>1</v>
      </c>
    </row>
    <row r="48" spans="1:30" s="7" customFormat="1" ht="22" customHeight="1" x14ac:dyDescent="0.25">
      <c r="A48" s="2"/>
      <c r="B48" s="133">
        <f t="shared" si="14"/>
        <v>36</v>
      </c>
      <c r="C48" s="221"/>
      <c r="D48" s="222"/>
      <c r="E48" s="145"/>
      <c r="F48" s="146">
        <f t="shared" si="5"/>
        <v>0</v>
      </c>
      <c r="G48" s="147"/>
      <c r="H48" s="210">
        <f t="shared" si="19"/>
        <v>0</v>
      </c>
      <c r="I48" s="211"/>
      <c r="J48" s="105"/>
      <c r="K48" s="106"/>
      <c r="L48" s="218"/>
      <c r="M48" s="218"/>
      <c r="N48" s="148">
        <f t="shared" si="0"/>
        <v>0</v>
      </c>
      <c r="O48" s="149" t="s">
        <v>83</v>
      </c>
      <c r="P48" s="150">
        <f>VLOOKUP(O48,Emissionsfaktoren!$A$1:$B$9,2,FALSE)</f>
        <v>0</v>
      </c>
      <c r="Q48" s="92"/>
      <c r="R48" s="57"/>
      <c r="S48" s="57"/>
      <c r="T48" s="151">
        <f t="shared" si="7"/>
        <v>0</v>
      </c>
      <c r="U48" s="142">
        <f t="shared" si="8"/>
        <v>0</v>
      </c>
      <c r="V48" s="152" t="str">
        <f t="shared" si="18"/>
        <v xml:space="preserve"> </v>
      </c>
      <c r="W48" s="153" t="str">
        <f t="shared" si="17"/>
        <v xml:space="preserve">  </v>
      </c>
      <c r="X48" s="77" t="b">
        <f t="shared" si="20"/>
        <v>1</v>
      </c>
      <c r="Y48" s="77" t="b">
        <f t="shared" si="21"/>
        <v>1</v>
      </c>
      <c r="Z48" s="77" t="b">
        <f t="shared" si="22"/>
        <v>1</v>
      </c>
      <c r="AA48" s="77" t="b">
        <f t="shared" si="23"/>
        <v>1</v>
      </c>
      <c r="AB48" s="77" t="b">
        <f t="shared" si="24"/>
        <v>1</v>
      </c>
      <c r="AC48" s="77" t="b">
        <f t="shared" si="25"/>
        <v>1</v>
      </c>
      <c r="AD48" s="77" t="b">
        <f t="shared" si="26"/>
        <v>1</v>
      </c>
    </row>
    <row r="49" spans="1:30" s="7" customFormat="1" ht="22" customHeight="1" x14ac:dyDescent="0.25">
      <c r="A49" s="2"/>
      <c r="B49" s="133">
        <f t="shared" si="14"/>
        <v>37</v>
      </c>
      <c r="C49" s="221"/>
      <c r="D49" s="222"/>
      <c r="E49" s="145"/>
      <c r="F49" s="146">
        <f t="shared" si="5"/>
        <v>0</v>
      </c>
      <c r="G49" s="147"/>
      <c r="H49" s="210">
        <f t="shared" si="19"/>
        <v>0</v>
      </c>
      <c r="I49" s="211"/>
      <c r="J49" s="105"/>
      <c r="K49" s="106"/>
      <c r="L49" s="218"/>
      <c r="M49" s="218"/>
      <c r="N49" s="148">
        <f t="shared" si="0"/>
        <v>0</v>
      </c>
      <c r="O49" s="149" t="s">
        <v>83</v>
      </c>
      <c r="P49" s="150">
        <f>VLOOKUP(O49,Emissionsfaktoren!$A$1:$B$9,2,FALSE)</f>
        <v>0</v>
      </c>
      <c r="Q49" s="92"/>
      <c r="R49" s="57"/>
      <c r="S49" s="57"/>
      <c r="T49" s="151">
        <f t="shared" si="7"/>
        <v>0</v>
      </c>
      <c r="U49" s="142">
        <f t="shared" si="8"/>
        <v>0</v>
      </c>
      <c r="V49" s="152" t="str">
        <f t="shared" si="18"/>
        <v xml:space="preserve"> </v>
      </c>
      <c r="W49" s="153" t="str">
        <f t="shared" si="17"/>
        <v xml:space="preserve">  </v>
      </c>
      <c r="X49" s="77" t="b">
        <f t="shared" si="20"/>
        <v>1</v>
      </c>
      <c r="Y49" s="77" t="b">
        <f t="shared" si="21"/>
        <v>1</v>
      </c>
      <c r="Z49" s="77" t="b">
        <f t="shared" si="22"/>
        <v>1</v>
      </c>
      <c r="AA49" s="77" t="b">
        <f t="shared" si="23"/>
        <v>1</v>
      </c>
      <c r="AB49" s="77" t="b">
        <f t="shared" si="24"/>
        <v>1</v>
      </c>
      <c r="AC49" s="77" t="b">
        <f t="shared" si="25"/>
        <v>1</v>
      </c>
      <c r="AD49" s="77" t="b">
        <f t="shared" si="26"/>
        <v>1</v>
      </c>
    </row>
    <row r="50" spans="1:30" s="7" customFormat="1" ht="22" customHeight="1" x14ac:dyDescent="0.25">
      <c r="A50" s="2"/>
      <c r="B50" s="133">
        <f t="shared" si="14"/>
        <v>38</v>
      </c>
      <c r="C50" s="221"/>
      <c r="D50" s="222"/>
      <c r="E50" s="145"/>
      <c r="F50" s="146">
        <f t="shared" si="5"/>
        <v>0</v>
      </c>
      <c r="G50" s="147"/>
      <c r="H50" s="210">
        <f t="shared" si="19"/>
        <v>0</v>
      </c>
      <c r="I50" s="211"/>
      <c r="J50" s="105"/>
      <c r="K50" s="106"/>
      <c r="L50" s="218"/>
      <c r="M50" s="218"/>
      <c r="N50" s="148">
        <f t="shared" si="0"/>
        <v>0</v>
      </c>
      <c r="O50" s="149" t="s">
        <v>83</v>
      </c>
      <c r="P50" s="150">
        <f>VLOOKUP(O50,Emissionsfaktoren!$A$1:$B$9,2,FALSE)</f>
        <v>0</v>
      </c>
      <c r="Q50" s="92"/>
      <c r="R50" s="57"/>
      <c r="S50" s="57"/>
      <c r="T50" s="151">
        <f t="shared" si="7"/>
        <v>0</v>
      </c>
      <c r="U50" s="142">
        <f t="shared" si="8"/>
        <v>0</v>
      </c>
      <c r="V50" s="152" t="str">
        <f t="shared" si="18"/>
        <v xml:space="preserve"> </v>
      </c>
      <c r="W50" s="153" t="str">
        <f t="shared" si="17"/>
        <v xml:space="preserve">  </v>
      </c>
      <c r="X50" s="77" t="b">
        <f t="shared" si="20"/>
        <v>1</v>
      </c>
      <c r="Y50" s="77" t="b">
        <f t="shared" si="21"/>
        <v>1</v>
      </c>
      <c r="Z50" s="77" t="b">
        <f t="shared" si="22"/>
        <v>1</v>
      </c>
      <c r="AA50" s="77" t="b">
        <f t="shared" si="23"/>
        <v>1</v>
      </c>
      <c r="AB50" s="77" t="b">
        <f t="shared" si="24"/>
        <v>1</v>
      </c>
      <c r="AC50" s="77" t="b">
        <f t="shared" si="25"/>
        <v>1</v>
      </c>
      <c r="AD50" s="77" t="b">
        <f t="shared" si="26"/>
        <v>1</v>
      </c>
    </row>
    <row r="51" spans="1:30" s="7" customFormat="1" ht="22" customHeight="1" x14ac:dyDescent="0.25">
      <c r="A51" s="2"/>
      <c r="B51" s="133">
        <f t="shared" si="14"/>
        <v>39</v>
      </c>
      <c r="C51" s="221"/>
      <c r="D51" s="222"/>
      <c r="E51" s="145"/>
      <c r="F51" s="146">
        <f t="shared" si="5"/>
        <v>0</v>
      </c>
      <c r="G51" s="147"/>
      <c r="H51" s="210">
        <f t="shared" si="19"/>
        <v>0</v>
      </c>
      <c r="I51" s="211"/>
      <c r="J51" s="105"/>
      <c r="K51" s="106"/>
      <c r="L51" s="218"/>
      <c r="M51" s="218"/>
      <c r="N51" s="148">
        <f t="shared" si="0"/>
        <v>0</v>
      </c>
      <c r="O51" s="149" t="s">
        <v>83</v>
      </c>
      <c r="P51" s="150">
        <f>VLOOKUP(O51,Emissionsfaktoren!$A$1:$B$9,2,FALSE)</f>
        <v>0</v>
      </c>
      <c r="Q51" s="92"/>
      <c r="R51" s="57"/>
      <c r="S51" s="57"/>
      <c r="T51" s="151">
        <f t="shared" si="7"/>
        <v>0</v>
      </c>
      <c r="U51" s="142">
        <f t="shared" si="8"/>
        <v>0</v>
      </c>
      <c r="V51" s="152" t="str">
        <f t="shared" si="18"/>
        <v xml:space="preserve"> </v>
      </c>
      <c r="W51" s="153" t="str">
        <f t="shared" si="17"/>
        <v xml:space="preserve">  </v>
      </c>
      <c r="X51" s="77" t="b">
        <f t="shared" si="20"/>
        <v>1</v>
      </c>
      <c r="Y51" s="77" t="b">
        <f t="shared" si="21"/>
        <v>1</v>
      </c>
      <c r="Z51" s="77" t="b">
        <f t="shared" si="22"/>
        <v>1</v>
      </c>
      <c r="AA51" s="77" t="b">
        <f t="shared" si="23"/>
        <v>1</v>
      </c>
      <c r="AB51" s="77" t="b">
        <f t="shared" si="24"/>
        <v>1</v>
      </c>
      <c r="AC51" s="77" t="b">
        <f t="shared" si="25"/>
        <v>1</v>
      </c>
      <c r="AD51" s="77" t="b">
        <f t="shared" si="26"/>
        <v>1</v>
      </c>
    </row>
    <row r="52" spans="1:30" s="7" customFormat="1" ht="22" customHeight="1" x14ac:dyDescent="0.25">
      <c r="A52" s="2"/>
      <c r="B52" s="133">
        <f t="shared" si="14"/>
        <v>40</v>
      </c>
      <c r="C52" s="221"/>
      <c r="D52" s="222"/>
      <c r="E52" s="145"/>
      <c r="F52" s="146">
        <f t="shared" si="5"/>
        <v>0</v>
      </c>
      <c r="G52" s="147"/>
      <c r="H52" s="210">
        <f t="shared" si="19"/>
        <v>0</v>
      </c>
      <c r="I52" s="211"/>
      <c r="J52" s="105"/>
      <c r="K52" s="106"/>
      <c r="L52" s="218"/>
      <c r="M52" s="218"/>
      <c r="N52" s="148">
        <f t="shared" si="0"/>
        <v>0</v>
      </c>
      <c r="O52" s="149" t="s">
        <v>83</v>
      </c>
      <c r="P52" s="150">
        <f>VLOOKUP(O52,Emissionsfaktoren!$A$1:$B$9,2,FALSE)</f>
        <v>0</v>
      </c>
      <c r="Q52" s="92"/>
      <c r="R52" s="57"/>
      <c r="S52" s="57"/>
      <c r="T52" s="151">
        <f t="shared" si="7"/>
        <v>0</v>
      </c>
      <c r="U52" s="142">
        <f t="shared" si="8"/>
        <v>0</v>
      </c>
      <c r="V52" s="152" t="str">
        <f t="shared" si="18"/>
        <v xml:space="preserve"> </v>
      </c>
      <c r="W52" s="153" t="str">
        <f t="shared" si="17"/>
        <v xml:space="preserve">  </v>
      </c>
      <c r="X52" s="77" t="b">
        <f t="shared" si="20"/>
        <v>1</v>
      </c>
      <c r="Y52" s="77" t="b">
        <f t="shared" si="21"/>
        <v>1</v>
      </c>
      <c r="Z52" s="77" t="b">
        <f t="shared" si="22"/>
        <v>1</v>
      </c>
      <c r="AA52" s="77" t="b">
        <f t="shared" si="23"/>
        <v>1</v>
      </c>
      <c r="AB52" s="77" t="b">
        <f t="shared" si="24"/>
        <v>1</v>
      </c>
      <c r="AC52" s="77" t="b">
        <f t="shared" si="25"/>
        <v>1</v>
      </c>
      <c r="AD52" s="77" t="b">
        <f t="shared" si="26"/>
        <v>1</v>
      </c>
    </row>
    <row r="53" spans="1:30" s="7" customFormat="1" ht="22" customHeight="1" x14ac:dyDescent="0.25">
      <c r="A53" s="2"/>
      <c r="B53" s="133">
        <f t="shared" si="14"/>
        <v>41</v>
      </c>
      <c r="C53" s="221"/>
      <c r="D53" s="222"/>
      <c r="E53" s="145"/>
      <c r="F53" s="146">
        <f t="shared" si="5"/>
        <v>0</v>
      </c>
      <c r="G53" s="147"/>
      <c r="H53" s="210">
        <f t="shared" si="19"/>
        <v>0</v>
      </c>
      <c r="I53" s="211"/>
      <c r="J53" s="105"/>
      <c r="K53" s="106"/>
      <c r="L53" s="218"/>
      <c r="M53" s="218"/>
      <c r="N53" s="148">
        <f t="shared" si="0"/>
        <v>0</v>
      </c>
      <c r="O53" s="149" t="s">
        <v>83</v>
      </c>
      <c r="P53" s="150">
        <f>VLOOKUP(O53,Emissionsfaktoren!$A$1:$B$9,2,FALSE)</f>
        <v>0</v>
      </c>
      <c r="Q53" s="92"/>
      <c r="R53" s="57"/>
      <c r="S53" s="57"/>
      <c r="T53" s="151">
        <f t="shared" si="7"/>
        <v>0</v>
      </c>
      <c r="U53" s="142">
        <f t="shared" si="8"/>
        <v>0</v>
      </c>
      <c r="V53" s="152" t="str">
        <f t="shared" si="18"/>
        <v xml:space="preserve"> </v>
      </c>
      <c r="W53" s="153" t="str">
        <f t="shared" si="17"/>
        <v xml:space="preserve">  </v>
      </c>
      <c r="X53" s="77" t="b">
        <f t="shared" si="20"/>
        <v>1</v>
      </c>
      <c r="Y53" s="77" t="b">
        <f t="shared" si="21"/>
        <v>1</v>
      </c>
      <c r="Z53" s="77" t="b">
        <f t="shared" si="22"/>
        <v>1</v>
      </c>
      <c r="AA53" s="77" t="b">
        <f t="shared" si="23"/>
        <v>1</v>
      </c>
      <c r="AB53" s="77" t="b">
        <f t="shared" si="24"/>
        <v>1</v>
      </c>
      <c r="AC53" s="77" t="b">
        <f t="shared" si="25"/>
        <v>1</v>
      </c>
      <c r="AD53" s="77" t="b">
        <f t="shared" si="26"/>
        <v>1</v>
      </c>
    </row>
    <row r="54" spans="1:30" s="7" customFormat="1" ht="22" customHeight="1" x14ac:dyDescent="0.25">
      <c r="A54" s="2"/>
      <c r="B54" s="133">
        <f t="shared" si="14"/>
        <v>42</v>
      </c>
      <c r="C54" s="221"/>
      <c r="D54" s="222"/>
      <c r="E54" s="145"/>
      <c r="F54" s="146">
        <f t="shared" si="5"/>
        <v>0</v>
      </c>
      <c r="G54" s="147"/>
      <c r="H54" s="210">
        <f t="shared" si="19"/>
        <v>0</v>
      </c>
      <c r="I54" s="211"/>
      <c r="J54" s="105"/>
      <c r="K54" s="106"/>
      <c r="L54" s="218"/>
      <c r="M54" s="218"/>
      <c r="N54" s="148">
        <f t="shared" si="0"/>
        <v>0</v>
      </c>
      <c r="O54" s="149" t="s">
        <v>83</v>
      </c>
      <c r="P54" s="150">
        <f>VLOOKUP(O54,Emissionsfaktoren!$A$1:$B$9,2,FALSE)</f>
        <v>0</v>
      </c>
      <c r="Q54" s="92"/>
      <c r="R54" s="57"/>
      <c r="S54" s="57"/>
      <c r="T54" s="151">
        <f t="shared" si="7"/>
        <v>0</v>
      </c>
      <c r="U54" s="142">
        <f t="shared" si="8"/>
        <v>0</v>
      </c>
      <c r="V54" s="152" t="str">
        <f t="shared" si="18"/>
        <v xml:space="preserve"> </v>
      </c>
      <c r="W54" s="153" t="str">
        <f t="shared" si="17"/>
        <v xml:space="preserve">  </v>
      </c>
      <c r="X54" s="77" t="b">
        <f t="shared" si="20"/>
        <v>1</v>
      </c>
      <c r="Y54" s="77" t="b">
        <f t="shared" si="21"/>
        <v>1</v>
      </c>
      <c r="Z54" s="77" t="b">
        <f t="shared" si="22"/>
        <v>1</v>
      </c>
      <c r="AA54" s="77" t="b">
        <f t="shared" si="23"/>
        <v>1</v>
      </c>
      <c r="AB54" s="77" t="b">
        <f t="shared" si="24"/>
        <v>1</v>
      </c>
      <c r="AC54" s="77" t="b">
        <f t="shared" si="25"/>
        <v>1</v>
      </c>
      <c r="AD54" s="77" t="b">
        <f t="shared" si="26"/>
        <v>1</v>
      </c>
    </row>
    <row r="55" spans="1:30" s="7" customFormat="1" ht="22" customHeight="1" x14ac:dyDescent="0.25">
      <c r="A55" s="2"/>
      <c r="B55" s="133">
        <f t="shared" si="14"/>
        <v>43</v>
      </c>
      <c r="C55" s="221"/>
      <c r="D55" s="222"/>
      <c r="E55" s="145"/>
      <c r="F55" s="146">
        <f t="shared" si="5"/>
        <v>0</v>
      </c>
      <c r="G55" s="147"/>
      <c r="H55" s="210">
        <f t="shared" si="19"/>
        <v>0</v>
      </c>
      <c r="I55" s="211"/>
      <c r="J55" s="105"/>
      <c r="K55" s="106"/>
      <c r="L55" s="218"/>
      <c r="M55" s="218"/>
      <c r="N55" s="148">
        <f t="shared" si="0"/>
        <v>0</v>
      </c>
      <c r="O55" s="149" t="s">
        <v>83</v>
      </c>
      <c r="P55" s="150">
        <f>VLOOKUP(O55,Emissionsfaktoren!$A$1:$B$9,2,FALSE)</f>
        <v>0</v>
      </c>
      <c r="Q55" s="92"/>
      <c r="R55" s="57"/>
      <c r="S55" s="57"/>
      <c r="T55" s="151">
        <f t="shared" si="7"/>
        <v>0</v>
      </c>
      <c r="U55" s="142">
        <f t="shared" si="8"/>
        <v>0</v>
      </c>
      <c r="V55" s="152" t="str">
        <f t="shared" si="18"/>
        <v xml:space="preserve"> </v>
      </c>
      <c r="W55" s="153" t="str">
        <f t="shared" si="17"/>
        <v xml:space="preserve">  </v>
      </c>
      <c r="X55" s="77" t="b">
        <f t="shared" si="20"/>
        <v>1</v>
      </c>
      <c r="Y55" s="77" t="b">
        <f t="shared" si="21"/>
        <v>1</v>
      </c>
      <c r="Z55" s="77" t="b">
        <f t="shared" si="22"/>
        <v>1</v>
      </c>
      <c r="AA55" s="77" t="b">
        <f t="shared" si="23"/>
        <v>1</v>
      </c>
      <c r="AB55" s="77" t="b">
        <f t="shared" si="24"/>
        <v>1</v>
      </c>
      <c r="AC55" s="77" t="b">
        <f t="shared" si="25"/>
        <v>1</v>
      </c>
      <c r="AD55" s="77" t="b">
        <f t="shared" si="26"/>
        <v>1</v>
      </c>
    </row>
    <row r="56" spans="1:30" s="7" customFormat="1" ht="22" customHeight="1" x14ac:dyDescent="0.25">
      <c r="A56" s="2"/>
      <c r="B56" s="133">
        <f t="shared" si="14"/>
        <v>44</v>
      </c>
      <c r="C56" s="221"/>
      <c r="D56" s="222"/>
      <c r="E56" s="145"/>
      <c r="F56" s="146">
        <f t="shared" si="5"/>
        <v>0</v>
      </c>
      <c r="G56" s="147"/>
      <c r="H56" s="210">
        <f t="shared" si="19"/>
        <v>0</v>
      </c>
      <c r="I56" s="211"/>
      <c r="J56" s="105"/>
      <c r="K56" s="106"/>
      <c r="L56" s="218"/>
      <c r="M56" s="218"/>
      <c r="N56" s="148">
        <f t="shared" si="0"/>
        <v>0</v>
      </c>
      <c r="O56" s="149" t="s">
        <v>83</v>
      </c>
      <c r="P56" s="150">
        <f>VLOOKUP(O56,Emissionsfaktoren!$A$1:$B$9,2,FALSE)</f>
        <v>0</v>
      </c>
      <c r="Q56" s="92"/>
      <c r="R56" s="57"/>
      <c r="S56" s="57"/>
      <c r="T56" s="151">
        <f t="shared" si="7"/>
        <v>0</v>
      </c>
      <c r="U56" s="142">
        <f t="shared" si="8"/>
        <v>0</v>
      </c>
      <c r="V56" s="152" t="str">
        <f t="shared" si="18"/>
        <v xml:space="preserve"> </v>
      </c>
      <c r="W56" s="153" t="str">
        <f t="shared" si="17"/>
        <v xml:space="preserve">  </v>
      </c>
      <c r="X56" s="77" t="b">
        <f t="shared" si="20"/>
        <v>1</v>
      </c>
      <c r="Y56" s="77" t="b">
        <f t="shared" si="21"/>
        <v>1</v>
      </c>
      <c r="Z56" s="77" t="b">
        <f t="shared" si="22"/>
        <v>1</v>
      </c>
      <c r="AA56" s="77" t="b">
        <f t="shared" si="23"/>
        <v>1</v>
      </c>
      <c r="AB56" s="77" t="b">
        <f t="shared" si="24"/>
        <v>1</v>
      </c>
      <c r="AC56" s="77" t="b">
        <f t="shared" si="25"/>
        <v>1</v>
      </c>
      <c r="AD56" s="77" t="b">
        <f t="shared" si="26"/>
        <v>1</v>
      </c>
    </row>
    <row r="57" spans="1:30" s="7" customFormat="1" ht="22" customHeight="1" x14ac:dyDescent="0.25">
      <c r="A57" s="2"/>
      <c r="B57" s="133">
        <f t="shared" si="14"/>
        <v>45</v>
      </c>
      <c r="C57" s="221"/>
      <c r="D57" s="222"/>
      <c r="E57" s="145"/>
      <c r="F57" s="146">
        <f t="shared" si="5"/>
        <v>0</v>
      </c>
      <c r="G57" s="147"/>
      <c r="H57" s="210">
        <f t="shared" si="19"/>
        <v>0</v>
      </c>
      <c r="I57" s="211"/>
      <c r="J57" s="105"/>
      <c r="K57" s="106"/>
      <c r="L57" s="218"/>
      <c r="M57" s="218"/>
      <c r="N57" s="148">
        <f t="shared" si="0"/>
        <v>0</v>
      </c>
      <c r="O57" s="149" t="s">
        <v>83</v>
      </c>
      <c r="P57" s="150">
        <f>VLOOKUP(O57,Emissionsfaktoren!$A$1:$B$9,2,FALSE)</f>
        <v>0</v>
      </c>
      <c r="Q57" s="92"/>
      <c r="R57" s="57"/>
      <c r="S57" s="57"/>
      <c r="T57" s="151">
        <f t="shared" si="7"/>
        <v>0</v>
      </c>
      <c r="U57" s="142">
        <f t="shared" si="8"/>
        <v>0</v>
      </c>
      <c r="V57" s="152" t="str">
        <f t="shared" si="18"/>
        <v xml:space="preserve"> </v>
      </c>
      <c r="W57" s="153" t="str">
        <f t="shared" si="17"/>
        <v xml:space="preserve">  </v>
      </c>
      <c r="X57" s="77" t="b">
        <f t="shared" si="20"/>
        <v>1</v>
      </c>
      <c r="Y57" s="77" t="b">
        <f t="shared" si="21"/>
        <v>1</v>
      </c>
      <c r="Z57" s="77" t="b">
        <f t="shared" si="22"/>
        <v>1</v>
      </c>
      <c r="AA57" s="77" t="b">
        <f t="shared" si="23"/>
        <v>1</v>
      </c>
      <c r="AB57" s="77" t="b">
        <f t="shared" si="24"/>
        <v>1</v>
      </c>
      <c r="AC57" s="77" t="b">
        <f t="shared" si="25"/>
        <v>1</v>
      </c>
      <c r="AD57" s="77" t="b">
        <f t="shared" si="26"/>
        <v>1</v>
      </c>
    </row>
    <row r="58" spans="1:30" s="7" customFormat="1" ht="22" customHeight="1" x14ac:dyDescent="0.25">
      <c r="A58" s="2"/>
      <c r="B58" s="133">
        <f t="shared" si="14"/>
        <v>46</v>
      </c>
      <c r="C58" s="221"/>
      <c r="D58" s="222"/>
      <c r="E58" s="145"/>
      <c r="F58" s="146">
        <f t="shared" si="5"/>
        <v>0</v>
      </c>
      <c r="G58" s="147"/>
      <c r="H58" s="210">
        <f t="shared" si="19"/>
        <v>0</v>
      </c>
      <c r="I58" s="211"/>
      <c r="J58" s="105"/>
      <c r="K58" s="106"/>
      <c r="L58" s="218"/>
      <c r="M58" s="218"/>
      <c r="N58" s="148">
        <f t="shared" si="0"/>
        <v>0</v>
      </c>
      <c r="O58" s="149" t="s">
        <v>83</v>
      </c>
      <c r="P58" s="150">
        <f>VLOOKUP(O58,Emissionsfaktoren!$A$1:$B$9,2,FALSE)</f>
        <v>0</v>
      </c>
      <c r="Q58" s="92"/>
      <c r="R58" s="57"/>
      <c r="S58" s="57"/>
      <c r="T58" s="151">
        <f t="shared" si="7"/>
        <v>0</v>
      </c>
      <c r="U58" s="142">
        <f t="shared" si="8"/>
        <v>0</v>
      </c>
      <c r="V58" s="152" t="str">
        <f t="shared" si="18"/>
        <v xml:space="preserve"> </v>
      </c>
      <c r="W58" s="153" t="str">
        <f t="shared" si="17"/>
        <v xml:space="preserve">  </v>
      </c>
      <c r="X58" s="77" t="b">
        <f t="shared" si="20"/>
        <v>1</v>
      </c>
      <c r="Y58" s="77" t="b">
        <f t="shared" si="21"/>
        <v>1</v>
      </c>
      <c r="Z58" s="77" t="b">
        <f t="shared" si="22"/>
        <v>1</v>
      </c>
      <c r="AA58" s="77" t="b">
        <f t="shared" si="23"/>
        <v>1</v>
      </c>
      <c r="AB58" s="77" t="b">
        <f t="shared" si="24"/>
        <v>1</v>
      </c>
      <c r="AC58" s="77" t="b">
        <f t="shared" si="25"/>
        <v>1</v>
      </c>
      <c r="AD58" s="77" t="b">
        <f t="shared" si="26"/>
        <v>1</v>
      </c>
    </row>
    <row r="59" spans="1:30" s="7" customFormat="1" ht="22" customHeight="1" x14ac:dyDescent="0.25">
      <c r="A59" s="2"/>
      <c r="B59" s="133">
        <f t="shared" si="14"/>
        <v>47</v>
      </c>
      <c r="C59" s="221"/>
      <c r="D59" s="222"/>
      <c r="E59" s="145"/>
      <c r="F59" s="146">
        <f t="shared" si="5"/>
        <v>0</v>
      </c>
      <c r="G59" s="147"/>
      <c r="H59" s="210">
        <f t="shared" si="19"/>
        <v>0</v>
      </c>
      <c r="I59" s="211"/>
      <c r="J59" s="105"/>
      <c r="K59" s="106"/>
      <c r="L59" s="218"/>
      <c r="M59" s="218"/>
      <c r="N59" s="148">
        <f t="shared" si="0"/>
        <v>0</v>
      </c>
      <c r="O59" s="149" t="s">
        <v>83</v>
      </c>
      <c r="P59" s="150">
        <f>VLOOKUP(O59,Emissionsfaktoren!$A$1:$B$9,2,FALSE)</f>
        <v>0</v>
      </c>
      <c r="Q59" s="92"/>
      <c r="R59" s="57"/>
      <c r="S59" s="57"/>
      <c r="T59" s="151">
        <f t="shared" si="7"/>
        <v>0</v>
      </c>
      <c r="U59" s="142">
        <f t="shared" si="8"/>
        <v>0</v>
      </c>
      <c r="V59" s="152" t="str">
        <f t="shared" si="18"/>
        <v xml:space="preserve"> </v>
      </c>
      <c r="W59" s="153" t="str">
        <f t="shared" si="17"/>
        <v xml:space="preserve">  </v>
      </c>
      <c r="X59" s="77" t="b">
        <f t="shared" si="20"/>
        <v>1</v>
      </c>
      <c r="Y59" s="77" t="b">
        <f t="shared" si="21"/>
        <v>1</v>
      </c>
      <c r="Z59" s="77" t="b">
        <f t="shared" si="22"/>
        <v>1</v>
      </c>
      <c r="AA59" s="77" t="b">
        <f t="shared" si="23"/>
        <v>1</v>
      </c>
      <c r="AB59" s="77" t="b">
        <f t="shared" si="24"/>
        <v>1</v>
      </c>
      <c r="AC59" s="77" t="b">
        <f t="shared" si="25"/>
        <v>1</v>
      </c>
      <c r="AD59" s="77" t="b">
        <f t="shared" si="26"/>
        <v>1</v>
      </c>
    </row>
    <row r="60" spans="1:30" s="7" customFormat="1" ht="22" customHeight="1" x14ac:dyDescent="0.25">
      <c r="A60" s="2"/>
      <c r="B60" s="133">
        <f t="shared" si="14"/>
        <v>48</v>
      </c>
      <c r="C60" s="221"/>
      <c r="D60" s="222"/>
      <c r="E60" s="145"/>
      <c r="F60" s="146">
        <f t="shared" si="5"/>
        <v>0</v>
      </c>
      <c r="G60" s="147"/>
      <c r="H60" s="210">
        <f t="shared" si="19"/>
        <v>0</v>
      </c>
      <c r="I60" s="211"/>
      <c r="J60" s="105"/>
      <c r="K60" s="106"/>
      <c r="L60" s="218"/>
      <c r="M60" s="218"/>
      <c r="N60" s="148">
        <f t="shared" si="0"/>
        <v>0</v>
      </c>
      <c r="O60" s="149" t="s">
        <v>83</v>
      </c>
      <c r="P60" s="150">
        <f>VLOOKUP(O60,Emissionsfaktoren!$A$1:$B$9,2,FALSE)</f>
        <v>0</v>
      </c>
      <c r="Q60" s="92"/>
      <c r="R60" s="57"/>
      <c r="S60" s="57"/>
      <c r="T60" s="151">
        <f t="shared" si="7"/>
        <v>0</v>
      </c>
      <c r="U60" s="142">
        <f t="shared" si="8"/>
        <v>0</v>
      </c>
      <c r="V60" s="152" t="str">
        <f t="shared" si="18"/>
        <v xml:space="preserve"> </v>
      </c>
      <c r="W60" s="153" t="str">
        <f t="shared" si="17"/>
        <v xml:space="preserve">  </v>
      </c>
      <c r="X60" s="77" t="b">
        <f t="shared" si="20"/>
        <v>1</v>
      </c>
      <c r="Y60" s="77" t="b">
        <f t="shared" si="21"/>
        <v>1</v>
      </c>
      <c r="Z60" s="77" t="b">
        <f t="shared" si="22"/>
        <v>1</v>
      </c>
      <c r="AA60" s="77" t="b">
        <f t="shared" si="23"/>
        <v>1</v>
      </c>
      <c r="AB60" s="77" t="b">
        <f t="shared" si="24"/>
        <v>1</v>
      </c>
      <c r="AC60" s="77" t="b">
        <f t="shared" si="25"/>
        <v>1</v>
      </c>
      <c r="AD60" s="77" t="b">
        <f t="shared" si="26"/>
        <v>1</v>
      </c>
    </row>
    <row r="61" spans="1:30" s="7" customFormat="1" ht="22" customHeight="1" x14ac:dyDescent="0.25">
      <c r="A61" s="2"/>
      <c r="B61" s="133">
        <f t="shared" si="14"/>
        <v>49</v>
      </c>
      <c r="C61" s="221"/>
      <c r="D61" s="222"/>
      <c r="E61" s="145"/>
      <c r="F61" s="146">
        <f t="shared" si="5"/>
        <v>0</v>
      </c>
      <c r="G61" s="147"/>
      <c r="H61" s="210">
        <f t="shared" si="19"/>
        <v>0</v>
      </c>
      <c r="I61" s="211"/>
      <c r="J61" s="105"/>
      <c r="K61" s="106"/>
      <c r="L61" s="218"/>
      <c r="M61" s="218"/>
      <c r="N61" s="148">
        <f t="shared" si="0"/>
        <v>0</v>
      </c>
      <c r="O61" s="149" t="s">
        <v>83</v>
      </c>
      <c r="P61" s="150">
        <f>VLOOKUP(O61,Emissionsfaktoren!$A$1:$B$9,2,FALSE)</f>
        <v>0</v>
      </c>
      <c r="Q61" s="92"/>
      <c r="R61" s="57"/>
      <c r="S61" s="57"/>
      <c r="T61" s="151">
        <f t="shared" si="7"/>
        <v>0</v>
      </c>
      <c r="U61" s="142">
        <f t="shared" si="8"/>
        <v>0</v>
      </c>
      <c r="V61" s="152" t="str">
        <f t="shared" si="18"/>
        <v xml:space="preserve"> </v>
      </c>
      <c r="W61" s="153" t="str">
        <f t="shared" si="17"/>
        <v xml:space="preserve">  </v>
      </c>
      <c r="X61" s="77" t="b">
        <f t="shared" si="20"/>
        <v>1</v>
      </c>
      <c r="Y61" s="77" t="b">
        <f t="shared" si="21"/>
        <v>1</v>
      </c>
      <c r="Z61" s="77" t="b">
        <f t="shared" si="22"/>
        <v>1</v>
      </c>
      <c r="AA61" s="77" t="b">
        <f t="shared" si="23"/>
        <v>1</v>
      </c>
      <c r="AB61" s="77" t="b">
        <f t="shared" si="24"/>
        <v>1</v>
      </c>
      <c r="AC61" s="77" t="b">
        <f t="shared" si="25"/>
        <v>1</v>
      </c>
      <c r="AD61" s="77" t="b">
        <f t="shared" si="26"/>
        <v>1</v>
      </c>
    </row>
    <row r="62" spans="1:30" s="7" customFormat="1" ht="22" customHeight="1" x14ac:dyDescent="0.25">
      <c r="A62" s="2"/>
      <c r="B62" s="133">
        <f t="shared" si="14"/>
        <v>50</v>
      </c>
      <c r="C62" s="221"/>
      <c r="D62" s="222"/>
      <c r="E62" s="145"/>
      <c r="F62" s="146">
        <f t="shared" si="5"/>
        <v>0</v>
      </c>
      <c r="G62" s="147"/>
      <c r="H62" s="210">
        <f t="shared" si="19"/>
        <v>0</v>
      </c>
      <c r="I62" s="211"/>
      <c r="J62" s="105"/>
      <c r="K62" s="106"/>
      <c r="L62" s="218"/>
      <c r="M62" s="218"/>
      <c r="N62" s="148">
        <f t="shared" si="0"/>
        <v>0</v>
      </c>
      <c r="O62" s="149" t="s">
        <v>83</v>
      </c>
      <c r="P62" s="150">
        <f>VLOOKUP(O62,Emissionsfaktoren!$A$1:$B$9,2,FALSE)</f>
        <v>0</v>
      </c>
      <c r="Q62" s="92"/>
      <c r="R62" s="57"/>
      <c r="S62" s="57"/>
      <c r="T62" s="151">
        <f t="shared" si="7"/>
        <v>0</v>
      </c>
      <c r="U62" s="142">
        <f t="shared" si="8"/>
        <v>0</v>
      </c>
      <c r="V62" s="152" t="str">
        <f t="shared" si="18"/>
        <v xml:space="preserve"> </v>
      </c>
      <c r="W62" s="153" t="str">
        <f t="shared" si="17"/>
        <v xml:space="preserve">  </v>
      </c>
      <c r="X62" s="77" t="b">
        <f t="shared" si="20"/>
        <v>1</v>
      </c>
      <c r="Y62" s="77" t="b">
        <f t="shared" si="21"/>
        <v>1</v>
      </c>
      <c r="Z62" s="77" t="b">
        <f t="shared" si="22"/>
        <v>1</v>
      </c>
      <c r="AA62" s="77" t="b">
        <f t="shared" si="23"/>
        <v>1</v>
      </c>
      <c r="AB62" s="77" t="b">
        <f t="shared" si="24"/>
        <v>1</v>
      </c>
      <c r="AC62" s="77" t="b">
        <f t="shared" si="25"/>
        <v>1</v>
      </c>
      <c r="AD62" s="77" t="b">
        <f t="shared" si="26"/>
        <v>1</v>
      </c>
    </row>
    <row r="63" spans="1:30" s="7" customFormat="1" ht="22" customHeight="1" x14ac:dyDescent="0.25">
      <c r="A63" s="2"/>
      <c r="B63" s="133">
        <f t="shared" si="14"/>
        <v>51</v>
      </c>
      <c r="C63" s="221"/>
      <c r="D63" s="222"/>
      <c r="E63" s="145"/>
      <c r="F63" s="146">
        <f t="shared" si="5"/>
        <v>0</v>
      </c>
      <c r="G63" s="147"/>
      <c r="H63" s="210">
        <f t="shared" si="19"/>
        <v>0</v>
      </c>
      <c r="I63" s="211"/>
      <c r="J63" s="208"/>
      <c r="K63" s="209"/>
      <c r="L63" s="218"/>
      <c r="M63" s="218"/>
      <c r="N63" s="148">
        <f t="shared" si="0"/>
        <v>0</v>
      </c>
      <c r="O63" s="149" t="s">
        <v>83</v>
      </c>
      <c r="P63" s="150">
        <f>VLOOKUP(O63,Emissionsfaktoren!$A$1:$B$9,2,FALSE)</f>
        <v>0</v>
      </c>
      <c r="Q63" s="92"/>
      <c r="R63" s="57"/>
      <c r="S63" s="57"/>
      <c r="T63" s="151">
        <f t="shared" si="7"/>
        <v>0</v>
      </c>
      <c r="U63" s="142">
        <f t="shared" si="8"/>
        <v>0</v>
      </c>
      <c r="V63" s="152" t="str">
        <f t="shared" si="18"/>
        <v xml:space="preserve"> </v>
      </c>
      <c r="W63" s="153" t="str">
        <f t="shared" si="17"/>
        <v xml:space="preserve">  </v>
      </c>
      <c r="X63" s="77" t="b">
        <f t="shared" si="3"/>
        <v>1</v>
      </c>
      <c r="Y63" s="77" t="b">
        <f t="shared" si="4"/>
        <v>1</v>
      </c>
      <c r="Z63" s="77" t="b">
        <f t="shared" si="9"/>
        <v>1</v>
      </c>
      <c r="AA63" s="77" t="b">
        <f t="shared" si="10"/>
        <v>1</v>
      </c>
      <c r="AB63" s="77" t="b">
        <f t="shared" si="11"/>
        <v>1</v>
      </c>
      <c r="AC63" s="77" t="b">
        <f t="shared" si="12"/>
        <v>1</v>
      </c>
      <c r="AD63" s="77" t="b">
        <f t="shared" si="13"/>
        <v>1</v>
      </c>
    </row>
    <row r="64" spans="1:30" s="7" customFormat="1" ht="22" customHeight="1" thickBot="1" x14ac:dyDescent="0.3">
      <c r="A64" s="2"/>
      <c r="B64" s="134">
        <f t="shared" si="14"/>
        <v>52</v>
      </c>
      <c r="C64" s="271"/>
      <c r="D64" s="272"/>
      <c r="E64" s="134"/>
      <c r="F64" s="154">
        <f t="shared" si="5"/>
        <v>0</v>
      </c>
      <c r="G64" s="155"/>
      <c r="H64" s="264">
        <f t="shared" si="15"/>
        <v>0</v>
      </c>
      <c r="I64" s="265"/>
      <c r="J64" s="266"/>
      <c r="K64" s="267"/>
      <c r="L64" s="263"/>
      <c r="M64" s="263"/>
      <c r="N64" s="156">
        <f t="shared" si="0"/>
        <v>0</v>
      </c>
      <c r="O64" s="157" t="s">
        <v>83</v>
      </c>
      <c r="P64" s="158">
        <f>VLOOKUP(O64,Emissionsfaktoren!$A$1:$B$9,2,FALSE)</f>
        <v>0</v>
      </c>
      <c r="Q64" s="132"/>
      <c r="R64" s="58"/>
      <c r="S64" s="58"/>
      <c r="T64" s="159">
        <f t="shared" si="7"/>
        <v>0</v>
      </c>
      <c r="U64" s="160">
        <f t="shared" si="8"/>
        <v>0</v>
      </c>
      <c r="V64" s="161" t="str">
        <f t="shared" si="16"/>
        <v xml:space="preserve"> </v>
      </c>
      <c r="W64" s="162" t="str">
        <f t="shared" si="17"/>
        <v xml:space="preserve">  </v>
      </c>
      <c r="X64" s="77" t="b">
        <f t="shared" si="3"/>
        <v>1</v>
      </c>
      <c r="Y64" s="77" t="b">
        <f t="shared" si="4"/>
        <v>1</v>
      </c>
      <c r="Z64" s="77" t="b">
        <f t="shared" si="9"/>
        <v>1</v>
      </c>
      <c r="AA64" s="77" t="b">
        <f t="shared" si="10"/>
        <v>1</v>
      </c>
      <c r="AB64" s="77" t="b">
        <f t="shared" si="11"/>
        <v>1</v>
      </c>
      <c r="AC64" s="77" t="b">
        <f t="shared" si="12"/>
        <v>1</v>
      </c>
      <c r="AD64" s="77" t="b">
        <f>_xlfn.ISFORMULA(W64)</f>
        <v>1</v>
      </c>
    </row>
    <row r="65" spans="1:30" ht="20.149999999999999" customHeight="1" x14ac:dyDescent="0.25">
      <c r="A65" s="3" t="s">
        <v>0</v>
      </c>
      <c r="B65" s="30"/>
      <c r="C65" s="250"/>
      <c r="D65" s="250"/>
      <c r="E65" s="250"/>
      <c r="F65" s="163"/>
      <c r="G65" s="100"/>
      <c r="H65" s="100"/>
      <c r="I65" s="100"/>
      <c r="J65" s="100" t="s">
        <v>0</v>
      </c>
      <c r="K65" s="100"/>
      <c r="L65" s="100"/>
      <c r="M65" s="100"/>
      <c r="N65" s="100"/>
      <c r="O65" s="100"/>
      <c r="P65" s="100"/>
      <c r="Q65" s="100"/>
      <c r="R65" s="100"/>
      <c r="S65" s="100"/>
      <c r="T65" s="101"/>
      <c r="U65" s="100"/>
      <c r="V65" s="100" t="str">
        <f t="shared" si="16"/>
        <v xml:space="preserve"> </v>
      </c>
      <c r="W65" s="30" t="s">
        <v>0</v>
      </c>
      <c r="Z65" s="75" t="s">
        <v>0</v>
      </c>
      <c r="AB65" s="75" t="s">
        <v>0</v>
      </c>
      <c r="AC65" s="75" t="s">
        <v>0</v>
      </c>
      <c r="AD65" s="75" t="s">
        <v>0</v>
      </c>
    </row>
    <row r="66" spans="1:30" ht="20.149999999999999" customHeight="1" thickBot="1" x14ac:dyDescent="0.3">
      <c r="B66" s="30"/>
      <c r="C66" s="251" t="s">
        <v>78</v>
      </c>
      <c r="D66" s="251"/>
      <c r="E66" s="251"/>
      <c r="F66" s="163"/>
      <c r="G66" s="33"/>
      <c r="H66" s="33"/>
      <c r="I66" s="33"/>
      <c r="J66" s="33"/>
      <c r="K66" s="164" t="s">
        <v>0</v>
      </c>
      <c r="L66" s="164" t="s">
        <v>0</v>
      </c>
      <c r="M66" s="164" t="s">
        <v>0</v>
      </c>
      <c r="N66" s="100"/>
      <c r="O66" s="164" t="s">
        <v>59</v>
      </c>
      <c r="P66" s="100"/>
      <c r="Q66" s="100"/>
      <c r="R66" s="100"/>
      <c r="S66" s="100"/>
      <c r="T66" s="100"/>
      <c r="U66" s="165"/>
      <c r="V66" s="100"/>
      <c r="W66" s="30"/>
    </row>
    <row r="67" spans="1:30" ht="20.149999999999999" customHeight="1" x14ac:dyDescent="0.25">
      <c r="B67" s="166" t="s">
        <v>13</v>
      </c>
      <c r="C67" s="249" t="s">
        <v>61</v>
      </c>
      <c r="D67" s="249"/>
      <c r="E67" s="249"/>
      <c r="F67" s="249"/>
      <c r="G67" s="249"/>
      <c r="H67" s="249"/>
      <c r="I67" s="249"/>
      <c r="J67" s="168" t="s">
        <v>0</v>
      </c>
      <c r="K67" s="248" t="s">
        <v>0</v>
      </c>
      <c r="L67" s="248"/>
      <c r="M67" s="248"/>
      <c r="N67" s="169" t="s">
        <v>0</v>
      </c>
      <c r="O67" s="170"/>
      <c r="P67" s="171" t="s">
        <v>56</v>
      </c>
      <c r="Q67" s="172" t="s">
        <v>41</v>
      </c>
      <c r="R67" s="173" t="s">
        <v>66</v>
      </c>
      <c r="S67" s="174" t="s">
        <v>68</v>
      </c>
      <c r="T67" s="244" t="s">
        <v>79</v>
      </c>
      <c r="U67" s="245"/>
      <c r="V67" s="245"/>
      <c r="W67" s="246"/>
    </row>
    <row r="68" spans="1:30" ht="22.5" customHeight="1" x14ac:dyDescent="0.25">
      <c r="B68" s="166" t="s">
        <v>13</v>
      </c>
      <c r="C68" s="249" t="s">
        <v>62</v>
      </c>
      <c r="D68" s="249"/>
      <c r="E68" s="249"/>
      <c r="F68" s="249"/>
      <c r="G68" s="249"/>
      <c r="H68" s="249"/>
      <c r="I68" s="167"/>
      <c r="J68" s="168"/>
      <c r="K68" s="248"/>
      <c r="L68" s="248"/>
      <c r="M68" s="248"/>
      <c r="N68" s="175" t="s">
        <v>0</v>
      </c>
      <c r="O68" s="176" t="s">
        <v>65</v>
      </c>
      <c r="P68" s="177" t="s">
        <v>17</v>
      </c>
      <c r="Q68" s="178" t="s">
        <v>92</v>
      </c>
      <c r="R68" s="179" t="s">
        <v>49</v>
      </c>
      <c r="S68" s="180" t="s">
        <v>75</v>
      </c>
      <c r="T68" s="181" t="s">
        <v>57</v>
      </c>
      <c r="U68" s="182" t="s">
        <v>58</v>
      </c>
      <c r="V68" s="182" t="s">
        <v>76</v>
      </c>
      <c r="W68" s="183" t="s">
        <v>77</v>
      </c>
    </row>
    <row r="69" spans="1:30" ht="20.149999999999999" customHeight="1" x14ac:dyDescent="0.25">
      <c r="B69" s="166" t="s">
        <v>13</v>
      </c>
      <c r="C69" s="249" t="s">
        <v>64</v>
      </c>
      <c r="D69" s="249"/>
      <c r="E69" s="249"/>
      <c r="F69" s="249"/>
      <c r="G69" s="249"/>
      <c r="H69" s="249"/>
      <c r="I69" s="167"/>
      <c r="J69" s="168"/>
      <c r="K69" s="247" t="s">
        <v>0</v>
      </c>
      <c r="L69" s="247"/>
      <c r="M69" s="247"/>
      <c r="N69" s="184"/>
      <c r="O69" s="185" t="s">
        <v>54</v>
      </c>
      <c r="P69" s="184">
        <f>SUMIFS(Q13:Q64,$E$13:$E$64,"Leer")</f>
        <v>0</v>
      </c>
      <c r="Q69" s="186">
        <f>SUMIFS(N13:N64,$E$13:$E$64,"Leer")</f>
        <v>0</v>
      </c>
      <c r="R69" s="187" t="s">
        <v>26</v>
      </c>
      <c r="S69" s="188" t="s">
        <v>26</v>
      </c>
      <c r="T69" s="189">
        <f>SUMIFS(U13:U64,$E$13:$E$64,"Leer")</f>
        <v>0</v>
      </c>
      <c r="U69" s="190" t="str">
        <f>IFERROR((T69/P69)," ")</f>
        <v xml:space="preserve"> </v>
      </c>
      <c r="V69" s="191" t="s">
        <v>26</v>
      </c>
      <c r="W69" s="192" t="s">
        <v>26</v>
      </c>
    </row>
    <row r="70" spans="1:30" ht="20.149999999999999" customHeight="1" x14ac:dyDescent="0.25">
      <c r="B70" s="166"/>
      <c r="C70" s="249"/>
      <c r="D70" s="249"/>
      <c r="E70" s="249"/>
      <c r="F70" s="249"/>
      <c r="G70" s="249"/>
      <c r="H70" s="249"/>
      <c r="I70" s="167"/>
      <c r="J70" s="168"/>
      <c r="K70" s="247" t="s">
        <v>0</v>
      </c>
      <c r="L70" s="247"/>
      <c r="M70" s="247"/>
      <c r="N70" s="184"/>
      <c r="O70" s="193" t="s">
        <v>55</v>
      </c>
      <c r="P70" s="184">
        <f>SUMIFS(R13:R64,$E$13:$E$64,"Geladen")</f>
        <v>0</v>
      </c>
      <c r="Q70" s="186">
        <f>SUMIFS(N13:N64,$E$13:$E$64,"Geladen")</f>
        <v>0</v>
      </c>
      <c r="R70" s="194">
        <f>SUMIFS(S13:S64,E13:E64,"Geladen")</f>
        <v>0</v>
      </c>
      <c r="S70" s="195">
        <f>SUMIFS(T13:T64,E13:E64,"Geladen")</f>
        <v>0</v>
      </c>
      <c r="T70" s="196">
        <f>SUMIFS(U13:U64,$E$13:$E$64,"Geladen")</f>
        <v>0</v>
      </c>
      <c r="U70" s="190" t="str">
        <f>IFERROR((T70/P70)," ")</f>
        <v xml:space="preserve"> </v>
      </c>
      <c r="V70" s="190" t="str">
        <f>IFERROR((T70/R70)," ")</f>
        <v xml:space="preserve"> </v>
      </c>
      <c r="W70" s="197" t="str">
        <f>IFERROR((T70/S70)*1000," ")</f>
        <v xml:space="preserve"> </v>
      </c>
    </row>
    <row r="71" spans="1:30" ht="20.149999999999999" customHeight="1" thickBot="1" x14ac:dyDescent="0.3">
      <c r="B71" s="166" t="s">
        <v>0</v>
      </c>
      <c r="C71" s="249"/>
      <c r="D71" s="249"/>
      <c r="E71" s="249"/>
      <c r="F71" s="249"/>
      <c r="G71" s="249"/>
      <c r="H71" s="249"/>
      <c r="I71" s="198"/>
      <c r="J71" s="168"/>
      <c r="K71" s="247" t="s">
        <v>0</v>
      </c>
      <c r="L71" s="247"/>
      <c r="M71" s="247"/>
      <c r="N71" s="184">
        <f>SUM(N69:N70)</f>
        <v>0</v>
      </c>
      <c r="O71" s="199" t="s">
        <v>99</v>
      </c>
      <c r="P71" s="200">
        <f>SUM(P69:P70)</f>
        <v>0</v>
      </c>
      <c r="Q71" s="201">
        <f>SUM(Q69:Q70)</f>
        <v>0</v>
      </c>
      <c r="R71" s="202">
        <f>SUM(R69:R70)</f>
        <v>0</v>
      </c>
      <c r="S71" s="203">
        <f>SUM(S69:S70)</f>
        <v>0</v>
      </c>
      <c r="T71" s="204">
        <f>SUM(T69:T70)</f>
        <v>0</v>
      </c>
      <c r="U71" s="205" t="str">
        <f>IFERROR((T71/P71)," ")</f>
        <v xml:space="preserve"> </v>
      </c>
      <c r="V71" s="205" t="str">
        <f>IFERROR((T71/R71)," ")</f>
        <v xml:space="preserve"> </v>
      </c>
      <c r="W71" s="206" t="s">
        <v>26</v>
      </c>
    </row>
    <row r="72" spans="1:30" ht="20.149999999999999" customHeight="1" x14ac:dyDescent="0.25">
      <c r="B72" s="104" t="s">
        <v>13</v>
      </c>
      <c r="C72" s="268" t="s">
        <v>60</v>
      </c>
      <c r="D72" s="268"/>
      <c r="E72" s="268"/>
      <c r="F72" s="268"/>
      <c r="G72" s="268"/>
      <c r="H72" s="268"/>
      <c r="I72" s="268"/>
      <c r="J72" s="35"/>
      <c r="K72" s="122"/>
      <c r="L72" s="122"/>
      <c r="M72" s="122"/>
      <c r="N72" s="26"/>
      <c r="O72" s="26"/>
      <c r="P72" s="26"/>
      <c r="Q72" s="26"/>
      <c r="R72" s="26"/>
      <c r="S72" s="27"/>
      <c r="T72" s="25"/>
      <c r="U72" s="24"/>
      <c r="V72" s="100"/>
      <c r="W72" s="27"/>
    </row>
    <row r="73" spans="1:30" ht="18" customHeight="1" x14ac:dyDescent="0.25">
      <c r="A73" s="30"/>
      <c r="B73" s="31"/>
      <c r="C73" s="34"/>
      <c r="D73" s="34"/>
      <c r="E73" s="34"/>
      <c r="F73" s="34"/>
      <c r="G73" s="34"/>
      <c r="H73" s="32"/>
      <c r="I73" s="13"/>
      <c r="J73" s="13"/>
      <c r="K73" s="13"/>
      <c r="L73" s="13"/>
      <c r="M73" s="34"/>
      <c r="N73" s="34"/>
      <c r="O73" s="34"/>
      <c r="P73" s="34"/>
      <c r="Q73" s="34"/>
      <c r="R73" s="34"/>
      <c r="S73" s="100"/>
      <c r="T73" s="101"/>
      <c r="U73" s="4"/>
      <c r="V73" s="4"/>
      <c r="W73" s="4"/>
    </row>
    <row r="74" spans="1:30" x14ac:dyDescent="0.25">
      <c r="A74" s="30"/>
      <c r="B74" s="31"/>
      <c r="C74" s="33"/>
      <c r="D74" s="33"/>
      <c r="E74" s="33"/>
      <c r="F74" s="33"/>
      <c r="G74" s="33"/>
      <c r="H74" s="32"/>
      <c r="I74" s="32"/>
      <c r="J74" s="32"/>
      <c r="K74" s="32"/>
      <c r="L74" s="33"/>
      <c r="M74" s="33"/>
      <c r="N74" s="33"/>
      <c r="O74" s="33"/>
      <c r="P74" s="33"/>
      <c r="Q74" s="33"/>
      <c r="R74" s="33"/>
      <c r="S74" s="6"/>
      <c r="T74" s="6"/>
      <c r="U74" s="32"/>
      <c r="V74" s="32"/>
      <c r="W74" s="31"/>
    </row>
    <row r="75" spans="1:30" x14ac:dyDescent="0.25">
      <c r="A75" s="30"/>
      <c r="B75" s="31"/>
      <c r="H75" s="32"/>
      <c r="I75" s="32"/>
      <c r="J75" s="32"/>
      <c r="K75" s="32"/>
      <c r="S75" s="6"/>
      <c r="T75" s="6"/>
      <c r="U75" s="32"/>
      <c r="V75" s="32"/>
      <c r="W75" s="31"/>
    </row>
    <row r="76" spans="1:30" ht="12.75" customHeight="1" x14ac:dyDescent="0.25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</row>
    <row r="77" spans="1:30" ht="12.75" customHeight="1" x14ac:dyDescent="0.25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</row>
    <row r="78" spans="1:30" ht="12.75" customHeight="1" x14ac:dyDescent="0.25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1:30" ht="14" x14ac:dyDescent="0.25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</row>
    <row r="80" spans="1:30" ht="14" x14ac:dyDescent="0.25">
      <c r="B80" s="29"/>
      <c r="C80" s="29" t="s"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</row>
    <row r="81" spans="2:16" ht="14" x14ac:dyDescent="0.25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</row>
    <row r="82" spans="2:16" ht="14" x14ac:dyDescent="0.25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</row>
    <row r="83" spans="2:16" ht="14" x14ac:dyDescent="0.25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</row>
    <row r="84" spans="2:16" ht="14" x14ac:dyDescent="0.25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</row>
    <row r="85" spans="2:16" ht="14" x14ac:dyDescent="0.25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</row>
    <row r="86" spans="2:16" ht="14" x14ac:dyDescent="0.25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</row>
  </sheetData>
  <sheetProtection algorithmName="SHA-512" hashValue="8zc+ivqr1m21PlMFj8bjUFX/cF03s3sk2BUYBtMKd5QVaghOgTeMZvd+a10T/3MnQ+h/H53s6YYuWel7BcdAoQ==" saltValue="DOkmCAHbklF9yAPp/ru3Yw==" spinCount="100000" sheet="1" objects="1" scenarios="1"/>
  <protectedRanges>
    <protectedRange sqref="O13:O64" name="Brandstoflijst"/>
    <protectedRange sqref="F13" name="vertrek"/>
    <protectedRange sqref="J4:P5" name="kop2"/>
    <protectedRange sqref="E4:G5" name="kop1"/>
    <protectedRange sqref="G13:G64 C13:E64" name="DatumReis"/>
    <protectedRange sqref="H13 J13:M64" name="Brandstof"/>
    <protectedRange sqref="Q13:S64" name="transportprestatie"/>
  </protectedRanges>
  <mergeCells count="225">
    <mergeCell ref="H62:I62"/>
    <mergeCell ref="O7:P7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L55:M55"/>
    <mergeCell ref="L56:M56"/>
    <mergeCell ref="L57:M57"/>
    <mergeCell ref="L58:M58"/>
    <mergeCell ref="L59:M59"/>
    <mergeCell ref="L60:M60"/>
    <mergeCell ref="L61:M61"/>
    <mergeCell ref="L62:M62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69:H71"/>
    <mergeCell ref="C72:I72"/>
    <mergeCell ref="J9:K9"/>
    <mergeCell ref="C12:D12"/>
    <mergeCell ref="C67:I67"/>
    <mergeCell ref="C23:D23"/>
    <mergeCell ref="C35:D35"/>
    <mergeCell ref="C36:D36"/>
    <mergeCell ref="H34:I34"/>
    <mergeCell ref="H35:I35"/>
    <mergeCell ref="H36:I36"/>
    <mergeCell ref="H29:I29"/>
    <mergeCell ref="H30:I30"/>
    <mergeCell ref="C32:D32"/>
    <mergeCell ref="C33:D33"/>
    <mergeCell ref="C24:D24"/>
    <mergeCell ref="C25:D25"/>
    <mergeCell ref="C26:D26"/>
    <mergeCell ref="C63:D63"/>
    <mergeCell ref="C64:D64"/>
    <mergeCell ref="C34:D34"/>
    <mergeCell ref="H33:I33"/>
    <mergeCell ref="C31:D31"/>
    <mergeCell ref="C27:D27"/>
    <mergeCell ref="C28:D28"/>
    <mergeCell ref="C29:D29"/>
    <mergeCell ref="C30:D30"/>
    <mergeCell ref="L63:M63"/>
    <mergeCell ref="L64:M64"/>
    <mergeCell ref="H63:I63"/>
    <mergeCell ref="H64:I64"/>
    <mergeCell ref="J64:K64"/>
    <mergeCell ref="J63:K63"/>
    <mergeCell ref="L35:M35"/>
    <mergeCell ref="L36:M36"/>
    <mergeCell ref="L34:M34"/>
    <mergeCell ref="J34:K34"/>
    <mergeCell ref="J35:K35"/>
    <mergeCell ref="J36:K36"/>
    <mergeCell ref="J28:K28"/>
    <mergeCell ref="C37:D37"/>
    <mergeCell ref="C38:D38"/>
    <mergeCell ref="C39:D39"/>
    <mergeCell ref="C40:D40"/>
    <mergeCell ref="C41:D41"/>
    <mergeCell ref="C42:D42"/>
    <mergeCell ref="C43:D43"/>
    <mergeCell ref="C44:D44"/>
    <mergeCell ref="J33:K33"/>
    <mergeCell ref="H28:I28"/>
    <mergeCell ref="L25:M25"/>
    <mergeCell ref="L26:M26"/>
    <mergeCell ref="J25:K25"/>
    <mergeCell ref="J26:K26"/>
    <mergeCell ref="J19:K19"/>
    <mergeCell ref="J17:K17"/>
    <mergeCell ref="L29:M29"/>
    <mergeCell ref="L30:M30"/>
    <mergeCell ref="L31:M31"/>
    <mergeCell ref="L27:M27"/>
    <mergeCell ref="L28:M28"/>
    <mergeCell ref="J23:K23"/>
    <mergeCell ref="L24:M24"/>
    <mergeCell ref="L23:M23"/>
    <mergeCell ref="J24:K24"/>
    <mergeCell ref="J29:K29"/>
    <mergeCell ref="J30:K30"/>
    <mergeCell ref="J31:K31"/>
    <mergeCell ref="J32:K32"/>
    <mergeCell ref="L32:M32"/>
    <mergeCell ref="L33:M33"/>
    <mergeCell ref="H19:I19"/>
    <mergeCell ref="T67:W67"/>
    <mergeCell ref="K71:M71"/>
    <mergeCell ref="K69:M69"/>
    <mergeCell ref="K70:M70"/>
    <mergeCell ref="K67:M68"/>
    <mergeCell ref="C68:H68"/>
    <mergeCell ref="C65:E65"/>
    <mergeCell ref="C66:E66"/>
    <mergeCell ref="B2:N2"/>
    <mergeCell ref="E4:G4"/>
    <mergeCell ref="C13:D13"/>
    <mergeCell ref="C14:D14"/>
    <mergeCell ref="C15:D15"/>
    <mergeCell ref="C16:D16"/>
    <mergeCell ref="C17:D17"/>
    <mergeCell ref="C18:D18"/>
    <mergeCell ref="C19:D19"/>
    <mergeCell ref="L19:M19"/>
    <mergeCell ref="C11:D11"/>
    <mergeCell ref="B3:H3"/>
    <mergeCell ref="E7:G7"/>
    <mergeCell ref="B4:C4"/>
    <mergeCell ref="B5:C5"/>
    <mergeCell ref="E5:G5"/>
    <mergeCell ref="U7:W7"/>
    <mergeCell ref="Q7:T7"/>
    <mergeCell ref="H7:N7"/>
    <mergeCell ref="J13:K13"/>
    <mergeCell ref="J14:K14"/>
    <mergeCell ref="J15:K15"/>
    <mergeCell ref="J16:K16"/>
    <mergeCell ref="L14:M14"/>
    <mergeCell ref="L15:M15"/>
    <mergeCell ref="L16:M16"/>
    <mergeCell ref="L10:M10"/>
    <mergeCell ref="L11:M11"/>
    <mergeCell ref="L13:M13"/>
    <mergeCell ref="L9:M9"/>
    <mergeCell ref="H8:I8"/>
    <mergeCell ref="H10:I10"/>
    <mergeCell ref="H9:I9"/>
    <mergeCell ref="U12:W12"/>
    <mergeCell ref="H12:I12"/>
    <mergeCell ref="C20:D20"/>
    <mergeCell ref="C21:D21"/>
    <mergeCell ref="F8:F11"/>
    <mergeCell ref="G8:G11"/>
    <mergeCell ref="J8:K8"/>
    <mergeCell ref="J10:K10"/>
    <mergeCell ref="J11:K11"/>
    <mergeCell ref="C22:D22"/>
    <mergeCell ref="J20:K20"/>
    <mergeCell ref="J22:K22"/>
    <mergeCell ref="H20:I20"/>
    <mergeCell ref="J21:K21"/>
    <mergeCell ref="H21:I21"/>
    <mergeCell ref="H22:I22"/>
    <mergeCell ref="J12:K12"/>
    <mergeCell ref="J4:M4"/>
    <mergeCell ref="J27:K27"/>
    <mergeCell ref="H32:I32"/>
    <mergeCell ref="H31:I31"/>
    <mergeCell ref="J18:K18"/>
    <mergeCell ref="H11:I11"/>
    <mergeCell ref="H13:I13"/>
    <mergeCell ref="H14:I14"/>
    <mergeCell ref="H15:I15"/>
    <mergeCell ref="H16:I16"/>
    <mergeCell ref="H23:I23"/>
    <mergeCell ref="H24:I24"/>
    <mergeCell ref="H25:I25"/>
    <mergeCell ref="H26:I26"/>
    <mergeCell ref="H27:I27"/>
    <mergeCell ref="H17:I17"/>
    <mergeCell ref="H18:I18"/>
    <mergeCell ref="L12:M12"/>
    <mergeCell ref="L21:M21"/>
    <mergeCell ref="L22:M22"/>
    <mergeCell ref="L20:M20"/>
    <mergeCell ref="L8:M8"/>
    <mergeCell ref="L17:M17"/>
    <mergeCell ref="L18:M18"/>
  </mergeCells>
  <conditionalFormatting sqref="E13:F64">
    <cfRule type="cellIs" dxfId="50" priority="33" operator="equal">
      <formula>0</formula>
    </cfRule>
  </conditionalFormatting>
  <conditionalFormatting sqref="F1:F6 F79 F85:F1048576">
    <cfRule type="cellIs" dxfId="49" priority="34" operator="equal">
      <formula>0</formula>
    </cfRule>
  </conditionalFormatting>
  <conditionalFormatting sqref="F8">
    <cfRule type="cellIs" dxfId="48" priority="6" operator="equal">
      <formula>0</formula>
    </cfRule>
  </conditionalFormatting>
  <conditionalFormatting sqref="F12">
    <cfRule type="cellIs" dxfId="47" priority="4" operator="equal">
      <formula>0</formula>
    </cfRule>
  </conditionalFormatting>
  <conditionalFormatting sqref="H12">
    <cfRule type="cellIs" dxfId="46" priority="5" operator="equal">
      <formula>0</formula>
    </cfRule>
  </conditionalFormatting>
  <conditionalFormatting sqref="N13:P64">
    <cfRule type="cellIs" dxfId="45" priority="72" operator="equal">
      <formula>0</formula>
    </cfRule>
    <cfRule type="cellIs" dxfId="44" priority="73" operator="equal">
      <formula>0</formula>
    </cfRule>
  </conditionalFormatting>
  <conditionalFormatting sqref="N14:P64">
    <cfRule type="cellIs" dxfId="43" priority="10" operator="equal">
      <formula>FALSE</formula>
    </cfRule>
  </conditionalFormatting>
  <conditionalFormatting sqref="N69:Q72">
    <cfRule type="cellIs" dxfId="42" priority="36" operator="equal">
      <formula>0</formula>
    </cfRule>
    <cfRule type="cellIs" dxfId="41" priority="37" operator="equal">
      <formula>0</formula>
    </cfRule>
  </conditionalFormatting>
  <conditionalFormatting sqref="O11">
    <cfRule type="cellIs" dxfId="40" priority="2" operator="equal">
      <formula>"kies de brandstof"</formula>
    </cfRule>
  </conditionalFormatting>
  <conditionalFormatting sqref="O13:O64">
    <cfRule type="cellIs" dxfId="39" priority="1" operator="equal">
      <formula>"Kraftstoff wählen"</formula>
    </cfRule>
  </conditionalFormatting>
  <conditionalFormatting sqref="Q13:Q64">
    <cfRule type="cellIs" dxfId="38" priority="24" operator="equal">
      <formula>0</formula>
    </cfRule>
    <cfRule type="expression" dxfId="37" priority="25" stopIfTrue="1">
      <formula>$E13="Geladen"</formula>
    </cfRule>
    <cfRule type="cellIs" dxfId="36" priority="26" operator="equal">
      <formula>FALSE</formula>
    </cfRule>
    <cfRule type="cellIs" dxfId="35" priority="27" stopIfTrue="1" operator="equal">
      <formula>0</formula>
    </cfRule>
  </conditionalFormatting>
  <conditionalFormatting sqref="Q64">
    <cfRule type="cellIs" dxfId="34" priority="23" operator="equal">
      <formula>FALSE</formula>
    </cfRule>
  </conditionalFormatting>
  <conditionalFormatting sqref="R14:R63">
    <cfRule type="cellIs" dxfId="33" priority="22" stopIfTrue="1" operator="equal">
      <formula>0</formula>
    </cfRule>
  </conditionalFormatting>
  <conditionalFormatting sqref="R13:S64">
    <cfRule type="cellIs" dxfId="32" priority="16" stopIfTrue="1" operator="equal">
      <formula>0</formula>
    </cfRule>
  </conditionalFormatting>
  <conditionalFormatting sqref="R13:T64">
    <cfRule type="expression" dxfId="31" priority="15">
      <formula>$E13="Leer"</formula>
    </cfRule>
    <cfRule type="cellIs" dxfId="30" priority="17" operator="equal">
      <formula>FALSE</formula>
    </cfRule>
  </conditionalFormatting>
  <conditionalFormatting sqref="S14:S64">
    <cfRule type="cellIs" dxfId="29" priority="18" stopIfTrue="1" operator="equal">
      <formula>0</formula>
    </cfRule>
  </conditionalFormatting>
  <conditionalFormatting sqref="T13:T64">
    <cfRule type="cellIs" dxfId="28" priority="71" stopIfTrue="1" operator="equal">
      <formula>0</formula>
    </cfRule>
  </conditionalFormatting>
  <conditionalFormatting sqref="U13:U64">
    <cfRule type="cellIs" dxfId="27" priority="61" operator="equal">
      <formula>0</formula>
    </cfRule>
  </conditionalFormatting>
  <conditionalFormatting sqref="V13:W64">
    <cfRule type="expression" dxfId="26" priority="56">
      <formula>$E13="Leer"</formula>
    </cfRule>
  </conditionalFormatting>
  <conditionalFormatting sqref="X1:AD1048576">
    <cfRule type="cellIs" dxfId="25" priority="12" operator="equal">
      <formula>FALSE</formula>
    </cfRule>
  </conditionalFormatting>
  <dataValidations count="8">
    <dataValidation type="custom" allowBlank="1" showInputMessage="1" showErrorMessage="1" errorTitle="Let op" error="Bij &quot;Type&quot; is Empty ingevuld. Daarom hoeft deze niet ingevuld te worden. " sqref="W13:W64 V14:V64" xr:uid="{49C5FA64-F331-4C92-A58B-45E88B717566}">
      <formula1>$E13="Leeg"</formula1>
    </dataValidation>
    <dataValidation type="custom" allowBlank="1" showInputMessage="1" showErrorMessage="1" errorTitle="Let op" error="Bij 'Type' is 'Leeg' ingevuld. Daarom hoeft deze kolom niet ingevuld te worden. " sqref="T13:T64" xr:uid="{76B415C9-A2A8-2A43-B849-DDC16743EADD}">
      <formula1>$E13="Geladen"</formula1>
    </dataValidation>
    <dataValidation type="custom" allowBlank="1" showInputMessage="1" showErrorMessage="1" errorTitle="Let op" error="For 'Type', 'Empty' is filled in. Therefore, there is no need to fill in this column. " sqref="R14:S64" xr:uid="{8B5FA527-A15D-43A9-992F-B43E2CA59287}">
      <formula1>$E14="Geladen"</formula1>
    </dataValidation>
    <dataValidation type="custom" allowBlank="1" showInputMessage="1" showErrorMessage="1" error="For 'Type', 'Loaded' is filled in. Therefore, there is no need to fill in this column. " sqref="Q15:Q64" xr:uid="{CDCAFC59-345E-4806-9889-8CEE3202202D}">
      <formula1>$E15="Leer"</formula1>
    </dataValidation>
    <dataValidation type="list" allowBlank="1" showInputMessage="1" showErrorMessage="1" sqref="E13:E64" xr:uid="{5FACA4F2-0621-4FFB-9A90-36D3BEC63C52}">
      <formula1>"Leer,Geladen"</formula1>
    </dataValidation>
    <dataValidation type="custom" allowBlank="1" showInputMessage="1" showErrorMessage="1" errorTitle="Let op" error="Für &quot;Typ&quot; wird &quot;Leer&quot; eingetragen. Daher muss diese Spalte nicht ausgefüllt werden." sqref="R13:S13" xr:uid="{8C9A77FD-7B48-4DEB-A3C9-4269A37DB55F}">
      <formula1>$E13="Geladen"</formula1>
    </dataValidation>
    <dataValidation type="custom" allowBlank="1" showInputMessage="1" showErrorMessage="1" error="Für 'Typ' wird 'Geladen' eingetragen. Daher ist es nicht erforderlich, diese Spalte auszufüllen." sqref="Q13:Q14" xr:uid="{C15ACBAF-1BAE-4E63-8718-EAA13C641DEC}">
      <formula1>$E13="Leer"</formula1>
    </dataValidation>
    <dataValidation type="custom" allowBlank="1" showInputMessage="1" showErrorMessage="1" errorTitle="Let op" error="Unter &quot;Typ&quot; wird &quot;leer&quot; eingetragen. Er muss daher nicht ausgefüllt werden." sqref="V13" xr:uid="{AB726842-3522-4973-B269-59DE53EBBF93}">
      <formula1>$E13="Leeg"</formula1>
    </dataValidation>
  </dataValidations>
  <pageMargins left="0.23622047244094491" right="0.23622047244094491" top="0.39370078740157483" bottom="0.74803149606299213" header="0.31496062992125984" footer="0.31496062992125984"/>
  <pageSetup paperSize="8" scale="7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CE311D-701B-4B7A-A3AF-21D1E67BF19D}">
          <x14:formula1>
            <xm:f>Emissionsfaktoren!$A$1:$A$9</xm:f>
          </x14:formula1>
          <xm:sqref>O13:O64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4E20-76B6-4639-B226-423325163022}">
  <dimension ref="A1:B9"/>
  <sheetViews>
    <sheetView showGridLines="0" workbookViewId="0">
      <selection activeCell="E27" sqref="E27"/>
    </sheetView>
  </sheetViews>
  <sheetFormatPr defaultRowHeight="15" customHeight="1" x14ac:dyDescent="0.25"/>
  <cols>
    <col min="1" max="1" width="18.81640625" customWidth="1"/>
    <col min="2" max="2" width="5.36328125" bestFit="1" customWidth="1"/>
  </cols>
  <sheetData>
    <row r="1" spans="1:2" ht="15" customHeight="1" thickBot="1" x14ac:dyDescent="0.3">
      <c r="A1" s="110" t="s">
        <v>83</v>
      </c>
      <c r="B1" s="110">
        <v>0</v>
      </c>
    </row>
    <row r="2" spans="1:2" ht="15" customHeight="1" thickBot="1" x14ac:dyDescent="0.3">
      <c r="A2" s="110" t="s">
        <v>84</v>
      </c>
      <c r="B2" s="111">
        <v>2.6520000000000001</v>
      </c>
    </row>
    <row r="3" spans="1:2" ht="15" customHeight="1" thickBot="1" x14ac:dyDescent="0.3">
      <c r="A3" s="110" t="s">
        <v>85</v>
      </c>
      <c r="B3" s="111">
        <v>2.468</v>
      </c>
    </row>
    <row r="4" spans="1:2" ht="15" customHeight="1" thickBot="1" x14ac:dyDescent="0.3">
      <c r="A4" s="110" t="s">
        <v>86</v>
      </c>
      <c r="B4" s="111">
        <v>3.2000000000000001E-2</v>
      </c>
    </row>
    <row r="5" spans="1:2" ht="15" customHeight="1" thickBot="1" x14ac:dyDescent="0.3">
      <c r="A5" s="110" t="s">
        <v>87</v>
      </c>
      <c r="B5" s="111">
        <v>3.1E-2</v>
      </c>
    </row>
    <row r="6" spans="1:2" ht="15" customHeight="1" thickBot="1" x14ac:dyDescent="0.3">
      <c r="A6" s="110" t="s">
        <v>88</v>
      </c>
      <c r="B6" s="111">
        <v>2.4649999999999999</v>
      </c>
    </row>
    <row r="7" spans="1:2" ht="15" customHeight="1" thickBot="1" x14ac:dyDescent="0.3">
      <c r="A7" s="110" t="s">
        <v>89</v>
      </c>
      <c r="B7" s="111">
        <v>2.1280000000000001</v>
      </c>
    </row>
    <row r="8" spans="1:2" ht="15" customHeight="1" thickBot="1" x14ac:dyDescent="0.3">
      <c r="A8" s="110" t="s">
        <v>90</v>
      </c>
      <c r="B8" s="111">
        <v>2.9449999999999998</v>
      </c>
    </row>
    <row r="9" spans="1:2" ht="15" customHeight="1" thickBot="1" x14ac:dyDescent="0.3">
      <c r="A9" s="110" t="s">
        <v>91</v>
      </c>
      <c r="B9" s="111">
        <v>0.17599999999999999</v>
      </c>
    </row>
  </sheetData>
  <sheetProtection algorithmName="SHA-512" hashValue="1C4KVOfTxCdwtQudmMtTFjv3Gj3LG/2zAfJMqTbWoGLoY/zB535XcJvRdjXrjbA0GbnJYpP3XtHWrCyAU7Yi5A==" saltValue="34i91LaMap3WWPktX5fbQ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92BFC-0299-4EED-95E1-703800C82E81}">
  <sheetPr>
    <pageSetUpPr fitToPage="1"/>
  </sheetPr>
  <dimension ref="A1:AG51"/>
  <sheetViews>
    <sheetView showZeros="0" view="pageBreakPreview" zoomScaleNormal="100" zoomScaleSheetLayoutView="100" workbookViewId="0">
      <selection activeCell="F46" sqref="F46"/>
    </sheetView>
  </sheetViews>
  <sheetFormatPr defaultColWidth="9.1796875" defaultRowHeight="12.5" x14ac:dyDescent="0.25"/>
  <cols>
    <col min="1" max="1" width="20.81640625" style="3" customWidth="1"/>
    <col min="2" max="2" width="6.26953125" style="6" customWidth="1"/>
    <col min="3" max="3" width="9.1796875" style="5" customWidth="1"/>
    <col min="4" max="4" width="1.7265625" style="5" customWidth="1"/>
    <col min="5" max="7" width="20.7265625" style="5" customWidth="1"/>
    <col min="8" max="8" width="13.7265625" style="5" customWidth="1"/>
    <col min="9" max="9" width="1.7265625" style="5" customWidth="1"/>
    <col min="10" max="10" width="13.7265625" style="5" customWidth="1"/>
    <col min="11" max="11" width="1.7265625" style="5" customWidth="1"/>
    <col min="12" max="13" width="7.7265625" style="5" customWidth="1"/>
    <col min="14" max="16" width="14.7265625" style="5" customWidth="1"/>
    <col min="17" max="17" width="11.7265625" style="5" customWidth="1"/>
    <col min="18" max="18" width="12.7265625" style="5" customWidth="1"/>
    <col min="19" max="22" width="11.7265625" style="5" customWidth="1"/>
    <col min="23" max="23" width="12.1796875" style="6" customWidth="1"/>
    <col min="24" max="25" width="11.7265625" style="75" hidden="1" customWidth="1"/>
    <col min="26" max="29" width="15.7265625" style="75" hidden="1" customWidth="1"/>
    <col min="30" max="30" width="9.1796875" style="75" hidden="1" customWidth="1"/>
    <col min="31" max="33" width="9.1796875" style="76" hidden="1" customWidth="1"/>
    <col min="34" max="16384" width="9.1796875" style="6"/>
  </cols>
  <sheetData>
    <row r="1" spans="1:33" ht="20.149999999999999" customHeight="1" x14ac:dyDescent="0.25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 t="s">
        <v>0</v>
      </c>
      <c r="O1" s="4"/>
      <c r="P1" s="4"/>
      <c r="Q1" s="4"/>
      <c r="R1" s="4"/>
      <c r="S1" s="4"/>
      <c r="T1" s="4"/>
      <c r="U1" s="4"/>
      <c r="V1" s="4"/>
      <c r="W1" s="3"/>
    </row>
    <row r="2" spans="1:33" ht="20.149999999999999" customHeight="1" x14ac:dyDescent="0.25">
      <c r="B2" s="252" t="s">
        <v>27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107"/>
      <c r="P2" s="107"/>
      <c r="Q2" s="4" t="s">
        <v>0</v>
      </c>
      <c r="R2" s="4"/>
      <c r="S2" s="4"/>
      <c r="T2" s="4"/>
      <c r="U2" s="4"/>
      <c r="V2" s="4"/>
      <c r="W2" s="3"/>
    </row>
    <row r="3" spans="1:33" ht="20.149999999999999" customHeight="1" x14ac:dyDescent="0.25">
      <c r="B3" s="259"/>
      <c r="C3" s="259"/>
      <c r="D3" s="259"/>
      <c r="E3" s="259"/>
      <c r="F3" s="259"/>
      <c r="G3" s="259"/>
      <c r="H3" s="259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33" s="7" customFormat="1" ht="20.149999999999999" customHeight="1" x14ac:dyDescent="0.25">
      <c r="A4" s="2"/>
      <c r="B4" s="260" t="s">
        <v>28</v>
      </c>
      <c r="C4" s="260" t="s">
        <v>2</v>
      </c>
      <c r="D4" s="14" t="s">
        <v>1</v>
      </c>
      <c r="E4" s="253"/>
      <c r="F4" s="253"/>
      <c r="G4" s="253"/>
      <c r="H4" s="15" t="s">
        <v>12</v>
      </c>
      <c r="I4" s="10" t="s">
        <v>1</v>
      </c>
      <c r="J4" s="273"/>
      <c r="K4" s="273"/>
      <c r="L4" s="273"/>
      <c r="M4" s="273"/>
      <c r="N4" s="273"/>
      <c r="O4" s="2"/>
      <c r="P4" s="2"/>
      <c r="Q4" s="2"/>
      <c r="R4" s="1"/>
      <c r="S4" s="1"/>
      <c r="T4" s="1"/>
      <c r="U4" s="2"/>
      <c r="V4" s="1"/>
      <c r="W4" s="2"/>
      <c r="X4" s="77"/>
      <c r="Y4" s="77"/>
      <c r="Z4" s="77"/>
      <c r="AA4" s="77"/>
      <c r="AB4" s="77"/>
      <c r="AC4" s="77"/>
      <c r="AD4" s="77"/>
      <c r="AE4" s="78"/>
      <c r="AF4" s="78"/>
      <c r="AG4" s="78"/>
    </row>
    <row r="5" spans="1:33" s="7" customFormat="1" ht="20.149999999999999" customHeight="1" x14ac:dyDescent="0.25">
      <c r="A5" s="2"/>
      <c r="B5" s="261" t="s">
        <v>29</v>
      </c>
      <c r="C5" s="261" t="s">
        <v>11</v>
      </c>
      <c r="D5" s="14" t="s">
        <v>1</v>
      </c>
      <c r="E5" s="262"/>
      <c r="F5" s="262"/>
      <c r="G5" s="262"/>
      <c r="H5" s="15" t="s">
        <v>0</v>
      </c>
      <c r="I5" s="4"/>
      <c r="J5" s="4"/>
      <c r="K5" s="4"/>
      <c r="L5" s="4"/>
      <c r="M5" s="4"/>
      <c r="N5" s="4"/>
      <c r="O5" s="4"/>
      <c r="P5" s="2"/>
      <c r="Q5" s="2"/>
      <c r="R5" s="40"/>
      <c r="S5" s="1"/>
      <c r="T5" s="1"/>
      <c r="U5" s="1"/>
      <c r="V5" s="1"/>
      <c r="W5" s="2"/>
      <c r="X5" s="77"/>
      <c r="Y5" s="77"/>
      <c r="Z5" s="77"/>
      <c r="AA5" s="77"/>
      <c r="AB5" s="77"/>
      <c r="AC5" s="77"/>
      <c r="AD5" s="77"/>
      <c r="AE5" s="78"/>
      <c r="AF5" s="78"/>
      <c r="AG5" s="78"/>
    </row>
    <row r="6" spans="1:33" s="7" customFormat="1" ht="20.149999999999999" customHeight="1" thickBot="1" x14ac:dyDescent="0.3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77"/>
      <c r="Y6" s="77"/>
      <c r="Z6" s="77"/>
      <c r="AA6" s="77"/>
      <c r="AB6" s="77"/>
      <c r="AC6" s="77"/>
      <c r="AD6" s="77"/>
      <c r="AE6" s="78"/>
      <c r="AF6" s="78"/>
      <c r="AG6" s="78"/>
    </row>
    <row r="7" spans="1:33" s="9" customFormat="1" ht="27" customHeight="1" x14ac:dyDescent="0.25">
      <c r="A7" s="12"/>
      <c r="B7" s="12" t="s">
        <v>0</v>
      </c>
      <c r="C7" s="12"/>
      <c r="D7" s="10"/>
      <c r="E7" s="234" t="s">
        <v>30</v>
      </c>
      <c r="F7" s="232"/>
      <c r="G7" s="232"/>
      <c r="H7" s="234" t="s">
        <v>32</v>
      </c>
      <c r="I7" s="232"/>
      <c r="J7" s="232"/>
      <c r="K7" s="232"/>
      <c r="L7" s="232"/>
      <c r="M7" s="232"/>
      <c r="N7" s="233"/>
      <c r="O7" s="234" t="s">
        <v>94</v>
      </c>
      <c r="P7" s="232"/>
      <c r="Q7" s="234" t="s">
        <v>33</v>
      </c>
      <c r="R7" s="232"/>
      <c r="S7" s="232"/>
      <c r="T7" s="232"/>
      <c r="U7" s="234" t="s">
        <v>74</v>
      </c>
      <c r="V7" s="232"/>
      <c r="W7" s="233"/>
      <c r="X7" s="79"/>
      <c r="Y7" s="79"/>
      <c r="Z7" s="79"/>
      <c r="AA7" s="79"/>
      <c r="AB7" s="79"/>
      <c r="AC7" s="79"/>
      <c r="AD7" s="79"/>
      <c r="AE7" s="80"/>
      <c r="AF7" s="80"/>
      <c r="AG7" s="80"/>
    </row>
    <row r="8" spans="1:33" s="8" customFormat="1" ht="15" customHeight="1" x14ac:dyDescent="0.25">
      <c r="A8" s="12" t="s">
        <v>0</v>
      </c>
      <c r="B8" s="12"/>
      <c r="C8" s="12"/>
      <c r="D8" s="16"/>
      <c r="E8" s="73" t="s">
        <v>0</v>
      </c>
      <c r="F8" s="223" t="s">
        <v>35</v>
      </c>
      <c r="G8" s="226" t="s">
        <v>36</v>
      </c>
      <c r="H8" s="238" t="s">
        <v>3</v>
      </c>
      <c r="I8" s="220"/>
      <c r="J8" s="219" t="s">
        <v>4</v>
      </c>
      <c r="K8" s="220"/>
      <c r="L8" s="219" t="s">
        <v>5</v>
      </c>
      <c r="M8" s="220"/>
      <c r="N8" s="42" t="s">
        <v>16</v>
      </c>
      <c r="O8" s="123"/>
      <c r="P8" s="124"/>
      <c r="Q8" s="45"/>
      <c r="R8" s="46" t="s">
        <v>9</v>
      </c>
      <c r="S8" s="46" t="s">
        <v>10</v>
      </c>
      <c r="T8" s="47" t="s">
        <v>15</v>
      </c>
      <c r="U8" s="103" t="s">
        <v>0</v>
      </c>
      <c r="V8" s="88" t="s">
        <v>70</v>
      </c>
      <c r="W8" s="61" t="s">
        <v>47</v>
      </c>
      <c r="X8" s="77"/>
      <c r="Y8" s="77"/>
      <c r="Z8" s="77"/>
      <c r="AA8" s="77"/>
      <c r="AB8" s="77"/>
      <c r="AC8" s="77"/>
      <c r="AD8" s="77"/>
      <c r="AE8" s="77"/>
      <c r="AF8" s="77"/>
      <c r="AG8" s="77"/>
    </row>
    <row r="9" spans="1:33" s="8" customFormat="1" ht="15" customHeight="1" x14ac:dyDescent="0.25">
      <c r="A9" s="12"/>
      <c r="B9" s="12" t="s">
        <v>0</v>
      </c>
      <c r="C9" s="12" t="s">
        <v>0</v>
      </c>
      <c r="D9" s="16"/>
      <c r="E9" s="41" t="s">
        <v>34</v>
      </c>
      <c r="F9" s="224"/>
      <c r="G9" s="227"/>
      <c r="H9" s="239" t="s">
        <v>37</v>
      </c>
      <c r="I9" s="230"/>
      <c r="J9" s="229" t="s">
        <v>38</v>
      </c>
      <c r="K9" s="230"/>
      <c r="L9" s="229" t="s">
        <v>37</v>
      </c>
      <c r="M9" s="230"/>
      <c r="N9" s="43"/>
      <c r="O9" s="108"/>
      <c r="P9" s="118" t="s">
        <v>95</v>
      </c>
      <c r="Q9" s="48"/>
      <c r="R9" s="49" t="s">
        <v>0</v>
      </c>
      <c r="S9" s="49" t="s">
        <v>0</v>
      </c>
      <c r="T9" s="50" t="s">
        <v>67</v>
      </c>
      <c r="U9" s="59" t="s">
        <v>47</v>
      </c>
      <c r="V9" s="60" t="s">
        <v>71</v>
      </c>
      <c r="W9" s="61" t="s">
        <v>68</v>
      </c>
      <c r="X9" s="77"/>
      <c r="Y9" s="77"/>
      <c r="Z9" s="77"/>
      <c r="AA9" s="77"/>
      <c r="AB9" s="77"/>
      <c r="AC9" s="77"/>
      <c r="AD9" s="77"/>
      <c r="AE9" s="77"/>
      <c r="AF9" s="77"/>
      <c r="AG9" s="77"/>
    </row>
    <row r="10" spans="1:33" s="7" customFormat="1" ht="14" x14ac:dyDescent="0.25">
      <c r="A10" s="12"/>
      <c r="B10" s="12" t="s">
        <v>0</v>
      </c>
      <c r="C10" s="12"/>
      <c r="D10" s="10"/>
      <c r="E10" s="74" t="s">
        <v>63</v>
      </c>
      <c r="F10" s="224"/>
      <c r="G10" s="227"/>
      <c r="H10" s="239" t="s">
        <v>39</v>
      </c>
      <c r="I10" s="230"/>
      <c r="J10" s="229" t="s">
        <v>40</v>
      </c>
      <c r="K10" s="230"/>
      <c r="L10" s="229" t="s">
        <v>39</v>
      </c>
      <c r="M10" s="230"/>
      <c r="N10" s="43" t="s">
        <v>41</v>
      </c>
      <c r="O10" s="108"/>
      <c r="P10" s="118" t="s">
        <v>96</v>
      </c>
      <c r="Q10" s="51" t="s">
        <v>44</v>
      </c>
      <c r="R10" s="49" t="s">
        <v>44</v>
      </c>
      <c r="S10" s="49" t="s">
        <v>66</v>
      </c>
      <c r="T10" s="50" t="s">
        <v>14</v>
      </c>
      <c r="U10" s="59" t="s">
        <v>30</v>
      </c>
      <c r="V10" s="60" t="s">
        <v>69</v>
      </c>
      <c r="W10" s="61" t="s">
        <v>48</v>
      </c>
      <c r="X10" s="77"/>
      <c r="Y10" s="77"/>
      <c r="Z10" s="77"/>
      <c r="AA10" s="77"/>
      <c r="AB10" s="77"/>
      <c r="AC10" s="77"/>
      <c r="AD10" s="77"/>
      <c r="AE10" s="78"/>
      <c r="AF10" s="78"/>
      <c r="AG10" s="78"/>
    </row>
    <row r="11" spans="1:33" s="18" customFormat="1" ht="15" customHeight="1" thickBot="1" x14ac:dyDescent="0.3">
      <c r="A11" s="17"/>
      <c r="B11" s="16" t="s">
        <v>0</v>
      </c>
      <c r="C11" s="258" t="s">
        <v>0</v>
      </c>
      <c r="D11" s="258"/>
      <c r="E11" s="74" t="s">
        <v>72</v>
      </c>
      <c r="F11" s="225"/>
      <c r="G11" s="228"/>
      <c r="H11" s="212" t="s">
        <v>42</v>
      </c>
      <c r="I11" s="213"/>
      <c r="J11" s="231" t="s">
        <v>30</v>
      </c>
      <c r="K11" s="213"/>
      <c r="L11" s="229" t="s">
        <v>43</v>
      </c>
      <c r="M11" s="230"/>
      <c r="N11" s="43" t="s">
        <v>30</v>
      </c>
      <c r="O11" s="108" t="s">
        <v>31</v>
      </c>
      <c r="P11" s="118" t="s">
        <v>97</v>
      </c>
      <c r="Q11" s="51" t="s">
        <v>45</v>
      </c>
      <c r="R11" s="49" t="s">
        <v>46</v>
      </c>
      <c r="S11" s="52" t="s">
        <v>49</v>
      </c>
      <c r="T11" s="50" t="s">
        <v>73</v>
      </c>
      <c r="U11" s="62" t="s">
        <v>6</v>
      </c>
      <c r="V11" s="63" t="s">
        <v>6</v>
      </c>
      <c r="W11" s="61" t="s">
        <v>7</v>
      </c>
      <c r="X11" s="81"/>
      <c r="Y11" s="81"/>
      <c r="Z11" s="81"/>
      <c r="AA11" s="81"/>
      <c r="AB11" s="81"/>
      <c r="AC11" s="81"/>
      <c r="AD11" s="81"/>
      <c r="AE11" s="82"/>
      <c r="AF11" s="82"/>
      <c r="AG11" s="82"/>
    </row>
    <row r="12" spans="1:33" s="36" customFormat="1" ht="29.25" customHeight="1" thickBot="1" x14ac:dyDescent="0.3">
      <c r="B12" s="102" t="s">
        <v>8</v>
      </c>
      <c r="C12" s="269" t="s">
        <v>80</v>
      </c>
      <c r="D12" s="270"/>
      <c r="E12" s="38" t="s">
        <v>50</v>
      </c>
      <c r="F12" s="39" t="s">
        <v>51</v>
      </c>
      <c r="G12" s="37" t="s">
        <v>52</v>
      </c>
      <c r="H12" s="242" t="s">
        <v>51</v>
      </c>
      <c r="I12" s="243"/>
      <c r="J12" s="216" t="s">
        <v>52</v>
      </c>
      <c r="K12" s="217"/>
      <c r="L12" s="216" t="s">
        <v>52</v>
      </c>
      <c r="M12" s="217"/>
      <c r="N12" s="44" t="s">
        <v>53</v>
      </c>
      <c r="O12" s="117" t="s">
        <v>98</v>
      </c>
      <c r="P12" s="119" t="s">
        <v>53</v>
      </c>
      <c r="Q12" s="93" t="s">
        <v>52</v>
      </c>
      <c r="R12" s="53" t="s">
        <v>52</v>
      </c>
      <c r="S12" s="54" t="s">
        <v>52</v>
      </c>
      <c r="T12" s="55" t="s">
        <v>53</v>
      </c>
      <c r="U12" s="274" t="s">
        <v>53</v>
      </c>
      <c r="V12" s="240"/>
      <c r="W12" s="241"/>
      <c r="X12" s="83" t="s">
        <v>18</v>
      </c>
      <c r="Y12" s="83" t="s">
        <v>19</v>
      </c>
      <c r="Z12" s="83" t="s">
        <v>20</v>
      </c>
      <c r="AA12" s="83" t="s">
        <v>21</v>
      </c>
      <c r="AB12" s="83" t="s">
        <v>22</v>
      </c>
      <c r="AC12" s="83" t="s">
        <v>23</v>
      </c>
      <c r="AD12" s="83" t="s">
        <v>24</v>
      </c>
      <c r="AE12" s="84"/>
      <c r="AF12" s="84"/>
      <c r="AG12" s="84"/>
    </row>
    <row r="13" spans="1:33" s="7" customFormat="1" ht="22" customHeight="1" x14ac:dyDescent="0.25">
      <c r="A13" s="2"/>
      <c r="B13" s="23">
        <v>1</v>
      </c>
      <c r="C13" s="281"/>
      <c r="D13" s="282"/>
      <c r="E13" s="89"/>
      <c r="F13" s="21" t="s">
        <v>25</v>
      </c>
      <c r="G13" s="85"/>
      <c r="H13" s="283"/>
      <c r="I13" s="284"/>
      <c r="J13" s="235"/>
      <c r="K13" s="236"/>
      <c r="L13" s="237"/>
      <c r="M13" s="237"/>
      <c r="N13" s="90">
        <f t="shared" ref="N13:N38" si="0">H13+J13-L13</f>
        <v>0</v>
      </c>
      <c r="O13" s="115" t="s">
        <v>83</v>
      </c>
      <c r="P13" s="120">
        <f>VLOOKUP(O13,Emissionsfaktoren!$A$1:$B$9,2,FALSE)</f>
        <v>0</v>
      </c>
      <c r="Q13" s="99"/>
      <c r="R13" s="91"/>
      <c r="S13" s="56"/>
      <c r="T13" s="96">
        <f>R13*S13</f>
        <v>0</v>
      </c>
      <c r="U13" s="64">
        <f t="shared" ref="U13:U36" si="1">N13*$L$5</f>
        <v>0</v>
      </c>
      <c r="V13" s="65" t="str">
        <f t="shared" ref="V13:V38" si="2">IFERROR((U13/S13)," ")</f>
        <v xml:space="preserve"> </v>
      </c>
      <c r="W13" s="66" t="str">
        <f t="shared" ref="W13:W24" si="3">IFERROR((U13/T13)*1000, "  ")</f>
        <v xml:space="preserve">  </v>
      </c>
      <c r="X13" s="77" t="b">
        <f t="shared" ref="X13:X38" si="4">_xlfn.ISFORMULA(F13)</f>
        <v>0</v>
      </c>
      <c r="Y13" s="77" t="b">
        <f t="shared" ref="Y13:Y38" si="5">_xlfn.ISFORMULA(H13)</f>
        <v>0</v>
      </c>
      <c r="Z13" s="77" t="b">
        <f>_xlfn.ISFORMULA(N13)</f>
        <v>1</v>
      </c>
      <c r="AA13" s="77" t="b">
        <f>_xlfn.ISFORMULA(T13)</f>
        <v>1</v>
      </c>
      <c r="AB13" s="77" t="b">
        <f>_xlfn.ISFORMULA(U13)</f>
        <v>1</v>
      </c>
      <c r="AC13" s="77" t="b">
        <f>_xlfn.ISFORMULA(V13)</f>
        <v>1</v>
      </c>
      <c r="AD13" s="77" t="b">
        <f>_xlfn.ISFORMULA(W13)</f>
        <v>1</v>
      </c>
      <c r="AE13" s="78"/>
      <c r="AF13" s="78"/>
      <c r="AG13" s="78" t="b">
        <f>_xlfn.ISFORMULA(N13)</f>
        <v>1</v>
      </c>
    </row>
    <row r="14" spans="1:33" s="7" customFormat="1" ht="22" customHeight="1" x14ac:dyDescent="0.25">
      <c r="A14" s="2"/>
      <c r="B14" s="23">
        <v>2</v>
      </c>
      <c r="C14" s="275"/>
      <c r="D14" s="276"/>
      <c r="E14" s="19"/>
      <c r="F14" s="22">
        <f t="shared" ref="F14:F38" si="6">G13</f>
        <v>0</v>
      </c>
      <c r="G14" s="86"/>
      <c r="H14" s="277">
        <f t="shared" ref="H14:H38" si="7">L13</f>
        <v>0</v>
      </c>
      <c r="I14" s="278"/>
      <c r="J14" s="208"/>
      <c r="K14" s="209"/>
      <c r="L14" s="218"/>
      <c r="M14" s="218"/>
      <c r="N14" s="94">
        <f>H14+J14-L14</f>
        <v>0</v>
      </c>
      <c r="O14" s="116" t="s">
        <v>83</v>
      </c>
      <c r="P14" s="121">
        <f>VLOOKUP(O14,Emissionsfaktoren!$A$1:$B$9,2,FALSE)</f>
        <v>0</v>
      </c>
      <c r="Q14" s="92"/>
      <c r="R14" s="57"/>
      <c r="S14" s="57"/>
      <c r="T14" s="97">
        <f t="shared" ref="T14:T38" si="8">R14*S14</f>
        <v>0</v>
      </c>
      <c r="U14" s="67">
        <f t="shared" si="1"/>
        <v>0</v>
      </c>
      <c r="V14" s="68" t="str">
        <f t="shared" si="2"/>
        <v xml:space="preserve"> </v>
      </c>
      <c r="W14" s="69" t="str">
        <f t="shared" si="3"/>
        <v xml:space="preserve">  </v>
      </c>
      <c r="X14" s="77" t="b">
        <f t="shared" si="4"/>
        <v>1</v>
      </c>
      <c r="Y14" s="77" t="b">
        <f t="shared" si="5"/>
        <v>1</v>
      </c>
      <c r="Z14" s="77" t="b">
        <f t="shared" ref="Z14:Z38" si="9">_xlfn.ISFORMULA(N14)</f>
        <v>1</v>
      </c>
      <c r="AA14" s="77" t="b">
        <f t="shared" ref="AA14:AD38" si="10">_xlfn.ISFORMULA(T14)</f>
        <v>1</v>
      </c>
      <c r="AB14" s="77" t="b">
        <f t="shared" si="10"/>
        <v>1</v>
      </c>
      <c r="AC14" s="77" t="b">
        <f t="shared" si="10"/>
        <v>1</v>
      </c>
      <c r="AD14" s="77" t="b">
        <f t="shared" si="10"/>
        <v>1</v>
      </c>
      <c r="AE14" s="78"/>
      <c r="AF14" s="78"/>
      <c r="AG14" s="78" t="b">
        <f t="shared" ref="AG14:AG38" si="11">_xlfn.ISFORMULA(N14)</f>
        <v>1</v>
      </c>
    </row>
    <row r="15" spans="1:33" s="7" customFormat="1" ht="22" customHeight="1" x14ac:dyDescent="0.25">
      <c r="A15" s="2"/>
      <c r="B15" s="19">
        <v>3</v>
      </c>
      <c r="C15" s="279"/>
      <c r="D15" s="280"/>
      <c r="E15" s="19"/>
      <c r="F15" s="22">
        <f t="shared" si="6"/>
        <v>0</v>
      </c>
      <c r="G15" s="86"/>
      <c r="H15" s="277">
        <f t="shared" si="7"/>
        <v>0</v>
      </c>
      <c r="I15" s="278"/>
      <c r="J15" s="208"/>
      <c r="K15" s="209"/>
      <c r="L15" s="218"/>
      <c r="M15" s="218"/>
      <c r="N15" s="94">
        <f t="shared" si="0"/>
        <v>0</v>
      </c>
      <c r="O15" s="116" t="s">
        <v>83</v>
      </c>
      <c r="P15" s="121">
        <f>VLOOKUP(O15,Emissionsfaktoren!$A$1:$B$9,2,FALSE)</f>
        <v>0</v>
      </c>
      <c r="Q15" s="92"/>
      <c r="R15" s="57"/>
      <c r="S15" s="57"/>
      <c r="T15" s="97">
        <f t="shared" si="8"/>
        <v>0</v>
      </c>
      <c r="U15" s="67">
        <f t="shared" si="1"/>
        <v>0</v>
      </c>
      <c r="V15" s="68" t="str">
        <f t="shared" si="2"/>
        <v xml:space="preserve"> </v>
      </c>
      <c r="W15" s="69" t="str">
        <f t="shared" si="3"/>
        <v xml:space="preserve">  </v>
      </c>
      <c r="X15" s="77" t="b">
        <f t="shared" si="4"/>
        <v>1</v>
      </c>
      <c r="Y15" s="77" t="b">
        <f t="shared" si="5"/>
        <v>1</v>
      </c>
      <c r="Z15" s="77" t="b">
        <f t="shared" si="9"/>
        <v>1</v>
      </c>
      <c r="AA15" s="77" t="b">
        <f t="shared" si="10"/>
        <v>1</v>
      </c>
      <c r="AB15" s="77" t="b">
        <f t="shared" si="10"/>
        <v>1</v>
      </c>
      <c r="AC15" s="77" t="b">
        <f t="shared" si="10"/>
        <v>1</v>
      </c>
      <c r="AD15" s="77" t="b">
        <f t="shared" si="10"/>
        <v>1</v>
      </c>
      <c r="AE15" s="78"/>
      <c r="AF15" s="78"/>
      <c r="AG15" s="78" t="b">
        <f t="shared" si="11"/>
        <v>1</v>
      </c>
    </row>
    <row r="16" spans="1:33" s="7" customFormat="1" ht="22" customHeight="1" x14ac:dyDescent="0.25">
      <c r="A16" s="2"/>
      <c r="B16" s="19">
        <v>4</v>
      </c>
      <c r="C16" s="279"/>
      <c r="D16" s="280"/>
      <c r="E16" s="19"/>
      <c r="F16" s="22">
        <f t="shared" si="6"/>
        <v>0</v>
      </c>
      <c r="G16" s="86"/>
      <c r="H16" s="277">
        <f t="shared" si="7"/>
        <v>0</v>
      </c>
      <c r="I16" s="278"/>
      <c r="J16" s="208"/>
      <c r="K16" s="209"/>
      <c r="L16" s="218"/>
      <c r="M16" s="218"/>
      <c r="N16" s="94">
        <f t="shared" si="0"/>
        <v>0</v>
      </c>
      <c r="O16" s="116" t="s">
        <v>83</v>
      </c>
      <c r="P16" s="121">
        <f>VLOOKUP(O16,Emissionsfaktoren!$A$1:$B$9,2,FALSE)</f>
        <v>0</v>
      </c>
      <c r="Q16" s="92"/>
      <c r="R16" s="57"/>
      <c r="S16" s="57"/>
      <c r="T16" s="97">
        <f t="shared" si="8"/>
        <v>0</v>
      </c>
      <c r="U16" s="67">
        <f t="shared" si="1"/>
        <v>0</v>
      </c>
      <c r="V16" s="68" t="str">
        <f t="shared" si="2"/>
        <v xml:space="preserve"> </v>
      </c>
      <c r="W16" s="69" t="str">
        <f t="shared" si="3"/>
        <v xml:space="preserve">  </v>
      </c>
      <c r="X16" s="77" t="b">
        <f t="shared" si="4"/>
        <v>1</v>
      </c>
      <c r="Y16" s="77" t="b">
        <f t="shared" si="5"/>
        <v>1</v>
      </c>
      <c r="Z16" s="77" t="b">
        <f t="shared" si="9"/>
        <v>1</v>
      </c>
      <c r="AA16" s="77" t="b">
        <f t="shared" si="10"/>
        <v>1</v>
      </c>
      <c r="AB16" s="77" t="b">
        <f t="shared" si="10"/>
        <v>1</v>
      </c>
      <c r="AC16" s="77" t="b">
        <f t="shared" si="10"/>
        <v>1</v>
      </c>
      <c r="AD16" s="77" t="b">
        <f t="shared" si="10"/>
        <v>1</v>
      </c>
      <c r="AE16" s="78"/>
      <c r="AF16" s="78"/>
      <c r="AG16" s="78" t="b">
        <f t="shared" si="11"/>
        <v>1</v>
      </c>
    </row>
    <row r="17" spans="1:33" s="7" customFormat="1" ht="22" customHeight="1" x14ac:dyDescent="0.25">
      <c r="A17" s="2"/>
      <c r="B17" s="19">
        <v>5</v>
      </c>
      <c r="C17" s="279"/>
      <c r="D17" s="280"/>
      <c r="E17" s="19"/>
      <c r="F17" s="22">
        <f t="shared" si="6"/>
        <v>0</v>
      </c>
      <c r="G17" s="86"/>
      <c r="H17" s="277">
        <f t="shared" si="7"/>
        <v>0</v>
      </c>
      <c r="I17" s="278"/>
      <c r="J17" s="208"/>
      <c r="K17" s="209"/>
      <c r="L17" s="218"/>
      <c r="M17" s="218"/>
      <c r="N17" s="94">
        <f t="shared" si="0"/>
        <v>0</v>
      </c>
      <c r="O17" s="116" t="s">
        <v>83</v>
      </c>
      <c r="P17" s="121">
        <f>VLOOKUP(O17,Emissionsfaktoren!$A$1:$B$9,2,FALSE)</f>
        <v>0</v>
      </c>
      <c r="Q17" s="92"/>
      <c r="R17" s="57"/>
      <c r="S17" s="57"/>
      <c r="T17" s="97">
        <f t="shared" si="8"/>
        <v>0</v>
      </c>
      <c r="U17" s="67">
        <f t="shared" si="1"/>
        <v>0</v>
      </c>
      <c r="V17" s="68" t="str">
        <f t="shared" si="2"/>
        <v xml:space="preserve"> </v>
      </c>
      <c r="W17" s="69" t="str">
        <f t="shared" si="3"/>
        <v xml:space="preserve">  </v>
      </c>
      <c r="X17" s="77" t="b">
        <f t="shared" si="4"/>
        <v>1</v>
      </c>
      <c r="Y17" s="77" t="b">
        <f t="shared" si="5"/>
        <v>1</v>
      </c>
      <c r="Z17" s="77" t="b">
        <f t="shared" si="9"/>
        <v>1</v>
      </c>
      <c r="AA17" s="77" t="b">
        <f t="shared" si="10"/>
        <v>1</v>
      </c>
      <c r="AB17" s="77" t="b">
        <f t="shared" si="10"/>
        <v>1</v>
      </c>
      <c r="AC17" s="77" t="b">
        <f t="shared" si="10"/>
        <v>1</v>
      </c>
      <c r="AD17" s="77" t="b">
        <f t="shared" si="10"/>
        <v>1</v>
      </c>
      <c r="AE17" s="78"/>
      <c r="AF17" s="78"/>
      <c r="AG17" s="78" t="b">
        <f t="shared" si="11"/>
        <v>1</v>
      </c>
    </row>
    <row r="18" spans="1:33" s="7" customFormat="1" ht="22" customHeight="1" x14ac:dyDescent="0.25">
      <c r="A18" s="2"/>
      <c r="B18" s="19">
        <v>6</v>
      </c>
      <c r="C18" s="279"/>
      <c r="D18" s="280"/>
      <c r="E18" s="19"/>
      <c r="F18" s="22">
        <f t="shared" si="6"/>
        <v>0</v>
      </c>
      <c r="G18" s="86"/>
      <c r="H18" s="277">
        <f t="shared" si="7"/>
        <v>0</v>
      </c>
      <c r="I18" s="278"/>
      <c r="J18" s="208"/>
      <c r="K18" s="209"/>
      <c r="L18" s="218"/>
      <c r="M18" s="218"/>
      <c r="N18" s="94">
        <f t="shared" si="0"/>
        <v>0</v>
      </c>
      <c r="O18" s="116" t="s">
        <v>83</v>
      </c>
      <c r="P18" s="121">
        <f>VLOOKUP(O18,Emissionsfaktoren!$A$1:$B$9,2,FALSE)</f>
        <v>0</v>
      </c>
      <c r="Q18" s="92"/>
      <c r="R18" s="57"/>
      <c r="S18" s="57"/>
      <c r="T18" s="97">
        <f t="shared" si="8"/>
        <v>0</v>
      </c>
      <c r="U18" s="67">
        <f t="shared" si="1"/>
        <v>0</v>
      </c>
      <c r="V18" s="68" t="str">
        <f t="shared" si="2"/>
        <v xml:space="preserve"> </v>
      </c>
      <c r="W18" s="69" t="str">
        <f t="shared" si="3"/>
        <v xml:space="preserve">  </v>
      </c>
      <c r="X18" s="77" t="b">
        <f t="shared" si="4"/>
        <v>1</v>
      </c>
      <c r="Y18" s="77" t="b">
        <f t="shared" si="5"/>
        <v>1</v>
      </c>
      <c r="Z18" s="77" t="b">
        <f t="shared" si="9"/>
        <v>1</v>
      </c>
      <c r="AA18" s="77" t="b">
        <f t="shared" si="10"/>
        <v>1</v>
      </c>
      <c r="AB18" s="77" t="b">
        <f t="shared" si="10"/>
        <v>1</v>
      </c>
      <c r="AC18" s="77" t="b">
        <f t="shared" si="10"/>
        <v>1</v>
      </c>
      <c r="AD18" s="77" t="b">
        <f t="shared" si="10"/>
        <v>1</v>
      </c>
      <c r="AE18" s="78"/>
      <c r="AF18" s="78"/>
      <c r="AG18" s="78" t="b">
        <f t="shared" si="11"/>
        <v>1</v>
      </c>
    </row>
    <row r="19" spans="1:33" s="7" customFormat="1" ht="22" customHeight="1" x14ac:dyDescent="0.25">
      <c r="A19" s="2"/>
      <c r="B19" s="19">
        <v>7</v>
      </c>
      <c r="C19" s="279"/>
      <c r="D19" s="280"/>
      <c r="E19" s="19"/>
      <c r="F19" s="22">
        <f t="shared" si="6"/>
        <v>0</v>
      </c>
      <c r="G19" s="86"/>
      <c r="H19" s="277">
        <f t="shared" si="7"/>
        <v>0</v>
      </c>
      <c r="I19" s="278"/>
      <c r="J19" s="208"/>
      <c r="K19" s="209"/>
      <c r="L19" s="218"/>
      <c r="M19" s="218"/>
      <c r="N19" s="94">
        <f t="shared" si="0"/>
        <v>0</v>
      </c>
      <c r="O19" s="116" t="s">
        <v>83</v>
      </c>
      <c r="P19" s="121">
        <f>VLOOKUP(O19,Emissionsfaktoren!$A$1:$B$9,2,FALSE)</f>
        <v>0</v>
      </c>
      <c r="Q19" s="92"/>
      <c r="R19" s="57"/>
      <c r="S19" s="57"/>
      <c r="T19" s="97">
        <f t="shared" si="8"/>
        <v>0</v>
      </c>
      <c r="U19" s="67">
        <f t="shared" si="1"/>
        <v>0</v>
      </c>
      <c r="V19" s="68" t="str">
        <f t="shared" si="2"/>
        <v xml:space="preserve"> </v>
      </c>
      <c r="W19" s="69" t="str">
        <f t="shared" si="3"/>
        <v xml:space="preserve">  </v>
      </c>
      <c r="X19" s="77" t="b">
        <f t="shared" si="4"/>
        <v>1</v>
      </c>
      <c r="Y19" s="77" t="b">
        <f t="shared" si="5"/>
        <v>1</v>
      </c>
      <c r="Z19" s="77" t="b">
        <f t="shared" si="9"/>
        <v>1</v>
      </c>
      <c r="AA19" s="77" t="b">
        <f t="shared" si="10"/>
        <v>1</v>
      </c>
      <c r="AB19" s="77" t="b">
        <f t="shared" si="10"/>
        <v>1</v>
      </c>
      <c r="AC19" s="77" t="b">
        <f t="shared" si="10"/>
        <v>1</v>
      </c>
      <c r="AD19" s="77" t="b">
        <f t="shared" si="10"/>
        <v>1</v>
      </c>
      <c r="AE19" s="78"/>
      <c r="AF19" s="78"/>
      <c r="AG19" s="78" t="b">
        <f t="shared" si="11"/>
        <v>1</v>
      </c>
    </row>
    <row r="20" spans="1:33" s="7" customFormat="1" ht="22" customHeight="1" x14ac:dyDescent="0.25">
      <c r="A20" s="2"/>
      <c r="B20" s="19">
        <v>8</v>
      </c>
      <c r="C20" s="279"/>
      <c r="D20" s="280"/>
      <c r="E20" s="19"/>
      <c r="F20" s="22">
        <f t="shared" si="6"/>
        <v>0</v>
      </c>
      <c r="G20" s="86"/>
      <c r="H20" s="277">
        <f t="shared" si="7"/>
        <v>0</v>
      </c>
      <c r="I20" s="278"/>
      <c r="J20" s="208"/>
      <c r="K20" s="209"/>
      <c r="L20" s="218"/>
      <c r="M20" s="218"/>
      <c r="N20" s="94">
        <f t="shared" si="0"/>
        <v>0</v>
      </c>
      <c r="O20" s="116" t="s">
        <v>83</v>
      </c>
      <c r="P20" s="121">
        <f>VLOOKUP(O20,Emissionsfaktoren!$A$1:$B$9,2,FALSE)</f>
        <v>0</v>
      </c>
      <c r="Q20" s="92"/>
      <c r="R20" s="57"/>
      <c r="S20" s="57"/>
      <c r="T20" s="97">
        <f t="shared" si="8"/>
        <v>0</v>
      </c>
      <c r="U20" s="67">
        <f t="shared" si="1"/>
        <v>0</v>
      </c>
      <c r="V20" s="68" t="str">
        <f t="shared" si="2"/>
        <v xml:space="preserve"> </v>
      </c>
      <c r="W20" s="69" t="str">
        <f t="shared" si="3"/>
        <v xml:space="preserve">  </v>
      </c>
      <c r="X20" s="77" t="b">
        <f t="shared" si="4"/>
        <v>1</v>
      </c>
      <c r="Y20" s="77" t="b">
        <f t="shared" si="5"/>
        <v>1</v>
      </c>
      <c r="Z20" s="77" t="b">
        <f t="shared" si="9"/>
        <v>1</v>
      </c>
      <c r="AA20" s="77" t="b">
        <f t="shared" si="10"/>
        <v>1</v>
      </c>
      <c r="AB20" s="77" t="b">
        <f t="shared" si="10"/>
        <v>1</v>
      </c>
      <c r="AC20" s="77" t="b">
        <f t="shared" si="10"/>
        <v>1</v>
      </c>
      <c r="AD20" s="77" t="b">
        <f t="shared" si="10"/>
        <v>1</v>
      </c>
      <c r="AE20" s="78"/>
      <c r="AF20" s="78"/>
      <c r="AG20" s="78" t="b">
        <f t="shared" si="11"/>
        <v>1</v>
      </c>
    </row>
    <row r="21" spans="1:33" s="7" customFormat="1" ht="22" customHeight="1" x14ac:dyDescent="0.25">
      <c r="A21" s="2"/>
      <c r="B21" s="19">
        <v>9</v>
      </c>
      <c r="C21" s="279"/>
      <c r="D21" s="280"/>
      <c r="E21" s="19"/>
      <c r="F21" s="22">
        <f t="shared" si="6"/>
        <v>0</v>
      </c>
      <c r="G21" s="86"/>
      <c r="H21" s="277">
        <f t="shared" si="7"/>
        <v>0</v>
      </c>
      <c r="I21" s="278"/>
      <c r="J21" s="208"/>
      <c r="K21" s="209"/>
      <c r="L21" s="218"/>
      <c r="M21" s="218"/>
      <c r="N21" s="94">
        <f t="shared" si="0"/>
        <v>0</v>
      </c>
      <c r="O21" s="116" t="s">
        <v>83</v>
      </c>
      <c r="P21" s="121">
        <f>VLOOKUP(O21,Emissionsfaktoren!$A$1:$B$9,2,FALSE)</f>
        <v>0</v>
      </c>
      <c r="Q21" s="92"/>
      <c r="R21" s="57"/>
      <c r="S21" s="57"/>
      <c r="T21" s="97">
        <f t="shared" si="8"/>
        <v>0</v>
      </c>
      <c r="U21" s="67">
        <f t="shared" si="1"/>
        <v>0</v>
      </c>
      <c r="V21" s="68" t="str">
        <f t="shared" si="2"/>
        <v xml:space="preserve"> </v>
      </c>
      <c r="W21" s="69" t="str">
        <f t="shared" si="3"/>
        <v xml:space="preserve">  </v>
      </c>
      <c r="X21" s="77" t="b">
        <f t="shared" si="4"/>
        <v>1</v>
      </c>
      <c r="Y21" s="77" t="b">
        <f t="shared" si="5"/>
        <v>1</v>
      </c>
      <c r="Z21" s="77" t="b">
        <f t="shared" si="9"/>
        <v>1</v>
      </c>
      <c r="AA21" s="77" t="b">
        <f t="shared" si="10"/>
        <v>1</v>
      </c>
      <c r="AB21" s="77" t="b">
        <f t="shared" si="10"/>
        <v>1</v>
      </c>
      <c r="AC21" s="77" t="b">
        <f t="shared" si="10"/>
        <v>1</v>
      </c>
      <c r="AD21" s="77" t="b">
        <f t="shared" si="10"/>
        <v>1</v>
      </c>
      <c r="AE21" s="78"/>
      <c r="AF21" s="78"/>
      <c r="AG21" s="78" t="b">
        <f t="shared" si="11"/>
        <v>1</v>
      </c>
    </row>
    <row r="22" spans="1:33" s="7" customFormat="1" ht="22" customHeight="1" x14ac:dyDescent="0.25">
      <c r="A22" s="2"/>
      <c r="B22" s="19">
        <v>10</v>
      </c>
      <c r="C22" s="279"/>
      <c r="D22" s="280"/>
      <c r="E22" s="19"/>
      <c r="F22" s="22">
        <f t="shared" si="6"/>
        <v>0</v>
      </c>
      <c r="G22" s="86"/>
      <c r="H22" s="277">
        <f t="shared" si="7"/>
        <v>0</v>
      </c>
      <c r="I22" s="278"/>
      <c r="J22" s="208"/>
      <c r="K22" s="209"/>
      <c r="L22" s="218"/>
      <c r="M22" s="218"/>
      <c r="N22" s="94">
        <f t="shared" si="0"/>
        <v>0</v>
      </c>
      <c r="O22" s="116" t="s">
        <v>83</v>
      </c>
      <c r="P22" s="121">
        <f>VLOOKUP(O22,Emissionsfaktoren!$A$1:$B$9,2,FALSE)</f>
        <v>0</v>
      </c>
      <c r="Q22" s="92"/>
      <c r="R22" s="57"/>
      <c r="S22" s="57"/>
      <c r="T22" s="97">
        <f t="shared" si="8"/>
        <v>0</v>
      </c>
      <c r="U22" s="67">
        <f t="shared" si="1"/>
        <v>0</v>
      </c>
      <c r="V22" s="68" t="str">
        <f t="shared" si="2"/>
        <v xml:space="preserve"> </v>
      </c>
      <c r="W22" s="69" t="str">
        <f t="shared" si="3"/>
        <v xml:space="preserve">  </v>
      </c>
      <c r="X22" s="77" t="b">
        <f t="shared" si="4"/>
        <v>1</v>
      </c>
      <c r="Y22" s="77" t="b">
        <f t="shared" si="5"/>
        <v>1</v>
      </c>
      <c r="Z22" s="77" t="b">
        <f t="shared" si="9"/>
        <v>1</v>
      </c>
      <c r="AA22" s="77" t="b">
        <f t="shared" si="10"/>
        <v>1</v>
      </c>
      <c r="AB22" s="77" t="b">
        <f t="shared" si="10"/>
        <v>1</v>
      </c>
      <c r="AC22" s="77" t="b">
        <f t="shared" si="10"/>
        <v>1</v>
      </c>
      <c r="AD22" s="77" t="b">
        <f t="shared" si="10"/>
        <v>1</v>
      </c>
      <c r="AE22" s="78"/>
      <c r="AF22" s="78"/>
      <c r="AG22" s="78" t="b">
        <f t="shared" si="11"/>
        <v>1</v>
      </c>
    </row>
    <row r="23" spans="1:33" s="7" customFormat="1" ht="22" customHeight="1" x14ac:dyDescent="0.25">
      <c r="A23" s="2"/>
      <c r="B23" s="19">
        <v>11</v>
      </c>
      <c r="C23" s="279"/>
      <c r="D23" s="280"/>
      <c r="E23" s="19"/>
      <c r="F23" s="22">
        <f t="shared" si="6"/>
        <v>0</v>
      </c>
      <c r="G23" s="86"/>
      <c r="H23" s="277">
        <f t="shared" si="7"/>
        <v>0</v>
      </c>
      <c r="I23" s="278"/>
      <c r="J23" s="208"/>
      <c r="K23" s="209"/>
      <c r="L23" s="218"/>
      <c r="M23" s="218"/>
      <c r="N23" s="94">
        <f t="shared" si="0"/>
        <v>0</v>
      </c>
      <c r="O23" s="116" t="s">
        <v>83</v>
      </c>
      <c r="P23" s="121">
        <f>VLOOKUP(O23,Emissionsfaktoren!$A$1:$B$9,2,FALSE)</f>
        <v>0</v>
      </c>
      <c r="Q23" s="92"/>
      <c r="R23" s="57"/>
      <c r="S23" s="57"/>
      <c r="T23" s="97">
        <f t="shared" si="8"/>
        <v>0</v>
      </c>
      <c r="U23" s="67">
        <f t="shared" si="1"/>
        <v>0</v>
      </c>
      <c r="V23" s="68" t="str">
        <f t="shared" si="2"/>
        <v xml:space="preserve"> </v>
      </c>
      <c r="W23" s="69" t="str">
        <f t="shared" si="3"/>
        <v xml:space="preserve">  </v>
      </c>
      <c r="X23" s="77" t="b">
        <f t="shared" si="4"/>
        <v>1</v>
      </c>
      <c r="Y23" s="77" t="b">
        <f t="shared" si="5"/>
        <v>1</v>
      </c>
      <c r="Z23" s="77" t="b">
        <f t="shared" si="9"/>
        <v>1</v>
      </c>
      <c r="AA23" s="77" t="b">
        <f t="shared" si="10"/>
        <v>1</v>
      </c>
      <c r="AB23" s="77" t="b">
        <f t="shared" si="10"/>
        <v>1</v>
      </c>
      <c r="AC23" s="77" t="b">
        <f t="shared" si="10"/>
        <v>1</v>
      </c>
      <c r="AD23" s="77" t="b">
        <f t="shared" si="10"/>
        <v>1</v>
      </c>
      <c r="AE23" s="78"/>
      <c r="AF23" s="78"/>
      <c r="AG23" s="78" t="b">
        <f t="shared" si="11"/>
        <v>1</v>
      </c>
    </row>
    <row r="24" spans="1:33" s="7" customFormat="1" ht="22" customHeight="1" x14ac:dyDescent="0.25">
      <c r="A24" s="2"/>
      <c r="B24" s="19">
        <v>12</v>
      </c>
      <c r="C24" s="279"/>
      <c r="D24" s="280"/>
      <c r="E24" s="19"/>
      <c r="F24" s="22">
        <f t="shared" si="6"/>
        <v>0</v>
      </c>
      <c r="G24" s="86"/>
      <c r="H24" s="277">
        <f t="shared" si="7"/>
        <v>0</v>
      </c>
      <c r="I24" s="278"/>
      <c r="J24" s="208"/>
      <c r="K24" s="209"/>
      <c r="L24" s="218"/>
      <c r="M24" s="218"/>
      <c r="N24" s="94">
        <f t="shared" si="0"/>
        <v>0</v>
      </c>
      <c r="O24" s="116" t="s">
        <v>83</v>
      </c>
      <c r="P24" s="121">
        <f>VLOOKUP(O24,Emissionsfaktoren!$A$1:$B$9,2,FALSE)</f>
        <v>0</v>
      </c>
      <c r="Q24" s="92"/>
      <c r="R24" s="57"/>
      <c r="S24" s="57"/>
      <c r="T24" s="97">
        <f t="shared" si="8"/>
        <v>0</v>
      </c>
      <c r="U24" s="67">
        <f t="shared" si="1"/>
        <v>0</v>
      </c>
      <c r="V24" s="68" t="str">
        <f t="shared" si="2"/>
        <v xml:space="preserve"> </v>
      </c>
      <c r="W24" s="69" t="str">
        <f t="shared" si="3"/>
        <v xml:space="preserve">  </v>
      </c>
      <c r="X24" s="77" t="b">
        <f t="shared" si="4"/>
        <v>1</v>
      </c>
      <c r="Y24" s="77" t="b">
        <f t="shared" si="5"/>
        <v>1</v>
      </c>
      <c r="Z24" s="77" t="b">
        <f t="shared" si="9"/>
        <v>1</v>
      </c>
      <c r="AA24" s="77" t="b">
        <f t="shared" si="10"/>
        <v>1</v>
      </c>
      <c r="AB24" s="77" t="b">
        <f t="shared" si="10"/>
        <v>1</v>
      </c>
      <c r="AC24" s="77" t="b">
        <f t="shared" si="10"/>
        <v>1</v>
      </c>
      <c r="AD24" s="77" t="b">
        <f t="shared" si="10"/>
        <v>1</v>
      </c>
      <c r="AE24" s="78"/>
      <c r="AF24" s="78"/>
      <c r="AG24" s="78" t="b">
        <f t="shared" si="11"/>
        <v>1</v>
      </c>
    </row>
    <row r="25" spans="1:33" s="7" customFormat="1" ht="22" customHeight="1" x14ac:dyDescent="0.25">
      <c r="A25" s="2"/>
      <c r="B25" s="19">
        <v>13</v>
      </c>
      <c r="C25" s="279"/>
      <c r="D25" s="280"/>
      <c r="E25" s="19"/>
      <c r="F25" s="22">
        <f t="shared" si="6"/>
        <v>0</v>
      </c>
      <c r="G25" s="86"/>
      <c r="H25" s="277">
        <f t="shared" si="7"/>
        <v>0</v>
      </c>
      <c r="I25" s="278"/>
      <c r="J25" s="208"/>
      <c r="K25" s="209"/>
      <c r="L25" s="218"/>
      <c r="M25" s="218"/>
      <c r="N25" s="94">
        <f t="shared" si="0"/>
        <v>0</v>
      </c>
      <c r="O25" s="116" t="s">
        <v>83</v>
      </c>
      <c r="P25" s="121">
        <f>VLOOKUP(O25,Emissionsfaktoren!$A$1:$B$9,2,FALSE)</f>
        <v>0</v>
      </c>
      <c r="Q25" s="92"/>
      <c r="R25" s="57"/>
      <c r="S25" s="57"/>
      <c r="T25" s="97">
        <f t="shared" si="8"/>
        <v>0</v>
      </c>
      <c r="U25" s="67">
        <f t="shared" si="1"/>
        <v>0</v>
      </c>
      <c r="V25" s="68" t="str">
        <f t="shared" si="2"/>
        <v xml:space="preserve"> </v>
      </c>
      <c r="W25" s="69" t="str">
        <f>IFERROR((U25/T25)*1000, "  ")</f>
        <v xml:space="preserve">  </v>
      </c>
      <c r="X25" s="77" t="b">
        <f t="shared" si="4"/>
        <v>1</v>
      </c>
      <c r="Y25" s="77" t="b">
        <f t="shared" si="5"/>
        <v>1</v>
      </c>
      <c r="Z25" s="77" t="b">
        <f t="shared" si="9"/>
        <v>1</v>
      </c>
      <c r="AA25" s="77" t="b">
        <f t="shared" si="10"/>
        <v>1</v>
      </c>
      <c r="AB25" s="77" t="b">
        <f t="shared" si="10"/>
        <v>1</v>
      </c>
      <c r="AC25" s="77" t="b">
        <f t="shared" si="10"/>
        <v>1</v>
      </c>
      <c r="AD25" s="77" t="b">
        <f t="shared" si="10"/>
        <v>1</v>
      </c>
      <c r="AE25" s="78"/>
      <c r="AF25" s="78"/>
      <c r="AG25" s="78" t="b">
        <f t="shared" si="11"/>
        <v>1</v>
      </c>
    </row>
    <row r="26" spans="1:33" s="7" customFormat="1" ht="22" customHeight="1" x14ac:dyDescent="0.25">
      <c r="A26" s="2"/>
      <c r="B26" s="19">
        <v>14</v>
      </c>
      <c r="C26" s="279"/>
      <c r="D26" s="280"/>
      <c r="E26" s="19"/>
      <c r="F26" s="22">
        <f t="shared" si="6"/>
        <v>0</v>
      </c>
      <c r="G26" s="86"/>
      <c r="H26" s="277">
        <f t="shared" si="7"/>
        <v>0</v>
      </c>
      <c r="I26" s="278"/>
      <c r="J26" s="208"/>
      <c r="K26" s="209"/>
      <c r="L26" s="218"/>
      <c r="M26" s="218"/>
      <c r="N26" s="94">
        <f t="shared" si="0"/>
        <v>0</v>
      </c>
      <c r="O26" s="116" t="s">
        <v>83</v>
      </c>
      <c r="P26" s="121">
        <f>VLOOKUP(O26,Emissionsfaktoren!$A$1:$B$9,2,FALSE)</f>
        <v>0</v>
      </c>
      <c r="Q26" s="92"/>
      <c r="R26" s="57"/>
      <c r="S26" s="57"/>
      <c r="T26" s="97">
        <f t="shared" si="8"/>
        <v>0</v>
      </c>
      <c r="U26" s="67">
        <f t="shared" si="1"/>
        <v>0</v>
      </c>
      <c r="V26" s="68" t="str">
        <f t="shared" si="2"/>
        <v xml:space="preserve"> </v>
      </c>
      <c r="W26" s="69" t="str">
        <f t="shared" ref="W26:W38" si="12">IFERROR((U26/T26)*1000, "  ")</f>
        <v xml:space="preserve">  </v>
      </c>
      <c r="X26" s="77" t="b">
        <f t="shared" si="4"/>
        <v>1</v>
      </c>
      <c r="Y26" s="77" t="b">
        <f t="shared" si="5"/>
        <v>1</v>
      </c>
      <c r="Z26" s="77" t="b">
        <f t="shared" si="9"/>
        <v>1</v>
      </c>
      <c r="AA26" s="77" t="b">
        <f t="shared" si="10"/>
        <v>1</v>
      </c>
      <c r="AB26" s="77" t="b">
        <f t="shared" si="10"/>
        <v>1</v>
      </c>
      <c r="AC26" s="77" t="b">
        <f t="shared" si="10"/>
        <v>1</v>
      </c>
      <c r="AD26" s="77" t="b">
        <f t="shared" si="10"/>
        <v>1</v>
      </c>
      <c r="AE26" s="78"/>
      <c r="AF26" s="78"/>
      <c r="AG26" s="78" t="b">
        <f t="shared" si="11"/>
        <v>1</v>
      </c>
    </row>
    <row r="27" spans="1:33" s="7" customFormat="1" ht="22" customHeight="1" x14ac:dyDescent="0.25">
      <c r="A27" s="2"/>
      <c r="B27" s="19">
        <v>15</v>
      </c>
      <c r="C27" s="279"/>
      <c r="D27" s="280"/>
      <c r="E27" s="19"/>
      <c r="F27" s="22">
        <f t="shared" si="6"/>
        <v>0</v>
      </c>
      <c r="G27" s="86"/>
      <c r="H27" s="277">
        <f t="shared" si="7"/>
        <v>0</v>
      </c>
      <c r="I27" s="278"/>
      <c r="J27" s="208"/>
      <c r="K27" s="209"/>
      <c r="L27" s="218"/>
      <c r="M27" s="218"/>
      <c r="N27" s="94">
        <f t="shared" si="0"/>
        <v>0</v>
      </c>
      <c r="O27" s="116" t="s">
        <v>83</v>
      </c>
      <c r="P27" s="121">
        <f>VLOOKUP(O27,Emissionsfaktoren!$A$1:$B$9,2,FALSE)</f>
        <v>0</v>
      </c>
      <c r="Q27" s="92"/>
      <c r="R27" s="57"/>
      <c r="S27" s="57"/>
      <c r="T27" s="97">
        <f t="shared" si="8"/>
        <v>0</v>
      </c>
      <c r="U27" s="67">
        <f t="shared" si="1"/>
        <v>0</v>
      </c>
      <c r="V27" s="68" t="str">
        <f t="shared" si="2"/>
        <v xml:space="preserve"> </v>
      </c>
      <c r="W27" s="69" t="str">
        <f t="shared" si="12"/>
        <v xml:space="preserve">  </v>
      </c>
      <c r="X27" s="77" t="b">
        <f t="shared" si="4"/>
        <v>1</v>
      </c>
      <c r="Y27" s="77" t="b">
        <f t="shared" si="5"/>
        <v>1</v>
      </c>
      <c r="Z27" s="77" t="b">
        <f t="shared" si="9"/>
        <v>1</v>
      </c>
      <c r="AA27" s="77" t="b">
        <f t="shared" si="10"/>
        <v>1</v>
      </c>
      <c r="AB27" s="77" t="b">
        <f t="shared" si="10"/>
        <v>1</v>
      </c>
      <c r="AC27" s="77" t="b">
        <f t="shared" si="10"/>
        <v>1</v>
      </c>
      <c r="AD27" s="77" t="b">
        <f t="shared" si="10"/>
        <v>1</v>
      </c>
      <c r="AE27" s="78"/>
      <c r="AF27" s="78"/>
      <c r="AG27" s="78" t="b">
        <f t="shared" si="11"/>
        <v>1</v>
      </c>
    </row>
    <row r="28" spans="1:33" s="7" customFormat="1" ht="22" customHeight="1" x14ac:dyDescent="0.25">
      <c r="A28" s="2"/>
      <c r="B28" s="19">
        <v>16</v>
      </c>
      <c r="C28" s="279"/>
      <c r="D28" s="280"/>
      <c r="E28" s="19"/>
      <c r="F28" s="22">
        <f t="shared" si="6"/>
        <v>0</v>
      </c>
      <c r="G28" s="86"/>
      <c r="H28" s="277">
        <f t="shared" si="7"/>
        <v>0</v>
      </c>
      <c r="I28" s="278"/>
      <c r="J28" s="208"/>
      <c r="K28" s="209"/>
      <c r="L28" s="218"/>
      <c r="M28" s="218"/>
      <c r="N28" s="94">
        <f t="shared" si="0"/>
        <v>0</v>
      </c>
      <c r="O28" s="116" t="s">
        <v>83</v>
      </c>
      <c r="P28" s="121">
        <f>VLOOKUP(O28,Emissionsfaktoren!$A$1:$B$9,2,FALSE)</f>
        <v>0</v>
      </c>
      <c r="Q28" s="92"/>
      <c r="R28" s="57"/>
      <c r="S28" s="57"/>
      <c r="T28" s="97">
        <f t="shared" si="8"/>
        <v>0</v>
      </c>
      <c r="U28" s="67">
        <f t="shared" si="1"/>
        <v>0</v>
      </c>
      <c r="V28" s="68" t="str">
        <f t="shared" si="2"/>
        <v xml:space="preserve"> </v>
      </c>
      <c r="W28" s="69" t="str">
        <f t="shared" si="12"/>
        <v xml:space="preserve">  </v>
      </c>
      <c r="X28" s="77" t="b">
        <f t="shared" si="4"/>
        <v>1</v>
      </c>
      <c r="Y28" s="77" t="b">
        <f t="shared" si="5"/>
        <v>1</v>
      </c>
      <c r="Z28" s="77" t="b">
        <f t="shared" si="9"/>
        <v>1</v>
      </c>
      <c r="AA28" s="77" t="b">
        <f t="shared" si="10"/>
        <v>1</v>
      </c>
      <c r="AB28" s="77" t="b">
        <f t="shared" si="10"/>
        <v>1</v>
      </c>
      <c r="AC28" s="77" t="b">
        <f t="shared" si="10"/>
        <v>1</v>
      </c>
      <c r="AD28" s="77" t="b">
        <f t="shared" si="10"/>
        <v>1</v>
      </c>
      <c r="AE28" s="78"/>
      <c r="AF28" s="78"/>
      <c r="AG28" s="78" t="b">
        <f t="shared" si="11"/>
        <v>1</v>
      </c>
    </row>
    <row r="29" spans="1:33" s="7" customFormat="1" ht="22" customHeight="1" x14ac:dyDescent="0.25">
      <c r="A29" s="2"/>
      <c r="B29" s="19">
        <v>17</v>
      </c>
      <c r="C29" s="279"/>
      <c r="D29" s="280"/>
      <c r="E29" s="19"/>
      <c r="F29" s="22">
        <f t="shared" si="6"/>
        <v>0</v>
      </c>
      <c r="G29" s="86"/>
      <c r="H29" s="277">
        <f t="shared" si="7"/>
        <v>0</v>
      </c>
      <c r="I29" s="278"/>
      <c r="J29" s="208"/>
      <c r="K29" s="209"/>
      <c r="L29" s="218"/>
      <c r="M29" s="218"/>
      <c r="N29" s="94">
        <f t="shared" si="0"/>
        <v>0</v>
      </c>
      <c r="O29" s="116" t="s">
        <v>83</v>
      </c>
      <c r="P29" s="121">
        <f>VLOOKUP(O29,Emissionsfaktoren!$A$1:$B$9,2,FALSE)</f>
        <v>0</v>
      </c>
      <c r="Q29" s="92"/>
      <c r="R29" s="57"/>
      <c r="S29" s="57"/>
      <c r="T29" s="97">
        <f t="shared" si="8"/>
        <v>0</v>
      </c>
      <c r="U29" s="67">
        <f t="shared" si="1"/>
        <v>0</v>
      </c>
      <c r="V29" s="68" t="str">
        <f t="shared" si="2"/>
        <v xml:space="preserve"> </v>
      </c>
      <c r="W29" s="69" t="str">
        <f t="shared" si="12"/>
        <v xml:space="preserve">  </v>
      </c>
      <c r="X29" s="77" t="b">
        <f t="shared" si="4"/>
        <v>1</v>
      </c>
      <c r="Y29" s="77" t="b">
        <f t="shared" si="5"/>
        <v>1</v>
      </c>
      <c r="Z29" s="77" t="b">
        <f t="shared" si="9"/>
        <v>1</v>
      </c>
      <c r="AA29" s="77" t="b">
        <f t="shared" si="10"/>
        <v>1</v>
      </c>
      <c r="AB29" s="77" t="b">
        <f t="shared" si="10"/>
        <v>1</v>
      </c>
      <c r="AC29" s="77" t="b">
        <f t="shared" si="10"/>
        <v>1</v>
      </c>
      <c r="AD29" s="77" t="b">
        <f t="shared" si="10"/>
        <v>1</v>
      </c>
      <c r="AE29" s="78"/>
      <c r="AF29" s="78"/>
      <c r="AG29" s="78" t="b">
        <f t="shared" si="11"/>
        <v>1</v>
      </c>
    </row>
    <row r="30" spans="1:33" s="7" customFormat="1" ht="22" customHeight="1" x14ac:dyDescent="0.25">
      <c r="A30" s="2"/>
      <c r="B30" s="19">
        <v>18</v>
      </c>
      <c r="C30" s="279"/>
      <c r="D30" s="280"/>
      <c r="E30" s="19"/>
      <c r="F30" s="22">
        <f t="shared" si="6"/>
        <v>0</v>
      </c>
      <c r="G30" s="86"/>
      <c r="H30" s="277">
        <f t="shared" si="7"/>
        <v>0</v>
      </c>
      <c r="I30" s="278"/>
      <c r="J30" s="208"/>
      <c r="K30" s="209"/>
      <c r="L30" s="218"/>
      <c r="M30" s="218"/>
      <c r="N30" s="94">
        <f t="shared" si="0"/>
        <v>0</v>
      </c>
      <c r="O30" s="116" t="s">
        <v>83</v>
      </c>
      <c r="P30" s="121">
        <f>VLOOKUP(O30,Emissionsfaktoren!$A$1:$B$9,2,FALSE)</f>
        <v>0</v>
      </c>
      <c r="Q30" s="92"/>
      <c r="R30" s="57"/>
      <c r="S30" s="57"/>
      <c r="T30" s="97">
        <f t="shared" si="8"/>
        <v>0</v>
      </c>
      <c r="U30" s="67">
        <f t="shared" si="1"/>
        <v>0</v>
      </c>
      <c r="V30" s="68" t="str">
        <f t="shared" si="2"/>
        <v xml:space="preserve"> </v>
      </c>
      <c r="W30" s="69" t="str">
        <f t="shared" si="12"/>
        <v xml:space="preserve">  </v>
      </c>
      <c r="X30" s="77" t="b">
        <f t="shared" si="4"/>
        <v>1</v>
      </c>
      <c r="Y30" s="77" t="b">
        <f t="shared" si="5"/>
        <v>1</v>
      </c>
      <c r="Z30" s="77" t="b">
        <f t="shared" si="9"/>
        <v>1</v>
      </c>
      <c r="AA30" s="77" t="b">
        <f t="shared" si="10"/>
        <v>1</v>
      </c>
      <c r="AB30" s="77" t="b">
        <f t="shared" si="10"/>
        <v>1</v>
      </c>
      <c r="AC30" s="77" t="b">
        <f t="shared" si="10"/>
        <v>1</v>
      </c>
      <c r="AD30" s="77" t="b">
        <f t="shared" si="10"/>
        <v>1</v>
      </c>
      <c r="AE30" s="78"/>
      <c r="AF30" s="78"/>
      <c r="AG30" s="78" t="b">
        <f t="shared" si="11"/>
        <v>1</v>
      </c>
    </row>
    <row r="31" spans="1:33" s="7" customFormat="1" ht="22" customHeight="1" x14ac:dyDescent="0.25">
      <c r="A31" s="2"/>
      <c r="B31" s="19">
        <v>19</v>
      </c>
      <c r="C31" s="279"/>
      <c r="D31" s="280"/>
      <c r="E31" s="19"/>
      <c r="F31" s="22">
        <f t="shared" si="6"/>
        <v>0</v>
      </c>
      <c r="G31" s="86"/>
      <c r="H31" s="277">
        <f t="shared" si="7"/>
        <v>0</v>
      </c>
      <c r="I31" s="278"/>
      <c r="J31" s="208"/>
      <c r="K31" s="209"/>
      <c r="L31" s="218"/>
      <c r="M31" s="218"/>
      <c r="N31" s="94">
        <f t="shared" si="0"/>
        <v>0</v>
      </c>
      <c r="O31" s="116" t="s">
        <v>83</v>
      </c>
      <c r="P31" s="121">
        <f>VLOOKUP(O31,Emissionsfaktoren!$A$1:$B$9,2,FALSE)</f>
        <v>0</v>
      </c>
      <c r="Q31" s="92"/>
      <c r="R31" s="57"/>
      <c r="S31" s="57"/>
      <c r="T31" s="97">
        <f t="shared" si="8"/>
        <v>0</v>
      </c>
      <c r="U31" s="67">
        <f t="shared" si="1"/>
        <v>0</v>
      </c>
      <c r="V31" s="68" t="str">
        <f t="shared" si="2"/>
        <v xml:space="preserve"> </v>
      </c>
      <c r="W31" s="69" t="str">
        <f t="shared" si="12"/>
        <v xml:space="preserve">  </v>
      </c>
      <c r="X31" s="77" t="b">
        <f t="shared" si="4"/>
        <v>1</v>
      </c>
      <c r="Y31" s="77" t="b">
        <f t="shared" si="5"/>
        <v>1</v>
      </c>
      <c r="Z31" s="77" t="b">
        <f t="shared" si="9"/>
        <v>1</v>
      </c>
      <c r="AA31" s="77" t="b">
        <f t="shared" si="10"/>
        <v>1</v>
      </c>
      <c r="AB31" s="77" t="b">
        <f t="shared" si="10"/>
        <v>1</v>
      </c>
      <c r="AC31" s="77" t="b">
        <f t="shared" si="10"/>
        <v>1</v>
      </c>
      <c r="AD31" s="77" t="b">
        <f t="shared" si="10"/>
        <v>1</v>
      </c>
      <c r="AE31" s="78"/>
      <c r="AF31" s="78"/>
      <c r="AG31" s="78" t="b">
        <f t="shared" si="11"/>
        <v>1</v>
      </c>
    </row>
    <row r="32" spans="1:33" s="7" customFormat="1" ht="22" customHeight="1" x14ac:dyDescent="0.25">
      <c r="A32" s="2"/>
      <c r="B32" s="19">
        <v>20</v>
      </c>
      <c r="C32" s="279"/>
      <c r="D32" s="280"/>
      <c r="E32" s="19"/>
      <c r="F32" s="22">
        <f t="shared" si="6"/>
        <v>0</v>
      </c>
      <c r="G32" s="86"/>
      <c r="H32" s="277">
        <f t="shared" si="7"/>
        <v>0</v>
      </c>
      <c r="I32" s="278"/>
      <c r="J32" s="208"/>
      <c r="K32" s="209"/>
      <c r="L32" s="218"/>
      <c r="M32" s="218"/>
      <c r="N32" s="94">
        <f t="shared" si="0"/>
        <v>0</v>
      </c>
      <c r="O32" s="116" t="s">
        <v>83</v>
      </c>
      <c r="P32" s="121">
        <f>VLOOKUP(O32,Emissionsfaktoren!$A$1:$B$9,2,FALSE)</f>
        <v>0</v>
      </c>
      <c r="Q32" s="92"/>
      <c r="R32" s="57"/>
      <c r="S32" s="57"/>
      <c r="T32" s="97">
        <f t="shared" si="8"/>
        <v>0</v>
      </c>
      <c r="U32" s="67">
        <f t="shared" si="1"/>
        <v>0</v>
      </c>
      <c r="V32" s="68" t="str">
        <f t="shared" si="2"/>
        <v xml:space="preserve"> </v>
      </c>
      <c r="W32" s="69" t="str">
        <f t="shared" si="12"/>
        <v xml:space="preserve">  </v>
      </c>
      <c r="X32" s="77" t="b">
        <f t="shared" si="4"/>
        <v>1</v>
      </c>
      <c r="Y32" s="77" t="b">
        <f t="shared" si="5"/>
        <v>1</v>
      </c>
      <c r="Z32" s="77" t="b">
        <f t="shared" si="9"/>
        <v>1</v>
      </c>
      <c r="AA32" s="77" t="b">
        <f t="shared" si="10"/>
        <v>1</v>
      </c>
      <c r="AB32" s="77" t="b">
        <f t="shared" si="10"/>
        <v>1</v>
      </c>
      <c r="AC32" s="77" t="b">
        <f t="shared" si="10"/>
        <v>1</v>
      </c>
      <c r="AD32" s="77" t="b">
        <f t="shared" si="10"/>
        <v>1</v>
      </c>
      <c r="AE32" s="78"/>
      <c r="AF32" s="78"/>
      <c r="AG32" s="78" t="b">
        <f t="shared" si="11"/>
        <v>1</v>
      </c>
    </row>
    <row r="33" spans="1:33" s="7" customFormat="1" ht="22" customHeight="1" x14ac:dyDescent="0.25">
      <c r="A33" s="2"/>
      <c r="B33" s="19">
        <v>21</v>
      </c>
      <c r="C33" s="279"/>
      <c r="D33" s="280"/>
      <c r="E33" s="19"/>
      <c r="F33" s="22">
        <f t="shared" si="6"/>
        <v>0</v>
      </c>
      <c r="G33" s="86"/>
      <c r="H33" s="277">
        <f t="shared" si="7"/>
        <v>0</v>
      </c>
      <c r="I33" s="278"/>
      <c r="J33" s="208"/>
      <c r="K33" s="209"/>
      <c r="L33" s="218"/>
      <c r="M33" s="218"/>
      <c r="N33" s="94">
        <f t="shared" si="0"/>
        <v>0</v>
      </c>
      <c r="O33" s="116" t="s">
        <v>83</v>
      </c>
      <c r="P33" s="121">
        <f>VLOOKUP(O33,Emissionsfaktoren!$A$1:$B$9,2,FALSE)</f>
        <v>0</v>
      </c>
      <c r="Q33" s="92"/>
      <c r="R33" s="57"/>
      <c r="S33" s="57"/>
      <c r="T33" s="97">
        <f t="shared" si="8"/>
        <v>0</v>
      </c>
      <c r="U33" s="67">
        <f t="shared" si="1"/>
        <v>0</v>
      </c>
      <c r="V33" s="68" t="str">
        <f t="shared" si="2"/>
        <v xml:space="preserve"> </v>
      </c>
      <c r="W33" s="69" t="str">
        <f t="shared" si="12"/>
        <v xml:space="preserve">  </v>
      </c>
      <c r="X33" s="77" t="b">
        <f t="shared" si="4"/>
        <v>1</v>
      </c>
      <c r="Y33" s="77" t="b">
        <f t="shared" si="5"/>
        <v>1</v>
      </c>
      <c r="Z33" s="77" t="b">
        <f t="shared" si="9"/>
        <v>1</v>
      </c>
      <c r="AA33" s="77" t="b">
        <f t="shared" si="10"/>
        <v>1</v>
      </c>
      <c r="AB33" s="77" t="b">
        <f t="shared" si="10"/>
        <v>1</v>
      </c>
      <c r="AC33" s="77" t="b">
        <f t="shared" si="10"/>
        <v>1</v>
      </c>
      <c r="AD33" s="77" t="b">
        <f t="shared" si="10"/>
        <v>1</v>
      </c>
      <c r="AE33" s="78"/>
      <c r="AF33" s="78"/>
      <c r="AG33" s="78" t="b">
        <f t="shared" si="11"/>
        <v>1</v>
      </c>
    </row>
    <row r="34" spans="1:33" s="7" customFormat="1" ht="22" customHeight="1" x14ac:dyDescent="0.25">
      <c r="A34" s="2"/>
      <c r="B34" s="19">
        <v>22</v>
      </c>
      <c r="C34" s="279"/>
      <c r="D34" s="280"/>
      <c r="E34" s="19"/>
      <c r="F34" s="22">
        <f t="shared" si="6"/>
        <v>0</v>
      </c>
      <c r="G34" s="86"/>
      <c r="H34" s="277">
        <f t="shared" si="7"/>
        <v>0</v>
      </c>
      <c r="I34" s="278"/>
      <c r="J34" s="208"/>
      <c r="K34" s="209"/>
      <c r="L34" s="218"/>
      <c r="M34" s="218"/>
      <c r="N34" s="94">
        <f t="shared" si="0"/>
        <v>0</v>
      </c>
      <c r="O34" s="116" t="s">
        <v>83</v>
      </c>
      <c r="P34" s="121">
        <f>VLOOKUP(O34,Emissionsfaktoren!$A$1:$B$9,2,FALSE)</f>
        <v>0</v>
      </c>
      <c r="Q34" s="92"/>
      <c r="R34" s="57"/>
      <c r="S34" s="57"/>
      <c r="T34" s="97">
        <f t="shared" si="8"/>
        <v>0</v>
      </c>
      <c r="U34" s="67">
        <f t="shared" si="1"/>
        <v>0</v>
      </c>
      <c r="V34" s="68" t="str">
        <f>IFERROR((U34/S34)," ")</f>
        <v xml:space="preserve"> </v>
      </c>
      <c r="W34" s="69" t="str">
        <f t="shared" si="12"/>
        <v xml:space="preserve">  </v>
      </c>
      <c r="X34" s="77" t="b">
        <f t="shared" si="4"/>
        <v>1</v>
      </c>
      <c r="Y34" s="77" t="b">
        <f t="shared" si="5"/>
        <v>1</v>
      </c>
      <c r="Z34" s="77" t="b">
        <f t="shared" si="9"/>
        <v>1</v>
      </c>
      <c r="AA34" s="77" t="b">
        <f t="shared" si="10"/>
        <v>1</v>
      </c>
      <c r="AB34" s="77" t="b">
        <f t="shared" si="10"/>
        <v>1</v>
      </c>
      <c r="AC34" s="77" t="b">
        <f t="shared" si="10"/>
        <v>1</v>
      </c>
      <c r="AD34" s="77" t="b">
        <f t="shared" si="10"/>
        <v>1</v>
      </c>
      <c r="AE34" s="78"/>
      <c r="AF34" s="78"/>
      <c r="AG34" s="78" t="b">
        <f t="shared" si="11"/>
        <v>1</v>
      </c>
    </row>
    <row r="35" spans="1:33" s="7" customFormat="1" ht="22" customHeight="1" x14ac:dyDescent="0.25">
      <c r="A35" s="2"/>
      <c r="B35" s="19">
        <v>23</v>
      </c>
      <c r="C35" s="279"/>
      <c r="D35" s="280"/>
      <c r="E35" s="19"/>
      <c r="F35" s="22">
        <f t="shared" si="6"/>
        <v>0</v>
      </c>
      <c r="G35" s="86"/>
      <c r="H35" s="277">
        <f t="shared" si="7"/>
        <v>0</v>
      </c>
      <c r="I35" s="278"/>
      <c r="J35" s="208"/>
      <c r="K35" s="209"/>
      <c r="L35" s="218"/>
      <c r="M35" s="218"/>
      <c r="N35" s="94">
        <f t="shared" si="0"/>
        <v>0</v>
      </c>
      <c r="O35" s="116" t="s">
        <v>83</v>
      </c>
      <c r="P35" s="121">
        <f>VLOOKUP(O35,Emissionsfaktoren!$A$1:$B$9,2,FALSE)</f>
        <v>0</v>
      </c>
      <c r="Q35" s="92"/>
      <c r="R35" s="57"/>
      <c r="S35" s="57"/>
      <c r="T35" s="97">
        <f t="shared" si="8"/>
        <v>0</v>
      </c>
      <c r="U35" s="67">
        <f t="shared" si="1"/>
        <v>0</v>
      </c>
      <c r="V35" s="68" t="str">
        <f t="shared" si="2"/>
        <v xml:space="preserve"> </v>
      </c>
      <c r="W35" s="69" t="str">
        <f t="shared" si="12"/>
        <v xml:space="preserve">  </v>
      </c>
      <c r="X35" s="77" t="b">
        <f t="shared" si="4"/>
        <v>1</v>
      </c>
      <c r="Y35" s="77" t="b">
        <f t="shared" si="5"/>
        <v>1</v>
      </c>
      <c r="Z35" s="77" t="b">
        <f t="shared" si="9"/>
        <v>1</v>
      </c>
      <c r="AA35" s="77" t="b">
        <f t="shared" si="10"/>
        <v>1</v>
      </c>
      <c r="AB35" s="77" t="b">
        <f t="shared" si="10"/>
        <v>1</v>
      </c>
      <c r="AC35" s="77" t="b">
        <f t="shared" si="10"/>
        <v>1</v>
      </c>
      <c r="AD35" s="77" t="b">
        <f t="shared" si="10"/>
        <v>1</v>
      </c>
      <c r="AE35" s="78"/>
      <c r="AF35" s="78"/>
      <c r="AG35" s="78" t="b">
        <f t="shared" si="11"/>
        <v>1</v>
      </c>
    </row>
    <row r="36" spans="1:33" s="7" customFormat="1" ht="22" customHeight="1" x14ac:dyDescent="0.25">
      <c r="A36" s="2"/>
      <c r="B36" s="19">
        <v>24</v>
      </c>
      <c r="C36" s="279"/>
      <c r="D36" s="280"/>
      <c r="E36" s="19"/>
      <c r="F36" s="22">
        <f t="shared" si="6"/>
        <v>0</v>
      </c>
      <c r="G36" s="86"/>
      <c r="H36" s="277">
        <f t="shared" si="7"/>
        <v>0</v>
      </c>
      <c r="I36" s="278"/>
      <c r="J36" s="208"/>
      <c r="K36" s="209"/>
      <c r="L36" s="218"/>
      <c r="M36" s="218"/>
      <c r="N36" s="94">
        <f t="shared" si="0"/>
        <v>0</v>
      </c>
      <c r="O36" s="116" t="s">
        <v>83</v>
      </c>
      <c r="P36" s="121">
        <f>VLOOKUP(O36,Emissionsfaktoren!$A$1:$B$9,2,FALSE)</f>
        <v>0</v>
      </c>
      <c r="Q36" s="92"/>
      <c r="R36" s="57"/>
      <c r="S36" s="57"/>
      <c r="T36" s="97">
        <f t="shared" si="8"/>
        <v>0</v>
      </c>
      <c r="U36" s="67">
        <f t="shared" si="1"/>
        <v>0</v>
      </c>
      <c r="V36" s="68" t="str">
        <f t="shared" si="2"/>
        <v xml:space="preserve"> </v>
      </c>
      <c r="W36" s="69" t="str">
        <f t="shared" si="12"/>
        <v xml:space="preserve">  </v>
      </c>
      <c r="X36" s="77" t="b">
        <f t="shared" si="4"/>
        <v>1</v>
      </c>
      <c r="Y36" s="77" t="b">
        <f t="shared" si="5"/>
        <v>1</v>
      </c>
      <c r="Z36" s="77" t="b">
        <f t="shared" si="9"/>
        <v>1</v>
      </c>
      <c r="AA36" s="77" t="b">
        <f t="shared" si="10"/>
        <v>1</v>
      </c>
      <c r="AB36" s="77" t="b">
        <f t="shared" si="10"/>
        <v>1</v>
      </c>
      <c r="AC36" s="77" t="b">
        <f t="shared" si="10"/>
        <v>1</v>
      </c>
      <c r="AD36" s="77" t="b">
        <f t="shared" si="10"/>
        <v>1</v>
      </c>
      <c r="AE36" s="78"/>
      <c r="AF36" s="78"/>
      <c r="AG36" s="78" t="b">
        <f t="shared" si="11"/>
        <v>1</v>
      </c>
    </row>
    <row r="37" spans="1:33" s="7" customFormat="1" ht="22" customHeight="1" x14ac:dyDescent="0.25">
      <c r="A37" s="2"/>
      <c r="B37" s="19">
        <v>25</v>
      </c>
      <c r="C37" s="279"/>
      <c r="D37" s="280"/>
      <c r="E37" s="19"/>
      <c r="F37" s="22">
        <f t="shared" si="6"/>
        <v>0</v>
      </c>
      <c r="G37" s="86"/>
      <c r="H37" s="277">
        <f t="shared" si="7"/>
        <v>0</v>
      </c>
      <c r="I37" s="278"/>
      <c r="J37" s="208"/>
      <c r="K37" s="209"/>
      <c r="L37" s="218"/>
      <c r="M37" s="218"/>
      <c r="N37" s="94">
        <f t="shared" si="0"/>
        <v>0</v>
      </c>
      <c r="O37" s="116" t="s">
        <v>83</v>
      </c>
      <c r="P37" s="121">
        <f>VLOOKUP(O37,Emissionsfaktoren!$A$1:$B$9,2,FALSE)</f>
        <v>0</v>
      </c>
      <c r="Q37" s="92"/>
      <c r="R37" s="57"/>
      <c r="S37" s="57"/>
      <c r="T37" s="97">
        <f t="shared" si="8"/>
        <v>0</v>
      </c>
      <c r="U37" s="67">
        <f>N37*$L$5</f>
        <v>0</v>
      </c>
      <c r="V37" s="68" t="str">
        <f t="shared" si="2"/>
        <v xml:space="preserve"> </v>
      </c>
      <c r="W37" s="69" t="str">
        <f t="shared" si="12"/>
        <v xml:space="preserve">  </v>
      </c>
      <c r="X37" s="77" t="b">
        <f t="shared" si="4"/>
        <v>1</v>
      </c>
      <c r="Y37" s="77" t="b">
        <f t="shared" si="5"/>
        <v>1</v>
      </c>
      <c r="Z37" s="77" t="b">
        <f t="shared" si="9"/>
        <v>1</v>
      </c>
      <c r="AA37" s="77" t="b">
        <f t="shared" si="10"/>
        <v>1</v>
      </c>
      <c r="AB37" s="77" t="b">
        <f t="shared" si="10"/>
        <v>1</v>
      </c>
      <c r="AC37" s="77" t="b">
        <f t="shared" si="10"/>
        <v>1</v>
      </c>
      <c r="AD37" s="77" t="b">
        <f t="shared" si="10"/>
        <v>1</v>
      </c>
      <c r="AE37" s="78"/>
      <c r="AF37" s="78"/>
      <c r="AG37" s="78" t="b">
        <f t="shared" si="11"/>
        <v>1</v>
      </c>
    </row>
    <row r="38" spans="1:33" s="7" customFormat="1" ht="22" customHeight="1" thickBot="1" x14ac:dyDescent="0.3">
      <c r="A38" s="2"/>
      <c r="B38" s="20">
        <v>26</v>
      </c>
      <c r="C38" s="285"/>
      <c r="D38" s="286"/>
      <c r="E38" s="20"/>
      <c r="F38" s="28">
        <f t="shared" si="6"/>
        <v>0</v>
      </c>
      <c r="G38" s="87"/>
      <c r="H38" s="287">
        <f t="shared" si="7"/>
        <v>0</v>
      </c>
      <c r="I38" s="288"/>
      <c r="J38" s="266"/>
      <c r="K38" s="267"/>
      <c r="L38" s="289"/>
      <c r="M38" s="289"/>
      <c r="N38" s="95">
        <f t="shared" si="0"/>
        <v>0</v>
      </c>
      <c r="O38" s="116" t="s">
        <v>83</v>
      </c>
      <c r="P38" s="121">
        <f>VLOOKUP(O38,Emissionsfaktoren!$A$1:$B$9,2,FALSE)</f>
        <v>0</v>
      </c>
      <c r="Q38" s="92"/>
      <c r="R38" s="58"/>
      <c r="S38" s="58"/>
      <c r="T38" s="98">
        <f t="shared" si="8"/>
        <v>0</v>
      </c>
      <c r="U38" s="70">
        <f>N38*$L$5</f>
        <v>0</v>
      </c>
      <c r="V38" s="71" t="str">
        <f t="shared" si="2"/>
        <v xml:space="preserve"> </v>
      </c>
      <c r="W38" s="72" t="str">
        <f t="shared" si="12"/>
        <v xml:space="preserve">  </v>
      </c>
      <c r="X38" s="77" t="b">
        <f t="shared" si="4"/>
        <v>1</v>
      </c>
      <c r="Y38" s="77" t="b">
        <f t="shared" si="5"/>
        <v>1</v>
      </c>
      <c r="Z38" s="77" t="b">
        <f t="shared" si="9"/>
        <v>1</v>
      </c>
      <c r="AA38" s="77" t="b">
        <f t="shared" si="10"/>
        <v>1</v>
      </c>
      <c r="AB38" s="77" t="b">
        <f t="shared" si="10"/>
        <v>1</v>
      </c>
      <c r="AC38" s="77" t="b">
        <f t="shared" si="10"/>
        <v>1</v>
      </c>
      <c r="AD38" s="77" t="b">
        <f>_xlfn.ISFORMULA(W38)</f>
        <v>1</v>
      </c>
      <c r="AE38" s="78"/>
      <c r="AF38" s="78"/>
      <c r="AG38" s="78" t="b">
        <f t="shared" si="11"/>
        <v>1</v>
      </c>
    </row>
    <row r="39" spans="1:33" x14ac:dyDescent="0.25">
      <c r="A39" s="30"/>
      <c r="B39" s="31"/>
      <c r="C39" s="33"/>
      <c r="D39" s="33"/>
      <c r="E39" s="33"/>
      <c r="F39" s="33"/>
      <c r="G39" s="33"/>
      <c r="H39" s="32"/>
      <c r="I39" s="32"/>
      <c r="J39" s="32"/>
      <c r="K39" s="32"/>
      <c r="L39" s="33"/>
      <c r="M39" s="33"/>
      <c r="N39" s="33"/>
      <c r="O39" s="33"/>
      <c r="P39" s="33"/>
      <c r="Q39" s="33"/>
      <c r="R39" s="33"/>
      <c r="S39" s="6"/>
      <c r="T39" s="6"/>
      <c r="U39" s="32"/>
      <c r="V39" s="32"/>
      <c r="W39" s="31"/>
    </row>
    <row r="40" spans="1:33" x14ac:dyDescent="0.25">
      <c r="A40" s="30"/>
      <c r="B40" s="31"/>
      <c r="H40" s="32"/>
      <c r="I40" s="32"/>
      <c r="J40" s="32"/>
      <c r="K40" s="32"/>
      <c r="S40" s="6"/>
      <c r="T40" s="6"/>
      <c r="U40" s="32"/>
      <c r="V40" s="32"/>
      <c r="W40" s="31"/>
    </row>
    <row r="41" spans="1:33" ht="12.75" customHeight="1" x14ac:dyDescent="0.25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33" ht="12.75" customHeight="1" x14ac:dyDescent="0.25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33" ht="12.75" customHeight="1" x14ac:dyDescent="0.25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33" ht="14" x14ac:dyDescent="0.25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33" ht="14" x14ac:dyDescent="0.25">
      <c r="B45" s="29"/>
      <c r="C45" s="29" t="s"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33" ht="14" x14ac:dyDescent="0.25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33" ht="14" x14ac:dyDescent="0.25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33" ht="14" x14ac:dyDescent="0.25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2:16" ht="14" x14ac:dyDescent="0.25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2:16" ht="14" x14ac:dyDescent="0.25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2:16" ht="14" x14ac:dyDescent="0.25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</row>
  </sheetData>
  <sheetProtection algorithmName="SHA-512" hashValue="GaAF4OM81b7UAFgE72c6lU71Wn9gt5vP8j5nqP7kcBQqIfHdga6ZInIaIHmjCQilznrQKKGvtBCEmRxmahlfSg==" saltValue="irRSGypMHhU51Eovi2kiuw==" spinCount="100000" sheet="1" objects="1" scenarios="1"/>
  <protectedRanges>
    <protectedRange sqref="F13" name="vertrek"/>
    <protectedRange sqref="J4:P5" name="kop2"/>
    <protectedRange sqref="E4:G5" name="kop1"/>
    <protectedRange sqref="G13:G38 C13:E38" name="DatumReis"/>
    <protectedRange sqref="H13 J13:M38" name="Brandstof"/>
    <protectedRange sqref="Q13:S38" name="transportprestatie"/>
  </protectedRanges>
  <mergeCells count="136">
    <mergeCell ref="C38:D38"/>
    <mergeCell ref="H38:I38"/>
    <mergeCell ref="J38:K38"/>
    <mergeCell ref="L38:M38"/>
    <mergeCell ref="C36:D36"/>
    <mergeCell ref="H36:I36"/>
    <mergeCell ref="J36:K36"/>
    <mergeCell ref="L36:M36"/>
    <mergeCell ref="C37:D37"/>
    <mergeCell ref="H37:I37"/>
    <mergeCell ref="J37:K37"/>
    <mergeCell ref="L37:M37"/>
    <mergeCell ref="C34:D34"/>
    <mergeCell ref="H34:I34"/>
    <mergeCell ref="J34:K34"/>
    <mergeCell ref="L34:M34"/>
    <mergeCell ref="C35:D35"/>
    <mergeCell ref="H35:I35"/>
    <mergeCell ref="J35:K35"/>
    <mergeCell ref="L35:M35"/>
    <mergeCell ref="C32:D32"/>
    <mergeCell ref="H32:I32"/>
    <mergeCell ref="J32:K32"/>
    <mergeCell ref="L32:M32"/>
    <mergeCell ref="C33:D33"/>
    <mergeCell ref="H33:I33"/>
    <mergeCell ref="J33:K33"/>
    <mergeCell ref="L33:M33"/>
    <mergeCell ref="C30:D30"/>
    <mergeCell ref="H30:I30"/>
    <mergeCell ref="J30:K30"/>
    <mergeCell ref="L30:M30"/>
    <mergeCell ref="C31:D31"/>
    <mergeCell ref="H31:I31"/>
    <mergeCell ref="J31:K31"/>
    <mergeCell ref="L31:M31"/>
    <mergeCell ref="C28:D28"/>
    <mergeCell ref="H28:I28"/>
    <mergeCell ref="J28:K28"/>
    <mergeCell ref="L28:M28"/>
    <mergeCell ref="C29:D29"/>
    <mergeCell ref="H29:I29"/>
    <mergeCell ref="J29:K29"/>
    <mergeCell ref="L29:M29"/>
    <mergeCell ref="C26:D26"/>
    <mergeCell ref="H26:I26"/>
    <mergeCell ref="J26:K26"/>
    <mergeCell ref="L26:M26"/>
    <mergeCell ref="C27:D27"/>
    <mergeCell ref="H27:I27"/>
    <mergeCell ref="J27:K27"/>
    <mergeCell ref="L27:M27"/>
    <mergeCell ref="C24:D24"/>
    <mergeCell ref="H24:I24"/>
    <mergeCell ref="J24:K24"/>
    <mergeCell ref="L24:M24"/>
    <mergeCell ref="C25:D25"/>
    <mergeCell ref="H25:I25"/>
    <mergeCell ref="J25:K25"/>
    <mergeCell ref="L25:M25"/>
    <mergeCell ref="C22:D22"/>
    <mergeCell ref="H22:I22"/>
    <mergeCell ref="J22:K22"/>
    <mergeCell ref="L22:M22"/>
    <mergeCell ref="C23:D23"/>
    <mergeCell ref="H23:I23"/>
    <mergeCell ref="J23:K23"/>
    <mergeCell ref="L23:M23"/>
    <mergeCell ref="C20:D20"/>
    <mergeCell ref="H20:I20"/>
    <mergeCell ref="J20:K20"/>
    <mergeCell ref="L20:M20"/>
    <mergeCell ref="C21:D21"/>
    <mergeCell ref="H21:I21"/>
    <mergeCell ref="J21:K21"/>
    <mergeCell ref="L21:M21"/>
    <mergeCell ref="C18:D18"/>
    <mergeCell ref="H18:I18"/>
    <mergeCell ref="J18:K18"/>
    <mergeCell ref="L18:M18"/>
    <mergeCell ref="C19:D19"/>
    <mergeCell ref="H19:I19"/>
    <mergeCell ref="J19:K19"/>
    <mergeCell ref="L19:M19"/>
    <mergeCell ref="C16:D16"/>
    <mergeCell ref="H16:I16"/>
    <mergeCell ref="J16:K16"/>
    <mergeCell ref="L16:M16"/>
    <mergeCell ref="C17:D17"/>
    <mergeCell ref="H17:I17"/>
    <mergeCell ref="J17:K17"/>
    <mergeCell ref="L17:M17"/>
    <mergeCell ref="C11:D11"/>
    <mergeCell ref="H11:I11"/>
    <mergeCell ref="J11:K11"/>
    <mergeCell ref="L11:M11"/>
    <mergeCell ref="C14:D14"/>
    <mergeCell ref="H14:I14"/>
    <mergeCell ref="J14:K14"/>
    <mergeCell ref="L14:M14"/>
    <mergeCell ref="C15:D15"/>
    <mergeCell ref="H15:I15"/>
    <mergeCell ref="J15:K15"/>
    <mergeCell ref="L15:M15"/>
    <mergeCell ref="C12:D12"/>
    <mergeCell ref="H12:I12"/>
    <mergeCell ref="J12:K12"/>
    <mergeCell ref="L12:M12"/>
    <mergeCell ref="C13:D13"/>
    <mergeCell ref="H13:I13"/>
    <mergeCell ref="J13:K13"/>
    <mergeCell ref="L13:M13"/>
    <mergeCell ref="Q7:T7"/>
    <mergeCell ref="U7:W7"/>
    <mergeCell ref="F8:F11"/>
    <mergeCell ref="G8:G11"/>
    <mergeCell ref="H8:I8"/>
    <mergeCell ref="J8:K8"/>
    <mergeCell ref="L8:M8"/>
    <mergeCell ref="H9:I9"/>
    <mergeCell ref="U12:W12"/>
    <mergeCell ref="J9:K9"/>
    <mergeCell ref="L9:M9"/>
    <mergeCell ref="H10:I10"/>
    <mergeCell ref="J10:K10"/>
    <mergeCell ref="L10:M10"/>
    <mergeCell ref="O7:P7"/>
    <mergeCell ref="B2:N2"/>
    <mergeCell ref="B3:H3"/>
    <mergeCell ref="B4:C4"/>
    <mergeCell ref="E4:G4"/>
    <mergeCell ref="J4:N4"/>
    <mergeCell ref="B5:C5"/>
    <mergeCell ref="E5:G5"/>
    <mergeCell ref="E7:G7"/>
    <mergeCell ref="H7:N7"/>
  </mergeCells>
  <conditionalFormatting sqref="E13:F38">
    <cfRule type="cellIs" dxfId="24" priority="22" operator="equal">
      <formula>0</formula>
    </cfRule>
  </conditionalFormatting>
  <conditionalFormatting sqref="F1:F6 F44 F50:F1048576">
    <cfRule type="cellIs" dxfId="23" priority="23" operator="equal">
      <formula>0</formula>
    </cfRule>
  </conditionalFormatting>
  <conditionalFormatting sqref="F8">
    <cfRule type="cellIs" dxfId="22" priority="8" operator="equal">
      <formula>0</formula>
    </cfRule>
  </conditionalFormatting>
  <conditionalFormatting sqref="F12">
    <cfRule type="cellIs" dxfId="21" priority="6" operator="equal">
      <formula>0</formula>
    </cfRule>
  </conditionalFormatting>
  <conditionalFormatting sqref="H12">
    <cfRule type="cellIs" dxfId="20" priority="7" operator="equal">
      <formula>0</formula>
    </cfRule>
  </conditionalFormatting>
  <conditionalFormatting sqref="N13:P38">
    <cfRule type="cellIs" dxfId="19" priority="4" operator="equal">
      <formula>0</formula>
    </cfRule>
    <cfRule type="cellIs" dxfId="18" priority="5" operator="equal">
      <formula>0</formula>
    </cfRule>
  </conditionalFormatting>
  <conditionalFormatting sqref="N14:P38">
    <cfRule type="cellIs" dxfId="17" priority="3" operator="equal">
      <formula>FALSE</formula>
    </cfRule>
  </conditionalFormatting>
  <conditionalFormatting sqref="O11">
    <cfRule type="cellIs" dxfId="16" priority="2" operator="equal">
      <formula>"kies de brandstof"</formula>
    </cfRule>
  </conditionalFormatting>
  <conditionalFormatting sqref="O13:O38">
    <cfRule type="cellIs" dxfId="15" priority="1" operator="equal">
      <formula>"Kraftstoff wählen"</formula>
    </cfRule>
  </conditionalFormatting>
  <conditionalFormatting sqref="P5">
    <cfRule type="cellIs" dxfId="14" priority="10" operator="equal">
      <formula>0</formula>
    </cfRule>
  </conditionalFormatting>
  <conditionalFormatting sqref="Q13:Q38">
    <cfRule type="cellIs" dxfId="13" priority="18" operator="equal">
      <formula>0</formula>
    </cfRule>
    <cfRule type="expression" dxfId="12" priority="19" stopIfTrue="1">
      <formula>$E13="Geladen"</formula>
    </cfRule>
    <cfRule type="cellIs" dxfId="11" priority="20" operator="equal">
      <formula>FALSE</formula>
    </cfRule>
    <cfRule type="cellIs" dxfId="10" priority="21" stopIfTrue="1" operator="equal">
      <formula>0</formula>
    </cfRule>
  </conditionalFormatting>
  <conditionalFormatting sqref="Q38">
    <cfRule type="cellIs" dxfId="9" priority="17" operator="equal">
      <formula>FALSE</formula>
    </cfRule>
  </conditionalFormatting>
  <conditionalFormatting sqref="R14 R27">
    <cfRule type="cellIs" dxfId="8" priority="16" stopIfTrue="1" operator="equal">
      <formula>0</formula>
    </cfRule>
  </conditionalFormatting>
  <conditionalFormatting sqref="R13:S38">
    <cfRule type="cellIs" dxfId="7" priority="13" stopIfTrue="1" operator="equal">
      <formula>0</formula>
    </cfRule>
  </conditionalFormatting>
  <conditionalFormatting sqref="R13:T38">
    <cfRule type="expression" dxfId="6" priority="12">
      <formula>$E13="Leer"</formula>
    </cfRule>
    <cfRule type="cellIs" dxfId="5" priority="14" operator="equal">
      <formula>FALSE</formula>
    </cfRule>
  </conditionalFormatting>
  <conditionalFormatting sqref="S14:S38">
    <cfRule type="cellIs" dxfId="4" priority="15" stopIfTrue="1" operator="equal">
      <formula>0</formula>
    </cfRule>
  </conditionalFormatting>
  <conditionalFormatting sqref="T13:T38">
    <cfRule type="cellIs" dxfId="3" priority="28" stopIfTrue="1" operator="equal">
      <formula>0</formula>
    </cfRule>
  </conditionalFormatting>
  <conditionalFormatting sqref="U13:U38">
    <cfRule type="cellIs" dxfId="2" priority="27" operator="equal">
      <formula>0</formula>
    </cfRule>
  </conditionalFormatting>
  <conditionalFormatting sqref="V13:W38">
    <cfRule type="expression" dxfId="1" priority="26">
      <formula>$E13="Leer"</formula>
    </cfRule>
  </conditionalFormatting>
  <conditionalFormatting sqref="X1:AF1048576">
    <cfRule type="cellIs" dxfId="0" priority="11" operator="equal">
      <formula>FALSE</formula>
    </cfRule>
  </conditionalFormatting>
  <dataValidations count="5">
    <dataValidation type="list" allowBlank="1" showInputMessage="1" showErrorMessage="1" sqref="E13:E38" xr:uid="{B4F491E1-C3C4-4D4C-A79E-B375B8503FCB}">
      <formula1>"Leer,Geladen"</formula1>
    </dataValidation>
    <dataValidation type="custom" allowBlank="1" showInputMessage="1" showErrorMessage="1" error="For 'Type', 'Loaded' is filled in. Therefore, there is no need to fill in this column. " sqref="Q13:Q38" xr:uid="{C1B3712E-8F30-48A7-AEA1-5263CA9A93E1}">
      <formula1>$E13="Leer"</formula1>
    </dataValidation>
    <dataValidation type="custom" allowBlank="1" showInputMessage="1" showErrorMessage="1" errorTitle="Let op" error="For 'Type', 'Empty' is filled in. Therefore, there is no need to fill in this column. " sqref="R13:S38" xr:uid="{95720015-3A08-4C80-917B-7F419800474F}">
      <formula1>$E13="Loaded"</formula1>
    </dataValidation>
    <dataValidation type="custom" allowBlank="1" showInputMessage="1" showErrorMessage="1" errorTitle="Let op" error="Bij 'Type' is 'Leeg' ingevuld. Daarom hoeft deze kolom niet ingevuld te worden. " sqref="T13:T38" xr:uid="{4C718225-A4AA-436A-8449-BD7A359EB6D7}">
      <formula1>$E13="Geladen"</formula1>
    </dataValidation>
    <dataValidation type="custom" allowBlank="1" showInputMessage="1" showErrorMessage="1" errorTitle="Let op" error="Bij &quot;Type&quot; is Empty ingevuld. Daarom hoeft deze niet ingevuld te worden. " sqref="V13:W38" xr:uid="{AF2DE2B5-090B-4807-9A4F-46650DAC3FB1}">
      <formula1>$E13="Leeg"</formula1>
    </dataValidation>
  </dataValidations>
  <pageMargins left="0.23622047244094491" right="0.23622047244094491" top="0.39370078740157483" bottom="0.74803149606299213" header="0.31496062992125984" footer="0.31496062992125984"/>
  <pageSetup paperSize="8" scale="95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B620BA-3994-4479-B52E-9A3FA1E3B5A7}">
          <x14:formula1>
            <xm:f>Emissionsfaktoren!$A$1:$A$9</xm:f>
          </x14:formula1>
          <xm:sqref>O13:O38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CO2 Kalkulation</vt:lpstr>
      <vt:lpstr>Emissionsfaktoren</vt:lpstr>
      <vt:lpstr>Erläuterung</vt:lpstr>
      <vt:lpstr>'CO2 Kalkulation'!Afdrukbereik</vt:lpstr>
      <vt:lpstr>Erläuterung!Afdrukbereik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Karin Struijk | WMI</cp:lastModifiedBy>
  <cp:lastPrinted>2025-02-16T16:35:13Z</cp:lastPrinted>
  <dcterms:created xsi:type="dcterms:W3CDTF">2013-09-28T18:24:44Z</dcterms:created>
  <dcterms:modified xsi:type="dcterms:W3CDTF">2025-02-16T19:35:23Z</dcterms:modified>
</cp:coreProperties>
</file>