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CO2/Riviercruiseschepen/"/>
    </mc:Choice>
  </mc:AlternateContent>
  <xr:revisionPtr revIDLastSave="357" documentId="8_{7BDF971A-6B58-4EE3-8CD5-F647DEF85D7E}" xr6:coauthVersionLast="47" xr6:coauthVersionMax="47" xr10:uidLastSave="{2E82A619-44C4-46A4-ABAE-00F9DAFE8CA5}"/>
  <bookViews>
    <workbookView xWindow="-110" yWindow="-110" windowWidth="34620" windowHeight="13900" xr2:uid="{0E751008-2196-9B40-996A-CC3DF018291B}"/>
  </bookViews>
  <sheets>
    <sheet name="CO2 Calculation" sheetId="26" r:id="rId1"/>
    <sheet name="EmissionFactors" sheetId="31" r:id="rId2"/>
    <sheet name="Explanation" sheetId="30" r:id="rId3"/>
  </sheets>
  <definedNames>
    <definedName name="_xlnm.Print_Area" localSheetId="0">'CO2 Calculation'!$A$1:$W$72</definedName>
    <definedName name="_xlnm.Print_Area" localSheetId="2">Explanation!$A$1:$W$37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6" l="1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14" i="26"/>
  <c r="B13" i="26"/>
  <c r="U70" i="26" l="1"/>
  <c r="U69" i="26"/>
  <c r="P71" i="26"/>
  <c r="P13" i="26"/>
  <c r="P6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14" i="26"/>
  <c r="AD37" i="26"/>
  <c r="AD38" i="26"/>
  <c r="AD39" i="26"/>
  <c r="AD40" i="26"/>
  <c r="AD41" i="26"/>
  <c r="AD42" i="26"/>
  <c r="AD43" i="26"/>
  <c r="AD44" i="26"/>
  <c r="AD45" i="26"/>
  <c r="AD46" i="26"/>
  <c r="AD47" i="26"/>
  <c r="AD48" i="26"/>
  <c r="AD49" i="26"/>
  <c r="AD50" i="26"/>
  <c r="AD51" i="26"/>
  <c r="AD52" i="26"/>
  <c r="AD53" i="26"/>
  <c r="AD54" i="26"/>
  <c r="AD55" i="26"/>
  <c r="AD56" i="26"/>
  <c r="AD57" i="26"/>
  <c r="AD58" i="26"/>
  <c r="AD59" i="26"/>
  <c r="AD60" i="26"/>
  <c r="AD61" i="26"/>
  <c r="AD62" i="26"/>
  <c r="AC37" i="26"/>
  <c r="AC38" i="26"/>
  <c r="AC39" i="26"/>
  <c r="AC40" i="26"/>
  <c r="AC41" i="26"/>
  <c r="AC42" i="26"/>
  <c r="AC43" i="26"/>
  <c r="AC44" i="26"/>
  <c r="AC45" i="26"/>
  <c r="AC46" i="26"/>
  <c r="AC47" i="26"/>
  <c r="AC48" i="26"/>
  <c r="AC49" i="26"/>
  <c r="AC50" i="26"/>
  <c r="AC51" i="26"/>
  <c r="AC52" i="26"/>
  <c r="AC53" i="26"/>
  <c r="AC54" i="26"/>
  <c r="AC55" i="26"/>
  <c r="AC56" i="26"/>
  <c r="AC57" i="26"/>
  <c r="AC58" i="26"/>
  <c r="AC59" i="26"/>
  <c r="AC60" i="26"/>
  <c r="AC61" i="26"/>
  <c r="AC62" i="26"/>
  <c r="AB37" i="26"/>
  <c r="AB38" i="26"/>
  <c r="AB39" i="26"/>
  <c r="AB40" i="26"/>
  <c r="AB41" i="26"/>
  <c r="AB42" i="26"/>
  <c r="AB43" i="26"/>
  <c r="AB44" i="26"/>
  <c r="AB45" i="26"/>
  <c r="AB46" i="26"/>
  <c r="AB47" i="26"/>
  <c r="AB48" i="26"/>
  <c r="AB49" i="26"/>
  <c r="AB50" i="26"/>
  <c r="AB51" i="26"/>
  <c r="AB52" i="26"/>
  <c r="AB53" i="26"/>
  <c r="AB54" i="26"/>
  <c r="AB55" i="26"/>
  <c r="AB56" i="26"/>
  <c r="AB57" i="26"/>
  <c r="AB58" i="26"/>
  <c r="AB59" i="26"/>
  <c r="AB60" i="26"/>
  <c r="AB61" i="26"/>
  <c r="AB62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T64" i="26"/>
  <c r="T34" i="26"/>
  <c r="T35" i="26"/>
  <c r="T36" i="26"/>
  <c r="T37" i="26"/>
  <c r="T38" i="26"/>
  <c r="T39" i="26"/>
  <c r="T40" i="26"/>
  <c r="T41" i="26"/>
  <c r="T42" i="26"/>
  <c r="T43" i="26"/>
  <c r="T44" i="26"/>
  <c r="T45" i="26"/>
  <c r="T46" i="26"/>
  <c r="AA37" i="26"/>
  <c r="AA38" i="26"/>
  <c r="AA39" i="26"/>
  <c r="AA40" i="26"/>
  <c r="AA41" i="26"/>
  <c r="AA42" i="26"/>
  <c r="AA43" i="26"/>
  <c r="AA44" i="26"/>
  <c r="AA45" i="26"/>
  <c r="AA46" i="26"/>
  <c r="AA47" i="26"/>
  <c r="AA48" i="26"/>
  <c r="AA49" i="26"/>
  <c r="AA50" i="26"/>
  <c r="AA51" i="26"/>
  <c r="AA52" i="26"/>
  <c r="AA53" i="26"/>
  <c r="AA54" i="26"/>
  <c r="AA55" i="26"/>
  <c r="AA56" i="26"/>
  <c r="AA57" i="26"/>
  <c r="AA58" i="26"/>
  <c r="AA59" i="26"/>
  <c r="AA60" i="26"/>
  <c r="AA61" i="26"/>
  <c r="AA62" i="26"/>
  <c r="Z37" i="26"/>
  <c r="Z38" i="26"/>
  <c r="Z39" i="26"/>
  <c r="Z40" i="26"/>
  <c r="Z41" i="26"/>
  <c r="Z42" i="26"/>
  <c r="Z43" i="26"/>
  <c r="Z44" i="26"/>
  <c r="Z45" i="26"/>
  <c r="Z46" i="26"/>
  <c r="Z47" i="26"/>
  <c r="Z48" i="26"/>
  <c r="Z49" i="26"/>
  <c r="Z50" i="26"/>
  <c r="Z51" i="26"/>
  <c r="Z52" i="26"/>
  <c r="Z53" i="26"/>
  <c r="Z54" i="26"/>
  <c r="Z55" i="26"/>
  <c r="Z56" i="26"/>
  <c r="Z57" i="26"/>
  <c r="Z58" i="26"/>
  <c r="Z59" i="26"/>
  <c r="Z60" i="26"/>
  <c r="Z61" i="26"/>
  <c r="Z62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51" i="26"/>
  <c r="Y52" i="26"/>
  <c r="Y53" i="26"/>
  <c r="Y54" i="26"/>
  <c r="Y55" i="26"/>
  <c r="Y56" i="26"/>
  <c r="Y57" i="26"/>
  <c r="Y58" i="26"/>
  <c r="Y59" i="26"/>
  <c r="Y60" i="26"/>
  <c r="Y61" i="26"/>
  <c r="Y62" i="26"/>
  <c r="H62" i="26"/>
  <c r="N62" i="26" s="1"/>
  <c r="H63" i="26"/>
  <c r="N63" i="26" s="1"/>
  <c r="H64" i="26"/>
  <c r="H45" i="26"/>
  <c r="N45" i="26" s="1"/>
  <c r="H46" i="26"/>
  <c r="N46" i="26" s="1"/>
  <c r="H47" i="26"/>
  <c r="N47" i="26" s="1"/>
  <c r="H48" i="26"/>
  <c r="N48" i="26" s="1"/>
  <c r="H49" i="26"/>
  <c r="N49" i="26" s="1"/>
  <c r="H50" i="26"/>
  <c r="N50" i="26" s="1"/>
  <c r="H51" i="26"/>
  <c r="N51" i="26" s="1"/>
  <c r="H52" i="26"/>
  <c r="N52" i="26" s="1"/>
  <c r="H53" i="26"/>
  <c r="N53" i="26" s="1"/>
  <c r="H54" i="26"/>
  <c r="N54" i="26" s="1"/>
  <c r="H55" i="26"/>
  <c r="N55" i="26" s="1"/>
  <c r="H56" i="26"/>
  <c r="N56" i="26" s="1"/>
  <c r="H57" i="26"/>
  <c r="N57" i="26" s="1"/>
  <c r="H58" i="26"/>
  <c r="N58" i="26" s="1"/>
  <c r="H59" i="26"/>
  <c r="N59" i="26" s="1"/>
  <c r="H60" i="26"/>
  <c r="N60" i="26" s="1"/>
  <c r="H61" i="26"/>
  <c r="N61" i="26" s="1"/>
  <c r="H28" i="26"/>
  <c r="H29" i="26"/>
  <c r="H30" i="26"/>
  <c r="H31" i="26"/>
  <c r="H32" i="26"/>
  <c r="H33" i="26"/>
  <c r="H34" i="26"/>
  <c r="H35" i="26"/>
  <c r="H36" i="26"/>
  <c r="H37" i="26"/>
  <c r="N37" i="26" s="1"/>
  <c r="H38" i="26"/>
  <c r="N38" i="26" s="1"/>
  <c r="H39" i="26"/>
  <c r="N39" i="26" s="1"/>
  <c r="H40" i="26"/>
  <c r="N40" i="26" s="1"/>
  <c r="H41" i="26"/>
  <c r="N41" i="26" s="1"/>
  <c r="H42" i="26"/>
  <c r="N42" i="26" s="1"/>
  <c r="H43" i="26"/>
  <c r="N43" i="26" s="1"/>
  <c r="H44" i="26"/>
  <c r="N44" i="26" s="1"/>
  <c r="X37" i="26"/>
  <c r="X38" i="26"/>
  <c r="X39" i="26"/>
  <c r="X40" i="26"/>
  <c r="X41" i="26"/>
  <c r="X42" i="26"/>
  <c r="X43" i="26"/>
  <c r="X44" i="26"/>
  <c r="X45" i="26"/>
  <c r="X46" i="26"/>
  <c r="X47" i="26"/>
  <c r="X48" i="26"/>
  <c r="X49" i="26"/>
  <c r="X50" i="26"/>
  <c r="X51" i="26"/>
  <c r="X52" i="26"/>
  <c r="X53" i="26"/>
  <c r="X54" i="26"/>
  <c r="X55" i="26"/>
  <c r="X56" i="26"/>
  <c r="X57" i="26"/>
  <c r="X58" i="26"/>
  <c r="X59" i="26"/>
  <c r="X60" i="26"/>
  <c r="X61" i="26"/>
  <c r="X62" i="26"/>
  <c r="F64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P70" i="26" l="1"/>
  <c r="P69" i="26"/>
  <c r="Q69" i="26"/>
  <c r="Q70" i="26"/>
  <c r="U37" i="26"/>
  <c r="U38" i="26"/>
  <c r="U39" i="26"/>
  <c r="U40" i="26"/>
  <c r="U41" i="26"/>
  <c r="U42" i="26"/>
  <c r="U43" i="26"/>
  <c r="U44" i="26"/>
  <c r="U45" i="26"/>
  <c r="U46" i="26"/>
  <c r="U47" i="26"/>
  <c r="U48" i="26"/>
  <c r="U49" i="26"/>
  <c r="U50" i="26"/>
  <c r="U51" i="26"/>
  <c r="U52" i="26"/>
  <c r="U53" i="26"/>
  <c r="U54" i="26"/>
  <c r="U55" i="26"/>
  <c r="U56" i="26"/>
  <c r="U57" i="26"/>
  <c r="U58" i="26"/>
  <c r="U59" i="26"/>
  <c r="U60" i="26"/>
  <c r="U61" i="26"/>
  <c r="U62" i="26"/>
  <c r="V57" i="26" l="1"/>
  <c r="W57" i="26"/>
  <c r="W43" i="26"/>
  <c r="V43" i="26"/>
  <c r="W53" i="26"/>
  <c r="V53" i="26"/>
  <c r="W52" i="26"/>
  <c r="V52" i="26"/>
  <c r="W39" i="26"/>
  <c r="V39" i="26"/>
  <c r="W62" i="26"/>
  <c r="V62" i="26"/>
  <c r="W50" i="26"/>
  <c r="V50" i="26"/>
  <c r="W38" i="26"/>
  <c r="V38" i="26"/>
  <c r="W61" i="26"/>
  <c r="V61" i="26"/>
  <c r="W49" i="26"/>
  <c r="V49" i="26"/>
  <c r="W37" i="26"/>
  <c r="V37" i="26"/>
  <c r="V60" i="26"/>
  <c r="W60" i="26"/>
  <c r="V48" i="26"/>
  <c r="W48" i="26"/>
  <c r="V45" i="26"/>
  <c r="W45" i="26"/>
  <c r="V56" i="26"/>
  <c r="W56" i="26"/>
  <c r="V44" i="26"/>
  <c r="W44" i="26"/>
  <c r="W55" i="26"/>
  <c r="V55" i="26"/>
  <c r="W54" i="26"/>
  <c r="V54" i="26"/>
  <c r="W42" i="26"/>
  <c r="V42" i="26"/>
  <c r="W41" i="26"/>
  <c r="V41" i="26"/>
  <c r="W40" i="26"/>
  <c r="V40" i="26"/>
  <c r="W51" i="26"/>
  <c r="V51" i="26"/>
  <c r="V59" i="26"/>
  <c r="W59" i="26"/>
  <c r="V47" i="26"/>
  <c r="W47" i="26"/>
  <c r="V58" i="26"/>
  <c r="W58" i="26"/>
  <c r="V46" i="26"/>
  <c r="W46" i="26"/>
  <c r="Q71" i="26"/>
  <c r="U63" i="26"/>
  <c r="X63" i="26"/>
  <c r="Y63" i="26"/>
  <c r="Z63" i="26"/>
  <c r="AA63" i="26"/>
  <c r="AB63" i="26"/>
  <c r="AC63" i="26"/>
  <c r="AD63" i="26"/>
  <c r="W63" i="26" l="1"/>
  <c r="V63" i="26"/>
  <c r="H14" i="26"/>
  <c r="F15" i="26" l="1"/>
  <c r="AD37" i="30" l="1"/>
  <c r="AC37" i="30"/>
  <c r="AB37" i="30"/>
  <c r="AA37" i="30"/>
  <c r="Z37" i="30"/>
  <c r="Y37" i="30"/>
  <c r="X37" i="30"/>
  <c r="H37" i="30"/>
  <c r="F37" i="30"/>
  <c r="AD36" i="30"/>
  <c r="AC36" i="30"/>
  <c r="AB36" i="30"/>
  <c r="AA36" i="30"/>
  <c r="Z36" i="30"/>
  <c r="Y36" i="30"/>
  <c r="X36" i="30"/>
  <c r="H36" i="30"/>
  <c r="F36" i="30"/>
  <c r="AD35" i="30"/>
  <c r="AC35" i="30"/>
  <c r="AB35" i="30"/>
  <c r="AA35" i="30"/>
  <c r="Z35" i="30"/>
  <c r="Y35" i="30"/>
  <c r="X35" i="30"/>
  <c r="H35" i="30"/>
  <c r="F35" i="30"/>
  <c r="AD34" i="30"/>
  <c r="AC34" i="30"/>
  <c r="AB34" i="30"/>
  <c r="AA34" i="30"/>
  <c r="Z34" i="30"/>
  <c r="Y34" i="30"/>
  <c r="X34" i="30"/>
  <c r="H34" i="30"/>
  <c r="F34" i="30"/>
  <c r="AD33" i="30"/>
  <c r="AC33" i="30"/>
  <c r="AB33" i="30"/>
  <c r="AA33" i="30"/>
  <c r="Z33" i="30"/>
  <c r="Y33" i="30"/>
  <c r="X33" i="30"/>
  <c r="H33" i="30"/>
  <c r="F33" i="30"/>
  <c r="AD32" i="30"/>
  <c r="AC32" i="30"/>
  <c r="AB32" i="30"/>
  <c r="AA32" i="30"/>
  <c r="Z32" i="30"/>
  <c r="Y32" i="30"/>
  <c r="X32" i="30"/>
  <c r="H32" i="30"/>
  <c r="F32" i="30"/>
  <c r="AD31" i="30"/>
  <c r="AC31" i="30"/>
  <c r="AB31" i="30"/>
  <c r="AA31" i="30"/>
  <c r="Z31" i="30"/>
  <c r="Y31" i="30"/>
  <c r="X31" i="30"/>
  <c r="H31" i="30"/>
  <c r="F31" i="30"/>
  <c r="AD30" i="30"/>
  <c r="AC30" i="30"/>
  <c r="AB30" i="30"/>
  <c r="AA30" i="30"/>
  <c r="Z30" i="30"/>
  <c r="Y30" i="30"/>
  <c r="X30" i="30"/>
  <c r="H30" i="30"/>
  <c r="F30" i="30"/>
  <c r="AD29" i="30"/>
  <c r="AC29" i="30"/>
  <c r="AB29" i="30"/>
  <c r="AA29" i="30"/>
  <c r="Z29" i="30"/>
  <c r="Y29" i="30"/>
  <c r="X29" i="30"/>
  <c r="H29" i="30"/>
  <c r="F29" i="30"/>
  <c r="AD28" i="30"/>
  <c r="AC28" i="30"/>
  <c r="AB28" i="30"/>
  <c r="AA28" i="30"/>
  <c r="Z28" i="30"/>
  <c r="Y28" i="30"/>
  <c r="X28" i="30"/>
  <c r="H28" i="30"/>
  <c r="F28" i="30"/>
  <c r="AD27" i="30"/>
  <c r="AC27" i="30"/>
  <c r="AB27" i="30"/>
  <c r="AA27" i="30"/>
  <c r="Z27" i="30"/>
  <c r="Y27" i="30"/>
  <c r="X27" i="30"/>
  <c r="H27" i="30"/>
  <c r="F27" i="30"/>
  <c r="AD26" i="30"/>
  <c r="AC26" i="30"/>
  <c r="AB26" i="30"/>
  <c r="AA26" i="30"/>
  <c r="Z26" i="30"/>
  <c r="Y26" i="30"/>
  <c r="X26" i="30"/>
  <c r="H26" i="30"/>
  <c r="F26" i="30"/>
  <c r="AD25" i="30"/>
  <c r="AC25" i="30"/>
  <c r="AB25" i="30"/>
  <c r="AA25" i="30"/>
  <c r="Z25" i="30"/>
  <c r="Y25" i="30"/>
  <c r="X25" i="30"/>
  <c r="H25" i="30"/>
  <c r="F25" i="30"/>
  <c r="AD24" i="30"/>
  <c r="AC24" i="30"/>
  <c r="AB24" i="30"/>
  <c r="AA24" i="30"/>
  <c r="Z24" i="30"/>
  <c r="Y24" i="30"/>
  <c r="X24" i="30"/>
  <c r="H24" i="30"/>
  <c r="F24" i="30"/>
  <c r="AD23" i="30"/>
  <c r="AC23" i="30"/>
  <c r="AB23" i="30"/>
  <c r="AA23" i="30"/>
  <c r="Z23" i="30"/>
  <c r="Y23" i="30"/>
  <c r="X23" i="30"/>
  <c r="H23" i="30"/>
  <c r="F23" i="30"/>
  <c r="AD22" i="30"/>
  <c r="AC22" i="30"/>
  <c r="AB22" i="30"/>
  <c r="AA22" i="30"/>
  <c r="Z22" i="30"/>
  <c r="Y22" i="30"/>
  <c r="X22" i="30"/>
  <c r="H22" i="30"/>
  <c r="F22" i="30"/>
  <c r="AD21" i="30"/>
  <c r="AC21" i="30"/>
  <c r="AB21" i="30"/>
  <c r="AA21" i="30"/>
  <c r="Z21" i="30"/>
  <c r="Y21" i="30"/>
  <c r="X21" i="30"/>
  <c r="H21" i="30"/>
  <c r="F21" i="30"/>
  <c r="AD20" i="30"/>
  <c r="AC20" i="30"/>
  <c r="AB20" i="30"/>
  <c r="AA20" i="30"/>
  <c r="Z20" i="30"/>
  <c r="Y20" i="30"/>
  <c r="X20" i="30"/>
  <c r="H20" i="30"/>
  <c r="F20" i="30"/>
  <c r="AD19" i="30"/>
  <c r="AC19" i="30"/>
  <c r="AB19" i="30"/>
  <c r="AA19" i="30"/>
  <c r="Z19" i="30"/>
  <c r="Y19" i="30"/>
  <c r="X19" i="30"/>
  <c r="H19" i="30"/>
  <c r="F19" i="30"/>
  <c r="AD18" i="30"/>
  <c r="AC18" i="30"/>
  <c r="AB18" i="30"/>
  <c r="AA18" i="30"/>
  <c r="Z18" i="30"/>
  <c r="Y18" i="30"/>
  <c r="X18" i="30"/>
  <c r="H18" i="30"/>
  <c r="F18" i="30"/>
  <c r="AD17" i="30"/>
  <c r="AC17" i="30"/>
  <c r="AB17" i="30"/>
  <c r="AA17" i="30"/>
  <c r="Z17" i="30"/>
  <c r="Y17" i="30"/>
  <c r="X17" i="30"/>
  <c r="H17" i="30"/>
  <c r="F17" i="30"/>
  <c r="AD16" i="30"/>
  <c r="AC16" i="30"/>
  <c r="AB16" i="30"/>
  <c r="AA16" i="30"/>
  <c r="Z16" i="30"/>
  <c r="Y16" i="30"/>
  <c r="X16" i="30"/>
  <c r="H16" i="30"/>
  <c r="F16" i="30"/>
  <c r="AD15" i="30"/>
  <c r="AC15" i="30"/>
  <c r="AB15" i="30"/>
  <c r="AA15" i="30"/>
  <c r="Z15" i="30"/>
  <c r="Y15" i="30"/>
  <c r="X15" i="30"/>
  <c r="H15" i="30"/>
  <c r="F15" i="30"/>
  <c r="AD14" i="30"/>
  <c r="AC14" i="30"/>
  <c r="AB14" i="30"/>
  <c r="AA14" i="30"/>
  <c r="Z14" i="30"/>
  <c r="Y14" i="30"/>
  <c r="X14" i="30"/>
  <c r="H14" i="30"/>
  <c r="F14" i="30"/>
  <c r="AD13" i="30"/>
  <c r="AC13" i="30"/>
  <c r="AB13" i="30"/>
  <c r="AA13" i="30"/>
  <c r="Z13" i="30"/>
  <c r="Y13" i="30"/>
  <c r="X13" i="30"/>
  <c r="R70" i="26"/>
  <c r="R71" i="26" s="1"/>
  <c r="F20" i="26" l="1"/>
  <c r="V65" i="26"/>
  <c r="H15" i="26"/>
  <c r="N15" i="26" s="1"/>
  <c r="U15" i="26" s="1"/>
  <c r="H16" i="26"/>
  <c r="N16" i="26" s="1"/>
  <c r="U16" i="26" s="1"/>
  <c r="H17" i="26"/>
  <c r="N17" i="26" s="1"/>
  <c r="U17" i="26" s="1"/>
  <c r="H18" i="26"/>
  <c r="N18" i="26" s="1"/>
  <c r="U18" i="26" s="1"/>
  <c r="H19" i="26"/>
  <c r="N19" i="26" s="1"/>
  <c r="U19" i="26" s="1"/>
  <c r="H20" i="26"/>
  <c r="N20" i="26" s="1"/>
  <c r="U20" i="26" s="1"/>
  <c r="H21" i="26"/>
  <c r="N21" i="26" s="1"/>
  <c r="U21" i="26" s="1"/>
  <c r="H22" i="26"/>
  <c r="N22" i="26" s="1"/>
  <c r="U22" i="26" s="1"/>
  <c r="H23" i="26"/>
  <c r="N23" i="26" s="1"/>
  <c r="U23" i="26" s="1"/>
  <c r="H24" i="26"/>
  <c r="H25" i="26"/>
  <c r="H26" i="26"/>
  <c r="H27" i="26"/>
  <c r="AD6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6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64" i="26"/>
  <c r="AB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6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6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6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64" i="26"/>
  <c r="Z13" i="26"/>
  <c r="N13" i="26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N14" i="26"/>
  <c r="U14" i="26" s="1"/>
  <c r="F14" i="26"/>
  <c r="U13" i="26" l="1"/>
  <c r="S70" i="26"/>
  <c r="S71" i="26" s="1"/>
  <c r="W21" i="26"/>
  <c r="W22" i="26"/>
  <c r="W16" i="26"/>
  <c r="W15" i="26"/>
  <c r="W19" i="26"/>
  <c r="W17" i="26"/>
  <c r="V20" i="26"/>
  <c r="W13" i="26" l="1"/>
  <c r="T70" i="26"/>
  <c r="W14" i="26"/>
  <c r="T69" i="26"/>
  <c r="V21" i="26"/>
  <c r="W20" i="26"/>
  <c r="V17" i="26"/>
  <c r="V16" i="26"/>
  <c r="V19" i="26"/>
  <c r="V22" i="26"/>
  <c r="V15" i="26"/>
  <c r="V14" i="26"/>
  <c r="V13" i="26"/>
  <c r="W18" i="26"/>
  <c r="V18" i="26"/>
  <c r="W23" i="26"/>
  <c r="V23" i="26"/>
  <c r="W70" i="26" l="1"/>
  <c r="V70" i="26"/>
  <c r="N26" i="26"/>
  <c r="U26" i="26" s="1"/>
  <c r="N27" i="26"/>
  <c r="U27" i="26" s="1"/>
  <c r="N28" i="26"/>
  <c r="U28" i="26" s="1"/>
  <c r="N29" i="26"/>
  <c r="U29" i="26" s="1"/>
  <c r="N30" i="26"/>
  <c r="U30" i="26" s="1"/>
  <c r="N31" i="26"/>
  <c r="U31" i="26" s="1"/>
  <c r="N32" i="26"/>
  <c r="U32" i="26" s="1"/>
  <c r="N33" i="26"/>
  <c r="U33" i="26" s="1"/>
  <c r="N34" i="26"/>
  <c r="U34" i="26" s="1"/>
  <c r="N35" i="26"/>
  <c r="U35" i="26" s="1"/>
  <c r="N36" i="26"/>
  <c r="U36" i="26" s="1"/>
  <c r="N64" i="26"/>
  <c r="U64" i="26" s="1"/>
  <c r="N24" i="26"/>
  <c r="U24" i="26" s="1"/>
  <c r="N25" i="26"/>
  <c r="U25" i="26" s="1"/>
  <c r="V64" i="26" l="1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W25" i="26"/>
  <c r="W64" i="26"/>
  <c r="W27" i="26"/>
  <c r="W26" i="26"/>
  <c r="T71" i="26" l="1"/>
  <c r="V71" i="26" l="1"/>
  <c r="U71" i="26"/>
</calcChain>
</file>

<file path=xl/sharedStrings.xml><?xml version="1.0" encoding="utf-8"?>
<sst xmlns="http://schemas.openxmlformats.org/spreadsheetml/2006/main" count="330" uniqueCount="106">
  <si>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</si>
  <si>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</si>
  <si>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</si>
  <si>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</si>
  <si>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</si>
  <si>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</si>
  <si>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</si>
  <si>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</si>
  <si>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</si>
  <si>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</si>
  <si>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</si>
  <si>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</si>
  <si>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</si>
  <si>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</si>
  <si>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</si>
  <si>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</si>
  <si>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</si>
  <si>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</si>
  <si>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>Kilometers</t>
  </si>
  <si>
    <t>Per</t>
  </si>
  <si>
    <t xml:space="preserve">Per </t>
  </si>
  <si>
    <t xml:space="preserve">(liters) </t>
  </si>
  <si>
    <t xml:space="preserve">kilometers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</si>
  <si>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</si>
  <si>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</si>
  <si>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</si>
  <si>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</si>
  <si>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</si>
  <si>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</si>
  <si>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</si>
  <si>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</si>
  <si>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</si>
  <si>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>XX</t>
  </si>
  <si>
    <t>Port of departure</t>
  </si>
  <si>
    <t>Content</t>
  </si>
  <si>
    <t>bunkers</t>
  </si>
  <si>
    <t>start voyage</t>
  </si>
  <si>
    <t xml:space="preserve">Bunkered </t>
  </si>
  <si>
    <t>during voyage</t>
  </si>
  <si>
    <t xml:space="preserve">bunkers </t>
  </si>
  <si>
    <t>end of trip</t>
  </si>
  <si>
    <t>Consumption</t>
  </si>
  <si>
    <t>for voyage</t>
  </si>
  <si>
    <t>empty</t>
  </si>
  <si>
    <t>loaded</t>
  </si>
  <si>
    <t>voyage</t>
  </si>
  <si>
    <t>transported</t>
  </si>
  <si>
    <t xml:space="preserve">&lt;&lt;Select&gt;&gt; </t>
  </si>
  <si>
    <t>&lt;&lt;Automatic, except first&gt;&gt;</t>
  </si>
  <si>
    <t>&lt;&lt;Fill in&gt;&gt;</t>
  </si>
  <si>
    <t>&lt;&lt;Automatic,     except first&gt;&gt;</t>
  </si>
  <si>
    <t>&lt;&lt;Automatic&gt;&gt;</t>
  </si>
  <si>
    <t>Voyage</t>
  </si>
  <si>
    <t>Fuel in litres</t>
  </si>
  <si>
    <t>Transport performance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</si>
  <si>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Calculation</t>
    </r>
  </si>
  <si>
    <t>Time frame</t>
  </si>
  <si>
    <t>Ship</t>
  </si>
  <si>
    <t>Fuel</t>
  </si>
  <si>
    <t>NOTES</t>
  </si>
  <si>
    <r>
      <t xml:space="preserve">For </t>
    </r>
    <r>
      <rPr>
        <b/>
        <sz val="9"/>
        <color rgb="FF002060"/>
        <rFont val="Arial"/>
        <family val="2"/>
      </rPr>
      <t>empty</t>
    </r>
    <r>
      <rPr>
        <sz val="9"/>
        <color rgb="FF002060"/>
        <rFont val="Arial"/>
        <family val="2"/>
      </rPr>
      <t xml:space="preserve"> voyages: total emissions in kg and per kilogram per kilometre</t>
    </r>
  </si>
  <si>
    <t>This calculation is a first step to raise awareness. Setting goals can be a next step.</t>
  </si>
  <si>
    <t>Voyages</t>
  </si>
  <si>
    <t>Empty</t>
  </si>
  <si>
    <t>Loaded</t>
  </si>
  <si>
    <t>All</t>
  </si>
  <si>
    <t>Distance</t>
  </si>
  <si>
    <t>Transported</t>
  </si>
  <si>
    <t>tonne-</t>
  </si>
  <si>
    <t>N/A</t>
  </si>
  <si>
    <t>SUMMARY</t>
  </si>
  <si>
    <t>Date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</si>
  <si>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</si>
  <si>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-Footprint</t>
    </r>
  </si>
  <si>
    <t>Type</t>
  </si>
  <si>
    <t>Port of arrival</t>
  </si>
  <si>
    <t>pax</t>
  </si>
  <si>
    <t>Pax-</t>
  </si>
  <si>
    <t>kg/pax</t>
  </si>
  <si>
    <t xml:space="preserve">gr/paxkm </t>
  </si>
  <si>
    <r>
      <t xml:space="preserve">For </t>
    </r>
    <r>
      <rPr>
        <b/>
        <sz val="9"/>
        <color rgb="FF002060"/>
        <rFont val="Arial"/>
        <family val="2"/>
      </rPr>
      <t xml:space="preserve">loaded </t>
    </r>
    <r>
      <rPr>
        <sz val="9"/>
        <color rgb="FF002060"/>
        <rFont val="Arial"/>
        <family val="2"/>
      </rPr>
      <t>voyages: total emissions in kg, per kilometre, per passenger (pax) transported, per pax-kilometre</t>
    </r>
  </si>
  <si>
    <r>
      <t xml:space="preserve">For </t>
    </r>
    <r>
      <rPr>
        <b/>
        <sz val="9"/>
        <color rgb="FF002060"/>
        <rFont val="Arial"/>
        <family val="2"/>
      </rPr>
      <t xml:space="preserve">all </t>
    </r>
    <r>
      <rPr>
        <sz val="9"/>
        <color rgb="FF002060"/>
        <rFont val="Arial"/>
        <family val="2"/>
      </rPr>
      <t xml:space="preserve">trips (total): excluding pax-kilometres, because you cannot add the empty kilometres to the loaded kilometres and convert them into pax-kilometres. You then get: the more empty kilometres, the lower the emissions per paxkm. This cannot be the intention and in fact encourages empty kilometres.  </t>
    </r>
  </si>
  <si>
    <t xml:space="preserve">(loaded =  </t>
  </si>
  <si>
    <t>(paxkm)</t>
  </si>
  <si>
    <t>with passengers (pax))</t>
  </si>
  <si>
    <t>pax-</t>
  </si>
  <si>
    <t>kilometer</t>
  </si>
  <si>
    <t xml:space="preserve">  </t>
  </si>
  <si>
    <t>in kg CO2</t>
  </si>
  <si>
    <t>Emission factor</t>
  </si>
  <si>
    <t>Emissions</t>
  </si>
  <si>
    <t>per litre (ttw)</t>
  </si>
  <si>
    <t>&lt;&lt;Select&gt;&gt;</t>
  </si>
  <si>
    <t>Select fuel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</si>
  <si>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</si>
  <si>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</si>
  <si>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</si>
  <si>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</si>
  <si>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</si>
  <si>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</si>
  <si>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</si>
  <si>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</si>
  <si>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>(km)</t>
  </si>
  <si>
    <t>U</t>
  </si>
  <si>
    <t>V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</si>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</sst>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  <numFmt numFmtId="168" formatCode="0#########"/>
    <numFmt numFmtId="169" formatCode="#,##0.000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sz val="8"/>
      <color rgb="FF00B050"/>
      <name val="Arial"/>
      <family val="2"/>
    </font>
    <font>
      <b/>
      <sz val="11"/>
      <color rgb="FF00B05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B0BB17"/>
      </left>
      <right style="hair">
        <color rgb="FFB0BB17"/>
      </right>
      <top style="thin">
        <color indexed="64"/>
      </top>
      <bottom style="medium">
        <color indexed="64"/>
      </bottom>
      <diagonal/>
    </border>
    <border>
      <left style="medium">
        <color rgb="FF0070C2"/>
      </left>
      <right/>
      <top style="medium">
        <color rgb="FF0070C2"/>
      </top>
      <bottom/>
      <diagonal/>
    </border>
    <border>
      <left/>
      <right/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 style="medium">
        <color rgb="FF0070C2"/>
      </left>
      <right/>
      <top/>
      <bottom style="thin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/>
      <right style="medium">
        <color rgb="FF0070C2"/>
      </right>
      <top/>
      <bottom/>
      <diagonal/>
    </border>
    <border>
      <left style="hair">
        <color indexed="64"/>
      </left>
      <right style="medium">
        <color rgb="FF0070C2"/>
      </right>
      <top/>
      <bottom/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/>
      <right style="medium">
        <color rgb="FF0070C2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medium">
        <color indexed="64"/>
      </left>
      <right/>
      <top style="hair">
        <color indexed="64"/>
      </top>
      <bottom style="medium">
        <color rgb="FF0070C2"/>
      </bottom>
      <diagonal/>
    </border>
    <border>
      <left/>
      <right style="hair">
        <color indexed="64"/>
      </right>
      <top style="hair">
        <color indexed="64"/>
      </top>
      <bottom style="medium">
        <color rgb="FF0070C2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70C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6" fontId="31" fillId="24" borderId="0" xfId="44" applyNumberFormat="1" applyFont="1" applyFill="1" applyBorder="1" applyAlignment="1">
      <alignment horizontal="center" vertical="center"/>
    </xf>
    <xf numFmtId="165" fontId="31" fillId="24" borderId="0" xfId="44" applyNumberFormat="1" applyFont="1" applyFill="1" applyBorder="1" applyAlignment="1">
      <alignment horizontal="center" vertical="center"/>
    </xf>
    <xf numFmtId="165" fontId="31" fillId="24" borderId="0" xfId="44" applyNumberFormat="1" applyFont="1" applyFill="1" applyBorder="1" applyAlignment="1">
      <alignment horizontal="left" vertical="center" indent="2"/>
    </xf>
    <xf numFmtId="0" fontId="31" fillId="24" borderId="0" xfId="0" applyFont="1" applyFill="1" applyAlignment="1">
      <alignment horizontal="center" vertical="center"/>
    </xf>
    <xf numFmtId="165" fontId="31" fillId="24" borderId="0" xfId="44" applyNumberFormat="1" applyFont="1" applyFill="1" applyBorder="1" applyAlignment="1">
      <alignment horizontal="right" vertical="center"/>
    </xf>
    <xf numFmtId="0" fontId="21" fillId="24" borderId="44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right" vertical="top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5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6" fillId="24" borderId="53" xfId="0" applyFont="1" applyFill="1" applyBorder="1" applyAlignment="1">
      <alignment horizontal="right" vertical="center"/>
    </xf>
    <xf numFmtId="3" fontId="26" fillId="24" borderId="53" xfId="44" applyNumberFormat="1" applyFont="1" applyFill="1" applyBorder="1" applyAlignment="1">
      <alignment horizontal="right" vertical="center"/>
    </xf>
    <xf numFmtId="0" fontId="26" fillId="24" borderId="54" xfId="0" applyFont="1" applyFill="1" applyBorder="1" applyAlignment="1">
      <alignment horizontal="right" vertical="top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horizontal="right"/>
    </xf>
    <xf numFmtId="0" fontId="31" fillId="24" borderId="0" xfId="0" applyFont="1" applyFill="1" applyAlignment="1">
      <alignment vertical="top" wrapText="1"/>
    </xf>
    <xf numFmtId="165" fontId="31" fillId="0" borderId="0" xfId="44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7" fillId="24" borderId="50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right" vertical="top"/>
    </xf>
    <xf numFmtId="165" fontId="21" fillId="24" borderId="0" xfId="44" applyNumberFormat="1" applyFont="1" applyFill="1" applyAlignment="1">
      <alignment horizontal="center"/>
    </xf>
    <xf numFmtId="0" fontId="21" fillId="24" borderId="0" xfId="0" quotePrefix="1" applyFont="1" applyFill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49" fontId="26" fillId="24" borderId="57" xfId="0" applyNumberFormat="1" applyFont="1" applyFill="1" applyBorder="1" applyAlignment="1">
      <alignment horizontal="center" vertical="center"/>
    </xf>
    <xf numFmtId="49" fontId="26" fillId="24" borderId="54" xfId="0" applyNumberFormat="1" applyFont="1" applyFill="1" applyBorder="1" applyAlignment="1">
      <alignment horizontal="center" vertical="center"/>
    </xf>
    <xf numFmtId="49" fontId="26" fillId="24" borderId="65" xfId="0" applyNumberFormat="1" applyFont="1" applyFill="1" applyBorder="1" applyAlignment="1">
      <alignment horizontal="center" vertical="center"/>
    </xf>
    <xf numFmtId="49" fontId="26" fillId="24" borderId="66" xfId="0" applyNumberFormat="1" applyFont="1" applyFill="1" applyBorder="1" applyAlignment="1">
      <alignment horizontal="center" vertical="center"/>
    </xf>
    <xf numFmtId="0" fontId="31" fillId="26" borderId="59" xfId="0" applyFont="1" applyFill="1" applyBorder="1" applyAlignment="1">
      <alignment horizontal="center"/>
    </xf>
    <xf numFmtId="0" fontId="25" fillId="26" borderId="0" xfId="0" applyFont="1" applyFill="1" applyAlignment="1">
      <alignment horizontal="center" vertical="center"/>
    </xf>
    <xf numFmtId="0" fontId="25" fillId="26" borderId="51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8" fillId="26" borderId="50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0" fontId="32" fillId="27" borderId="56" xfId="0" applyFont="1" applyFill="1" applyBorder="1" applyAlignment="1">
      <alignment horizontal="center"/>
    </xf>
    <xf numFmtId="0" fontId="31" fillId="27" borderId="60" xfId="0" applyFont="1" applyFill="1" applyBorder="1" applyAlignment="1">
      <alignment horizontal="center"/>
    </xf>
    <xf numFmtId="0" fontId="31" fillId="27" borderId="0" xfId="0" applyFont="1" applyFill="1" applyAlignment="1">
      <alignment horizontal="center"/>
    </xf>
    <xf numFmtId="0" fontId="28" fillId="27" borderId="57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57" xfId="0" applyFont="1" applyFill="1" applyBorder="1" applyAlignment="1">
      <alignment horizontal="center" vertical="center"/>
    </xf>
    <xf numFmtId="0" fontId="20" fillId="27" borderId="54" xfId="0" applyFont="1" applyFill="1" applyBorder="1" applyAlignment="1">
      <alignment horizontal="center" vertical="center"/>
    </xf>
    <xf numFmtId="0" fontId="37" fillId="27" borderId="47" xfId="0" applyFont="1" applyFill="1" applyBorder="1" applyAlignment="1">
      <alignment horizontal="center" vertical="center"/>
    </xf>
    <xf numFmtId="0" fontId="37" fillId="27" borderId="69" xfId="0" applyFont="1" applyFill="1" applyBorder="1" applyAlignment="1">
      <alignment horizontal="center" vertical="center"/>
    </xf>
    <xf numFmtId="0" fontId="37" fillId="27" borderId="68" xfId="0" applyFont="1" applyFill="1" applyBorder="1" applyAlignment="1">
      <alignment horizontal="center" vertical="center"/>
    </xf>
    <xf numFmtId="0" fontId="38" fillId="27" borderId="50" xfId="0" applyFont="1" applyFill="1" applyBorder="1" applyAlignment="1">
      <alignment horizontal="center" vertical="center"/>
    </xf>
    <xf numFmtId="167" fontId="36" fillId="27" borderId="21" xfId="44" applyNumberFormat="1" applyFont="1" applyFill="1" applyBorder="1" applyAlignment="1" applyProtection="1">
      <alignment horizontal="center" vertical="center"/>
      <protection hidden="1"/>
    </xf>
    <xf numFmtId="167" fontId="36" fillId="27" borderId="22" xfId="44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>
      <alignment horizontal="center" vertical="center"/>
    </xf>
    <xf numFmtId="167" fontId="36" fillId="27" borderId="20" xfId="44" applyNumberFormat="1" applyFont="1" applyFill="1" applyBorder="1" applyAlignment="1" applyProtection="1">
      <alignment horizontal="center" vertical="center"/>
      <protection hidden="1"/>
    </xf>
    <xf numFmtId="167" fontId="36" fillId="27" borderId="16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>
      <alignment horizontal="center" vertical="center"/>
    </xf>
    <xf numFmtId="167" fontId="36" fillId="27" borderId="24" xfId="44" applyNumberFormat="1" applyFont="1" applyFill="1" applyBorder="1" applyAlignment="1" applyProtection="1">
      <alignment horizontal="center" vertical="center"/>
      <protection hidden="1"/>
    </xf>
    <xf numFmtId="167" fontId="36" fillId="27" borderId="25" xfId="44" applyNumberFormat="1" applyFont="1" applyFill="1" applyBorder="1" applyAlignment="1" applyProtection="1">
      <alignment horizontal="center" vertical="center"/>
      <protection hidden="1"/>
    </xf>
    <xf numFmtId="0" fontId="31" fillId="28" borderId="56" xfId="0" applyFont="1" applyFill="1" applyBorder="1" applyAlignment="1">
      <alignment vertical="center"/>
    </xf>
    <xf numFmtId="0" fontId="31" fillId="28" borderId="60" xfId="0" applyFont="1" applyFill="1" applyBorder="1" applyAlignment="1">
      <alignment vertical="center"/>
    </xf>
    <xf numFmtId="0" fontId="20" fillId="28" borderId="59" xfId="0" applyFont="1" applyFill="1" applyBorder="1" applyAlignment="1">
      <alignment horizontal="center" vertical="center"/>
    </xf>
    <xf numFmtId="0" fontId="20" fillId="28" borderId="57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6" fillId="28" borderId="58" xfId="0" applyFont="1" applyFill="1" applyBorder="1" applyAlignment="1">
      <alignment horizontal="center" vertical="center"/>
    </xf>
    <xf numFmtId="0" fontId="20" fillId="28" borderId="54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4" fontId="21" fillId="28" borderId="1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42" fillId="24" borderId="0" xfId="0" applyFont="1" applyFill="1" applyAlignment="1">
      <alignment vertical="center"/>
    </xf>
    <xf numFmtId="0" fontId="26" fillId="27" borderId="37" xfId="0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24" borderId="0" xfId="0" applyFont="1" applyFill="1" applyAlignment="1">
      <alignment vertical="center"/>
    </xf>
    <xf numFmtId="0" fontId="26" fillId="24" borderId="72" xfId="0" applyFont="1" applyFill="1" applyBorder="1" applyAlignment="1">
      <alignment horizontal="right"/>
    </xf>
    <xf numFmtId="0" fontId="26" fillId="24" borderId="71" xfId="0" applyFont="1" applyFill="1" applyBorder="1" applyAlignment="1">
      <alignment horizontal="right"/>
    </xf>
    <xf numFmtId="3" fontId="26" fillId="24" borderId="77" xfId="44" applyNumberFormat="1" applyFont="1" applyFill="1" applyBorder="1" applyAlignment="1">
      <alignment horizontal="right" vertical="center"/>
    </xf>
    <xf numFmtId="49" fontId="26" fillId="24" borderId="57" xfId="0" applyNumberFormat="1" applyFont="1" applyFill="1" applyBorder="1" applyAlignment="1">
      <alignment vertical="center"/>
    </xf>
    <xf numFmtId="49" fontId="25" fillId="24" borderId="57" xfId="0" applyNumberFormat="1" applyFont="1" applyFill="1" applyBorder="1" applyAlignment="1">
      <alignment horizontal="center" vertical="center"/>
    </xf>
    <xf numFmtId="49" fontId="26" fillId="24" borderId="51" xfId="0" applyNumberFormat="1" applyFont="1" applyFill="1" applyBorder="1" applyAlignment="1">
      <alignment horizontal="center" vertical="center"/>
    </xf>
    <xf numFmtId="49" fontId="26" fillId="24" borderId="63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center" vertical="top"/>
    </xf>
    <xf numFmtId="0" fontId="46" fillId="0" borderId="0" xfId="0" applyFont="1" applyAlignment="1">
      <alignment vertical="top"/>
    </xf>
    <xf numFmtId="0" fontId="48" fillId="24" borderId="0" xfId="0" applyFont="1" applyFill="1" applyAlignment="1">
      <alignment horizontal="center" vertical="top"/>
    </xf>
    <xf numFmtId="0" fontId="48" fillId="24" borderId="0" xfId="0" applyFont="1" applyFill="1" applyAlignment="1">
      <alignment vertical="top"/>
    </xf>
    <xf numFmtId="0" fontId="21" fillId="24" borderId="84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left" vertical="center"/>
    </xf>
    <xf numFmtId="0" fontId="20" fillId="26" borderId="0" xfId="0" applyFont="1" applyFill="1" applyAlignment="1">
      <alignment horizontal="center" vertical="center"/>
    </xf>
    <xf numFmtId="0" fontId="31" fillId="26" borderId="52" xfId="0" applyFont="1" applyFill="1" applyBorder="1" applyAlignment="1">
      <alignment horizontal="center"/>
    </xf>
    <xf numFmtId="0" fontId="38" fillId="26" borderId="48" xfId="0" applyFont="1" applyFill="1" applyBorder="1" applyAlignment="1">
      <alignment horizontal="center" vertical="center"/>
    </xf>
    <xf numFmtId="3" fontId="21" fillId="26" borderId="85" xfId="0" applyNumberFormat="1" applyFont="1" applyFill="1" applyBorder="1" applyAlignment="1">
      <alignment horizontal="center" vertical="center"/>
    </xf>
    <xf numFmtId="3" fontId="21" fillId="26" borderId="86" xfId="0" applyNumberFormat="1" applyFont="1" applyFill="1" applyBorder="1" applyAlignment="1">
      <alignment horizontal="center" vertical="center"/>
    </xf>
    <xf numFmtId="3" fontId="21" fillId="26" borderId="87" xfId="0" applyNumberFormat="1" applyFont="1" applyFill="1" applyBorder="1" applyAlignment="1">
      <alignment horizontal="center" vertical="center"/>
    </xf>
    <xf numFmtId="0" fontId="37" fillId="26" borderId="48" xfId="0" applyFont="1" applyFill="1" applyBorder="1" applyAlignment="1">
      <alignment horizontal="center" vertical="center"/>
    </xf>
    <xf numFmtId="169" fontId="21" fillId="26" borderId="85" xfId="0" applyNumberFormat="1" applyFont="1" applyFill="1" applyBorder="1" applyAlignment="1">
      <alignment horizontal="center" vertical="center"/>
    </xf>
    <xf numFmtId="169" fontId="21" fillId="26" borderId="86" xfId="0" applyNumberFormat="1" applyFont="1" applyFill="1" applyBorder="1" applyAlignment="1">
      <alignment horizontal="center" vertical="center"/>
    </xf>
    <xf numFmtId="165" fontId="31" fillId="24" borderId="51" xfId="44" applyNumberFormat="1" applyFont="1" applyFill="1" applyBorder="1" applyAlignment="1">
      <alignment horizontal="center" vertical="center"/>
    </xf>
    <xf numFmtId="165" fontId="31" fillId="24" borderId="88" xfId="44" applyNumberFormat="1" applyFont="1" applyFill="1" applyBorder="1" applyAlignment="1">
      <alignment horizontal="center" vertical="center"/>
    </xf>
    <xf numFmtId="0" fontId="22" fillId="24" borderId="78" xfId="43" applyFill="1" applyBorder="1" applyAlignment="1"/>
    <xf numFmtId="0" fontId="21" fillId="0" borderId="78" xfId="0" applyFont="1" applyBorder="1" applyAlignment="1">
      <alignment horizontal="center"/>
    </xf>
    <xf numFmtId="0" fontId="27" fillId="25" borderId="0" xfId="0" applyFont="1" applyFill="1" applyAlignment="1">
      <alignment horizontal="left" vertical="center"/>
    </xf>
    <xf numFmtId="0" fontId="20" fillId="24" borderId="94" xfId="0" applyFont="1" applyFill="1" applyBorder="1" applyAlignment="1">
      <alignment horizontal="center" vertical="center"/>
    </xf>
    <xf numFmtId="0" fontId="21" fillId="24" borderId="34" xfId="0" applyFont="1" applyFill="1" applyBorder="1" applyAlignment="1" applyProtection="1">
      <alignment horizontal="center" vertical="center"/>
      <protection hidden="1"/>
    </xf>
    <xf numFmtId="0" fontId="21" fillId="24" borderId="24" xfId="0" applyFont="1" applyFill="1" applyBorder="1" applyAlignment="1" applyProtection="1">
      <alignment horizontal="center" vertical="center"/>
      <protection hidden="1"/>
    </xf>
    <xf numFmtId="169" fontId="21" fillId="26" borderId="93" xfId="0" applyNumberFormat="1" applyFont="1" applyFill="1" applyBorder="1" applyAlignment="1" applyProtection="1">
      <alignment horizontal="center" vertical="center"/>
      <protection hidden="1"/>
    </xf>
    <xf numFmtId="169" fontId="21" fillId="26" borderId="44" xfId="0" applyNumberFormat="1" applyFont="1" applyFill="1" applyBorder="1" applyAlignment="1" applyProtection="1">
      <alignment horizontal="center" vertical="center"/>
      <protection hidden="1"/>
    </xf>
    <xf numFmtId="169" fontId="21" fillId="26" borderId="92" xfId="0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 applyProtection="1">
      <alignment horizontal="center" vertical="center"/>
      <protection hidden="1"/>
    </xf>
    <xf numFmtId="3" fontId="21" fillId="27" borderId="91" xfId="44" applyNumberFormat="1" applyFont="1" applyFill="1" applyBorder="1" applyAlignment="1" applyProtection="1">
      <alignment horizontal="center" vertical="center"/>
      <protection hidden="1"/>
    </xf>
    <xf numFmtId="3" fontId="21" fillId="28" borderId="34" xfId="0" applyNumberFormat="1" applyFont="1" applyFill="1" applyBorder="1" applyAlignment="1" applyProtection="1">
      <alignment horizontal="center" vertical="center"/>
      <protection hidden="1"/>
    </xf>
    <xf numFmtId="164" fontId="21" fillId="28" borderId="35" xfId="0" applyNumberFormat="1" applyFont="1" applyFill="1" applyBorder="1" applyAlignment="1" applyProtection="1">
      <alignment horizontal="center" vertical="center"/>
      <protection hidden="1"/>
    </xf>
    <xf numFmtId="164" fontId="21" fillId="28" borderId="36" xfId="0" applyNumberFormat="1" applyFont="1" applyFill="1" applyBorder="1" applyAlignment="1" applyProtection="1">
      <alignment horizontal="center" vertical="center"/>
      <protection hidden="1"/>
    </xf>
    <xf numFmtId="164" fontId="21" fillId="28" borderId="16" xfId="0" applyNumberFormat="1" applyFont="1" applyFill="1" applyBorder="1" applyAlignment="1" applyProtection="1">
      <alignment horizontal="center" vertical="center"/>
      <protection hidden="1"/>
    </xf>
    <xf numFmtId="164" fontId="21" fillId="28" borderId="23" xfId="0" applyNumberFormat="1" applyFont="1" applyFill="1" applyBorder="1" applyAlignment="1" applyProtection="1">
      <alignment horizontal="center" vertical="center"/>
      <protection hidden="1"/>
    </xf>
    <xf numFmtId="3" fontId="21" fillId="28" borderId="24" xfId="0" applyNumberFormat="1" applyFont="1" applyFill="1" applyBorder="1" applyAlignment="1" applyProtection="1">
      <alignment horizontal="center" vertical="center"/>
      <protection hidden="1"/>
    </xf>
    <xf numFmtId="164" fontId="21" fillId="28" borderId="25" xfId="0" applyNumberFormat="1" applyFont="1" applyFill="1" applyBorder="1" applyAlignment="1" applyProtection="1">
      <alignment horizontal="center" vertical="center"/>
      <protection hidden="1"/>
    </xf>
    <xf numFmtId="164" fontId="21" fillId="28" borderId="31" xfId="0" applyNumberFormat="1" applyFont="1" applyFill="1" applyBorder="1" applyAlignment="1" applyProtection="1">
      <alignment horizontal="center" vertical="center"/>
      <protection hidden="1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29" xfId="0" applyFont="1" applyFill="1" applyBorder="1" applyAlignment="1" applyProtection="1">
      <alignment horizontal="center" vertical="center"/>
      <protection hidden="1"/>
    </xf>
    <xf numFmtId="165" fontId="31" fillId="24" borderId="51" xfId="44" applyNumberFormat="1" applyFont="1" applyFill="1" applyBorder="1" applyAlignment="1" applyProtection="1">
      <alignment horizontal="left" vertical="center"/>
      <protection hidden="1"/>
    </xf>
    <xf numFmtId="165" fontId="31" fillId="24" borderId="37" xfId="44" applyNumberFormat="1" applyFont="1" applyFill="1" applyBorder="1" applyAlignment="1" applyProtection="1">
      <alignment horizontal="left" vertical="center"/>
      <protection hidden="1"/>
    </xf>
    <xf numFmtId="165" fontId="31" fillId="25" borderId="37" xfId="44" applyNumberFormat="1" applyFont="1" applyFill="1" applyBorder="1" applyAlignment="1" applyProtection="1">
      <alignment horizontal="right" vertical="center"/>
      <protection hidden="1"/>
    </xf>
    <xf numFmtId="165" fontId="31" fillId="25" borderId="0" xfId="44" applyNumberFormat="1" applyFont="1" applyFill="1" applyBorder="1" applyAlignment="1" applyProtection="1">
      <alignment horizontal="right" vertical="center"/>
      <protection hidden="1"/>
    </xf>
    <xf numFmtId="165" fontId="31" fillId="24" borderId="46" xfId="44" applyNumberFormat="1" applyFont="1" applyFill="1" applyBorder="1" applyAlignment="1" applyProtection="1">
      <alignment horizontal="center" vertical="center"/>
      <protection hidden="1"/>
    </xf>
    <xf numFmtId="166" fontId="31" fillId="24" borderId="37" xfId="44" applyNumberFormat="1" applyFont="1" applyFill="1" applyBorder="1" applyAlignment="1" applyProtection="1">
      <alignment horizontal="center" vertical="center"/>
      <protection hidden="1"/>
    </xf>
    <xf numFmtId="166" fontId="31" fillId="25" borderId="51" xfId="44" applyNumberFormat="1" applyFont="1" applyFill="1" applyBorder="1" applyAlignment="1" applyProtection="1">
      <alignment horizontal="right" vertical="center"/>
      <protection hidden="1"/>
    </xf>
    <xf numFmtId="166" fontId="31" fillId="25" borderId="78" xfId="44" applyNumberFormat="1" applyFont="1" applyFill="1" applyBorder="1" applyAlignment="1" applyProtection="1">
      <alignment horizontal="right" vertical="center"/>
      <protection hidden="1"/>
    </xf>
    <xf numFmtId="165" fontId="31" fillId="24" borderId="37" xfId="44" applyNumberFormat="1" applyFont="1" applyFill="1" applyBorder="1" applyAlignment="1" applyProtection="1">
      <alignment horizontal="right" vertical="center"/>
      <protection hidden="1"/>
    </xf>
    <xf numFmtId="165" fontId="31" fillId="24" borderId="0" xfId="44" applyNumberFormat="1" applyFont="1" applyFill="1" applyBorder="1" applyAlignment="1" applyProtection="1">
      <alignment horizontal="right" vertical="center"/>
      <protection hidden="1"/>
    </xf>
    <xf numFmtId="165" fontId="31" fillId="24" borderId="45" xfId="44" applyNumberFormat="1" applyFont="1" applyFill="1" applyBorder="1" applyAlignment="1" applyProtection="1">
      <alignment horizontal="center" vertical="center"/>
      <protection hidden="1"/>
    </xf>
    <xf numFmtId="166" fontId="31" fillId="24" borderId="79" xfId="44" applyNumberFormat="1" applyFont="1" applyFill="1" applyBorder="1" applyAlignment="1" applyProtection="1">
      <alignment horizontal="center" vertical="center"/>
      <protection hidden="1"/>
    </xf>
    <xf numFmtId="165" fontId="31" fillId="24" borderId="88" xfId="44" applyNumberFormat="1" applyFont="1" applyFill="1" applyBorder="1" applyAlignment="1" applyProtection="1">
      <alignment horizontal="left" vertical="center"/>
      <protection hidden="1"/>
    </xf>
    <xf numFmtId="165" fontId="31" fillId="24" borderId="81" xfId="44" applyNumberFormat="1" applyFont="1" applyFill="1" applyBorder="1" applyAlignment="1" applyProtection="1">
      <alignment horizontal="left" vertical="center"/>
      <protection hidden="1"/>
    </xf>
    <xf numFmtId="165" fontId="31" fillId="24" borderId="80" xfId="44" applyNumberFormat="1" applyFont="1" applyFill="1" applyBorder="1" applyAlignment="1" applyProtection="1">
      <alignment horizontal="right" vertical="center"/>
      <protection hidden="1"/>
    </xf>
    <xf numFmtId="165" fontId="31" fillId="24" borderId="82" xfId="44" applyNumberFormat="1" applyFont="1" applyFill="1" applyBorder="1" applyAlignment="1" applyProtection="1">
      <alignment horizontal="center" vertical="center"/>
      <protection hidden="1"/>
    </xf>
    <xf numFmtId="166" fontId="31" fillId="24" borderId="82" xfId="44" applyNumberFormat="1" applyFont="1" applyFill="1" applyBorder="1" applyAlignment="1" applyProtection="1">
      <alignment horizontal="center" vertical="center"/>
      <protection hidden="1"/>
    </xf>
    <xf numFmtId="166" fontId="31" fillId="25" borderId="83" xfId="44" applyNumberFormat="1" applyFont="1" applyFill="1" applyBorder="1" applyAlignment="1" applyProtection="1">
      <alignment horizontal="right" vertical="center"/>
      <protection hidden="1"/>
    </xf>
    <xf numFmtId="3" fontId="21" fillId="26" borderId="28" xfId="0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 applyProtection="1">
      <alignment horizontal="center" vertical="center"/>
      <protection hidden="1"/>
    </xf>
    <xf numFmtId="3" fontId="21" fillId="26" borderId="42" xfId="0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167" fontId="36" fillId="26" borderId="35" xfId="44" applyNumberFormat="1" applyFont="1" applyFill="1" applyBorder="1" applyAlignment="1" applyProtection="1">
      <alignment horizontal="center" vertical="center"/>
      <protection hidden="1"/>
    </xf>
    <xf numFmtId="168" fontId="27" fillId="25" borderId="11" xfId="0" applyNumberFormat="1" applyFont="1" applyFill="1" applyBorder="1" applyAlignment="1">
      <alignment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37" fillId="26" borderId="40" xfId="0" applyFont="1" applyFill="1" applyBorder="1" applyAlignment="1">
      <alignment horizontal="center" vertical="center"/>
    </xf>
    <xf numFmtId="0" fontId="37" fillId="26" borderId="49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167" fontId="36" fillId="26" borderId="19" xfId="44" applyNumberFormat="1" applyFont="1" applyFill="1" applyBorder="1" applyAlignment="1" applyProtection="1">
      <alignment horizontal="center" vertical="center"/>
      <protection hidden="1"/>
    </xf>
    <xf numFmtId="167" fontId="36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63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167" fontId="36" fillId="26" borderId="22" xfId="44" applyNumberFormat="1" applyFont="1" applyFill="1" applyBorder="1" applyAlignment="1" applyProtection="1">
      <alignment horizontal="center" vertical="center"/>
      <protection hidden="1"/>
    </xf>
    <xf numFmtId="0" fontId="31" fillId="26" borderId="32" xfId="0" applyFont="1" applyFill="1" applyBorder="1" applyAlignment="1">
      <alignment horizontal="center"/>
    </xf>
    <xf numFmtId="0" fontId="31" fillId="26" borderId="61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20" fillId="26" borderId="67" xfId="0" applyFont="1" applyFill="1" applyBorder="1" applyAlignment="1">
      <alignment horizontal="center" vertical="center"/>
    </xf>
    <xf numFmtId="0" fontId="20" fillId="26" borderId="55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38" fillId="28" borderId="47" xfId="0" applyFont="1" applyFill="1" applyBorder="1" applyAlignment="1">
      <alignment horizontal="center" vertical="center"/>
    </xf>
    <xf numFmtId="0" fontId="38" fillId="28" borderId="48" xfId="0" applyFont="1" applyFill="1" applyBorder="1" applyAlignment="1">
      <alignment horizontal="center" vertical="center"/>
    </xf>
    <xf numFmtId="0" fontId="38" fillId="28" borderId="50" xfId="0" applyFont="1" applyFill="1" applyBorder="1" applyAlignment="1">
      <alignment horizontal="center" vertical="center"/>
    </xf>
    <xf numFmtId="0" fontId="25" fillId="26" borderId="47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31" fillId="26" borderId="62" xfId="0" applyFont="1" applyFill="1" applyBorder="1" applyAlignment="1">
      <alignment horizontal="center"/>
    </xf>
    <xf numFmtId="0" fontId="20" fillId="26" borderId="64" xfId="0" applyFont="1" applyFill="1" applyBorder="1" applyAlignment="1">
      <alignment horizontal="center" vertical="center"/>
    </xf>
    <xf numFmtId="0" fontId="26" fillId="24" borderId="73" xfId="0" applyFont="1" applyFill="1" applyBorder="1" applyAlignment="1">
      <alignment horizontal="center" vertical="center"/>
    </xf>
    <xf numFmtId="0" fontId="26" fillId="24" borderId="74" xfId="0" applyFont="1" applyFill="1" applyBorder="1" applyAlignment="1">
      <alignment horizontal="center" vertical="center"/>
    </xf>
    <xf numFmtId="0" fontId="26" fillId="24" borderId="75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center" wrapText="1"/>
    </xf>
    <xf numFmtId="0" fontId="35" fillId="24" borderId="0" xfId="0" applyFont="1" applyFill="1" applyAlignment="1">
      <alignment horizontal="center" vertical="top"/>
    </xf>
    <xf numFmtId="0" fontId="45" fillId="24" borderId="0" xfId="0" applyFont="1" applyFill="1" applyAlignment="1">
      <alignment horizontal="left" vertical="top"/>
    </xf>
    <xf numFmtId="0" fontId="26" fillId="24" borderId="70" xfId="0" applyFont="1" applyFill="1" applyBorder="1" applyAlignment="1">
      <alignment horizontal="center" vertical="center"/>
    </xf>
    <xf numFmtId="0" fontId="26" fillId="24" borderId="76" xfId="0" applyFont="1" applyFill="1" applyBorder="1" applyAlignment="1">
      <alignment horizontal="center" vertical="center"/>
    </xf>
    <xf numFmtId="167" fontId="36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89" xfId="0" applyNumberFormat="1" applyFont="1" applyFill="1" applyBorder="1" applyAlignment="1" applyProtection="1">
      <alignment horizontal="center" vertical="center"/>
      <protection hidden="1"/>
    </xf>
    <xf numFmtId="3" fontId="21" fillId="26" borderId="90" xfId="0" applyNumberFormat="1" applyFont="1" applyFill="1" applyBorder="1" applyAlignment="1" applyProtection="1">
      <alignment horizontal="center" vertical="center"/>
      <protection hidden="1"/>
    </xf>
    <xf numFmtId="167" fontId="36" fillId="26" borderId="26" xfId="44" applyNumberFormat="1" applyFont="1" applyFill="1" applyBorder="1" applyAlignment="1" applyProtection="1">
      <alignment horizontal="center" vertical="center"/>
      <protection hidden="1"/>
    </xf>
    <xf numFmtId="167" fontId="36" fillId="26" borderId="29" xfId="44" applyNumberFormat="1" applyFont="1" applyFill="1" applyBorder="1" applyAlignment="1" applyProtection="1">
      <alignment horizontal="center" vertical="center"/>
      <protection hidden="1"/>
    </xf>
    <xf numFmtId="0" fontId="20" fillId="24" borderId="95" xfId="0" applyFont="1" applyFill="1" applyBorder="1" applyAlignment="1">
      <alignment horizontal="center" vertical="center"/>
    </xf>
    <xf numFmtId="0" fontId="20" fillId="24" borderId="96" xfId="0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46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34998626667073579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b val="0"/>
        <i/>
        <color theme="0" tint="-0.34998626667073579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7C4630-D6A5-477E-8072-43204CC8F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257175</xdr:rowOff>
    </xdr:from>
    <xdr:to>
      <xdr:col>4</xdr:col>
      <xdr:colOff>1257300</xdr:colOff>
      <xdr:row>16</xdr:row>
      <xdr:rowOff>203073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AF2B2FCB-5325-F6C0-2945-C1DB4DF96B97}"/>
            </a:ext>
          </a:extLst>
        </xdr:cNvPr>
        <xdr:cNvSpPr/>
      </xdr:nvSpPr>
      <xdr:spPr>
        <a:xfrm>
          <a:off x="1628775" y="3771900"/>
          <a:ext cx="1190625" cy="498348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 'loaded' or 'empty'</a:t>
          </a:r>
        </a:p>
      </xdr:txBody>
    </xdr:sp>
    <xdr:clientData/>
  </xdr:twoCellAnchor>
  <xdr:twoCellAnchor>
    <xdr:from>
      <xdr:col>5</xdr:col>
      <xdr:colOff>19049</xdr:colOff>
      <xdr:row>16</xdr:row>
      <xdr:rowOff>200024</xdr:rowOff>
    </xdr:from>
    <xdr:to>
      <xdr:col>6</xdr:col>
      <xdr:colOff>9525</xdr:colOff>
      <xdr:row>20</xdr:row>
      <xdr:rowOff>104775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9B08197C-716D-A1A5-EC27-2028EA002CB0}"/>
            </a:ext>
          </a:extLst>
        </xdr:cNvPr>
        <xdr:cNvSpPr/>
      </xdr:nvSpPr>
      <xdr:spPr>
        <a:xfrm>
          <a:off x="2962274" y="4267199"/>
          <a:ext cx="1371601" cy="1009651"/>
        </a:xfrm>
        <a:prstGeom prst="wedgeRectCallout">
          <a:avLst>
            <a:gd name="adj1" fmla="val -1405"/>
            <a:gd name="adj2" fmla="val -145197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Departure is automatically filled by arrival previous trip, except for the first</a:t>
          </a:r>
        </a:p>
      </xdr:txBody>
    </xdr:sp>
    <xdr:clientData/>
  </xdr:twoCellAnchor>
  <xdr:twoCellAnchor>
    <xdr:from>
      <xdr:col>6</xdr:col>
      <xdr:colOff>190500</xdr:colOff>
      <xdr:row>5</xdr:row>
      <xdr:rowOff>38099</xdr:rowOff>
    </xdr:from>
    <xdr:to>
      <xdr:col>7</xdr:col>
      <xdr:colOff>514350</xdr:colOff>
      <xdr:row>6</xdr:row>
      <xdr:rowOff>276225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878FA433-47E5-FC47-B846-C7217F5CC4A9}"/>
            </a:ext>
          </a:extLst>
        </xdr:cNvPr>
        <xdr:cNvSpPr/>
      </xdr:nvSpPr>
      <xdr:spPr>
        <a:xfrm>
          <a:off x="4514850" y="1276349"/>
          <a:ext cx="1704975" cy="485776"/>
        </a:xfrm>
        <a:prstGeom prst="wedgeRectCallout">
          <a:avLst>
            <a:gd name="adj1" fmla="val 100454"/>
            <a:gd name="adj2" fmla="val 1840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enter A, B and C and consumption is calculated</a:t>
          </a:r>
        </a:p>
      </xdr:txBody>
    </xdr:sp>
    <xdr:clientData/>
  </xdr:twoCellAnchor>
  <xdr:twoCellAnchor>
    <xdr:from>
      <xdr:col>15</xdr:col>
      <xdr:colOff>0</xdr:colOff>
      <xdr:row>5</xdr:row>
      <xdr:rowOff>222250</xdr:rowOff>
    </xdr:from>
    <xdr:to>
      <xdr:col>17</xdr:col>
      <xdr:colOff>396875</xdr:colOff>
      <xdr:row>7</xdr:row>
      <xdr:rowOff>114300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9FA66FCA-47BF-9B27-719F-2E8D2067F387}"/>
            </a:ext>
          </a:extLst>
        </xdr:cNvPr>
        <xdr:cNvSpPr/>
      </xdr:nvSpPr>
      <xdr:spPr>
        <a:xfrm>
          <a:off x="11277600" y="1492250"/>
          <a:ext cx="2244725" cy="488950"/>
        </a:xfrm>
        <a:prstGeom prst="wedgeRectCallout">
          <a:avLst>
            <a:gd name="adj1" fmla="val -69194"/>
            <a:gd name="adj2" fmla="val 126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 fuel. The emission factor automatically appears</a:t>
          </a:r>
        </a:p>
      </xdr:txBody>
    </xdr:sp>
    <xdr:clientData/>
  </xdr:twoCellAnchor>
  <xdr:twoCellAnchor>
    <xdr:from>
      <xdr:col>16</xdr:col>
      <xdr:colOff>15876</xdr:colOff>
      <xdr:row>16</xdr:row>
      <xdr:rowOff>177800</xdr:rowOff>
    </xdr:from>
    <xdr:to>
      <xdr:col>19</xdr:col>
      <xdr:colOff>714376</xdr:colOff>
      <xdr:row>21</xdr:row>
      <xdr:rowOff>114301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A903D9B2-413F-A7BF-FE74-C92952447ECF}"/>
            </a:ext>
          </a:extLst>
        </xdr:cNvPr>
        <xdr:cNvSpPr/>
      </xdr:nvSpPr>
      <xdr:spPr>
        <a:xfrm>
          <a:off x="9788526" y="4244975"/>
          <a:ext cx="3041650" cy="1317626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If you choose 'loaded' under type in column E, the 'kilometres empty' field is greyed out because it is not needed. * If you select 'empty' by type in column E, the fields 'kilometres loaded', 'passenger transported' and 'passenger x km' are greyed out because they are then no longer relevant. </a:t>
          </a:r>
        </a:p>
      </xdr:txBody>
    </xdr:sp>
    <xdr:clientData/>
  </xdr:twoCellAnchor>
  <xdr:twoCellAnchor>
    <xdr:from>
      <xdr:col>19</xdr:col>
      <xdr:colOff>219075</xdr:colOff>
      <xdr:row>2</xdr:row>
      <xdr:rowOff>152400</xdr:rowOff>
    </xdr:from>
    <xdr:to>
      <xdr:col>21</xdr:col>
      <xdr:colOff>476250</xdr:colOff>
      <xdr:row>5</xdr:row>
      <xdr:rowOff>22098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749A6AB1-4171-D373-B9D5-1D038D599086}"/>
            </a:ext>
          </a:extLst>
        </xdr:cNvPr>
        <xdr:cNvSpPr/>
      </xdr:nvSpPr>
      <xdr:spPr>
        <a:xfrm>
          <a:off x="12334875" y="647700"/>
          <a:ext cx="1819275" cy="612648"/>
        </a:xfrm>
        <a:prstGeom prst="wedgeRectCallout">
          <a:avLst>
            <a:gd name="adj1" fmla="val 43925"/>
            <a:gd name="adj2" fmla="val 101368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 nothing, automatic calculations depending on 'loaded' or 'empty'</a:t>
          </a:r>
        </a:p>
      </xdr:txBody>
    </xdr:sp>
    <xdr:clientData/>
  </xdr:twoCellAnchor>
  <xdr:twoCellAnchor>
    <xdr:from>
      <xdr:col>20</xdr:col>
      <xdr:colOff>22225</xdr:colOff>
      <xdr:row>13</xdr:row>
      <xdr:rowOff>139700</xdr:rowOff>
    </xdr:from>
    <xdr:to>
      <xdr:col>21</xdr:col>
      <xdr:colOff>76200</xdr:colOff>
      <xdr:row>15</xdr:row>
      <xdr:rowOff>219075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4C8D7192-F7F0-41F8-26A1-25E49498DBE4}"/>
            </a:ext>
          </a:extLst>
        </xdr:cNvPr>
        <xdr:cNvSpPr/>
      </xdr:nvSpPr>
      <xdr:spPr>
        <a:xfrm>
          <a:off x="12919075" y="3378200"/>
          <a:ext cx="835025" cy="631825"/>
        </a:xfrm>
        <a:prstGeom prst="wedgeRectCallout">
          <a:avLst>
            <a:gd name="adj1" fmla="val -4482"/>
            <a:gd name="adj2" fmla="val -95793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litres x emission factor</a:t>
          </a:r>
        </a:p>
      </xdr:txBody>
    </xdr:sp>
    <xdr:clientData/>
  </xdr:twoCellAnchor>
  <xdr:twoCellAnchor>
    <xdr:from>
      <xdr:col>20</xdr:col>
      <xdr:colOff>742950</xdr:colOff>
      <xdr:row>15</xdr:row>
      <xdr:rowOff>161925</xdr:rowOff>
    </xdr:from>
    <xdr:to>
      <xdr:col>22</xdr:col>
      <xdr:colOff>180975</xdr:colOff>
      <xdr:row>18</xdr:row>
      <xdr:rowOff>152400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3C89BBD0-3968-B154-530D-CE2D5D348DBB}"/>
            </a:ext>
          </a:extLst>
        </xdr:cNvPr>
        <xdr:cNvSpPr/>
      </xdr:nvSpPr>
      <xdr:spPr>
        <a:xfrm>
          <a:off x="13639800" y="3952875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divided by passengerss transported</a:t>
          </a:r>
        </a:p>
      </xdr:txBody>
    </xdr:sp>
    <xdr:clientData/>
  </xdr:twoCellAnchor>
  <xdr:twoCellAnchor>
    <xdr:from>
      <xdr:col>21</xdr:col>
      <xdr:colOff>590551</xdr:colOff>
      <xdr:row>20</xdr:row>
      <xdr:rowOff>76200</xdr:rowOff>
    </xdr:from>
    <xdr:to>
      <xdr:col>22</xdr:col>
      <xdr:colOff>609600</xdr:colOff>
      <xdr:row>23</xdr:row>
      <xdr:rowOff>152400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CA03FCDB-4C05-52B7-19AD-3B3C70E6FE0C}"/>
            </a:ext>
          </a:extLst>
        </xdr:cNvPr>
        <xdr:cNvSpPr/>
      </xdr:nvSpPr>
      <xdr:spPr>
        <a:xfrm>
          <a:off x="14268451" y="5248275"/>
          <a:ext cx="800099" cy="904875"/>
        </a:xfrm>
        <a:prstGeom prst="wedgeRectCallout">
          <a:avLst>
            <a:gd name="adj1" fmla="val 34409"/>
            <a:gd name="adj2" fmla="val -224277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divided by passenger/kilometre</a:t>
          </a:r>
        </a:p>
      </xdr:txBody>
    </xdr:sp>
    <xdr:clientData/>
  </xdr:twoCellAnchor>
  <xdr:twoCellAnchor>
    <xdr:from>
      <xdr:col>7</xdr:col>
      <xdr:colOff>28576</xdr:colOff>
      <xdr:row>16</xdr:row>
      <xdr:rowOff>200024</xdr:rowOff>
    </xdr:from>
    <xdr:to>
      <xdr:col>9</xdr:col>
      <xdr:colOff>676275</xdr:colOff>
      <xdr:row>19</xdr:row>
      <xdr:rowOff>209549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64140186-EE1E-BA93-B85C-F752F52E347B}"/>
            </a:ext>
          </a:extLst>
        </xdr:cNvPr>
        <xdr:cNvSpPr/>
      </xdr:nvSpPr>
      <xdr:spPr>
        <a:xfrm>
          <a:off x="5734051" y="4267199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'Content bunkers start voyage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 is automatically filled by 'content bunkers end voyage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'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85725</xdr:colOff>
      <xdr:row>16</xdr:row>
      <xdr:rowOff>200024</xdr:rowOff>
    </xdr:from>
    <xdr:to>
      <xdr:col>13</xdr:col>
      <xdr:colOff>895350</xdr:colOff>
      <xdr:row>17</xdr:row>
      <xdr:rowOff>238124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6CC2CC61-62B4-4605-0F94-120EBADDF09C}"/>
            </a:ext>
          </a:extLst>
        </xdr:cNvPr>
        <xdr:cNvSpPr/>
      </xdr:nvSpPr>
      <xdr:spPr>
        <a:xfrm>
          <a:off x="7848600" y="4267199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  <a:solidFill>
          <a:schemeClr val="accent1">
            <a:lumMod val="75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automatic calculation</a:t>
          </a:r>
        </a:p>
      </xdr:txBody>
    </xdr:sp>
    <xdr:clientData/>
  </xdr:twoCellAnchor>
  <xdr:twoCellAnchor>
    <xdr:from>
      <xdr:col>6</xdr:col>
      <xdr:colOff>257175</xdr:colOff>
      <xdr:row>13</xdr:row>
      <xdr:rowOff>95250</xdr:rowOff>
    </xdr:from>
    <xdr:to>
      <xdr:col>6</xdr:col>
      <xdr:colOff>1000125</xdr:colOff>
      <xdr:row>14</xdr:row>
      <xdr:rowOff>85725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0322673C-0512-FA15-7CB6-1C9B90FF28B2}"/>
            </a:ext>
          </a:extLst>
        </xdr:cNvPr>
        <xdr:cNvSpPr/>
      </xdr:nvSpPr>
      <xdr:spPr>
        <a:xfrm>
          <a:off x="4581525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  <xdr:twoCellAnchor>
    <xdr:from>
      <xdr:col>11</xdr:col>
      <xdr:colOff>142875</xdr:colOff>
      <xdr:row>13</xdr:row>
      <xdr:rowOff>95250</xdr:rowOff>
    </xdr:from>
    <xdr:to>
      <xdr:col>12</xdr:col>
      <xdr:colOff>371475</xdr:colOff>
      <xdr:row>14</xdr:row>
      <xdr:rowOff>85725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0477118E-A275-2463-43A3-B436EE9B56CB}"/>
            </a:ext>
          </a:extLst>
        </xdr:cNvPr>
        <xdr:cNvSpPr/>
      </xdr:nvSpPr>
      <xdr:spPr>
        <a:xfrm>
          <a:off x="7905750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  <xdr:twoCellAnchor>
    <xdr:from>
      <xdr:col>9</xdr:col>
      <xdr:colOff>133350</xdr:colOff>
      <xdr:row>13</xdr:row>
      <xdr:rowOff>95250</xdr:rowOff>
    </xdr:from>
    <xdr:to>
      <xdr:col>9</xdr:col>
      <xdr:colOff>876300</xdr:colOff>
      <xdr:row>14</xdr:row>
      <xdr:rowOff>85725</xdr:rowOff>
    </xdr:to>
    <xdr:sp macro="" textlink="">
      <xdr:nvSpPr>
        <xdr:cNvPr id="17" name="Tekstballon: rechthoek 16">
          <a:extLst>
            <a:ext uri="{FF2B5EF4-FFF2-40B4-BE49-F238E27FC236}">
              <a16:creationId xmlns:a16="http://schemas.microsoft.com/office/drawing/2014/main" id="{78DAA5B0-6F65-9D9B-0A12-32127ABD9423}"/>
            </a:ext>
          </a:extLst>
        </xdr:cNvPr>
        <xdr:cNvSpPr/>
      </xdr:nvSpPr>
      <xdr:spPr>
        <a:xfrm>
          <a:off x="6867525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G86"/>
  <sheetViews>
    <sheetView showGridLines="0" showZeros="0" tabSelected="1" zoomScaleNormal="100" zoomScaleSheetLayoutView="100" workbookViewId="0"/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4" width="14.7265625" style="5" customWidth="1"/>
    <col min="15" max="15" width="16.6328125" style="5" customWidth="1"/>
    <col min="16" max="16" width="14.6328125" style="5" customWidth="1"/>
    <col min="17" max="22" width="11.7265625" style="5" customWidth="1"/>
    <col min="23" max="23" width="12.1796875" style="6" customWidth="1"/>
    <col min="24" max="25" width="11.7265625" style="126" hidden="1" customWidth="1"/>
    <col min="26" max="29" width="15.7265625" style="126" hidden="1" customWidth="1"/>
    <col min="30" max="30" width="9.1796875" style="126" hidden="1" customWidth="1"/>
    <col min="31" max="33" width="9.1796875" style="127" customWidth="1"/>
    <col min="34" max="16384" width="9.1796875" style="6"/>
  </cols>
  <sheetData>
    <row r="1" spans="1:33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3" ht="20.149999999999999" customHeight="1" x14ac:dyDescent="0.25">
      <c r="B2" s="227" t="s">
        <v>55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141"/>
      <c r="P2" s="141"/>
      <c r="Q2" s="4" t="s">
        <v>0</v>
      </c>
      <c r="R2" s="4"/>
      <c r="S2" s="4"/>
      <c r="T2" s="4"/>
      <c r="U2" s="4"/>
      <c r="V2" s="4"/>
      <c r="W2" s="3"/>
    </row>
    <row r="3" spans="1:33" ht="20.149999999999999" customHeight="1" x14ac:dyDescent="0.25">
      <c r="B3" s="234"/>
      <c r="C3" s="234"/>
      <c r="D3" s="234"/>
      <c r="E3" s="234"/>
      <c r="F3" s="234"/>
      <c r="G3" s="234"/>
      <c r="H3" s="234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3" s="7" customFormat="1" ht="20.149999999999999" customHeight="1" x14ac:dyDescent="0.25">
      <c r="A4" s="2"/>
      <c r="B4" s="235" t="s">
        <v>2</v>
      </c>
      <c r="C4" s="235" t="s">
        <v>2</v>
      </c>
      <c r="D4" s="15" t="s">
        <v>1</v>
      </c>
      <c r="E4" s="228"/>
      <c r="F4" s="228"/>
      <c r="G4" s="228"/>
      <c r="H4" s="16" t="s">
        <v>13</v>
      </c>
      <c r="I4" s="10" t="s">
        <v>1</v>
      </c>
      <c r="J4" s="199"/>
      <c r="K4" s="199"/>
      <c r="L4" s="199"/>
      <c r="M4" s="2"/>
      <c r="N4" s="2"/>
      <c r="O4" s="2"/>
      <c r="P4" s="2"/>
      <c r="Q4" s="2"/>
      <c r="R4" s="1"/>
      <c r="S4" s="1"/>
      <c r="T4" s="1"/>
      <c r="U4" s="2"/>
      <c r="V4" s="1"/>
      <c r="W4" s="2"/>
      <c r="X4" s="128"/>
      <c r="Y4" s="128"/>
      <c r="Z4" s="128"/>
      <c r="AA4" s="128"/>
      <c r="AB4" s="128"/>
      <c r="AC4" s="128"/>
      <c r="AD4" s="128"/>
      <c r="AE4" s="129"/>
      <c r="AF4" s="129"/>
      <c r="AG4" s="129"/>
    </row>
    <row r="5" spans="1:33" s="7" customFormat="1" ht="20.149999999999999" customHeight="1" x14ac:dyDescent="0.25">
      <c r="A5" s="2"/>
      <c r="B5" s="236" t="s">
        <v>56</v>
      </c>
      <c r="C5" s="236" t="s">
        <v>12</v>
      </c>
      <c r="D5" s="15" t="s">
        <v>1</v>
      </c>
      <c r="E5" s="237"/>
      <c r="F5" s="237"/>
      <c r="G5" s="237"/>
      <c r="H5" s="16"/>
      <c r="I5" s="10"/>
      <c r="J5" s="4"/>
      <c r="K5" s="4"/>
      <c r="L5" s="4" t="s">
        <v>87</v>
      </c>
      <c r="M5" s="4" t="s">
        <v>0</v>
      </c>
      <c r="N5" s="4" t="s">
        <v>0</v>
      </c>
      <c r="O5" s="2"/>
      <c r="P5" s="2"/>
      <c r="Q5" s="2"/>
      <c r="R5" s="57"/>
      <c r="S5" s="1"/>
      <c r="T5" s="1"/>
      <c r="U5" s="1"/>
      <c r="V5" s="1"/>
      <c r="W5" s="2"/>
      <c r="X5" s="128"/>
      <c r="Y5" s="128"/>
      <c r="Z5" s="128"/>
      <c r="AA5" s="128"/>
      <c r="AB5" s="128"/>
      <c r="AC5" s="128"/>
      <c r="AD5" s="128"/>
      <c r="AE5" s="129"/>
      <c r="AF5" s="129"/>
      <c r="AG5" s="129"/>
    </row>
    <row r="6" spans="1:33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128"/>
      <c r="Y6" s="128"/>
      <c r="Z6" s="128"/>
      <c r="AA6" s="128"/>
      <c r="AB6" s="128"/>
      <c r="AC6" s="128"/>
      <c r="AD6" s="128"/>
      <c r="AE6" s="129"/>
      <c r="AF6" s="129"/>
      <c r="AG6" s="129"/>
    </row>
    <row r="7" spans="1:33" s="9" customFormat="1" ht="27" customHeight="1" x14ac:dyDescent="0.25">
      <c r="A7" s="13"/>
      <c r="B7" s="114" t="s">
        <v>0</v>
      </c>
      <c r="C7" s="115"/>
      <c r="D7" s="10"/>
      <c r="E7" s="200" t="s">
        <v>52</v>
      </c>
      <c r="F7" s="208"/>
      <c r="G7" s="208"/>
      <c r="H7" s="200" t="s">
        <v>53</v>
      </c>
      <c r="I7" s="208"/>
      <c r="J7" s="208"/>
      <c r="K7" s="208"/>
      <c r="L7" s="208"/>
      <c r="M7" s="208"/>
      <c r="N7" s="201"/>
      <c r="O7" s="200" t="s">
        <v>89</v>
      </c>
      <c r="P7" s="201"/>
      <c r="Q7" s="200" t="s">
        <v>54</v>
      </c>
      <c r="R7" s="208"/>
      <c r="S7" s="208"/>
      <c r="T7" s="208"/>
      <c r="U7" s="200" t="s">
        <v>72</v>
      </c>
      <c r="V7" s="208"/>
      <c r="W7" s="201"/>
      <c r="X7" s="130"/>
      <c r="Y7" s="130"/>
      <c r="Z7" s="130"/>
      <c r="AA7" s="130"/>
      <c r="AB7" s="130"/>
      <c r="AC7" s="130"/>
      <c r="AD7" s="130"/>
      <c r="AE7" s="131"/>
      <c r="AF7" s="131"/>
      <c r="AG7" s="131"/>
    </row>
    <row r="8" spans="1:33" s="8" customFormat="1" ht="15" customHeight="1" x14ac:dyDescent="0.25">
      <c r="A8" s="1" t="s">
        <v>0</v>
      </c>
      <c r="D8" s="17"/>
      <c r="E8" s="122" t="s">
        <v>0</v>
      </c>
      <c r="G8" s="70"/>
      <c r="H8" s="214" t="s">
        <v>3</v>
      </c>
      <c r="I8" s="215"/>
      <c r="J8" s="238" t="s">
        <v>4</v>
      </c>
      <c r="K8" s="215"/>
      <c r="L8" s="238" t="s">
        <v>5</v>
      </c>
      <c r="M8" s="215"/>
      <c r="N8" s="72" t="s">
        <v>17</v>
      </c>
      <c r="O8" s="143"/>
      <c r="P8" s="143"/>
      <c r="Q8" s="80"/>
      <c r="R8" s="81" t="s">
        <v>10</v>
      </c>
      <c r="S8" s="81" t="s">
        <v>11</v>
      </c>
      <c r="T8" s="82" t="s">
        <v>16</v>
      </c>
      <c r="U8" s="100" t="s">
        <v>0</v>
      </c>
      <c r="V8" s="101"/>
      <c r="W8" s="102" t="s">
        <v>20</v>
      </c>
      <c r="X8" s="128"/>
      <c r="Y8" s="128"/>
      <c r="Z8" s="128"/>
      <c r="AA8" s="128"/>
      <c r="AB8" s="128"/>
      <c r="AC8" s="128"/>
      <c r="AD8" s="128"/>
      <c r="AE8" s="128"/>
      <c r="AF8" s="128"/>
      <c r="AG8" s="128"/>
    </row>
    <row r="9" spans="1:33" s="8" customFormat="1" ht="15" customHeight="1" x14ac:dyDescent="0.25">
      <c r="A9" s="1"/>
      <c r="B9" s="117" t="s">
        <v>0</v>
      </c>
      <c r="C9" s="117" t="s">
        <v>0</v>
      </c>
      <c r="D9" s="17"/>
      <c r="E9" s="68" t="s">
        <v>74</v>
      </c>
      <c r="F9" s="125"/>
      <c r="G9" s="70"/>
      <c r="H9" s="221" t="s">
        <v>34</v>
      </c>
      <c r="I9" s="212"/>
      <c r="J9" s="73"/>
      <c r="K9" s="74"/>
      <c r="L9" s="211" t="s">
        <v>34</v>
      </c>
      <c r="M9" s="212"/>
      <c r="N9" s="75"/>
      <c r="O9" s="73"/>
      <c r="P9" s="142" t="s">
        <v>90</v>
      </c>
      <c r="Q9" s="83"/>
      <c r="R9" s="84" t="s">
        <v>0</v>
      </c>
      <c r="S9" s="84"/>
      <c r="T9" s="85"/>
      <c r="U9" s="103" t="s">
        <v>19</v>
      </c>
      <c r="V9" s="104" t="s">
        <v>19</v>
      </c>
      <c r="W9" s="105" t="s">
        <v>85</v>
      </c>
      <c r="X9" s="128"/>
      <c r="Y9" s="128"/>
      <c r="Z9" s="128"/>
      <c r="AA9" s="128"/>
      <c r="AB9" s="128"/>
      <c r="AC9" s="128"/>
      <c r="AD9" s="128"/>
      <c r="AE9" s="128"/>
      <c r="AF9" s="128"/>
      <c r="AG9" s="128"/>
    </row>
    <row r="10" spans="1:33" s="7" customFormat="1" ht="14" x14ac:dyDescent="0.25">
      <c r="A10" s="2"/>
      <c r="B10" s="117" t="s">
        <v>0</v>
      </c>
      <c r="C10" s="118"/>
      <c r="D10" s="10"/>
      <c r="E10" s="123" t="s">
        <v>82</v>
      </c>
      <c r="F10" s="124" t="s">
        <v>33</v>
      </c>
      <c r="G10" s="70" t="s">
        <v>75</v>
      </c>
      <c r="H10" s="216" t="s">
        <v>35</v>
      </c>
      <c r="I10" s="212"/>
      <c r="J10" s="211" t="s">
        <v>37</v>
      </c>
      <c r="K10" s="212"/>
      <c r="L10" s="211" t="s">
        <v>39</v>
      </c>
      <c r="M10" s="212"/>
      <c r="N10" s="76" t="s">
        <v>41</v>
      </c>
      <c r="O10" s="142"/>
      <c r="P10" s="142" t="s">
        <v>88</v>
      </c>
      <c r="Q10" s="86" t="s">
        <v>18</v>
      </c>
      <c r="R10" s="84" t="s">
        <v>18</v>
      </c>
      <c r="S10" s="116" t="s">
        <v>67</v>
      </c>
      <c r="T10" s="85" t="s">
        <v>15</v>
      </c>
      <c r="U10" s="103" t="s">
        <v>45</v>
      </c>
      <c r="V10" s="104" t="s">
        <v>46</v>
      </c>
      <c r="W10" s="105" t="s">
        <v>86</v>
      </c>
      <c r="X10" s="128"/>
      <c r="Y10" s="128"/>
      <c r="Z10" s="128"/>
      <c r="AA10" s="128"/>
      <c r="AB10" s="128"/>
      <c r="AC10" s="128"/>
      <c r="AD10" s="128"/>
      <c r="AE10" s="129"/>
      <c r="AF10" s="129"/>
      <c r="AG10" s="129"/>
    </row>
    <row r="11" spans="1:33" s="19" customFormat="1" ht="15" customHeight="1" thickBot="1" x14ac:dyDescent="0.3">
      <c r="A11" s="18"/>
      <c r="B11" s="17" t="s">
        <v>0</v>
      </c>
      <c r="C11" s="233" t="s">
        <v>0</v>
      </c>
      <c r="D11" s="233"/>
      <c r="E11" s="123" t="s">
        <v>84</v>
      </c>
      <c r="F11" s="69"/>
      <c r="G11" s="71"/>
      <c r="H11" s="217" t="s">
        <v>36</v>
      </c>
      <c r="I11" s="218"/>
      <c r="J11" s="239" t="s">
        <v>38</v>
      </c>
      <c r="K11" s="218"/>
      <c r="L11" s="211" t="s">
        <v>40</v>
      </c>
      <c r="M11" s="212"/>
      <c r="N11" s="76" t="s">
        <v>42</v>
      </c>
      <c r="O11" s="142" t="s">
        <v>58</v>
      </c>
      <c r="P11" s="142" t="s">
        <v>91</v>
      </c>
      <c r="Q11" s="86" t="s">
        <v>43</v>
      </c>
      <c r="R11" s="84" t="s">
        <v>44</v>
      </c>
      <c r="S11" s="87" t="s">
        <v>76</v>
      </c>
      <c r="T11" s="85" t="s">
        <v>83</v>
      </c>
      <c r="U11" s="106" t="s">
        <v>6</v>
      </c>
      <c r="V11" s="107" t="s">
        <v>76</v>
      </c>
      <c r="W11" s="105" t="s">
        <v>7</v>
      </c>
      <c r="X11" s="132"/>
      <c r="Y11" s="132"/>
      <c r="Z11" s="132"/>
      <c r="AA11" s="132"/>
      <c r="AB11" s="132"/>
      <c r="AC11" s="132"/>
      <c r="AD11" s="132"/>
      <c r="AE11" s="133"/>
      <c r="AF11" s="133"/>
      <c r="AG11" s="133"/>
    </row>
    <row r="12" spans="1:33" s="50" customFormat="1" ht="29.25" customHeight="1" thickBot="1" x14ac:dyDescent="0.3">
      <c r="B12" s="156" t="s">
        <v>9</v>
      </c>
      <c r="C12" s="253" t="s">
        <v>71</v>
      </c>
      <c r="D12" s="254"/>
      <c r="E12" s="53" t="s">
        <v>47</v>
      </c>
      <c r="F12" s="54" t="s">
        <v>48</v>
      </c>
      <c r="G12" s="52" t="s">
        <v>49</v>
      </c>
      <c r="H12" s="225" t="s">
        <v>50</v>
      </c>
      <c r="I12" s="226"/>
      <c r="J12" s="206" t="s">
        <v>49</v>
      </c>
      <c r="K12" s="207"/>
      <c r="L12" s="206" t="s">
        <v>49</v>
      </c>
      <c r="M12" s="207"/>
      <c r="N12" s="77" t="s">
        <v>51</v>
      </c>
      <c r="O12" s="148" t="s">
        <v>92</v>
      </c>
      <c r="P12" s="144" t="s">
        <v>51</v>
      </c>
      <c r="Q12" s="88" t="s">
        <v>49</v>
      </c>
      <c r="R12" s="89" t="s">
        <v>49</v>
      </c>
      <c r="S12" s="90" t="s">
        <v>49</v>
      </c>
      <c r="T12" s="91" t="s">
        <v>51</v>
      </c>
      <c r="U12" s="222" t="s">
        <v>51</v>
      </c>
      <c r="V12" s="223"/>
      <c r="W12" s="224"/>
      <c r="X12" s="134" t="s">
        <v>23</v>
      </c>
      <c r="Y12" s="134" t="s">
        <v>24</v>
      </c>
      <c r="Z12" s="134" t="s">
        <v>25</v>
      </c>
      <c r="AA12" s="134" t="s">
        <v>28</v>
      </c>
      <c r="AB12" s="134" t="s">
        <v>103</v>
      </c>
      <c r="AC12" s="134" t="s">
        <v>104</v>
      </c>
      <c r="AD12" s="134" t="s">
        <v>105</v>
      </c>
      <c r="AE12" s="135"/>
      <c r="AF12" s="135"/>
      <c r="AG12" s="135"/>
    </row>
    <row r="13" spans="1:33" s="7" customFormat="1" ht="22" customHeight="1" x14ac:dyDescent="0.25">
      <c r="A13" s="2"/>
      <c r="B13" s="157">
        <f>ROW(B13)-ROW($B$13)+1</f>
        <v>1</v>
      </c>
      <c r="C13" s="229"/>
      <c r="D13" s="230"/>
      <c r="E13" s="20"/>
      <c r="F13" s="23" t="s">
        <v>32</v>
      </c>
      <c r="G13" s="136"/>
      <c r="H13" s="219">
        <v>0</v>
      </c>
      <c r="I13" s="220"/>
      <c r="J13" s="209"/>
      <c r="K13" s="210"/>
      <c r="L13" s="213"/>
      <c r="M13" s="213"/>
      <c r="N13" s="193">
        <f t="shared" ref="N13:N64" si="0">H13+J13-L13</f>
        <v>0</v>
      </c>
      <c r="O13" s="145" t="s">
        <v>93</v>
      </c>
      <c r="P13" s="159">
        <f>VLOOKUP(O13,EmissionFactors!$A$1:$B$9,2,FALSE)</f>
        <v>0</v>
      </c>
      <c r="Q13" s="92"/>
      <c r="R13" s="93"/>
      <c r="S13" s="93"/>
      <c r="T13" s="162">
        <f>R13*S13</f>
        <v>0</v>
      </c>
      <c r="U13" s="165">
        <f>N13*P13</f>
        <v>0</v>
      </c>
      <c r="V13" s="166" t="str">
        <f t="shared" ref="V13:V24" si="1">IFERROR((U13/S13)," ")</f>
        <v xml:space="preserve"> </v>
      </c>
      <c r="W13" s="167" t="str">
        <f t="shared" ref="W13:W24" si="2">IFERROR((U13/T13)*1000, "  ")</f>
        <v xml:space="preserve">  </v>
      </c>
      <c r="X13" s="128" t="b">
        <f t="shared" ref="X13:X64" si="3">_xlfn.ISFORMULA(F13)</f>
        <v>0</v>
      </c>
      <c r="Y13" s="128" t="b">
        <f t="shared" ref="Y13:Y64" si="4">_xlfn.ISFORMULA(H13)</f>
        <v>0</v>
      </c>
      <c r="Z13" s="128" t="b">
        <f>_xlfn.ISFORMULA(N13)</f>
        <v>1</v>
      </c>
      <c r="AA13" s="128" t="b">
        <f>_xlfn.ISFORMULA(T13)</f>
        <v>1</v>
      </c>
      <c r="AB13" s="128" t="b">
        <f>_xlfn.ISFORMULA(U13)</f>
        <v>1</v>
      </c>
      <c r="AC13" s="128" t="b">
        <f>_xlfn.ISFORMULA(V13)</f>
        <v>1</v>
      </c>
      <c r="AD13" s="128" t="b">
        <f>_xlfn.ISFORMULA(W13)</f>
        <v>1</v>
      </c>
      <c r="AE13" s="129"/>
      <c r="AF13" s="129"/>
      <c r="AG13" s="129"/>
    </row>
    <row r="14" spans="1:33" s="7" customFormat="1" ht="22" customHeight="1" x14ac:dyDescent="0.25">
      <c r="A14" s="2"/>
      <c r="B14" s="157">
        <f>ROW(B14)-ROW($B$13)+1</f>
        <v>2</v>
      </c>
      <c r="C14" s="231"/>
      <c r="D14" s="232"/>
      <c r="E14" s="21"/>
      <c r="F14" s="173">
        <f t="shared" ref="F14:F63" si="5">G13</f>
        <v>0</v>
      </c>
      <c r="G14" s="137"/>
      <c r="H14" s="196">
        <f>L13</f>
        <v>0</v>
      </c>
      <c r="I14" s="197"/>
      <c r="J14" s="204"/>
      <c r="K14" s="205"/>
      <c r="L14" s="198"/>
      <c r="M14" s="198"/>
      <c r="N14" s="194">
        <f>H14+J14-L14</f>
        <v>0</v>
      </c>
      <c r="O14" s="146" t="s">
        <v>93</v>
      </c>
      <c r="P14" s="160">
        <f>VLOOKUP(O14,EmissionFactors!$A$1:$B$9,2,FALSE)</f>
        <v>0</v>
      </c>
      <c r="Q14" s="95"/>
      <c r="R14" s="96"/>
      <c r="S14" s="96"/>
      <c r="T14" s="163">
        <f t="shared" ref="T14:T64" si="6">R14*S14</f>
        <v>0</v>
      </c>
      <c r="U14" s="165">
        <f t="shared" ref="U14:U63" si="7">N14*P14</f>
        <v>0</v>
      </c>
      <c r="V14" s="168" t="str">
        <f t="shared" si="1"/>
        <v xml:space="preserve"> </v>
      </c>
      <c r="W14" s="169" t="str">
        <f t="shared" si="2"/>
        <v xml:space="preserve">  </v>
      </c>
      <c r="X14" s="128" t="b">
        <f t="shared" si="3"/>
        <v>1</v>
      </c>
      <c r="Y14" s="128" t="b">
        <f t="shared" si="4"/>
        <v>1</v>
      </c>
      <c r="Z14" s="128" t="b">
        <f t="shared" ref="Z14:Z64" si="8">_xlfn.ISFORMULA(N14)</f>
        <v>1</v>
      </c>
      <c r="AA14" s="128" t="b">
        <f t="shared" ref="AA14:AA64" si="9">_xlfn.ISFORMULA(T14)</f>
        <v>1</v>
      </c>
      <c r="AB14" s="128" t="b">
        <f t="shared" ref="AB14:AB64" si="10">_xlfn.ISFORMULA(U14)</f>
        <v>1</v>
      </c>
      <c r="AC14" s="128" t="b">
        <f t="shared" ref="AC14:AC64" si="11">_xlfn.ISFORMULA(V14)</f>
        <v>1</v>
      </c>
      <c r="AD14" s="128" t="b">
        <f t="shared" ref="AD14:AD63" si="12">_xlfn.ISFORMULA(W14)</f>
        <v>1</v>
      </c>
      <c r="AE14" s="129"/>
      <c r="AF14" s="129"/>
      <c r="AG14" s="129"/>
    </row>
    <row r="15" spans="1:33" s="7" customFormat="1" ht="22" customHeight="1" x14ac:dyDescent="0.25">
      <c r="A15" s="2"/>
      <c r="B15" s="157">
        <f t="shared" ref="B15:B64" si="13">ROW(B15)-ROW($B$13)+1</f>
        <v>3</v>
      </c>
      <c r="C15" s="202"/>
      <c r="D15" s="203"/>
      <c r="E15" s="21"/>
      <c r="F15" s="173">
        <f t="shared" si="5"/>
        <v>0</v>
      </c>
      <c r="G15" s="137"/>
      <c r="H15" s="196">
        <f t="shared" ref="H15:H27" si="14">L14</f>
        <v>0</v>
      </c>
      <c r="I15" s="197"/>
      <c r="J15" s="204"/>
      <c r="K15" s="205"/>
      <c r="L15" s="198"/>
      <c r="M15" s="198"/>
      <c r="N15" s="194">
        <f t="shared" si="0"/>
        <v>0</v>
      </c>
      <c r="O15" s="146" t="s">
        <v>93</v>
      </c>
      <c r="P15" s="160">
        <f>VLOOKUP(O15,EmissionFactors!$A$1:$B$9,2,FALSE)</f>
        <v>0</v>
      </c>
      <c r="Q15" s="95"/>
      <c r="R15" s="96"/>
      <c r="S15" s="96"/>
      <c r="T15" s="163">
        <f t="shared" si="6"/>
        <v>0</v>
      </c>
      <c r="U15" s="165">
        <f t="shared" si="7"/>
        <v>0</v>
      </c>
      <c r="V15" s="168" t="str">
        <f t="shared" si="1"/>
        <v xml:space="preserve"> </v>
      </c>
      <c r="W15" s="169" t="str">
        <f t="shared" si="2"/>
        <v xml:space="preserve">  </v>
      </c>
      <c r="X15" s="128" t="b">
        <f t="shared" si="3"/>
        <v>1</v>
      </c>
      <c r="Y15" s="128" t="b">
        <f t="shared" si="4"/>
        <v>1</v>
      </c>
      <c r="Z15" s="128" t="b">
        <f t="shared" si="8"/>
        <v>1</v>
      </c>
      <c r="AA15" s="128" t="b">
        <f t="shared" si="9"/>
        <v>1</v>
      </c>
      <c r="AB15" s="128" t="b">
        <f t="shared" si="10"/>
        <v>1</v>
      </c>
      <c r="AC15" s="128" t="b">
        <f t="shared" si="11"/>
        <v>1</v>
      </c>
      <c r="AD15" s="128" t="b">
        <f t="shared" si="12"/>
        <v>1</v>
      </c>
      <c r="AE15" s="129"/>
      <c r="AF15" s="129"/>
      <c r="AG15" s="129"/>
    </row>
    <row r="16" spans="1:33" s="7" customFormat="1" ht="22" customHeight="1" x14ac:dyDescent="0.25">
      <c r="A16" s="2"/>
      <c r="B16" s="157">
        <f t="shared" si="13"/>
        <v>4</v>
      </c>
      <c r="C16" s="202"/>
      <c r="D16" s="203"/>
      <c r="E16" s="21"/>
      <c r="F16" s="173">
        <f t="shared" si="5"/>
        <v>0</v>
      </c>
      <c r="G16" s="137"/>
      <c r="H16" s="196">
        <f t="shared" si="14"/>
        <v>0</v>
      </c>
      <c r="I16" s="197"/>
      <c r="J16" s="204"/>
      <c r="K16" s="205"/>
      <c r="L16" s="198"/>
      <c r="M16" s="198"/>
      <c r="N16" s="194">
        <f t="shared" si="0"/>
        <v>0</v>
      </c>
      <c r="O16" s="146" t="s">
        <v>93</v>
      </c>
      <c r="P16" s="160">
        <f>VLOOKUP(O16,EmissionFactors!$A$1:$B$9,2,FALSE)</f>
        <v>0</v>
      </c>
      <c r="Q16" s="95" t="s">
        <v>0</v>
      </c>
      <c r="R16" s="96"/>
      <c r="S16" s="96"/>
      <c r="T16" s="163">
        <f t="shared" si="6"/>
        <v>0</v>
      </c>
      <c r="U16" s="165">
        <f t="shared" si="7"/>
        <v>0</v>
      </c>
      <c r="V16" s="168" t="str">
        <f t="shared" si="1"/>
        <v xml:space="preserve"> </v>
      </c>
      <c r="W16" s="169" t="str">
        <f t="shared" si="2"/>
        <v xml:space="preserve">  </v>
      </c>
      <c r="X16" s="128" t="b">
        <f t="shared" si="3"/>
        <v>1</v>
      </c>
      <c r="Y16" s="128" t="b">
        <f t="shared" si="4"/>
        <v>1</v>
      </c>
      <c r="Z16" s="128" t="b">
        <f t="shared" si="8"/>
        <v>1</v>
      </c>
      <c r="AA16" s="128" t="b">
        <f t="shared" si="9"/>
        <v>1</v>
      </c>
      <c r="AB16" s="128" t="b">
        <f t="shared" si="10"/>
        <v>1</v>
      </c>
      <c r="AC16" s="128" t="b">
        <f t="shared" si="11"/>
        <v>1</v>
      </c>
      <c r="AD16" s="128" t="b">
        <f t="shared" si="12"/>
        <v>1</v>
      </c>
      <c r="AE16" s="129"/>
      <c r="AF16" s="129"/>
      <c r="AG16" s="129"/>
    </row>
    <row r="17" spans="1:33" s="7" customFormat="1" ht="22" customHeight="1" x14ac:dyDescent="0.25">
      <c r="A17" s="2"/>
      <c r="B17" s="157">
        <f t="shared" si="13"/>
        <v>5</v>
      </c>
      <c r="C17" s="202"/>
      <c r="D17" s="203"/>
      <c r="E17" s="21"/>
      <c r="F17" s="173">
        <f t="shared" si="5"/>
        <v>0</v>
      </c>
      <c r="G17" s="137"/>
      <c r="H17" s="196">
        <f t="shared" si="14"/>
        <v>0</v>
      </c>
      <c r="I17" s="197"/>
      <c r="J17" s="204"/>
      <c r="K17" s="205"/>
      <c r="L17" s="198"/>
      <c r="M17" s="198"/>
      <c r="N17" s="194">
        <f t="shared" si="0"/>
        <v>0</v>
      </c>
      <c r="O17" s="146" t="s">
        <v>93</v>
      </c>
      <c r="P17" s="160">
        <f>VLOOKUP(O17,EmissionFactors!$A$1:$B$9,2,FALSE)</f>
        <v>0</v>
      </c>
      <c r="Q17" s="95"/>
      <c r="R17" s="96"/>
      <c r="S17" s="96"/>
      <c r="T17" s="163">
        <f t="shared" si="6"/>
        <v>0</v>
      </c>
      <c r="U17" s="165">
        <f t="shared" si="7"/>
        <v>0</v>
      </c>
      <c r="V17" s="168" t="str">
        <f t="shared" si="1"/>
        <v xml:space="preserve"> </v>
      </c>
      <c r="W17" s="169" t="str">
        <f t="shared" si="2"/>
        <v xml:space="preserve">  </v>
      </c>
      <c r="X17" s="128" t="b">
        <f t="shared" si="3"/>
        <v>1</v>
      </c>
      <c r="Y17" s="128" t="b">
        <f t="shared" si="4"/>
        <v>1</v>
      </c>
      <c r="Z17" s="128" t="b">
        <f t="shared" si="8"/>
        <v>1</v>
      </c>
      <c r="AA17" s="128" t="b">
        <f t="shared" si="9"/>
        <v>1</v>
      </c>
      <c r="AB17" s="128" t="b">
        <f t="shared" si="10"/>
        <v>1</v>
      </c>
      <c r="AC17" s="128" t="b">
        <f t="shared" si="11"/>
        <v>1</v>
      </c>
      <c r="AD17" s="128" t="b">
        <f t="shared" si="12"/>
        <v>1</v>
      </c>
      <c r="AE17" s="129"/>
      <c r="AF17" s="129"/>
      <c r="AG17" s="129"/>
    </row>
    <row r="18" spans="1:33" s="7" customFormat="1" ht="22" customHeight="1" x14ac:dyDescent="0.25">
      <c r="A18" s="2"/>
      <c r="B18" s="157">
        <f t="shared" si="13"/>
        <v>6</v>
      </c>
      <c r="C18" s="202"/>
      <c r="D18" s="203"/>
      <c r="E18" s="21"/>
      <c r="F18" s="173">
        <f t="shared" si="5"/>
        <v>0</v>
      </c>
      <c r="G18" s="137"/>
      <c r="H18" s="196">
        <f t="shared" si="14"/>
        <v>0</v>
      </c>
      <c r="I18" s="197"/>
      <c r="J18" s="204"/>
      <c r="K18" s="205"/>
      <c r="L18" s="198"/>
      <c r="M18" s="198"/>
      <c r="N18" s="194">
        <f t="shared" si="0"/>
        <v>0</v>
      </c>
      <c r="O18" s="146" t="s">
        <v>93</v>
      </c>
      <c r="P18" s="160">
        <f>VLOOKUP(O18,EmissionFactors!$A$1:$B$9,2,FALSE)</f>
        <v>0</v>
      </c>
      <c r="Q18" s="95"/>
      <c r="R18" s="96"/>
      <c r="S18" s="96"/>
      <c r="T18" s="163">
        <f t="shared" si="6"/>
        <v>0</v>
      </c>
      <c r="U18" s="165">
        <f t="shared" si="7"/>
        <v>0</v>
      </c>
      <c r="V18" s="168" t="str">
        <f t="shared" si="1"/>
        <v xml:space="preserve"> </v>
      </c>
      <c r="W18" s="169" t="str">
        <f t="shared" si="2"/>
        <v xml:space="preserve">  </v>
      </c>
      <c r="X18" s="128" t="b">
        <f t="shared" si="3"/>
        <v>1</v>
      </c>
      <c r="Y18" s="128" t="b">
        <f t="shared" si="4"/>
        <v>1</v>
      </c>
      <c r="Z18" s="128" t="b">
        <f t="shared" si="8"/>
        <v>1</v>
      </c>
      <c r="AA18" s="128" t="b">
        <f t="shared" si="9"/>
        <v>1</v>
      </c>
      <c r="AB18" s="128" t="b">
        <f t="shared" si="10"/>
        <v>1</v>
      </c>
      <c r="AC18" s="128" t="b">
        <f t="shared" si="11"/>
        <v>1</v>
      </c>
      <c r="AD18" s="128" t="b">
        <f t="shared" si="12"/>
        <v>1</v>
      </c>
      <c r="AE18" s="129"/>
      <c r="AF18" s="129"/>
      <c r="AG18" s="129"/>
    </row>
    <row r="19" spans="1:33" s="7" customFormat="1" ht="22" customHeight="1" x14ac:dyDescent="0.25">
      <c r="A19" s="2"/>
      <c r="B19" s="157">
        <f t="shared" si="13"/>
        <v>7</v>
      </c>
      <c r="C19" s="202"/>
      <c r="D19" s="203"/>
      <c r="E19" s="21"/>
      <c r="F19" s="173">
        <f t="shared" si="5"/>
        <v>0</v>
      </c>
      <c r="G19" s="137"/>
      <c r="H19" s="196">
        <f t="shared" si="14"/>
        <v>0</v>
      </c>
      <c r="I19" s="197"/>
      <c r="J19" s="204"/>
      <c r="K19" s="205"/>
      <c r="L19" s="198"/>
      <c r="M19" s="198"/>
      <c r="N19" s="194">
        <f t="shared" si="0"/>
        <v>0</v>
      </c>
      <c r="O19" s="146" t="s">
        <v>93</v>
      </c>
      <c r="P19" s="160">
        <f>VLOOKUP(O19,EmissionFactors!$A$1:$B$9,2,FALSE)</f>
        <v>0</v>
      </c>
      <c r="Q19" s="95"/>
      <c r="R19" s="96"/>
      <c r="S19" s="96"/>
      <c r="T19" s="163">
        <f t="shared" si="6"/>
        <v>0</v>
      </c>
      <c r="U19" s="165">
        <f t="shared" si="7"/>
        <v>0</v>
      </c>
      <c r="V19" s="168" t="str">
        <f t="shared" si="1"/>
        <v xml:space="preserve"> </v>
      </c>
      <c r="W19" s="169" t="str">
        <f t="shared" si="2"/>
        <v xml:space="preserve">  </v>
      </c>
      <c r="X19" s="128" t="b">
        <f t="shared" si="3"/>
        <v>1</v>
      </c>
      <c r="Y19" s="128" t="b">
        <f t="shared" si="4"/>
        <v>1</v>
      </c>
      <c r="Z19" s="128" t="b">
        <f t="shared" si="8"/>
        <v>1</v>
      </c>
      <c r="AA19" s="128" t="b">
        <f t="shared" si="9"/>
        <v>1</v>
      </c>
      <c r="AB19" s="128" t="b">
        <f t="shared" si="10"/>
        <v>1</v>
      </c>
      <c r="AC19" s="128" t="b">
        <f t="shared" si="11"/>
        <v>1</v>
      </c>
      <c r="AD19" s="128" t="b">
        <f t="shared" si="12"/>
        <v>1</v>
      </c>
      <c r="AE19" s="129"/>
      <c r="AF19" s="129"/>
      <c r="AG19" s="129"/>
    </row>
    <row r="20" spans="1:33" s="7" customFormat="1" ht="22" customHeight="1" x14ac:dyDescent="0.25">
      <c r="A20" s="2"/>
      <c r="B20" s="157">
        <f t="shared" si="13"/>
        <v>8</v>
      </c>
      <c r="C20" s="202"/>
      <c r="D20" s="203"/>
      <c r="E20" s="21"/>
      <c r="F20" s="173">
        <f t="shared" si="5"/>
        <v>0</v>
      </c>
      <c r="G20" s="137"/>
      <c r="H20" s="196">
        <f t="shared" si="14"/>
        <v>0</v>
      </c>
      <c r="I20" s="197"/>
      <c r="J20" s="204"/>
      <c r="K20" s="205"/>
      <c r="L20" s="198"/>
      <c r="M20" s="198"/>
      <c r="N20" s="194">
        <f t="shared" si="0"/>
        <v>0</v>
      </c>
      <c r="O20" s="146" t="s">
        <v>93</v>
      </c>
      <c r="P20" s="160">
        <f>VLOOKUP(O20,EmissionFactors!$A$1:$B$9,2,FALSE)</f>
        <v>0</v>
      </c>
      <c r="Q20" s="95"/>
      <c r="R20" s="96"/>
      <c r="S20" s="96"/>
      <c r="T20" s="163">
        <f t="shared" si="6"/>
        <v>0</v>
      </c>
      <c r="U20" s="165">
        <f t="shared" si="7"/>
        <v>0</v>
      </c>
      <c r="V20" s="168" t="str">
        <f t="shared" si="1"/>
        <v xml:space="preserve"> </v>
      </c>
      <c r="W20" s="169" t="str">
        <f t="shared" si="2"/>
        <v xml:space="preserve">  </v>
      </c>
      <c r="X20" s="128" t="b">
        <f t="shared" si="3"/>
        <v>1</v>
      </c>
      <c r="Y20" s="128" t="b">
        <f t="shared" si="4"/>
        <v>1</v>
      </c>
      <c r="Z20" s="128" t="b">
        <f t="shared" si="8"/>
        <v>1</v>
      </c>
      <c r="AA20" s="128" t="b">
        <f t="shared" si="9"/>
        <v>1</v>
      </c>
      <c r="AB20" s="128" t="b">
        <f t="shared" si="10"/>
        <v>1</v>
      </c>
      <c r="AC20" s="128" t="b">
        <f t="shared" si="11"/>
        <v>1</v>
      </c>
      <c r="AD20" s="128" t="b">
        <f t="shared" si="12"/>
        <v>1</v>
      </c>
      <c r="AE20" s="129"/>
      <c r="AF20" s="129"/>
      <c r="AG20" s="129"/>
    </row>
    <row r="21" spans="1:33" s="7" customFormat="1" ht="22" customHeight="1" x14ac:dyDescent="0.25">
      <c r="A21" s="2"/>
      <c r="B21" s="157">
        <f t="shared" si="13"/>
        <v>9</v>
      </c>
      <c r="C21" s="202"/>
      <c r="D21" s="203"/>
      <c r="E21" s="21"/>
      <c r="F21" s="173">
        <f t="shared" si="5"/>
        <v>0</v>
      </c>
      <c r="G21" s="137"/>
      <c r="H21" s="196">
        <f t="shared" si="14"/>
        <v>0</v>
      </c>
      <c r="I21" s="197"/>
      <c r="J21" s="204"/>
      <c r="K21" s="205"/>
      <c r="L21" s="198"/>
      <c r="M21" s="198"/>
      <c r="N21" s="194">
        <f t="shared" si="0"/>
        <v>0</v>
      </c>
      <c r="O21" s="146" t="s">
        <v>93</v>
      </c>
      <c r="P21" s="160">
        <f>VLOOKUP(O21,EmissionFactors!$A$1:$B$9,2,FALSE)</f>
        <v>0</v>
      </c>
      <c r="Q21" s="95"/>
      <c r="R21" s="96"/>
      <c r="S21" s="96"/>
      <c r="T21" s="163">
        <f t="shared" si="6"/>
        <v>0</v>
      </c>
      <c r="U21" s="165">
        <f t="shared" si="7"/>
        <v>0</v>
      </c>
      <c r="V21" s="168" t="str">
        <f t="shared" si="1"/>
        <v xml:space="preserve"> </v>
      </c>
      <c r="W21" s="169" t="str">
        <f t="shared" si="2"/>
        <v xml:space="preserve">  </v>
      </c>
      <c r="X21" s="128" t="b">
        <f t="shared" si="3"/>
        <v>1</v>
      </c>
      <c r="Y21" s="128" t="b">
        <f t="shared" si="4"/>
        <v>1</v>
      </c>
      <c r="Z21" s="128" t="b">
        <f t="shared" si="8"/>
        <v>1</v>
      </c>
      <c r="AA21" s="128" t="b">
        <f t="shared" si="9"/>
        <v>1</v>
      </c>
      <c r="AB21" s="128" t="b">
        <f t="shared" si="10"/>
        <v>1</v>
      </c>
      <c r="AC21" s="128" t="b">
        <f t="shared" si="11"/>
        <v>1</v>
      </c>
      <c r="AD21" s="128" t="b">
        <f t="shared" si="12"/>
        <v>1</v>
      </c>
      <c r="AE21" s="129"/>
      <c r="AF21" s="129"/>
      <c r="AG21" s="129"/>
    </row>
    <row r="22" spans="1:33" s="7" customFormat="1" ht="22" customHeight="1" x14ac:dyDescent="0.25">
      <c r="A22" s="2"/>
      <c r="B22" s="157">
        <f t="shared" si="13"/>
        <v>10</v>
      </c>
      <c r="C22" s="202"/>
      <c r="D22" s="203"/>
      <c r="E22" s="21"/>
      <c r="F22" s="173">
        <f t="shared" si="5"/>
        <v>0</v>
      </c>
      <c r="G22" s="137"/>
      <c r="H22" s="196">
        <f t="shared" si="14"/>
        <v>0</v>
      </c>
      <c r="I22" s="197"/>
      <c r="J22" s="204"/>
      <c r="K22" s="205"/>
      <c r="L22" s="198"/>
      <c r="M22" s="198"/>
      <c r="N22" s="194">
        <f t="shared" si="0"/>
        <v>0</v>
      </c>
      <c r="O22" s="146" t="s">
        <v>93</v>
      </c>
      <c r="P22" s="160">
        <f>VLOOKUP(O22,EmissionFactors!$A$1:$B$9,2,FALSE)</f>
        <v>0</v>
      </c>
      <c r="Q22" s="95"/>
      <c r="R22" s="96"/>
      <c r="S22" s="96"/>
      <c r="T22" s="163">
        <f t="shared" si="6"/>
        <v>0</v>
      </c>
      <c r="U22" s="165">
        <f t="shared" si="7"/>
        <v>0</v>
      </c>
      <c r="V22" s="168" t="str">
        <f t="shared" si="1"/>
        <v xml:space="preserve"> </v>
      </c>
      <c r="W22" s="169" t="str">
        <f t="shared" si="2"/>
        <v xml:space="preserve">  </v>
      </c>
      <c r="X22" s="128" t="b">
        <f t="shared" si="3"/>
        <v>1</v>
      </c>
      <c r="Y22" s="128" t="b">
        <f t="shared" si="4"/>
        <v>1</v>
      </c>
      <c r="Z22" s="128" t="b">
        <f t="shared" si="8"/>
        <v>1</v>
      </c>
      <c r="AA22" s="128" t="b">
        <f t="shared" si="9"/>
        <v>1</v>
      </c>
      <c r="AB22" s="128" t="b">
        <f t="shared" si="10"/>
        <v>1</v>
      </c>
      <c r="AC22" s="128" t="b">
        <f t="shared" si="11"/>
        <v>1</v>
      </c>
      <c r="AD22" s="128" t="b">
        <f t="shared" si="12"/>
        <v>1</v>
      </c>
      <c r="AE22" s="129"/>
      <c r="AF22" s="129"/>
      <c r="AG22" s="129"/>
    </row>
    <row r="23" spans="1:33" s="7" customFormat="1" ht="22" customHeight="1" x14ac:dyDescent="0.25">
      <c r="A23" s="2"/>
      <c r="B23" s="157">
        <f t="shared" si="13"/>
        <v>11</v>
      </c>
      <c r="C23" s="202"/>
      <c r="D23" s="203"/>
      <c r="E23" s="21"/>
      <c r="F23" s="173">
        <f t="shared" si="5"/>
        <v>0</v>
      </c>
      <c r="G23" s="137"/>
      <c r="H23" s="196">
        <f t="shared" si="14"/>
        <v>0</v>
      </c>
      <c r="I23" s="197"/>
      <c r="J23" s="204"/>
      <c r="K23" s="205"/>
      <c r="L23" s="198"/>
      <c r="M23" s="198"/>
      <c r="N23" s="194">
        <f t="shared" si="0"/>
        <v>0</v>
      </c>
      <c r="O23" s="146" t="s">
        <v>93</v>
      </c>
      <c r="P23" s="160">
        <f>VLOOKUP(O23,EmissionFactors!$A$1:$B$9,2,FALSE)</f>
        <v>0</v>
      </c>
      <c r="Q23" s="95"/>
      <c r="R23" s="96"/>
      <c r="S23" s="96"/>
      <c r="T23" s="163">
        <f t="shared" si="6"/>
        <v>0</v>
      </c>
      <c r="U23" s="165">
        <f t="shared" si="7"/>
        <v>0</v>
      </c>
      <c r="V23" s="168" t="str">
        <f t="shared" si="1"/>
        <v xml:space="preserve"> </v>
      </c>
      <c r="W23" s="169" t="str">
        <f t="shared" si="2"/>
        <v xml:space="preserve">  </v>
      </c>
      <c r="X23" s="128" t="b">
        <f t="shared" si="3"/>
        <v>1</v>
      </c>
      <c r="Y23" s="128" t="b">
        <f t="shared" si="4"/>
        <v>1</v>
      </c>
      <c r="Z23" s="128" t="b">
        <f t="shared" si="8"/>
        <v>1</v>
      </c>
      <c r="AA23" s="128" t="b">
        <f t="shared" si="9"/>
        <v>1</v>
      </c>
      <c r="AB23" s="128" t="b">
        <f t="shared" si="10"/>
        <v>1</v>
      </c>
      <c r="AC23" s="128" t="b">
        <f t="shared" si="11"/>
        <v>1</v>
      </c>
      <c r="AD23" s="128" t="b">
        <f t="shared" si="12"/>
        <v>1</v>
      </c>
      <c r="AE23" s="129"/>
      <c r="AF23" s="129"/>
      <c r="AG23" s="129"/>
    </row>
    <row r="24" spans="1:33" s="7" customFormat="1" ht="22" customHeight="1" x14ac:dyDescent="0.25">
      <c r="A24" s="2"/>
      <c r="B24" s="157">
        <f t="shared" si="13"/>
        <v>12</v>
      </c>
      <c r="C24" s="202"/>
      <c r="D24" s="203"/>
      <c r="E24" s="21"/>
      <c r="F24" s="173">
        <f t="shared" si="5"/>
        <v>0</v>
      </c>
      <c r="G24" s="137"/>
      <c r="H24" s="196">
        <f t="shared" si="14"/>
        <v>0</v>
      </c>
      <c r="I24" s="197"/>
      <c r="J24" s="204"/>
      <c r="K24" s="205"/>
      <c r="L24" s="198"/>
      <c r="M24" s="198"/>
      <c r="N24" s="194">
        <f t="shared" si="0"/>
        <v>0</v>
      </c>
      <c r="O24" s="146" t="s">
        <v>93</v>
      </c>
      <c r="P24" s="160">
        <f>VLOOKUP(O24,EmissionFactors!$A$1:$B$9,2,FALSE)</f>
        <v>0</v>
      </c>
      <c r="Q24" s="95"/>
      <c r="R24" s="96"/>
      <c r="S24" s="96"/>
      <c r="T24" s="163">
        <f t="shared" si="6"/>
        <v>0</v>
      </c>
      <c r="U24" s="165">
        <f t="shared" si="7"/>
        <v>0</v>
      </c>
      <c r="V24" s="168" t="str">
        <f t="shared" si="1"/>
        <v xml:space="preserve"> </v>
      </c>
      <c r="W24" s="169" t="str">
        <f t="shared" si="2"/>
        <v xml:space="preserve">  </v>
      </c>
      <c r="X24" s="128" t="b">
        <f t="shared" si="3"/>
        <v>1</v>
      </c>
      <c r="Y24" s="128" t="b">
        <f t="shared" si="4"/>
        <v>1</v>
      </c>
      <c r="Z24" s="128" t="b">
        <f t="shared" si="8"/>
        <v>1</v>
      </c>
      <c r="AA24" s="128" t="b">
        <f t="shared" si="9"/>
        <v>1</v>
      </c>
      <c r="AB24" s="128" t="b">
        <f t="shared" si="10"/>
        <v>1</v>
      </c>
      <c r="AC24" s="128" t="b">
        <f t="shared" si="11"/>
        <v>1</v>
      </c>
      <c r="AD24" s="128" t="b">
        <f t="shared" si="12"/>
        <v>1</v>
      </c>
      <c r="AE24" s="129"/>
      <c r="AF24" s="129"/>
      <c r="AG24" s="129"/>
    </row>
    <row r="25" spans="1:33" s="7" customFormat="1" ht="22" customHeight="1" x14ac:dyDescent="0.25">
      <c r="A25" s="2"/>
      <c r="B25" s="157">
        <f t="shared" si="13"/>
        <v>13</v>
      </c>
      <c r="C25" s="202"/>
      <c r="D25" s="203"/>
      <c r="E25" s="21"/>
      <c r="F25" s="173">
        <f t="shared" si="5"/>
        <v>0</v>
      </c>
      <c r="G25" s="137"/>
      <c r="H25" s="196">
        <f t="shared" si="14"/>
        <v>0</v>
      </c>
      <c r="I25" s="197"/>
      <c r="J25" s="204"/>
      <c r="K25" s="205"/>
      <c r="L25" s="198"/>
      <c r="M25" s="198"/>
      <c r="N25" s="194">
        <f t="shared" si="0"/>
        <v>0</v>
      </c>
      <c r="O25" s="146" t="s">
        <v>93</v>
      </c>
      <c r="P25" s="160">
        <f>VLOOKUP(O25,EmissionFactors!$A$1:$B$9,2,FALSE)</f>
        <v>0</v>
      </c>
      <c r="Q25" s="95"/>
      <c r="R25" s="96"/>
      <c r="S25" s="96"/>
      <c r="T25" s="163">
        <f t="shared" si="6"/>
        <v>0</v>
      </c>
      <c r="U25" s="165">
        <f t="shared" si="7"/>
        <v>0</v>
      </c>
      <c r="V25" s="168" t="str">
        <f t="shared" ref="V25:V65" si="15">IFERROR((U25/S25)," ")</f>
        <v xml:space="preserve"> </v>
      </c>
      <c r="W25" s="169" t="str">
        <f>IFERROR((U25/T25)*1000, "  ")</f>
        <v xml:space="preserve">  </v>
      </c>
      <c r="X25" s="128" t="b">
        <f t="shared" si="3"/>
        <v>1</v>
      </c>
      <c r="Y25" s="128" t="b">
        <f t="shared" si="4"/>
        <v>1</v>
      </c>
      <c r="Z25" s="128" t="b">
        <f t="shared" si="8"/>
        <v>1</v>
      </c>
      <c r="AA25" s="128" t="b">
        <f t="shared" si="9"/>
        <v>1</v>
      </c>
      <c r="AB25" s="128" t="b">
        <f t="shared" si="10"/>
        <v>1</v>
      </c>
      <c r="AC25" s="128" t="b">
        <f t="shared" si="11"/>
        <v>1</v>
      </c>
      <c r="AD25" s="128" t="b">
        <f t="shared" si="12"/>
        <v>1</v>
      </c>
      <c r="AE25" s="129"/>
      <c r="AF25" s="129"/>
      <c r="AG25" s="129"/>
    </row>
    <row r="26" spans="1:33" s="7" customFormat="1" ht="22" customHeight="1" x14ac:dyDescent="0.25">
      <c r="A26" s="2"/>
      <c r="B26" s="157">
        <f t="shared" si="13"/>
        <v>14</v>
      </c>
      <c r="C26" s="202"/>
      <c r="D26" s="203"/>
      <c r="E26" s="21"/>
      <c r="F26" s="173">
        <f t="shared" si="5"/>
        <v>0</v>
      </c>
      <c r="G26" s="137"/>
      <c r="H26" s="196">
        <f t="shared" si="14"/>
        <v>0</v>
      </c>
      <c r="I26" s="197"/>
      <c r="J26" s="204"/>
      <c r="K26" s="205"/>
      <c r="L26" s="198"/>
      <c r="M26" s="198"/>
      <c r="N26" s="194">
        <f t="shared" si="0"/>
        <v>0</v>
      </c>
      <c r="O26" s="146" t="s">
        <v>93</v>
      </c>
      <c r="P26" s="160">
        <f>VLOOKUP(O26,EmissionFactors!$A$1:$B$9,2,FALSE)</f>
        <v>0</v>
      </c>
      <c r="Q26" s="95"/>
      <c r="R26" s="96"/>
      <c r="S26" s="96"/>
      <c r="T26" s="163">
        <f t="shared" si="6"/>
        <v>0</v>
      </c>
      <c r="U26" s="165">
        <f t="shared" si="7"/>
        <v>0</v>
      </c>
      <c r="V26" s="168" t="str">
        <f t="shared" si="15"/>
        <v xml:space="preserve"> </v>
      </c>
      <c r="W26" s="169" t="str">
        <f t="shared" ref="W26:W64" si="16">IFERROR((U26/T26)*1000, "  ")</f>
        <v xml:space="preserve">  </v>
      </c>
      <c r="X26" s="128" t="b">
        <f t="shared" si="3"/>
        <v>1</v>
      </c>
      <c r="Y26" s="128" t="b">
        <f t="shared" si="4"/>
        <v>1</v>
      </c>
      <c r="Z26" s="128" t="b">
        <f t="shared" si="8"/>
        <v>1</v>
      </c>
      <c r="AA26" s="128" t="b">
        <f t="shared" si="9"/>
        <v>1</v>
      </c>
      <c r="AB26" s="128" t="b">
        <f t="shared" si="10"/>
        <v>1</v>
      </c>
      <c r="AC26" s="128" t="b">
        <f t="shared" si="11"/>
        <v>1</v>
      </c>
      <c r="AD26" s="128" t="b">
        <f t="shared" si="12"/>
        <v>1</v>
      </c>
      <c r="AE26" s="129"/>
      <c r="AF26" s="129"/>
      <c r="AG26" s="129"/>
    </row>
    <row r="27" spans="1:33" s="7" customFormat="1" ht="22" customHeight="1" x14ac:dyDescent="0.25">
      <c r="A27" s="2"/>
      <c r="B27" s="157">
        <f t="shared" si="13"/>
        <v>15</v>
      </c>
      <c r="C27" s="202"/>
      <c r="D27" s="203"/>
      <c r="E27" s="21"/>
      <c r="F27" s="173">
        <f t="shared" si="5"/>
        <v>0</v>
      </c>
      <c r="G27" s="137"/>
      <c r="H27" s="196">
        <f t="shared" si="14"/>
        <v>0</v>
      </c>
      <c r="I27" s="197"/>
      <c r="J27" s="204"/>
      <c r="K27" s="205"/>
      <c r="L27" s="198"/>
      <c r="M27" s="198"/>
      <c r="N27" s="194">
        <f t="shared" si="0"/>
        <v>0</v>
      </c>
      <c r="O27" s="146" t="s">
        <v>93</v>
      </c>
      <c r="P27" s="160">
        <f>VLOOKUP(O27,EmissionFactors!$A$1:$B$9,2,FALSE)</f>
        <v>0</v>
      </c>
      <c r="Q27" s="95"/>
      <c r="R27" s="96"/>
      <c r="S27" s="96"/>
      <c r="T27" s="163">
        <f t="shared" si="6"/>
        <v>0</v>
      </c>
      <c r="U27" s="165">
        <f t="shared" si="7"/>
        <v>0</v>
      </c>
      <c r="V27" s="168" t="str">
        <f t="shared" si="15"/>
        <v xml:space="preserve"> </v>
      </c>
      <c r="W27" s="169" t="str">
        <f t="shared" si="16"/>
        <v xml:space="preserve">  </v>
      </c>
      <c r="X27" s="128" t="b">
        <f t="shared" si="3"/>
        <v>1</v>
      </c>
      <c r="Y27" s="128" t="b">
        <f t="shared" si="4"/>
        <v>1</v>
      </c>
      <c r="Z27" s="128" t="b">
        <f t="shared" si="8"/>
        <v>1</v>
      </c>
      <c r="AA27" s="128" t="b">
        <f t="shared" si="9"/>
        <v>1</v>
      </c>
      <c r="AB27" s="128" t="b">
        <f t="shared" si="10"/>
        <v>1</v>
      </c>
      <c r="AC27" s="128" t="b">
        <f t="shared" si="11"/>
        <v>1</v>
      </c>
      <c r="AD27" s="128" t="b">
        <f t="shared" si="12"/>
        <v>1</v>
      </c>
      <c r="AE27" s="129"/>
      <c r="AF27" s="129"/>
      <c r="AG27" s="129"/>
    </row>
    <row r="28" spans="1:33" s="7" customFormat="1" ht="22" customHeight="1" x14ac:dyDescent="0.25">
      <c r="A28" s="2"/>
      <c r="B28" s="157">
        <f t="shared" si="13"/>
        <v>16</v>
      </c>
      <c r="C28" s="202"/>
      <c r="D28" s="203"/>
      <c r="E28" s="21"/>
      <c r="F28" s="173">
        <f t="shared" si="5"/>
        <v>0</v>
      </c>
      <c r="G28" s="137"/>
      <c r="H28" s="196">
        <f t="shared" ref="H28:H44" si="17">L27</f>
        <v>0</v>
      </c>
      <c r="I28" s="197"/>
      <c r="J28" s="204"/>
      <c r="K28" s="205"/>
      <c r="L28" s="198"/>
      <c r="M28" s="198"/>
      <c r="N28" s="194">
        <f t="shared" si="0"/>
        <v>0</v>
      </c>
      <c r="O28" s="146" t="s">
        <v>93</v>
      </c>
      <c r="P28" s="160">
        <f>VLOOKUP(O28,EmissionFactors!$A$1:$B$9,2,FALSE)</f>
        <v>0</v>
      </c>
      <c r="Q28" s="95"/>
      <c r="R28" s="96"/>
      <c r="S28" s="96"/>
      <c r="T28" s="163">
        <f t="shared" si="6"/>
        <v>0</v>
      </c>
      <c r="U28" s="165">
        <f t="shared" si="7"/>
        <v>0</v>
      </c>
      <c r="V28" s="168" t="str">
        <f t="shared" si="15"/>
        <v xml:space="preserve"> </v>
      </c>
      <c r="W28" s="169" t="str">
        <f t="shared" si="16"/>
        <v xml:space="preserve">  </v>
      </c>
      <c r="X28" s="128" t="b">
        <f t="shared" si="3"/>
        <v>1</v>
      </c>
      <c r="Y28" s="128" t="b">
        <f t="shared" si="4"/>
        <v>1</v>
      </c>
      <c r="Z28" s="128" t="b">
        <f t="shared" si="8"/>
        <v>1</v>
      </c>
      <c r="AA28" s="128" t="b">
        <f t="shared" si="9"/>
        <v>1</v>
      </c>
      <c r="AB28" s="128" t="b">
        <f t="shared" si="10"/>
        <v>1</v>
      </c>
      <c r="AC28" s="128" t="b">
        <f t="shared" si="11"/>
        <v>1</v>
      </c>
      <c r="AD28" s="128" t="b">
        <f t="shared" si="12"/>
        <v>1</v>
      </c>
      <c r="AE28" s="129"/>
      <c r="AF28" s="129"/>
      <c r="AG28" s="129"/>
    </row>
    <row r="29" spans="1:33" s="7" customFormat="1" ht="22" customHeight="1" x14ac:dyDescent="0.25">
      <c r="A29" s="2"/>
      <c r="B29" s="157">
        <f t="shared" si="13"/>
        <v>17</v>
      </c>
      <c r="C29" s="202"/>
      <c r="D29" s="203"/>
      <c r="E29" s="21"/>
      <c r="F29" s="173">
        <f t="shared" si="5"/>
        <v>0</v>
      </c>
      <c r="G29" s="137"/>
      <c r="H29" s="196">
        <f t="shared" si="17"/>
        <v>0</v>
      </c>
      <c r="I29" s="197"/>
      <c r="J29" s="204"/>
      <c r="K29" s="205"/>
      <c r="L29" s="198"/>
      <c r="M29" s="198"/>
      <c r="N29" s="194">
        <f t="shared" si="0"/>
        <v>0</v>
      </c>
      <c r="O29" s="146" t="s">
        <v>93</v>
      </c>
      <c r="P29" s="160">
        <f>VLOOKUP(O29,EmissionFactors!$A$1:$B$9,2,FALSE)</f>
        <v>0</v>
      </c>
      <c r="Q29" s="95"/>
      <c r="R29" s="96"/>
      <c r="S29" s="96"/>
      <c r="T29" s="163">
        <f t="shared" si="6"/>
        <v>0</v>
      </c>
      <c r="U29" s="165">
        <f t="shared" si="7"/>
        <v>0</v>
      </c>
      <c r="V29" s="168" t="str">
        <f t="shared" si="15"/>
        <v xml:space="preserve"> </v>
      </c>
      <c r="W29" s="169" t="str">
        <f t="shared" si="16"/>
        <v xml:space="preserve">  </v>
      </c>
      <c r="X29" s="128" t="b">
        <f t="shared" si="3"/>
        <v>1</v>
      </c>
      <c r="Y29" s="128" t="b">
        <f t="shared" si="4"/>
        <v>1</v>
      </c>
      <c r="Z29" s="128" t="b">
        <f t="shared" si="8"/>
        <v>1</v>
      </c>
      <c r="AA29" s="128" t="b">
        <f t="shared" si="9"/>
        <v>1</v>
      </c>
      <c r="AB29" s="128" t="b">
        <f t="shared" si="10"/>
        <v>1</v>
      </c>
      <c r="AC29" s="128" t="b">
        <f t="shared" si="11"/>
        <v>1</v>
      </c>
      <c r="AD29" s="128" t="b">
        <f t="shared" si="12"/>
        <v>1</v>
      </c>
      <c r="AE29" s="129"/>
      <c r="AF29" s="129"/>
      <c r="AG29" s="129"/>
    </row>
    <row r="30" spans="1:33" s="7" customFormat="1" ht="22" customHeight="1" x14ac:dyDescent="0.25">
      <c r="A30" s="2"/>
      <c r="B30" s="157">
        <f t="shared" si="13"/>
        <v>18</v>
      </c>
      <c r="C30" s="202"/>
      <c r="D30" s="203"/>
      <c r="E30" s="21"/>
      <c r="F30" s="173">
        <f t="shared" si="5"/>
        <v>0</v>
      </c>
      <c r="G30" s="137"/>
      <c r="H30" s="196">
        <f t="shared" si="17"/>
        <v>0</v>
      </c>
      <c r="I30" s="197"/>
      <c r="J30" s="204"/>
      <c r="K30" s="205"/>
      <c r="L30" s="198"/>
      <c r="M30" s="198"/>
      <c r="N30" s="194">
        <f t="shared" si="0"/>
        <v>0</v>
      </c>
      <c r="O30" s="146" t="s">
        <v>93</v>
      </c>
      <c r="P30" s="160">
        <f>VLOOKUP(O30,EmissionFactors!$A$1:$B$9,2,FALSE)</f>
        <v>0</v>
      </c>
      <c r="Q30" s="95"/>
      <c r="R30" s="96"/>
      <c r="S30" s="96"/>
      <c r="T30" s="163">
        <f t="shared" si="6"/>
        <v>0</v>
      </c>
      <c r="U30" s="165">
        <f t="shared" si="7"/>
        <v>0</v>
      </c>
      <c r="V30" s="168" t="str">
        <f t="shared" si="15"/>
        <v xml:space="preserve"> </v>
      </c>
      <c r="W30" s="169" t="str">
        <f t="shared" si="16"/>
        <v xml:space="preserve">  </v>
      </c>
      <c r="X30" s="128" t="b">
        <f t="shared" si="3"/>
        <v>1</v>
      </c>
      <c r="Y30" s="128" t="b">
        <f t="shared" si="4"/>
        <v>1</v>
      </c>
      <c r="Z30" s="128" t="b">
        <f t="shared" si="8"/>
        <v>1</v>
      </c>
      <c r="AA30" s="128" t="b">
        <f t="shared" si="9"/>
        <v>1</v>
      </c>
      <c r="AB30" s="128" t="b">
        <f t="shared" si="10"/>
        <v>1</v>
      </c>
      <c r="AC30" s="128" t="b">
        <f t="shared" si="11"/>
        <v>1</v>
      </c>
      <c r="AD30" s="128" t="b">
        <f t="shared" si="12"/>
        <v>1</v>
      </c>
      <c r="AE30" s="129"/>
      <c r="AF30" s="129"/>
      <c r="AG30" s="129"/>
    </row>
    <row r="31" spans="1:33" s="7" customFormat="1" ht="22" customHeight="1" x14ac:dyDescent="0.25">
      <c r="A31" s="2"/>
      <c r="B31" s="157">
        <f t="shared" si="13"/>
        <v>19</v>
      </c>
      <c r="C31" s="202"/>
      <c r="D31" s="203"/>
      <c r="E31" s="21"/>
      <c r="F31" s="173">
        <f t="shared" si="5"/>
        <v>0</v>
      </c>
      <c r="G31" s="137"/>
      <c r="H31" s="196">
        <f t="shared" si="17"/>
        <v>0</v>
      </c>
      <c r="I31" s="197"/>
      <c r="J31" s="204"/>
      <c r="K31" s="205"/>
      <c r="L31" s="198"/>
      <c r="M31" s="198"/>
      <c r="N31" s="194">
        <f t="shared" si="0"/>
        <v>0</v>
      </c>
      <c r="O31" s="146" t="s">
        <v>93</v>
      </c>
      <c r="P31" s="160">
        <f>VLOOKUP(O31,EmissionFactors!$A$1:$B$9,2,FALSE)</f>
        <v>0</v>
      </c>
      <c r="Q31" s="95"/>
      <c r="R31" s="96"/>
      <c r="S31" s="96"/>
      <c r="T31" s="163">
        <f t="shared" si="6"/>
        <v>0</v>
      </c>
      <c r="U31" s="165">
        <f t="shared" si="7"/>
        <v>0</v>
      </c>
      <c r="V31" s="168" t="str">
        <f t="shared" si="15"/>
        <v xml:space="preserve"> </v>
      </c>
      <c r="W31" s="169" t="str">
        <f t="shared" si="16"/>
        <v xml:space="preserve">  </v>
      </c>
      <c r="X31" s="128" t="b">
        <f t="shared" si="3"/>
        <v>1</v>
      </c>
      <c r="Y31" s="128" t="b">
        <f t="shared" si="4"/>
        <v>1</v>
      </c>
      <c r="Z31" s="128" t="b">
        <f t="shared" si="8"/>
        <v>1</v>
      </c>
      <c r="AA31" s="128" t="b">
        <f t="shared" si="9"/>
        <v>1</v>
      </c>
      <c r="AB31" s="128" t="b">
        <f t="shared" si="10"/>
        <v>1</v>
      </c>
      <c r="AC31" s="128" t="b">
        <f t="shared" si="11"/>
        <v>1</v>
      </c>
      <c r="AD31" s="128" t="b">
        <f t="shared" si="12"/>
        <v>1</v>
      </c>
      <c r="AE31" s="129"/>
      <c r="AF31" s="129"/>
      <c r="AG31" s="129"/>
    </row>
    <row r="32" spans="1:33" s="7" customFormat="1" ht="22" customHeight="1" x14ac:dyDescent="0.25">
      <c r="A32" s="2"/>
      <c r="B32" s="157">
        <f t="shared" si="13"/>
        <v>20</v>
      </c>
      <c r="C32" s="202"/>
      <c r="D32" s="203"/>
      <c r="E32" s="21"/>
      <c r="F32" s="173">
        <f t="shared" si="5"/>
        <v>0</v>
      </c>
      <c r="G32" s="137"/>
      <c r="H32" s="196">
        <f t="shared" si="17"/>
        <v>0</v>
      </c>
      <c r="I32" s="197"/>
      <c r="J32" s="204"/>
      <c r="K32" s="205"/>
      <c r="L32" s="198"/>
      <c r="M32" s="198"/>
      <c r="N32" s="194">
        <f t="shared" si="0"/>
        <v>0</v>
      </c>
      <c r="O32" s="146" t="s">
        <v>93</v>
      </c>
      <c r="P32" s="160">
        <f>VLOOKUP(O32,EmissionFactors!$A$1:$B$9,2,FALSE)</f>
        <v>0</v>
      </c>
      <c r="Q32" s="95"/>
      <c r="R32" s="96"/>
      <c r="S32" s="96"/>
      <c r="T32" s="163">
        <f t="shared" si="6"/>
        <v>0</v>
      </c>
      <c r="U32" s="165">
        <f t="shared" si="7"/>
        <v>0</v>
      </c>
      <c r="V32" s="168" t="str">
        <f t="shared" si="15"/>
        <v xml:space="preserve"> </v>
      </c>
      <c r="W32" s="169" t="str">
        <f t="shared" si="16"/>
        <v xml:space="preserve">  </v>
      </c>
      <c r="X32" s="128" t="b">
        <f t="shared" si="3"/>
        <v>1</v>
      </c>
      <c r="Y32" s="128" t="b">
        <f t="shared" si="4"/>
        <v>1</v>
      </c>
      <c r="Z32" s="128" t="b">
        <f t="shared" si="8"/>
        <v>1</v>
      </c>
      <c r="AA32" s="128" t="b">
        <f t="shared" si="9"/>
        <v>1</v>
      </c>
      <c r="AB32" s="128" t="b">
        <f t="shared" si="10"/>
        <v>1</v>
      </c>
      <c r="AC32" s="128" t="b">
        <f t="shared" si="11"/>
        <v>1</v>
      </c>
      <c r="AD32" s="128" t="b">
        <f t="shared" si="12"/>
        <v>1</v>
      </c>
      <c r="AE32" s="129"/>
      <c r="AF32" s="129"/>
      <c r="AG32" s="129"/>
    </row>
    <row r="33" spans="1:33" s="7" customFormat="1" ht="22" customHeight="1" x14ac:dyDescent="0.25">
      <c r="A33" s="2"/>
      <c r="B33" s="157">
        <f t="shared" si="13"/>
        <v>21</v>
      </c>
      <c r="C33" s="202"/>
      <c r="D33" s="203"/>
      <c r="E33" s="21"/>
      <c r="F33" s="173">
        <f t="shared" si="5"/>
        <v>0</v>
      </c>
      <c r="G33" s="137"/>
      <c r="H33" s="196">
        <f t="shared" si="17"/>
        <v>0</v>
      </c>
      <c r="I33" s="197"/>
      <c r="J33" s="204"/>
      <c r="K33" s="205"/>
      <c r="L33" s="198"/>
      <c r="M33" s="198"/>
      <c r="N33" s="194">
        <f t="shared" si="0"/>
        <v>0</v>
      </c>
      <c r="O33" s="146" t="s">
        <v>93</v>
      </c>
      <c r="P33" s="160">
        <f>VLOOKUP(O33,EmissionFactors!$A$1:$B$9,2,FALSE)</f>
        <v>0</v>
      </c>
      <c r="Q33" s="95"/>
      <c r="R33" s="96"/>
      <c r="S33" s="96"/>
      <c r="T33" s="163">
        <f t="shared" si="6"/>
        <v>0</v>
      </c>
      <c r="U33" s="165">
        <f t="shared" si="7"/>
        <v>0</v>
      </c>
      <c r="V33" s="168" t="str">
        <f t="shared" si="15"/>
        <v xml:space="preserve"> </v>
      </c>
      <c r="W33" s="169" t="str">
        <f t="shared" si="16"/>
        <v xml:space="preserve">  </v>
      </c>
      <c r="X33" s="128" t="b">
        <f t="shared" si="3"/>
        <v>1</v>
      </c>
      <c r="Y33" s="128" t="b">
        <f t="shared" si="4"/>
        <v>1</v>
      </c>
      <c r="Z33" s="128" t="b">
        <f t="shared" si="8"/>
        <v>1</v>
      </c>
      <c r="AA33" s="128" t="b">
        <f t="shared" si="9"/>
        <v>1</v>
      </c>
      <c r="AB33" s="128" t="b">
        <f t="shared" si="10"/>
        <v>1</v>
      </c>
      <c r="AC33" s="128" t="b">
        <f t="shared" si="11"/>
        <v>1</v>
      </c>
      <c r="AD33" s="128" t="b">
        <f t="shared" si="12"/>
        <v>1</v>
      </c>
      <c r="AE33" s="129"/>
      <c r="AF33" s="129"/>
      <c r="AG33" s="129"/>
    </row>
    <row r="34" spans="1:33" s="7" customFormat="1" ht="22" customHeight="1" x14ac:dyDescent="0.25">
      <c r="A34" s="2"/>
      <c r="B34" s="157">
        <f t="shared" si="13"/>
        <v>22</v>
      </c>
      <c r="C34" s="202"/>
      <c r="D34" s="203"/>
      <c r="E34" s="21"/>
      <c r="F34" s="173">
        <f t="shared" si="5"/>
        <v>0</v>
      </c>
      <c r="G34" s="137"/>
      <c r="H34" s="196">
        <f t="shared" si="17"/>
        <v>0</v>
      </c>
      <c r="I34" s="197"/>
      <c r="J34" s="204"/>
      <c r="K34" s="205"/>
      <c r="L34" s="198"/>
      <c r="M34" s="198"/>
      <c r="N34" s="194">
        <f t="shared" si="0"/>
        <v>0</v>
      </c>
      <c r="O34" s="146" t="s">
        <v>93</v>
      </c>
      <c r="P34" s="160">
        <f>VLOOKUP(O34,EmissionFactors!$A$1:$B$9,2,FALSE)</f>
        <v>0</v>
      </c>
      <c r="Q34" s="95"/>
      <c r="R34" s="96"/>
      <c r="S34" s="96"/>
      <c r="T34" s="163">
        <f t="shared" si="6"/>
        <v>0</v>
      </c>
      <c r="U34" s="165">
        <f t="shared" si="7"/>
        <v>0</v>
      </c>
      <c r="V34" s="168" t="str">
        <f>IFERROR((U34/S34)," ")</f>
        <v xml:space="preserve"> </v>
      </c>
      <c r="W34" s="169" t="str">
        <f t="shared" si="16"/>
        <v xml:space="preserve">  </v>
      </c>
      <c r="X34" s="128" t="b">
        <f t="shared" si="3"/>
        <v>1</v>
      </c>
      <c r="Y34" s="128" t="b">
        <f t="shared" si="4"/>
        <v>1</v>
      </c>
      <c r="Z34" s="128" t="b">
        <f t="shared" si="8"/>
        <v>1</v>
      </c>
      <c r="AA34" s="128" t="b">
        <f t="shared" si="9"/>
        <v>1</v>
      </c>
      <c r="AB34" s="128" t="b">
        <f t="shared" si="10"/>
        <v>1</v>
      </c>
      <c r="AC34" s="128" t="b">
        <f t="shared" si="11"/>
        <v>1</v>
      </c>
      <c r="AD34" s="128" t="b">
        <f t="shared" si="12"/>
        <v>1</v>
      </c>
      <c r="AE34" s="129"/>
      <c r="AF34" s="129"/>
      <c r="AG34" s="129"/>
    </row>
    <row r="35" spans="1:33" s="7" customFormat="1" ht="22" customHeight="1" x14ac:dyDescent="0.25">
      <c r="A35" s="2"/>
      <c r="B35" s="157">
        <f t="shared" si="13"/>
        <v>23</v>
      </c>
      <c r="C35" s="202"/>
      <c r="D35" s="203"/>
      <c r="E35" s="21"/>
      <c r="F35" s="173">
        <f t="shared" si="5"/>
        <v>0</v>
      </c>
      <c r="G35" s="137"/>
      <c r="H35" s="196">
        <f t="shared" si="17"/>
        <v>0</v>
      </c>
      <c r="I35" s="197"/>
      <c r="J35" s="204"/>
      <c r="K35" s="205"/>
      <c r="L35" s="198"/>
      <c r="M35" s="198"/>
      <c r="N35" s="194">
        <f t="shared" si="0"/>
        <v>0</v>
      </c>
      <c r="O35" s="146" t="s">
        <v>93</v>
      </c>
      <c r="P35" s="160">
        <f>VLOOKUP(O35,EmissionFactors!$A$1:$B$9,2,FALSE)</f>
        <v>0</v>
      </c>
      <c r="Q35" s="95"/>
      <c r="R35" s="96"/>
      <c r="S35" s="96"/>
      <c r="T35" s="163">
        <f t="shared" si="6"/>
        <v>0</v>
      </c>
      <c r="U35" s="165">
        <f t="shared" si="7"/>
        <v>0</v>
      </c>
      <c r="V35" s="168" t="str">
        <f t="shared" si="15"/>
        <v xml:space="preserve"> </v>
      </c>
      <c r="W35" s="169" t="str">
        <f t="shared" si="16"/>
        <v xml:space="preserve">  </v>
      </c>
      <c r="X35" s="128" t="b">
        <f t="shared" si="3"/>
        <v>1</v>
      </c>
      <c r="Y35" s="128" t="b">
        <f t="shared" si="4"/>
        <v>1</v>
      </c>
      <c r="Z35" s="128" t="b">
        <f t="shared" si="8"/>
        <v>1</v>
      </c>
      <c r="AA35" s="128" t="b">
        <f t="shared" si="9"/>
        <v>1</v>
      </c>
      <c r="AB35" s="128" t="b">
        <f t="shared" si="10"/>
        <v>1</v>
      </c>
      <c r="AC35" s="128" t="b">
        <f t="shared" si="11"/>
        <v>1</v>
      </c>
      <c r="AD35" s="128" t="b">
        <f t="shared" si="12"/>
        <v>1</v>
      </c>
      <c r="AE35" s="129"/>
      <c r="AF35" s="129"/>
      <c r="AG35" s="129"/>
    </row>
    <row r="36" spans="1:33" s="7" customFormat="1" ht="22" customHeight="1" x14ac:dyDescent="0.25">
      <c r="A36" s="2"/>
      <c r="B36" s="157">
        <f t="shared" si="13"/>
        <v>24</v>
      </c>
      <c r="C36" s="202"/>
      <c r="D36" s="203"/>
      <c r="E36" s="21"/>
      <c r="F36" s="173">
        <f t="shared" si="5"/>
        <v>0</v>
      </c>
      <c r="G36" s="137"/>
      <c r="H36" s="196">
        <f t="shared" si="17"/>
        <v>0</v>
      </c>
      <c r="I36" s="197"/>
      <c r="J36" s="204"/>
      <c r="K36" s="205"/>
      <c r="L36" s="198"/>
      <c r="M36" s="198"/>
      <c r="N36" s="194">
        <f t="shared" si="0"/>
        <v>0</v>
      </c>
      <c r="O36" s="146" t="s">
        <v>93</v>
      </c>
      <c r="P36" s="160">
        <f>VLOOKUP(O36,EmissionFactors!$A$1:$B$9,2,FALSE)</f>
        <v>0</v>
      </c>
      <c r="Q36" s="95"/>
      <c r="R36" s="96"/>
      <c r="S36" s="96"/>
      <c r="T36" s="163">
        <f t="shared" si="6"/>
        <v>0</v>
      </c>
      <c r="U36" s="165">
        <f t="shared" si="7"/>
        <v>0</v>
      </c>
      <c r="V36" s="168" t="str">
        <f>IFERROR((U36/S36)," ")</f>
        <v xml:space="preserve"> </v>
      </c>
      <c r="W36" s="169" t="str">
        <f t="shared" si="16"/>
        <v xml:space="preserve">  </v>
      </c>
      <c r="X36" s="128" t="b">
        <f t="shared" si="3"/>
        <v>1</v>
      </c>
      <c r="Y36" s="128" t="b">
        <f t="shared" si="4"/>
        <v>1</v>
      </c>
      <c r="Z36" s="128" t="b">
        <f t="shared" si="8"/>
        <v>1</v>
      </c>
      <c r="AA36" s="128" t="b">
        <f t="shared" si="9"/>
        <v>1</v>
      </c>
      <c r="AB36" s="128" t="b">
        <f t="shared" si="10"/>
        <v>1</v>
      </c>
      <c r="AC36" s="128" t="b">
        <f>_xlfn.ISFORMULA(V36)</f>
        <v>1</v>
      </c>
      <c r="AD36" s="128" t="b">
        <f t="shared" si="12"/>
        <v>1</v>
      </c>
      <c r="AE36" s="129"/>
      <c r="AF36" s="129"/>
      <c r="AG36" s="129"/>
    </row>
    <row r="37" spans="1:33" s="7" customFormat="1" ht="22" customHeight="1" x14ac:dyDescent="0.25">
      <c r="A37" s="2"/>
      <c r="B37" s="157">
        <f t="shared" si="13"/>
        <v>25</v>
      </c>
      <c r="C37" s="202"/>
      <c r="D37" s="203"/>
      <c r="E37" s="21"/>
      <c r="F37" s="173">
        <f t="shared" si="5"/>
        <v>0</v>
      </c>
      <c r="G37" s="137"/>
      <c r="H37" s="196">
        <f t="shared" si="17"/>
        <v>0</v>
      </c>
      <c r="I37" s="197"/>
      <c r="J37" s="139"/>
      <c r="K37" s="140"/>
      <c r="L37" s="198"/>
      <c r="M37" s="198"/>
      <c r="N37" s="194">
        <f t="shared" si="0"/>
        <v>0</v>
      </c>
      <c r="O37" s="146" t="s">
        <v>93</v>
      </c>
      <c r="P37" s="160">
        <f>VLOOKUP(O37,EmissionFactors!$A$1:$B$9,2,FALSE)</f>
        <v>0</v>
      </c>
      <c r="Q37" s="95"/>
      <c r="R37" s="96"/>
      <c r="S37" s="96"/>
      <c r="T37" s="163">
        <f t="shared" si="6"/>
        <v>0</v>
      </c>
      <c r="U37" s="165">
        <f t="shared" si="7"/>
        <v>0</v>
      </c>
      <c r="V37" s="168" t="str">
        <f t="shared" ref="V37:V63" si="18">IFERROR((U37/S37)," ")</f>
        <v xml:space="preserve"> </v>
      </c>
      <c r="W37" s="169" t="str">
        <f t="shared" si="16"/>
        <v xml:space="preserve">  </v>
      </c>
      <c r="X37" s="128" t="b">
        <f t="shared" si="3"/>
        <v>1</v>
      </c>
      <c r="Y37" s="128" t="b">
        <f t="shared" si="4"/>
        <v>1</v>
      </c>
      <c r="Z37" s="128" t="b">
        <f t="shared" si="8"/>
        <v>1</v>
      </c>
      <c r="AA37" s="128" t="b">
        <f t="shared" si="9"/>
        <v>1</v>
      </c>
      <c r="AB37" s="128" t="b">
        <f t="shared" si="10"/>
        <v>1</v>
      </c>
      <c r="AC37" s="128" t="b">
        <f>_xlfn.ISFORMULA(V37)</f>
        <v>1</v>
      </c>
      <c r="AD37" s="128" t="b">
        <f t="shared" si="12"/>
        <v>1</v>
      </c>
      <c r="AE37" s="129"/>
      <c r="AF37" s="129"/>
      <c r="AG37" s="129"/>
    </row>
    <row r="38" spans="1:33" s="7" customFormat="1" ht="22" customHeight="1" x14ac:dyDescent="0.25">
      <c r="A38" s="2"/>
      <c r="B38" s="157">
        <f t="shared" si="13"/>
        <v>26</v>
      </c>
      <c r="C38" s="202"/>
      <c r="D38" s="203"/>
      <c r="E38" s="21"/>
      <c r="F38" s="173">
        <f t="shared" si="5"/>
        <v>0</v>
      </c>
      <c r="G38" s="137"/>
      <c r="H38" s="196">
        <f t="shared" si="17"/>
        <v>0</v>
      </c>
      <c r="I38" s="197"/>
      <c r="J38" s="139"/>
      <c r="K38" s="140"/>
      <c r="L38" s="198"/>
      <c r="M38" s="198"/>
      <c r="N38" s="194">
        <f t="shared" si="0"/>
        <v>0</v>
      </c>
      <c r="O38" s="146" t="s">
        <v>93</v>
      </c>
      <c r="P38" s="160">
        <f>VLOOKUP(O38,EmissionFactors!$A$1:$B$9,2,FALSE)</f>
        <v>0</v>
      </c>
      <c r="Q38" s="95"/>
      <c r="R38" s="96"/>
      <c r="S38" s="96"/>
      <c r="T38" s="163">
        <f t="shared" si="6"/>
        <v>0</v>
      </c>
      <c r="U38" s="165">
        <f t="shared" si="7"/>
        <v>0</v>
      </c>
      <c r="V38" s="168" t="str">
        <f t="shared" si="18"/>
        <v xml:space="preserve"> </v>
      </c>
      <c r="W38" s="169" t="str">
        <f t="shared" si="16"/>
        <v xml:space="preserve">  </v>
      </c>
      <c r="X38" s="128" t="b">
        <f t="shared" si="3"/>
        <v>1</v>
      </c>
      <c r="Y38" s="128" t="b">
        <f t="shared" si="4"/>
        <v>1</v>
      </c>
      <c r="Z38" s="128" t="b">
        <f t="shared" si="8"/>
        <v>1</v>
      </c>
      <c r="AA38" s="128" t="b">
        <f t="shared" si="9"/>
        <v>1</v>
      </c>
      <c r="AB38" s="128" t="b">
        <f t="shared" si="10"/>
        <v>1</v>
      </c>
      <c r="AC38" s="128" t="b">
        <f t="shared" si="11"/>
        <v>1</v>
      </c>
      <c r="AD38" s="128" t="b">
        <f t="shared" si="12"/>
        <v>1</v>
      </c>
      <c r="AE38" s="129"/>
      <c r="AF38" s="129"/>
      <c r="AG38" s="129"/>
    </row>
    <row r="39" spans="1:33" s="7" customFormat="1" ht="22" customHeight="1" x14ac:dyDescent="0.25">
      <c r="A39" s="2"/>
      <c r="B39" s="157">
        <f t="shared" si="13"/>
        <v>27</v>
      </c>
      <c r="C39" s="202"/>
      <c r="D39" s="203"/>
      <c r="E39" s="21"/>
      <c r="F39" s="173">
        <f t="shared" si="5"/>
        <v>0</v>
      </c>
      <c r="G39" s="137"/>
      <c r="H39" s="196">
        <f t="shared" si="17"/>
        <v>0</v>
      </c>
      <c r="I39" s="197"/>
      <c r="J39" s="139"/>
      <c r="K39" s="140"/>
      <c r="L39" s="198"/>
      <c r="M39" s="198"/>
      <c r="N39" s="194">
        <f t="shared" si="0"/>
        <v>0</v>
      </c>
      <c r="O39" s="146" t="s">
        <v>93</v>
      </c>
      <c r="P39" s="160">
        <f>VLOOKUP(O39,EmissionFactors!$A$1:$B$9,2,FALSE)</f>
        <v>0</v>
      </c>
      <c r="Q39" s="95"/>
      <c r="R39" s="96"/>
      <c r="S39" s="96"/>
      <c r="T39" s="163">
        <f t="shared" si="6"/>
        <v>0</v>
      </c>
      <c r="U39" s="165">
        <f t="shared" si="7"/>
        <v>0</v>
      </c>
      <c r="V39" s="168" t="str">
        <f t="shared" si="18"/>
        <v xml:space="preserve"> </v>
      </c>
      <c r="W39" s="169" t="str">
        <f t="shared" si="16"/>
        <v xml:space="preserve">  </v>
      </c>
      <c r="X39" s="128" t="b">
        <f t="shared" si="3"/>
        <v>1</v>
      </c>
      <c r="Y39" s="128" t="b">
        <f t="shared" si="4"/>
        <v>1</v>
      </c>
      <c r="Z39" s="128" t="b">
        <f t="shared" si="8"/>
        <v>1</v>
      </c>
      <c r="AA39" s="128" t="b">
        <f t="shared" si="9"/>
        <v>1</v>
      </c>
      <c r="AB39" s="128" t="b">
        <f t="shared" si="10"/>
        <v>1</v>
      </c>
      <c r="AC39" s="128" t="b">
        <f t="shared" si="11"/>
        <v>1</v>
      </c>
      <c r="AD39" s="128" t="b">
        <f t="shared" si="12"/>
        <v>1</v>
      </c>
      <c r="AE39" s="129"/>
      <c r="AF39" s="129"/>
      <c r="AG39" s="129"/>
    </row>
    <row r="40" spans="1:33" s="7" customFormat="1" ht="22" customHeight="1" x14ac:dyDescent="0.25">
      <c r="A40" s="2"/>
      <c r="B40" s="157">
        <f t="shared" si="13"/>
        <v>28</v>
      </c>
      <c r="C40" s="202"/>
      <c r="D40" s="203"/>
      <c r="E40" s="21"/>
      <c r="F40" s="173">
        <f t="shared" si="5"/>
        <v>0</v>
      </c>
      <c r="G40" s="137"/>
      <c r="H40" s="196">
        <f t="shared" si="17"/>
        <v>0</v>
      </c>
      <c r="I40" s="197"/>
      <c r="J40" s="139"/>
      <c r="K40" s="140"/>
      <c r="L40" s="198"/>
      <c r="M40" s="198"/>
      <c r="N40" s="194">
        <f t="shared" si="0"/>
        <v>0</v>
      </c>
      <c r="O40" s="146" t="s">
        <v>93</v>
      </c>
      <c r="P40" s="160">
        <f>VLOOKUP(O40,EmissionFactors!$A$1:$B$9,2,FALSE)</f>
        <v>0</v>
      </c>
      <c r="Q40" s="95"/>
      <c r="R40" s="96"/>
      <c r="S40" s="96"/>
      <c r="T40" s="163">
        <f t="shared" si="6"/>
        <v>0</v>
      </c>
      <c r="U40" s="165">
        <f t="shared" si="7"/>
        <v>0</v>
      </c>
      <c r="V40" s="168" t="str">
        <f t="shared" si="18"/>
        <v xml:space="preserve"> </v>
      </c>
      <c r="W40" s="169" t="str">
        <f t="shared" si="16"/>
        <v xml:space="preserve">  </v>
      </c>
      <c r="X40" s="128" t="b">
        <f t="shared" si="3"/>
        <v>1</v>
      </c>
      <c r="Y40" s="128" t="b">
        <f t="shared" si="4"/>
        <v>1</v>
      </c>
      <c r="Z40" s="128" t="b">
        <f t="shared" si="8"/>
        <v>1</v>
      </c>
      <c r="AA40" s="128" t="b">
        <f t="shared" si="9"/>
        <v>1</v>
      </c>
      <c r="AB40" s="128" t="b">
        <f t="shared" si="10"/>
        <v>1</v>
      </c>
      <c r="AC40" s="128" t="b">
        <f t="shared" si="11"/>
        <v>1</v>
      </c>
      <c r="AD40" s="128" t="b">
        <f t="shared" si="12"/>
        <v>1</v>
      </c>
      <c r="AE40" s="129"/>
      <c r="AF40" s="129"/>
      <c r="AG40" s="129"/>
    </row>
    <row r="41" spans="1:33" s="7" customFormat="1" ht="22" customHeight="1" x14ac:dyDescent="0.25">
      <c r="A41" s="2"/>
      <c r="B41" s="157">
        <f t="shared" si="13"/>
        <v>29</v>
      </c>
      <c r="C41" s="202"/>
      <c r="D41" s="203"/>
      <c r="E41" s="21"/>
      <c r="F41" s="173">
        <f t="shared" si="5"/>
        <v>0</v>
      </c>
      <c r="G41" s="137"/>
      <c r="H41" s="196">
        <f t="shared" si="17"/>
        <v>0</v>
      </c>
      <c r="I41" s="197"/>
      <c r="J41" s="139"/>
      <c r="K41" s="140"/>
      <c r="L41" s="198"/>
      <c r="M41" s="198"/>
      <c r="N41" s="194">
        <f t="shared" si="0"/>
        <v>0</v>
      </c>
      <c r="O41" s="146" t="s">
        <v>93</v>
      </c>
      <c r="P41" s="160">
        <f>VLOOKUP(O41,EmissionFactors!$A$1:$B$9,2,FALSE)</f>
        <v>0</v>
      </c>
      <c r="Q41" s="95"/>
      <c r="R41" s="96"/>
      <c r="S41" s="96"/>
      <c r="T41" s="163">
        <f t="shared" si="6"/>
        <v>0</v>
      </c>
      <c r="U41" s="165">
        <f t="shared" si="7"/>
        <v>0</v>
      </c>
      <c r="V41" s="168" t="str">
        <f t="shared" si="18"/>
        <v xml:space="preserve"> </v>
      </c>
      <c r="W41" s="169" t="str">
        <f t="shared" si="16"/>
        <v xml:space="preserve">  </v>
      </c>
      <c r="X41" s="128" t="b">
        <f t="shared" si="3"/>
        <v>1</v>
      </c>
      <c r="Y41" s="128" t="b">
        <f t="shared" si="4"/>
        <v>1</v>
      </c>
      <c r="Z41" s="128" t="b">
        <f t="shared" si="8"/>
        <v>1</v>
      </c>
      <c r="AA41" s="128" t="b">
        <f t="shared" si="9"/>
        <v>1</v>
      </c>
      <c r="AB41" s="128" t="b">
        <f t="shared" si="10"/>
        <v>1</v>
      </c>
      <c r="AC41" s="128" t="b">
        <f t="shared" si="11"/>
        <v>1</v>
      </c>
      <c r="AD41" s="128" t="b">
        <f t="shared" si="12"/>
        <v>1</v>
      </c>
      <c r="AE41" s="129"/>
      <c r="AF41" s="129"/>
      <c r="AG41" s="129"/>
    </row>
    <row r="42" spans="1:33" s="7" customFormat="1" ht="22" customHeight="1" x14ac:dyDescent="0.25">
      <c r="A42" s="2"/>
      <c r="B42" s="157">
        <f t="shared" si="13"/>
        <v>30</v>
      </c>
      <c r="C42" s="202"/>
      <c r="D42" s="203"/>
      <c r="E42" s="21"/>
      <c r="F42" s="173">
        <f t="shared" si="5"/>
        <v>0</v>
      </c>
      <c r="G42" s="137"/>
      <c r="H42" s="196">
        <f t="shared" si="17"/>
        <v>0</v>
      </c>
      <c r="I42" s="197"/>
      <c r="J42" s="139"/>
      <c r="K42" s="140"/>
      <c r="L42" s="198"/>
      <c r="M42" s="198"/>
      <c r="N42" s="194">
        <f t="shared" si="0"/>
        <v>0</v>
      </c>
      <c r="O42" s="146" t="s">
        <v>93</v>
      </c>
      <c r="P42" s="160">
        <f>VLOOKUP(O42,EmissionFactors!$A$1:$B$9,2,FALSE)</f>
        <v>0</v>
      </c>
      <c r="Q42" s="95"/>
      <c r="R42" s="96"/>
      <c r="S42" s="96"/>
      <c r="T42" s="163">
        <f t="shared" si="6"/>
        <v>0</v>
      </c>
      <c r="U42" s="165">
        <f t="shared" si="7"/>
        <v>0</v>
      </c>
      <c r="V42" s="168" t="str">
        <f t="shared" si="18"/>
        <v xml:space="preserve"> </v>
      </c>
      <c r="W42" s="169" t="str">
        <f t="shared" si="16"/>
        <v xml:space="preserve">  </v>
      </c>
      <c r="X42" s="128" t="b">
        <f t="shared" si="3"/>
        <v>1</v>
      </c>
      <c r="Y42" s="128" t="b">
        <f t="shared" si="4"/>
        <v>1</v>
      </c>
      <c r="Z42" s="128" t="b">
        <f t="shared" si="8"/>
        <v>1</v>
      </c>
      <c r="AA42" s="128" t="b">
        <f t="shared" si="9"/>
        <v>1</v>
      </c>
      <c r="AB42" s="128" t="b">
        <f t="shared" si="10"/>
        <v>1</v>
      </c>
      <c r="AC42" s="128" t="b">
        <f t="shared" si="11"/>
        <v>1</v>
      </c>
      <c r="AD42" s="128" t="b">
        <f t="shared" si="12"/>
        <v>1</v>
      </c>
      <c r="AE42" s="129"/>
      <c r="AF42" s="129"/>
      <c r="AG42" s="129"/>
    </row>
    <row r="43" spans="1:33" s="7" customFormat="1" ht="22" customHeight="1" x14ac:dyDescent="0.25">
      <c r="A43" s="2"/>
      <c r="B43" s="157">
        <f t="shared" si="13"/>
        <v>31</v>
      </c>
      <c r="C43" s="202"/>
      <c r="D43" s="203"/>
      <c r="E43" s="21"/>
      <c r="F43" s="173">
        <f t="shared" si="5"/>
        <v>0</v>
      </c>
      <c r="G43" s="137"/>
      <c r="H43" s="196">
        <f t="shared" si="17"/>
        <v>0</v>
      </c>
      <c r="I43" s="197"/>
      <c r="J43" s="139"/>
      <c r="K43" s="140"/>
      <c r="L43" s="198"/>
      <c r="M43" s="198"/>
      <c r="N43" s="194">
        <f t="shared" si="0"/>
        <v>0</v>
      </c>
      <c r="O43" s="146" t="s">
        <v>93</v>
      </c>
      <c r="P43" s="160">
        <f>VLOOKUP(O43,EmissionFactors!$A$1:$B$9,2,FALSE)</f>
        <v>0</v>
      </c>
      <c r="Q43" s="95"/>
      <c r="R43" s="96"/>
      <c r="S43" s="96"/>
      <c r="T43" s="163">
        <f t="shared" si="6"/>
        <v>0</v>
      </c>
      <c r="U43" s="165">
        <f t="shared" si="7"/>
        <v>0</v>
      </c>
      <c r="V43" s="168" t="str">
        <f t="shared" si="18"/>
        <v xml:space="preserve"> </v>
      </c>
      <c r="W43" s="169" t="str">
        <f t="shared" si="16"/>
        <v xml:space="preserve">  </v>
      </c>
      <c r="X43" s="128" t="b">
        <f t="shared" si="3"/>
        <v>1</v>
      </c>
      <c r="Y43" s="128" t="b">
        <f t="shared" si="4"/>
        <v>1</v>
      </c>
      <c r="Z43" s="128" t="b">
        <f t="shared" si="8"/>
        <v>1</v>
      </c>
      <c r="AA43" s="128" t="b">
        <f t="shared" si="9"/>
        <v>1</v>
      </c>
      <c r="AB43" s="128" t="b">
        <f t="shared" si="10"/>
        <v>1</v>
      </c>
      <c r="AC43" s="128" t="b">
        <f t="shared" si="11"/>
        <v>1</v>
      </c>
      <c r="AD43" s="128" t="b">
        <f t="shared" si="12"/>
        <v>1</v>
      </c>
      <c r="AE43" s="129"/>
      <c r="AF43" s="129"/>
      <c r="AG43" s="129"/>
    </row>
    <row r="44" spans="1:33" s="7" customFormat="1" ht="22" customHeight="1" x14ac:dyDescent="0.25">
      <c r="A44" s="2"/>
      <c r="B44" s="157">
        <f t="shared" si="13"/>
        <v>32</v>
      </c>
      <c r="C44" s="202"/>
      <c r="D44" s="203"/>
      <c r="E44" s="21"/>
      <c r="F44" s="173">
        <f t="shared" si="5"/>
        <v>0</v>
      </c>
      <c r="G44" s="137"/>
      <c r="H44" s="196">
        <f t="shared" si="17"/>
        <v>0</v>
      </c>
      <c r="I44" s="197"/>
      <c r="J44" s="139"/>
      <c r="K44" s="140"/>
      <c r="L44" s="198"/>
      <c r="M44" s="198"/>
      <c r="N44" s="194">
        <f t="shared" si="0"/>
        <v>0</v>
      </c>
      <c r="O44" s="146" t="s">
        <v>93</v>
      </c>
      <c r="P44" s="160">
        <f>VLOOKUP(O44,EmissionFactors!$A$1:$B$9,2,FALSE)</f>
        <v>0</v>
      </c>
      <c r="Q44" s="95"/>
      <c r="R44" s="96"/>
      <c r="S44" s="96"/>
      <c r="T44" s="163">
        <f t="shared" si="6"/>
        <v>0</v>
      </c>
      <c r="U44" s="165">
        <f t="shared" si="7"/>
        <v>0</v>
      </c>
      <c r="V44" s="168" t="str">
        <f t="shared" si="18"/>
        <v xml:space="preserve"> </v>
      </c>
      <c r="W44" s="169" t="str">
        <f t="shared" si="16"/>
        <v xml:space="preserve">  </v>
      </c>
      <c r="X44" s="128" t="b">
        <f t="shared" si="3"/>
        <v>1</v>
      </c>
      <c r="Y44" s="128" t="b">
        <f t="shared" si="4"/>
        <v>1</v>
      </c>
      <c r="Z44" s="128" t="b">
        <f t="shared" si="8"/>
        <v>1</v>
      </c>
      <c r="AA44" s="128" t="b">
        <f t="shared" si="9"/>
        <v>1</v>
      </c>
      <c r="AB44" s="128" t="b">
        <f t="shared" si="10"/>
        <v>1</v>
      </c>
      <c r="AC44" s="128" t="b">
        <f t="shared" si="11"/>
        <v>1</v>
      </c>
      <c r="AD44" s="128" t="b">
        <f t="shared" si="12"/>
        <v>1</v>
      </c>
      <c r="AE44" s="129"/>
      <c r="AF44" s="129"/>
      <c r="AG44" s="129"/>
    </row>
    <row r="45" spans="1:33" s="7" customFormat="1" ht="22" customHeight="1" x14ac:dyDescent="0.25">
      <c r="A45" s="2"/>
      <c r="B45" s="157">
        <f t="shared" si="13"/>
        <v>33</v>
      </c>
      <c r="C45" s="202"/>
      <c r="D45" s="203"/>
      <c r="E45" s="21"/>
      <c r="F45" s="173">
        <f t="shared" si="5"/>
        <v>0</v>
      </c>
      <c r="G45" s="137"/>
      <c r="H45" s="196">
        <f t="shared" ref="H45:H62" si="19">L44</f>
        <v>0</v>
      </c>
      <c r="I45" s="197"/>
      <c r="J45" s="139"/>
      <c r="K45" s="140"/>
      <c r="L45" s="198"/>
      <c r="M45" s="198"/>
      <c r="N45" s="194">
        <f t="shared" si="0"/>
        <v>0</v>
      </c>
      <c r="O45" s="146" t="s">
        <v>93</v>
      </c>
      <c r="P45" s="160">
        <f>VLOOKUP(O45,EmissionFactors!$A$1:$B$9,2,FALSE)</f>
        <v>0</v>
      </c>
      <c r="Q45" s="95"/>
      <c r="R45" s="96"/>
      <c r="S45" s="96"/>
      <c r="T45" s="163">
        <f t="shared" si="6"/>
        <v>0</v>
      </c>
      <c r="U45" s="165">
        <f t="shared" si="7"/>
        <v>0</v>
      </c>
      <c r="V45" s="168" t="str">
        <f t="shared" si="18"/>
        <v xml:space="preserve"> </v>
      </c>
      <c r="W45" s="169" t="str">
        <f t="shared" si="16"/>
        <v xml:space="preserve">  </v>
      </c>
      <c r="X45" s="128" t="b">
        <f t="shared" si="3"/>
        <v>1</v>
      </c>
      <c r="Y45" s="128" t="b">
        <f t="shared" si="4"/>
        <v>1</v>
      </c>
      <c r="Z45" s="128" t="b">
        <f t="shared" si="8"/>
        <v>1</v>
      </c>
      <c r="AA45" s="128" t="b">
        <f t="shared" si="9"/>
        <v>1</v>
      </c>
      <c r="AB45" s="128" t="b">
        <f t="shared" si="10"/>
        <v>1</v>
      </c>
      <c r="AC45" s="128" t="b">
        <f t="shared" si="11"/>
        <v>1</v>
      </c>
      <c r="AD45" s="128" t="b">
        <f t="shared" si="12"/>
        <v>1</v>
      </c>
      <c r="AE45" s="129"/>
      <c r="AF45" s="129"/>
      <c r="AG45" s="129"/>
    </row>
    <row r="46" spans="1:33" s="7" customFormat="1" ht="22" customHeight="1" x14ac:dyDescent="0.25">
      <c r="A46" s="2"/>
      <c r="B46" s="157">
        <f t="shared" si="13"/>
        <v>34</v>
      </c>
      <c r="C46" s="202"/>
      <c r="D46" s="203"/>
      <c r="E46" s="21"/>
      <c r="F46" s="173">
        <f t="shared" si="5"/>
        <v>0</v>
      </c>
      <c r="G46" s="137"/>
      <c r="H46" s="196">
        <f t="shared" si="19"/>
        <v>0</v>
      </c>
      <c r="I46" s="197"/>
      <c r="J46" s="139"/>
      <c r="K46" s="140"/>
      <c r="L46" s="198"/>
      <c r="M46" s="198"/>
      <c r="N46" s="194">
        <f t="shared" si="0"/>
        <v>0</v>
      </c>
      <c r="O46" s="146" t="s">
        <v>93</v>
      </c>
      <c r="P46" s="160">
        <f>VLOOKUP(O46,EmissionFactors!$A$1:$B$9,2,FALSE)</f>
        <v>0</v>
      </c>
      <c r="Q46" s="95"/>
      <c r="R46" s="96"/>
      <c r="S46" s="96"/>
      <c r="T46" s="163">
        <f t="shared" si="6"/>
        <v>0</v>
      </c>
      <c r="U46" s="165">
        <f t="shared" si="7"/>
        <v>0</v>
      </c>
      <c r="V46" s="168" t="str">
        <f t="shared" si="18"/>
        <v xml:space="preserve"> </v>
      </c>
      <c r="W46" s="169" t="str">
        <f t="shared" si="16"/>
        <v xml:space="preserve">  </v>
      </c>
      <c r="X46" s="128" t="b">
        <f t="shared" si="3"/>
        <v>1</v>
      </c>
      <c r="Y46" s="128" t="b">
        <f t="shared" si="4"/>
        <v>1</v>
      </c>
      <c r="Z46" s="128" t="b">
        <f t="shared" si="8"/>
        <v>1</v>
      </c>
      <c r="AA46" s="128" t="b">
        <f t="shared" si="9"/>
        <v>1</v>
      </c>
      <c r="AB46" s="128" t="b">
        <f t="shared" si="10"/>
        <v>1</v>
      </c>
      <c r="AC46" s="128" t="b">
        <f t="shared" si="11"/>
        <v>1</v>
      </c>
      <c r="AD46" s="128" t="b">
        <f t="shared" si="12"/>
        <v>1</v>
      </c>
      <c r="AE46" s="129"/>
      <c r="AF46" s="129"/>
      <c r="AG46" s="129"/>
    </row>
    <row r="47" spans="1:33" s="7" customFormat="1" ht="22" customHeight="1" x14ac:dyDescent="0.25">
      <c r="A47" s="2"/>
      <c r="B47" s="157">
        <f t="shared" si="13"/>
        <v>35</v>
      </c>
      <c r="C47" s="202"/>
      <c r="D47" s="203"/>
      <c r="E47" s="21"/>
      <c r="F47" s="173">
        <f t="shared" si="5"/>
        <v>0</v>
      </c>
      <c r="G47" s="137"/>
      <c r="H47" s="196">
        <f t="shared" si="19"/>
        <v>0</v>
      </c>
      <c r="I47" s="197"/>
      <c r="J47" s="139"/>
      <c r="K47" s="140"/>
      <c r="L47" s="198"/>
      <c r="M47" s="198"/>
      <c r="N47" s="194">
        <f t="shared" si="0"/>
        <v>0</v>
      </c>
      <c r="O47" s="146" t="s">
        <v>93</v>
      </c>
      <c r="P47" s="160">
        <f>VLOOKUP(O47,EmissionFactors!$A$1:$B$9,2,FALSE)</f>
        <v>0</v>
      </c>
      <c r="Q47" s="95"/>
      <c r="R47" s="96"/>
      <c r="S47" s="96"/>
      <c r="T47" s="163">
        <f t="shared" si="6"/>
        <v>0</v>
      </c>
      <c r="U47" s="165">
        <f t="shared" si="7"/>
        <v>0</v>
      </c>
      <c r="V47" s="168" t="str">
        <f t="shared" si="18"/>
        <v xml:space="preserve"> </v>
      </c>
      <c r="W47" s="169" t="str">
        <f t="shared" si="16"/>
        <v xml:space="preserve">  </v>
      </c>
      <c r="X47" s="128" t="b">
        <f t="shared" si="3"/>
        <v>1</v>
      </c>
      <c r="Y47" s="128" t="b">
        <f t="shared" si="4"/>
        <v>1</v>
      </c>
      <c r="Z47" s="128" t="b">
        <f t="shared" si="8"/>
        <v>1</v>
      </c>
      <c r="AA47" s="128" t="b">
        <f t="shared" si="9"/>
        <v>1</v>
      </c>
      <c r="AB47" s="128" t="b">
        <f t="shared" si="10"/>
        <v>1</v>
      </c>
      <c r="AC47" s="128" t="b">
        <f t="shared" si="11"/>
        <v>1</v>
      </c>
      <c r="AD47" s="128" t="b">
        <f t="shared" si="12"/>
        <v>1</v>
      </c>
      <c r="AE47" s="129"/>
      <c r="AF47" s="129"/>
      <c r="AG47" s="129"/>
    </row>
    <row r="48" spans="1:33" s="7" customFormat="1" ht="22" customHeight="1" x14ac:dyDescent="0.25">
      <c r="A48" s="2"/>
      <c r="B48" s="157">
        <f t="shared" si="13"/>
        <v>36</v>
      </c>
      <c r="C48" s="202"/>
      <c r="D48" s="203"/>
      <c r="E48" s="21"/>
      <c r="F48" s="173">
        <f t="shared" si="5"/>
        <v>0</v>
      </c>
      <c r="G48" s="137"/>
      <c r="H48" s="196">
        <f t="shared" si="19"/>
        <v>0</v>
      </c>
      <c r="I48" s="197"/>
      <c r="J48" s="139"/>
      <c r="K48" s="140"/>
      <c r="L48" s="198"/>
      <c r="M48" s="198"/>
      <c r="N48" s="194">
        <f t="shared" si="0"/>
        <v>0</v>
      </c>
      <c r="O48" s="146" t="s">
        <v>93</v>
      </c>
      <c r="P48" s="160">
        <f>VLOOKUP(O48,EmissionFactors!$A$1:$B$9,2,FALSE)</f>
        <v>0</v>
      </c>
      <c r="Q48" s="95"/>
      <c r="R48" s="96"/>
      <c r="S48" s="96"/>
      <c r="T48" s="163">
        <f t="shared" si="6"/>
        <v>0</v>
      </c>
      <c r="U48" s="165">
        <f t="shared" si="7"/>
        <v>0</v>
      </c>
      <c r="V48" s="168" t="str">
        <f t="shared" si="18"/>
        <v xml:space="preserve"> </v>
      </c>
      <c r="W48" s="169" t="str">
        <f t="shared" si="16"/>
        <v xml:space="preserve">  </v>
      </c>
      <c r="X48" s="128" t="b">
        <f t="shared" si="3"/>
        <v>1</v>
      </c>
      <c r="Y48" s="128" t="b">
        <f t="shared" si="4"/>
        <v>1</v>
      </c>
      <c r="Z48" s="128" t="b">
        <f t="shared" si="8"/>
        <v>1</v>
      </c>
      <c r="AA48" s="128" t="b">
        <f t="shared" si="9"/>
        <v>1</v>
      </c>
      <c r="AB48" s="128" t="b">
        <f t="shared" si="10"/>
        <v>1</v>
      </c>
      <c r="AC48" s="128" t="b">
        <f t="shared" si="11"/>
        <v>1</v>
      </c>
      <c r="AD48" s="128" t="b">
        <f t="shared" si="12"/>
        <v>1</v>
      </c>
      <c r="AE48" s="129"/>
      <c r="AF48" s="129"/>
      <c r="AG48" s="129"/>
    </row>
    <row r="49" spans="1:33" s="7" customFormat="1" ht="22" customHeight="1" x14ac:dyDescent="0.25">
      <c r="A49" s="2"/>
      <c r="B49" s="157">
        <f t="shared" si="13"/>
        <v>37</v>
      </c>
      <c r="C49" s="202"/>
      <c r="D49" s="203"/>
      <c r="E49" s="21"/>
      <c r="F49" s="173">
        <f t="shared" si="5"/>
        <v>0</v>
      </c>
      <c r="G49" s="137"/>
      <c r="H49" s="196">
        <f t="shared" si="19"/>
        <v>0</v>
      </c>
      <c r="I49" s="197"/>
      <c r="J49" s="139"/>
      <c r="K49" s="140"/>
      <c r="L49" s="198"/>
      <c r="M49" s="198"/>
      <c r="N49" s="194">
        <f t="shared" si="0"/>
        <v>0</v>
      </c>
      <c r="O49" s="146" t="s">
        <v>93</v>
      </c>
      <c r="P49" s="160">
        <f>VLOOKUP(O49,EmissionFactors!$A$1:$B$9,2,FALSE)</f>
        <v>0</v>
      </c>
      <c r="Q49" s="95"/>
      <c r="R49" s="96"/>
      <c r="S49" s="96"/>
      <c r="T49" s="163">
        <f t="shared" si="6"/>
        <v>0</v>
      </c>
      <c r="U49" s="165">
        <f t="shared" si="7"/>
        <v>0</v>
      </c>
      <c r="V49" s="168" t="str">
        <f t="shared" si="18"/>
        <v xml:space="preserve"> </v>
      </c>
      <c r="W49" s="169" t="str">
        <f t="shared" si="16"/>
        <v xml:space="preserve">  </v>
      </c>
      <c r="X49" s="128" t="b">
        <f t="shared" si="3"/>
        <v>1</v>
      </c>
      <c r="Y49" s="128" t="b">
        <f t="shared" si="4"/>
        <v>1</v>
      </c>
      <c r="Z49" s="128" t="b">
        <f t="shared" si="8"/>
        <v>1</v>
      </c>
      <c r="AA49" s="128" t="b">
        <f t="shared" si="9"/>
        <v>1</v>
      </c>
      <c r="AB49" s="128" t="b">
        <f t="shared" si="10"/>
        <v>1</v>
      </c>
      <c r="AC49" s="128" t="b">
        <f t="shared" si="11"/>
        <v>1</v>
      </c>
      <c r="AD49" s="128" t="b">
        <f t="shared" si="12"/>
        <v>1</v>
      </c>
      <c r="AE49" s="129"/>
      <c r="AF49" s="129"/>
      <c r="AG49" s="129"/>
    </row>
    <row r="50" spans="1:33" s="7" customFormat="1" ht="22" customHeight="1" x14ac:dyDescent="0.25">
      <c r="A50" s="2"/>
      <c r="B50" s="157">
        <f t="shared" si="13"/>
        <v>38</v>
      </c>
      <c r="C50" s="202"/>
      <c r="D50" s="203"/>
      <c r="E50" s="21"/>
      <c r="F50" s="173">
        <f t="shared" si="5"/>
        <v>0</v>
      </c>
      <c r="G50" s="137"/>
      <c r="H50" s="196">
        <f t="shared" si="19"/>
        <v>0</v>
      </c>
      <c r="I50" s="197"/>
      <c r="J50" s="139"/>
      <c r="K50" s="140"/>
      <c r="L50" s="198"/>
      <c r="M50" s="198"/>
      <c r="N50" s="194">
        <f t="shared" si="0"/>
        <v>0</v>
      </c>
      <c r="O50" s="146" t="s">
        <v>93</v>
      </c>
      <c r="P50" s="160">
        <f>VLOOKUP(O50,EmissionFactors!$A$1:$B$9,2,FALSE)</f>
        <v>0</v>
      </c>
      <c r="Q50" s="95"/>
      <c r="R50" s="96"/>
      <c r="S50" s="96"/>
      <c r="T50" s="163">
        <f t="shared" si="6"/>
        <v>0</v>
      </c>
      <c r="U50" s="165">
        <f t="shared" si="7"/>
        <v>0</v>
      </c>
      <c r="V50" s="168" t="str">
        <f t="shared" si="18"/>
        <v xml:space="preserve"> </v>
      </c>
      <c r="W50" s="169" t="str">
        <f t="shared" si="16"/>
        <v xml:space="preserve">  </v>
      </c>
      <c r="X50" s="128" t="b">
        <f t="shared" si="3"/>
        <v>1</v>
      </c>
      <c r="Y50" s="128" t="b">
        <f t="shared" si="4"/>
        <v>1</v>
      </c>
      <c r="Z50" s="128" t="b">
        <f t="shared" si="8"/>
        <v>1</v>
      </c>
      <c r="AA50" s="128" t="b">
        <f t="shared" si="9"/>
        <v>1</v>
      </c>
      <c r="AB50" s="128" t="b">
        <f t="shared" si="10"/>
        <v>1</v>
      </c>
      <c r="AC50" s="128" t="b">
        <f t="shared" si="11"/>
        <v>1</v>
      </c>
      <c r="AD50" s="128" t="b">
        <f t="shared" si="12"/>
        <v>1</v>
      </c>
      <c r="AE50" s="129"/>
      <c r="AF50" s="129"/>
      <c r="AG50" s="129"/>
    </row>
    <row r="51" spans="1:33" s="7" customFormat="1" ht="22" customHeight="1" x14ac:dyDescent="0.25">
      <c r="A51" s="2"/>
      <c r="B51" s="157">
        <f t="shared" si="13"/>
        <v>39</v>
      </c>
      <c r="C51" s="202"/>
      <c r="D51" s="203"/>
      <c r="E51" s="21"/>
      <c r="F51" s="173">
        <f t="shared" si="5"/>
        <v>0</v>
      </c>
      <c r="G51" s="137"/>
      <c r="H51" s="196">
        <f t="shared" si="19"/>
        <v>0</v>
      </c>
      <c r="I51" s="197"/>
      <c r="J51" s="139"/>
      <c r="K51" s="140"/>
      <c r="L51" s="198"/>
      <c r="M51" s="198"/>
      <c r="N51" s="194">
        <f t="shared" si="0"/>
        <v>0</v>
      </c>
      <c r="O51" s="146" t="s">
        <v>93</v>
      </c>
      <c r="P51" s="160">
        <f>VLOOKUP(O51,EmissionFactors!$A$1:$B$9,2,FALSE)</f>
        <v>0</v>
      </c>
      <c r="Q51" s="95"/>
      <c r="R51" s="96"/>
      <c r="S51" s="96"/>
      <c r="T51" s="163">
        <f t="shared" si="6"/>
        <v>0</v>
      </c>
      <c r="U51" s="165">
        <f t="shared" si="7"/>
        <v>0</v>
      </c>
      <c r="V51" s="168" t="str">
        <f t="shared" si="18"/>
        <v xml:space="preserve"> </v>
      </c>
      <c r="W51" s="169" t="str">
        <f t="shared" si="16"/>
        <v xml:space="preserve">  </v>
      </c>
      <c r="X51" s="128" t="b">
        <f t="shared" si="3"/>
        <v>1</v>
      </c>
      <c r="Y51" s="128" t="b">
        <f t="shared" si="4"/>
        <v>1</v>
      </c>
      <c r="Z51" s="128" t="b">
        <f t="shared" si="8"/>
        <v>1</v>
      </c>
      <c r="AA51" s="128" t="b">
        <f t="shared" si="9"/>
        <v>1</v>
      </c>
      <c r="AB51" s="128" t="b">
        <f t="shared" si="10"/>
        <v>1</v>
      </c>
      <c r="AC51" s="128" t="b">
        <f t="shared" si="11"/>
        <v>1</v>
      </c>
      <c r="AD51" s="128" t="b">
        <f t="shared" si="12"/>
        <v>1</v>
      </c>
      <c r="AE51" s="129"/>
      <c r="AF51" s="129"/>
      <c r="AG51" s="129"/>
    </row>
    <row r="52" spans="1:33" s="7" customFormat="1" ht="22" customHeight="1" x14ac:dyDescent="0.25">
      <c r="A52" s="2"/>
      <c r="B52" s="157">
        <f t="shared" si="13"/>
        <v>40</v>
      </c>
      <c r="C52" s="202"/>
      <c r="D52" s="203"/>
      <c r="E52" s="21"/>
      <c r="F52" s="173">
        <f t="shared" si="5"/>
        <v>0</v>
      </c>
      <c r="G52" s="137"/>
      <c r="H52" s="196">
        <f t="shared" si="19"/>
        <v>0</v>
      </c>
      <c r="I52" s="197"/>
      <c r="J52" s="139"/>
      <c r="K52" s="140"/>
      <c r="L52" s="198"/>
      <c r="M52" s="198"/>
      <c r="N52" s="194">
        <f t="shared" si="0"/>
        <v>0</v>
      </c>
      <c r="O52" s="146" t="s">
        <v>93</v>
      </c>
      <c r="P52" s="160">
        <f>VLOOKUP(O52,EmissionFactors!$A$1:$B$9,2,FALSE)</f>
        <v>0</v>
      </c>
      <c r="Q52" s="95"/>
      <c r="R52" s="96"/>
      <c r="S52" s="96"/>
      <c r="T52" s="163">
        <f t="shared" si="6"/>
        <v>0</v>
      </c>
      <c r="U52" s="165">
        <f t="shared" si="7"/>
        <v>0</v>
      </c>
      <c r="V52" s="168" t="str">
        <f t="shared" si="18"/>
        <v xml:space="preserve"> </v>
      </c>
      <c r="W52" s="169" t="str">
        <f t="shared" si="16"/>
        <v xml:space="preserve">  </v>
      </c>
      <c r="X52" s="128" t="b">
        <f t="shared" si="3"/>
        <v>1</v>
      </c>
      <c r="Y52" s="128" t="b">
        <f t="shared" si="4"/>
        <v>1</v>
      </c>
      <c r="Z52" s="128" t="b">
        <f t="shared" si="8"/>
        <v>1</v>
      </c>
      <c r="AA52" s="128" t="b">
        <f t="shared" si="9"/>
        <v>1</v>
      </c>
      <c r="AB52" s="128" t="b">
        <f t="shared" si="10"/>
        <v>1</v>
      </c>
      <c r="AC52" s="128" t="b">
        <f t="shared" si="11"/>
        <v>1</v>
      </c>
      <c r="AD52" s="128" t="b">
        <f t="shared" si="12"/>
        <v>1</v>
      </c>
      <c r="AE52" s="129"/>
      <c r="AF52" s="129"/>
      <c r="AG52" s="129"/>
    </row>
    <row r="53" spans="1:33" s="7" customFormat="1" ht="22" customHeight="1" x14ac:dyDescent="0.25">
      <c r="A53" s="2"/>
      <c r="B53" s="157">
        <f t="shared" si="13"/>
        <v>41</v>
      </c>
      <c r="C53" s="202"/>
      <c r="D53" s="203"/>
      <c r="E53" s="21"/>
      <c r="F53" s="173">
        <f t="shared" si="5"/>
        <v>0</v>
      </c>
      <c r="G53" s="137"/>
      <c r="H53" s="196">
        <f t="shared" si="19"/>
        <v>0</v>
      </c>
      <c r="I53" s="197"/>
      <c r="J53" s="139"/>
      <c r="K53" s="140"/>
      <c r="L53" s="198"/>
      <c r="M53" s="198"/>
      <c r="N53" s="194">
        <f t="shared" si="0"/>
        <v>0</v>
      </c>
      <c r="O53" s="146" t="s">
        <v>93</v>
      </c>
      <c r="P53" s="160">
        <f>VLOOKUP(O53,EmissionFactors!$A$1:$B$9,2,FALSE)</f>
        <v>0</v>
      </c>
      <c r="Q53" s="95"/>
      <c r="R53" s="96"/>
      <c r="S53" s="96"/>
      <c r="T53" s="163">
        <f t="shared" si="6"/>
        <v>0</v>
      </c>
      <c r="U53" s="165">
        <f t="shared" si="7"/>
        <v>0</v>
      </c>
      <c r="V53" s="168" t="str">
        <f t="shared" si="18"/>
        <v xml:space="preserve"> </v>
      </c>
      <c r="W53" s="169" t="str">
        <f t="shared" si="16"/>
        <v xml:space="preserve">  </v>
      </c>
      <c r="X53" s="128" t="b">
        <f t="shared" si="3"/>
        <v>1</v>
      </c>
      <c r="Y53" s="128" t="b">
        <f t="shared" si="4"/>
        <v>1</v>
      </c>
      <c r="Z53" s="128" t="b">
        <f t="shared" si="8"/>
        <v>1</v>
      </c>
      <c r="AA53" s="128" t="b">
        <f t="shared" si="9"/>
        <v>1</v>
      </c>
      <c r="AB53" s="128" t="b">
        <f t="shared" si="10"/>
        <v>1</v>
      </c>
      <c r="AC53" s="128" t="b">
        <f t="shared" si="11"/>
        <v>1</v>
      </c>
      <c r="AD53" s="128" t="b">
        <f t="shared" si="12"/>
        <v>1</v>
      </c>
      <c r="AE53" s="129"/>
      <c r="AF53" s="129"/>
      <c r="AG53" s="129"/>
    </row>
    <row r="54" spans="1:33" s="7" customFormat="1" ht="22" customHeight="1" x14ac:dyDescent="0.25">
      <c r="A54" s="2"/>
      <c r="B54" s="157">
        <f t="shared" si="13"/>
        <v>42</v>
      </c>
      <c r="C54" s="202"/>
      <c r="D54" s="203"/>
      <c r="E54" s="21"/>
      <c r="F54" s="173">
        <f t="shared" si="5"/>
        <v>0</v>
      </c>
      <c r="G54" s="137"/>
      <c r="H54" s="196">
        <f t="shared" si="19"/>
        <v>0</v>
      </c>
      <c r="I54" s="197"/>
      <c r="J54" s="139"/>
      <c r="K54" s="140"/>
      <c r="L54" s="198"/>
      <c r="M54" s="198"/>
      <c r="N54" s="194">
        <f t="shared" si="0"/>
        <v>0</v>
      </c>
      <c r="O54" s="146" t="s">
        <v>93</v>
      </c>
      <c r="P54" s="160">
        <f>VLOOKUP(O54,EmissionFactors!$A$1:$B$9,2,FALSE)</f>
        <v>0</v>
      </c>
      <c r="Q54" s="95"/>
      <c r="R54" s="96"/>
      <c r="S54" s="96"/>
      <c r="T54" s="163">
        <f t="shared" si="6"/>
        <v>0</v>
      </c>
      <c r="U54" s="165">
        <f t="shared" si="7"/>
        <v>0</v>
      </c>
      <c r="V54" s="168" t="str">
        <f t="shared" si="18"/>
        <v xml:space="preserve"> </v>
      </c>
      <c r="W54" s="169" t="str">
        <f t="shared" si="16"/>
        <v xml:space="preserve">  </v>
      </c>
      <c r="X54" s="128" t="b">
        <f t="shared" si="3"/>
        <v>1</v>
      </c>
      <c r="Y54" s="128" t="b">
        <f t="shared" si="4"/>
        <v>1</v>
      </c>
      <c r="Z54" s="128" t="b">
        <f t="shared" si="8"/>
        <v>1</v>
      </c>
      <c r="AA54" s="128" t="b">
        <f t="shared" si="9"/>
        <v>1</v>
      </c>
      <c r="AB54" s="128" t="b">
        <f t="shared" si="10"/>
        <v>1</v>
      </c>
      <c r="AC54" s="128" t="b">
        <f t="shared" si="11"/>
        <v>1</v>
      </c>
      <c r="AD54" s="128" t="b">
        <f t="shared" si="12"/>
        <v>1</v>
      </c>
      <c r="AE54" s="129"/>
      <c r="AF54" s="129"/>
      <c r="AG54" s="129"/>
    </row>
    <row r="55" spans="1:33" s="7" customFormat="1" ht="22" customHeight="1" x14ac:dyDescent="0.25">
      <c r="A55" s="2"/>
      <c r="B55" s="157">
        <f t="shared" si="13"/>
        <v>43</v>
      </c>
      <c r="C55" s="202"/>
      <c r="D55" s="203"/>
      <c r="E55" s="21"/>
      <c r="F55" s="173">
        <f t="shared" si="5"/>
        <v>0</v>
      </c>
      <c r="G55" s="137"/>
      <c r="H55" s="196">
        <f t="shared" si="19"/>
        <v>0</v>
      </c>
      <c r="I55" s="197"/>
      <c r="J55" s="139"/>
      <c r="K55" s="140"/>
      <c r="L55" s="198"/>
      <c r="M55" s="198"/>
      <c r="N55" s="194">
        <f t="shared" si="0"/>
        <v>0</v>
      </c>
      <c r="O55" s="146" t="s">
        <v>93</v>
      </c>
      <c r="P55" s="160">
        <f>VLOOKUP(O55,EmissionFactors!$A$1:$B$9,2,FALSE)</f>
        <v>0</v>
      </c>
      <c r="Q55" s="95"/>
      <c r="R55" s="96"/>
      <c r="S55" s="96"/>
      <c r="T55" s="163">
        <f t="shared" si="6"/>
        <v>0</v>
      </c>
      <c r="U55" s="165">
        <f t="shared" si="7"/>
        <v>0</v>
      </c>
      <c r="V55" s="168" t="str">
        <f t="shared" si="18"/>
        <v xml:space="preserve"> </v>
      </c>
      <c r="W55" s="169" t="str">
        <f t="shared" si="16"/>
        <v xml:space="preserve">  </v>
      </c>
      <c r="X55" s="128" t="b">
        <f t="shared" si="3"/>
        <v>1</v>
      </c>
      <c r="Y55" s="128" t="b">
        <f t="shared" si="4"/>
        <v>1</v>
      </c>
      <c r="Z55" s="128" t="b">
        <f t="shared" si="8"/>
        <v>1</v>
      </c>
      <c r="AA55" s="128" t="b">
        <f t="shared" si="9"/>
        <v>1</v>
      </c>
      <c r="AB55" s="128" t="b">
        <f t="shared" si="10"/>
        <v>1</v>
      </c>
      <c r="AC55" s="128" t="b">
        <f t="shared" si="11"/>
        <v>1</v>
      </c>
      <c r="AD55" s="128" t="b">
        <f t="shared" si="12"/>
        <v>1</v>
      </c>
      <c r="AE55" s="129"/>
      <c r="AF55" s="129"/>
      <c r="AG55" s="129"/>
    </row>
    <row r="56" spans="1:33" s="7" customFormat="1" ht="22" customHeight="1" x14ac:dyDescent="0.25">
      <c r="A56" s="2"/>
      <c r="B56" s="157">
        <f t="shared" si="13"/>
        <v>44</v>
      </c>
      <c r="C56" s="202"/>
      <c r="D56" s="203"/>
      <c r="E56" s="21"/>
      <c r="F56" s="173">
        <f t="shared" si="5"/>
        <v>0</v>
      </c>
      <c r="G56" s="137"/>
      <c r="H56" s="196">
        <f t="shared" si="19"/>
        <v>0</v>
      </c>
      <c r="I56" s="197"/>
      <c r="J56" s="139"/>
      <c r="K56" s="140"/>
      <c r="L56" s="198"/>
      <c r="M56" s="198"/>
      <c r="N56" s="194">
        <f t="shared" si="0"/>
        <v>0</v>
      </c>
      <c r="O56" s="146" t="s">
        <v>93</v>
      </c>
      <c r="P56" s="160">
        <f>VLOOKUP(O56,EmissionFactors!$A$1:$B$9,2,FALSE)</f>
        <v>0</v>
      </c>
      <c r="Q56" s="95"/>
      <c r="R56" s="96"/>
      <c r="S56" s="96"/>
      <c r="T56" s="163">
        <f t="shared" si="6"/>
        <v>0</v>
      </c>
      <c r="U56" s="165">
        <f t="shared" si="7"/>
        <v>0</v>
      </c>
      <c r="V56" s="168" t="str">
        <f t="shared" si="18"/>
        <v xml:space="preserve"> </v>
      </c>
      <c r="W56" s="169" t="str">
        <f t="shared" si="16"/>
        <v xml:space="preserve">  </v>
      </c>
      <c r="X56" s="128" t="b">
        <f t="shared" si="3"/>
        <v>1</v>
      </c>
      <c r="Y56" s="128" t="b">
        <f t="shared" si="4"/>
        <v>1</v>
      </c>
      <c r="Z56" s="128" t="b">
        <f t="shared" si="8"/>
        <v>1</v>
      </c>
      <c r="AA56" s="128" t="b">
        <f t="shared" si="9"/>
        <v>1</v>
      </c>
      <c r="AB56" s="128" t="b">
        <f t="shared" si="10"/>
        <v>1</v>
      </c>
      <c r="AC56" s="128" t="b">
        <f t="shared" si="11"/>
        <v>1</v>
      </c>
      <c r="AD56" s="128" t="b">
        <f t="shared" si="12"/>
        <v>1</v>
      </c>
      <c r="AE56" s="129"/>
      <c r="AF56" s="129"/>
      <c r="AG56" s="129"/>
    </row>
    <row r="57" spans="1:33" s="7" customFormat="1" ht="22" customHeight="1" x14ac:dyDescent="0.25">
      <c r="A57" s="2"/>
      <c r="B57" s="157">
        <f t="shared" si="13"/>
        <v>45</v>
      </c>
      <c r="C57" s="202"/>
      <c r="D57" s="203"/>
      <c r="E57" s="21"/>
      <c r="F57" s="173">
        <f t="shared" si="5"/>
        <v>0</v>
      </c>
      <c r="G57" s="137"/>
      <c r="H57" s="196">
        <f t="shared" si="19"/>
        <v>0</v>
      </c>
      <c r="I57" s="197"/>
      <c r="J57" s="139"/>
      <c r="K57" s="140"/>
      <c r="L57" s="198"/>
      <c r="M57" s="198"/>
      <c r="N57" s="194">
        <f t="shared" si="0"/>
        <v>0</v>
      </c>
      <c r="O57" s="146" t="s">
        <v>93</v>
      </c>
      <c r="P57" s="160">
        <f>VLOOKUP(O57,EmissionFactors!$A$1:$B$9,2,FALSE)</f>
        <v>0</v>
      </c>
      <c r="Q57" s="95"/>
      <c r="R57" s="96"/>
      <c r="S57" s="96"/>
      <c r="T57" s="163">
        <f t="shared" si="6"/>
        <v>0</v>
      </c>
      <c r="U57" s="165">
        <f t="shared" si="7"/>
        <v>0</v>
      </c>
      <c r="V57" s="168" t="str">
        <f t="shared" si="18"/>
        <v xml:space="preserve"> </v>
      </c>
      <c r="W57" s="169" t="str">
        <f t="shared" si="16"/>
        <v xml:space="preserve">  </v>
      </c>
      <c r="X57" s="128" t="b">
        <f t="shared" si="3"/>
        <v>1</v>
      </c>
      <c r="Y57" s="128" t="b">
        <f t="shared" si="4"/>
        <v>1</v>
      </c>
      <c r="Z57" s="128" t="b">
        <f t="shared" si="8"/>
        <v>1</v>
      </c>
      <c r="AA57" s="128" t="b">
        <f t="shared" si="9"/>
        <v>1</v>
      </c>
      <c r="AB57" s="128" t="b">
        <f t="shared" si="10"/>
        <v>1</v>
      </c>
      <c r="AC57" s="128" t="b">
        <f t="shared" si="11"/>
        <v>1</v>
      </c>
      <c r="AD57" s="128" t="b">
        <f t="shared" si="12"/>
        <v>1</v>
      </c>
      <c r="AE57" s="129"/>
      <c r="AF57" s="129"/>
      <c r="AG57" s="129"/>
    </row>
    <row r="58" spans="1:33" s="7" customFormat="1" ht="22" customHeight="1" x14ac:dyDescent="0.25">
      <c r="A58" s="2"/>
      <c r="B58" s="157">
        <f t="shared" si="13"/>
        <v>46</v>
      </c>
      <c r="C58" s="202"/>
      <c r="D58" s="203"/>
      <c r="E58" s="21"/>
      <c r="F58" s="173">
        <f t="shared" si="5"/>
        <v>0</v>
      </c>
      <c r="G58" s="137"/>
      <c r="H58" s="196">
        <f t="shared" si="19"/>
        <v>0</v>
      </c>
      <c r="I58" s="197"/>
      <c r="J58" s="139"/>
      <c r="K58" s="140"/>
      <c r="L58" s="198"/>
      <c r="M58" s="198"/>
      <c r="N58" s="194">
        <f t="shared" si="0"/>
        <v>0</v>
      </c>
      <c r="O58" s="146" t="s">
        <v>93</v>
      </c>
      <c r="P58" s="160">
        <f>VLOOKUP(O58,EmissionFactors!$A$1:$B$9,2,FALSE)</f>
        <v>0</v>
      </c>
      <c r="Q58" s="95"/>
      <c r="R58" s="96"/>
      <c r="S58" s="96"/>
      <c r="T58" s="163">
        <f t="shared" si="6"/>
        <v>0</v>
      </c>
      <c r="U58" s="165">
        <f t="shared" si="7"/>
        <v>0</v>
      </c>
      <c r="V58" s="168" t="str">
        <f t="shared" si="18"/>
        <v xml:space="preserve"> </v>
      </c>
      <c r="W58" s="169" t="str">
        <f t="shared" si="16"/>
        <v xml:space="preserve">  </v>
      </c>
      <c r="X58" s="128" t="b">
        <f t="shared" si="3"/>
        <v>1</v>
      </c>
      <c r="Y58" s="128" t="b">
        <f t="shared" si="4"/>
        <v>1</v>
      </c>
      <c r="Z58" s="128" t="b">
        <f t="shared" si="8"/>
        <v>1</v>
      </c>
      <c r="AA58" s="128" t="b">
        <f t="shared" si="9"/>
        <v>1</v>
      </c>
      <c r="AB58" s="128" t="b">
        <f t="shared" si="10"/>
        <v>1</v>
      </c>
      <c r="AC58" s="128" t="b">
        <f t="shared" si="11"/>
        <v>1</v>
      </c>
      <c r="AD58" s="128" t="b">
        <f t="shared" si="12"/>
        <v>1</v>
      </c>
      <c r="AE58" s="129"/>
      <c r="AF58" s="129"/>
      <c r="AG58" s="129"/>
    </row>
    <row r="59" spans="1:33" s="7" customFormat="1" ht="22" customHeight="1" x14ac:dyDescent="0.25">
      <c r="A59" s="2"/>
      <c r="B59" s="157">
        <f t="shared" si="13"/>
        <v>47</v>
      </c>
      <c r="C59" s="202"/>
      <c r="D59" s="203"/>
      <c r="E59" s="21"/>
      <c r="F59" s="173">
        <f t="shared" si="5"/>
        <v>0</v>
      </c>
      <c r="G59" s="137"/>
      <c r="H59" s="196">
        <f t="shared" si="19"/>
        <v>0</v>
      </c>
      <c r="I59" s="197"/>
      <c r="J59" s="139"/>
      <c r="K59" s="140"/>
      <c r="L59" s="198"/>
      <c r="M59" s="198"/>
      <c r="N59" s="194">
        <f t="shared" si="0"/>
        <v>0</v>
      </c>
      <c r="O59" s="146" t="s">
        <v>93</v>
      </c>
      <c r="P59" s="160">
        <f>VLOOKUP(O59,EmissionFactors!$A$1:$B$9,2,FALSE)</f>
        <v>0</v>
      </c>
      <c r="Q59" s="95"/>
      <c r="R59" s="96"/>
      <c r="S59" s="96"/>
      <c r="T59" s="163">
        <f t="shared" si="6"/>
        <v>0</v>
      </c>
      <c r="U59" s="165">
        <f t="shared" si="7"/>
        <v>0</v>
      </c>
      <c r="V59" s="168" t="str">
        <f t="shared" si="18"/>
        <v xml:space="preserve"> </v>
      </c>
      <c r="W59" s="169" t="str">
        <f t="shared" si="16"/>
        <v xml:space="preserve">  </v>
      </c>
      <c r="X59" s="128" t="b">
        <f t="shared" si="3"/>
        <v>1</v>
      </c>
      <c r="Y59" s="128" t="b">
        <f t="shared" si="4"/>
        <v>1</v>
      </c>
      <c r="Z59" s="128" t="b">
        <f t="shared" si="8"/>
        <v>1</v>
      </c>
      <c r="AA59" s="128" t="b">
        <f t="shared" si="9"/>
        <v>1</v>
      </c>
      <c r="AB59" s="128" t="b">
        <f t="shared" si="10"/>
        <v>1</v>
      </c>
      <c r="AC59" s="128" t="b">
        <f t="shared" si="11"/>
        <v>1</v>
      </c>
      <c r="AD59" s="128" t="b">
        <f t="shared" si="12"/>
        <v>1</v>
      </c>
      <c r="AE59" s="129"/>
      <c r="AF59" s="129"/>
      <c r="AG59" s="129"/>
    </row>
    <row r="60" spans="1:33" s="7" customFormat="1" ht="22" customHeight="1" x14ac:dyDescent="0.25">
      <c r="A60" s="2"/>
      <c r="B60" s="157">
        <f t="shared" si="13"/>
        <v>48</v>
      </c>
      <c r="C60" s="202"/>
      <c r="D60" s="203"/>
      <c r="E60" s="21"/>
      <c r="F60" s="173">
        <f t="shared" si="5"/>
        <v>0</v>
      </c>
      <c r="G60" s="137"/>
      <c r="H60" s="196">
        <f t="shared" si="19"/>
        <v>0</v>
      </c>
      <c r="I60" s="197"/>
      <c r="J60" s="139"/>
      <c r="K60" s="140"/>
      <c r="L60" s="198"/>
      <c r="M60" s="198"/>
      <c r="N60" s="194">
        <f t="shared" si="0"/>
        <v>0</v>
      </c>
      <c r="O60" s="146" t="s">
        <v>93</v>
      </c>
      <c r="P60" s="160">
        <f>VLOOKUP(O60,EmissionFactors!$A$1:$B$9,2,FALSE)</f>
        <v>0</v>
      </c>
      <c r="Q60" s="95"/>
      <c r="R60" s="96"/>
      <c r="S60" s="96"/>
      <c r="T60" s="163">
        <f t="shared" si="6"/>
        <v>0</v>
      </c>
      <c r="U60" s="165">
        <f t="shared" si="7"/>
        <v>0</v>
      </c>
      <c r="V60" s="168" t="str">
        <f t="shared" si="18"/>
        <v xml:space="preserve"> </v>
      </c>
      <c r="W60" s="169" t="str">
        <f t="shared" si="16"/>
        <v xml:space="preserve">  </v>
      </c>
      <c r="X60" s="128" t="b">
        <f t="shared" si="3"/>
        <v>1</v>
      </c>
      <c r="Y60" s="128" t="b">
        <f t="shared" si="4"/>
        <v>1</v>
      </c>
      <c r="Z60" s="128" t="b">
        <f t="shared" si="8"/>
        <v>1</v>
      </c>
      <c r="AA60" s="128" t="b">
        <f t="shared" si="9"/>
        <v>1</v>
      </c>
      <c r="AB60" s="128" t="b">
        <f t="shared" si="10"/>
        <v>1</v>
      </c>
      <c r="AC60" s="128" t="b">
        <f t="shared" si="11"/>
        <v>1</v>
      </c>
      <c r="AD60" s="128" t="b">
        <f t="shared" si="12"/>
        <v>1</v>
      </c>
      <c r="AE60" s="129"/>
      <c r="AF60" s="129"/>
      <c r="AG60" s="129"/>
    </row>
    <row r="61" spans="1:33" s="7" customFormat="1" ht="22" customHeight="1" x14ac:dyDescent="0.25">
      <c r="A61" s="2"/>
      <c r="B61" s="157">
        <f t="shared" si="13"/>
        <v>49</v>
      </c>
      <c r="C61" s="202"/>
      <c r="D61" s="203"/>
      <c r="E61" s="21"/>
      <c r="F61" s="173">
        <f t="shared" si="5"/>
        <v>0</v>
      </c>
      <c r="G61" s="137"/>
      <c r="H61" s="196">
        <f t="shared" si="19"/>
        <v>0</v>
      </c>
      <c r="I61" s="197"/>
      <c r="J61" s="139"/>
      <c r="K61" s="140"/>
      <c r="L61" s="198"/>
      <c r="M61" s="198"/>
      <c r="N61" s="194">
        <f t="shared" si="0"/>
        <v>0</v>
      </c>
      <c r="O61" s="146" t="s">
        <v>93</v>
      </c>
      <c r="P61" s="160">
        <f>VLOOKUP(O61,EmissionFactors!$A$1:$B$9,2,FALSE)</f>
        <v>0</v>
      </c>
      <c r="Q61" s="95"/>
      <c r="R61" s="96"/>
      <c r="S61" s="96"/>
      <c r="T61" s="163">
        <f t="shared" si="6"/>
        <v>0</v>
      </c>
      <c r="U61" s="165">
        <f t="shared" si="7"/>
        <v>0</v>
      </c>
      <c r="V61" s="168" t="str">
        <f t="shared" si="18"/>
        <v xml:space="preserve"> </v>
      </c>
      <c r="W61" s="169" t="str">
        <f t="shared" si="16"/>
        <v xml:space="preserve">  </v>
      </c>
      <c r="X61" s="128" t="b">
        <f t="shared" si="3"/>
        <v>1</v>
      </c>
      <c r="Y61" s="128" t="b">
        <f t="shared" si="4"/>
        <v>1</v>
      </c>
      <c r="Z61" s="128" t="b">
        <f t="shared" si="8"/>
        <v>1</v>
      </c>
      <c r="AA61" s="128" t="b">
        <f t="shared" si="9"/>
        <v>1</v>
      </c>
      <c r="AB61" s="128" t="b">
        <f t="shared" si="10"/>
        <v>1</v>
      </c>
      <c r="AC61" s="128" t="b">
        <f t="shared" si="11"/>
        <v>1</v>
      </c>
      <c r="AD61" s="128" t="b">
        <f t="shared" si="12"/>
        <v>1</v>
      </c>
      <c r="AE61" s="129"/>
      <c r="AF61" s="129"/>
      <c r="AG61" s="129"/>
    </row>
    <row r="62" spans="1:33" s="7" customFormat="1" ht="22" customHeight="1" x14ac:dyDescent="0.25">
      <c r="A62" s="2"/>
      <c r="B62" s="157">
        <f t="shared" si="13"/>
        <v>50</v>
      </c>
      <c r="C62" s="202"/>
      <c r="D62" s="203"/>
      <c r="E62" s="21"/>
      <c r="F62" s="173">
        <f t="shared" si="5"/>
        <v>0</v>
      </c>
      <c r="G62" s="137"/>
      <c r="H62" s="196">
        <f t="shared" si="19"/>
        <v>0</v>
      </c>
      <c r="I62" s="197"/>
      <c r="J62" s="139"/>
      <c r="K62" s="140"/>
      <c r="L62" s="198"/>
      <c r="M62" s="198"/>
      <c r="N62" s="194">
        <f t="shared" si="0"/>
        <v>0</v>
      </c>
      <c r="O62" s="146" t="s">
        <v>93</v>
      </c>
      <c r="P62" s="160">
        <f>VLOOKUP(O62,EmissionFactors!$A$1:$B$9,2,FALSE)</f>
        <v>0</v>
      </c>
      <c r="Q62" s="95"/>
      <c r="R62" s="96"/>
      <c r="S62" s="96"/>
      <c r="T62" s="163">
        <f t="shared" si="6"/>
        <v>0</v>
      </c>
      <c r="U62" s="165">
        <f t="shared" si="7"/>
        <v>0</v>
      </c>
      <c r="V62" s="168" t="str">
        <f t="shared" si="18"/>
        <v xml:space="preserve"> </v>
      </c>
      <c r="W62" s="169" t="str">
        <f t="shared" si="16"/>
        <v xml:space="preserve">  </v>
      </c>
      <c r="X62" s="128" t="b">
        <f t="shared" si="3"/>
        <v>1</v>
      </c>
      <c r="Y62" s="128" t="b">
        <f t="shared" si="4"/>
        <v>1</v>
      </c>
      <c r="Z62" s="128" t="b">
        <f t="shared" si="8"/>
        <v>1</v>
      </c>
      <c r="AA62" s="128" t="b">
        <f t="shared" si="9"/>
        <v>1</v>
      </c>
      <c r="AB62" s="128" t="b">
        <f t="shared" si="10"/>
        <v>1</v>
      </c>
      <c r="AC62" s="128" t="b">
        <f t="shared" si="11"/>
        <v>1</v>
      </c>
      <c r="AD62" s="128" t="b">
        <f t="shared" si="12"/>
        <v>1</v>
      </c>
      <c r="AE62" s="129"/>
      <c r="AF62" s="129"/>
      <c r="AG62" s="129"/>
    </row>
    <row r="63" spans="1:33" s="7" customFormat="1" ht="22" customHeight="1" x14ac:dyDescent="0.25">
      <c r="A63" s="2"/>
      <c r="B63" s="157">
        <f t="shared" si="13"/>
        <v>51</v>
      </c>
      <c r="C63" s="231"/>
      <c r="D63" s="232"/>
      <c r="E63" s="21"/>
      <c r="F63" s="173">
        <f t="shared" si="5"/>
        <v>0</v>
      </c>
      <c r="G63" s="137"/>
      <c r="H63" s="196">
        <f t="shared" ref="H63:H64" si="20">L62</f>
        <v>0</v>
      </c>
      <c r="I63" s="197"/>
      <c r="J63" s="204"/>
      <c r="K63" s="205"/>
      <c r="L63" s="204"/>
      <c r="M63" s="205"/>
      <c r="N63" s="194">
        <f t="shared" si="0"/>
        <v>0</v>
      </c>
      <c r="O63" s="146" t="s">
        <v>93</v>
      </c>
      <c r="P63" s="160">
        <f>VLOOKUP(O63,EmissionFactors!$A$1:$B$9,2,FALSE)</f>
        <v>0</v>
      </c>
      <c r="Q63" s="95"/>
      <c r="R63" s="96"/>
      <c r="S63" s="96"/>
      <c r="T63" s="163">
        <f t="shared" si="6"/>
        <v>0</v>
      </c>
      <c r="U63" s="165">
        <f t="shared" si="7"/>
        <v>0</v>
      </c>
      <c r="V63" s="168" t="str">
        <f t="shared" si="18"/>
        <v xml:space="preserve"> </v>
      </c>
      <c r="W63" s="169" t="str">
        <f t="shared" si="16"/>
        <v xml:space="preserve">  </v>
      </c>
      <c r="X63" s="128" t="b">
        <f t="shared" si="3"/>
        <v>1</v>
      </c>
      <c r="Y63" s="128" t="b">
        <f t="shared" si="4"/>
        <v>1</v>
      </c>
      <c r="Z63" s="128" t="b">
        <f t="shared" si="8"/>
        <v>1</v>
      </c>
      <c r="AA63" s="128" t="b">
        <f t="shared" si="9"/>
        <v>1</v>
      </c>
      <c r="AB63" s="128" t="b">
        <f t="shared" si="10"/>
        <v>1</v>
      </c>
      <c r="AC63" s="128" t="b">
        <f t="shared" si="11"/>
        <v>1</v>
      </c>
      <c r="AD63" s="128" t="b">
        <f t="shared" si="12"/>
        <v>1</v>
      </c>
      <c r="AE63" s="129"/>
      <c r="AF63" s="129"/>
      <c r="AG63" s="129"/>
    </row>
    <row r="64" spans="1:33" s="7" customFormat="1" ht="22" customHeight="1" thickBot="1" x14ac:dyDescent="0.3">
      <c r="A64" s="2"/>
      <c r="B64" s="158">
        <f t="shared" si="13"/>
        <v>52</v>
      </c>
      <c r="C64" s="255"/>
      <c r="D64" s="256"/>
      <c r="E64" s="22"/>
      <c r="F64" s="174">
        <f>G63</f>
        <v>0</v>
      </c>
      <c r="G64" s="138"/>
      <c r="H64" s="249">
        <f t="shared" si="20"/>
        <v>0</v>
      </c>
      <c r="I64" s="250"/>
      <c r="J64" s="251"/>
      <c r="K64" s="252"/>
      <c r="L64" s="248"/>
      <c r="M64" s="248"/>
      <c r="N64" s="195">
        <f t="shared" si="0"/>
        <v>0</v>
      </c>
      <c r="O64" s="147" t="s">
        <v>93</v>
      </c>
      <c r="P64" s="161">
        <f>VLOOKUP(O64,EmissionFactors!$A$1:$B$9,2,FALSE)</f>
        <v>0</v>
      </c>
      <c r="Q64" s="98"/>
      <c r="R64" s="99"/>
      <c r="S64" s="99"/>
      <c r="T64" s="164">
        <f t="shared" si="6"/>
        <v>0</v>
      </c>
      <c r="U64" s="170">
        <f>N64*P64</f>
        <v>0</v>
      </c>
      <c r="V64" s="171" t="str">
        <f t="shared" si="15"/>
        <v xml:space="preserve"> </v>
      </c>
      <c r="W64" s="172" t="str">
        <f t="shared" si="16"/>
        <v xml:space="preserve">  </v>
      </c>
      <c r="X64" s="128" t="b">
        <f t="shared" si="3"/>
        <v>1</v>
      </c>
      <c r="Y64" s="128" t="b">
        <f t="shared" si="4"/>
        <v>1</v>
      </c>
      <c r="Z64" s="128" t="b">
        <f t="shared" si="8"/>
        <v>1</v>
      </c>
      <c r="AA64" s="128" t="b">
        <f t="shared" si="9"/>
        <v>1</v>
      </c>
      <c r="AB64" s="128" t="b">
        <f t="shared" si="10"/>
        <v>1</v>
      </c>
      <c r="AC64" s="128" t="b">
        <f t="shared" si="11"/>
        <v>1</v>
      </c>
      <c r="AD64" s="128" t="b">
        <f>_xlfn.ISFORMULA(W64)</f>
        <v>1</v>
      </c>
      <c r="AE64" s="129"/>
      <c r="AF64" s="129"/>
      <c r="AG64" s="129"/>
    </row>
    <row r="65" spans="1:30" ht="20.149999999999999" customHeight="1" x14ac:dyDescent="0.25">
      <c r="A65" s="3" t="s">
        <v>0</v>
      </c>
      <c r="B65" s="3"/>
      <c r="C65" s="244"/>
      <c r="D65" s="244"/>
      <c r="E65" s="244"/>
      <c r="F65" s="2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56"/>
      <c r="U65" s="4"/>
      <c r="V65" s="4" t="str">
        <f t="shared" si="15"/>
        <v xml:space="preserve"> </v>
      </c>
      <c r="W65" s="3" t="s">
        <v>0</v>
      </c>
      <c r="Z65" s="126" t="s">
        <v>0</v>
      </c>
      <c r="AB65" s="126" t="s">
        <v>0</v>
      </c>
      <c r="AC65" s="126" t="s">
        <v>0</v>
      </c>
      <c r="AD65" s="126" t="s">
        <v>0</v>
      </c>
    </row>
    <row r="66" spans="1:30" ht="20.149999999999999" customHeight="1" thickBot="1" x14ac:dyDescent="0.3">
      <c r="B66" s="3"/>
      <c r="C66" s="245" t="s">
        <v>59</v>
      </c>
      <c r="D66" s="245"/>
      <c r="E66" s="245"/>
      <c r="F66" s="27"/>
      <c r="G66" s="14"/>
      <c r="H66" s="14"/>
      <c r="I66" s="14"/>
      <c r="J66" s="14"/>
      <c r="K66" s="14"/>
      <c r="L66" s="14"/>
      <c r="M66" s="14"/>
      <c r="N66" s="14"/>
      <c r="O66" s="245" t="s">
        <v>70</v>
      </c>
      <c r="P66" s="245"/>
      <c r="Q66" s="245"/>
      <c r="R66" s="4"/>
      <c r="S66" s="4"/>
      <c r="T66" s="4"/>
      <c r="U66" s="12"/>
      <c r="V66" s="4"/>
      <c r="W66" s="3"/>
    </row>
    <row r="67" spans="1:30" ht="20.149999999999999" customHeight="1" x14ac:dyDescent="0.25">
      <c r="B67" s="47" t="s">
        <v>14</v>
      </c>
      <c r="C67" s="243" t="s">
        <v>60</v>
      </c>
      <c r="D67" s="243"/>
      <c r="E67" s="243"/>
      <c r="F67" s="243"/>
      <c r="G67" s="243"/>
      <c r="H67" s="243"/>
      <c r="I67" s="243"/>
      <c r="J67" s="48"/>
      <c r="K67" s="14"/>
      <c r="L67" s="14"/>
      <c r="M67" s="14"/>
      <c r="N67" s="14"/>
      <c r="O67" s="246" t="s">
        <v>62</v>
      </c>
      <c r="P67" s="119" t="s">
        <v>66</v>
      </c>
      <c r="Q67" s="119" t="s">
        <v>41</v>
      </c>
      <c r="R67" s="119" t="s">
        <v>67</v>
      </c>
      <c r="S67" s="120" t="s">
        <v>77</v>
      </c>
      <c r="T67" s="240" t="s">
        <v>73</v>
      </c>
      <c r="U67" s="241"/>
      <c r="V67" s="241"/>
      <c r="W67" s="242"/>
    </row>
    <row r="68" spans="1:30" ht="20.149999999999999" customHeight="1" x14ac:dyDescent="0.25">
      <c r="B68" s="47" t="s">
        <v>14</v>
      </c>
      <c r="C68" s="243" t="s">
        <v>80</v>
      </c>
      <c r="D68" s="243"/>
      <c r="E68" s="243"/>
      <c r="F68" s="243"/>
      <c r="G68" s="243"/>
      <c r="H68" s="243"/>
      <c r="I68" s="46"/>
      <c r="J68" s="48"/>
      <c r="K68" s="14"/>
      <c r="L68" s="14"/>
      <c r="M68" s="14"/>
      <c r="N68" s="14"/>
      <c r="O68" s="247"/>
      <c r="P68" s="44" t="s">
        <v>102</v>
      </c>
      <c r="Q68" s="44" t="s">
        <v>21</v>
      </c>
      <c r="R68" s="44" t="s">
        <v>76</v>
      </c>
      <c r="S68" s="34" t="s">
        <v>22</v>
      </c>
      <c r="T68" s="42" t="s">
        <v>30</v>
      </c>
      <c r="U68" s="43" t="s">
        <v>31</v>
      </c>
      <c r="V68" s="43" t="s">
        <v>78</v>
      </c>
      <c r="W68" s="121" t="s">
        <v>79</v>
      </c>
    </row>
    <row r="69" spans="1:30" ht="20.149999999999999" customHeight="1" x14ac:dyDescent="0.25">
      <c r="B69" s="55" t="s">
        <v>14</v>
      </c>
      <c r="C69" s="243" t="s">
        <v>81</v>
      </c>
      <c r="D69" s="243"/>
      <c r="E69" s="243"/>
      <c r="F69" s="243"/>
      <c r="G69" s="243"/>
      <c r="H69" s="243"/>
      <c r="I69" s="46"/>
      <c r="J69" s="48"/>
      <c r="K69" s="14"/>
      <c r="L69" s="14"/>
      <c r="M69" s="14"/>
      <c r="N69" s="153"/>
      <c r="O69" s="151" t="s">
        <v>63</v>
      </c>
      <c r="P69" s="175">
        <f>SUMIFS(Q13:Q64,$E$13:$E$64,"Empty")</f>
        <v>0</v>
      </c>
      <c r="Q69" s="176">
        <f>SUMIFS(N13:N64,$E$13:$E$64,"Empty")</f>
        <v>0</v>
      </c>
      <c r="R69" s="177" t="s">
        <v>69</v>
      </c>
      <c r="S69" s="178" t="s">
        <v>69</v>
      </c>
      <c r="T69" s="179">
        <f>SUMIFS(U13:U64,$E$13:$E$64,"Empty")</f>
        <v>0</v>
      </c>
      <c r="U69" s="180" t="str">
        <f>IFERROR((T69/P69)," ")</f>
        <v xml:space="preserve"> </v>
      </c>
      <c r="V69" s="181" t="s">
        <v>69</v>
      </c>
      <c r="W69" s="182" t="s">
        <v>69</v>
      </c>
    </row>
    <row r="70" spans="1:30" ht="20.149999999999999" customHeight="1" x14ac:dyDescent="0.25">
      <c r="B70" s="47"/>
      <c r="C70" s="243"/>
      <c r="D70" s="243"/>
      <c r="E70" s="243"/>
      <c r="F70" s="243"/>
      <c r="G70" s="243"/>
      <c r="H70" s="243"/>
      <c r="I70" s="46"/>
      <c r="J70" s="48"/>
      <c r="K70" s="14"/>
      <c r="L70" s="14"/>
      <c r="M70" s="14"/>
      <c r="N70" s="154"/>
      <c r="O70" s="151" t="s">
        <v>64</v>
      </c>
      <c r="P70" s="175">
        <f>SUMIFS(R13:R64,$E$13:$E$64,"Loaded")</f>
        <v>0</v>
      </c>
      <c r="Q70" s="176">
        <f>SUMIFS(N13:N64,$E$13:$E$64,"Loaded")</f>
        <v>0</v>
      </c>
      <c r="R70" s="183">
        <f>SUMIFS(S13:S64,E13:E64,"Loaded")</f>
        <v>0</v>
      </c>
      <c r="S70" s="184">
        <f>SUMIFS(T13:T64,E13:E64,"Loaded")</f>
        <v>0</v>
      </c>
      <c r="T70" s="185">
        <f>SUMIFS(U13:U64,$E$13:$E$64,"Loaded")</f>
        <v>0</v>
      </c>
      <c r="U70" s="180" t="str">
        <f>IFERROR((T70/P70)," ")</f>
        <v xml:space="preserve"> </v>
      </c>
      <c r="V70" s="180" t="str">
        <f>IFERROR((T70/R70)," ")</f>
        <v xml:space="preserve"> </v>
      </c>
      <c r="W70" s="186" t="str">
        <f>IFERROR((T70/S70)*1000," ")</f>
        <v xml:space="preserve"> </v>
      </c>
    </row>
    <row r="71" spans="1:30" ht="20.149999999999999" customHeight="1" thickBot="1" x14ac:dyDescent="0.3">
      <c r="B71" s="47" t="s">
        <v>14</v>
      </c>
      <c r="C71" s="243" t="s">
        <v>61</v>
      </c>
      <c r="D71" s="243"/>
      <c r="E71" s="243"/>
      <c r="F71" s="243"/>
      <c r="G71" s="243"/>
      <c r="H71" s="243"/>
      <c r="I71" s="45"/>
      <c r="J71" s="48"/>
      <c r="K71" s="14"/>
      <c r="L71" s="14"/>
      <c r="M71" s="14"/>
      <c r="N71" s="153"/>
      <c r="O71" s="152" t="s">
        <v>65</v>
      </c>
      <c r="P71" s="187">
        <f>SUM(P69:P70)</f>
        <v>0</v>
      </c>
      <c r="Q71" s="188">
        <f>SUM(Q69:Q70)</f>
        <v>0</v>
      </c>
      <c r="R71" s="188">
        <f>SUM(R69:R70)</f>
        <v>0</v>
      </c>
      <c r="S71" s="189">
        <f>SUM(S69:S70)</f>
        <v>0</v>
      </c>
      <c r="T71" s="190">
        <f>SUM(T69:T70)</f>
        <v>0</v>
      </c>
      <c r="U71" s="191" t="str">
        <f>IFERROR((T71/N71)," ")</f>
        <v xml:space="preserve"> </v>
      </c>
      <c r="V71" s="191" t="str">
        <f>IFERROR((T71/R71)," ")</f>
        <v xml:space="preserve"> </v>
      </c>
      <c r="W71" s="192" t="s">
        <v>69</v>
      </c>
    </row>
    <row r="72" spans="1:30" ht="20.149999999999999" customHeight="1" x14ac:dyDescent="0.25">
      <c r="B72" s="3"/>
      <c r="C72" s="45"/>
      <c r="D72" s="45"/>
      <c r="E72" s="45"/>
      <c r="F72" s="45"/>
      <c r="G72" s="45"/>
      <c r="H72" s="45"/>
      <c r="I72" s="45"/>
      <c r="J72" s="48"/>
      <c r="K72" s="31"/>
      <c r="L72" s="31"/>
      <c r="M72" s="31"/>
      <c r="N72" s="30"/>
      <c r="O72" s="30"/>
      <c r="P72" s="30"/>
      <c r="Q72" s="30"/>
      <c r="R72" s="30"/>
      <c r="S72" s="32"/>
      <c r="T72" s="29"/>
      <c r="U72" s="28"/>
      <c r="V72" s="38"/>
      <c r="W72" s="49"/>
    </row>
    <row r="73" spans="1:30" ht="18" customHeight="1" x14ac:dyDescent="0.25">
      <c r="A73" s="36"/>
      <c r="B73" s="37"/>
      <c r="C73" s="41"/>
      <c r="D73" s="41"/>
      <c r="E73" s="41"/>
      <c r="F73" s="41"/>
      <c r="G73" s="41"/>
      <c r="H73" s="38"/>
      <c r="I73" s="38"/>
      <c r="J73" s="38"/>
      <c r="K73" s="38"/>
      <c r="L73" s="41"/>
      <c r="M73" s="41"/>
      <c r="N73" s="41"/>
      <c r="O73" s="41"/>
      <c r="P73" s="41"/>
      <c r="Q73" s="41"/>
      <c r="R73" s="41"/>
      <c r="S73" s="38"/>
      <c r="T73" s="39"/>
      <c r="W73" s="5"/>
    </row>
    <row r="74" spans="1:30" x14ac:dyDescent="0.25">
      <c r="A74" s="36"/>
      <c r="B74" s="37"/>
      <c r="C74" s="40"/>
      <c r="D74" s="40"/>
      <c r="E74" s="40"/>
      <c r="F74" s="40"/>
      <c r="G74" s="40"/>
      <c r="H74" s="38"/>
      <c r="I74" s="38"/>
      <c r="J74" s="38"/>
      <c r="K74" s="38"/>
      <c r="L74" s="40"/>
      <c r="M74" s="40"/>
      <c r="N74" s="40"/>
      <c r="O74" s="40"/>
      <c r="P74" s="40"/>
      <c r="Q74" s="40"/>
      <c r="R74" s="40"/>
      <c r="S74" s="6"/>
      <c r="T74" s="6"/>
      <c r="U74" s="38"/>
      <c r="V74" s="38"/>
      <c r="W74" s="37"/>
    </row>
    <row r="75" spans="1:30" x14ac:dyDescent="0.25">
      <c r="A75" s="36"/>
      <c r="B75" s="37"/>
      <c r="H75" s="38"/>
      <c r="I75" s="38"/>
      <c r="J75" s="38"/>
      <c r="K75" s="38"/>
      <c r="S75" s="6"/>
      <c r="T75" s="6"/>
      <c r="U75" s="38"/>
      <c r="V75" s="38"/>
      <c r="W75" s="37"/>
    </row>
    <row r="76" spans="1:30" ht="12.75" customHeight="1" x14ac:dyDescent="0.25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1:30" ht="12.75" customHeight="1" x14ac:dyDescent="0.25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1:30" ht="12.75" customHeight="1" x14ac:dyDescent="0.25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1:30" ht="14" x14ac:dyDescent="0.25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1:30" ht="14" x14ac:dyDescent="0.25">
      <c r="B80" s="35"/>
      <c r="C80" s="35" t="s"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ht="14" x14ac:dyDescent="0.25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ht="14" x14ac:dyDescent="0.25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ht="14" x14ac:dyDescent="0.25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2:16" ht="14" x14ac:dyDescent="0.25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2:16" ht="14" x14ac:dyDescent="0.25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2:16" ht="14" x14ac:dyDescent="0.25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</sheetData>
  <sheetProtection algorithmName="SHA-512" hashValue="b61ilzTQrGDsuxmlgSaJRSRBc6sUrQ5FjLpIPVNjPlauj9m9uigb88vuzml/YPKXb/Mcg/5x0ruWgQc5IWnOng==" saltValue="lqGzl36Fi0h5FGN95/tuCg==" spinCount="100000" sheet="1" objects="1" scenarios="1"/>
  <protectedRanges>
    <protectedRange sqref="O13:O64" name="Brandstoflijst"/>
    <protectedRange sqref="Q13:S64" name="transportprestatie"/>
    <protectedRange sqref="H13 J13:M64" name="Brandstof"/>
    <protectedRange sqref="G13:G64 C13:E64" name="DatumReis"/>
    <protectedRange sqref="E4:G5" name="kop1"/>
    <protectedRange sqref="J4:P5" name="kop2"/>
    <protectedRange sqref="F13" name="vertrek"/>
  </protectedRanges>
  <mergeCells count="220">
    <mergeCell ref="L44:M44"/>
    <mergeCell ref="L45:M45"/>
    <mergeCell ref="L46:M46"/>
    <mergeCell ref="C12:D12"/>
    <mergeCell ref="C67:I6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63:D63"/>
    <mergeCell ref="C64:D64"/>
    <mergeCell ref="C34:D34"/>
    <mergeCell ref="H33:I33"/>
    <mergeCell ref="C20:D20"/>
    <mergeCell ref="C21:D21"/>
    <mergeCell ref="C71:H71"/>
    <mergeCell ref="L63:M63"/>
    <mergeCell ref="L64:M64"/>
    <mergeCell ref="H63:I63"/>
    <mergeCell ref="H64:I64"/>
    <mergeCell ref="J64:K64"/>
    <mergeCell ref="J63:K63"/>
    <mergeCell ref="C57:D57"/>
    <mergeCell ref="C58:D58"/>
    <mergeCell ref="C59:D59"/>
    <mergeCell ref="C60:D60"/>
    <mergeCell ref="C61:D61"/>
    <mergeCell ref="C62:D62"/>
    <mergeCell ref="H57:I57"/>
    <mergeCell ref="H58:I58"/>
    <mergeCell ref="H59:I59"/>
    <mergeCell ref="H60:I60"/>
    <mergeCell ref="H61:I61"/>
    <mergeCell ref="H62:I62"/>
    <mergeCell ref="L20:M20"/>
    <mergeCell ref="L23:M23"/>
    <mergeCell ref="J21:K21"/>
    <mergeCell ref="L36:M36"/>
    <mergeCell ref="L34:M34"/>
    <mergeCell ref="L29:M29"/>
    <mergeCell ref="L30:M30"/>
    <mergeCell ref="L31:M31"/>
    <mergeCell ref="L27:M27"/>
    <mergeCell ref="T67:W67"/>
    <mergeCell ref="C68:H68"/>
    <mergeCell ref="C65:E65"/>
    <mergeCell ref="C66:E66"/>
    <mergeCell ref="C69:H70"/>
    <mergeCell ref="O66:Q66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O67:O68"/>
    <mergeCell ref="H46:I46"/>
    <mergeCell ref="H47:I47"/>
    <mergeCell ref="H48:I48"/>
    <mergeCell ref="H49:I49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J8:K8"/>
    <mergeCell ref="J10:K10"/>
    <mergeCell ref="J11:K11"/>
    <mergeCell ref="L8:M8"/>
    <mergeCell ref="L17:M17"/>
    <mergeCell ref="L18:M18"/>
    <mergeCell ref="J19:K19"/>
    <mergeCell ref="J17:K17"/>
    <mergeCell ref="H11:I11"/>
    <mergeCell ref="H13:I13"/>
    <mergeCell ref="H14:I14"/>
    <mergeCell ref="H15:I15"/>
    <mergeCell ref="H16:I16"/>
    <mergeCell ref="H9:I9"/>
    <mergeCell ref="U12:W12"/>
    <mergeCell ref="H12:I12"/>
    <mergeCell ref="J36:K36"/>
    <mergeCell ref="J29:K29"/>
    <mergeCell ref="L32:M32"/>
    <mergeCell ref="L33:M33"/>
    <mergeCell ref="L25:M25"/>
    <mergeCell ref="L26:M26"/>
    <mergeCell ref="J25:K25"/>
    <mergeCell ref="J26:K26"/>
    <mergeCell ref="L35:M35"/>
    <mergeCell ref="L28:M28"/>
    <mergeCell ref="J34:K34"/>
    <mergeCell ref="J35:K35"/>
    <mergeCell ref="J33:K33"/>
    <mergeCell ref="L24:M24"/>
    <mergeCell ref="L21:M21"/>
    <mergeCell ref="L22:M22"/>
    <mergeCell ref="J12:K12"/>
    <mergeCell ref="L12:M12"/>
    <mergeCell ref="H28:I28"/>
    <mergeCell ref="J28:K28"/>
    <mergeCell ref="J27:K27"/>
    <mergeCell ref="H32:I32"/>
    <mergeCell ref="H31:I31"/>
    <mergeCell ref="J18:K18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C22:D22"/>
    <mergeCell ref="J20:K20"/>
    <mergeCell ref="J22:K22"/>
    <mergeCell ref="J23:K23"/>
    <mergeCell ref="H27:I27"/>
    <mergeCell ref="J30:K30"/>
    <mergeCell ref="J31:K31"/>
    <mergeCell ref="J32:K32"/>
    <mergeCell ref="C31:D31"/>
    <mergeCell ref="C27:D27"/>
    <mergeCell ref="C28:D28"/>
    <mergeCell ref="H20:I20"/>
    <mergeCell ref="H21:I21"/>
    <mergeCell ref="H22:I22"/>
    <mergeCell ref="C29:D29"/>
    <mergeCell ref="C30:D30"/>
    <mergeCell ref="J4:L4"/>
    <mergeCell ref="O7:P7"/>
    <mergeCell ref="C37:D37"/>
    <mergeCell ref="C38:D38"/>
    <mergeCell ref="C39:D39"/>
    <mergeCell ref="C40:D40"/>
    <mergeCell ref="C41:D41"/>
    <mergeCell ref="C42:D42"/>
    <mergeCell ref="C43:D43"/>
    <mergeCell ref="L37:M37"/>
    <mergeCell ref="L38:M38"/>
    <mergeCell ref="L39:M39"/>
    <mergeCell ref="L40:M40"/>
    <mergeCell ref="L41:M41"/>
    <mergeCell ref="L42:M42"/>
    <mergeCell ref="L43:M43"/>
    <mergeCell ref="H19:I19"/>
    <mergeCell ref="H17:I17"/>
    <mergeCell ref="H18:I18"/>
    <mergeCell ref="H23:I23"/>
    <mergeCell ref="J24:K24"/>
    <mergeCell ref="H24:I24"/>
    <mergeCell ref="H25:I25"/>
    <mergeCell ref="H26:I2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L58:M58"/>
    <mergeCell ref="L59:M59"/>
    <mergeCell ref="L60:M60"/>
    <mergeCell ref="L61:M61"/>
    <mergeCell ref="L62:M62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H50:I50"/>
    <mergeCell ref="H51:I51"/>
    <mergeCell ref="H52:I52"/>
    <mergeCell ref="H53:I53"/>
    <mergeCell ref="H54:I54"/>
    <mergeCell ref="H55:I55"/>
    <mergeCell ref="H56:I56"/>
    <mergeCell ref="L56:M56"/>
    <mergeCell ref="L57:M57"/>
  </mergeCells>
  <conditionalFormatting sqref="E13:F64">
    <cfRule type="cellIs" dxfId="45" priority="33" operator="equal">
      <formula>0</formula>
    </cfRule>
  </conditionalFormatting>
  <conditionalFormatting sqref="F1:F6 F10 F79 F85:F1048576">
    <cfRule type="cellIs" dxfId="44" priority="34" operator="equal">
      <formula>0</formula>
    </cfRule>
  </conditionalFormatting>
  <conditionalFormatting sqref="F12">
    <cfRule type="cellIs" dxfId="43" priority="13" operator="equal">
      <formula>0</formula>
    </cfRule>
  </conditionalFormatting>
  <conditionalFormatting sqref="H12">
    <cfRule type="cellIs" dxfId="42" priority="14" operator="equal">
      <formula>0</formula>
    </cfRule>
  </conditionalFormatting>
  <conditionalFormatting sqref="J5:P5">
    <cfRule type="cellIs" dxfId="41" priority="4" operator="equal">
      <formula>0</formula>
    </cfRule>
  </conditionalFormatting>
  <conditionalFormatting sqref="M4:P4">
    <cfRule type="cellIs" dxfId="40" priority="5" operator="equal">
      <formula>0</formula>
    </cfRule>
  </conditionalFormatting>
  <conditionalFormatting sqref="N13:P64">
    <cfRule type="cellIs" dxfId="39" priority="72" operator="equal">
      <formula>0</formula>
    </cfRule>
    <cfRule type="cellIs" dxfId="38" priority="73" operator="equal">
      <formula>0</formula>
    </cfRule>
  </conditionalFormatting>
  <conditionalFormatting sqref="N14:P64">
    <cfRule type="cellIs" dxfId="37" priority="10" operator="equal">
      <formula>FALSE</formula>
    </cfRule>
  </conditionalFormatting>
  <conditionalFormatting sqref="O13:O64">
    <cfRule type="cellIs" dxfId="36" priority="3" operator="equal">
      <formula>"Select fuel"</formula>
    </cfRule>
  </conditionalFormatting>
  <conditionalFormatting sqref="O69:Q71 N72:Q72">
    <cfRule type="cellIs" dxfId="35" priority="36" operator="equal">
      <formula>0</formula>
    </cfRule>
    <cfRule type="cellIs" dxfId="34" priority="37" operator="equal">
      <formula>0</formula>
    </cfRule>
  </conditionalFormatting>
  <conditionalFormatting sqref="Q13:Q64">
    <cfRule type="cellIs" dxfId="33" priority="24" operator="equal">
      <formula>0</formula>
    </cfRule>
    <cfRule type="expression" dxfId="32" priority="25" stopIfTrue="1">
      <formula>$E13="Loaded"</formula>
    </cfRule>
    <cfRule type="cellIs" dxfId="31" priority="26" operator="equal">
      <formula>FALSE</formula>
    </cfRule>
    <cfRule type="cellIs" dxfId="30" priority="27" stopIfTrue="1" operator="equal">
      <formula>0</formula>
    </cfRule>
  </conditionalFormatting>
  <conditionalFormatting sqref="Q64">
    <cfRule type="cellIs" dxfId="29" priority="23" operator="equal">
      <formula>FALSE</formula>
    </cfRule>
  </conditionalFormatting>
  <conditionalFormatting sqref="R13:T64">
    <cfRule type="expression" dxfId="28" priority="15">
      <formula>$E13="Empty"</formula>
    </cfRule>
    <cfRule type="cellIs" dxfId="27" priority="17" operator="equal">
      <formula>FALSE</formula>
    </cfRule>
    <cfRule type="cellIs" dxfId="26" priority="22" stopIfTrue="1" operator="equal">
      <formula>0</formula>
    </cfRule>
  </conditionalFormatting>
  <conditionalFormatting sqref="U13:U64">
    <cfRule type="cellIs" dxfId="25" priority="61" operator="equal">
      <formula>0</formula>
    </cfRule>
  </conditionalFormatting>
  <conditionalFormatting sqref="V13:W64">
    <cfRule type="expression" dxfId="24" priority="56">
      <formula>$E13="Empty"</formula>
    </cfRule>
  </conditionalFormatting>
  <conditionalFormatting sqref="X1:AF1048576">
    <cfRule type="cellIs" dxfId="23" priority="12" operator="equal">
      <formula>FALSE</formula>
    </cfRule>
  </conditionalFormatting>
  <dataValidations count="5">
    <dataValidation type="custom" allowBlank="1" showInputMessage="1" showErrorMessage="1" errorTitle="Let op" error="Bij &quot;Type&quot; is Empty ingevuld. Daarom hoeft deze niet ingevuld te worden. " sqref="V13:W64" xr:uid="{49C5FA64-F331-4C92-A58B-45E88B717566}">
      <formula1>$E13="Leeg"</formula1>
    </dataValidation>
    <dataValidation type="list" allowBlank="1" showInputMessage="1" showErrorMessage="1" sqref="E13:E64" xr:uid="{02EA7791-D333-49F5-AD3C-F754CACE42F9}">
      <formula1>"Empty,Loaded"</formula1>
    </dataValidation>
    <dataValidation type="custom" allowBlank="1" showInputMessage="1" showErrorMessage="1" errorTitle="Let op" error="Bij 'Type' is 'Leeg' ingevuld. Daarom hoeft deze kolom niet ingevuld te worden. " sqref="T13:T64" xr:uid="{76B415C9-A2A8-2A43-B849-DDC16743EADD}">
      <formula1>$E13="Geladen"</formula1>
    </dataValidation>
    <dataValidation type="custom" allowBlank="1" showInputMessage="1" showErrorMessage="1" error="For 'Type', 'Loaded' is filled in. Therefore, there is no need to fill in this column. " sqref="Q13:Q15 Q16 Q17:Q62 Q64 Q63" xr:uid="{0BD7B426-8095-43ED-99AA-1DC25CFE31EB}">
      <formula1>$E13="Empty"</formula1>
    </dataValidation>
    <dataValidation type="custom" allowBlank="1" showInputMessage="1" showErrorMessage="1" errorTitle="Let op" error="For 'Type', 'Empty' is filled in. Therefore, there is no need to fill in this column. " sqref="S13:S64 R13:R59 R61:R64 R60" xr:uid="{8B5FA527-A15D-43A9-992F-B43E2CA59287}">
      <formula1>$E13="Loaded"</formula1>
    </dataValidation>
  </dataValidations>
  <pageMargins left="0.23622047244094491" right="0.23622047244094491" top="0.39370078740157483" bottom="0.74803149606299213" header="0.31496062992125984" footer="0.31496062992125984"/>
  <pageSetup paperSize="9" scale="5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ED25A2-5C75-4542-A58F-837C37CEAECF}">
          <x14:formula1>
            <xm:f>EmissionFactors!$A$1:$A$9</xm:f>
          </x14:formula1>
          <xm:sqref>O13:O64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E10F-2544-4409-A946-7C8C4CE6138E}">
  <dimension ref="A1:B9"/>
  <sheetViews>
    <sheetView showGridLines="0" workbookViewId="0">
      <selection activeCell="C24" sqref="C24"/>
    </sheetView>
  </sheetViews>
  <sheetFormatPr defaultRowHeight="12.5" x14ac:dyDescent="0.25"/>
  <cols>
    <col min="1" max="1" width="17.36328125" bestFit="1" customWidth="1"/>
  </cols>
  <sheetData>
    <row r="1" spans="1:2" x14ac:dyDescent="0.25">
      <c r="A1" t="s">
        <v>93</v>
      </c>
      <c r="B1">
        <v>0</v>
      </c>
    </row>
    <row r="2" spans="1:2" x14ac:dyDescent="0.25">
      <c r="A2" t="s">
        <v>94</v>
      </c>
      <c r="B2">
        <v>2.6520000000000001</v>
      </c>
    </row>
    <row r="3" spans="1:2" x14ac:dyDescent="0.25">
      <c r="A3" t="s">
        <v>95</v>
      </c>
      <c r="B3">
        <v>2.468</v>
      </c>
    </row>
    <row r="4" spans="1:2" x14ac:dyDescent="0.25">
      <c r="A4" t="s">
        <v>96</v>
      </c>
      <c r="B4">
        <v>3.2000000000000001E-2</v>
      </c>
    </row>
    <row r="5" spans="1:2" x14ac:dyDescent="0.25">
      <c r="A5" t="s">
        <v>97</v>
      </c>
      <c r="B5">
        <v>3.1E-2</v>
      </c>
    </row>
    <row r="6" spans="1:2" x14ac:dyDescent="0.25">
      <c r="A6" t="s">
        <v>98</v>
      </c>
      <c r="B6">
        <v>2.4649999999999999</v>
      </c>
    </row>
    <row r="7" spans="1:2" x14ac:dyDescent="0.25">
      <c r="A7" t="s">
        <v>99</v>
      </c>
      <c r="B7">
        <v>2.1280000000000001</v>
      </c>
    </row>
    <row r="8" spans="1:2" x14ac:dyDescent="0.25">
      <c r="A8" t="s">
        <v>100</v>
      </c>
      <c r="B8">
        <v>2.9449999999999998</v>
      </c>
    </row>
    <row r="9" spans="1:2" x14ac:dyDescent="0.25">
      <c r="A9" t="s">
        <v>101</v>
      </c>
      <c r="B9">
        <v>0.17599999999999999</v>
      </c>
    </row>
  </sheetData>
  <sheetProtection algorithmName="SHA-512" hashValue="GejgbU20slDXdbWA1DvraQ6y+/lbCiK76uUGtdptWeC57W3xK6c0kLuTogK8zS+Je2nD/GEaBtlpfquD/A/YgA==" saltValue="ZW/SjIRXTcYLIJJUeRulR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238C-572D-417D-9806-DC42DFFF88D7}">
  <sheetPr>
    <pageSetUpPr fitToPage="1"/>
  </sheetPr>
  <dimension ref="A1:AI37"/>
  <sheetViews>
    <sheetView showGridLines="0" showZeros="0" view="pageBreakPreview" topLeftCell="H2" zoomScaleNormal="100" zoomScaleSheetLayoutView="100" workbookViewId="0">
      <selection activeCell="AL15" sqref="AL15"/>
    </sheetView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6" width="14.7265625" style="5" customWidth="1"/>
    <col min="17" max="22" width="11.7265625" style="5" customWidth="1"/>
    <col min="23" max="23" width="11.7265625" style="6" customWidth="1"/>
    <col min="24" max="25" width="11.7265625" style="58" hidden="1" customWidth="1"/>
    <col min="26" max="29" width="15.7265625" style="58" hidden="1" customWidth="1"/>
    <col min="30" max="30" width="0" style="58" hidden="1" customWidth="1"/>
    <col min="31" max="32" width="0" style="63" hidden="1" customWidth="1"/>
    <col min="33" max="33" width="0" style="6" hidden="1" customWidth="1"/>
    <col min="34" max="16384" width="9.1796875" style="6"/>
  </cols>
  <sheetData>
    <row r="1" spans="1:35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5" ht="20.149999999999999" customHeight="1" x14ac:dyDescent="0.25">
      <c r="B2" s="227" t="s">
        <v>55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141"/>
      <c r="P2" s="141"/>
      <c r="Q2" s="4" t="s">
        <v>0</v>
      </c>
      <c r="R2" s="4"/>
      <c r="S2" s="4"/>
      <c r="T2" s="4"/>
      <c r="U2" s="4"/>
      <c r="V2" s="4"/>
      <c r="W2" s="3"/>
    </row>
    <row r="3" spans="1:35" ht="20.149999999999999" customHeight="1" x14ac:dyDescent="0.25">
      <c r="B3" s="234"/>
      <c r="C3" s="234"/>
      <c r="D3" s="234"/>
      <c r="E3" s="234"/>
      <c r="F3" s="234"/>
      <c r="G3" s="234"/>
      <c r="H3" s="234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5" s="7" customFormat="1" ht="20.149999999999999" customHeight="1" x14ac:dyDescent="0.25">
      <c r="A4" s="2"/>
      <c r="B4" s="235" t="s">
        <v>57</v>
      </c>
      <c r="C4" s="235" t="s">
        <v>2</v>
      </c>
      <c r="D4" s="15" t="s">
        <v>1</v>
      </c>
      <c r="E4" s="228"/>
      <c r="F4" s="228"/>
      <c r="G4" s="228"/>
      <c r="H4" s="16" t="s">
        <v>13</v>
      </c>
      <c r="I4" s="10" t="s">
        <v>1</v>
      </c>
      <c r="J4" s="261"/>
      <c r="K4" s="261"/>
      <c r="L4" s="261"/>
      <c r="M4" s="261"/>
      <c r="N4" s="261"/>
      <c r="O4" s="155"/>
      <c r="P4" s="155"/>
      <c r="Q4" s="2"/>
      <c r="R4" s="1"/>
      <c r="S4" s="1"/>
      <c r="T4" s="1"/>
      <c r="U4" s="2"/>
      <c r="V4" s="1"/>
      <c r="W4" s="2"/>
      <c r="X4" s="59"/>
      <c r="Y4" s="59"/>
      <c r="Z4" s="59"/>
      <c r="AA4" s="59"/>
      <c r="AB4" s="59"/>
      <c r="AC4" s="59"/>
      <c r="AD4" s="59"/>
      <c r="AE4" s="64"/>
      <c r="AF4" s="64"/>
    </row>
    <row r="5" spans="1:35" s="7" customFormat="1" ht="20.149999999999999" customHeight="1" x14ac:dyDescent="0.25">
      <c r="A5" s="2"/>
      <c r="B5" s="236" t="s">
        <v>56</v>
      </c>
      <c r="C5" s="236" t="s">
        <v>12</v>
      </c>
      <c r="D5" s="15" t="s">
        <v>1</v>
      </c>
      <c r="E5" s="237"/>
      <c r="F5" s="237"/>
      <c r="G5" s="237"/>
      <c r="H5" s="16" t="s">
        <v>0</v>
      </c>
      <c r="I5" s="10" t="s">
        <v>87</v>
      </c>
      <c r="J5" s="16"/>
      <c r="K5" s="16" t="s">
        <v>0</v>
      </c>
      <c r="L5" s="16" t="s">
        <v>0</v>
      </c>
      <c r="M5" s="16" t="s">
        <v>0</v>
      </c>
      <c r="N5" s="16" t="s">
        <v>0</v>
      </c>
      <c r="O5" s="16"/>
      <c r="P5" s="16"/>
      <c r="Q5" s="2"/>
      <c r="R5" s="57"/>
      <c r="S5" s="1"/>
      <c r="T5" s="1"/>
      <c r="U5" s="1"/>
      <c r="V5" s="1"/>
      <c r="W5" s="2"/>
      <c r="X5" s="59"/>
      <c r="Y5" s="59"/>
      <c r="Z5" s="59"/>
      <c r="AA5" s="59"/>
      <c r="AB5" s="59"/>
      <c r="AC5" s="59"/>
      <c r="AD5" s="59"/>
      <c r="AE5" s="64"/>
      <c r="AF5" s="64"/>
    </row>
    <row r="6" spans="1:35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 t="s">
        <v>0</v>
      </c>
      <c r="O6" s="1"/>
      <c r="P6" s="1"/>
      <c r="Q6" s="1"/>
      <c r="R6" s="1"/>
      <c r="S6" s="1"/>
      <c r="T6" s="1"/>
      <c r="U6" s="1"/>
      <c r="V6" s="1"/>
      <c r="W6" s="2"/>
      <c r="X6" s="59"/>
      <c r="Y6" s="59"/>
      <c r="Z6" s="59"/>
      <c r="AA6" s="59"/>
      <c r="AB6" s="59"/>
      <c r="AC6" s="59"/>
      <c r="AD6" s="59"/>
      <c r="AE6" s="64"/>
      <c r="AF6" s="64"/>
    </row>
    <row r="7" spans="1:35" s="9" customFormat="1" ht="27" customHeight="1" x14ac:dyDescent="0.25">
      <c r="A7" s="13"/>
      <c r="C7" s="10"/>
      <c r="D7" s="10"/>
      <c r="E7" s="200" t="s">
        <v>52</v>
      </c>
      <c r="F7" s="208"/>
      <c r="G7" s="201"/>
      <c r="H7" s="200" t="s">
        <v>53</v>
      </c>
      <c r="I7" s="208"/>
      <c r="J7" s="208"/>
      <c r="K7" s="208"/>
      <c r="L7" s="208"/>
      <c r="M7" s="208"/>
      <c r="N7" s="201"/>
      <c r="O7" s="200" t="s">
        <v>89</v>
      </c>
      <c r="P7" s="201"/>
      <c r="Q7" s="200" t="s">
        <v>54</v>
      </c>
      <c r="R7" s="208"/>
      <c r="S7" s="208"/>
      <c r="T7" s="208"/>
      <c r="U7" s="200" t="s">
        <v>8</v>
      </c>
      <c r="V7" s="208"/>
      <c r="W7" s="201"/>
      <c r="X7" s="60"/>
      <c r="Y7" s="60"/>
      <c r="Z7" s="60"/>
      <c r="AA7" s="60"/>
      <c r="AB7" s="60"/>
      <c r="AC7" s="60"/>
      <c r="AD7" s="60"/>
      <c r="AE7" s="65"/>
      <c r="AF7" s="65"/>
    </row>
    <row r="8" spans="1:35" s="8" customFormat="1" ht="15" customHeight="1" x14ac:dyDescent="0.25">
      <c r="A8" s="1"/>
      <c r="B8" s="17"/>
      <c r="C8" s="17"/>
      <c r="D8" s="17"/>
      <c r="E8" s="122" t="s">
        <v>0</v>
      </c>
      <c r="G8" s="70"/>
      <c r="H8" s="214" t="s">
        <v>3</v>
      </c>
      <c r="I8" s="215"/>
      <c r="J8" s="238" t="s">
        <v>4</v>
      </c>
      <c r="K8" s="215"/>
      <c r="L8" s="238" t="s">
        <v>5</v>
      </c>
      <c r="M8" s="215"/>
      <c r="N8" s="72" t="s">
        <v>17</v>
      </c>
      <c r="O8" s="143"/>
      <c r="P8" s="143"/>
      <c r="Q8" s="80"/>
      <c r="R8" s="81" t="s">
        <v>10</v>
      </c>
      <c r="S8" s="81" t="s">
        <v>11</v>
      </c>
      <c r="T8" s="82" t="s">
        <v>16</v>
      </c>
      <c r="U8" s="100" t="s">
        <v>0</v>
      </c>
      <c r="V8" s="101"/>
      <c r="W8" s="102" t="s">
        <v>20</v>
      </c>
      <c r="X8" s="59"/>
      <c r="Y8" s="59"/>
      <c r="Z8" s="59"/>
      <c r="AA8" s="59"/>
      <c r="AB8" s="59"/>
      <c r="AC8" s="59"/>
      <c r="AD8" s="59"/>
      <c r="AE8" s="59"/>
      <c r="AF8" s="59"/>
    </row>
    <row r="9" spans="1:35" s="8" customFormat="1" ht="15" customHeight="1" x14ac:dyDescent="0.25">
      <c r="A9" s="1"/>
      <c r="B9" s="17"/>
      <c r="C9" s="17"/>
      <c r="D9" s="17"/>
      <c r="E9" s="68" t="s">
        <v>74</v>
      </c>
      <c r="F9" s="125"/>
      <c r="G9" s="70"/>
      <c r="H9" s="221" t="s">
        <v>34</v>
      </c>
      <c r="I9" s="212"/>
      <c r="J9" s="73"/>
      <c r="K9" s="74"/>
      <c r="L9" s="211" t="s">
        <v>34</v>
      </c>
      <c r="M9" s="212"/>
      <c r="N9" s="75"/>
      <c r="O9" s="73"/>
      <c r="P9" s="142" t="s">
        <v>90</v>
      </c>
      <c r="Q9" s="83"/>
      <c r="R9" s="84" t="s">
        <v>0</v>
      </c>
      <c r="S9" s="84"/>
      <c r="T9" s="85"/>
      <c r="U9" s="103" t="s">
        <v>19</v>
      </c>
      <c r="V9" s="104" t="s">
        <v>19</v>
      </c>
      <c r="W9" s="105" t="s">
        <v>68</v>
      </c>
      <c r="X9" s="59"/>
      <c r="Y9" s="59"/>
      <c r="Z9" s="59"/>
      <c r="AA9" s="59"/>
      <c r="AB9" s="59"/>
      <c r="AC9" s="59"/>
      <c r="AD9" s="59"/>
      <c r="AE9" s="59"/>
      <c r="AF9" s="59"/>
    </row>
    <row r="10" spans="1:35" s="7" customFormat="1" ht="14" x14ac:dyDescent="0.25">
      <c r="A10" s="2"/>
      <c r="B10" s="17"/>
      <c r="C10" s="260"/>
      <c r="D10" s="260"/>
      <c r="E10" s="123" t="s">
        <v>82</v>
      </c>
      <c r="F10" s="124" t="s">
        <v>33</v>
      </c>
      <c r="G10" s="70" t="s">
        <v>75</v>
      </c>
      <c r="H10" s="216" t="s">
        <v>35</v>
      </c>
      <c r="I10" s="212"/>
      <c r="J10" s="211" t="s">
        <v>37</v>
      </c>
      <c r="K10" s="212"/>
      <c r="L10" s="211" t="s">
        <v>39</v>
      </c>
      <c r="M10" s="212"/>
      <c r="N10" s="76" t="s">
        <v>41</v>
      </c>
      <c r="O10" s="142"/>
      <c r="P10" s="142" t="s">
        <v>88</v>
      </c>
      <c r="Q10" s="86" t="s">
        <v>18</v>
      </c>
      <c r="R10" s="84" t="s">
        <v>18</v>
      </c>
      <c r="S10" s="116" t="s">
        <v>67</v>
      </c>
      <c r="T10" s="85" t="s">
        <v>15</v>
      </c>
      <c r="U10" s="103" t="s">
        <v>45</v>
      </c>
      <c r="V10" s="104" t="s">
        <v>46</v>
      </c>
      <c r="W10" s="105" t="s">
        <v>76</v>
      </c>
      <c r="X10" s="59"/>
      <c r="Y10" s="59"/>
      <c r="Z10" s="59"/>
      <c r="AA10" s="59"/>
      <c r="AB10" s="59"/>
      <c r="AC10" s="59"/>
      <c r="AD10" s="59"/>
      <c r="AE10" s="64"/>
      <c r="AF10" s="64"/>
    </row>
    <row r="11" spans="1:35" s="19" customFormat="1" ht="15" customHeight="1" thickBot="1" x14ac:dyDescent="0.3">
      <c r="A11" s="18"/>
      <c r="B11" s="17" t="s">
        <v>0</v>
      </c>
      <c r="C11" s="233" t="s">
        <v>0</v>
      </c>
      <c r="D11" s="233"/>
      <c r="E11" s="123" t="s">
        <v>84</v>
      </c>
      <c r="F11" s="69"/>
      <c r="G11" s="71"/>
      <c r="H11" s="217" t="s">
        <v>36</v>
      </c>
      <c r="I11" s="218"/>
      <c r="J11" s="239" t="s">
        <v>38</v>
      </c>
      <c r="K11" s="218"/>
      <c r="L11" s="211" t="s">
        <v>40</v>
      </c>
      <c r="M11" s="212"/>
      <c r="N11" s="76" t="s">
        <v>42</v>
      </c>
      <c r="O11" s="142" t="s">
        <v>58</v>
      </c>
      <c r="P11" s="142" t="s">
        <v>91</v>
      </c>
      <c r="Q11" s="86" t="s">
        <v>43</v>
      </c>
      <c r="R11" s="84" t="s">
        <v>44</v>
      </c>
      <c r="S11" s="87" t="s">
        <v>76</v>
      </c>
      <c r="T11" s="85" t="s">
        <v>83</v>
      </c>
      <c r="U11" s="106" t="s">
        <v>6</v>
      </c>
      <c r="V11" s="107" t="s">
        <v>76</v>
      </c>
      <c r="W11" s="105" t="s">
        <v>7</v>
      </c>
      <c r="X11" s="61"/>
      <c r="Y11" s="61"/>
      <c r="Z11" s="61"/>
      <c r="AA11" s="61"/>
      <c r="AB11" s="61"/>
      <c r="AC11" s="61"/>
      <c r="AD11" s="61"/>
      <c r="AE11" s="66"/>
      <c r="AF11" s="66"/>
    </row>
    <row r="12" spans="1:35" s="50" customFormat="1" ht="29.25" customHeight="1" thickBot="1" x14ac:dyDescent="0.3">
      <c r="B12" s="51" t="s">
        <v>9</v>
      </c>
      <c r="C12" s="259" t="s">
        <v>71</v>
      </c>
      <c r="D12" s="259"/>
      <c r="E12" s="53" t="s">
        <v>47</v>
      </c>
      <c r="F12" s="54" t="s">
        <v>48</v>
      </c>
      <c r="G12" s="52" t="s">
        <v>49</v>
      </c>
      <c r="H12" s="225" t="s">
        <v>50</v>
      </c>
      <c r="I12" s="226"/>
      <c r="J12" s="206" t="s">
        <v>49</v>
      </c>
      <c r="K12" s="207"/>
      <c r="L12" s="206" t="s">
        <v>49</v>
      </c>
      <c r="M12" s="207"/>
      <c r="N12" s="77" t="s">
        <v>51</v>
      </c>
      <c r="O12" s="148" t="s">
        <v>92</v>
      </c>
      <c r="P12" s="144" t="s">
        <v>51</v>
      </c>
      <c r="Q12" s="88" t="s">
        <v>49</v>
      </c>
      <c r="R12" s="89" t="s">
        <v>49</v>
      </c>
      <c r="S12" s="90" t="s">
        <v>49</v>
      </c>
      <c r="T12" s="91" t="s">
        <v>51</v>
      </c>
      <c r="U12" s="222" t="s">
        <v>51</v>
      </c>
      <c r="V12" s="223"/>
      <c r="W12" s="224"/>
      <c r="X12" s="62" t="s">
        <v>23</v>
      </c>
      <c r="Y12" s="62" t="s">
        <v>24</v>
      </c>
      <c r="Z12" s="62" t="s">
        <v>25</v>
      </c>
      <c r="AA12" s="62" t="s">
        <v>26</v>
      </c>
      <c r="AB12" s="62" t="s">
        <v>27</v>
      </c>
      <c r="AC12" s="62" t="s">
        <v>28</v>
      </c>
      <c r="AD12" s="62" t="s">
        <v>29</v>
      </c>
      <c r="AE12" s="67"/>
      <c r="AF12" s="67"/>
    </row>
    <row r="13" spans="1:35" s="7" customFormat="1" ht="22" customHeight="1" x14ac:dyDescent="0.25">
      <c r="A13" s="2"/>
      <c r="B13" s="25">
        <v>1</v>
      </c>
      <c r="C13" s="229"/>
      <c r="D13" s="230"/>
      <c r="E13" s="20"/>
      <c r="F13" s="23" t="s">
        <v>32</v>
      </c>
      <c r="G13" s="26"/>
      <c r="H13" s="219"/>
      <c r="I13" s="220"/>
      <c r="J13" s="209"/>
      <c r="K13" s="210"/>
      <c r="L13" s="213"/>
      <c r="M13" s="213"/>
      <c r="N13" s="78"/>
      <c r="O13" s="145" t="s">
        <v>93</v>
      </c>
      <c r="P13" s="149"/>
      <c r="Q13" s="92"/>
      <c r="R13" s="93"/>
      <c r="S13" s="93"/>
      <c r="T13" s="94"/>
      <c r="U13" s="108"/>
      <c r="V13" s="109"/>
      <c r="W13" s="110"/>
      <c r="X13" s="59" t="b">
        <f t="shared" ref="X13:X37" si="0">_xlfn.ISFORMULA(F13)</f>
        <v>0</v>
      </c>
      <c r="Y13" s="59" t="b">
        <f t="shared" ref="Y13:Y37" si="1">_xlfn.ISFORMULA(H13)</f>
        <v>0</v>
      </c>
      <c r="Z13" s="59" t="b">
        <f>_xlfn.ISFORMULA(N13)</f>
        <v>0</v>
      </c>
      <c r="AA13" s="59" t="b">
        <f>_xlfn.ISFORMULA(T13)</f>
        <v>0</v>
      </c>
      <c r="AB13" s="59" t="b">
        <f>_xlfn.ISFORMULA(U13)</f>
        <v>0</v>
      </c>
      <c r="AC13" s="59" t="b">
        <f>_xlfn.ISFORMULA(V13)</f>
        <v>0</v>
      </c>
      <c r="AD13" s="59" t="b">
        <f>_xlfn.ISFORMULA(W13)</f>
        <v>0</v>
      </c>
      <c r="AE13" s="64"/>
      <c r="AF13" s="64"/>
    </row>
    <row r="14" spans="1:35" s="7" customFormat="1" ht="22" customHeight="1" x14ac:dyDescent="0.25">
      <c r="A14" s="2"/>
      <c r="B14" s="25">
        <v>2</v>
      </c>
      <c r="C14" s="231"/>
      <c r="D14" s="232"/>
      <c r="E14" s="21"/>
      <c r="F14" s="24">
        <f t="shared" ref="F14:F37" si="2">G13</f>
        <v>0</v>
      </c>
      <c r="G14" s="33"/>
      <c r="H14" s="257">
        <f>L13</f>
        <v>0</v>
      </c>
      <c r="I14" s="258"/>
      <c r="J14" s="204">
        <v>0</v>
      </c>
      <c r="K14" s="205"/>
      <c r="L14" s="198"/>
      <c r="M14" s="198"/>
      <c r="N14" s="79"/>
      <c r="O14" s="146" t="s">
        <v>93</v>
      </c>
      <c r="P14" s="150"/>
      <c r="Q14" s="95"/>
      <c r="R14" s="96"/>
      <c r="S14" s="96"/>
      <c r="T14" s="97"/>
      <c r="U14" s="111"/>
      <c r="V14" s="112"/>
      <c r="W14" s="113"/>
      <c r="X14" s="59" t="b">
        <f t="shared" si="0"/>
        <v>1</v>
      </c>
      <c r="Y14" s="59" t="b">
        <f t="shared" si="1"/>
        <v>1</v>
      </c>
      <c r="Z14" s="59" t="b">
        <f t="shared" ref="Z14:Z37" si="3">_xlfn.ISFORMULA(N14)</f>
        <v>0</v>
      </c>
      <c r="AA14" s="59" t="b">
        <f t="shared" ref="AA14:AD37" si="4">_xlfn.ISFORMULA(T14)</f>
        <v>0</v>
      </c>
      <c r="AB14" s="59" t="b">
        <f t="shared" si="4"/>
        <v>0</v>
      </c>
      <c r="AC14" s="59" t="b">
        <f t="shared" si="4"/>
        <v>0</v>
      </c>
      <c r="AD14" s="59" t="b">
        <f t="shared" si="4"/>
        <v>0</v>
      </c>
      <c r="AE14" s="64"/>
      <c r="AF14" s="64"/>
      <c r="AI14" s="7" t="s">
        <v>0</v>
      </c>
    </row>
    <row r="15" spans="1:35" s="7" customFormat="1" ht="22" customHeight="1" x14ac:dyDescent="0.25">
      <c r="A15" s="2"/>
      <c r="B15" s="21">
        <v>3</v>
      </c>
      <c r="C15" s="202"/>
      <c r="D15" s="203"/>
      <c r="E15" s="21"/>
      <c r="F15" s="24">
        <f t="shared" si="2"/>
        <v>0</v>
      </c>
      <c r="G15" s="33"/>
      <c r="H15" s="257">
        <f t="shared" ref="H15:H37" si="5">L14</f>
        <v>0</v>
      </c>
      <c r="I15" s="258"/>
      <c r="J15" s="204"/>
      <c r="K15" s="205"/>
      <c r="L15" s="198"/>
      <c r="M15" s="198"/>
      <c r="N15" s="79"/>
      <c r="O15" s="146" t="s">
        <v>93</v>
      </c>
      <c r="P15" s="150"/>
      <c r="Q15" s="95"/>
      <c r="R15" s="96"/>
      <c r="S15" s="96"/>
      <c r="T15" s="97"/>
      <c r="U15" s="111"/>
      <c r="V15" s="112"/>
      <c r="W15" s="113"/>
      <c r="X15" s="59" t="b">
        <f t="shared" si="0"/>
        <v>1</v>
      </c>
      <c r="Y15" s="59" t="b">
        <f t="shared" si="1"/>
        <v>1</v>
      </c>
      <c r="Z15" s="59" t="b">
        <f t="shared" si="3"/>
        <v>0</v>
      </c>
      <c r="AA15" s="59" t="b">
        <f t="shared" si="4"/>
        <v>0</v>
      </c>
      <c r="AB15" s="59" t="b">
        <f t="shared" si="4"/>
        <v>0</v>
      </c>
      <c r="AC15" s="59" t="b">
        <f t="shared" si="4"/>
        <v>0</v>
      </c>
      <c r="AD15" s="59" t="b">
        <f t="shared" si="4"/>
        <v>0</v>
      </c>
      <c r="AE15" s="64"/>
      <c r="AF15" s="64"/>
    </row>
    <row r="16" spans="1:35" s="7" customFormat="1" ht="22" customHeight="1" x14ac:dyDescent="0.25">
      <c r="A16" s="2"/>
      <c r="B16" s="21">
        <v>4</v>
      </c>
      <c r="C16" s="202"/>
      <c r="D16" s="203"/>
      <c r="E16" s="21"/>
      <c r="F16" s="24">
        <f t="shared" si="2"/>
        <v>0</v>
      </c>
      <c r="G16" s="33"/>
      <c r="H16" s="257">
        <f t="shared" si="5"/>
        <v>0</v>
      </c>
      <c r="I16" s="258"/>
      <c r="J16" s="204"/>
      <c r="K16" s="205"/>
      <c r="L16" s="198"/>
      <c r="M16" s="198"/>
      <c r="N16" s="79"/>
      <c r="O16" s="146" t="s">
        <v>93</v>
      </c>
      <c r="P16" s="150"/>
      <c r="Q16" s="95"/>
      <c r="R16" s="96"/>
      <c r="S16" s="96"/>
      <c r="T16" s="97"/>
      <c r="U16" s="111"/>
      <c r="V16" s="112"/>
      <c r="W16" s="113"/>
      <c r="X16" s="59" t="b">
        <f t="shared" si="0"/>
        <v>1</v>
      </c>
      <c r="Y16" s="59" t="b">
        <f t="shared" si="1"/>
        <v>1</v>
      </c>
      <c r="Z16" s="59" t="b">
        <f t="shared" si="3"/>
        <v>0</v>
      </c>
      <c r="AA16" s="59" t="b">
        <f t="shared" si="4"/>
        <v>0</v>
      </c>
      <c r="AB16" s="59" t="b">
        <f t="shared" si="4"/>
        <v>0</v>
      </c>
      <c r="AC16" s="59" t="b">
        <f t="shared" si="4"/>
        <v>0</v>
      </c>
      <c r="AD16" s="59" t="b">
        <f t="shared" si="4"/>
        <v>0</v>
      </c>
      <c r="AE16" s="64"/>
      <c r="AF16" s="64"/>
    </row>
    <row r="17" spans="1:32" s="7" customFormat="1" ht="22" customHeight="1" x14ac:dyDescent="0.25">
      <c r="A17" s="2"/>
      <c r="B17" s="21">
        <v>5</v>
      </c>
      <c r="C17" s="202"/>
      <c r="D17" s="203"/>
      <c r="E17" s="21"/>
      <c r="F17" s="24">
        <f t="shared" si="2"/>
        <v>0</v>
      </c>
      <c r="G17" s="33"/>
      <c r="H17" s="257">
        <f t="shared" si="5"/>
        <v>0</v>
      </c>
      <c r="I17" s="258"/>
      <c r="J17" s="204"/>
      <c r="K17" s="205"/>
      <c r="L17" s="198"/>
      <c r="M17" s="198"/>
      <c r="N17" s="79"/>
      <c r="O17" s="146" t="s">
        <v>93</v>
      </c>
      <c r="P17" s="150"/>
      <c r="Q17" s="95"/>
      <c r="R17" s="96"/>
      <c r="S17" s="96"/>
      <c r="T17" s="97"/>
      <c r="U17" s="111"/>
      <c r="V17" s="112"/>
      <c r="W17" s="113"/>
      <c r="X17" s="59" t="b">
        <f t="shared" si="0"/>
        <v>1</v>
      </c>
      <c r="Y17" s="59" t="b">
        <f t="shared" si="1"/>
        <v>1</v>
      </c>
      <c r="Z17" s="59" t="b">
        <f t="shared" si="3"/>
        <v>0</v>
      </c>
      <c r="AA17" s="59" t="b">
        <f t="shared" si="4"/>
        <v>0</v>
      </c>
      <c r="AB17" s="59" t="b">
        <f t="shared" si="4"/>
        <v>0</v>
      </c>
      <c r="AC17" s="59" t="b">
        <f t="shared" si="4"/>
        <v>0</v>
      </c>
      <c r="AD17" s="59" t="b">
        <f t="shared" si="4"/>
        <v>0</v>
      </c>
      <c r="AE17" s="64"/>
      <c r="AF17" s="64"/>
    </row>
    <row r="18" spans="1:32" s="7" customFormat="1" ht="22" customHeight="1" x14ac:dyDescent="0.25">
      <c r="A18" s="2"/>
      <c r="B18" s="21">
        <v>6</v>
      </c>
      <c r="C18" s="202"/>
      <c r="D18" s="203"/>
      <c r="E18" s="21"/>
      <c r="F18" s="24">
        <f t="shared" si="2"/>
        <v>0</v>
      </c>
      <c r="G18" s="33"/>
      <c r="H18" s="257">
        <f t="shared" si="5"/>
        <v>0</v>
      </c>
      <c r="I18" s="258"/>
      <c r="J18" s="204"/>
      <c r="K18" s="205"/>
      <c r="L18" s="198"/>
      <c r="M18" s="198"/>
      <c r="N18" s="79"/>
      <c r="O18" s="146" t="s">
        <v>93</v>
      </c>
      <c r="P18" s="150"/>
      <c r="Q18" s="95"/>
      <c r="R18" s="96"/>
      <c r="S18" s="96"/>
      <c r="T18" s="97"/>
      <c r="U18" s="111"/>
      <c r="V18" s="112"/>
      <c r="W18" s="113"/>
      <c r="X18" s="59" t="b">
        <f t="shared" si="0"/>
        <v>1</v>
      </c>
      <c r="Y18" s="59" t="b">
        <f t="shared" si="1"/>
        <v>1</v>
      </c>
      <c r="Z18" s="59" t="b">
        <f t="shared" si="3"/>
        <v>0</v>
      </c>
      <c r="AA18" s="59" t="b">
        <f t="shared" si="4"/>
        <v>0</v>
      </c>
      <c r="AB18" s="59" t="b">
        <f t="shared" si="4"/>
        <v>0</v>
      </c>
      <c r="AC18" s="59" t="b">
        <f t="shared" si="4"/>
        <v>0</v>
      </c>
      <c r="AD18" s="59" t="b">
        <f t="shared" si="4"/>
        <v>0</v>
      </c>
      <c r="AE18" s="64"/>
      <c r="AF18" s="64"/>
    </row>
    <row r="19" spans="1:32" s="7" customFormat="1" ht="22" customHeight="1" x14ac:dyDescent="0.25">
      <c r="A19" s="2"/>
      <c r="B19" s="21">
        <v>7</v>
      </c>
      <c r="C19" s="202"/>
      <c r="D19" s="203"/>
      <c r="E19" s="21"/>
      <c r="F19" s="24">
        <f t="shared" si="2"/>
        <v>0</v>
      </c>
      <c r="G19" s="33"/>
      <c r="H19" s="257">
        <f t="shared" si="5"/>
        <v>0</v>
      </c>
      <c r="I19" s="258"/>
      <c r="J19" s="204"/>
      <c r="K19" s="205"/>
      <c r="L19" s="198"/>
      <c r="M19" s="198"/>
      <c r="N19" s="79"/>
      <c r="O19" s="146" t="s">
        <v>93</v>
      </c>
      <c r="P19" s="150"/>
      <c r="Q19" s="95"/>
      <c r="R19" s="96"/>
      <c r="S19" s="96"/>
      <c r="T19" s="97"/>
      <c r="U19" s="111"/>
      <c r="V19" s="112"/>
      <c r="W19" s="113"/>
      <c r="X19" s="59" t="b">
        <f t="shared" si="0"/>
        <v>1</v>
      </c>
      <c r="Y19" s="59" t="b">
        <f t="shared" si="1"/>
        <v>1</v>
      </c>
      <c r="Z19" s="59" t="b">
        <f t="shared" si="3"/>
        <v>0</v>
      </c>
      <c r="AA19" s="59" t="b">
        <f t="shared" si="4"/>
        <v>0</v>
      </c>
      <c r="AB19" s="59" t="b">
        <f t="shared" si="4"/>
        <v>0</v>
      </c>
      <c r="AC19" s="59" t="b">
        <f t="shared" si="4"/>
        <v>0</v>
      </c>
      <c r="AD19" s="59" t="b">
        <f t="shared" si="4"/>
        <v>0</v>
      </c>
      <c r="AE19" s="64"/>
      <c r="AF19" s="64"/>
    </row>
    <row r="20" spans="1:32" s="7" customFormat="1" ht="22" customHeight="1" x14ac:dyDescent="0.25">
      <c r="A20" s="2"/>
      <c r="B20" s="21">
        <v>8</v>
      </c>
      <c r="C20" s="202"/>
      <c r="D20" s="203"/>
      <c r="E20" s="21"/>
      <c r="F20" s="24">
        <f t="shared" si="2"/>
        <v>0</v>
      </c>
      <c r="G20" s="33"/>
      <c r="H20" s="257">
        <f t="shared" si="5"/>
        <v>0</v>
      </c>
      <c r="I20" s="258"/>
      <c r="J20" s="204"/>
      <c r="K20" s="205"/>
      <c r="L20" s="198"/>
      <c r="M20" s="198"/>
      <c r="N20" s="79"/>
      <c r="O20" s="146" t="s">
        <v>93</v>
      </c>
      <c r="P20" s="150"/>
      <c r="Q20" s="95"/>
      <c r="R20" s="96"/>
      <c r="S20" s="96"/>
      <c r="T20" s="97"/>
      <c r="U20" s="111"/>
      <c r="V20" s="112"/>
      <c r="W20" s="113"/>
      <c r="X20" s="59" t="b">
        <f t="shared" si="0"/>
        <v>1</v>
      </c>
      <c r="Y20" s="59" t="b">
        <f t="shared" si="1"/>
        <v>1</v>
      </c>
      <c r="Z20" s="59" t="b">
        <f t="shared" si="3"/>
        <v>0</v>
      </c>
      <c r="AA20" s="59" t="b">
        <f t="shared" si="4"/>
        <v>0</v>
      </c>
      <c r="AB20" s="59" t="b">
        <f t="shared" si="4"/>
        <v>0</v>
      </c>
      <c r="AC20" s="59" t="b">
        <f t="shared" si="4"/>
        <v>0</v>
      </c>
      <c r="AD20" s="59" t="b">
        <f t="shared" si="4"/>
        <v>0</v>
      </c>
      <c r="AE20" s="64"/>
      <c r="AF20" s="64"/>
    </row>
    <row r="21" spans="1:32" s="7" customFormat="1" ht="22" customHeight="1" x14ac:dyDescent="0.25">
      <c r="A21" s="2"/>
      <c r="B21" s="21">
        <v>9</v>
      </c>
      <c r="C21" s="202"/>
      <c r="D21" s="203"/>
      <c r="E21" s="21"/>
      <c r="F21" s="24">
        <f t="shared" si="2"/>
        <v>0</v>
      </c>
      <c r="G21" s="33"/>
      <c r="H21" s="257">
        <f t="shared" si="5"/>
        <v>0</v>
      </c>
      <c r="I21" s="258"/>
      <c r="J21" s="204"/>
      <c r="K21" s="205"/>
      <c r="L21" s="198"/>
      <c r="M21" s="198"/>
      <c r="N21" s="79"/>
      <c r="O21" s="146" t="s">
        <v>93</v>
      </c>
      <c r="P21" s="150"/>
      <c r="Q21" s="95"/>
      <c r="R21" s="96"/>
      <c r="S21" s="96"/>
      <c r="T21" s="97"/>
      <c r="U21" s="111"/>
      <c r="V21" s="112"/>
      <c r="W21" s="113"/>
      <c r="X21" s="59" t="b">
        <f t="shared" si="0"/>
        <v>1</v>
      </c>
      <c r="Y21" s="59" t="b">
        <f t="shared" si="1"/>
        <v>1</v>
      </c>
      <c r="Z21" s="59" t="b">
        <f t="shared" si="3"/>
        <v>0</v>
      </c>
      <c r="AA21" s="59" t="b">
        <f t="shared" si="4"/>
        <v>0</v>
      </c>
      <c r="AB21" s="59" t="b">
        <f t="shared" si="4"/>
        <v>0</v>
      </c>
      <c r="AC21" s="59" t="b">
        <f t="shared" si="4"/>
        <v>0</v>
      </c>
      <c r="AD21" s="59" t="b">
        <f t="shared" si="4"/>
        <v>0</v>
      </c>
      <c r="AE21" s="64"/>
      <c r="AF21" s="64"/>
    </row>
    <row r="22" spans="1:32" s="7" customFormat="1" ht="22" customHeight="1" x14ac:dyDescent="0.25">
      <c r="A22" s="2"/>
      <c r="B22" s="21">
        <v>10</v>
      </c>
      <c r="C22" s="202"/>
      <c r="D22" s="203"/>
      <c r="E22" s="21"/>
      <c r="F22" s="24">
        <f t="shared" si="2"/>
        <v>0</v>
      </c>
      <c r="G22" s="33"/>
      <c r="H22" s="257">
        <f t="shared" si="5"/>
        <v>0</v>
      </c>
      <c r="I22" s="258"/>
      <c r="J22" s="204"/>
      <c r="K22" s="205"/>
      <c r="L22" s="198"/>
      <c r="M22" s="198"/>
      <c r="N22" s="79"/>
      <c r="O22" s="146" t="s">
        <v>93</v>
      </c>
      <c r="P22" s="150"/>
      <c r="Q22" s="95"/>
      <c r="R22" s="96"/>
      <c r="S22" s="96"/>
      <c r="T22" s="97"/>
      <c r="U22" s="111"/>
      <c r="V22" s="112"/>
      <c r="W22" s="113"/>
      <c r="X22" s="59" t="b">
        <f t="shared" si="0"/>
        <v>1</v>
      </c>
      <c r="Y22" s="59" t="b">
        <f t="shared" si="1"/>
        <v>1</v>
      </c>
      <c r="Z22" s="59" t="b">
        <f t="shared" si="3"/>
        <v>0</v>
      </c>
      <c r="AA22" s="59" t="b">
        <f t="shared" si="4"/>
        <v>0</v>
      </c>
      <c r="AB22" s="59" t="b">
        <f t="shared" si="4"/>
        <v>0</v>
      </c>
      <c r="AC22" s="59" t="b">
        <f t="shared" si="4"/>
        <v>0</v>
      </c>
      <c r="AD22" s="59" t="b">
        <f t="shared" si="4"/>
        <v>0</v>
      </c>
      <c r="AE22" s="64"/>
      <c r="AF22" s="64"/>
    </row>
    <row r="23" spans="1:32" s="7" customFormat="1" ht="22" customHeight="1" x14ac:dyDescent="0.25">
      <c r="A23" s="2"/>
      <c r="B23" s="21">
        <v>11</v>
      </c>
      <c r="C23" s="202"/>
      <c r="D23" s="203"/>
      <c r="E23" s="21"/>
      <c r="F23" s="24">
        <f t="shared" si="2"/>
        <v>0</v>
      </c>
      <c r="G23" s="33"/>
      <c r="H23" s="257">
        <f t="shared" si="5"/>
        <v>0</v>
      </c>
      <c r="I23" s="258"/>
      <c r="J23" s="204"/>
      <c r="K23" s="205"/>
      <c r="L23" s="198"/>
      <c r="M23" s="198"/>
      <c r="N23" s="79"/>
      <c r="O23" s="146" t="s">
        <v>93</v>
      </c>
      <c r="P23" s="150"/>
      <c r="Q23" s="95"/>
      <c r="R23" s="96"/>
      <c r="S23" s="96"/>
      <c r="T23" s="97"/>
      <c r="U23" s="111"/>
      <c r="V23" s="112"/>
      <c r="W23" s="113"/>
      <c r="X23" s="59" t="b">
        <f t="shared" si="0"/>
        <v>1</v>
      </c>
      <c r="Y23" s="59" t="b">
        <f t="shared" si="1"/>
        <v>1</v>
      </c>
      <c r="Z23" s="59" t="b">
        <f t="shared" si="3"/>
        <v>0</v>
      </c>
      <c r="AA23" s="59" t="b">
        <f t="shared" si="4"/>
        <v>0</v>
      </c>
      <c r="AB23" s="59" t="b">
        <f t="shared" si="4"/>
        <v>0</v>
      </c>
      <c r="AC23" s="59" t="b">
        <f t="shared" si="4"/>
        <v>0</v>
      </c>
      <c r="AD23" s="59" t="b">
        <f t="shared" si="4"/>
        <v>0</v>
      </c>
      <c r="AE23" s="64"/>
      <c r="AF23" s="64"/>
    </row>
    <row r="24" spans="1:32" s="7" customFormat="1" ht="22" customHeight="1" x14ac:dyDescent="0.25">
      <c r="A24" s="2"/>
      <c r="B24" s="21">
        <v>12</v>
      </c>
      <c r="C24" s="202"/>
      <c r="D24" s="203"/>
      <c r="E24" s="21"/>
      <c r="F24" s="24">
        <f t="shared" si="2"/>
        <v>0</v>
      </c>
      <c r="G24" s="33"/>
      <c r="H24" s="257">
        <f t="shared" si="5"/>
        <v>0</v>
      </c>
      <c r="I24" s="258"/>
      <c r="J24" s="204"/>
      <c r="K24" s="205"/>
      <c r="L24" s="198"/>
      <c r="M24" s="198"/>
      <c r="N24" s="79"/>
      <c r="O24" s="146" t="s">
        <v>93</v>
      </c>
      <c r="P24" s="150"/>
      <c r="Q24" s="95"/>
      <c r="R24" s="96"/>
      <c r="S24" s="96"/>
      <c r="T24" s="97"/>
      <c r="U24" s="111"/>
      <c r="V24" s="112"/>
      <c r="W24" s="113"/>
      <c r="X24" s="59" t="b">
        <f t="shared" si="0"/>
        <v>1</v>
      </c>
      <c r="Y24" s="59" t="b">
        <f t="shared" si="1"/>
        <v>1</v>
      </c>
      <c r="Z24" s="59" t="b">
        <f t="shared" si="3"/>
        <v>0</v>
      </c>
      <c r="AA24" s="59" t="b">
        <f t="shared" si="4"/>
        <v>0</v>
      </c>
      <c r="AB24" s="59" t="b">
        <f t="shared" si="4"/>
        <v>0</v>
      </c>
      <c r="AC24" s="59" t="b">
        <f t="shared" si="4"/>
        <v>0</v>
      </c>
      <c r="AD24" s="59" t="b">
        <f t="shared" si="4"/>
        <v>0</v>
      </c>
      <c r="AE24" s="64"/>
      <c r="AF24" s="64"/>
    </row>
    <row r="25" spans="1:32" s="7" customFormat="1" ht="22" customHeight="1" x14ac:dyDescent="0.25">
      <c r="A25" s="2"/>
      <c r="B25" s="21">
        <v>13</v>
      </c>
      <c r="C25" s="202"/>
      <c r="D25" s="203"/>
      <c r="E25" s="21"/>
      <c r="F25" s="24">
        <f t="shared" si="2"/>
        <v>0</v>
      </c>
      <c r="G25" s="33"/>
      <c r="H25" s="257">
        <f t="shared" si="5"/>
        <v>0</v>
      </c>
      <c r="I25" s="258"/>
      <c r="J25" s="204"/>
      <c r="K25" s="205"/>
      <c r="L25" s="198"/>
      <c r="M25" s="198"/>
      <c r="N25" s="79"/>
      <c r="O25" s="146" t="s">
        <v>93</v>
      </c>
      <c r="P25" s="150"/>
      <c r="Q25" s="95"/>
      <c r="R25" s="96"/>
      <c r="S25" s="96"/>
      <c r="T25" s="97"/>
      <c r="U25" s="111"/>
      <c r="V25" s="112"/>
      <c r="W25" s="113"/>
      <c r="X25" s="59" t="b">
        <f t="shared" si="0"/>
        <v>1</v>
      </c>
      <c r="Y25" s="59" t="b">
        <f t="shared" si="1"/>
        <v>1</v>
      </c>
      <c r="Z25" s="59" t="b">
        <f t="shared" si="3"/>
        <v>0</v>
      </c>
      <c r="AA25" s="59" t="b">
        <f t="shared" si="4"/>
        <v>0</v>
      </c>
      <c r="AB25" s="59" t="b">
        <f t="shared" si="4"/>
        <v>0</v>
      </c>
      <c r="AC25" s="59" t="b">
        <f t="shared" si="4"/>
        <v>0</v>
      </c>
      <c r="AD25" s="59" t="b">
        <f t="shared" si="4"/>
        <v>0</v>
      </c>
      <c r="AE25" s="64"/>
      <c r="AF25" s="64"/>
    </row>
    <row r="26" spans="1:32" s="7" customFormat="1" ht="22" customHeight="1" x14ac:dyDescent="0.25">
      <c r="A26" s="2"/>
      <c r="B26" s="21">
        <v>14</v>
      </c>
      <c r="C26" s="202"/>
      <c r="D26" s="203"/>
      <c r="E26" s="21"/>
      <c r="F26" s="24">
        <f t="shared" si="2"/>
        <v>0</v>
      </c>
      <c r="G26" s="33"/>
      <c r="H26" s="257">
        <f t="shared" si="5"/>
        <v>0</v>
      </c>
      <c r="I26" s="258"/>
      <c r="J26" s="204"/>
      <c r="K26" s="205"/>
      <c r="L26" s="198"/>
      <c r="M26" s="198"/>
      <c r="N26" s="79"/>
      <c r="O26" s="146" t="s">
        <v>93</v>
      </c>
      <c r="P26" s="150"/>
      <c r="Q26" s="95"/>
      <c r="R26" s="96"/>
      <c r="S26" s="96"/>
      <c r="T26" s="97"/>
      <c r="U26" s="111"/>
      <c r="V26" s="112"/>
      <c r="W26" s="113"/>
      <c r="X26" s="59" t="b">
        <f t="shared" si="0"/>
        <v>1</v>
      </c>
      <c r="Y26" s="59" t="b">
        <f t="shared" si="1"/>
        <v>1</v>
      </c>
      <c r="Z26" s="59" t="b">
        <f t="shared" si="3"/>
        <v>0</v>
      </c>
      <c r="AA26" s="59" t="b">
        <f t="shared" si="4"/>
        <v>0</v>
      </c>
      <c r="AB26" s="59" t="b">
        <f t="shared" si="4"/>
        <v>0</v>
      </c>
      <c r="AC26" s="59" t="b">
        <f t="shared" si="4"/>
        <v>0</v>
      </c>
      <c r="AD26" s="59" t="b">
        <f t="shared" si="4"/>
        <v>0</v>
      </c>
      <c r="AE26" s="64"/>
      <c r="AF26" s="64"/>
    </row>
    <row r="27" spans="1:32" s="7" customFormat="1" ht="22" customHeight="1" x14ac:dyDescent="0.25">
      <c r="A27" s="2"/>
      <c r="B27" s="21">
        <v>15</v>
      </c>
      <c r="C27" s="202"/>
      <c r="D27" s="203"/>
      <c r="E27" s="21"/>
      <c r="F27" s="24">
        <f t="shared" si="2"/>
        <v>0</v>
      </c>
      <c r="G27" s="33"/>
      <c r="H27" s="257">
        <f t="shared" si="5"/>
        <v>0</v>
      </c>
      <c r="I27" s="258"/>
      <c r="J27" s="204"/>
      <c r="K27" s="205"/>
      <c r="L27" s="198"/>
      <c r="M27" s="198"/>
      <c r="N27" s="79"/>
      <c r="O27" s="146" t="s">
        <v>93</v>
      </c>
      <c r="P27" s="150"/>
      <c r="Q27" s="95"/>
      <c r="R27" s="96"/>
      <c r="S27" s="96"/>
      <c r="T27" s="97"/>
      <c r="U27" s="111"/>
      <c r="V27" s="112"/>
      <c r="W27" s="113"/>
      <c r="X27" s="59" t="b">
        <f t="shared" si="0"/>
        <v>1</v>
      </c>
      <c r="Y27" s="59" t="b">
        <f t="shared" si="1"/>
        <v>1</v>
      </c>
      <c r="Z27" s="59" t="b">
        <f t="shared" si="3"/>
        <v>0</v>
      </c>
      <c r="AA27" s="59" t="b">
        <f t="shared" si="4"/>
        <v>0</v>
      </c>
      <c r="AB27" s="59" t="b">
        <f t="shared" si="4"/>
        <v>0</v>
      </c>
      <c r="AC27" s="59" t="b">
        <f t="shared" si="4"/>
        <v>0</v>
      </c>
      <c r="AD27" s="59" t="b">
        <f t="shared" si="4"/>
        <v>0</v>
      </c>
      <c r="AE27" s="64"/>
      <c r="AF27" s="64"/>
    </row>
    <row r="28" spans="1:32" s="7" customFormat="1" ht="22" customHeight="1" x14ac:dyDescent="0.25">
      <c r="A28" s="2"/>
      <c r="B28" s="21">
        <v>16</v>
      </c>
      <c r="C28" s="202"/>
      <c r="D28" s="203"/>
      <c r="E28" s="21"/>
      <c r="F28" s="24">
        <f t="shared" si="2"/>
        <v>0</v>
      </c>
      <c r="G28" s="33"/>
      <c r="H28" s="257">
        <f t="shared" si="5"/>
        <v>0</v>
      </c>
      <c r="I28" s="258"/>
      <c r="J28" s="204"/>
      <c r="K28" s="205"/>
      <c r="L28" s="198"/>
      <c r="M28" s="198"/>
      <c r="N28" s="79"/>
      <c r="O28" s="146" t="s">
        <v>93</v>
      </c>
      <c r="P28" s="150"/>
      <c r="Q28" s="95"/>
      <c r="R28" s="96"/>
      <c r="S28" s="96"/>
      <c r="T28" s="97"/>
      <c r="U28" s="111"/>
      <c r="V28" s="112"/>
      <c r="W28" s="113"/>
      <c r="X28" s="59" t="b">
        <f t="shared" si="0"/>
        <v>1</v>
      </c>
      <c r="Y28" s="59" t="b">
        <f t="shared" si="1"/>
        <v>1</v>
      </c>
      <c r="Z28" s="59" t="b">
        <f t="shared" si="3"/>
        <v>0</v>
      </c>
      <c r="AA28" s="59" t="b">
        <f t="shared" si="4"/>
        <v>0</v>
      </c>
      <c r="AB28" s="59" t="b">
        <f t="shared" si="4"/>
        <v>0</v>
      </c>
      <c r="AC28" s="59" t="b">
        <f t="shared" si="4"/>
        <v>0</v>
      </c>
      <c r="AD28" s="59" t="b">
        <f t="shared" si="4"/>
        <v>0</v>
      </c>
      <c r="AE28" s="64"/>
      <c r="AF28" s="64"/>
    </row>
    <row r="29" spans="1:32" s="7" customFormat="1" ht="22" customHeight="1" x14ac:dyDescent="0.25">
      <c r="A29" s="2"/>
      <c r="B29" s="21">
        <v>17</v>
      </c>
      <c r="C29" s="202"/>
      <c r="D29" s="203"/>
      <c r="E29" s="21"/>
      <c r="F29" s="24">
        <f t="shared" si="2"/>
        <v>0</v>
      </c>
      <c r="G29" s="33"/>
      <c r="H29" s="257">
        <f t="shared" si="5"/>
        <v>0</v>
      </c>
      <c r="I29" s="258"/>
      <c r="J29" s="204"/>
      <c r="K29" s="205"/>
      <c r="L29" s="198"/>
      <c r="M29" s="198"/>
      <c r="N29" s="79"/>
      <c r="O29" s="146" t="s">
        <v>93</v>
      </c>
      <c r="P29" s="150"/>
      <c r="Q29" s="95"/>
      <c r="R29" s="96"/>
      <c r="S29" s="96"/>
      <c r="T29" s="97"/>
      <c r="U29" s="111"/>
      <c r="V29" s="112"/>
      <c r="W29" s="113"/>
      <c r="X29" s="59" t="b">
        <f t="shared" si="0"/>
        <v>1</v>
      </c>
      <c r="Y29" s="59" t="b">
        <f t="shared" si="1"/>
        <v>1</v>
      </c>
      <c r="Z29" s="59" t="b">
        <f t="shared" si="3"/>
        <v>0</v>
      </c>
      <c r="AA29" s="59" t="b">
        <f t="shared" si="4"/>
        <v>0</v>
      </c>
      <c r="AB29" s="59" t="b">
        <f t="shared" si="4"/>
        <v>0</v>
      </c>
      <c r="AC29" s="59" t="b">
        <f t="shared" si="4"/>
        <v>0</v>
      </c>
      <c r="AD29" s="59" t="b">
        <f t="shared" si="4"/>
        <v>0</v>
      </c>
      <c r="AE29" s="64"/>
      <c r="AF29" s="64"/>
    </row>
    <row r="30" spans="1:32" s="7" customFormat="1" ht="22" customHeight="1" x14ac:dyDescent="0.25">
      <c r="A30" s="2"/>
      <c r="B30" s="21">
        <v>18</v>
      </c>
      <c r="C30" s="202"/>
      <c r="D30" s="203"/>
      <c r="E30" s="21"/>
      <c r="F30" s="24">
        <f t="shared" si="2"/>
        <v>0</v>
      </c>
      <c r="G30" s="33"/>
      <c r="H30" s="257">
        <f t="shared" si="5"/>
        <v>0</v>
      </c>
      <c r="I30" s="258"/>
      <c r="J30" s="204"/>
      <c r="K30" s="205"/>
      <c r="L30" s="198"/>
      <c r="M30" s="198"/>
      <c r="N30" s="79"/>
      <c r="O30" s="146" t="s">
        <v>93</v>
      </c>
      <c r="P30" s="150"/>
      <c r="Q30" s="95"/>
      <c r="R30" s="96"/>
      <c r="S30" s="96"/>
      <c r="T30" s="97"/>
      <c r="U30" s="111"/>
      <c r="V30" s="112"/>
      <c r="W30" s="113"/>
      <c r="X30" s="59" t="b">
        <f t="shared" si="0"/>
        <v>1</v>
      </c>
      <c r="Y30" s="59" t="b">
        <f t="shared" si="1"/>
        <v>1</v>
      </c>
      <c r="Z30" s="59" t="b">
        <f t="shared" si="3"/>
        <v>0</v>
      </c>
      <c r="AA30" s="59" t="b">
        <f t="shared" si="4"/>
        <v>0</v>
      </c>
      <c r="AB30" s="59" t="b">
        <f t="shared" si="4"/>
        <v>0</v>
      </c>
      <c r="AC30" s="59" t="b">
        <f t="shared" si="4"/>
        <v>0</v>
      </c>
      <c r="AD30" s="59" t="b">
        <f t="shared" si="4"/>
        <v>0</v>
      </c>
      <c r="AE30" s="64"/>
      <c r="AF30" s="64"/>
    </row>
    <row r="31" spans="1:32" s="7" customFormat="1" ht="22" customHeight="1" x14ac:dyDescent="0.25">
      <c r="A31" s="2"/>
      <c r="B31" s="21">
        <v>19</v>
      </c>
      <c r="C31" s="202"/>
      <c r="D31" s="203"/>
      <c r="E31" s="21"/>
      <c r="F31" s="24">
        <f t="shared" si="2"/>
        <v>0</v>
      </c>
      <c r="G31" s="33"/>
      <c r="H31" s="257">
        <f t="shared" si="5"/>
        <v>0</v>
      </c>
      <c r="I31" s="258"/>
      <c r="J31" s="204"/>
      <c r="K31" s="205"/>
      <c r="L31" s="198"/>
      <c r="M31" s="198"/>
      <c r="N31" s="79"/>
      <c r="O31" s="146" t="s">
        <v>93</v>
      </c>
      <c r="P31" s="150"/>
      <c r="Q31" s="95"/>
      <c r="R31" s="96"/>
      <c r="S31" s="96"/>
      <c r="T31" s="97"/>
      <c r="U31" s="111"/>
      <c r="V31" s="112"/>
      <c r="W31" s="113"/>
      <c r="X31" s="59" t="b">
        <f t="shared" si="0"/>
        <v>1</v>
      </c>
      <c r="Y31" s="59" t="b">
        <f t="shared" si="1"/>
        <v>1</v>
      </c>
      <c r="Z31" s="59" t="b">
        <f t="shared" si="3"/>
        <v>0</v>
      </c>
      <c r="AA31" s="59" t="b">
        <f t="shared" si="4"/>
        <v>0</v>
      </c>
      <c r="AB31" s="59" t="b">
        <f t="shared" si="4"/>
        <v>0</v>
      </c>
      <c r="AC31" s="59" t="b">
        <f t="shared" si="4"/>
        <v>0</v>
      </c>
      <c r="AD31" s="59" t="b">
        <f t="shared" si="4"/>
        <v>0</v>
      </c>
      <c r="AE31" s="64"/>
      <c r="AF31" s="64"/>
    </row>
    <row r="32" spans="1:32" s="7" customFormat="1" ht="22" customHeight="1" x14ac:dyDescent="0.25">
      <c r="A32" s="2"/>
      <c r="B32" s="21">
        <v>20</v>
      </c>
      <c r="C32" s="202"/>
      <c r="D32" s="203"/>
      <c r="E32" s="21"/>
      <c r="F32" s="24">
        <f t="shared" si="2"/>
        <v>0</v>
      </c>
      <c r="G32" s="33"/>
      <c r="H32" s="257">
        <f t="shared" si="5"/>
        <v>0</v>
      </c>
      <c r="I32" s="258"/>
      <c r="J32" s="204"/>
      <c r="K32" s="205"/>
      <c r="L32" s="198"/>
      <c r="M32" s="198"/>
      <c r="N32" s="79"/>
      <c r="O32" s="146" t="s">
        <v>93</v>
      </c>
      <c r="P32" s="150"/>
      <c r="Q32" s="95"/>
      <c r="R32" s="96"/>
      <c r="S32" s="96"/>
      <c r="T32" s="97"/>
      <c r="U32" s="111"/>
      <c r="V32" s="112"/>
      <c r="W32" s="113"/>
      <c r="X32" s="59" t="b">
        <f t="shared" si="0"/>
        <v>1</v>
      </c>
      <c r="Y32" s="59" t="b">
        <f t="shared" si="1"/>
        <v>1</v>
      </c>
      <c r="Z32" s="59" t="b">
        <f t="shared" si="3"/>
        <v>0</v>
      </c>
      <c r="AA32" s="59" t="b">
        <f t="shared" si="4"/>
        <v>0</v>
      </c>
      <c r="AB32" s="59" t="b">
        <f t="shared" si="4"/>
        <v>0</v>
      </c>
      <c r="AC32" s="59" t="b">
        <f t="shared" si="4"/>
        <v>0</v>
      </c>
      <c r="AD32" s="59" t="b">
        <f t="shared" si="4"/>
        <v>0</v>
      </c>
      <c r="AE32" s="64"/>
      <c r="AF32" s="64"/>
    </row>
    <row r="33" spans="1:32" s="7" customFormat="1" ht="22" customHeight="1" x14ac:dyDescent="0.25">
      <c r="A33" s="2"/>
      <c r="B33" s="21">
        <v>21</v>
      </c>
      <c r="C33" s="202"/>
      <c r="D33" s="203"/>
      <c r="E33" s="21"/>
      <c r="F33" s="24">
        <f t="shared" si="2"/>
        <v>0</v>
      </c>
      <c r="G33" s="33"/>
      <c r="H33" s="257">
        <f t="shared" si="5"/>
        <v>0</v>
      </c>
      <c r="I33" s="258"/>
      <c r="J33" s="204"/>
      <c r="K33" s="205"/>
      <c r="L33" s="198"/>
      <c r="M33" s="198"/>
      <c r="N33" s="79"/>
      <c r="O33" s="146" t="s">
        <v>93</v>
      </c>
      <c r="P33" s="150"/>
      <c r="Q33" s="95"/>
      <c r="R33" s="96"/>
      <c r="S33" s="96"/>
      <c r="T33" s="97"/>
      <c r="U33" s="111"/>
      <c r="V33" s="112"/>
      <c r="W33" s="113"/>
      <c r="X33" s="59" t="b">
        <f t="shared" si="0"/>
        <v>1</v>
      </c>
      <c r="Y33" s="59" t="b">
        <f t="shared" si="1"/>
        <v>1</v>
      </c>
      <c r="Z33" s="59" t="b">
        <f t="shared" si="3"/>
        <v>0</v>
      </c>
      <c r="AA33" s="59" t="b">
        <f t="shared" si="4"/>
        <v>0</v>
      </c>
      <c r="AB33" s="59" t="b">
        <f t="shared" si="4"/>
        <v>0</v>
      </c>
      <c r="AC33" s="59" t="b">
        <f t="shared" si="4"/>
        <v>0</v>
      </c>
      <c r="AD33" s="59" t="b">
        <f t="shared" si="4"/>
        <v>0</v>
      </c>
      <c r="AE33" s="64"/>
      <c r="AF33" s="64"/>
    </row>
    <row r="34" spans="1:32" s="7" customFormat="1" ht="22" customHeight="1" x14ac:dyDescent="0.25">
      <c r="A34" s="2"/>
      <c r="B34" s="21">
        <v>22</v>
      </c>
      <c r="C34" s="202"/>
      <c r="D34" s="203"/>
      <c r="E34" s="21"/>
      <c r="F34" s="24">
        <f t="shared" si="2"/>
        <v>0</v>
      </c>
      <c r="G34" s="33"/>
      <c r="H34" s="257">
        <f t="shared" si="5"/>
        <v>0</v>
      </c>
      <c r="I34" s="258"/>
      <c r="J34" s="204"/>
      <c r="K34" s="205"/>
      <c r="L34" s="198"/>
      <c r="M34" s="198"/>
      <c r="N34" s="79"/>
      <c r="O34" s="146" t="s">
        <v>93</v>
      </c>
      <c r="P34" s="150"/>
      <c r="Q34" s="95"/>
      <c r="R34" s="96"/>
      <c r="S34" s="96"/>
      <c r="T34" s="97"/>
      <c r="U34" s="111"/>
      <c r="V34" s="112"/>
      <c r="W34" s="113"/>
      <c r="X34" s="59" t="b">
        <f t="shared" si="0"/>
        <v>1</v>
      </c>
      <c r="Y34" s="59" t="b">
        <f t="shared" si="1"/>
        <v>1</v>
      </c>
      <c r="Z34" s="59" t="b">
        <f t="shared" si="3"/>
        <v>0</v>
      </c>
      <c r="AA34" s="59" t="b">
        <f t="shared" si="4"/>
        <v>0</v>
      </c>
      <c r="AB34" s="59" t="b">
        <f t="shared" si="4"/>
        <v>0</v>
      </c>
      <c r="AC34" s="59" t="b">
        <f t="shared" si="4"/>
        <v>0</v>
      </c>
      <c r="AD34" s="59" t="b">
        <f t="shared" si="4"/>
        <v>0</v>
      </c>
      <c r="AE34" s="64"/>
      <c r="AF34" s="64"/>
    </row>
    <row r="35" spans="1:32" s="7" customFormat="1" ht="22" customHeight="1" x14ac:dyDescent="0.25">
      <c r="A35" s="2"/>
      <c r="B35" s="21">
        <v>23</v>
      </c>
      <c r="C35" s="202"/>
      <c r="D35" s="203"/>
      <c r="E35" s="21"/>
      <c r="F35" s="24">
        <f t="shared" si="2"/>
        <v>0</v>
      </c>
      <c r="G35" s="33"/>
      <c r="H35" s="257">
        <f t="shared" si="5"/>
        <v>0</v>
      </c>
      <c r="I35" s="258"/>
      <c r="J35" s="204"/>
      <c r="K35" s="205"/>
      <c r="L35" s="198"/>
      <c r="M35" s="198"/>
      <c r="N35" s="79"/>
      <c r="O35" s="146" t="s">
        <v>93</v>
      </c>
      <c r="P35" s="150"/>
      <c r="Q35" s="95"/>
      <c r="R35" s="96"/>
      <c r="S35" s="96"/>
      <c r="T35" s="97"/>
      <c r="U35" s="111"/>
      <c r="V35" s="112"/>
      <c r="W35" s="113"/>
      <c r="X35" s="59" t="b">
        <f t="shared" si="0"/>
        <v>1</v>
      </c>
      <c r="Y35" s="59" t="b">
        <f t="shared" si="1"/>
        <v>1</v>
      </c>
      <c r="Z35" s="59" t="b">
        <f t="shared" si="3"/>
        <v>0</v>
      </c>
      <c r="AA35" s="59" t="b">
        <f t="shared" si="4"/>
        <v>0</v>
      </c>
      <c r="AB35" s="59" t="b">
        <f t="shared" si="4"/>
        <v>0</v>
      </c>
      <c r="AC35" s="59" t="b">
        <f t="shared" si="4"/>
        <v>0</v>
      </c>
      <c r="AD35" s="59" t="b">
        <f t="shared" si="4"/>
        <v>0</v>
      </c>
      <c r="AE35" s="64"/>
      <c r="AF35" s="64"/>
    </row>
    <row r="36" spans="1:32" s="7" customFormat="1" ht="22" customHeight="1" x14ac:dyDescent="0.25">
      <c r="A36" s="2"/>
      <c r="B36" s="21">
        <v>24</v>
      </c>
      <c r="C36" s="202"/>
      <c r="D36" s="203"/>
      <c r="E36" s="21"/>
      <c r="F36" s="24">
        <f t="shared" si="2"/>
        <v>0</v>
      </c>
      <c r="G36" s="33"/>
      <c r="H36" s="257">
        <f t="shared" si="5"/>
        <v>0</v>
      </c>
      <c r="I36" s="258"/>
      <c r="J36" s="204"/>
      <c r="K36" s="205"/>
      <c r="L36" s="198"/>
      <c r="M36" s="198"/>
      <c r="N36" s="79"/>
      <c r="O36" s="146" t="s">
        <v>93</v>
      </c>
      <c r="P36" s="150"/>
      <c r="Q36" s="95"/>
      <c r="R36" s="96"/>
      <c r="S36" s="96"/>
      <c r="T36" s="97"/>
      <c r="U36" s="111"/>
      <c r="V36" s="112"/>
      <c r="W36" s="113"/>
      <c r="X36" s="59" t="b">
        <f t="shared" si="0"/>
        <v>1</v>
      </c>
      <c r="Y36" s="59" t="b">
        <f t="shared" si="1"/>
        <v>1</v>
      </c>
      <c r="Z36" s="59" t="b">
        <f t="shared" si="3"/>
        <v>0</v>
      </c>
      <c r="AA36" s="59" t="b">
        <f t="shared" si="4"/>
        <v>0</v>
      </c>
      <c r="AB36" s="59" t="b">
        <f t="shared" si="4"/>
        <v>0</v>
      </c>
      <c r="AC36" s="59" t="b">
        <f t="shared" si="4"/>
        <v>0</v>
      </c>
      <c r="AD36" s="59" t="b">
        <f t="shared" si="4"/>
        <v>0</v>
      </c>
      <c r="AE36" s="64"/>
      <c r="AF36" s="64"/>
    </row>
    <row r="37" spans="1:32" s="7" customFormat="1" ht="22" customHeight="1" x14ac:dyDescent="0.25">
      <c r="A37" s="2"/>
      <c r="B37" s="21">
        <v>25</v>
      </c>
      <c r="C37" s="202"/>
      <c r="D37" s="203"/>
      <c r="E37" s="21"/>
      <c r="F37" s="24">
        <f t="shared" si="2"/>
        <v>0</v>
      </c>
      <c r="G37" s="33"/>
      <c r="H37" s="257">
        <f t="shared" si="5"/>
        <v>0</v>
      </c>
      <c r="I37" s="258"/>
      <c r="J37" s="204"/>
      <c r="K37" s="205"/>
      <c r="L37" s="198"/>
      <c r="M37" s="198"/>
      <c r="N37" s="79"/>
      <c r="O37" s="146" t="s">
        <v>93</v>
      </c>
      <c r="P37" s="150"/>
      <c r="Q37" s="95"/>
      <c r="R37" s="96"/>
      <c r="S37" s="96"/>
      <c r="T37" s="97"/>
      <c r="U37" s="111"/>
      <c r="V37" s="112"/>
      <c r="W37" s="113"/>
      <c r="X37" s="59" t="b">
        <f t="shared" si="0"/>
        <v>1</v>
      </c>
      <c r="Y37" s="59" t="b">
        <f t="shared" si="1"/>
        <v>1</v>
      </c>
      <c r="Z37" s="59" t="b">
        <f t="shared" si="3"/>
        <v>0</v>
      </c>
      <c r="AA37" s="59" t="b">
        <f t="shared" si="4"/>
        <v>0</v>
      </c>
      <c r="AB37" s="59" t="b">
        <f t="shared" si="4"/>
        <v>0</v>
      </c>
      <c r="AC37" s="59" t="b">
        <f t="shared" si="4"/>
        <v>0</v>
      </c>
      <c r="AD37" s="59" t="b">
        <f t="shared" si="4"/>
        <v>0</v>
      </c>
      <c r="AE37" s="64"/>
      <c r="AF37" s="64"/>
    </row>
  </sheetData>
  <sheetProtection algorithmName="SHA-512" hashValue="d+fIMDqDp6GXvCexyW4MD3prK2B5oVnVDnZkoRSWeXTLobcAfPjS+y5jxsyW3fZluT43CDHu5l71xTAL7NDt3Q==" saltValue="zYpdAxZRzUTuAXUvUWSazg==" spinCount="100000" sheet="1" objects="1" scenarios="1"/>
  <protectedRanges>
    <protectedRange sqref="F13" name="vertrek"/>
    <protectedRange sqref="J4:P5" name="kop2"/>
    <protectedRange sqref="E4:G5" name="kop1"/>
    <protectedRange sqref="G13:G37 C13:E37" name="DatumReis"/>
    <protectedRange sqref="H13 J13:M37" name="Brandstof"/>
    <protectedRange sqref="Q13:S37" name="transportprestatie"/>
  </protectedRanges>
  <mergeCells count="130"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H9:I9"/>
    <mergeCell ref="L9:M9"/>
    <mergeCell ref="C10:D10"/>
    <mergeCell ref="H10:I10"/>
    <mergeCell ref="J10:K10"/>
    <mergeCell ref="L10:M10"/>
    <mergeCell ref="Q7:T7"/>
    <mergeCell ref="U7:W7"/>
    <mergeCell ref="H8:I8"/>
    <mergeCell ref="J8:K8"/>
    <mergeCell ref="L8:M8"/>
    <mergeCell ref="O7:P7"/>
    <mergeCell ref="C11:D11"/>
    <mergeCell ref="H11:I11"/>
    <mergeCell ref="J11:K11"/>
    <mergeCell ref="L11:M11"/>
    <mergeCell ref="U12:W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C17:D17"/>
    <mergeCell ref="H17:I17"/>
    <mergeCell ref="J17:K17"/>
    <mergeCell ref="L17:M17"/>
    <mergeCell ref="C18:D18"/>
    <mergeCell ref="H18:I18"/>
    <mergeCell ref="J18:K18"/>
    <mergeCell ref="L18:M18"/>
    <mergeCell ref="C15:D15"/>
    <mergeCell ref="H15:I15"/>
    <mergeCell ref="J15:K15"/>
    <mergeCell ref="L15:M15"/>
    <mergeCell ref="C16:D16"/>
    <mergeCell ref="H16:I16"/>
    <mergeCell ref="J16:K16"/>
    <mergeCell ref="L16:M16"/>
    <mergeCell ref="C21:D21"/>
    <mergeCell ref="H21:I21"/>
    <mergeCell ref="J21:K21"/>
    <mergeCell ref="L21:M21"/>
    <mergeCell ref="C22:D22"/>
    <mergeCell ref="H22:I22"/>
    <mergeCell ref="J22:K22"/>
    <mergeCell ref="L22:M22"/>
    <mergeCell ref="C19:D19"/>
    <mergeCell ref="H19:I19"/>
    <mergeCell ref="J19:K19"/>
    <mergeCell ref="L19:M19"/>
    <mergeCell ref="C20:D20"/>
    <mergeCell ref="H20:I20"/>
    <mergeCell ref="J20:K20"/>
    <mergeCell ref="L20:M20"/>
    <mergeCell ref="C25:D25"/>
    <mergeCell ref="H25:I25"/>
    <mergeCell ref="J25:K25"/>
    <mergeCell ref="L25:M25"/>
    <mergeCell ref="C26:D26"/>
    <mergeCell ref="H26:I26"/>
    <mergeCell ref="J26:K26"/>
    <mergeCell ref="L26:M26"/>
    <mergeCell ref="C23:D23"/>
    <mergeCell ref="H23:I23"/>
    <mergeCell ref="J23:K23"/>
    <mergeCell ref="L23:M23"/>
    <mergeCell ref="C24:D24"/>
    <mergeCell ref="H24:I24"/>
    <mergeCell ref="J24:K24"/>
    <mergeCell ref="L24:M24"/>
    <mergeCell ref="C29:D29"/>
    <mergeCell ref="H29:I29"/>
    <mergeCell ref="J29:K29"/>
    <mergeCell ref="L29:M29"/>
    <mergeCell ref="C30:D30"/>
    <mergeCell ref="H30:I30"/>
    <mergeCell ref="J30:K30"/>
    <mergeCell ref="L30:M30"/>
    <mergeCell ref="C27:D27"/>
    <mergeCell ref="H27:I27"/>
    <mergeCell ref="J27:K27"/>
    <mergeCell ref="L27:M27"/>
    <mergeCell ref="C28:D28"/>
    <mergeCell ref="H28:I28"/>
    <mergeCell ref="J28:K28"/>
    <mergeCell ref="L28:M28"/>
    <mergeCell ref="C33:D33"/>
    <mergeCell ref="H33:I33"/>
    <mergeCell ref="J33:K33"/>
    <mergeCell ref="L33:M33"/>
    <mergeCell ref="C34:D34"/>
    <mergeCell ref="H34:I34"/>
    <mergeCell ref="J34:K34"/>
    <mergeCell ref="L34:M34"/>
    <mergeCell ref="C31:D31"/>
    <mergeCell ref="H31:I31"/>
    <mergeCell ref="J31:K31"/>
    <mergeCell ref="L31:M31"/>
    <mergeCell ref="C32:D32"/>
    <mergeCell ref="H32:I32"/>
    <mergeCell ref="J32:K32"/>
    <mergeCell ref="L32:M32"/>
    <mergeCell ref="C37:D37"/>
    <mergeCell ref="H37:I37"/>
    <mergeCell ref="J37:K37"/>
    <mergeCell ref="L37:M37"/>
    <mergeCell ref="C35:D35"/>
    <mergeCell ref="H35:I35"/>
    <mergeCell ref="J35:K35"/>
    <mergeCell ref="L35:M35"/>
    <mergeCell ref="C36:D36"/>
    <mergeCell ref="H36:I36"/>
    <mergeCell ref="J36:K36"/>
    <mergeCell ref="L36:M36"/>
  </mergeCells>
  <conditionalFormatting sqref="E13:F37 F38:F1048576">
    <cfRule type="cellIs" dxfId="22" priority="25" operator="equal">
      <formula>0</formula>
    </cfRule>
  </conditionalFormatting>
  <conditionalFormatting sqref="F1:F7">
    <cfRule type="cellIs" dxfId="21" priority="26" operator="equal">
      <formula>0</formula>
    </cfRule>
  </conditionalFormatting>
  <conditionalFormatting sqref="F10">
    <cfRule type="cellIs" dxfId="20" priority="5" operator="equal">
      <formula>0</formula>
    </cfRule>
  </conditionalFormatting>
  <conditionalFormatting sqref="F12">
    <cfRule type="cellIs" dxfId="19" priority="9" operator="equal">
      <formula>0</formula>
    </cfRule>
  </conditionalFormatting>
  <conditionalFormatting sqref="G14:G37">
    <cfRule type="cellIs" dxfId="18" priority="24" operator="equal">
      <formula>0</formula>
    </cfRule>
  </conditionalFormatting>
  <conditionalFormatting sqref="H12">
    <cfRule type="cellIs" dxfId="17" priority="10" operator="equal">
      <formula>0</formula>
    </cfRule>
  </conditionalFormatting>
  <conditionalFormatting sqref="N13:P37">
    <cfRule type="cellIs" dxfId="16" priority="37" operator="equal">
      <formula>0</formula>
    </cfRule>
    <cfRule type="cellIs" dxfId="15" priority="38" operator="equal">
      <formula>0</formula>
    </cfRule>
  </conditionalFormatting>
  <conditionalFormatting sqref="N14:P37">
    <cfRule type="cellIs" dxfId="14" priority="6" operator="equal">
      <formula>FALSE</formula>
    </cfRule>
  </conditionalFormatting>
  <conditionalFormatting sqref="O13:O37">
    <cfRule type="cellIs" dxfId="13" priority="1" operator="equal">
      <formula>"Select fuel"</formula>
    </cfRule>
  </conditionalFormatting>
  <conditionalFormatting sqref="Q13:Q37">
    <cfRule type="cellIs" dxfId="12" priority="20" operator="equal">
      <formula>0</formula>
    </cfRule>
    <cfRule type="expression" dxfId="11" priority="21" stopIfTrue="1">
      <formula>$E13="Loaded"</formula>
    </cfRule>
    <cfRule type="cellIs" dxfId="10" priority="22" operator="equal">
      <formula>FALSE</formula>
    </cfRule>
    <cfRule type="cellIs" dxfId="9" priority="23" stopIfTrue="1" operator="equal">
      <formula>0</formula>
    </cfRule>
  </conditionalFormatting>
  <conditionalFormatting sqref="R14 R27">
    <cfRule type="cellIs" dxfId="8" priority="18" stopIfTrue="1" operator="equal">
      <formula>0</formula>
    </cfRule>
  </conditionalFormatting>
  <conditionalFormatting sqref="R13:S37">
    <cfRule type="cellIs" dxfId="7" priority="12" stopIfTrue="1" operator="equal">
      <formula>0</formula>
    </cfRule>
  </conditionalFormatting>
  <conditionalFormatting sqref="R13:T37">
    <cfRule type="expression" dxfId="6" priority="11">
      <formula>$E13="Empty"</formula>
    </cfRule>
    <cfRule type="cellIs" dxfId="5" priority="13" operator="equal">
      <formula>FALSE</formula>
    </cfRule>
  </conditionalFormatting>
  <conditionalFormatting sqref="S14:S37">
    <cfRule type="cellIs" dxfId="4" priority="14" stopIfTrue="1" operator="equal">
      <formula>0</formula>
    </cfRule>
  </conditionalFormatting>
  <conditionalFormatting sqref="T13:T37">
    <cfRule type="cellIs" dxfId="3" priority="36" stopIfTrue="1" operator="equal">
      <formula>0</formula>
    </cfRule>
  </conditionalFormatting>
  <conditionalFormatting sqref="U13:U37">
    <cfRule type="cellIs" dxfId="2" priority="35" operator="equal">
      <formula>0</formula>
    </cfRule>
  </conditionalFormatting>
  <conditionalFormatting sqref="V13:W37">
    <cfRule type="expression" dxfId="1" priority="33">
      <formula>$E13="Empty"</formula>
    </cfRule>
  </conditionalFormatting>
  <conditionalFormatting sqref="X1:AF1048576">
    <cfRule type="cellIs" dxfId="0" priority="8" operator="equal">
      <formula>FALSE</formula>
    </cfRule>
  </conditionalFormatting>
  <dataValidations count="4">
    <dataValidation type="list" allowBlank="1" showInputMessage="1" showErrorMessage="1" sqref="E13:E37" xr:uid="{F1F090E3-8E51-4DA6-B101-F8CF76A9E87E}">
      <formula1>"Empty,Loaded"</formula1>
    </dataValidation>
    <dataValidation type="custom" allowBlank="1" showInputMessage="1" showErrorMessage="1" errorTitle="Let op" error="Bij 'Type' is 'Leeg' ingevuld. Daarom hoeft deze kolom niet ingevuld te worden. " sqref="R13:T37" xr:uid="{CE040CD3-B5DD-4710-B6FF-AA0CBFF7D9E2}">
      <formula1>$E13="Geladen"</formula1>
    </dataValidation>
    <dataValidation type="custom" allowBlank="1" showInputMessage="1" showErrorMessage="1" errorTitle="Let op" error="Bij 'Type' is 'Geladen' ingevuld. Daarom hoeft deze kolom niet ingevuld te worden. " sqref="Q13:Q37" xr:uid="{9A548E0C-CB0B-4353-8EBE-BE9D9A15CCF2}">
      <formula1>$E13="Leeg"</formula1>
    </dataValidation>
    <dataValidation type="custom" allowBlank="1" showInputMessage="1" showErrorMessage="1" errorTitle="Let op" error="Bij &quot;Type&quot; is Empty ingevuld. Daarom hoeft deze niet ingevuld te worden. " sqref="V13:W37" xr:uid="{638D25EB-10C7-4F9B-B6F4-E067DCEC6304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8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C0563B-F2E5-47AB-A6F2-C4CFE271DD47}">
          <x14:formula1>
            <xm:f>EmissionFactors!$A$1:$A$9</xm:f>
          </x14:formula1>
          <xm:sqref>O13:O37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CO2 Calculation</vt:lpstr>
      <vt:lpstr>EmissionFactors</vt:lpstr>
      <vt:lpstr>Explanation</vt:lpstr>
      <vt:lpstr>'CO2 Calculation'!Afdrukbereik</vt:lpstr>
      <vt:lpstr>Explanation!Afdrukbereik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 Struijk</cp:lastModifiedBy>
  <cp:lastPrinted>2025-02-16T17:40:00Z</cp:lastPrinted>
  <dcterms:created xsi:type="dcterms:W3CDTF">2013-09-28T18:24:44Z</dcterms:created>
  <dcterms:modified xsi:type="dcterms:W3CDTF">2025-02-16T19:30:21Z</dcterms:modified>
</cp:coreProperties>
</file>