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52670318-3FCC-4C96-AD36-0883BB992285}" xr6:coauthVersionLast="47" xr6:coauthVersionMax="47" xr10:uidLastSave="{00000000-0000-0000-0000-000000000000}"/>
  <bookViews>
    <workbookView xWindow="-120" yWindow="-120" windowWidth="25440" windowHeight="15390" tabRatio="963" xr2:uid="{00000000-000D-0000-FFFF-FFFF00000000}"/>
  </bookViews>
  <sheets>
    <sheet name="Checklist - Basic Office LNG" sheetId="16" r:id="rId1"/>
    <sheet name="Checklist - Ranking Office LNG" sheetId="4" r:id="rId2"/>
    <sheet name="Office - Total Score Review" sheetId="28" r:id="rId3"/>
    <sheet name="Office - CO2 - GloMEEP" sheetId="34" r:id="rId4"/>
  </sheets>
  <definedNames>
    <definedName name="_xlnm.Print_Area" localSheetId="0">'Checklist - Basic Office LNG'!$A$1:$Z$102</definedName>
    <definedName name="_xlnm.Print_Area" localSheetId="1">'Checklist - Ranking Office LNG'!$A$1:$AB$597</definedName>
    <definedName name="_xlnm.Print_Area" localSheetId="3">'Office - CO2 - GloMEEP'!$A$1:$E$74</definedName>
    <definedName name="_xlnm.Print_Area" localSheetId="2">'Office - Total Score Review'!$A$1:$AB$74</definedName>
    <definedName name="_xlnm.Print_Titles" localSheetId="0">'Checklist - Basic Office LNG'!$1:$3</definedName>
    <definedName name="_xlnm.Print_Titles" localSheetId="1">'Checklist - Ranking Office LNG'!$1:$3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1" i="4" l="1"/>
  <c r="Z139" i="4"/>
  <c r="AA139" i="4"/>
  <c r="U27" i="28" l="1"/>
  <c r="C27" i="28"/>
  <c r="B27" i="28"/>
  <c r="Z195" i="4"/>
  <c r="R27" i="28" s="1"/>
  <c r="AA194" i="4"/>
  <c r="Y194" i="4"/>
  <c r="AA193" i="4"/>
  <c r="Y193" i="4"/>
  <c r="AA192" i="4"/>
  <c r="Y192" i="4"/>
  <c r="AA191" i="4"/>
  <c r="Y191" i="4"/>
  <c r="Y195" i="4" l="1"/>
  <c r="O27" i="28" s="1"/>
  <c r="F380" i="4" l="1"/>
  <c r="Y378" i="4"/>
  <c r="X378" i="4"/>
  <c r="AA378" i="4" s="1"/>
  <c r="Y377" i="4"/>
  <c r="Y376" i="4"/>
  <c r="AA375" i="4"/>
  <c r="Y375" i="4"/>
  <c r="X375" i="4"/>
  <c r="X376" i="4" s="1"/>
  <c r="AA374" i="4"/>
  <c r="Z374" i="4"/>
  <c r="Y374" i="4"/>
  <c r="Y372" i="4"/>
  <c r="AA371" i="4"/>
  <c r="Y371" i="4"/>
  <c r="X371" i="4"/>
  <c r="X372" i="4" s="1"/>
  <c r="AA370" i="4"/>
  <c r="Z370" i="4"/>
  <c r="Y370" i="4"/>
  <c r="Y379" i="4" l="1"/>
  <c r="Z371" i="4"/>
  <c r="Z376" i="4"/>
  <c r="X377" i="4"/>
  <c r="AA376" i="4"/>
  <c r="Z372" i="4"/>
  <c r="AA372" i="4"/>
  <c r="Z375" i="4"/>
  <c r="Z378" i="4"/>
  <c r="AA334" i="4"/>
  <c r="Y334" i="4"/>
  <c r="AA377" i="4" l="1"/>
  <c r="Z377" i="4"/>
  <c r="Z379" i="4" s="1"/>
  <c r="Y591" i="4" l="1"/>
  <c r="AA591" i="4"/>
  <c r="Y587" i="4"/>
  <c r="AA587" i="4"/>
  <c r="U39" i="28" l="1"/>
  <c r="C39" i="28"/>
  <c r="B39" i="28"/>
  <c r="U34" i="28"/>
  <c r="C34" i="28"/>
  <c r="B34" i="28"/>
  <c r="Z582" i="4" l="1"/>
  <c r="AA581" i="4"/>
  <c r="Y581" i="4"/>
  <c r="AA580" i="4"/>
  <c r="Y580" i="4"/>
  <c r="AA578" i="4"/>
  <c r="Y578" i="4"/>
  <c r="AA577" i="4"/>
  <c r="Y577" i="4"/>
  <c r="AA576" i="4"/>
  <c r="Y576" i="4"/>
  <c r="AA574" i="4"/>
  <c r="Y574" i="4"/>
  <c r="AA573" i="4"/>
  <c r="Y573" i="4"/>
  <c r="AA572" i="4"/>
  <c r="Y572" i="4"/>
  <c r="Z384" i="4"/>
  <c r="R39" i="28" s="1"/>
  <c r="AA383" i="4"/>
  <c r="Y383" i="4"/>
  <c r="Y384" i="4" s="1"/>
  <c r="O39" i="28" s="1"/>
  <c r="Y347" i="4"/>
  <c r="X347" i="4"/>
  <c r="Z347" i="4" s="1"/>
  <c r="Y346" i="4"/>
  <c r="X346" i="4"/>
  <c r="AA346" i="4" s="1"/>
  <c r="Y344" i="4"/>
  <c r="X344" i="4"/>
  <c r="Z344" i="4" s="1"/>
  <c r="AA342" i="4"/>
  <c r="Z342" i="4"/>
  <c r="Y342" i="4"/>
  <c r="AA340" i="4"/>
  <c r="Z340" i="4"/>
  <c r="Y340" i="4"/>
  <c r="Z216" i="4"/>
  <c r="AA215" i="4"/>
  <c r="Y215" i="4"/>
  <c r="AA214" i="4"/>
  <c r="Y214" i="4"/>
  <c r="AA213" i="4"/>
  <c r="Y213" i="4"/>
  <c r="AA211" i="4"/>
  <c r="Y211" i="4"/>
  <c r="AA210" i="4"/>
  <c r="Y210" i="4"/>
  <c r="AA209" i="4"/>
  <c r="Y209" i="4"/>
  <c r="AA208" i="4"/>
  <c r="Y208" i="4"/>
  <c r="AA207" i="4"/>
  <c r="Y207" i="4"/>
  <c r="AA205" i="4"/>
  <c r="Y205" i="4"/>
  <c r="AA203" i="4"/>
  <c r="Y203" i="4"/>
  <c r="AA200" i="4"/>
  <c r="Y200" i="4"/>
  <c r="AA199" i="4"/>
  <c r="Y199" i="4"/>
  <c r="Y582" i="4" l="1"/>
  <c r="AA347" i="4"/>
  <c r="AA344" i="4"/>
  <c r="Y348" i="4"/>
  <c r="O34" i="28" s="1"/>
  <c r="Y216" i="4"/>
  <c r="Z346" i="4"/>
  <c r="Z348" i="4" s="1"/>
  <c r="R34" i="28" s="1"/>
  <c r="AA172" i="4"/>
  <c r="Y172" i="4"/>
  <c r="AA171" i="4"/>
  <c r="Y171" i="4"/>
  <c r="AA169" i="4"/>
  <c r="Y169" i="4"/>
  <c r="AA168" i="4"/>
  <c r="Y168" i="4"/>
  <c r="AA166" i="4"/>
  <c r="Y166" i="4"/>
  <c r="AA164" i="4"/>
  <c r="Y164" i="4"/>
  <c r="AA162" i="4"/>
  <c r="Y162" i="4"/>
  <c r="AA159" i="4"/>
  <c r="Y159" i="4"/>
  <c r="AA158" i="4"/>
  <c r="Z158" i="4"/>
  <c r="Y158" i="4"/>
  <c r="AA157" i="4"/>
  <c r="Z157" i="4"/>
  <c r="Y157" i="4"/>
  <c r="Z67" i="4"/>
  <c r="AA66" i="4"/>
  <c r="Y66" i="4"/>
  <c r="AA65" i="4"/>
  <c r="Y65" i="4"/>
  <c r="AA64" i="4"/>
  <c r="Y64" i="4"/>
  <c r="AA63" i="4"/>
  <c r="Y63" i="4"/>
  <c r="AA62" i="4"/>
  <c r="Y62" i="4"/>
  <c r="AA61" i="4"/>
  <c r="Y61" i="4"/>
  <c r="AA60" i="4"/>
  <c r="Y60" i="4"/>
  <c r="AA59" i="4"/>
  <c r="Y59" i="4"/>
  <c r="AA58" i="4"/>
  <c r="Y58" i="4"/>
  <c r="AA57" i="4"/>
  <c r="Y57" i="4"/>
  <c r="AA56" i="4"/>
  <c r="Y56" i="4"/>
  <c r="Z173" i="4" l="1"/>
  <c r="Y173" i="4"/>
  <c r="Y67" i="4"/>
  <c r="Z596" i="4"/>
  <c r="AA595" i="4"/>
  <c r="Y595" i="4"/>
  <c r="AA594" i="4"/>
  <c r="Y594" i="4"/>
  <c r="AA593" i="4"/>
  <c r="Y593" i="4"/>
  <c r="AA592" i="4"/>
  <c r="Y592" i="4"/>
  <c r="AA590" i="4"/>
  <c r="Y590" i="4"/>
  <c r="AA589" i="4"/>
  <c r="Y589" i="4"/>
  <c r="AA588" i="4"/>
  <c r="Y588" i="4"/>
  <c r="AA586" i="4"/>
  <c r="Y586" i="4"/>
  <c r="Y596" i="4" l="1"/>
  <c r="D5" i="34" l="1"/>
  <c r="D4" i="34"/>
  <c r="D3" i="34"/>
  <c r="C47" i="28" l="1"/>
  <c r="B47" i="28"/>
  <c r="U46" i="28"/>
  <c r="C46" i="28"/>
  <c r="B46" i="28"/>
  <c r="U45" i="28"/>
  <c r="C45" i="28"/>
  <c r="B45" i="28"/>
  <c r="C44" i="28"/>
  <c r="B44" i="28"/>
  <c r="U43" i="28"/>
  <c r="C43" i="28"/>
  <c r="B43" i="28"/>
  <c r="U36" i="28"/>
  <c r="C36" i="28"/>
  <c r="B36" i="28"/>
  <c r="U33" i="28"/>
  <c r="C33" i="28"/>
  <c r="B33" i="28"/>
  <c r="U32" i="28"/>
  <c r="C32" i="28"/>
  <c r="B32" i="28"/>
  <c r="C31" i="28"/>
  <c r="B31" i="28"/>
  <c r="C30" i="28"/>
  <c r="B30" i="28"/>
  <c r="U14" i="28"/>
  <c r="C14" i="28"/>
  <c r="B14" i="28"/>
  <c r="U9" i="28"/>
  <c r="C9" i="28"/>
  <c r="B9" i="28"/>
  <c r="F460" i="4" l="1"/>
  <c r="U47" i="28" s="1"/>
  <c r="Z458" i="4"/>
  <c r="Y458" i="4"/>
  <c r="Z457" i="4"/>
  <c r="Y457" i="4"/>
  <c r="Y456" i="4"/>
  <c r="X456" i="4"/>
  <c r="AA457" i="4" s="1"/>
  <c r="Y454" i="4"/>
  <c r="X454" i="4"/>
  <c r="Z454" i="4" s="1"/>
  <c r="Y453" i="4"/>
  <c r="X453" i="4"/>
  <c r="Z453" i="4" s="1"/>
  <c r="Y452" i="4"/>
  <c r="X452" i="4"/>
  <c r="Z452" i="4" s="1"/>
  <c r="Y451" i="4"/>
  <c r="X451" i="4"/>
  <c r="Z451" i="4" s="1"/>
  <c r="Y450" i="4"/>
  <c r="X450" i="4"/>
  <c r="Z450" i="4" s="1"/>
  <c r="Y449" i="4"/>
  <c r="X449" i="4"/>
  <c r="Z449" i="4" s="1"/>
  <c r="AA448" i="4"/>
  <c r="Z448" i="4"/>
  <c r="Y448" i="4"/>
  <c r="Z444" i="4"/>
  <c r="R46" i="28" s="1"/>
  <c r="AA443" i="4"/>
  <c r="Y443" i="4"/>
  <c r="AA442" i="4"/>
  <c r="Y442" i="4"/>
  <c r="AA440" i="4"/>
  <c r="Y440" i="4"/>
  <c r="AA439" i="4"/>
  <c r="Y439" i="4"/>
  <c r="AA438" i="4"/>
  <c r="Y438" i="4"/>
  <c r="Z434" i="4"/>
  <c r="R45" i="28" s="1"/>
  <c r="AA433" i="4"/>
  <c r="Y433" i="4"/>
  <c r="AA432" i="4"/>
  <c r="Y432" i="4"/>
  <c r="AA431" i="4"/>
  <c r="Y431" i="4"/>
  <c r="AA430" i="4"/>
  <c r="Y430" i="4"/>
  <c r="F428" i="4"/>
  <c r="U44" i="28" s="1"/>
  <c r="Y426" i="4"/>
  <c r="Y424" i="4"/>
  <c r="X424" i="4"/>
  <c r="AA424" i="4" s="1"/>
  <c r="AA423" i="4"/>
  <c r="Y423" i="4"/>
  <c r="AA422" i="4"/>
  <c r="Z422" i="4"/>
  <c r="Y422" i="4"/>
  <c r="Y420" i="4"/>
  <c r="X420" i="4"/>
  <c r="AA420" i="4" s="1"/>
  <c r="AA419" i="4"/>
  <c r="Z419" i="4"/>
  <c r="Y419" i="4"/>
  <c r="AA417" i="4"/>
  <c r="Z417" i="4"/>
  <c r="Y417" i="4"/>
  <c r="Y415" i="4"/>
  <c r="X415" i="4"/>
  <c r="AA415" i="4" s="1"/>
  <c r="AA414" i="4"/>
  <c r="Z414" i="4"/>
  <c r="Y414" i="4"/>
  <c r="Z410" i="4"/>
  <c r="R43" i="28" s="1"/>
  <c r="AA409" i="4"/>
  <c r="Y409" i="4"/>
  <c r="AA408" i="4"/>
  <c r="Y408" i="4"/>
  <c r="AA407" i="4"/>
  <c r="Y407" i="4"/>
  <c r="AA406" i="4"/>
  <c r="Y406" i="4"/>
  <c r="AA360" i="4"/>
  <c r="Y360" i="4"/>
  <c r="Y358" i="4"/>
  <c r="X358" i="4"/>
  <c r="Z358" i="4" s="1"/>
  <c r="Y357" i="4"/>
  <c r="X357" i="4"/>
  <c r="Z357" i="4" s="1"/>
  <c r="AA356" i="4"/>
  <c r="Z356" i="4"/>
  <c r="Y356" i="4"/>
  <c r="AA333" i="4"/>
  <c r="AA332" i="4"/>
  <c r="AA331" i="4"/>
  <c r="AA330" i="4"/>
  <c r="AA329" i="4"/>
  <c r="AA327" i="4"/>
  <c r="Y327" i="4"/>
  <c r="AA326" i="4"/>
  <c r="AA325" i="4"/>
  <c r="AA324" i="4"/>
  <c r="AA323" i="4"/>
  <c r="AA322" i="4"/>
  <c r="AA321" i="4"/>
  <c r="AA320" i="4"/>
  <c r="AA318" i="4"/>
  <c r="Y318" i="4"/>
  <c r="AA317" i="4"/>
  <c r="AA316" i="4"/>
  <c r="AA315" i="4"/>
  <c r="AA314" i="4"/>
  <c r="AA313" i="4"/>
  <c r="AA312" i="4"/>
  <c r="AA311" i="4"/>
  <c r="AA309" i="4"/>
  <c r="Y309" i="4"/>
  <c r="AA307" i="4"/>
  <c r="AA306" i="4"/>
  <c r="AA305" i="4"/>
  <c r="AA304" i="4"/>
  <c r="AA303" i="4"/>
  <c r="AA302" i="4"/>
  <c r="AA301" i="4"/>
  <c r="AA300" i="4"/>
  <c r="AA299" i="4"/>
  <c r="AA298" i="4"/>
  <c r="AA296" i="4"/>
  <c r="Y296" i="4"/>
  <c r="AA295" i="4"/>
  <c r="AA294" i="4"/>
  <c r="AA293" i="4"/>
  <c r="AA292" i="4"/>
  <c r="AA291" i="4"/>
  <c r="AA290" i="4"/>
  <c r="AA289" i="4"/>
  <c r="AA288" i="4"/>
  <c r="AA287" i="4"/>
  <c r="AA286" i="4"/>
  <c r="AA284" i="4"/>
  <c r="Y284" i="4"/>
  <c r="AA282" i="4"/>
  <c r="Z282" i="4"/>
  <c r="Y282" i="4"/>
  <c r="AA281" i="4"/>
  <c r="Z281" i="4"/>
  <c r="Y281" i="4"/>
  <c r="AA280" i="4"/>
  <c r="AA279" i="4"/>
  <c r="AA278" i="4"/>
  <c r="AA277" i="4"/>
  <c r="AA276" i="4"/>
  <c r="AA274" i="4"/>
  <c r="Z274" i="4"/>
  <c r="Y274" i="4"/>
  <c r="AA271" i="4"/>
  <c r="Z271" i="4"/>
  <c r="Y271" i="4"/>
  <c r="AA270" i="4"/>
  <c r="Z270" i="4"/>
  <c r="Y270" i="4"/>
  <c r="AA269" i="4"/>
  <c r="Z269" i="4"/>
  <c r="Y269" i="4"/>
  <c r="Z265" i="4"/>
  <c r="R32" i="28" s="1"/>
  <c r="AA264" i="4"/>
  <c r="AA263" i="4"/>
  <c r="AA262" i="4"/>
  <c r="AA260" i="4"/>
  <c r="Y260" i="4"/>
  <c r="Y265" i="4" s="1"/>
  <c r="O32" i="28" s="1"/>
  <c r="F258" i="4"/>
  <c r="U31" i="28" s="1"/>
  <c r="Y256" i="4"/>
  <c r="X256" i="4"/>
  <c r="Z256" i="4" s="1"/>
  <c r="AA255" i="4"/>
  <c r="Z255" i="4"/>
  <c r="Y255" i="4"/>
  <c r="Y254" i="4"/>
  <c r="X254" i="4"/>
  <c r="AA254" i="4" s="1"/>
  <c r="Y253" i="4"/>
  <c r="X253" i="4"/>
  <c r="AA253" i="4" s="1"/>
  <c r="AA252" i="4"/>
  <c r="Z252" i="4"/>
  <c r="Y252" i="4"/>
  <c r="Y249" i="4"/>
  <c r="X249" i="4"/>
  <c r="Z249" i="4" s="1"/>
  <c r="AA247" i="4"/>
  <c r="Z247" i="4"/>
  <c r="Y247" i="4"/>
  <c r="F244" i="4"/>
  <c r="U30" i="28" s="1"/>
  <c r="Y242" i="4"/>
  <c r="X242" i="4"/>
  <c r="Z242" i="4" s="1"/>
  <c r="Y241" i="4"/>
  <c r="X241" i="4"/>
  <c r="Z241" i="4" s="1"/>
  <c r="AA240" i="4"/>
  <c r="Z240" i="4"/>
  <c r="Y240" i="4"/>
  <c r="Y238" i="4"/>
  <c r="X238" i="4"/>
  <c r="AA238" i="4" s="1"/>
  <c r="Y237" i="4"/>
  <c r="X237" i="4"/>
  <c r="AA237" i="4" s="1"/>
  <c r="AA236" i="4"/>
  <c r="Z236" i="4"/>
  <c r="Y236" i="4"/>
  <c r="Y233" i="4"/>
  <c r="X233" i="4"/>
  <c r="AA233" i="4" s="1"/>
  <c r="Y227" i="4"/>
  <c r="X227" i="4"/>
  <c r="Z233" i="4" s="1"/>
  <c r="AA225" i="4"/>
  <c r="Z225" i="4"/>
  <c r="Y225" i="4"/>
  <c r="Z107" i="4"/>
  <c r="R14" i="28" s="1"/>
  <c r="AA106" i="4"/>
  <c r="Y106" i="4"/>
  <c r="AA104" i="4"/>
  <c r="Y104" i="4"/>
  <c r="AA103" i="4"/>
  <c r="Y103" i="4"/>
  <c r="AA101" i="4"/>
  <c r="Y101" i="4"/>
  <c r="AA100" i="4"/>
  <c r="Y100" i="4"/>
  <c r="AA99" i="4"/>
  <c r="Y99" i="4"/>
  <c r="AA96" i="4"/>
  <c r="Y96" i="4"/>
  <c r="AA95" i="4"/>
  <c r="Y95" i="4"/>
  <c r="AA94" i="4"/>
  <c r="Y94" i="4"/>
  <c r="AA93" i="4"/>
  <c r="Y93" i="4"/>
  <c r="AA92" i="4"/>
  <c r="Y92" i="4"/>
  <c r="Z42" i="4"/>
  <c r="R9" i="28" s="1"/>
  <c r="AA41" i="4"/>
  <c r="Y41" i="4"/>
  <c r="AA40" i="4"/>
  <c r="Y40" i="4"/>
  <c r="Y335" i="4" l="1"/>
  <c r="Z335" i="4"/>
  <c r="R33" i="28" s="1"/>
  <c r="Y42" i="4"/>
  <c r="O9" i="28" s="1"/>
  <c r="AA449" i="4"/>
  <c r="AA451" i="4"/>
  <c r="AA453" i="4"/>
  <c r="AA458" i="4"/>
  <c r="AA229" i="4"/>
  <c r="AA231" i="4"/>
  <c r="Z424" i="4"/>
  <c r="AA230" i="4"/>
  <c r="AA450" i="4"/>
  <c r="AA454" i="4"/>
  <c r="AA358" i="4"/>
  <c r="Y427" i="4"/>
  <c r="O44" i="28" s="1"/>
  <c r="AA452" i="4"/>
  <c r="Y257" i="4"/>
  <c r="O31" i="28" s="1"/>
  <c r="Z420" i="4"/>
  <c r="Y410" i="4"/>
  <c r="O43" i="28" s="1"/>
  <c r="Y434" i="4"/>
  <c r="O45" i="28" s="1"/>
  <c r="Y459" i="4"/>
  <c r="O47" i="28" s="1"/>
  <c r="Y444" i="4"/>
  <c r="O46" i="28" s="1"/>
  <c r="AA456" i="4"/>
  <c r="AA426" i="4"/>
  <c r="Z456" i="4"/>
  <c r="Z459" i="4" s="1"/>
  <c r="R47" i="28" s="1"/>
  <c r="Z415" i="4"/>
  <c r="Z254" i="4"/>
  <c r="AA241" i="4"/>
  <c r="Y361" i="4"/>
  <c r="O36" i="28" s="1"/>
  <c r="AA357" i="4"/>
  <c r="Z361" i="4"/>
  <c r="R36" i="28" s="1"/>
  <c r="O33" i="28"/>
  <c r="AA249" i="4"/>
  <c r="AA256" i="4"/>
  <c r="Y107" i="4"/>
  <c r="O14" i="28" s="1"/>
  <c r="AA242" i="4"/>
  <c r="Z237" i="4"/>
  <c r="Y243" i="4"/>
  <c r="O30" i="28" s="1"/>
  <c r="Z253" i="4"/>
  <c r="Z227" i="4"/>
  <c r="Z238" i="4"/>
  <c r="AA227" i="4"/>
  <c r="Z257" i="4" l="1"/>
  <c r="R31" i="28" s="1"/>
  <c r="Z427" i="4"/>
  <c r="R44" i="28" s="1"/>
  <c r="Z243" i="4"/>
  <c r="R30" i="28" s="1"/>
  <c r="AA85" i="4" l="1"/>
  <c r="AA84" i="4"/>
  <c r="Y84" i="4"/>
  <c r="U11" i="28"/>
  <c r="C11" i="28"/>
  <c r="B11" i="28"/>
  <c r="R11" i="28"/>
  <c r="O11" i="28" l="1"/>
  <c r="Z30" i="4"/>
  <c r="AA29" i="4"/>
  <c r="Y29" i="4"/>
  <c r="AA28" i="4"/>
  <c r="Y28" i="4"/>
  <c r="AA27" i="4"/>
  <c r="Y27" i="4"/>
  <c r="AA26" i="4"/>
  <c r="Y26" i="4"/>
  <c r="AA25" i="4"/>
  <c r="Y25" i="4"/>
  <c r="Y30" i="4" l="1"/>
  <c r="Z560" i="4"/>
  <c r="F136" i="4" l="1"/>
  <c r="Z134" i="4"/>
  <c r="Z133" i="4"/>
  <c r="Z132" i="4"/>
  <c r="Z131" i="4"/>
  <c r="Z130" i="4"/>
  <c r="Z129" i="4"/>
  <c r="Z128" i="4"/>
  <c r="Z127" i="4"/>
  <c r="Z391" i="4" l="1"/>
  <c r="AA390" i="4"/>
  <c r="Y390" i="4"/>
  <c r="AA389" i="4"/>
  <c r="Y389" i="4"/>
  <c r="AA388" i="4"/>
  <c r="Y388" i="4"/>
  <c r="U37" i="28" l="1"/>
  <c r="B37" i="28"/>
  <c r="C37" i="28"/>
  <c r="B26" i="28"/>
  <c r="B17" i="28"/>
  <c r="U17" i="28"/>
  <c r="C17" i="28"/>
  <c r="B13" i="28"/>
  <c r="B12" i="28"/>
  <c r="B10" i="28"/>
  <c r="U13" i="28"/>
  <c r="C15" i="28"/>
  <c r="C13" i="28"/>
  <c r="U12" i="28"/>
  <c r="C12" i="28"/>
  <c r="U10" i="28"/>
  <c r="C10" i="28"/>
  <c r="X85" i="16" l="1"/>
  <c r="X84" i="16"/>
  <c r="X83" i="16"/>
  <c r="X81" i="16"/>
  <c r="Z366" i="4" l="1"/>
  <c r="R37" i="28" s="1"/>
  <c r="AA365" i="4"/>
  <c r="Y365" i="4"/>
  <c r="AA364" i="4"/>
  <c r="Y364" i="4"/>
  <c r="Y366" i="4" l="1"/>
  <c r="O37" i="28" s="1"/>
  <c r="Y139" i="4" l="1"/>
  <c r="AA138" i="4"/>
  <c r="Y138" i="4"/>
  <c r="Z135" i="4"/>
  <c r="R17" i="28" s="1"/>
  <c r="AA134" i="4"/>
  <c r="Y134" i="4"/>
  <c r="AA133" i="4"/>
  <c r="Y133" i="4"/>
  <c r="AA132" i="4"/>
  <c r="Y132" i="4"/>
  <c r="AA131" i="4"/>
  <c r="Y131" i="4"/>
  <c r="AA130" i="4"/>
  <c r="Y130" i="4"/>
  <c r="AA129" i="4"/>
  <c r="Y129" i="4"/>
  <c r="AA128" i="4"/>
  <c r="Y128" i="4"/>
  <c r="AA127" i="4"/>
  <c r="Y127" i="4"/>
  <c r="Z123" i="4"/>
  <c r="AA118" i="4"/>
  <c r="Y118" i="4"/>
  <c r="AA117" i="4"/>
  <c r="Y117" i="4"/>
  <c r="Y119" i="4"/>
  <c r="AA119" i="4"/>
  <c r="Y122" i="4"/>
  <c r="Y121" i="4"/>
  <c r="Y120" i="4"/>
  <c r="Y116" i="4"/>
  <c r="Y115" i="4"/>
  <c r="Y114" i="4"/>
  <c r="Y113" i="4"/>
  <c r="Y112" i="4"/>
  <c r="Y111" i="4"/>
  <c r="AA116" i="4"/>
  <c r="AA115" i="4"/>
  <c r="AA114" i="4"/>
  <c r="AA113" i="4"/>
  <c r="AA112" i="4"/>
  <c r="AA111" i="4"/>
  <c r="AA122" i="4"/>
  <c r="AA121" i="4"/>
  <c r="AA120" i="4"/>
  <c r="Y80" i="16"/>
  <c r="Y135" i="4" l="1"/>
  <c r="O17" i="28" s="1"/>
  <c r="AA566" i="4" l="1"/>
  <c r="Y566" i="4"/>
  <c r="AA564" i="4"/>
  <c r="Y564" i="4"/>
  <c r="AA563" i="4"/>
  <c r="Y563" i="4"/>
  <c r="AA559" i="4"/>
  <c r="Y559" i="4"/>
  <c r="AA557" i="4" l="1"/>
  <c r="Y557" i="4"/>
  <c r="AA554" i="4" l="1"/>
  <c r="Y554" i="4"/>
  <c r="AA552" i="4" l="1"/>
  <c r="Y552" i="4"/>
  <c r="AA551" i="4"/>
  <c r="Y551" i="4"/>
  <c r="AA550" i="4"/>
  <c r="Y550" i="4"/>
  <c r="AA549" i="4"/>
  <c r="Y549" i="4"/>
  <c r="AA548" i="4"/>
  <c r="Y548" i="4"/>
  <c r="AA547" i="4"/>
  <c r="Y547" i="4"/>
  <c r="AA546" i="4"/>
  <c r="Y546" i="4"/>
  <c r="AA545" i="4"/>
  <c r="Y545" i="4"/>
  <c r="AA544" i="4"/>
  <c r="Y544" i="4"/>
  <c r="AA543" i="4"/>
  <c r="Y543" i="4"/>
  <c r="AA537" i="4" l="1"/>
  <c r="Y537" i="4"/>
  <c r="AA535" i="4"/>
  <c r="Y535" i="4"/>
  <c r="AA534" i="4"/>
  <c r="Y534" i="4"/>
  <c r="AA533" i="4"/>
  <c r="Y533" i="4"/>
  <c r="AA532" i="4"/>
  <c r="Y532" i="4"/>
  <c r="AA531" i="4"/>
  <c r="Y531" i="4"/>
  <c r="AA530" i="4"/>
  <c r="Y530" i="4"/>
  <c r="AA529" i="4"/>
  <c r="Y529" i="4"/>
  <c r="Y102" i="16" l="1"/>
  <c r="Y101" i="16"/>
  <c r="AA87" i="4" l="1"/>
  <c r="Y87" i="4"/>
  <c r="AA86" i="4"/>
  <c r="Y86" i="4"/>
  <c r="AA83" i="4"/>
  <c r="Y83" i="4"/>
  <c r="Z88" i="4"/>
  <c r="R13" i="28" s="1"/>
  <c r="Z80" i="4"/>
  <c r="R12" i="28" s="1"/>
  <c r="AA79" i="4"/>
  <c r="Y79" i="4"/>
  <c r="AA78" i="4"/>
  <c r="Y78" i="4"/>
  <c r="AA77" i="4"/>
  <c r="Y77" i="4"/>
  <c r="AA76" i="4"/>
  <c r="Y76" i="4"/>
  <c r="AA75" i="4"/>
  <c r="AA74" i="4"/>
  <c r="Y74" i="4"/>
  <c r="AA73" i="4"/>
  <c r="Y73" i="4"/>
  <c r="AA72" i="4"/>
  <c r="Y72" i="4"/>
  <c r="AA71" i="4"/>
  <c r="Y71" i="4"/>
  <c r="AA70" i="4"/>
  <c r="Y88" i="16"/>
  <c r="Y88" i="4" l="1"/>
  <c r="O13" i="28" s="1"/>
  <c r="Y80" i="4"/>
  <c r="O12" i="28" s="1"/>
  <c r="Y89" i="16"/>
  <c r="Z517" i="4" l="1"/>
  <c r="R53" i="28" s="1"/>
  <c r="X508" i="4"/>
  <c r="X507" i="4"/>
  <c r="X512" i="4"/>
  <c r="Y512" i="4"/>
  <c r="X511" i="4"/>
  <c r="Y511" i="4"/>
  <c r="Y510" i="4"/>
  <c r="Y508" i="4"/>
  <c r="Y507" i="4"/>
  <c r="Y506" i="4"/>
  <c r="R61" i="28"/>
  <c r="R59" i="28"/>
  <c r="Y565" i="4"/>
  <c r="Y567" i="4"/>
  <c r="Z568" i="4"/>
  <c r="R58" i="28" s="1"/>
  <c r="Y541" i="4"/>
  <c r="Y542" i="4"/>
  <c r="Y555" i="4"/>
  <c r="Y556" i="4"/>
  <c r="Y553" i="4"/>
  <c r="Y558" i="4"/>
  <c r="Y536" i="4"/>
  <c r="Z538" i="4"/>
  <c r="R56" i="28" s="1"/>
  <c r="Y521" i="4"/>
  <c r="Y523" i="4"/>
  <c r="Y524" i="4"/>
  <c r="Y525" i="4"/>
  <c r="Z526" i="4"/>
  <c r="R55" i="28" s="1"/>
  <c r="Y498" i="4"/>
  <c r="Y496" i="4"/>
  <c r="Y497" i="4"/>
  <c r="Y499" i="4"/>
  <c r="Y500" i="4"/>
  <c r="Y501" i="4"/>
  <c r="Z502" i="4"/>
  <c r="R52" i="28" s="1"/>
  <c r="Y489" i="4"/>
  <c r="Y483" i="4"/>
  <c r="Y484" i="4"/>
  <c r="Y485" i="4"/>
  <c r="Y486" i="4"/>
  <c r="Y487" i="4"/>
  <c r="Y488" i="4"/>
  <c r="Y490" i="4"/>
  <c r="Y491" i="4"/>
  <c r="Y492" i="4"/>
  <c r="Z493" i="4"/>
  <c r="R51" i="28" s="1"/>
  <c r="Y472" i="4"/>
  <c r="Y473" i="4"/>
  <c r="Y474" i="4"/>
  <c r="Y475" i="4"/>
  <c r="Y476" i="4"/>
  <c r="Y477" i="4"/>
  <c r="Y478" i="4"/>
  <c r="Y479" i="4"/>
  <c r="Z480" i="4"/>
  <c r="R50" i="28" s="1"/>
  <c r="Y463" i="4"/>
  <c r="Y464" i="4"/>
  <c r="Y465" i="4"/>
  <c r="Y466" i="4"/>
  <c r="Y467" i="4"/>
  <c r="Y468" i="4"/>
  <c r="Z469" i="4"/>
  <c r="R49" i="28" s="1"/>
  <c r="C49" i="28"/>
  <c r="B49" i="28"/>
  <c r="Y398" i="4"/>
  <c r="Y399" i="4"/>
  <c r="Y400" i="4"/>
  <c r="Y401" i="4"/>
  <c r="Y402" i="4"/>
  <c r="Z403" i="4"/>
  <c r="R42" i="28" s="1"/>
  <c r="Y394" i="4"/>
  <c r="Y395" i="4" s="1"/>
  <c r="O41" i="28" s="1"/>
  <c r="Z395" i="4"/>
  <c r="R41" i="28" s="1"/>
  <c r="R40" i="28"/>
  <c r="R28" i="28"/>
  <c r="C40" i="28"/>
  <c r="C25" i="28"/>
  <c r="C19" i="28"/>
  <c r="U53" i="28"/>
  <c r="Y513" i="4"/>
  <c r="Y514" i="4"/>
  <c r="Y515" i="4"/>
  <c r="Y516" i="4"/>
  <c r="AA516" i="4"/>
  <c r="AA515" i="4"/>
  <c r="AA514" i="4"/>
  <c r="AA513" i="4"/>
  <c r="Y6" i="4"/>
  <c r="Y7" i="4"/>
  <c r="Y8" i="4"/>
  <c r="Y9" i="4"/>
  <c r="Y10" i="4"/>
  <c r="Y11" i="4"/>
  <c r="Y12" i="4"/>
  <c r="Y13" i="4"/>
  <c r="Y14" i="4"/>
  <c r="Y15" i="4"/>
  <c r="Y16" i="4"/>
  <c r="Y20" i="4"/>
  <c r="Y21" i="4"/>
  <c r="Y33" i="4"/>
  <c r="Y34" i="4"/>
  <c r="Y35" i="4"/>
  <c r="Y36" i="4"/>
  <c r="Y45" i="4"/>
  <c r="Y46" i="4"/>
  <c r="Y47" i="4"/>
  <c r="Y48" i="4"/>
  <c r="Y49" i="4"/>
  <c r="Y50" i="4"/>
  <c r="Y51" i="4"/>
  <c r="Y52" i="4"/>
  <c r="Y143" i="4"/>
  <c r="Y144" i="4" s="1"/>
  <c r="O19" i="28" s="1"/>
  <c r="Y148" i="4"/>
  <c r="Y149" i="4"/>
  <c r="Y150" i="4"/>
  <c r="Y151" i="4"/>
  <c r="Y152" i="4"/>
  <c r="Y177" i="4"/>
  <c r="Y178" i="4"/>
  <c r="Y179" i="4"/>
  <c r="Y180" i="4"/>
  <c r="Y181" i="4"/>
  <c r="Y182" i="4"/>
  <c r="Y186" i="4"/>
  <c r="Y187" i="4" s="1"/>
  <c r="O25" i="28" s="1"/>
  <c r="Y219" i="4"/>
  <c r="Y220" i="4"/>
  <c r="Y351" i="4"/>
  <c r="Y352" i="4" s="1"/>
  <c r="O35" i="28" s="1"/>
  <c r="C61" i="28"/>
  <c r="C59" i="28"/>
  <c r="C58" i="28"/>
  <c r="C57" i="28"/>
  <c r="C55" i="28"/>
  <c r="C56" i="28"/>
  <c r="C53" i="28"/>
  <c r="C52" i="28"/>
  <c r="C51" i="28"/>
  <c r="C50" i="28"/>
  <c r="C48" i="28"/>
  <c r="C42" i="28"/>
  <c r="C41" i="28"/>
  <c r="C38" i="28"/>
  <c r="C35" i="28"/>
  <c r="C29" i="28"/>
  <c r="C28" i="28"/>
  <c r="C24" i="28"/>
  <c r="C22" i="28"/>
  <c r="C21" i="28"/>
  <c r="C18" i="28"/>
  <c r="C16" i="28"/>
  <c r="C8" i="28"/>
  <c r="C7" i="28"/>
  <c r="C6" i="28"/>
  <c r="C5" i="28"/>
  <c r="C4" i="28"/>
  <c r="U5" i="28"/>
  <c r="U6" i="28"/>
  <c r="U7" i="28"/>
  <c r="U8" i="28"/>
  <c r="U16" i="28"/>
  <c r="U18" i="28"/>
  <c r="U19" i="28"/>
  <c r="U21" i="28"/>
  <c r="U22" i="28"/>
  <c r="U24" i="28"/>
  <c r="U25" i="28"/>
  <c r="U28" i="28"/>
  <c r="U29" i="28"/>
  <c r="U35" i="28"/>
  <c r="U38" i="28"/>
  <c r="U40" i="28"/>
  <c r="U41" i="28"/>
  <c r="U42" i="28"/>
  <c r="U49" i="28"/>
  <c r="U50" i="28"/>
  <c r="U51" i="28"/>
  <c r="U52" i="28"/>
  <c r="U55" i="28"/>
  <c r="U56" i="28"/>
  <c r="U57" i="28"/>
  <c r="U58" i="28"/>
  <c r="U59" i="28"/>
  <c r="U61" i="28"/>
  <c r="Z17" i="4"/>
  <c r="R5" i="28" s="1"/>
  <c r="Z22" i="4"/>
  <c r="R6" i="28" s="1"/>
  <c r="R7" i="28"/>
  <c r="Z37" i="4"/>
  <c r="R8" i="28" s="1"/>
  <c r="Z53" i="4"/>
  <c r="R10" i="28" s="1"/>
  <c r="R16" i="28"/>
  <c r="Z140" i="4"/>
  <c r="R18" i="28" s="1"/>
  <c r="Z144" i="4"/>
  <c r="R19" i="28" s="1"/>
  <c r="Z153" i="4"/>
  <c r="R21" i="28" s="1"/>
  <c r="R22" i="28"/>
  <c r="Z183" i="4"/>
  <c r="R24" i="28" s="1"/>
  <c r="Z187" i="4"/>
  <c r="R25" i="28" s="1"/>
  <c r="Z221" i="4"/>
  <c r="R29" i="28" s="1"/>
  <c r="Z352" i="4"/>
  <c r="R35" i="28" s="1"/>
  <c r="R38" i="28"/>
  <c r="B61" i="28"/>
  <c r="B59" i="28"/>
  <c r="B58" i="28"/>
  <c r="B57" i="28"/>
  <c r="B56" i="28"/>
  <c r="B55" i="28"/>
  <c r="B53" i="28"/>
  <c r="B52" i="28"/>
  <c r="B50" i="28"/>
  <c r="B51" i="28"/>
  <c r="B42" i="28"/>
  <c r="B41" i="28"/>
  <c r="B40" i="28"/>
  <c r="B38" i="28"/>
  <c r="B29" i="28"/>
  <c r="B28" i="28"/>
  <c r="B35" i="28"/>
  <c r="B25" i="28"/>
  <c r="B24" i="28"/>
  <c r="B22" i="28"/>
  <c r="B21" i="28"/>
  <c r="B19" i="28"/>
  <c r="B18" i="28"/>
  <c r="B16" i="28"/>
  <c r="B8" i="28"/>
  <c r="B7" i="28"/>
  <c r="B6" i="28"/>
  <c r="B5" i="28"/>
  <c r="C54" i="28"/>
  <c r="C26" i="28"/>
  <c r="C23" i="28"/>
  <c r="C20" i="28"/>
  <c r="B54" i="28"/>
  <c r="B48" i="28"/>
  <c r="B23" i="28"/>
  <c r="B20" i="28"/>
  <c r="B15" i="28"/>
  <c r="C60" i="28"/>
  <c r="B60" i="28"/>
  <c r="B4" i="28"/>
  <c r="AA11" i="4"/>
  <c r="AA16" i="4"/>
  <c r="AA15" i="4"/>
  <c r="AA14" i="4"/>
  <c r="AA13" i="4"/>
  <c r="AA12" i="4"/>
  <c r="AA10" i="4"/>
  <c r="AA9" i="4"/>
  <c r="AA8" i="4"/>
  <c r="AA7" i="4"/>
  <c r="AA6" i="4"/>
  <c r="A1" i="28"/>
  <c r="D1" i="28"/>
  <c r="Z1" i="28"/>
  <c r="AA501" i="4"/>
  <c r="AA500" i="4"/>
  <c r="AA499" i="4"/>
  <c r="AA498" i="4"/>
  <c r="AA497" i="4"/>
  <c r="AA496" i="4"/>
  <c r="AA479" i="4"/>
  <c r="AA478" i="4"/>
  <c r="AA477" i="4"/>
  <c r="AA476" i="4"/>
  <c r="AA475" i="4"/>
  <c r="AA474" i="4"/>
  <c r="AA473" i="4"/>
  <c r="AA472" i="4"/>
  <c r="AA402" i="4"/>
  <c r="AA401" i="4"/>
  <c r="AA400" i="4"/>
  <c r="AA399" i="4"/>
  <c r="AA398" i="4"/>
  <c r="AA394" i="4"/>
  <c r="AA351" i="4"/>
  <c r="D1" i="4"/>
  <c r="Z1" i="4"/>
  <c r="A1" i="4"/>
  <c r="AA489" i="4"/>
  <c r="AA186" i="4"/>
  <c r="AA541" i="4"/>
  <c r="AA542" i="4"/>
  <c r="AA555" i="4"/>
  <c r="AA556" i="4"/>
  <c r="AA553" i="4"/>
  <c r="AA558" i="4"/>
  <c r="AA536" i="4"/>
  <c r="AA220" i="4"/>
  <c r="AA219" i="4"/>
  <c r="AA182" i="4"/>
  <c r="Y75" i="16"/>
  <c r="AA525" i="4"/>
  <c r="AA524" i="4"/>
  <c r="AA523" i="4"/>
  <c r="AA521" i="4"/>
  <c r="AA492" i="4"/>
  <c r="AA491" i="4"/>
  <c r="AA21" i="4"/>
  <c r="AA20" i="4"/>
  <c r="AA567" i="4"/>
  <c r="AA565" i="4"/>
  <c r="AA490" i="4"/>
  <c r="AA488" i="4"/>
  <c r="AA487" i="4"/>
  <c r="AA486" i="4"/>
  <c r="AA485" i="4"/>
  <c r="AA484" i="4"/>
  <c r="AA483" i="4"/>
  <c r="AA468" i="4"/>
  <c r="AA467" i="4"/>
  <c r="AA466" i="4"/>
  <c r="AA465" i="4"/>
  <c r="AA464" i="4"/>
  <c r="AA463" i="4"/>
  <c r="AA181" i="4"/>
  <c r="AA180" i="4"/>
  <c r="AA179" i="4"/>
  <c r="AA178" i="4"/>
  <c r="AA177" i="4"/>
  <c r="AA152" i="4"/>
  <c r="AA151" i="4"/>
  <c r="AA150" i="4"/>
  <c r="AA149" i="4"/>
  <c r="AA148" i="4"/>
  <c r="AA143" i="4"/>
  <c r="AA52" i="4"/>
  <c r="AA51" i="4"/>
  <c r="AA50" i="4"/>
  <c r="AA49" i="4"/>
  <c r="AA48" i="4"/>
  <c r="AA47" i="4"/>
  <c r="AA46" i="4"/>
  <c r="AA45" i="4"/>
  <c r="AA36" i="4"/>
  <c r="AA35" i="4"/>
  <c r="AA34" i="4"/>
  <c r="AA33" i="4"/>
  <c r="Y99" i="16"/>
  <c r="Y98" i="16"/>
  <c r="Y97" i="16"/>
  <c r="Y96" i="16"/>
  <c r="Y95" i="16"/>
  <c r="Y94" i="16"/>
  <c r="Y92" i="16"/>
  <c r="Y77" i="16"/>
  <c r="Y74" i="16"/>
  <c r="Y70" i="16"/>
  <c r="Y69" i="16"/>
  <c r="Y68" i="16"/>
  <c r="Y67" i="16"/>
  <c r="Y66" i="16"/>
  <c r="Y64" i="16"/>
  <c r="Y63" i="16"/>
  <c r="Y62" i="16"/>
  <c r="Y61" i="16"/>
  <c r="Y59" i="16"/>
  <c r="Y58" i="16"/>
  <c r="Y57" i="16"/>
  <c r="Y56" i="16"/>
  <c r="Y55" i="16"/>
  <c r="Y54" i="16"/>
  <c r="Y52" i="16"/>
  <c r="Y51" i="16"/>
  <c r="Y50" i="16"/>
  <c r="Y49" i="16"/>
  <c r="Y48" i="16"/>
  <c r="Y46" i="16"/>
  <c r="Y45" i="16"/>
  <c r="Y44" i="16"/>
  <c r="Y43" i="16"/>
  <c r="Y41" i="16"/>
  <c r="Y40" i="16"/>
  <c r="Y38" i="16"/>
  <c r="Y37" i="16"/>
  <c r="Y36" i="16"/>
  <c r="Y35" i="16"/>
  <c r="Y34" i="16"/>
  <c r="Y33" i="16"/>
  <c r="Y32" i="16"/>
  <c r="Y31" i="16"/>
  <c r="Y30" i="16"/>
  <c r="Y29" i="16"/>
  <c r="Y28" i="16"/>
  <c r="Y27" i="16"/>
  <c r="Y26" i="16"/>
  <c r="Y25" i="16"/>
  <c r="Y24" i="16"/>
  <c r="Y22" i="16"/>
  <c r="Y21" i="16"/>
  <c r="Y20" i="16"/>
  <c r="Y18" i="16"/>
  <c r="Y17" i="16"/>
  <c r="Y15" i="16"/>
  <c r="Y14" i="16"/>
  <c r="Y13" i="16"/>
  <c r="Y12" i="16"/>
  <c r="Y10" i="16"/>
  <c r="Y9" i="16"/>
  <c r="Y8" i="16"/>
  <c r="Y6" i="16"/>
  <c r="AA507" i="4"/>
  <c r="AA510" i="4" l="1"/>
  <c r="AA506" i="4"/>
  <c r="R57" i="28"/>
  <c r="U62" i="28"/>
  <c r="Y517" i="4"/>
  <c r="O53" i="28" s="1"/>
  <c r="AA512" i="4"/>
  <c r="O61" i="28"/>
  <c r="AA511" i="4"/>
  <c r="Y183" i="4"/>
  <c r="O24" i="28" s="1"/>
  <c r="O22" i="28"/>
  <c r="Y53" i="4"/>
  <c r="O10" i="28" s="1"/>
  <c r="Y37" i="4"/>
  <c r="O8" i="28" s="1"/>
  <c r="Y22" i="4"/>
  <c r="O6" i="28" s="1"/>
  <c r="Y17" i="4"/>
  <c r="O5" i="28" s="1"/>
  <c r="Y480" i="4"/>
  <c r="O50" i="28" s="1"/>
  <c r="Y502" i="4"/>
  <c r="O52" i="28" s="1"/>
  <c r="Y538" i="4"/>
  <c r="O56" i="28" s="1"/>
  <c r="Y568" i="4"/>
  <c r="O58" i="28" s="1"/>
  <c r="Y469" i="4"/>
  <c r="O49" i="28" s="1"/>
  <c r="Y493" i="4"/>
  <c r="O51" i="28" s="1"/>
  <c r="Y526" i="4"/>
  <c r="O55" i="28" s="1"/>
  <c r="O59" i="28"/>
  <c r="Y221" i="4"/>
  <c r="O29" i="28" s="1"/>
  <c r="Y153" i="4"/>
  <c r="O21" i="28" s="1"/>
  <c r="Y140" i="4"/>
  <c r="O18" i="28" s="1"/>
  <c r="Y123" i="4"/>
  <c r="O16" i="28" s="1"/>
  <c r="O7" i="28"/>
  <c r="O28" i="28"/>
  <c r="Y391" i="4"/>
  <c r="O40" i="28" s="1"/>
  <c r="Y403" i="4"/>
  <c r="O42" i="28" s="1"/>
  <c r="Y560" i="4"/>
  <c r="O57" i="28" s="1"/>
  <c r="O38" i="28"/>
  <c r="AA508" i="4"/>
  <c r="R62" i="28" l="1"/>
  <c r="O62" i="28"/>
  <c r="Y81" i="16"/>
  <c r="Y83" i="16"/>
  <c r="Y84" i="16"/>
  <c r="Y85" i="16"/>
  <c r="AF65" i="28" l="1"/>
</calcChain>
</file>

<file path=xl/sharedStrings.xml><?xml version="1.0" encoding="utf-8"?>
<sst xmlns="http://schemas.openxmlformats.org/spreadsheetml/2006/main" count="1682" uniqueCount="1169">
  <si>
    <t>4100.2</t>
  </si>
  <si>
    <t>4100.1</t>
  </si>
  <si>
    <t>4100</t>
  </si>
  <si>
    <t>4200.5</t>
  </si>
  <si>
    <t>4200</t>
  </si>
  <si>
    <t>5000</t>
  </si>
  <si>
    <t>5200</t>
  </si>
  <si>
    <t>5300.14</t>
  </si>
  <si>
    <t>5300.13</t>
  </si>
  <si>
    <t>5300</t>
  </si>
  <si>
    <t>5700</t>
  </si>
  <si>
    <t xml:space="preserve">Does the company give instructions for internal inspections and do these inspections take manufacturer’s recommendations into account? </t>
  </si>
  <si>
    <t>Is there an Enclosed Space Entry and Hot  Work  permit to work system, taking account of IMO and industry guidelines and where relevant local port / terminal requirements?</t>
  </si>
  <si>
    <t>Is it company policy that all junior officers (2nd Officer, 3rd Officer, 3rd Engineer and 4th Engineer) have completed the Liquid Cargo Operations Simulator (LICOS) course as recommended by SIGTTO for junior officers and relevant to cargo containment type (Membrane or Spherical)?</t>
  </si>
  <si>
    <t>Are the Management System (MS) Manuals maintained and updated?</t>
  </si>
  <si>
    <t>DEVELOPMENT OF PLANS FOR SHIPBOARD OPERATIONS</t>
  </si>
  <si>
    <t>EMERGENCY PREPAREDNESS</t>
  </si>
  <si>
    <t>7300.2</t>
  </si>
  <si>
    <t>7300.5</t>
  </si>
  <si>
    <t>7300.12</t>
  </si>
  <si>
    <t>7300.13</t>
  </si>
  <si>
    <t>7300.4</t>
  </si>
  <si>
    <t>7300.8</t>
  </si>
  <si>
    <t>7300.7</t>
  </si>
  <si>
    <t>7300.9</t>
  </si>
  <si>
    <t>7300.1</t>
  </si>
  <si>
    <r>
      <t xml:space="preserve">Training / Courses for Personnel, </t>
    </r>
    <r>
      <rPr>
        <sz val="16"/>
        <rFont val="Arial"/>
        <family val="2"/>
      </rPr>
      <t>Additional Green Award Requirements &amp; IMO Model Courses</t>
    </r>
  </si>
  <si>
    <r>
      <t xml:space="preserve">Familiarisation, </t>
    </r>
    <r>
      <rPr>
        <sz val="16"/>
        <rFont val="Arial"/>
        <family val="2"/>
      </rPr>
      <t>Additional Green Award Requirement</t>
    </r>
  </si>
  <si>
    <t>Is personnel promotion policy (ship &amp; office) documented in company procedures?</t>
  </si>
  <si>
    <t>Are company vessels in receipt of an evaluation report of an annual drill between company, ERS service provider (class) and a company vessel ?</t>
  </si>
  <si>
    <t xml:space="preserve">Are objectives concerning safety and the environment described? </t>
  </si>
  <si>
    <t>Has the company developed an internal technical inspection programme?</t>
  </si>
  <si>
    <t>Does the company have relevant previous survey and internal technical inspection reports?</t>
  </si>
  <si>
    <t>Is an owner's inspection report available?</t>
  </si>
  <si>
    <t>6110</t>
  </si>
  <si>
    <t>Critical and Stand-by Equipment</t>
  </si>
  <si>
    <t>6110.1</t>
  </si>
  <si>
    <t>Is the risk assessment carried out in order to create a list of critical equipment for every ship after intermediate survey (at least every 2.5 years)?</t>
  </si>
  <si>
    <t>6110.2</t>
  </si>
  <si>
    <t>Does the list of critical equipment include and specify stand-by equipment for every ship?</t>
  </si>
  <si>
    <t>6110.3</t>
  </si>
  <si>
    <t>Is the feedback from the ship considered in the process of creating a list of critical equipment? (eg. PMS reports)</t>
  </si>
  <si>
    <t>6110.4</t>
  </si>
  <si>
    <t>Is it company policy to categorize the ship into departments as per TMSA (OCIMF) in the process of creating a list of critical equipment?</t>
  </si>
  <si>
    <t>6110.5</t>
  </si>
  <si>
    <t>Is it company policy to install a Computer Based Program to register failures, break downs and near misses in order to have a constant event report on the systems?</t>
  </si>
  <si>
    <t>6110.6</t>
  </si>
  <si>
    <t>Are those event reports considered in creating a list of critical equipment?</t>
  </si>
  <si>
    <t>6110.7</t>
  </si>
  <si>
    <t>Is it company policy to install a Computer Based Program for spare parts management of critical equipment and stand-by equipment?</t>
  </si>
  <si>
    <t>6110.8</t>
  </si>
  <si>
    <t>Is it company policy to have  safety stock inventory reports for critical equipment and stand-by equipment?</t>
  </si>
  <si>
    <t>6300.8</t>
  </si>
  <si>
    <t>Is it company policy that ballast tanks of vessels delivered after 01-07-2012, are coated with a hard coating of a light colour?</t>
  </si>
  <si>
    <r>
      <t>For existing vessels:</t>
    </r>
    <r>
      <rPr>
        <b/>
        <sz val="16"/>
        <rFont val="Arial"/>
        <family val="2"/>
      </rPr>
      <t xml:space="preserve"> </t>
    </r>
    <r>
      <rPr>
        <sz val="16"/>
        <rFont val="Arial"/>
        <family val="2"/>
      </rPr>
      <t>Are ballast tanks coated with a hard coating of a light colour?</t>
    </r>
  </si>
  <si>
    <r>
      <t>For existing vessels:</t>
    </r>
    <r>
      <rPr>
        <sz val="16"/>
        <rFont val="Arial"/>
        <family val="2"/>
      </rPr>
      <t xml:space="preserve"> Are ballast tanks coated with dark epoxy maintained with a modified epoxy coating of a light colour, after safety benefit assessment is carried out?</t>
    </r>
  </si>
  <si>
    <t>Is the coating approved according to the IMO performance standard? (type approval or statement of compliance according to Res. MSC 215(82) in Coating Technical File)</t>
  </si>
  <si>
    <t>Is the working language between the office and the vessels defined?</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</si>
  <si>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</si>
  <si>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Lubrication and Use of Oils (Element nr.: 5810, 5811 &amp; 5812)</t>
  </si>
  <si>
    <t>Stern tube lubrication</t>
  </si>
  <si>
    <t>5810.1</t>
  </si>
  <si>
    <t>5822.6</t>
  </si>
  <si>
    <t>Is it a company selection process to assign ships that always deliver all sludge to reception facilities?</t>
  </si>
  <si>
    <t>Ship to Ship Transfer Operations</t>
  </si>
  <si>
    <t>Is it a company policy to employ a gas engineer on board?</t>
  </si>
  <si>
    <t>Is the Master of a vessel fully conversant with the Company's Management Systems?</t>
  </si>
  <si>
    <t>Is office personnel familiar with the shipboard oil pollution emergency plan?</t>
  </si>
  <si>
    <t>Does the company have a policy concerning the retention and disposal of oil residues (sludge)?</t>
  </si>
  <si>
    <t>Is there a procedure to identify the operational spaces (e.g. side-passages or compressor rooms) which need to be subjected to enclosed space entry procedures?</t>
  </si>
  <si>
    <t>Scoring (%)</t>
  </si>
  <si>
    <t>NAVIGATION / BRIDGE OPERATIONS</t>
  </si>
  <si>
    <t>1200.6</t>
  </si>
  <si>
    <t>Is company approval of the Hot Work permit required before work can begin?</t>
  </si>
  <si>
    <t>Is the HSQ Manager designated to authorise hot work?</t>
  </si>
  <si>
    <t>2120</t>
  </si>
  <si>
    <t>Fuel Change Over / Ballast Water Exchange</t>
  </si>
  <si>
    <t>2120.1</t>
  </si>
  <si>
    <t>Is this policy maintained and implemented at all shore-based levels as well as all 
ship-based levels ?</t>
  </si>
  <si>
    <t>Does the company have instructions/procedures for the reporting of 
non-conformities/ near misses?</t>
  </si>
  <si>
    <t>Does the company have procedures to control documents and data relevant to the 
Man.System?</t>
  </si>
  <si>
    <t>5910.4</t>
  </si>
  <si>
    <t>5910.5</t>
  </si>
  <si>
    <t>5910.6</t>
  </si>
  <si>
    <t>5910.7</t>
  </si>
  <si>
    <t>6100.7</t>
  </si>
  <si>
    <t>RESOURCES AND PERSONNEL AND STCW</t>
  </si>
  <si>
    <t xml:space="preserve">Do arrangements include training and an introduction to the quality system for the executive management ? </t>
  </si>
  <si>
    <t>Are records of this training/courses available?</t>
  </si>
  <si>
    <t>CREW</t>
  </si>
  <si>
    <t xml:space="preserve">                                </t>
  </si>
  <si>
    <t xml:space="preserve"> </t>
  </si>
  <si>
    <t>Does the company have additional procedures in place to avoid the venting of Boil-Off Gas to atmosphere?</t>
  </si>
  <si>
    <t>Is an annual ERT drill performed at the office which includes participation by the ERS service provider (class) and one company vessel ?</t>
  </si>
  <si>
    <t>106.1</t>
  </si>
  <si>
    <t>106.11</t>
  </si>
  <si>
    <t>106.10</t>
  </si>
  <si>
    <t>106.12</t>
  </si>
  <si>
    <t>106.13</t>
  </si>
  <si>
    <t>106.14</t>
  </si>
  <si>
    <t>106.17</t>
  </si>
  <si>
    <t>107</t>
  </si>
  <si>
    <t>107.1</t>
  </si>
  <si>
    <t>107.3</t>
  </si>
  <si>
    <t>108.1</t>
  </si>
  <si>
    <t>108.2</t>
  </si>
  <si>
    <t>106.7</t>
  </si>
  <si>
    <t>106.8</t>
  </si>
  <si>
    <t>106.9</t>
  </si>
  <si>
    <t>106.6</t>
  </si>
  <si>
    <t>106.5</t>
  </si>
  <si>
    <t>106.4</t>
  </si>
  <si>
    <t>106.3</t>
  </si>
  <si>
    <t>106.2</t>
  </si>
  <si>
    <t>108.3</t>
  </si>
  <si>
    <t>108.4</t>
  </si>
  <si>
    <t>350</t>
  </si>
  <si>
    <t>350.2</t>
  </si>
  <si>
    <t>301.1</t>
  </si>
  <si>
    <t>310</t>
  </si>
  <si>
    <t>310.1</t>
  </si>
  <si>
    <t>310.3</t>
  </si>
  <si>
    <t>310.4</t>
  </si>
  <si>
    <t>310.5</t>
  </si>
  <si>
    <t>310.6</t>
  </si>
  <si>
    <t>310.7</t>
  </si>
  <si>
    <t>7300</t>
  </si>
  <si>
    <t>7300.14</t>
  </si>
  <si>
    <t>7300.15</t>
  </si>
  <si>
    <t>7400</t>
  </si>
  <si>
    <t>7400.1</t>
  </si>
  <si>
    <t>7400.2</t>
  </si>
  <si>
    <t>7400.3</t>
  </si>
  <si>
    <t>7400.4</t>
  </si>
  <si>
    <t>7500</t>
  </si>
  <si>
    <t>7500.1</t>
  </si>
  <si>
    <t>7500.2</t>
  </si>
  <si>
    <t>9000</t>
  </si>
  <si>
    <t>Revision Code</t>
  </si>
  <si>
    <t xml:space="preserve">OFFICE RANKING SCORE </t>
  </si>
  <si>
    <t>Is it company policy that a safety meeting, attended by all personnel involved, is held prior to entering the space or commencement of hot work in order to review procedures and PPE (including those specific for the intended work) ?</t>
  </si>
  <si>
    <t>Does the bunker procedure include a bunker plan (company format) ?</t>
  </si>
  <si>
    <r>
      <t>Programme of Inspections</t>
    </r>
    <r>
      <rPr>
        <b/>
        <sz val="14"/>
        <rFont val="Arial"/>
        <family val="2"/>
      </rPr>
      <t/>
    </r>
  </si>
  <si>
    <t>Does the company have a repair history on each vessel?</t>
  </si>
  <si>
    <t>Mooring Operations</t>
  </si>
  <si>
    <t>Navigation</t>
  </si>
  <si>
    <t>* for detailed interpretations of the colours and the usage of the checklist, please refer to the pdf-file named "Instruction Notes" located on www.greenaward.org under "Certification/ Download".</t>
  </si>
  <si>
    <t xml:space="preserve">Ship Recycling - Policy for ships due to be recycled    </t>
  </si>
  <si>
    <r>
      <t>Computer Systems, Networks, Data Security and Training.</t>
    </r>
    <r>
      <rPr>
        <sz val="16"/>
        <rFont val="Arial"/>
        <family val="2"/>
      </rPr>
      <t xml:space="preserve"> GA requirement</t>
    </r>
  </si>
  <si>
    <t>Is an updated list of national &amp; local authorities, as required in the SOPEP &amp; the emergency response plan, available in the office ?</t>
  </si>
  <si>
    <t>Are masters entitled to use non-compulsory pilot services? (must be stated in a company procedure)</t>
  </si>
  <si>
    <t>6100.6</t>
  </si>
  <si>
    <t>6100.4</t>
  </si>
  <si>
    <t>6100.3</t>
  </si>
  <si>
    <t>6100.2</t>
  </si>
  <si>
    <t>6100.1</t>
  </si>
  <si>
    <t>6100</t>
  </si>
  <si>
    <t>6000</t>
  </si>
  <si>
    <t>6200.10</t>
  </si>
  <si>
    <t>6200.11</t>
  </si>
  <si>
    <t>6200.6</t>
  </si>
  <si>
    <t>6200.7</t>
  </si>
  <si>
    <t>6200.12</t>
  </si>
  <si>
    <t>6200.9</t>
  </si>
  <si>
    <t>6200.8</t>
  </si>
  <si>
    <t>6200.5</t>
  </si>
  <si>
    <t>6200.2</t>
  </si>
  <si>
    <t>6200.1</t>
  </si>
  <si>
    <t>6200</t>
  </si>
  <si>
    <t>6300.1</t>
  </si>
  <si>
    <t>6300</t>
  </si>
  <si>
    <t>6300.6</t>
  </si>
  <si>
    <t>6300.7</t>
  </si>
  <si>
    <t>6300.4</t>
  </si>
  <si>
    <t>6300.5</t>
  </si>
  <si>
    <t>6400.1</t>
  </si>
  <si>
    <t>6400</t>
  </si>
  <si>
    <t>Does the company have procedures/instructions for hull / ship's construction condition-inspections to be carried out by ship's personnel?</t>
  </si>
  <si>
    <t>Does the company have information regarding the relevant maintenance level of the vessel?</t>
  </si>
  <si>
    <t>ELEMENTS WITH NO 
MINIMUM SCORE</t>
  </si>
  <si>
    <t>Is there a policy that system back-ups for vessel administrative PC systems are made?</t>
  </si>
  <si>
    <t>LNG Carrier Cargo Operations &amp; Additional Green Award requirements</t>
  </si>
  <si>
    <t>Enclosed Space Entry &amp; Hot Work</t>
  </si>
  <si>
    <t>Control of drugs &amp; alcohol onboard</t>
  </si>
  <si>
    <t>Emergency Response System</t>
  </si>
  <si>
    <t>MINIMUM RANKING SCORE REQUIRED</t>
  </si>
  <si>
    <t>Does the company use weather routing services for ships on long haul voyages?</t>
  </si>
  <si>
    <t>Has the level of competency been defined and documented for office personnel performing functions pertinent to safety and the environment?</t>
  </si>
  <si>
    <t>Does the company have a system which ensures an adequate level of corrosion prevention of the seawater ballast tanks? (Protective coatings provided in ballast tanks has to be in a GOOD condition)</t>
  </si>
  <si>
    <t>Does the company MS specify a safe-maximum percentage fill for bunker tanks? (max. limit 95%)</t>
  </si>
  <si>
    <t>Does the company provide the ship(s) with an automatic wire rope lubricator?</t>
  </si>
  <si>
    <t>Does the company provide the ship with a winch brake test kit?</t>
  </si>
  <si>
    <t>Compliance with General Provisions</t>
  </si>
  <si>
    <t>Norm item</t>
  </si>
  <si>
    <t>Does the company require a responsible officer to be designated for all aspects of the operation?</t>
  </si>
  <si>
    <t>Is an evaluation report of vessel's performance sent to the company?</t>
  </si>
  <si>
    <t>Is ship's crew trained and drilled periodically according to enclosed space entry procedures ?</t>
  </si>
  <si>
    <t>Does training also include rescue and first aid?</t>
  </si>
  <si>
    <t>Are ship inspections held at defined intervals? (minimum of twice a year or equivalent)</t>
  </si>
  <si>
    <t>Is it company policy that all senior officers (Master, Chief Officer, Chief Engineer, 2nd Engineer and Gas Engineer) have completed the Liquid Cargo Operations Simulator (LICOS) course as recommended by SIGTTO for senior officers and relevant to cargo containment type (Membrane or Spherical)?</t>
  </si>
  <si>
    <t>7200.5</t>
  </si>
  <si>
    <t>7400.6</t>
  </si>
  <si>
    <r>
      <t xml:space="preserve">TOTAL SCORE REVIEW                                                                                                            </t>
    </r>
    <r>
      <rPr>
        <b/>
        <sz val="28"/>
        <rFont val="Arial"/>
        <family val="2"/>
      </rPr>
      <t xml:space="preserve">  OFFICE AUDIT - LNG CARRIER</t>
    </r>
  </si>
  <si>
    <t>Does the company have procedures for the preparation of plans and instructions for key shipboard operations concerning safety of the ship and prevention of pollution?</t>
  </si>
  <si>
    <t>TOTAL SCORES</t>
  </si>
  <si>
    <t>CARGOES / CARGO OPERATIONS</t>
  </si>
  <si>
    <t>Does the company require the shipyard to have procedures to require equipment-/machinery-suppliers to provide a "Material Declaration"? (used by the yard to develop the Inventory Part I)  (requirement to be part of the building contract)</t>
  </si>
  <si>
    <t>Are tasks &amp; responsibilities of shipboard personnel assigned to ballast water exchange operations defined, documented &amp; controlled ?</t>
  </si>
  <si>
    <t>N</t>
  </si>
  <si>
    <t>a</t>
  </si>
  <si>
    <t>Points that add up 
to minimum score
(indication only)</t>
  </si>
  <si>
    <t>Are corrective and/or preventive actions taken ?</t>
  </si>
  <si>
    <t>Does the MS require ship-critical equipment and systems to be identified?</t>
  </si>
  <si>
    <t>Does the company require the corrosion prevention system to be part of the vessel maintenance system?</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</si>
  <si>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</si>
  <si>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</si>
  <si>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</si>
  <si>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</si>
  <si>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</si>
  <si>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</si>
  <si>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Provisions concerning Reports on Incidents Involving Harmful Substances (Protocol 1)</t>
  </si>
  <si>
    <t xml:space="preserve">Is there a policy that system back-ups for vessel computer-based systems are made (where applicable)? </t>
  </si>
  <si>
    <t>7100.1</t>
  </si>
  <si>
    <t>7100.2</t>
  </si>
  <si>
    <t>7100.3</t>
  </si>
  <si>
    <t>7100.4</t>
  </si>
  <si>
    <t>Does the company periodically evaluate the efficiency of the MS and review the MS, in accordance with procedures established by the company, when necessary?</t>
  </si>
  <si>
    <t>IT  DEPT.</t>
  </si>
  <si>
    <t xml:space="preserve">PERSONNEL DEPT. </t>
  </si>
  <si>
    <t>Have the management personnel, responsible for the area involved, taken timely corrective actions on deficiencies found?</t>
  </si>
  <si>
    <t>Are there procedures/instructions for the internal transfer of fuel oil between main storage tanks?</t>
  </si>
  <si>
    <t>Does the company have a structured program for refresher and updated training at suitable intervals for office and shipboard personnel?</t>
  </si>
  <si>
    <t>Are inspection, maintenance and discard criteria for mooring wires and tails / fibre ropes established and carried out by a competent person? (time interval for inspection should be in the PMS)</t>
  </si>
  <si>
    <t xml:space="preserve">MAXIMUM OBTAINABLE RANKING SCORE </t>
  </si>
  <si>
    <t>Is a shipboard oil pollution emergency plan developed?</t>
  </si>
  <si>
    <t>Is training and testing of the oil pollution emergency plan done?</t>
  </si>
  <si>
    <t>Is the plan reviewed? (periodic and event review)</t>
  </si>
  <si>
    <t>Does the company have procedures/instructions in relation to the entire cargo tank operations?</t>
  </si>
  <si>
    <t>Does the company have instructions for carrying out winch brake tests (to be carried out at least once a year or after an excessive load)?</t>
  </si>
  <si>
    <t>MAINTENANCE OF THE SHIP AND EQUIPMENT</t>
  </si>
  <si>
    <t>DOCUMENTATION</t>
  </si>
  <si>
    <t>COMPANY VERIFICATION, REVIEW AND EVALUATION</t>
  </si>
  <si>
    <t>IMO ELEMENTS</t>
  </si>
  <si>
    <t>Is appropriate corrective action taken?</t>
  </si>
  <si>
    <t>Are records of these activities maintained?</t>
  </si>
  <si>
    <t>Is a management review done?</t>
  </si>
  <si>
    <t>Is it company policy to include Sludge/Bilge and Soot collection tanks in the PMS for regular cleaning / inspection?</t>
  </si>
  <si>
    <t>5820.6</t>
  </si>
  <si>
    <t>5821</t>
  </si>
  <si>
    <t>Outfitting of bilge water system</t>
  </si>
  <si>
    <t>5821.1</t>
  </si>
  <si>
    <t>Are valid documents available at all relevant locations?</t>
  </si>
  <si>
    <t>Are changes to documents reviewed and approved by authorised personnel?</t>
  </si>
  <si>
    <t>Are the results of audits and reviews brought to the attention of all personnel having responsibility in the area involved?</t>
  </si>
  <si>
    <t>Does the company have a procedure in order to report an incident to the nearest coastal state in the event of the ship being abandoned or if a report from the ship is incomplete or unobtainable?</t>
  </si>
  <si>
    <t>PURCHASING DEPT.</t>
  </si>
  <si>
    <t>TECHNICAL DEPT.</t>
  </si>
  <si>
    <t>Are all senior and deck officers conversant with the English language for maritime communication?</t>
  </si>
  <si>
    <t>1200.8</t>
  </si>
  <si>
    <t>Are all personnel entering an enclosed space provided with a personal gas detector which can measure HC, oxygen and relevant toxic vapours?</t>
  </si>
  <si>
    <t>Is it company policy that all onboard personnel are trained and qualified according to the approved basic training for liquefied gas tanker cargo operations? (as STCW 2010 including Manila amendments Reg V/1-2)
(If training comprises at least 3 months approved seagoing service on tankers (instead of an approved  tanker familiarisation course) this should include onboard computer-based training (CBT) and a documented system showing participation and qualifications).</t>
  </si>
  <si>
    <t xml:space="preserve">Is standard composition of crew documented in company policy?  </t>
  </si>
  <si>
    <t>Do arrangements include a provision for masters and officers to receive an adequate introduction and continuous update of the company's safety and environmental system?</t>
  </si>
  <si>
    <r>
      <t>MANAGEMENT</t>
    </r>
    <r>
      <rPr>
        <b/>
        <sz val="16"/>
        <color indexed="57"/>
        <rFont val="Arial"/>
        <family val="2"/>
      </rPr>
      <t xml:space="preserve"> </t>
    </r>
    <r>
      <rPr>
        <b/>
        <sz val="16"/>
        <color indexed="10"/>
        <rFont val="Arial"/>
        <family val="2"/>
      </rPr>
      <t>ELEMENTS</t>
    </r>
  </si>
  <si>
    <t>SOLAS 1974</t>
  </si>
  <si>
    <t>SOLAS Certificates</t>
  </si>
  <si>
    <t>MARPOL 73/78</t>
  </si>
  <si>
    <t xml:space="preserve"> Prevention of pollution by oil</t>
  </si>
  <si>
    <t>Prevention of pollution by garbage</t>
  </si>
  <si>
    <t>Safety of Navigation / SOLAS chart carriage requirements</t>
  </si>
  <si>
    <t>MACHINERY / ENGINE OPERATIONS</t>
  </si>
  <si>
    <t>Does the company have instructions for navigating in sensitive areas? (IMO SN/Circulars)</t>
  </si>
  <si>
    <t>Does the company have procedures/instructions for mooring/unmooring operations?</t>
  </si>
  <si>
    <t>2120.2</t>
  </si>
  <si>
    <t>5801</t>
  </si>
  <si>
    <t>Is a log for "workingdays" of mooring wires and tails / fibre ropes maintained? (to predict the point of discard &amp; for evaluation of wire/rope performance )</t>
  </si>
  <si>
    <t>Are master's reviews reported and evaluated?</t>
  </si>
  <si>
    <t>Is the internal audit scheme applicable to the IT department?</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</si>
  <si>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</si>
  <si>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LEGEND</t>
  </si>
  <si>
    <t>Score</t>
  </si>
  <si>
    <t>5821.9</t>
  </si>
  <si>
    <t>Do office personnel receive training/courses with regard to the ISM Code and are they consistent with the  MS manuals?</t>
  </si>
  <si>
    <t>Is communication with media included in the emergency procedures?</t>
  </si>
  <si>
    <t>2100.12</t>
  </si>
  <si>
    <t>2100.13</t>
  </si>
  <si>
    <t>2100.14</t>
  </si>
  <si>
    <t>2100.9</t>
  </si>
  <si>
    <t>2100.8</t>
  </si>
  <si>
    <t>2100.7</t>
  </si>
  <si>
    <t>2100.6</t>
  </si>
  <si>
    <t>1200.10</t>
  </si>
  <si>
    <t>1200.3</t>
  </si>
  <si>
    <t>1200.4</t>
  </si>
  <si>
    <t>1200.5</t>
  </si>
  <si>
    <t>1200.9</t>
  </si>
  <si>
    <t>1200.2</t>
  </si>
  <si>
    <t>1200.12</t>
  </si>
  <si>
    <t>1200.7</t>
  </si>
  <si>
    <t>1200.1</t>
  </si>
  <si>
    <t>1200</t>
  </si>
  <si>
    <t>1300.2</t>
  </si>
  <si>
    <t>1300.1</t>
  </si>
  <si>
    <t>1300</t>
  </si>
  <si>
    <t>1400</t>
  </si>
  <si>
    <t>1400.1</t>
  </si>
  <si>
    <t>1400.2</t>
  </si>
  <si>
    <t>1500.10</t>
  </si>
  <si>
    <t>1500.9</t>
  </si>
  <si>
    <t>1500.5</t>
  </si>
  <si>
    <t>1500.4</t>
  </si>
  <si>
    <t>1500</t>
  </si>
  <si>
    <t>1600.6</t>
  </si>
  <si>
    <t>1600.5</t>
  </si>
  <si>
    <t>1600.4</t>
  </si>
  <si>
    <t>1600.3</t>
  </si>
  <si>
    <t>1600.8</t>
  </si>
  <si>
    <t>1600.7</t>
  </si>
  <si>
    <t>1600.2</t>
  </si>
  <si>
    <t>1600.1</t>
  </si>
  <si>
    <t>1600</t>
  </si>
  <si>
    <t>2000</t>
  </si>
  <si>
    <t>2100</t>
  </si>
  <si>
    <t>2300.1</t>
  </si>
  <si>
    <t>2300</t>
  </si>
  <si>
    <t>3000</t>
  </si>
  <si>
    <t>3100</t>
  </si>
  <si>
    <t>3100.1</t>
  </si>
  <si>
    <t>3100.2</t>
  </si>
  <si>
    <t>3100.3</t>
  </si>
  <si>
    <t>3100.4</t>
  </si>
  <si>
    <t>3100.5</t>
  </si>
  <si>
    <t>3200.1</t>
  </si>
  <si>
    <t>3200.11</t>
  </si>
  <si>
    <t>3200.13</t>
  </si>
  <si>
    <t>3200.5</t>
  </si>
  <si>
    <t>3200</t>
  </si>
  <si>
    <t>4100.17</t>
  </si>
  <si>
    <t>4100.7</t>
  </si>
  <si>
    <t>4100.3</t>
  </si>
  <si>
    <t>4100.4</t>
  </si>
  <si>
    <t>Is it company policy to use hydraulic oil that  is certified according to the EEL in mooring and anchor appliances?</t>
  </si>
  <si>
    <t>5812.4</t>
  </si>
  <si>
    <t>Is it company policy to use hydraulic oil that is certified according to the EEL in crane appliances?</t>
  </si>
  <si>
    <t>5812.6</t>
  </si>
  <si>
    <t>Due to characteristics of environmentally friendly lubricants (EEL certified) are extra measures taken into account for the applicable system if needed? (e.g. condition of seals &amp; filters, temperature &amp; condition of oil, prevention of humidity ingress etc.)</t>
  </si>
  <si>
    <t>5820</t>
  </si>
  <si>
    <t>Management of bilge water and sludge handling onboard</t>
  </si>
  <si>
    <t>5820.3</t>
  </si>
  <si>
    <t>5820.4</t>
  </si>
  <si>
    <t>5820.5</t>
  </si>
  <si>
    <t>Is the responsibility of the master clearly defined and documented?</t>
  </si>
  <si>
    <t>Does the company have a procedure to verify the integrity of the sea staff certification and medical fitness before being assigned to the ship?</t>
  </si>
  <si>
    <t xml:space="preserve">Do relevant ERT member(s) participate in an ERS training course as provided by the ERS service provider (class) ? </t>
  </si>
  <si>
    <t>Is it a company policy to always deliver all bilge water to reception facilities?</t>
  </si>
  <si>
    <t>5822</t>
  </si>
  <si>
    <t>Outfitting of sludge handling system</t>
  </si>
  <si>
    <t>5822.1</t>
  </si>
  <si>
    <t>Is it company policy to install a sludge collecting pump as per MEPC.1/Circ.642? (with the sole purpose of collecting the sludge from different ER tanks to the Oil Residue (Sludge) Tank)?</t>
  </si>
  <si>
    <t>5822.2</t>
  </si>
  <si>
    <t>Is it company policy to install a separate sludge discharge pump with the purpose of discharging the sludge to reception facility?</t>
  </si>
  <si>
    <t>5822.3</t>
  </si>
  <si>
    <t>Is it company policy that the 2nd officer (deck) must complete an approved advanced training for liquefied gas tanker cargo operations? (As a minimum, the program should comply with STCW 2010 including Manila amendments Reg V/1-2)</t>
  </si>
  <si>
    <t>Does the system cover the arrangements needed to ensure that the company, day and night, is prepared to respond effectively to hazards, accidents or emergencies involving their ships?</t>
  </si>
  <si>
    <t>Does the company have objective evidence to show their support of the shipboard personnel in reporting of non-conformities / near misses?</t>
  </si>
  <si>
    <t>Are there procedures to ensure that a sufficient number of personnel is available in case of emergency during port stay?</t>
  </si>
  <si>
    <t>Is an updated list of persons to be contacted available? (coastal States, port contacts, company interest contacts)</t>
  </si>
  <si>
    <t>GENERAL MAN.</t>
  </si>
  <si>
    <t>QUALITY DEPT.</t>
  </si>
  <si>
    <t>NAUTICAL DEPT.</t>
  </si>
  <si>
    <t>OPER./CHART DEPT.</t>
  </si>
  <si>
    <t>FINANCIAL DEPT.</t>
  </si>
  <si>
    <t xml:space="preserve">Certificate Holder name:   </t>
  </si>
  <si>
    <t xml:space="preserve">Date of Office Audit:   </t>
  </si>
  <si>
    <t xml:space="preserve">GA Code: </t>
  </si>
  <si>
    <t>Is the risk assessment and relevant onboard procedures + instructions reviewed on a regular basis (at least once a year or if circumstances require a review) ?</t>
  </si>
  <si>
    <t>COMPANY RESPONSIBILITIES AND AUTHORITY</t>
  </si>
  <si>
    <r>
      <t>SOLAS, General Provisions</t>
    </r>
    <r>
      <rPr>
        <sz val="16"/>
        <rFont val="Arial"/>
        <family val="2"/>
      </rPr>
      <t xml:space="preserve">   </t>
    </r>
    <r>
      <rPr>
        <b/>
        <sz val="16"/>
        <rFont val="Arial"/>
        <family val="2"/>
      </rPr>
      <t xml:space="preserve">                                                                                                                </t>
    </r>
  </si>
  <si>
    <t>MASTER'S RESPONSIBILITY AND AUTHORITY</t>
  </si>
  <si>
    <r>
      <t>Alternative to 1300.1:</t>
    </r>
    <r>
      <rPr>
        <sz val="16"/>
        <rFont val="Arial"/>
        <family val="2"/>
      </rPr>
      <t xml:space="preserve"> sufficient number of air cylinders for the sole purpose of safety drills.</t>
    </r>
  </si>
  <si>
    <r>
      <t>Alternative to 6200.7:</t>
    </r>
    <r>
      <rPr>
        <sz val="16"/>
        <rFont val="Arial"/>
        <family val="2"/>
      </rPr>
      <t xml:space="preserve"> (for fibre ropes) Are there procedures for care of fibre ropes?</t>
    </r>
  </si>
  <si>
    <t>Alternative to 7100.1 (7100.2 - 7100.4)</t>
  </si>
  <si>
    <t>For Owner/Managers</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</si>
  <si>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</si>
  <si>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</si>
  <si>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r>
      <t>Ballast Water Management</t>
    </r>
    <r>
      <rPr>
        <sz val="14"/>
        <rFont val="Arial"/>
        <family val="2"/>
      </rPr>
      <t/>
    </r>
  </si>
  <si>
    <t>Mooring Equipment</t>
  </si>
  <si>
    <t>Corrosion Prevention of Seawater Ballast Tanks</t>
  </si>
  <si>
    <t>Employment of Personnel</t>
  </si>
  <si>
    <t>Is it company procedure that the ship shore safety checklist has to be used before loading/unloading operations?</t>
  </si>
  <si>
    <t>Is it company policy that CTS documents are taken before commencing and after completion of cargo operations?</t>
  </si>
  <si>
    <t>MAINTENANCE / SURVEYS</t>
  </si>
  <si>
    <t>Is crew on board provided with suitable personal protective equipment and suitable equipment for testing the atmosphere of an enclosed space? (e.g. breathing apparatus, protective clothing and approved + calibrated atmosphere testing equipment)</t>
  </si>
  <si>
    <t>REPORTS AND ANALYSES OF NON-CONFORMATIES, ACCIDENTS AND  HAZARDOUS OCCURENCES</t>
  </si>
  <si>
    <t>Is it company policy that the vessels have a compressor for the refilling of air cylinders for breathing apparatus?</t>
  </si>
  <si>
    <t>Are internal audits held on board the ships?</t>
  </si>
  <si>
    <t>105.6</t>
  </si>
  <si>
    <t>105.7</t>
  </si>
  <si>
    <t>102.1</t>
  </si>
  <si>
    <t>102.2</t>
  </si>
  <si>
    <t>INS- / CLAIM DEPT.</t>
  </si>
  <si>
    <t>PREVENTION OF POLLUTION</t>
  </si>
  <si>
    <t>Is it company policy to employ all ship-personnel on a permanent basis?</t>
  </si>
  <si>
    <t>Is it company policy to employ senior officers on a permanent basis?</t>
  </si>
  <si>
    <t>Is a maintenance checklist used regarding the (monthly) maintenance inspection?</t>
  </si>
  <si>
    <t>Is it company policy to install Clean Water Tank (to enable Oily Bilge Water to be processed while in port and special areas)?</t>
  </si>
  <si>
    <t>101.1</t>
  </si>
  <si>
    <t>5821.2</t>
  </si>
  <si>
    <t>Are management instructions regarding disposal of soot and soot-water mixtures available onboard for ships equipped with Soot separation / collection tank?</t>
  </si>
  <si>
    <t>5821.4</t>
  </si>
  <si>
    <t>5821.5</t>
  </si>
  <si>
    <t>5821.6</t>
  </si>
  <si>
    <t>5821.7</t>
  </si>
  <si>
    <t>5821.8</t>
  </si>
  <si>
    <t>Are operational instructions on board written in a language understood by officers and shipboard personnel?</t>
  </si>
  <si>
    <t>Bunker Operations</t>
  </si>
  <si>
    <t>104.3</t>
  </si>
  <si>
    <t>104.1</t>
  </si>
  <si>
    <t>Is the entity who is responsible for the operations of the ship clearly defined ? (Owner or entity)</t>
  </si>
  <si>
    <t>New buildings - For Owner / Managers and 3rd-party Ship Managers
For 5900.1, 5900.12 and 5900.2</t>
  </si>
  <si>
    <t>SAFETY AND ENVIRONMENTAL PROTECTION POLICY</t>
  </si>
  <si>
    <t>Are computer systems, in relation to IMO MSC/Circ.891, certified by a recognised organisation?</t>
  </si>
  <si>
    <t>DESIGNATED PERSONS</t>
  </si>
  <si>
    <t>Does the company have the overriding authority of the master clearly defined? (ISM Code 2002 5.2)</t>
  </si>
  <si>
    <t>Are adequate system back-up’s for office administrative PC systems made (where applicable) and are procedures for this documented ?</t>
  </si>
  <si>
    <t>RR</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</si>
  <si>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</si>
  <si>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7200</t>
  </si>
  <si>
    <t>7200.1</t>
  </si>
  <si>
    <t>7200.2</t>
  </si>
  <si>
    <t>7200.4</t>
  </si>
  <si>
    <t>7200.3</t>
  </si>
  <si>
    <t xml:space="preserve">Does the office support the master in cases where the ship cannot reasonably be expected to carry out ballast water exchange? </t>
  </si>
  <si>
    <t>Have the owners/managers established/documented policies concerning shore/ship personnel?</t>
  </si>
  <si>
    <t>Is the system as meant in 7300.14 audited and certified by an IACS member classification society?</t>
  </si>
  <si>
    <t>Is an evaluation of the Hot Work permit made (permit shows the appropriate safety precautions relevant to the location of work)?</t>
  </si>
  <si>
    <t xml:space="preserve">                    </t>
  </si>
  <si>
    <t>Doc. &amp; Impl.</t>
  </si>
  <si>
    <t xml:space="preserve">RANKING SCORE </t>
  </si>
  <si>
    <t>RANKING MAX. SCORE</t>
  </si>
  <si>
    <t>GENERAL</t>
  </si>
  <si>
    <t>Are arrangements for shore and vessel systems documented ? (configuration scheme)</t>
  </si>
  <si>
    <t>O</t>
  </si>
  <si>
    <t>Total score</t>
  </si>
  <si>
    <t>105.1</t>
  </si>
  <si>
    <t>109</t>
  </si>
  <si>
    <t>109.1</t>
  </si>
  <si>
    <t>109.2</t>
  </si>
  <si>
    <t>109.3</t>
  </si>
  <si>
    <t>109.4</t>
  </si>
  <si>
    <t>109.5</t>
  </si>
  <si>
    <t>110</t>
  </si>
  <si>
    <t>110.1</t>
  </si>
  <si>
    <t>110.2</t>
  </si>
  <si>
    <t>110.3</t>
  </si>
  <si>
    <t>110.4</t>
  </si>
  <si>
    <t>110.5</t>
  </si>
  <si>
    <t>110.6</t>
  </si>
  <si>
    <t>111</t>
  </si>
  <si>
    <t>111.1</t>
  </si>
  <si>
    <t>111.2</t>
  </si>
  <si>
    <t>111.3</t>
  </si>
  <si>
    <t>111.4</t>
  </si>
  <si>
    <t>112</t>
  </si>
  <si>
    <t>112.1</t>
  </si>
  <si>
    <t>112.2</t>
  </si>
  <si>
    <t>112.3</t>
  </si>
  <si>
    <t>112.4</t>
  </si>
  <si>
    <t>112.5</t>
  </si>
  <si>
    <t>200</t>
  </si>
  <si>
    <t>201</t>
  </si>
  <si>
    <t>201.1</t>
  </si>
  <si>
    <t>201.2</t>
  </si>
  <si>
    <t>212</t>
  </si>
  <si>
    <t>212.1</t>
  </si>
  <si>
    <t>217</t>
  </si>
  <si>
    <t>217.1</t>
  </si>
  <si>
    <t>217.3</t>
  </si>
  <si>
    <t>217.5</t>
  </si>
  <si>
    <t>217.7</t>
  </si>
  <si>
    <t>217.9</t>
  </si>
  <si>
    <t>301</t>
  </si>
  <si>
    <t>300</t>
  </si>
  <si>
    <t>For Owner / Managers only (Not applicable to 3rd-party ship managers)</t>
  </si>
  <si>
    <t>Is/are (a) designated person(s) assigned in the office?</t>
  </si>
  <si>
    <t>Is there an instruction that all persons involved are to be familiar with the intended bunker operation and/or internal transfer operation and their duties?</t>
  </si>
  <si>
    <t>Ship Recycling - Inventory of Hazardous Materials</t>
  </si>
  <si>
    <t>Is a system administrator designated for administrative PC systems in the office ?</t>
  </si>
  <si>
    <t>Is the working language monitored and checked by the ship's staff and verified during internal audits?</t>
  </si>
  <si>
    <t xml:space="preserve">NOT APPLICABLE </t>
  </si>
  <si>
    <t>Are annual quantities of incidental Boil-Off Gas to atmosphere as well as Boil-Off Gas to Gas Combustion Unit monitored for the fleet for continual improvement?</t>
  </si>
  <si>
    <t xml:space="preserve">Are the lubricants &amp; cleaning products compatible with the wire and approved by the wire manufacturer? </t>
  </si>
  <si>
    <t>Are tasks, qualifications and responsibilities defined in the manuals and in the job descriptions?</t>
  </si>
  <si>
    <t>Are non-conformities reported including their possible cause?</t>
  </si>
  <si>
    <t>5700.5</t>
  </si>
  <si>
    <t>5700.6</t>
  </si>
  <si>
    <t>5900.10</t>
  </si>
  <si>
    <t>5900.13</t>
  </si>
  <si>
    <t>5900.2</t>
  </si>
  <si>
    <t>5900.12</t>
  </si>
  <si>
    <t>5900.1</t>
  </si>
  <si>
    <t>5910.2</t>
  </si>
  <si>
    <t>Is training provided at a level required to effectively operate and maintain the system and cover normal, abnormal and emergency conditions?</t>
  </si>
  <si>
    <t>(Preparation of vessel before delivery) Has a company procedure been implemented to clearly mark all compartments which could have an oxygen deficient or dangerous atmosphere? ( e.g. cofferdams, fuel oil tanks, waste oil tanks, black/grey water tanks, etc.)</t>
  </si>
  <si>
    <t>Does the MS provide for specific measures aimed at promoting the reliability of ship-critical equipment and systems?</t>
  </si>
  <si>
    <t>Are obsolete documents removed promptly?</t>
  </si>
  <si>
    <t>Is it company policy to employ ratings on a permanent basis?</t>
  </si>
  <si>
    <r>
      <t xml:space="preserve">Compressor for the refilling of air cylinders for breathing apparatus or Alternative, </t>
    </r>
    <r>
      <rPr>
        <sz val="16"/>
        <rFont val="Arial"/>
        <family val="2"/>
      </rPr>
      <t>Additional Green Award requirement</t>
    </r>
  </si>
  <si>
    <t>Compliance with IGC Code</t>
  </si>
  <si>
    <t>6400.8</t>
  </si>
  <si>
    <t>6400.9</t>
  </si>
  <si>
    <t>6400.3</t>
  </si>
  <si>
    <t>6400.4</t>
  </si>
  <si>
    <t>6400.5</t>
  </si>
  <si>
    <t>6400.6</t>
  </si>
  <si>
    <t>7300.10</t>
  </si>
  <si>
    <t>Cargo Vapour Emission Control Systems</t>
  </si>
  <si>
    <t>Is an overview of the valid certificates per ship available and is the overview updated?</t>
  </si>
  <si>
    <t>Is it company policy to verify with the STS-operator that approved equipment is used for the intended STS operation?</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</si>
  <si>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</si>
  <si>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Is objective evidence available that the safety and environmental aspects of the operation of each ship is monitored and that the required adequate resources and shore-based support is applied?</t>
  </si>
  <si>
    <t>Is a checklist used for bunker operations (company format) ?</t>
  </si>
  <si>
    <t>Environmental Ship Index (ESI)</t>
  </si>
  <si>
    <t>Is it company policy to employ officers on a permanent basis?</t>
  </si>
  <si>
    <t>Do these criteria take manufacturer’s recommendations into account ?</t>
  </si>
  <si>
    <t>Are procedures for an "Emergency room" in the office defined?</t>
  </si>
  <si>
    <t>Are safety and environmental inspections carried out, documented and reported?</t>
  </si>
  <si>
    <t>5810.3</t>
  </si>
  <si>
    <t>Mooring wire lubrication</t>
  </si>
  <si>
    <t>5811.1</t>
  </si>
  <si>
    <t>Is it company policy to use a mooring wire lubricant / grease that  is certified according to the EEL?</t>
  </si>
  <si>
    <t>Deck equipment lubrication (use of oils)</t>
  </si>
  <si>
    <t>5812.1</t>
  </si>
  <si>
    <t>Is it company policy to use grease that is certified according to the EEL (all deck equipment)?</t>
  </si>
  <si>
    <t>5812.2</t>
  </si>
  <si>
    <t>Is it company policy to use gear oil that is certified according to the EEL (all deck equipment)?</t>
  </si>
  <si>
    <t>5812.3</t>
  </si>
  <si>
    <r>
      <t xml:space="preserve">Condition Assessment Program, Maintenance    </t>
    </r>
    <r>
      <rPr>
        <sz val="16"/>
        <rFont val="Arial"/>
        <family val="2"/>
      </rPr>
      <t xml:space="preserve">Additional Green Award requirements </t>
    </r>
  </si>
  <si>
    <t xml:space="preserve">Are shore-ship communications, defined levels of authority and lines of communication documented and working effectively ?               </t>
  </si>
  <si>
    <r>
      <t>6400.10, 6400.11 &amp; 6400.12 are alternatives to 6400.1, 6400.8 &amp; 6400.9</t>
    </r>
    <r>
      <rPr>
        <b/>
        <sz val="16"/>
        <rFont val="Arial"/>
        <family val="2"/>
      </rPr>
      <t xml:space="preserve">
For 3rd-party Ship Managers</t>
    </r>
  </si>
  <si>
    <t>6400.10</t>
  </si>
  <si>
    <t>6400.11</t>
  </si>
  <si>
    <t>6400.12</t>
  </si>
  <si>
    <t>The Total Score Review has been moved to another tab named "Office - Total Score Review"</t>
  </si>
  <si>
    <t>Is a formal handover procedure implemented for all officers onboard?</t>
  </si>
  <si>
    <t>Is it company policy that maintenance meetings are carried out on board? (e.g. each month and at (all) sections on board)</t>
  </si>
  <si>
    <t>Are internal audits carried out to verify whether safety and pollution-prevention activities, and other procedures, comply with the Management System (MS)?</t>
  </si>
  <si>
    <t>Are responsibilities and authorities of all office personnel clearly defined ?</t>
  </si>
  <si>
    <t>Is the designated person provided with shore-based support and adequate resources?</t>
  </si>
  <si>
    <t>Does the company have instructions for smoking areas on board?</t>
  </si>
  <si>
    <t>5460</t>
  </si>
  <si>
    <t>5460.1</t>
  </si>
  <si>
    <t>102.3</t>
  </si>
  <si>
    <t>103.1</t>
  </si>
  <si>
    <t>103.2</t>
  </si>
  <si>
    <t>103.3</t>
  </si>
  <si>
    <t>103.4</t>
  </si>
  <si>
    <t>Is a company policy concerning safety and the environment and which is signed by the Man. Dir., available?</t>
  </si>
  <si>
    <t>218</t>
  </si>
  <si>
    <t xml:space="preserve">Noise Levels On Board Ships </t>
  </si>
  <si>
    <t>218.1</t>
  </si>
  <si>
    <t>Is it company policy that the ships are surveyed for the measurement of noise level and the results recorded in the noise survey report in accordance with the Res MSC.337(91)?</t>
  </si>
  <si>
    <t>218.2</t>
  </si>
  <si>
    <t>Is it company policy to identify areas of the vessels based on the noise levels and to place relevant visible warning notices at the entrance to these areas? (IMO noise symbols)</t>
  </si>
  <si>
    <t xml:space="preserve"> NOT APPLICABLE</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</si>
  <si>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</si>
  <si>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</si>
  <si>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</si>
  <si>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</si>
  <si>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</si>
  <si>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</si>
  <si>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</si>
  <si>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</si>
  <si>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</si>
  <si>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</si>
  <si>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</si>
  <si>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</si>
  <si>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</si>
  <si>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</si>
  <si>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</si>
  <si>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</si>
  <si>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</si>
  <si>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</si>
  <si>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1710</t>
  </si>
  <si>
    <t>Underwater Noise and Vibration Management</t>
  </si>
  <si>
    <t>1710.1</t>
  </si>
  <si>
    <t>Is it company practice to design a newbuild ship in such a manner to attenuate/reduce underwater noise?</t>
  </si>
  <si>
    <t>1710.2</t>
  </si>
  <si>
    <t>1710.3</t>
  </si>
  <si>
    <t>Does the company take any additional maintenance routines (e.g. polishing/coating) to reduce cavitation from the propeller?</t>
  </si>
  <si>
    <t>1710.4</t>
  </si>
  <si>
    <t>Does the company opt for re-routing or slow steaming where possible and practicable to protect whale sensitive areas?</t>
  </si>
  <si>
    <t>Noise/Vibration Monitoring and Measures</t>
  </si>
  <si>
    <t>350.4</t>
  </si>
  <si>
    <t>Is it a company policy to designate a person responsible for execution of the garbage 
management onboard?</t>
  </si>
  <si>
    <t>Waste Management / Garbage Handling Onboard</t>
  </si>
  <si>
    <t>5200.16</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</si>
  <si>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</si>
  <si>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</si>
  <si>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</si>
  <si>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</si>
  <si>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</si>
  <si>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</si>
  <si>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5200.22</t>
  </si>
  <si>
    <t>5200.25</t>
  </si>
  <si>
    <t xml:space="preserve">Is it a company policy that all incinerated ashes and clinkers are always delivered to the port reception facilities? </t>
  </si>
  <si>
    <t>5200.28</t>
  </si>
  <si>
    <r>
      <t>Extra Personnel</t>
    </r>
    <r>
      <rPr>
        <sz val="16"/>
        <rFont val="Arial"/>
        <family val="2"/>
      </rPr>
      <t>, Additional Green Award Requirement</t>
    </r>
  </si>
  <si>
    <t xml:space="preserve">Is it company policy to employ extra deck officers onboard in addition to what is required by minimum safe manning document? </t>
  </si>
  <si>
    <t>7200.7</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</si>
  <si>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</si>
  <si>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</si>
  <si>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7200.6</t>
  </si>
  <si>
    <t xml:space="preserve">Is it company policy to employ extra engine ratings onboard in addition to what is required by minimum safe manning document? </t>
  </si>
  <si>
    <t>Is it company policy to have a ship administrator onboard ? (In addition to the standard complement and extra deck-officers and -ratings above)?</t>
  </si>
  <si>
    <t>Is it company policy to employ riding squads to carry out extensive maintenance jobs ?</t>
  </si>
  <si>
    <t>7200.8</t>
  </si>
  <si>
    <t>Is it company policy that manufacturer service engineers routinely attend the vessel or provide remote monitoring assistance for maintenance/repair of technical equipment or systems ?</t>
  </si>
  <si>
    <t>7200.9</t>
  </si>
  <si>
    <t>Is it company policy to hire an electrical officer in addition to the engine officers required by the safe manning document?</t>
  </si>
  <si>
    <t>Is it company policy to provide a training for advanced fire fighting to the lower ranking deck officers (IMO 2.03) ?</t>
  </si>
  <si>
    <t>7300.18</t>
  </si>
  <si>
    <t>Is it company policy to provide a training for advanced fire fighting to the lower ranking engine officers (IMO 2.03) ?</t>
  </si>
  <si>
    <t>Does the company provide "onboard assessment/train the trainer" courses for the onboard management (IMO 1.30) ?</t>
  </si>
  <si>
    <t>7300.6</t>
  </si>
  <si>
    <t>Does the company provide simulator training /courses for officers involved in cargo and ballast handling (IMO 1.36)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</si>
  <si>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</si>
  <si>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</si>
  <si>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</si>
  <si>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</si>
  <si>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</si>
  <si>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</si>
  <si>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</si>
  <si>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</si>
  <si>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</si>
  <si>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</si>
  <si>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Is it company policy to employ cadets by providing training and education in order to recruit future officers?</t>
  </si>
  <si>
    <t>Does the company have a system in place to monitor officers’ competence, training, time in rank and use it as a basis for promotion?</t>
  </si>
  <si>
    <t>7300.17</t>
  </si>
  <si>
    <t>Is it company policy that all the officers are to complete Security Awareness Training ?</t>
  </si>
  <si>
    <t>Is it company policy that the shipboard crew after a period of absence or leave has been provided with familiarization of changes with regard to the operations/machinery which is related to their position ?</t>
  </si>
  <si>
    <t>Is it company policy that senior officers are retained to sail on the same type of vessel (Membrane or Spherical)?</t>
  </si>
  <si>
    <t>Is it company policy that Junior officers are retained to sail on the same type of vessel (Membrane or Spherical)?</t>
  </si>
  <si>
    <t>Safe Manning and Fatigue Management</t>
  </si>
  <si>
    <t>7500.4</t>
  </si>
  <si>
    <t>Are reports of work/rest hours reviewed on regular basis ?</t>
  </si>
  <si>
    <t>Is there a company policy to monitor and address non compliance on STCW 2010 Manila amendments of work/rest hours ?</t>
  </si>
  <si>
    <t>7500.5</t>
  </si>
  <si>
    <t>7500.7</t>
  </si>
  <si>
    <t>ECDIS (Compulsory carriage of ECDIS)</t>
  </si>
  <si>
    <t xml:space="preserve">If carriage of ECDIS is compulsory, is it a company policy for the ECDIS to be type-approved according to Res A 817(19)  as amended by MSC 64 (67) and MSC 86 (70) or MSC.232(82)? </t>
  </si>
  <si>
    <t>Is it a company policy that an acceptable back-up arrangement is in place? (an independent  type-approved ECDIS with an independent  position fixing system using official Electronic Navigational Charts (or a combination of official ENCs and Raster Navigational Charts) or a full / reduced folio of up-to-date paper charts, as relevant to the ship's voyage)</t>
  </si>
  <si>
    <t>Training  &amp; Onboard Use of ECDIS (Compulsory carriage of ECDIS)</t>
  </si>
  <si>
    <t>Is it a company policy that a risk assessment is carried out for the operation of ECDIS which identifies and controls the hazards when using ENCs and (if used) when ECDIS is in RCDS mode?</t>
  </si>
  <si>
    <t>Does the company have a contract for automatic supply of new hydrographic publications?</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</si>
  <si>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</si>
  <si>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</si>
  <si>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</si>
  <si>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2100.18</t>
  </si>
  <si>
    <t>Is it a company policy to enroll the vessels in a meteorological &amp; oceanographic service in a form of a software application?</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</si>
  <si>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</si>
  <si>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</si>
  <si>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</si>
  <si>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</si>
  <si>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</si>
  <si>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</si>
  <si>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</si>
  <si>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</si>
  <si>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2111</t>
  </si>
  <si>
    <t>Electronic chart display &amp; information systems / ECDIS</t>
  </si>
  <si>
    <t>Applicable to the companies with ships for which carriage of ECDIS is compulsory</t>
  </si>
  <si>
    <t>2111.3</t>
  </si>
  <si>
    <t>Does the company provide navigational procedures concerning the use of ECDIS?</t>
  </si>
  <si>
    <t>2111.4</t>
  </si>
  <si>
    <t>Is it a company policy to list ECDIS as critical equipment and integrate into PMS? (hardware and software)</t>
  </si>
  <si>
    <t>2111.5</t>
  </si>
  <si>
    <t>Is it a company policy that ECDIS is tested according to IHO ECDIS data presentation and performance check with a use of test data set after every update of the software (including back up)?</t>
  </si>
  <si>
    <t>2111.6</t>
  </si>
  <si>
    <t>Is it a company policy that regardless of the generic training the crew is familiarised with the ECDIS unit(s) installed onboard according to the Industry Recommendations for ECDIS Familiarisation?</t>
  </si>
  <si>
    <t>2111.7</t>
  </si>
  <si>
    <t>Is it a company policy to provide structured ECDIS training(s) for all officers on top of the generic training (besides the familiarization onboard in R2111.6)?</t>
  </si>
  <si>
    <t>2111.8</t>
  </si>
  <si>
    <t>Does the company have a contract / agreement with ECDIS manufacturer in relation to the maintenance of the software?</t>
  </si>
  <si>
    <t>2111.11</t>
  </si>
  <si>
    <t>Does the company have a standard for display settings (layers) of ECDIS for various navigation conditions (arrival / departure - coastal - deep sea)?</t>
  </si>
  <si>
    <t>2111.12</t>
  </si>
  <si>
    <t>Is it a company policy that the vessels have a basic folio of paper charts (in case second ECDIS is a back up system)?</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</si>
  <si>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</si>
  <si>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</si>
  <si>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t>5500</t>
  </si>
  <si>
    <t>Sewage Management</t>
  </si>
  <si>
    <t>5500.1</t>
  </si>
  <si>
    <t>5500.2</t>
  </si>
  <si>
    <t>5500.4</t>
  </si>
  <si>
    <t>Does the company have a procedure to monitor and address any non-compliance in the effluent standards?</t>
  </si>
  <si>
    <r>
      <t>For all ships</t>
    </r>
    <r>
      <rPr>
        <b/>
        <sz val="16"/>
        <rFont val="Arial"/>
        <family val="2"/>
      </rPr>
      <t>: Sewage Holding Tank</t>
    </r>
  </si>
  <si>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</si>
  <si>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</si>
  <si>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</si>
  <si>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</si>
  <si>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</si>
  <si>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</si>
  <si>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</si>
  <si>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</si>
  <si>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</si>
  <si>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</si>
  <si>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</si>
  <si>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r>
      <t xml:space="preserve">Is it company policy that a condition assessment for </t>
    </r>
    <r>
      <rPr>
        <u/>
        <sz val="16"/>
        <rFont val="Arial"/>
        <family val="2"/>
      </rPr>
      <t>Hull</t>
    </r>
    <r>
      <rPr>
        <sz val="16"/>
        <rFont val="Arial"/>
        <family val="2"/>
      </rPr>
      <t xml:space="preserve"> will be carried out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whichever is earlier?</t>
    </r>
  </si>
  <si>
    <r>
      <t xml:space="preserve">Is it company policy that a condition assessment for </t>
    </r>
    <r>
      <rPr>
        <u/>
        <sz val="16"/>
        <rFont val="Arial"/>
        <family val="2"/>
      </rPr>
      <t>Cargo Systems</t>
    </r>
    <r>
      <rPr>
        <sz val="16"/>
        <rFont val="Arial"/>
        <family val="2"/>
      </rPr>
      <t xml:space="preserve"> will be carried out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whichever is earlier?</t>
    </r>
  </si>
  <si>
    <r>
      <t xml:space="preserve">Is it company policy that a condition assessment for </t>
    </r>
    <r>
      <rPr>
        <u/>
        <sz val="16"/>
        <rFont val="Arial"/>
        <family val="2"/>
      </rPr>
      <t>Machinery</t>
    </r>
    <r>
      <rPr>
        <sz val="16"/>
        <rFont val="Arial"/>
        <family val="2"/>
      </rPr>
      <t xml:space="preserve"> will be carried out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xml:space="preserve">, whichever is earlier? </t>
    </r>
  </si>
  <si>
    <r>
      <t xml:space="preserve">Is it company policy to request ship owners to carry out condition assessment for </t>
    </r>
    <r>
      <rPr>
        <u/>
        <sz val="16"/>
        <rFont val="Arial"/>
        <family val="2"/>
      </rPr>
      <t>Hull</t>
    </r>
    <r>
      <rPr>
        <sz val="16"/>
        <rFont val="Arial"/>
        <family val="2"/>
      </rPr>
      <t xml:space="preserve">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whichever is earlier?</t>
    </r>
  </si>
  <si>
    <r>
      <t xml:space="preserve">Is it company policy to request ship owners to carry out condition assessment for </t>
    </r>
    <r>
      <rPr>
        <u/>
        <sz val="16"/>
        <rFont val="Arial"/>
        <family val="2"/>
      </rPr>
      <t>Cargo Systems</t>
    </r>
    <r>
      <rPr>
        <sz val="16"/>
        <rFont val="Arial"/>
        <family val="2"/>
      </rPr>
      <t xml:space="preserve">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whichever is earlier?</t>
    </r>
  </si>
  <si>
    <r>
      <t xml:space="preserve">Is it company policy to request ship owners to carry out condition assessment for </t>
    </r>
    <r>
      <rPr>
        <u/>
        <sz val="16"/>
        <rFont val="Arial"/>
        <family val="2"/>
      </rPr>
      <t>Machinery</t>
    </r>
    <r>
      <rPr>
        <sz val="16"/>
        <rFont val="Arial"/>
        <family val="2"/>
      </rPr>
      <t xml:space="preserve"> on vessels more than </t>
    </r>
    <r>
      <rPr>
        <u/>
        <sz val="16"/>
        <rFont val="Arial"/>
        <family val="2"/>
      </rPr>
      <t>20 years old</t>
    </r>
    <r>
      <rPr>
        <sz val="16"/>
        <rFont val="Arial"/>
        <family val="2"/>
      </rPr>
      <t xml:space="preserve">, or by the </t>
    </r>
    <r>
      <rPr>
        <u/>
        <sz val="16"/>
        <rFont val="Arial"/>
        <family val="2"/>
      </rPr>
      <t>end of the 4th special survey</t>
    </r>
    <r>
      <rPr>
        <sz val="16"/>
        <rFont val="Arial"/>
        <family val="2"/>
      </rPr>
      <t>, whichever is earlier?</t>
    </r>
  </si>
  <si>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</si>
  <si>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</si>
  <si>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Are all seafarers subject to an unannounced alcohol testing on board as initiated by the office? (Approved test equipment to be available on board)</t>
  </si>
  <si>
    <t>Are all seafarers subject to shore-based drug and alcohol testing at least once in last 12 months?</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</si>
  <si>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</si>
  <si>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</si>
  <si>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</si>
  <si>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</si>
  <si>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</si>
  <si>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</si>
  <si>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t>
  </si>
  <si>
    <t>Cyber Risk Management</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</si>
  <si>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</si>
  <si>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</si>
  <si>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</si>
  <si>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</si>
  <si>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</si>
  <si>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</si>
  <si>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</si>
  <si>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1610.6</t>
  </si>
  <si>
    <t>Does the company have a policy in place to build new ships equipped with cyber secure systems and components?</t>
  </si>
  <si>
    <r>
      <t xml:space="preserve">Does the company take any of the following measures to reduce underwater noise and vibration:
1.Installation of state of art propellers (With reduced cavitation);
2.Wake conditioning devices;
3.Installation of air injection propeller;
4.Vibration isolators mounted on the diesel generators;
5. Installation of propeller boss cap with fins;
6. Others = </t>
    </r>
    <r>
      <rPr>
        <sz val="16"/>
        <color rgb="FF339966"/>
        <rFont val="Arial"/>
        <family val="2"/>
      </rPr>
      <t>*fill during audit*</t>
    </r>
    <r>
      <rPr>
        <sz val="16"/>
        <rFont val="Arial"/>
        <family val="2"/>
      </rPr>
      <t>?</t>
    </r>
  </si>
  <si>
    <t xml:space="preserve">If others = </t>
  </si>
  <si>
    <t>*fill during audit*?</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</si>
  <si>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</si>
  <si>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</si>
  <si>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</si>
  <si>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</si>
  <si>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</si>
  <si>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</si>
  <si>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</si>
  <si>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</si>
  <si>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</si>
  <si>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</si>
  <si>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</si>
  <si>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</si>
  <si>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</si>
  <si>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</si>
  <si>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</si>
  <si>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</si>
  <si>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</si>
  <si>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</si>
  <si>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</si>
  <si>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</si>
  <si>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</si>
  <si>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</si>
  <si>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</si>
  <si>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</si>
  <si>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</si>
  <si>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</si>
  <si>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</si>
  <si>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</si>
  <si>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</si>
  <si>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</si>
  <si>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</si>
  <si>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</si>
  <si>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</si>
  <si>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</si>
  <si>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</si>
  <si>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</si>
  <si>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</si>
  <si>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</si>
  <si>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</si>
  <si>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</si>
  <si>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</si>
  <si>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</si>
  <si>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</si>
  <si>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</si>
  <si>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</si>
  <si>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</si>
  <si>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</si>
  <si>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</si>
  <si>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</si>
  <si>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</si>
  <si>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</si>
  <si>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</si>
  <si>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</si>
  <si>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</si>
  <si>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</si>
  <si>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</si>
  <si>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</si>
  <si>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</si>
  <si>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</si>
  <si>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</si>
  <si>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</si>
  <si>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</si>
  <si>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</si>
  <si>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</si>
  <si>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</si>
  <si>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</si>
  <si>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</si>
  <si>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</si>
  <si>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</si>
  <si>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</si>
  <si>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</si>
  <si>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</si>
  <si>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</si>
  <si>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</si>
  <si>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</si>
  <si>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</si>
  <si>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</si>
  <si>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</si>
  <si>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</si>
  <si>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</si>
  <si>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</si>
  <si>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</si>
  <si>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</si>
  <si>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</si>
  <si>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</si>
  <si>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</si>
  <si>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</si>
  <si>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</si>
  <si>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</si>
  <si>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</si>
  <si>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</si>
  <si>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</si>
  <si>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</si>
  <si>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</si>
  <si>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</si>
  <si>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</si>
  <si>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</si>
  <si>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</si>
  <si>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</si>
  <si>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</si>
  <si>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</si>
  <si>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</si>
  <si>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</si>
  <si>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</si>
  <si>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</si>
  <si>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</si>
  <si>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</si>
  <si>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</si>
  <si>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</si>
  <si>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</si>
  <si>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</si>
  <si>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</si>
  <si>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</si>
  <si>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Does the company equip its vessels (GA-certified) with a system providing emergency access to cargo tanks and bunker tanks (for example, from the vessel deck), should the vessel be submerged?</t>
  </si>
  <si>
    <t>1510.2</t>
  </si>
  <si>
    <t>Does the company ensure that its ships (GA-certified) carry an oil skimmer or a similar device that can be used in an emergency situation of oil spill overboard?</t>
  </si>
  <si>
    <t>1800</t>
  </si>
  <si>
    <t>Social Dimension / Sustainability</t>
  </si>
  <si>
    <t>A. Good Health &amp; Well-Being</t>
  </si>
  <si>
    <t>1800.1</t>
  </si>
  <si>
    <t>Does the company ensure that all vessels under its control have an ITF or similar agreement in place?</t>
  </si>
  <si>
    <t>1800.2</t>
  </si>
  <si>
    <t>Does the company have procedure regarding relieving shipboard personnel on compassionate grounds? (For example, in case of a family emergency)</t>
  </si>
  <si>
    <t>1800.3</t>
  </si>
  <si>
    <t>Is the company subscribed to any digital platform (web or app) that can be referred to by shipboard staff for seeking medical advice?</t>
  </si>
  <si>
    <t>1800.4</t>
  </si>
  <si>
    <t>Does the company ensure that the shipboard staff is aware of platforms (online/offline) providing access to emotional support networks to tackle mental health issues?</t>
  </si>
  <si>
    <t>1800.5</t>
  </si>
  <si>
    <t>Does the company provide access to the internet at all times for shipboard personnel on board all ships under its control?</t>
  </si>
  <si>
    <t>B. Reduced Inequalities / Equal Opportunities / Diversity</t>
  </si>
  <si>
    <t>B.1 General</t>
  </si>
  <si>
    <t>1800.6</t>
  </si>
  <si>
    <t>Does the company have a policy focusing on subjects such as equal opportunities, equality and diversity, inclusion, anti-discrimination, anti-harassment, etc. to prevent and eliminate discrimination at workplace (office and ship)?</t>
  </si>
  <si>
    <t>1800.7</t>
  </si>
  <si>
    <t>Does the company have confidential reporting procedures enabling all employees to report harassment &amp; discrimination?</t>
  </si>
  <si>
    <t>1800.8</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</si>
  <si>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</si>
  <si>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</si>
  <si>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1800.10</t>
  </si>
  <si>
    <t xml:space="preserve">Does the company take steps to promote and achieve gender diversity/equality at office and on board vessels (at all levels)? </t>
  </si>
  <si>
    <t>1800.11</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</si>
  <si>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</si>
  <si>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C. Sustainability Reporting</t>
  </si>
  <si>
    <t>1800.12</t>
  </si>
  <si>
    <t>Does the company prepare and publish its performance on environmental, social and governance criteria annually (in line with internationally recognised frameworks, such as GRI, IIRC and SASB standards)?</t>
  </si>
  <si>
    <t>Does the company have instructions/procedures to control the access of unauthorised persons on board?</t>
  </si>
  <si>
    <t>NOx Emissions</t>
  </si>
  <si>
    <t>A. Emission Monitoring</t>
  </si>
  <si>
    <t>5410.10</t>
  </si>
  <si>
    <t>Does the company use a continuous emission monitoring system (in-situ or extractive) for monitoring and recording NOx emissions?</t>
  </si>
  <si>
    <t>B. Emission Reduction</t>
  </si>
  <si>
    <t>5410.20</t>
  </si>
  <si>
    <t>Does the company use any one of the following measures on board one or more of its vessels to reduce NOx emissions from main and/or auxiliary engines?</t>
  </si>
  <si>
    <t>Measures taken to reduce NOx emissions</t>
  </si>
  <si>
    <t>If YES, choose from below options</t>
  </si>
  <si>
    <t>Direct Water Injection</t>
  </si>
  <si>
    <t>Fuel Water Emulsification</t>
  </si>
  <si>
    <t>Intake Air Humidification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</si>
  <si>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</si>
  <si>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</si>
  <si>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</si>
  <si>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</si>
  <si>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</si>
  <si>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</si>
  <si>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</si>
  <si>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5410.24</t>
  </si>
  <si>
    <t>Does the company’s PPE matrix include handling of caustic soda for exhaust gas recirculation?</t>
  </si>
  <si>
    <t>5410.25</t>
  </si>
  <si>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</si>
  <si>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t>Selective Catalytic Reduction (SCR)</t>
  </si>
  <si>
    <t>5410.26</t>
  </si>
  <si>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</si>
  <si>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t>5410.27</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</si>
  <si>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</si>
  <si>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5410.28</t>
  </si>
  <si>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</si>
  <si>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t>SOx Emissions</t>
  </si>
  <si>
    <t>5420.11</t>
  </si>
  <si>
    <t>Does the company use a continuous emission monitoring system (in-situ or extractive) for monitoring and recording SOx emissions?</t>
  </si>
  <si>
    <t>5420.12</t>
  </si>
  <si>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</si>
  <si>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</si>
  <si>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</si>
  <si>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</si>
  <si>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</si>
  <si>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</si>
  <si>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</si>
  <si>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5420.20</t>
  </si>
  <si>
    <t>Does the company’s PPE matrix include handling of caustic soda for closed-loop scrubbers?</t>
  </si>
  <si>
    <t>5420.21</t>
  </si>
  <si>
    <t>Does the company provide relevant crew with manufacturer training course for the EGC unit?</t>
  </si>
  <si>
    <r>
      <t>Particulate Matter (PM) Emissions</t>
    </r>
    <r>
      <rPr>
        <b/>
        <sz val="18"/>
        <rFont val="Arial"/>
        <family val="2"/>
      </rPr>
      <t xml:space="preserve">   </t>
    </r>
  </si>
  <si>
    <t>5430.10</t>
  </si>
  <si>
    <t>Does the company use any one of the following measures on board one or more of its vessels to reduce PM emissions from main and/or auxiliary engines?</t>
  </si>
  <si>
    <t>Measures taken to reduce PM emissions</t>
  </si>
  <si>
    <t>Diesel Particulate Filter</t>
  </si>
  <si>
    <t>Diesel Oxidation Catalyst</t>
  </si>
  <si>
    <t>Electrostatic Precipitator</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</si>
  <si>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</si>
  <si>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</si>
  <si>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</si>
  <si>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</si>
  <si>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5440.6</t>
  </si>
  <si>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</si>
  <si>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5440.14</t>
  </si>
  <si>
    <t>Does the company use a ship performance monitoring software to monitor and reduce energy consumption by operational measures for their entire fleet?</t>
  </si>
  <si>
    <r>
      <t>Short term goals (CO</t>
    </r>
    <r>
      <rPr>
        <b/>
        <vertAlign val="subscript"/>
        <sz val="16"/>
        <rFont val="Arial"/>
        <family val="2"/>
      </rPr>
      <t>2</t>
    </r>
    <r>
      <rPr>
        <b/>
        <sz val="16"/>
        <rFont val="Arial"/>
        <family val="2"/>
      </rPr>
      <t xml:space="preserve"> reduction through energy efficiency measures)</t>
    </r>
  </si>
  <si>
    <t>5440.15</t>
  </si>
  <si>
    <t>(Design and operational based measures)
Energy efficiency measures implemented on-board company vessels?</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</si>
  <si>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</si>
  <si>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</si>
  <si>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</si>
  <si>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</si>
  <si>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</si>
  <si>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</si>
  <si>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</si>
  <si>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</si>
  <si>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</si>
  <si>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</si>
  <si>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r>
      <t>Mid term goals (CO</t>
    </r>
    <r>
      <rPr>
        <b/>
        <vertAlign val="subscript"/>
        <sz val="16"/>
        <rFont val="Arial"/>
        <family val="2"/>
      </rPr>
      <t>2</t>
    </r>
    <r>
      <rPr>
        <b/>
        <sz val="16"/>
        <rFont val="Arial"/>
        <family val="2"/>
      </rPr>
      <t xml:space="preserve"> reduction through the use of low carbon fuels)</t>
    </r>
  </si>
  <si>
    <t>5440.18</t>
  </si>
  <si>
    <r>
      <rPr>
        <b/>
        <u/>
        <sz val="16"/>
        <rFont val="Arial"/>
        <family val="2"/>
      </rPr>
      <t>Main engines:</t>
    </r>
    <r>
      <rPr>
        <sz val="16"/>
        <rFont val="Arial"/>
        <family val="2"/>
      </rPr>
      <t xml:space="preserve">
Does the company have any vessels within their fleet which use low carbon fuels such as:</t>
    </r>
  </si>
  <si>
    <t>Low carbon fuels</t>
  </si>
  <si>
    <t>LNG (Liquefied Natural Gas)</t>
  </si>
  <si>
    <t>LPG (Liquefied Petroleum Gas)</t>
  </si>
  <si>
    <t>GTL (Gas to liquid) fuel</t>
  </si>
  <si>
    <t>Bio-diesel</t>
  </si>
  <si>
    <t>Bio-LNG (Bio-methane)</t>
  </si>
  <si>
    <t>Methanol</t>
  </si>
  <si>
    <t>Ethanol</t>
  </si>
  <si>
    <t>Dimethyl Ether</t>
  </si>
  <si>
    <t>Other: *fill during audit*</t>
  </si>
  <si>
    <t>5440.19</t>
  </si>
  <si>
    <r>
      <rPr>
        <b/>
        <u/>
        <sz val="16"/>
        <rFont val="Arial"/>
        <family val="2"/>
      </rPr>
      <t>Auxiliary engines:</t>
    </r>
    <r>
      <rPr>
        <sz val="16"/>
        <rFont val="Arial"/>
        <family val="2"/>
      </rPr>
      <t xml:space="preserve">
Does the company have any vessels within their fleet which use low carbon fuels such as:</t>
    </r>
  </si>
  <si>
    <r>
      <t>Long term goals (CO</t>
    </r>
    <r>
      <rPr>
        <b/>
        <vertAlign val="subscript"/>
        <sz val="16"/>
        <rFont val="Arial"/>
        <family val="2"/>
      </rPr>
      <t>2</t>
    </r>
    <r>
      <rPr>
        <b/>
        <sz val="16"/>
        <rFont val="Arial"/>
        <family val="2"/>
      </rPr>
      <t xml:space="preserve"> neutral operation through zero carbon fuels)</t>
    </r>
  </si>
  <si>
    <t>5440.20</t>
  </si>
  <si>
    <r>
      <rPr>
        <b/>
        <u/>
        <sz val="16"/>
        <rFont val="Arial"/>
        <family val="2"/>
      </rPr>
      <t>Main engines:</t>
    </r>
    <r>
      <rPr>
        <sz val="16"/>
        <rFont val="Arial"/>
        <family val="2"/>
      </rPr>
      <t xml:space="preserve">
Does the company have any vessels within their fleet which use zero carbon fuels such as:</t>
    </r>
  </si>
  <si>
    <t>Zero carbon fuels</t>
  </si>
  <si>
    <t>Anhydrous Ammonia</t>
  </si>
  <si>
    <t>Hydrogen</t>
  </si>
  <si>
    <t>Fuel Cells (Powered by ammonia or hydrogen)</t>
  </si>
  <si>
    <t>Batteries</t>
  </si>
  <si>
    <t>Nuclear</t>
  </si>
  <si>
    <t>5440.21</t>
  </si>
  <si>
    <r>
      <rPr>
        <b/>
        <u/>
        <sz val="16"/>
        <rFont val="Arial"/>
        <family val="2"/>
      </rPr>
      <t>Auxiliary engines:</t>
    </r>
    <r>
      <rPr>
        <sz val="16"/>
        <rFont val="Arial"/>
        <family val="2"/>
      </rPr>
      <t xml:space="preserve">
Does the company have any vessels within their fleet which use zero carbon fuels such as:</t>
    </r>
  </si>
  <si>
    <t>5440.22</t>
  </si>
  <si>
    <t>Does the company have any vessels within their fleet which use renewable energy sources for energy production such as:</t>
  </si>
  <si>
    <t>Renewable Energy source</t>
  </si>
  <si>
    <t>Wind *fill during audit*</t>
  </si>
  <si>
    <t>Solar</t>
  </si>
  <si>
    <t xml:space="preserve">Wind = </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</si>
  <si>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</si>
  <si>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</si>
  <si>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</si>
  <si>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</si>
  <si>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</si>
  <si>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t>Is it company policy to build vessels with bilge and sludge handling system in accordance with the MEPC.1/Circ. 642 guidelines?</t>
  </si>
  <si>
    <r>
      <t xml:space="preserve">A. Clean Drains (Drains that are </t>
    </r>
    <r>
      <rPr>
        <b/>
        <u/>
        <sz val="16"/>
        <color indexed="8"/>
        <rFont val="Arial"/>
        <family val="2"/>
      </rPr>
      <t>normally not</t>
    </r>
    <r>
      <rPr>
        <b/>
        <sz val="16"/>
        <color indexed="8"/>
        <rFont val="Arial"/>
        <family val="2"/>
      </rPr>
      <t xml:space="preserve"> contaminated by oil)</t>
    </r>
  </si>
  <si>
    <t>Does the company have a policy that bilge water from the Clean drain tank (for the collection of "clean drains", as per MEPC.1/Circ.642) passes through 15 ppm oil content meter and alarm?</t>
  </si>
  <si>
    <t>5821.17</t>
  </si>
  <si>
    <t>Does the company have a policy of logging discharges from the Clean drain tank (tank used for the collection of "clean drains", as per MEPC.1/Circ.642) in the engine room logbook?</t>
  </si>
  <si>
    <t>B. Soot Collection Tank arrangement</t>
  </si>
  <si>
    <t>C. Oily bilge water tank arrangement</t>
  </si>
  <si>
    <t>Is it company policy to pump Oily bilge water from the Oily bilge water holding tank through the Oily Water Separator to the Clean water tank (rather than overboard discharge)?</t>
  </si>
  <si>
    <t>D. Oily water separator / Oil content meter</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</si>
  <si>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</si>
  <si>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t>Are instructions available in the management system to avoid that the Oil Content Meter is flushed/diluted with clean water during Oily Water Separator operation or is an equipment or a protection system installed (e.g. White Box) to prevent illegal discharges of bilge water from machinery spaces?</t>
  </si>
  <si>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</si>
  <si>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5821.9 is an alternative to 5821.1 - 5821.8 &amp; 5821.17 (all the above)</t>
  </si>
  <si>
    <t>Is it company policy to improve the efficiency and capacity of the sludge handling system by installing:
- a tank or system with the sole purpose of removing large quantities of water from the sludge?
- a separate tank or system with the sole purpose of evaporating water from the sludge? 
- a separate tank or system with the purpose of mixing the sludge while incinerated (in incinerator or boiler)</t>
  </si>
  <si>
    <t>Does the company require the shipyard to develop an "Inventory of Hazardous Materials" (Part I) at the stage of design and/or construction? (requirement to be part of the building contract)</t>
  </si>
  <si>
    <t>Does the company require the shipyard to include in these procedures that the "Material Declaration" contains information on the safe removal of hazardous materials? (requirement to be part of the building contract)</t>
  </si>
  <si>
    <t>Existing ships - For Owner / Managers and 3rd-party Ship Managers
For 5900.10 and 5900.13</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</si>
  <si>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</si>
  <si>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</si>
  <si>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</si>
  <si>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</si>
  <si>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</si>
  <si>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</si>
  <si>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</si>
  <si>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</si>
  <si>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</si>
  <si>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Has a company procedure been implemented within the Management System to deploy a full-time personnel at the recycling facility for the entire duration of recycling of the company vessels (to monitor and report the recycling process)?</t>
  </si>
  <si>
    <t>5910.11</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</si>
  <si>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</si>
  <si>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t>5910.12</t>
  </si>
  <si>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</si>
  <si>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Measures related to Technical Solutions for optimizing the operations</t>
  </si>
  <si>
    <r>
      <t>Greenhouse Gas (GHG) Emissions - CO</t>
    </r>
    <r>
      <rPr>
        <b/>
        <vertAlign val="subscript"/>
        <sz val="16"/>
        <rFont val="Arial"/>
        <family val="2"/>
      </rPr>
      <t>2</t>
    </r>
    <r>
      <rPr>
        <b/>
        <sz val="16"/>
        <rFont val="Arial"/>
        <family val="2"/>
      </rPr>
      <t xml:space="preserve"> Emissions</t>
    </r>
  </si>
  <si>
    <t>Is it a company policy that all officers and masters that use  ECDIS for primary navigation are to complete generic training based on IMO model course 1.27?</t>
  </si>
  <si>
    <t>Are all fleet vessels subject to unannounced drug and alcohol testing at least once every year (not exceeding 18 months between two consecutive tests) by an external organisation?</t>
  </si>
  <si>
    <t>9421.1</t>
  </si>
  <si>
    <t>Is the company certified for the latest edition of ISO 9001 (quality management systems)?</t>
  </si>
  <si>
    <t>9421.2</t>
  </si>
  <si>
    <t>Is the company certified for the latest edition of ISO 14001 (environmental management systems)?</t>
  </si>
  <si>
    <t>9421.3</t>
  </si>
  <si>
    <t>Is the company certified for the latest edition of ISO 22301 (societal security – business continuity management systems)?</t>
  </si>
  <si>
    <t>9421.4</t>
  </si>
  <si>
    <t>Is the company certified for the latest edition of ISO 27001 (information security management systems)?</t>
  </si>
  <si>
    <t>9421.5</t>
  </si>
  <si>
    <t>Is the company certified for the latest edition of ISO 45001 (occupational health and safety management systems)?</t>
  </si>
  <si>
    <t>9421.6</t>
  </si>
  <si>
    <t>Is the company certified for the latest edition of ISO 50001 (energy management systems)?</t>
  </si>
  <si>
    <t>9421.7</t>
  </si>
  <si>
    <t>9421.8</t>
  </si>
  <si>
    <t>9421</t>
  </si>
  <si>
    <t>ISO Certification</t>
  </si>
  <si>
    <t>Does the company assess the risks associated with distractions to onboard operations, communication and rest hours caused by exposure to high levels of noise?</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</si>
  <si>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</si>
  <si>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</si>
  <si>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</si>
  <si>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Does the company have a set of clear and unambiguous cyber risk requirements that reflect the company’s expectations to vendors and agents?</t>
  </si>
  <si>
    <t>1610.8</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</si>
  <si>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</si>
  <si>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1610.9</t>
  </si>
  <si>
    <t>1610.10</t>
  </si>
  <si>
    <t>Is it a company policy to involve IT department while preparing to purchase OT systems for ships?</t>
  </si>
  <si>
    <t>1610.11</t>
  </si>
  <si>
    <t>Does the company use the information from investigations of previous identified cyber incidents to improve the technical and procedural protection measures and response plans on board and ashore?</t>
  </si>
  <si>
    <t>1610.12</t>
  </si>
  <si>
    <t>Does the company forbid remote access by technicians and manufacturers to on-board systems without authorization by the vessel’s senior leadership team (For example, by following a two-step digital authorization process)?</t>
  </si>
  <si>
    <t>Fuel oil management</t>
  </si>
  <si>
    <t>A. Contracting / Procurement</t>
  </si>
  <si>
    <t>3200.14</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</si>
  <si>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</si>
  <si>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t>3200.15</t>
  </si>
  <si>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</si>
  <si>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Is an evaluation of all fuel oil suppliers carried out to identify "quality-oriented fuel oil suppliers" before signing the bunker purchasing contract with a chosen supplier and are the negative results brought to the attention of the charterer (where applicable)?</t>
  </si>
  <si>
    <t>B. Sampling &amp; Testing</t>
  </si>
  <si>
    <t>B.1 MARPOL delivered fuel oil sampling</t>
  </si>
  <si>
    <t>Is it company policy that fuel oil sampling (during bunkering) is carried out using an automatic sampler (time or flow proportional) in accordance with Marpol Annex VI?</t>
  </si>
  <si>
    <t>B.2 In-use fuel oil sampling</t>
  </si>
  <si>
    <t>3200.16</t>
  </si>
  <si>
    <t>B.3 Testing</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</si>
  <si>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</si>
  <si>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C. Operational procedures</t>
  </si>
  <si>
    <t>3200.17</t>
  </si>
  <si>
    <t>3200.18</t>
  </si>
  <si>
    <t>For the situations where commingling of two different fuels is unavoidable, does the company have commingling procedure explaining the steps to be followed to determine the compatibility of two bunkers (including the reference test methods)?</t>
  </si>
  <si>
    <t>D. Additional questions</t>
  </si>
  <si>
    <t>Are global bunker quality alerts received from company fleet experience and fuel analysis organisation shared with relevant ships by issuing technical bulletins or circulars?</t>
  </si>
  <si>
    <t>3200.19</t>
  </si>
  <si>
    <t>Is it company procedure that bunker suppliers are asked to provide the copies of the product's valid certificate of quality (COQ) and associated laboratory analysis reports verifying the details on the COQ?</t>
  </si>
  <si>
    <t>A. General procedures</t>
  </si>
  <si>
    <t>Does the company have a policy to reduce garbage at source? For example, bulk packaging of consumable items.</t>
  </si>
  <si>
    <t>Is it a company policy that recyclable material such as paper, plastic, metal (for example, tin cans) and dunnage are always delivered to the port reception facilities?</t>
  </si>
  <si>
    <t>B. Garbage types</t>
  </si>
  <si>
    <t>B.3 Ashes and clinkers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</si>
  <si>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</si>
  <si>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</si>
  <si>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</si>
  <si>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5200.38</t>
  </si>
  <si>
    <t>Does the company have a policy to reduce the use of disposable and single-use plastics on board (at least focusing on plastic cutlery, dishes &amp; straws and beverages &amp; mineral water bottles in bonded stores)?</t>
  </si>
  <si>
    <t>5200.41</t>
  </si>
  <si>
    <t>Does the company have a policy to avoid procuring food items in single servings of plastics pots (for example, replacing small yoghurt pots with decanted supplies in large containers)?</t>
  </si>
  <si>
    <t>5200.42</t>
  </si>
  <si>
    <t>Does the company combat micro-plastics in the laundry system by adding a fine filtering mesh to ship’s washing machine’s outlets to prevent fibers reaching the ocean?</t>
  </si>
  <si>
    <t>5200.43</t>
  </si>
  <si>
    <t>Does the company forbid its ships to dump old plastic ropes and mooring lines at sea and encourage to retain them on board until landed ashore for correct disposal?</t>
  </si>
  <si>
    <t>C. Additional questions</t>
  </si>
  <si>
    <t>Does the company provide training / education programme for the crew in order to create awareness in relation to garbage management?</t>
  </si>
  <si>
    <t>Does the company participate in national / international Marine Litter Monitoring Programs?</t>
  </si>
  <si>
    <t>5441</t>
  </si>
  <si>
    <r>
      <t>Greenhouse Gas (GHG) Emissions - Methane (CH</t>
    </r>
    <r>
      <rPr>
        <b/>
        <vertAlign val="subscript"/>
        <sz val="16"/>
        <rFont val="Arial"/>
        <family val="2"/>
      </rPr>
      <t>4</t>
    </r>
    <r>
      <rPr>
        <b/>
        <sz val="16"/>
        <rFont val="Arial"/>
        <family val="2"/>
      </rPr>
      <t>) Emissions - Main Propulsion</t>
    </r>
  </si>
  <si>
    <t>Gas Turbine or High Pressure Dual Fuel engine</t>
  </si>
  <si>
    <t>5441.2</t>
  </si>
  <si>
    <t>Does the company ensure that at least one of its LNG-powered ships operate on low (or no) Methane Slip technology, for example, Gas Turbine or High Pressure Dual Fuel (HPDF) Engine?</t>
  </si>
  <si>
    <t>Other Engine Types</t>
  </si>
  <si>
    <t>5441.3</t>
  </si>
  <si>
    <t>Does the company take measures and is able to achieve annual reduction in Methane Slip from LNG-fueled engines fitted on board its fleet of ships?</t>
  </si>
  <si>
    <t>5441.1</t>
  </si>
  <si>
    <t>Does the company use a continuous emission monitoring system (in-situ or extractive) for monitoring and recording Methane Slip?</t>
  </si>
  <si>
    <t>5441.4</t>
  </si>
  <si>
    <t>Does the company provide awareness training to shipboard personnel on methane emissions from LNG-fueled engines?</t>
  </si>
  <si>
    <t>5441.5</t>
  </si>
  <si>
    <t>Does the company collaborate with engine manufacturers on research &amp; development projects aiming to improve methane emissions from LNG-fueled engines?</t>
  </si>
  <si>
    <t>Protection of fuel oil tanks, lube oil tanks and hull</t>
  </si>
  <si>
    <t>5801.4</t>
  </si>
  <si>
    <t>Does the company require ship building yards to use advanced shipbuilding plates (highly ductile steel) or structural features to build (a part of) hull structure and/or fuel tanks of new ships (for example, sandwich plate structure)?</t>
  </si>
  <si>
    <t>A. General - managing work/rest hours</t>
  </si>
  <si>
    <t>Is it a company policy that the work/rest hours performed by the individual seafarer are recorded using a software program and such records are accessible and regularly updated?</t>
  </si>
  <si>
    <t>B. Fatigue management</t>
  </si>
  <si>
    <t>Is there a company specific fatigue mitigation and control strategy (or similar document) available within the Safety Management System (SMS) to ensure the health and wellbeing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</si>
  <si>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</si>
  <si>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</si>
  <si>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</si>
  <si>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</si>
  <si>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t>C. Additional questions - reporting, training &amp; awareness</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</si>
  <si>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</si>
  <si>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</si>
  <si>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Does the company conduct fatigue management training and awareness campaigns for shipboard crew on an initial and recurrent basis?</t>
  </si>
  <si>
    <t xml:space="preserve">Are tasks, qualifications and responsibilities described in the manuals and in the job descriptions? </t>
  </si>
  <si>
    <t>Are non-conformities, accidents and hazardous occurrences reported to the office?</t>
  </si>
  <si>
    <t>Does the company provide its ships with contingency plans and related information in a non-electronic form that need to be followed in the event of a cyber attack?</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</si>
  <si>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</si>
  <si>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 xml:space="preserve">Does the company give guidance for an additional examination after unusual events such as long periods of inactivity, excessive loads, heat exposure, loading/discharge at swell ports, etc.? </t>
  </si>
  <si>
    <t>Is an annual technical report made by the Company's superintendent?</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</si>
  <si>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</si>
  <si>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Does the company prohibits its ships to commingle two different bunkers (even of the same grade of fuel)?</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</si>
  <si>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</si>
  <si>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</si>
  <si>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</si>
  <si>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</si>
  <si>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REQUIREMENTS ACCORDING TO ISO STANDARDS</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</si>
  <si>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</si>
  <si>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</si>
  <si>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</si>
  <si>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</si>
  <si>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</si>
  <si>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</si>
  <si>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</si>
  <si>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</si>
  <si>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5700.12</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</si>
  <si>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</si>
  <si>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5700.14</t>
  </si>
  <si>
    <t>Does the company train relevant crew to operate ship-specific BWT systems, for example, by means of computer-based training, training at the makers facilities or on a simulation BWMS that mimics real BWTS operations?</t>
  </si>
  <si>
    <t>5700.15</t>
  </si>
  <si>
    <t>Does the company conduct on-board familiarization of relevant crew for the operation of the BWTS installed on board?</t>
  </si>
  <si>
    <t>5700.16</t>
  </si>
  <si>
    <t>In addition to the relevant crew, does the company include shore-based management (ship managers/superintendents/port engineers) in the BWMS training programs?</t>
  </si>
  <si>
    <t>CHECKLIST - BASIC CRITERIA - OFFICE AUDIT - LNG CARRIER - VERSION 2022</t>
  </si>
  <si>
    <t>CHECKLIST - RANKING CRITERIA - OFFICE AUDIT - LNG CARRIER - VERSION 2022</t>
  </si>
  <si>
    <t>5100</t>
  </si>
  <si>
    <t>Biofouling Management</t>
  </si>
  <si>
    <t>5100.5</t>
  </si>
  <si>
    <t>Does the company have ship-specific procedures/instructions (according to IMO guidelines) for the control and management of ships' biofouling to minimize the transfer of invasive aquatic species?</t>
  </si>
  <si>
    <t>5100.6</t>
  </si>
  <si>
    <t>Does the company define frequency and timing of in-water inspection and proactive hull cleaning in consultation with coatings manufacturer and/or coatings consultant for each ship under its management?</t>
  </si>
  <si>
    <t>5100.7</t>
  </si>
  <si>
    <t>Is it a company policy to define potential trigger points for reactive hull cleaning – based on performance monitoring or other relevant datasets (such as increased drag or increased friction)?</t>
  </si>
  <si>
    <t>5100.8</t>
  </si>
  <si>
    <t>Is it a company policy to use in-water cleaning only in combination with capture and filtration of the cleaned material and subsequent waste treatment and disposal, when made available in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</si>
</sst>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164" formatCode="&quot;Minimum ranking score required for element 1300 = &quot;##"/>
    <numFmt numFmtId="165" formatCode="&quot;Minimum ranking score required for element 1500 = &quot;##"/>
    <numFmt numFmtId="166" formatCode="&quot;Minimum ranking score required for element 1600 = &quot;##"/>
    <numFmt numFmtId="167" formatCode="&quot;Minimum ranking score required for element 2100 = &quot;##"/>
    <numFmt numFmtId="168" formatCode="&quot;Minimum ranking score required for element 2300 = &quot;##"/>
    <numFmt numFmtId="169" formatCode="&quot;Minimum ranking score required for element 3100 = &quot;##"/>
    <numFmt numFmtId="170" formatCode="&quot;Minimum ranking score required for element 3200 = &quot;##"/>
    <numFmt numFmtId="171" formatCode="&quot;Minimum ranking score required for element 4100 = &quot;##"/>
    <numFmt numFmtId="172" formatCode="&quot;Minimum ranking score required for element 5200 = &quot;##"/>
    <numFmt numFmtId="173" formatCode="&quot;Minimum ranking score required for element 5700 = &quot;##"/>
    <numFmt numFmtId="174" formatCode="&quot;Minimum ranking score required for element 5900 = &quot;##"/>
    <numFmt numFmtId="175" formatCode="&quot;Minimum ranking score required for element 6100 = &quot;##"/>
    <numFmt numFmtId="176" formatCode="&quot;Minimum ranking score required for element 6200 = &quot;##"/>
    <numFmt numFmtId="177" formatCode="&quot;Minimum ranking score required for element 6400 = &quot;##"/>
    <numFmt numFmtId="178" formatCode="&quot;Minimum ranking score required for element 7200 = &quot;##"/>
    <numFmt numFmtId="179" formatCode="&quot;Minimum ranking score required for element 7300 = &quot;##"/>
    <numFmt numFmtId="180" formatCode="&quot;Minimum ranking score required for element 7400 = &quot;##"/>
    <numFmt numFmtId="181" formatCode="&quot;Minimum ranking score required for element 7500 = &quot;##"/>
    <numFmt numFmtId="182" formatCode="&quot;Minimum ranking score required for element 7100 = &quot;#0"/>
    <numFmt numFmtId="185" formatCode="&quot;Minimum ranking score required for element 4200 = &quot;##"/>
    <numFmt numFmtId="191" formatCode="0.000"/>
    <numFmt numFmtId="193" formatCode="&quot;Minimum ranking score required for element 1200 = &quot;0"/>
    <numFmt numFmtId="194" formatCode="&quot;Minimum ranking score required for element 1400 = &quot;0"/>
    <numFmt numFmtId="195" formatCode="&quot;Minimum ranking score required for element 2120 = &quot;0"/>
    <numFmt numFmtId="196" formatCode="&quot;Minimum ranking score required for element 5460 = &quot;0#"/>
    <numFmt numFmtId="197" formatCode="&quot;Minimum ranking score required for element 5810 = &quot;0"/>
    <numFmt numFmtId="198" formatCode="&quot;Minimum ranking score required for element 5811 = &quot;0"/>
    <numFmt numFmtId="199" formatCode="&quot;Minimum ranking score required for element 5812 = &quot;0"/>
    <numFmt numFmtId="200" formatCode="&quot;Minimum ranking score required for element 5820 = &quot;0"/>
    <numFmt numFmtId="201" formatCode="&quot;Minimum ranking score required for element 5821 = &quot;0"/>
    <numFmt numFmtId="202" formatCode="&quot;Minimum ranking score required for element 5822 = &quot;0"/>
    <numFmt numFmtId="203" formatCode="&quot;Minimum ranking score required for element 6110 = &quot;0"/>
    <numFmt numFmtId="204" formatCode="&quot;Minimum ranking score required for element 6300 = &quot;0"/>
    <numFmt numFmtId="206" formatCode="&quot;Minimum ranking score required for element 5801 = &quot;0"/>
    <numFmt numFmtId="210" formatCode="&quot;Minimum ranking score required for element 1700 = &quot;0"/>
    <numFmt numFmtId="211" formatCode="&quot;Minimum ranking score required for element 1710 = &quot;0"/>
    <numFmt numFmtId="212" formatCode="&quot;Minimum ranking score required for element 5200 = &quot;0"/>
    <numFmt numFmtId="214" formatCode="&quot;Minimum ranking score required for element 2111 = &quot;0"/>
    <numFmt numFmtId="215" formatCode="&quot;Minimum ranking score required for element 5500 = &quot;0"/>
    <numFmt numFmtId="216" formatCode="&quot;Minimum ranking score required for element 5510 = &quot;0"/>
    <numFmt numFmtId="218" formatCode="&quot;Minimum ranking score required for element 5910 = &quot;0"/>
    <numFmt numFmtId="219" formatCode="&quot;Minimum ranking score required for element 1610 = &quot;0"/>
    <numFmt numFmtId="221" formatCode="&quot;Minimum ranking score required for element 1510 = &quot;0"/>
    <numFmt numFmtId="222" formatCode="&quot;Minimum ranking score required for element 1800 = &quot;0"/>
    <numFmt numFmtId="223" formatCode="&quot;Minimum ranking score required for element 5410 = &quot;0#"/>
    <numFmt numFmtId="224" formatCode="&quot;Minimum ranking score required for element 5420 = &quot;0#"/>
    <numFmt numFmtId="225" formatCode="&quot;Minimum ranking score required for element 5430 = &quot;0#"/>
    <numFmt numFmtId="226" formatCode="&quot;Minimum ranking score required for element 5440 = &quot;0#"/>
    <numFmt numFmtId="229" formatCode="&quot;Minimum ranking score required for element 9421 = &quot;0"/>
    <numFmt numFmtId="230" formatCode="&quot;Minimum ranking score required for element 5441 = &quot;0"/>
    <numFmt numFmtId="231" formatCode="&quot;Minimum ranking score required for element 5100 = &quot;0"/>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b/>
      <sz val="10"/>
      <color indexed="12"/>
      <name val="Arial"/>
      <family val="2"/>
    </font>
    <font>
      <sz val="14"/>
      <color indexed="12"/>
      <name val="Arial"/>
      <family val="2"/>
    </font>
    <font>
      <b/>
      <sz val="10"/>
      <name val="Arial"/>
      <family val="2"/>
    </font>
    <font>
      <sz val="14"/>
      <color indexed="8"/>
      <name val="Arial"/>
      <family val="2"/>
    </font>
    <font>
      <b/>
      <sz val="14"/>
      <color indexed="52"/>
      <name val="Arial"/>
      <family val="2"/>
    </font>
    <font>
      <b/>
      <sz val="28"/>
      <name val="Arial"/>
      <family val="2"/>
    </font>
    <font>
      <b/>
      <sz val="36"/>
      <name val="Arial"/>
      <family val="2"/>
    </font>
    <font>
      <sz val="36"/>
      <name val="Arial"/>
      <family val="2"/>
    </font>
    <font>
      <b/>
      <sz val="14"/>
      <color indexed="57"/>
      <name val="Arial"/>
      <family val="2"/>
    </font>
    <font>
      <sz val="14"/>
      <color indexed="57"/>
      <name val="Arial"/>
      <family val="2"/>
    </font>
    <font>
      <b/>
      <sz val="12"/>
      <color indexed="10"/>
      <name val="Arial"/>
      <family val="2"/>
    </font>
    <font>
      <b/>
      <sz val="10"/>
      <name val="Arial"/>
      <family val="2"/>
    </font>
    <font>
      <b/>
      <sz val="18"/>
      <color indexed="10"/>
      <name val="Arial"/>
      <family val="2"/>
    </font>
    <font>
      <sz val="10"/>
      <name val="Arial"/>
      <family val="2"/>
    </font>
    <font>
      <sz val="10"/>
      <color indexed="10"/>
      <name val="Arial"/>
      <family val="2"/>
    </font>
    <font>
      <b/>
      <i/>
      <sz val="12"/>
      <name val="Arial"/>
      <family val="2"/>
    </font>
    <font>
      <b/>
      <sz val="14"/>
      <name val="Arial"/>
      <family val="2"/>
    </font>
    <font>
      <b/>
      <sz val="16"/>
      <name val="Arial"/>
      <family val="2"/>
    </font>
    <font>
      <b/>
      <sz val="26"/>
      <name val="Arial"/>
      <family val="2"/>
    </font>
    <font>
      <sz val="12"/>
      <color indexed="57"/>
      <name val="Arial"/>
      <family val="2"/>
    </font>
    <font>
      <sz val="10"/>
      <color indexed="57"/>
      <name val="Arial"/>
      <family val="2"/>
    </font>
    <font>
      <b/>
      <sz val="16"/>
      <color indexed="57"/>
      <name val="Arial"/>
      <family val="2"/>
    </font>
    <font>
      <b/>
      <u/>
      <sz val="16"/>
      <name val="Arial"/>
      <family val="2"/>
    </font>
    <font>
      <sz val="16"/>
      <color indexed="22"/>
      <name val="Arial"/>
      <family val="2"/>
    </font>
    <font>
      <u/>
      <sz val="16"/>
      <name val="Arial"/>
      <family val="2"/>
    </font>
    <font>
      <b/>
      <sz val="16"/>
      <color indexed="14"/>
      <name val="Arial"/>
      <family val="2"/>
    </font>
    <font>
      <b/>
      <sz val="16"/>
      <color indexed="8"/>
      <name val="Arial"/>
      <family val="2"/>
    </font>
    <font>
      <sz val="16"/>
      <color indexed="14"/>
      <name val="Arial"/>
      <family val="2"/>
    </font>
    <font>
      <i/>
      <sz val="16"/>
      <name val="Arial"/>
      <family val="2"/>
    </font>
    <font>
      <sz val="16"/>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6"/>
      <color indexed="8"/>
      <name val="Arial"/>
      <family val="2"/>
    </font>
    <font>
      <sz val="1"/>
      <name val="Arial"/>
      <family val="2"/>
    </font>
    <font>
      <sz val="16"/>
      <name val="Arial"/>
      <family val="2"/>
    </font>
    <font>
      <sz val="1"/>
      <name val="Arial"/>
      <family val="2"/>
    </font>
    <font>
      <sz val="16"/>
      <color indexed="55"/>
      <name val="Arial"/>
      <family val="2"/>
    </font>
    <font>
      <sz val="10"/>
      <color indexed="55"/>
      <name val="Arial"/>
      <family val="2"/>
    </font>
    <font>
      <sz val="14"/>
      <name val="Arial"/>
      <family val="2"/>
    </font>
    <font>
      <b/>
      <sz val="22"/>
      <name val="Arial"/>
      <family val="2"/>
    </font>
    <font>
      <b/>
      <sz val="16"/>
      <color rgb="FFFF0000"/>
      <name val="Arial"/>
      <family val="2"/>
    </font>
    <font>
      <sz val="16"/>
      <color rgb="FF339966"/>
      <name val="Arial"/>
      <family val="2"/>
    </font>
    <font>
      <sz val="16"/>
      <color rgb="FF00B050"/>
      <name val="Arial"/>
      <family val="2"/>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sz val="18"/>
      <name val="Arial"/>
      <family val="2"/>
    </font>
    <font>
      <b/>
      <sz val="1"/>
      <color rgb="FF00B050"/>
      <name val="Arial"/>
      <family val="2"/>
    </font>
    <font>
      <b/>
      <sz val="16"/>
      <color rgb="FF00B050"/>
      <name val="Arial"/>
      <family val="2"/>
    </font>
    <font>
      <b/>
      <vertAlign val="subscript"/>
      <sz val="16"/>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52"/>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FF9900"/>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57"/>
      </top>
      <bottom style="medium">
        <color indexed="57"/>
      </bottom>
      <diagonal/>
    </border>
    <border>
      <left style="medium">
        <color indexed="64"/>
      </left>
      <right/>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double">
        <color indexed="64"/>
      </top>
      <bottom style="medium">
        <color indexed="1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style="double">
        <color indexed="64"/>
      </top>
      <bottom style="medium">
        <color indexed="10"/>
      </bottom>
      <diagonal/>
    </border>
    <border>
      <left/>
      <right style="medium">
        <color indexed="64"/>
      </right>
      <top style="double">
        <color indexed="64"/>
      </top>
      <bottom style="medium">
        <color indexed="10"/>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left style="medium">
        <color indexed="10"/>
      </left>
      <right/>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9">
    <xf numFmtId="0" fontId="0" fillId="0" borderId="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4" borderId="0" applyNumberFormat="0" applyBorder="0" applyAlignment="0" applyProtection="0"/>
    <xf numFmtId="0" fontId="57" fillId="7" borderId="1" applyNumberFormat="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0" fontId="5" fillId="23" borderId="7" applyNumberFormat="0" applyFont="0" applyAlignment="0" applyProtection="0"/>
    <xf numFmtId="0" fontId="62" fillId="3" borderId="0" applyNumberFormat="0" applyBorder="0" applyAlignment="0" applyProtection="0"/>
    <xf numFmtId="9" fontId="5"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20"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 fillId="0" borderId="0"/>
    <xf numFmtId="9" fontId="4" fillId="0" borderId="0" applyFont="0" applyFill="0" applyBorder="0" applyAlignment="0" applyProtection="0"/>
    <xf numFmtId="0" fontId="81" fillId="0" borderId="0" applyNumberFormat="0" applyFill="0" applyBorder="0" applyAlignment="0" applyProtection="0"/>
    <xf numFmtId="0" fontId="5" fillId="0" borderId="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84"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28">
    <xf numFmtId="0" fontId="0" fillId="0" borderId="0" xfId="0"/>
    <xf numFmtId="0" fontId="17" fillId="0" borderId="11" xfId="0" applyFont="1" applyBorder="1" applyAlignment="1" applyProtection="1">
      <alignment horizontal="center" vertical="center"/>
    </xf>
    <xf numFmtId="0" fontId="0" fillId="0" borderId="0" xfId="0" applyAlignment="1" applyProtection="1">
      <alignment vertical="center"/>
    </xf>
    <xf numFmtId="0" fontId="7" fillId="0" borderId="10" xfId="0" applyFont="1" applyBorder="1" applyAlignment="1" applyProtection="1">
      <alignment horizontal="center" vertical="center" textRotation="90"/>
    </xf>
    <xf numFmtId="0" fontId="9" fillId="0" borderId="12" xfId="0" applyFont="1" applyBorder="1" applyAlignment="1" applyProtection="1">
      <alignment horizontal="center" textRotation="90"/>
    </xf>
    <xf numFmtId="0" fontId="8" fillId="0" borderId="10" xfId="0" applyFont="1" applyBorder="1" applyAlignment="1" applyProtection="1">
      <alignment horizontal="center" textRotation="90"/>
    </xf>
    <xf numFmtId="0" fontId="0" fillId="24" borderId="10" xfId="0" applyFill="1" applyBorder="1" applyAlignment="1" applyProtection="1">
      <alignment vertical="center"/>
    </xf>
    <xf numFmtId="0" fontId="0" fillId="24" borderId="12" xfId="0" applyFill="1" applyBorder="1" applyAlignment="1" applyProtection="1">
      <alignment vertical="center"/>
    </xf>
    <xf numFmtId="0" fontId="0" fillId="24" borderId="17" xfId="0" applyFill="1" applyBorder="1" applyAlignment="1" applyProtection="1">
      <alignment vertical="center"/>
    </xf>
    <xf numFmtId="0" fontId="0" fillId="24" borderId="13" xfId="0" applyFill="1" applyBorder="1" applyAlignment="1" applyProtection="1">
      <alignment vertical="center"/>
    </xf>
    <xf numFmtId="0" fontId="15" fillId="24" borderId="18" xfId="0" applyFont="1" applyFill="1" applyBorder="1" applyAlignment="1" applyProtection="1">
      <alignment horizontal="center" vertical="center"/>
    </xf>
    <xf numFmtId="0" fontId="0" fillId="24" borderId="19" xfId="0" applyFill="1" applyBorder="1" applyAlignment="1" applyProtection="1">
      <alignment vertical="center"/>
    </xf>
    <xf numFmtId="0" fontId="15" fillId="24" borderId="10" xfId="0" applyFont="1" applyFill="1" applyBorder="1" applyAlignment="1" applyProtection="1">
      <alignment horizontal="center" vertical="center"/>
    </xf>
    <xf numFmtId="0" fontId="0" fillId="24" borderId="20" xfId="0" applyFill="1" applyBorder="1" applyAlignment="1" applyProtection="1">
      <alignment vertical="center"/>
    </xf>
    <xf numFmtId="0" fontId="22" fillId="24" borderId="20" xfId="0" applyFont="1" applyFill="1" applyBorder="1" applyAlignment="1" applyProtection="1">
      <alignment horizontal="center" vertical="center"/>
    </xf>
    <xf numFmtId="0" fontId="0" fillId="24" borderId="21" xfId="0" applyFill="1" applyBorder="1" applyAlignment="1" applyProtection="1">
      <alignment vertical="center"/>
    </xf>
    <xf numFmtId="0" fontId="15" fillId="24" borderId="17" xfId="0" applyFont="1" applyFill="1" applyBorder="1" applyAlignment="1" applyProtection="1">
      <alignment horizontal="center" vertical="center"/>
    </xf>
    <xf numFmtId="0" fontId="15" fillId="24" borderId="21" xfId="0" applyFont="1" applyFill="1" applyBorder="1" applyAlignment="1" applyProtection="1">
      <alignment horizontal="left" vertical="center"/>
    </xf>
    <xf numFmtId="0" fontId="22" fillId="24" borderId="21" xfId="0" applyFont="1" applyFill="1" applyBorder="1" applyAlignment="1" applyProtection="1">
      <alignment horizontal="center" vertical="center"/>
    </xf>
    <xf numFmtId="0" fontId="18" fillId="24" borderId="12" xfId="0" applyFont="1" applyFill="1" applyBorder="1" applyAlignment="1" applyProtection="1">
      <alignment horizontal="center" vertical="center"/>
    </xf>
    <xf numFmtId="0" fontId="18" fillId="24" borderId="10" xfId="0" applyFont="1" applyFill="1" applyBorder="1" applyAlignment="1" applyProtection="1">
      <alignment horizontal="center" vertical="center"/>
    </xf>
    <xf numFmtId="0" fontId="15" fillId="24" borderId="27" xfId="0" applyFont="1" applyFill="1" applyBorder="1" applyAlignment="1" applyProtection="1">
      <alignment horizontal="center"/>
    </xf>
    <xf numFmtId="0" fontId="15" fillId="24" borderId="29" xfId="0" applyFont="1" applyFill="1" applyBorder="1" applyAlignment="1" applyProtection="1">
      <alignment horizontal="center"/>
    </xf>
    <xf numFmtId="0" fontId="0" fillId="24" borderId="32" xfId="0" applyFill="1" applyBorder="1" applyProtection="1"/>
    <xf numFmtId="0" fontId="15" fillId="24" borderId="10" xfId="0" applyFont="1" applyFill="1" applyBorder="1" applyAlignment="1" applyProtection="1">
      <alignment horizontal="center"/>
    </xf>
    <xf numFmtId="0" fontId="15" fillId="24" borderId="17" xfId="0" applyFont="1" applyFill="1" applyBorder="1" applyAlignment="1" applyProtection="1">
      <alignment horizontal="center"/>
    </xf>
    <xf numFmtId="0" fontId="0" fillId="24" borderId="21" xfId="0" applyFill="1" applyBorder="1" applyProtection="1"/>
    <xf numFmtId="0" fontId="0" fillId="25" borderId="0" xfId="0" applyFill="1"/>
    <xf numFmtId="0" fontId="0" fillId="25" borderId="0" xfId="0" applyFill="1" applyBorder="1"/>
    <xf numFmtId="0" fontId="37" fillId="24" borderId="37" xfId="0" applyFont="1" applyFill="1" applyBorder="1" applyAlignment="1" applyProtection="1">
      <alignment horizontal="center" vertical="center"/>
      <protection locked="0"/>
    </xf>
    <xf numFmtId="0" fontId="17" fillId="0" borderId="14"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37" xfId="0" applyFont="1" applyBorder="1" applyAlignment="1" applyProtection="1">
      <alignment horizontal="center" vertical="center"/>
    </xf>
    <xf numFmtId="0" fontId="7" fillId="24" borderId="14" xfId="0" applyFont="1" applyFill="1" applyBorder="1" applyAlignment="1" applyProtection="1">
      <alignment horizontal="center" vertical="center"/>
      <protection locked="0"/>
    </xf>
    <xf numFmtId="0" fontId="0" fillId="0" borderId="0" xfId="0" applyProtection="1"/>
    <xf numFmtId="0" fontId="0" fillId="0" borderId="0" xfId="0" applyBorder="1" applyAlignment="1" applyProtection="1">
      <alignment vertical="center"/>
    </xf>
    <xf numFmtId="0" fontId="7" fillId="0" borderId="16" xfId="0" applyFont="1" applyBorder="1" applyAlignment="1" applyProtection="1">
      <alignment horizontal="left" vertical="center"/>
    </xf>
    <xf numFmtId="0" fontId="12" fillId="0" borderId="41" xfId="0" applyFont="1" applyBorder="1" applyAlignment="1" applyProtection="1">
      <alignment vertical="center" wrapText="1"/>
    </xf>
    <xf numFmtId="0" fontId="0" fillId="0" borderId="19" xfId="0" applyBorder="1" applyAlignment="1" applyProtection="1">
      <alignment vertical="center"/>
    </xf>
    <xf numFmtId="0" fontId="12" fillId="0" borderId="0" xfId="0" applyFont="1" applyAlignment="1" applyProtection="1">
      <alignment vertical="center"/>
    </xf>
    <xf numFmtId="0" fontId="7" fillId="0" borderId="37" xfId="0" applyFont="1" applyBorder="1" applyAlignment="1" applyProtection="1">
      <alignment horizontal="left" vertical="center"/>
    </xf>
    <xf numFmtId="0" fontId="34" fillId="0" borderId="0" xfId="0" applyFont="1" applyAlignment="1" applyProtection="1">
      <alignment vertical="center"/>
    </xf>
    <xf numFmtId="0" fontId="0" fillId="0" borderId="0" xfId="0" applyBorder="1" applyAlignment="1" applyProtection="1">
      <alignment vertical="center" wrapText="1"/>
    </xf>
    <xf numFmtId="0" fontId="0" fillId="0" borderId="0" xfId="0" applyBorder="1" applyProtection="1"/>
    <xf numFmtId="0" fontId="11" fillId="0" borderId="0" xfId="0" applyFont="1" applyAlignment="1" applyProtection="1">
      <alignment horizontal="center" vertical="center"/>
    </xf>
    <xf numFmtId="0" fontId="0" fillId="0" borderId="40" xfId="0" applyBorder="1" applyAlignment="1" applyProtection="1">
      <alignment vertical="center"/>
    </xf>
    <xf numFmtId="0" fontId="0" fillId="25" borderId="0" xfId="0" applyFill="1" applyBorder="1" applyAlignment="1" applyProtection="1">
      <alignment vertical="center"/>
    </xf>
    <xf numFmtId="0" fontId="7" fillId="0" borderId="20" xfId="0" applyFont="1" applyBorder="1" applyAlignment="1" applyProtection="1">
      <alignment horizontal="center" vertical="center" textRotation="90"/>
    </xf>
    <xf numFmtId="0" fontId="7" fillId="0" borderId="21" xfId="0" applyFont="1" applyBorder="1" applyAlignment="1" applyProtection="1">
      <alignment horizontal="right" vertical="center" textRotation="90" wrapText="1"/>
    </xf>
    <xf numFmtId="0" fontId="0" fillId="25" borderId="0" xfId="0" applyFill="1" applyBorder="1" applyProtection="1"/>
    <xf numFmtId="0" fontId="12" fillId="0" borderId="0" xfId="0" applyFont="1" applyBorder="1" applyAlignment="1" applyProtection="1">
      <alignment vertical="center"/>
    </xf>
    <xf numFmtId="0" fontId="0" fillId="25" borderId="0" xfId="0" applyFill="1" applyProtection="1"/>
    <xf numFmtId="0" fontId="0" fillId="25" borderId="0" xfId="0" applyFill="1" applyAlignment="1" applyProtection="1">
      <alignment vertical="center"/>
    </xf>
    <xf numFmtId="0" fontId="0" fillId="24" borderId="13" xfId="0" applyFill="1" applyBorder="1" applyAlignment="1" applyProtection="1">
      <alignment horizontal="center"/>
    </xf>
    <xf numFmtId="0" fontId="0" fillId="24" borderId="12" xfId="0" applyFill="1" applyBorder="1" applyAlignment="1" applyProtection="1">
      <alignment horizontal="center"/>
    </xf>
    <xf numFmtId="0" fontId="0" fillId="24" borderId="10" xfId="0" applyFill="1" applyBorder="1" applyAlignment="1" applyProtection="1">
      <alignment horizontal="center"/>
    </xf>
    <xf numFmtId="0" fontId="0" fillId="24" borderId="22" xfId="0" applyFill="1" applyBorder="1" applyAlignment="1" applyProtection="1">
      <alignment horizontal="center"/>
    </xf>
    <xf numFmtId="0" fontId="0" fillId="24" borderId="19" xfId="0" applyFill="1" applyBorder="1" applyAlignment="1" applyProtection="1">
      <alignment horizontal="center"/>
    </xf>
    <xf numFmtId="0" fontId="0" fillId="24" borderId="17" xfId="0" applyFill="1" applyBorder="1" applyAlignment="1" applyProtection="1">
      <alignment horizontal="center"/>
    </xf>
    <xf numFmtId="0" fontId="32" fillId="24" borderId="12" xfId="0" applyFont="1" applyFill="1" applyBorder="1" applyAlignment="1" applyProtection="1">
      <alignment horizontal="center"/>
    </xf>
    <xf numFmtId="0" fontId="32" fillId="24" borderId="13" xfId="0" applyFont="1" applyFill="1" applyBorder="1" applyAlignment="1" applyProtection="1">
      <alignment horizontal="center"/>
    </xf>
    <xf numFmtId="0" fontId="0" fillId="24" borderId="12" xfId="0" applyFill="1" applyBorder="1" applyProtection="1"/>
    <xf numFmtId="0" fontId="0" fillId="24" borderId="13" xfId="0" applyFill="1" applyBorder="1" applyProtection="1"/>
    <xf numFmtId="0" fontId="0" fillId="24" borderId="17" xfId="0" applyFill="1" applyBorder="1" applyProtection="1"/>
    <xf numFmtId="0" fontId="35" fillId="24" borderId="12" xfId="0" applyFont="1" applyFill="1" applyBorder="1" applyProtection="1"/>
    <xf numFmtId="0" fontId="35" fillId="24" borderId="13" xfId="0" applyFont="1" applyFill="1" applyBorder="1" applyProtection="1"/>
    <xf numFmtId="0" fontId="35" fillId="24" borderId="17" xfId="0" applyFont="1" applyFill="1" applyBorder="1" applyProtection="1"/>
    <xf numFmtId="0" fontId="35" fillId="24" borderId="10" xfId="0" applyFont="1" applyFill="1" applyBorder="1" applyProtection="1"/>
    <xf numFmtId="0" fontId="35" fillId="25" borderId="0" xfId="0" applyFont="1" applyFill="1" applyBorder="1" applyProtection="1"/>
    <xf numFmtId="0" fontId="12" fillId="0" borderId="42" xfId="0" applyFont="1" applyBorder="1" applyAlignment="1" applyProtection="1">
      <alignment vertical="center" wrapText="1"/>
    </xf>
    <xf numFmtId="0" fontId="0" fillId="24" borderId="10" xfId="0" applyFill="1" applyBorder="1" applyProtection="1"/>
    <xf numFmtId="0" fontId="34" fillId="25" borderId="0" xfId="0" applyFont="1" applyFill="1" applyAlignment="1" applyProtection="1">
      <alignment horizontal="left" vertical="center"/>
    </xf>
    <xf numFmtId="0" fontId="34" fillId="0" borderId="0" xfId="0" applyFont="1" applyAlignment="1" applyProtection="1">
      <alignment horizontal="left" vertical="center"/>
    </xf>
    <xf numFmtId="0" fontId="17" fillId="0" borderId="16" xfId="0" applyFont="1" applyBorder="1" applyAlignment="1" applyProtection="1">
      <alignment horizontal="center" vertical="center"/>
    </xf>
    <xf numFmtId="0" fontId="17" fillId="26" borderId="14" xfId="0" applyFont="1" applyFill="1" applyBorder="1" applyAlignment="1" applyProtection="1">
      <alignment horizontal="center" vertical="center"/>
    </xf>
    <xf numFmtId="0" fontId="17" fillId="26" borderId="38" xfId="0" applyFont="1" applyFill="1" applyBorder="1" applyAlignment="1" applyProtection="1">
      <alignment horizontal="center" vertical="center"/>
    </xf>
    <xf numFmtId="0" fontId="7" fillId="24" borderId="37" xfId="0" applyFont="1" applyFill="1" applyBorder="1" applyAlignment="1" applyProtection="1">
      <alignment horizontal="center" vertical="center"/>
      <protection locked="0"/>
    </xf>
    <xf numFmtId="0" fontId="7" fillId="24" borderId="37"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7" fillId="0" borderId="15" xfId="0" applyFont="1" applyBorder="1" applyAlignment="1" applyProtection="1">
      <alignment horizontal="left" vertical="center"/>
    </xf>
    <xf numFmtId="0" fontId="7" fillId="0" borderId="44" xfId="0" applyFont="1" applyBorder="1" applyAlignment="1" applyProtection="1">
      <alignment horizontal="left" vertical="center"/>
    </xf>
    <xf numFmtId="0" fontId="37" fillId="0" borderId="37" xfId="0" applyFont="1" applyFill="1" applyBorder="1" applyAlignment="1" applyProtection="1">
      <alignment vertical="center"/>
    </xf>
    <xf numFmtId="0" fontId="15" fillId="0" borderId="39" xfId="0" applyFont="1" applyBorder="1" applyAlignment="1" applyProtection="1">
      <alignment vertical="center"/>
    </xf>
    <xf numFmtId="0" fontId="15" fillId="0" borderId="40" xfId="0" applyFont="1" applyBorder="1" applyAlignment="1" applyProtection="1">
      <alignment vertical="center"/>
    </xf>
    <xf numFmtId="0" fontId="0" fillId="24" borderId="18" xfId="0" applyFill="1" applyBorder="1" applyAlignment="1" applyProtection="1">
      <alignment vertical="center"/>
    </xf>
    <xf numFmtId="0" fontId="7" fillId="0" borderId="14" xfId="0" applyFont="1" applyBorder="1" applyAlignment="1" applyProtection="1">
      <alignment horizontal="left" vertical="center"/>
    </xf>
    <xf numFmtId="0" fontId="16" fillId="24" borderId="10" xfId="0" applyFont="1" applyFill="1" applyBorder="1" applyAlignment="1" applyProtection="1">
      <alignment horizontal="center" vertical="center"/>
    </xf>
    <xf numFmtId="0" fontId="7" fillId="0" borderId="46" xfId="0" applyFont="1" applyBorder="1" applyAlignment="1" applyProtection="1">
      <alignment horizontal="left" vertical="center"/>
    </xf>
    <xf numFmtId="0" fontId="0" fillId="0" borderId="47" xfId="0" applyBorder="1" applyAlignment="1" applyProtection="1">
      <alignment vertical="center"/>
    </xf>
    <xf numFmtId="0" fontId="7" fillId="0" borderId="34" xfId="0" applyFont="1" applyBorder="1" applyAlignment="1" applyProtection="1">
      <alignment horizontal="left" vertical="center"/>
    </xf>
    <xf numFmtId="0" fontId="23" fillId="24" borderId="12" xfId="0" applyFont="1" applyFill="1" applyBorder="1" applyAlignment="1" applyProtection="1">
      <alignment vertical="center"/>
    </xf>
    <xf numFmtId="0" fontId="23" fillId="24" borderId="13" xfId="0" applyFont="1" applyFill="1" applyBorder="1" applyAlignment="1" applyProtection="1">
      <alignment vertical="center"/>
    </xf>
    <xf numFmtId="0" fontId="23" fillId="24" borderId="10" xfId="0" applyFont="1" applyFill="1" applyBorder="1" applyAlignment="1" applyProtection="1">
      <alignment vertical="center"/>
    </xf>
    <xf numFmtId="0" fontId="17" fillId="0" borderId="34" xfId="0" applyFont="1" applyBorder="1" applyAlignment="1" applyProtection="1">
      <alignment horizontal="center" vertical="center"/>
    </xf>
    <xf numFmtId="0" fontId="0" fillId="0" borderId="41" xfId="0" applyFill="1" applyBorder="1" applyAlignment="1" applyProtection="1">
      <alignment horizontal="center"/>
    </xf>
    <xf numFmtId="0" fontId="7" fillId="0" borderId="16" xfId="0" applyFont="1" applyFill="1" applyBorder="1" applyAlignment="1" applyProtection="1">
      <alignment horizontal="left" vertical="center"/>
    </xf>
    <xf numFmtId="0" fontId="7" fillId="0" borderId="40" xfId="0" applyFont="1" applyBorder="1" applyAlignment="1" applyProtection="1">
      <alignment horizontal="left" vertical="center"/>
    </xf>
    <xf numFmtId="0" fontId="0" fillId="0" borderId="49" xfId="0" applyBorder="1" applyAlignment="1" applyProtection="1">
      <alignment vertical="center"/>
    </xf>
    <xf numFmtId="0" fontId="12" fillId="0" borderId="36" xfId="0" applyFont="1"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vertical="center" wrapText="1"/>
    </xf>
    <xf numFmtId="0" fontId="17" fillId="26" borderId="48" xfId="0" applyFont="1" applyFill="1" applyBorder="1" applyAlignment="1" applyProtection="1">
      <alignment horizontal="center" vertical="center"/>
    </xf>
    <xf numFmtId="0" fontId="0" fillId="0" borderId="14" xfId="0" applyFill="1" applyBorder="1" applyAlignment="1" applyProtection="1">
      <alignment horizontal="center"/>
    </xf>
    <xf numFmtId="0" fontId="17" fillId="26" borderId="50" xfId="0" applyFont="1" applyFill="1" applyBorder="1" applyAlignment="1" applyProtection="1">
      <alignment horizontal="center" vertical="center"/>
    </xf>
    <xf numFmtId="0" fontId="0" fillId="25" borderId="0" xfId="0" applyFill="1" applyBorder="1" applyAlignment="1" applyProtection="1">
      <alignment horizontal="center"/>
    </xf>
    <xf numFmtId="0" fontId="38" fillId="0" borderId="20" xfId="0" applyFont="1" applyBorder="1" applyAlignment="1" applyProtection="1">
      <alignment horizontal="left" vertical="center"/>
    </xf>
    <xf numFmtId="0" fontId="38" fillId="0" borderId="20" xfId="0" applyFont="1" applyBorder="1" applyAlignment="1" applyProtection="1">
      <alignment vertical="center"/>
    </xf>
    <xf numFmtId="0" fontId="14" fillId="0" borderId="53" xfId="0" applyFont="1" applyBorder="1" applyAlignment="1" applyProtection="1">
      <alignment horizontal="left" vertical="center" wrapText="1"/>
    </xf>
    <xf numFmtId="0" fontId="14" fillId="0" borderId="53" xfId="0" applyFont="1" applyBorder="1" applyAlignment="1" applyProtection="1">
      <alignment vertical="center"/>
    </xf>
    <xf numFmtId="0" fontId="14" fillId="0" borderId="41" xfId="0" applyFont="1" applyBorder="1" applyAlignment="1" applyProtection="1">
      <alignment vertical="center"/>
    </xf>
    <xf numFmtId="0" fontId="14" fillId="0" borderId="41" xfId="0" applyFont="1" applyBorder="1" applyAlignment="1" applyProtection="1">
      <alignment horizontal="left" vertical="center" wrapText="1"/>
    </xf>
    <xf numFmtId="0" fontId="14" fillId="0" borderId="45" xfId="0" applyFont="1" applyBorder="1" applyAlignment="1" applyProtection="1">
      <alignment vertical="center"/>
    </xf>
    <xf numFmtId="0" fontId="14" fillId="0" borderId="41" xfId="0" applyFont="1" applyBorder="1" applyAlignment="1" applyProtection="1">
      <alignment vertical="center" wrapText="1"/>
    </xf>
    <xf numFmtId="0" fontId="14" fillId="0" borderId="53" xfId="0" applyFont="1" applyBorder="1" applyAlignment="1" applyProtection="1">
      <alignment horizontal="left" vertical="center"/>
    </xf>
    <xf numFmtId="0" fontId="14" fillId="0" borderId="45"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14" xfId="0" applyFont="1" applyBorder="1" applyAlignment="1" applyProtection="1">
      <alignment vertical="center" wrapText="1"/>
    </xf>
    <xf numFmtId="0" fontId="14" fillId="0" borderId="16" xfId="0" applyFont="1" applyBorder="1" applyAlignment="1" applyProtection="1">
      <alignment vertical="center" wrapText="1"/>
    </xf>
    <xf numFmtId="0" fontId="14" fillId="0" borderId="53" xfId="0" applyFont="1" applyBorder="1" applyAlignment="1" applyProtection="1">
      <alignment vertical="center" wrapText="1"/>
    </xf>
    <xf numFmtId="0" fontId="14" fillId="0" borderId="45" xfId="0" applyFont="1" applyBorder="1" applyAlignment="1" applyProtection="1">
      <alignment vertical="center" wrapText="1"/>
    </xf>
    <xf numFmtId="0" fontId="38" fillId="0" borderId="21" xfId="0" applyFont="1" applyBorder="1" applyAlignment="1" applyProtection="1">
      <alignment vertical="center"/>
    </xf>
    <xf numFmtId="0" fontId="14" fillId="0" borderId="42" xfId="0" applyFont="1" applyBorder="1" applyAlignment="1" applyProtection="1">
      <alignment vertical="center" wrapText="1"/>
    </xf>
    <xf numFmtId="0" fontId="14" fillId="0" borderId="0" xfId="0" applyFont="1" applyBorder="1" applyAlignment="1" applyProtection="1">
      <alignment vertical="center" wrapText="1"/>
    </xf>
    <xf numFmtId="0" fontId="38" fillId="0" borderId="19" xfId="0" applyFont="1" applyBorder="1" applyAlignment="1" applyProtection="1">
      <alignment horizontal="left" vertical="center" wrapText="1"/>
    </xf>
    <xf numFmtId="0" fontId="14" fillId="0" borderId="43" xfId="0" applyFont="1" applyBorder="1" applyAlignment="1" applyProtection="1">
      <alignment vertical="center" wrapText="1"/>
    </xf>
    <xf numFmtId="0" fontId="43" fillId="26" borderId="45" xfId="0" applyFont="1" applyFill="1" applyBorder="1" applyAlignment="1" applyProtection="1">
      <alignment vertical="center" wrapText="1"/>
    </xf>
    <xf numFmtId="0" fontId="14" fillId="0" borderId="15" xfId="0" applyFont="1" applyBorder="1" applyAlignment="1" applyProtection="1">
      <alignment vertical="center" wrapText="1"/>
    </xf>
    <xf numFmtId="0" fontId="14" fillId="0" borderId="48" xfId="0" applyFont="1" applyBorder="1" applyAlignment="1" applyProtection="1">
      <alignment vertical="center" wrapText="1"/>
    </xf>
    <xf numFmtId="0" fontId="38" fillId="0" borderId="21" xfId="0" applyFont="1" applyBorder="1" applyAlignment="1" applyProtection="1">
      <alignment vertical="center" wrapText="1"/>
    </xf>
    <xf numFmtId="0" fontId="43" fillId="26" borderId="48" xfId="0" applyFont="1" applyFill="1" applyBorder="1" applyAlignment="1" applyProtection="1">
      <alignment vertical="center" wrapText="1"/>
    </xf>
    <xf numFmtId="0" fontId="14" fillId="0" borderId="44" xfId="0" applyFont="1" applyBorder="1" applyAlignment="1" applyProtection="1">
      <alignment vertical="center" wrapText="1"/>
    </xf>
    <xf numFmtId="0" fontId="14" fillId="27" borderId="48" xfId="0" applyFont="1" applyFill="1" applyBorder="1" applyAlignment="1" applyProtection="1">
      <alignment vertical="center" wrapText="1"/>
    </xf>
    <xf numFmtId="0" fontId="14" fillId="27" borderId="15" xfId="0" applyFont="1" applyFill="1" applyBorder="1" applyAlignment="1" applyProtection="1">
      <alignment vertical="center" wrapText="1"/>
    </xf>
    <xf numFmtId="0" fontId="14" fillId="27" borderId="44" xfId="0" applyFont="1" applyFill="1" applyBorder="1" applyAlignment="1" applyProtection="1">
      <alignment vertical="center" wrapText="1"/>
    </xf>
    <xf numFmtId="0" fontId="43" fillId="26" borderId="46" xfId="0" applyFont="1" applyFill="1" applyBorder="1" applyAlignment="1" applyProtection="1">
      <alignment vertical="center" wrapText="1"/>
    </xf>
    <xf numFmtId="0" fontId="14" fillId="0" borderId="40" xfId="0" applyFont="1" applyBorder="1" applyAlignment="1" applyProtection="1">
      <alignment vertical="center" wrapText="1"/>
    </xf>
    <xf numFmtId="0" fontId="14" fillId="0" borderId="54" xfId="0" applyFont="1" applyBorder="1" applyAlignment="1" applyProtection="1">
      <alignment vertical="center" wrapText="1"/>
    </xf>
    <xf numFmtId="0" fontId="38" fillId="0" borderId="19" xfId="0" applyFont="1" applyBorder="1" applyAlignment="1" applyProtection="1">
      <alignment vertical="center" wrapText="1"/>
    </xf>
    <xf numFmtId="0" fontId="14" fillId="0" borderId="14" xfId="0" applyFont="1" applyBorder="1" applyAlignment="1" applyProtection="1">
      <alignment vertical="center"/>
    </xf>
    <xf numFmtId="0" fontId="14" fillId="0" borderId="37" xfId="0" applyFont="1" applyBorder="1" applyAlignment="1" applyProtection="1">
      <alignment vertical="center" wrapText="1"/>
    </xf>
    <xf numFmtId="0" fontId="14" fillId="0" borderId="14" xfId="0" applyFont="1" applyFill="1" applyBorder="1" applyAlignment="1" applyProtection="1">
      <alignment vertical="center" wrapText="1"/>
    </xf>
    <xf numFmtId="0" fontId="14" fillId="0" borderId="55" xfId="0" applyFont="1" applyBorder="1" applyAlignment="1" applyProtection="1">
      <alignment vertical="center" wrapText="1"/>
    </xf>
    <xf numFmtId="0" fontId="14" fillId="27" borderId="54" xfId="0" applyFont="1" applyFill="1" applyBorder="1" applyAlignment="1" applyProtection="1">
      <alignment vertical="center" wrapText="1"/>
    </xf>
    <xf numFmtId="0" fontId="38" fillId="0" borderId="21"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46" xfId="0" applyFont="1" applyBorder="1" applyAlignment="1" applyProtection="1">
      <alignment vertical="center" wrapText="1"/>
    </xf>
    <xf numFmtId="0" fontId="14" fillId="27" borderId="53" xfId="0" applyFont="1" applyFill="1" applyBorder="1" applyAlignment="1" applyProtection="1">
      <alignment vertical="center" wrapText="1"/>
    </xf>
    <xf numFmtId="0" fontId="14" fillId="27" borderId="45" xfId="0" applyFont="1" applyFill="1" applyBorder="1" applyAlignment="1" applyProtection="1">
      <alignment vertical="center" wrapText="1"/>
    </xf>
    <xf numFmtId="0" fontId="38" fillId="0" borderId="20" xfId="0" applyFont="1" applyBorder="1" applyAlignment="1" applyProtection="1">
      <alignment horizontal="left" vertical="center" wrapText="1"/>
    </xf>
    <xf numFmtId="0" fontId="14" fillId="0" borderId="39"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45" xfId="0" applyFont="1" applyFill="1" applyBorder="1" applyAlignment="1" applyProtection="1">
      <alignment vertical="center" wrapText="1"/>
    </xf>
    <xf numFmtId="0" fontId="14" fillId="0" borderId="16" xfId="0" applyFont="1" applyFill="1" applyBorder="1" applyAlignment="1" applyProtection="1">
      <alignment vertical="center" wrapText="1"/>
    </xf>
    <xf numFmtId="0" fontId="14" fillId="0" borderId="37" xfId="0" applyFont="1" applyFill="1" applyBorder="1" applyAlignment="1" applyProtection="1">
      <alignment vertical="center" wrapText="1"/>
    </xf>
    <xf numFmtId="0" fontId="38" fillId="0" borderId="32" xfId="0" applyFont="1" applyBorder="1" applyAlignment="1" applyProtection="1">
      <alignment vertical="center" wrapText="1"/>
    </xf>
    <xf numFmtId="0" fontId="38" fillId="0" borderId="20" xfId="0" applyFont="1" applyFill="1" applyBorder="1" applyAlignment="1" applyProtection="1">
      <alignment vertical="center"/>
    </xf>
    <xf numFmtId="0" fontId="12" fillId="0" borderId="16" xfId="0" applyFont="1" applyBorder="1" applyAlignment="1" applyProtection="1">
      <alignment vertical="center" wrapText="1"/>
    </xf>
    <xf numFmtId="0" fontId="0" fillId="0" borderId="0" xfId="0" applyBorder="1" applyAlignment="1" applyProtection="1">
      <alignment horizontal="center" vertical="center"/>
    </xf>
    <xf numFmtId="0" fontId="14" fillId="0" borderId="37" xfId="0" applyFont="1" applyBorder="1" applyAlignment="1" applyProtection="1">
      <alignment horizontal="left" vertical="center" wrapText="1"/>
    </xf>
    <xf numFmtId="0" fontId="14" fillId="0" borderId="56" xfId="0" applyFont="1" applyBorder="1" applyAlignment="1" applyProtection="1">
      <alignment vertical="center" wrapText="1"/>
    </xf>
    <xf numFmtId="0" fontId="14" fillId="0" borderId="41" xfId="0" applyFont="1" applyFill="1" applyBorder="1" applyAlignment="1" applyProtection="1">
      <alignment vertical="center" wrapText="1"/>
    </xf>
    <xf numFmtId="0" fontId="43" fillId="26" borderId="14" xfId="0" applyFont="1" applyFill="1" applyBorder="1" applyAlignment="1" applyProtection="1">
      <alignment vertical="center" wrapText="1"/>
    </xf>
    <xf numFmtId="0" fontId="30" fillId="0" borderId="0" xfId="0" applyFont="1" applyBorder="1" applyAlignment="1" applyProtection="1">
      <alignment horizontal="center" vertical="center"/>
    </xf>
    <xf numFmtId="0" fontId="14" fillId="0" borderId="61" xfId="0" applyFont="1" applyBorder="1" applyAlignment="1" applyProtection="1">
      <alignment horizontal="left" vertical="center" wrapText="1"/>
    </xf>
    <xf numFmtId="0" fontId="14" fillId="0" borderId="53" xfId="0" applyFont="1" applyFill="1" applyBorder="1" applyAlignment="1" applyProtection="1">
      <alignment vertical="center" wrapText="1"/>
    </xf>
    <xf numFmtId="0" fontId="14" fillId="0" borderId="33" xfId="0" applyFont="1" applyFill="1" applyBorder="1" applyAlignment="1" applyProtection="1">
      <alignment horizontal="left" vertical="center" wrapText="1"/>
    </xf>
    <xf numFmtId="0" fontId="43" fillId="26" borderId="41" xfId="0" applyFont="1" applyFill="1" applyBorder="1" applyAlignment="1" applyProtection="1">
      <alignment horizontal="left" vertical="center" wrapText="1"/>
    </xf>
    <xf numFmtId="0" fontId="43" fillId="26" borderId="14" xfId="0" applyFont="1" applyFill="1" applyBorder="1" applyAlignment="1" applyProtection="1">
      <alignment horizontal="left" vertical="center" wrapText="1"/>
    </xf>
    <xf numFmtId="0" fontId="14" fillId="25" borderId="14" xfId="0" applyFont="1" applyFill="1" applyBorder="1" applyAlignment="1" applyProtection="1">
      <alignment horizontal="left" vertical="center" wrapText="1"/>
    </xf>
    <xf numFmtId="0" fontId="14" fillId="27" borderId="14" xfId="0" applyFont="1" applyFill="1" applyBorder="1" applyAlignment="1" applyProtection="1">
      <alignment horizontal="left" vertical="center" wrapText="1"/>
    </xf>
    <xf numFmtId="0" fontId="14" fillId="0" borderId="63" xfId="0" applyFont="1" applyBorder="1" applyAlignment="1" applyProtection="1">
      <alignment horizontal="left" vertical="center"/>
    </xf>
    <xf numFmtId="0" fontId="7" fillId="24" borderId="41" xfId="0" applyFont="1" applyFill="1" applyBorder="1" applyAlignment="1" applyProtection="1">
      <alignment horizontal="center" vertical="center"/>
      <protection locked="0"/>
    </xf>
    <xf numFmtId="0" fontId="7" fillId="24" borderId="41" xfId="0" applyFont="1" applyFill="1" applyBorder="1" applyAlignment="1" applyProtection="1">
      <alignment horizontal="center" vertical="center"/>
    </xf>
    <xf numFmtId="0" fontId="17" fillId="0" borderId="64" xfId="0" applyFont="1" applyBorder="1" applyAlignment="1" applyProtection="1">
      <alignment horizontal="center" vertical="center"/>
    </xf>
    <xf numFmtId="0" fontId="38" fillId="0" borderId="36" xfId="0" applyFont="1" applyBorder="1" applyAlignment="1" applyProtection="1">
      <alignment horizontal="left" vertical="center" wrapText="1"/>
    </xf>
    <xf numFmtId="0" fontId="15" fillId="24" borderId="27" xfId="0" applyFont="1" applyFill="1" applyBorder="1" applyAlignment="1" applyProtection="1">
      <alignment horizontal="center" vertical="center"/>
    </xf>
    <xf numFmtId="0" fontId="15" fillId="24" borderId="28" xfId="0" applyFont="1" applyFill="1" applyBorder="1" applyAlignment="1" applyProtection="1">
      <alignment vertical="center"/>
    </xf>
    <xf numFmtId="0" fontId="15" fillId="24" borderId="30" xfId="0" applyFont="1" applyFill="1" applyBorder="1" applyAlignment="1" applyProtection="1">
      <alignment vertical="center"/>
    </xf>
    <xf numFmtId="0" fontId="15" fillId="24" borderId="60" xfId="0" applyFont="1" applyFill="1" applyBorder="1" applyAlignment="1" applyProtection="1">
      <alignment horizontal="center" vertical="center"/>
    </xf>
    <xf numFmtId="0" fontId="15" fillId="24" borderId="27" xfId="0" applyFont="1" applyFill="1" applyBorder="1" applyAlignment="1" applyProtection="1">
      <alignment vertical="center"/>
    </xf>
    <xf numFmtId="0" fontId="15" fillId="24" borderId="29" xfId="0" applyFont="1" applyFill="1" applyBorder="1" applyAlignment="1" applyProtection="1">
      <alignment vertical="center"/>
    </xf>
    <xf numFmtId="0" fontId="19" fillId="24" borderId="31" xfId="0" applyFont="1" applyFill="1" applyBorder="1" applyAlignment="1" applyProtection="1">
      <alignment vertical="center"/>
    </xf>
    <xf numFmtId="0" fontId="0" fillId="24" borderId="36" xfId="0" applyFill="1" applyBorder="1" applyAlignment="1" applyProtection="1">
      <alignment vertical="center"/>
    </xf>
    <xf numFmtId="0" fontId="17" fillId="26" borderId="15"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37" fillId="0" borderId="46" xfId="0" applyFont="1" applyFill="1" applyBorder="1" applyAlignment="1" applyProtection="1">
      <alignment horizontal="center" vertical="center"/>
    </xf>
    <xf numFmtId="0" fontId="46" fillId="0" borderId="46" xfId="0" applyFont="1" applyBorder="1" applyAlignment="1" applyProtection="1">
      <alignment vertical="center" wrapText="1"/>
    </xf>
    <xf numFmtId="49" fontId="7" fillId="0" borderId="37" xfId="0" applyNumberFormat="1" applyFont="1" applyBorder="1" applyAlignment="1" applyProtection="1">
      <alignment horizontal="left" vertical="center"/>
    </xf>
    <xf numFmtId="49" fontId="7" fillId="0" borderId="14" xfId="0" applyNumberFormat="1" applyFont="1" applyBorder="1" applyAlignment="1" applyProtection="1">
      <alignment horizontal="left" vertical="center"/>
    </xf>
    <xf numFmtId="49" fontId="7" fillId="0" borderId="21" xfId="0" applyNumberFormat="1" applyFont="1" applyBorder="1" applyAlignment="1" applyProtection="1">
      <alignment horizontal="left" vertical="center"/>
    </xf>
    <xf numFmtId="49" fontId="7" fillId="0" borderId="48" xfId="0" applyNumberFormat="1" applyFont="1" applyBorder="1" applyAlignment="1" applyProtection="1">
      <alignment horizontal="left" vertical="center"/>
    </xf>
    <xf numFmtId="49" fontId="7" fillId="0" borderId="15" xfId="0" applyNumberFormat="1" applyFont="1" applyBorder="1" applyAlignment="1" applyProtection="1">
      <alignment horizontal="left" vertical="center"/>
    </xf>
    <xf numFmtId="49" fontId="7" fillId="0" borderId="44" xfId="0" applyNumberFormat="1" applyFont="1" applyBorder="1" applyAlignment="1" applyProtection="1">
      <alignment horizontal="left" vertical="center"/>
    </xf>
    <xf numFmtId="49" fontId="7" fillId="0" borderId="20" xfId="0" applyNumberFormat="1" applyFont="1" applyBorder="1" applyAlignment="1" applyProtection="1">
      <alignment horizontal="left" vertical="center"/>
    </xf>
    <xf numFmtId="49" fontId="7" fillId="0" borderId="48" xfId="0" applyNumberFormat="1" applyFont="1" applyFill="1" applyBorder="1" applyAlignment="1" applyProtection="1">
      <alignment horizontal="left" vertical="center"/>
    </xf>
    <xf numFmtId="49" fontId="7" fillId="0" borderId="15" xfId="0" applyNumberFormat="1" applyFont="1" applyFill="1" applyBorder="1" applyAlignment="1" applyProtection="1">
      <alignment horizontal="left" vertical="center"/>
    </xf>
    <xf numFmtId="49" fontId="7" fillId="26" borderId="56" xfId="0" applyNumberFormat="1" applyFont="1" applyFill="1" applyBorder="1" applyAlignment="1" applyProtection="1">
      <alignment horizontal="left" vertical="center"/>
    </xf>
    <xf numFmtId="49" fontId="7" fillId="0" borderId="39" xfId="0" applyNumberFormat="1" applyFont="1" applyBorder="1" applyAlignment="1" applyProtection="1">
      <alignment horizontal="left" vertical="center"/>
    </xf>
    <xf numFmtId="49" fontId="7" fillId="0" borderId="14" xfId="0" applyNumberFormat="1" applyFont="1" applyFill="1" applyBorder="1" applyAlignment="1" applyProtection="1">
      <alignment horizontal="left" vertical="center"/>
    </xf>
    <xf numFmtId="49" fontId="13" fillId="0" borderId="26" xfId="0" applyNumberFormat="1" applyFont="1" applyBorder="1" applyAlignment="1" applyProtection="1">
      <alignment horizontal="left" vertical="center"/>
    </xf>
    <xf numFmtId="49" fontId="7" fillId="0" borderId="37" xfId="0" applyNumberFormat="1" applyFont="1" applyFill="1" applyBorder="1" applyAlignment="1" applyProtection="1">
      <alignment horizontal="left" vertical="center"/>
    </xf>
    <xf numFmtId="49" fontId="7" fillId="26" borderId="14" xfId="0" applyNumberFormat="1" applyFont="1" applyFill="1" applyBorder="1" applyAlignment="1" applyProtection="1">
      <alignment horizontal="left" vertical="center"/>
    </xf>
    <xf numFmtId="49" fontId="7" fillId="0" borderId="32" xfId="0" applyNumberFormat="1" applyFont="1" applyBorder="1" applyAlignment="1" applyProtection="1">
      <alignment horizontal="left" vertical="center"/>
    </xf>
    <xf numFmtId="49" fontId="7" fillId="0" borderId="20" xfId="0" applyNumberFormat="1" applyFont="1" applyBorder="1" applyAlignment="1" applyProtection="1">
      <alignment horizontal="left" vertical="center" wrapText="1"/>
    </xf>
    <xf numFmtId="49" fontId="7" fillId="0" borderId="21" xfId="0" applyNumberFormat="1" applyFont="1" applyFill="1" applyBorder="1" applyAlignment="1" applyProtection="1">
      <alignment horizontal="left" vertical="center"/>
    </xf>
    <xf numFmtId="49" fontId="7" fillId="25" borderId="15" xfId="0" applyNumberFormat="1" applyFont="1" applyFill="1" applyBorder="1" applyAlignment="1" applyProtection="1">
      <alignment horizontal="left" vertical="center"/>
    </xf>
    <xf numFmtId="49" fontId="7" fillId="26" borderId="15" xfId="0" applyNumberFormat="1" applyFont="1" applyFill="1" applyBorder="1" applyAlignment="1" applyProtection="1">
      <alignment horizontal="left" vertical="center"/>
    </xf>
    <xf numFmtId="49" fontId="7" fillId="0" borderId="16" xfId="0" applyNumberFormat="1" applyFont="1" applyBorder="1" applyAlignment="1" applyProtection="1">
      <alignment horizontal="left" vertical="center"/>
    </xf>
    <xf numFmtId="49" fontId="7" fillId="0" borderId="46" xfId="0" applyNumberFormat="1" applyFont="1" applyBorder="1" applyAlignment="1" applyProtection="1">
      <alignment horizontal="left" vertical="center"/>
    </xf>
    <xf numFmtId="49" fontId="7" fillId="0" borderId="40" xfId="0" applyNumberFormat="1" applyFont="1" applyBorder="1" applyAlignment="1" applyProtection="1">
      <alignment horizontal="left" vertical="center"/>
    </xf>
    <xf numFmtId="49" fontId="7" fillId="0" borderId="21" xfId="0" applyNumberFormat="1" applyFont="1" applyBorder="1" applyAlignment="1" applyProtection="1">
      <alignment horizontal="left" vertical="center" wrapText="1"/>
    </xf>
    <xf numFmtId="49" fontId="7" fillId="0" borderId="39" xfId="0" applyNumberFormat="1" applyFont="1" applyBorder="1" applyAlignment="1" applyProtection="1">
      <alignment horizontal="left" vertical="center" wrapText="1"/>
    </xf>
    <xf numFmtId="49" fontId="7" fillId="0" borderId="32" xfId="0" applyNumberFormat="1" applyFont="1" applyFill="1" applyBorder="1" applyAlignment="1" applyProtection="1">
      <alignment horizontal="left" vertical="center" wrapText="1"/>
    </xf>
    <xf numFmtId="49" fontId="7" fillId="0" borderId="26" xfId="0" applyNumberFormat="1" applyFont="1" applyBorder="1" applyAlignment="1" applyProtection="1">
      <alignment horizontal="left" vertical="center" wrapText="1"/>
    </xf>
    <xf numFmtId="49" fontId="13" fillId="0" borderId="40" xfId="0" applyNumberFormat="1" applyFont="1" applyBorder="1" applyAlignment="1" applyProtection="1">
      <alignment horizontal="left" vertical="center"/>
    </xf>
    <xf numFmtId="49" fontId="7" fillId="25" borderId="14" xfId="0" applyNumberFormat="1" applyFont="1" applyFill="1" applyBorder="1" applyAlignment="1" applyProtection="1">
      <alignment horizontal="left" vertical="center"/>
    </xf>
    <xf numFmtId="0" fontId="34" fillId="25" borderId="0" xfId="0" applyFont="1" applyFill="1" applyBorder="1" applyAlignment="1" applyProtection="1">
      <alignment horizontal="center" vertical="center"/>
    </xf>
    <xf numFmtId="0" fontId="36" fillId="25" borderId="0" xfId="0" applyFont="1" applyFill="1" applyBorder="1" applyAlignment="1" applyProtection="1">
      <alignment horizontal="center" textRotation="90"/>
    </xf>
    <xf numFmtId="0" fontId="0" fillId="25" borderId="0" xfId="0" applyFill="1" applyBorder="1" applyAlignment="1" applyProtection="1">
      <alignment horizontal="left"/>
    </xf>
    <xf numFmtId="0" fontId="30" fillId="25" borderId="0" xfId="0" applyFont="1" applyFill="1" applyBorder="1" applyAlignment="1" applyProtection="1">
      <alignment horizontal="center" vertical="center"/>
    </xf>
    <xf numFmtId="0" fontId="38" fillId="25" borderId="0" xfId="0" applyFont="1" applyFill="1" applyBorder="1" applyAlignment="1" applyProtection="1">
      <alignment horizontal="center" vertical="center"/>
    </xf>
    <xf numFmtId="0" fontId="15" fillId="24" borderId="51" xfId="0" applyNumberFormat="1" applyFont="1" applyFill="1" applyBorder="1" applyAlignment="1" applyProtection="1">
      <alignment horizontal="center" vertical="center"/>
    </xf>
    <xf numFmtId="0" fontId="0" fillId="28" borderId="51" xfId="0" applyFill="1" applyBorder="1" applyAlignment="1" applyProtection="1">
      <alignment vertical="center"/>
    </xf>
    <xf numFmtId="0" fontId="0" fillId="29" borderId="51" xfId="0" applyFill="1" applyBorder="1" applyAlignment="1" applyProtection="1">
      <alignment vertical="center"/>
    </xf>
    <xf numFmtId="0" fontId="17" fillId="26" borderId="51" xfId="0" applyFont="1" applyFill="1" applyBorder="1" applyAlignment="1" applyProtection="1">
      <alignment horizontal="center" vertical="center"/>
    </xf>
    <xf numFmtId="0" fontId="0" fillId="30" borderId="51" xfId="0" applyFill="1" applyBorder="1" applyAlignment="1" applyProtection="1">
      <alignment vertical="center"/>
    </xf>
    <xf numFmtId="0" fontId="17" fillId="31" borderId="51" xfId="0" applyFont="1" applyFill="1" applyBorder="1" applyAlignment="1" applyProtection="1">
      <alignment horizontal="center" vertical="center"/>
    </xf>
    <xf numFmtId="0" fontId="0" fillId="27" borderId="51" xfId="0" applyFill="1" applyBorder="1" applyAlignment="1" applyProtection="1">
      <alignment vertical="center"/>
    </xf>
    <xf numFmtId="0" fontId="12" fillId="25" borderId="0" xfId="0" applyFont="1" applyFill="1" applyBorder="1" applyAlignment="1" applyProtection="1">
      <alignment vertical="center"/>
    </xf>
    <xf numFmtId="0" fontId="12" fillId="25" borderId="0" xfId="0" applyFont="1" applyFill="1" applyAlignment="1" applyProtection="1">
      <alignment vertical="center"/>
    </xf>
    <xf numFmtId="0" fontId="0" fillId="25" borderId="0" xfId="0" applyFill="1" applyAlignment="1" applyProtection="1">
      <alignment horizontal="center" vertical="center"/>
    </xf>
    <xf numFmtId="0" fontId="11" fillId="25" borderId="0" xfId="0" applyFont="1" applyFill="1" applyAlignment="1" applyProtection="1">
      <alignment horizontal="center" vertical="center"/>
    </xf>
    <xf numFmtId="0" fontId="0" fillId="25" borderId="0" xfId="0" applyFill="1" applyBorder="1" applyAlignment="1" applyProtection="1">
      <alignment horizontal="center" vertical="center"/>
    </xf>
    <xf numFmtId="0" fontId="0" fillId="25" borderId="0" xfId="0" applyFill="1" applyBorder="1" applyAlignment="1" applyProtection="1">
      <alignment vertical="center" wrapText="1"/>
    </xf>
    <xf numFmtId="0" fontId="0" fillId="0" borderId="0" xfId="0" applyBorder="1"/>
    <xf numFmtId="0" fontId="0" fillId="25" borderId="0" xfId="0" applyFill="1" applyAlignment="1">
      <alignment vertical="center" wrapText="1"/>
    </xf>
    <xf numFmtId="0" fontId="0" fillId="25" borderId="0" xfId="0" applyFill="1" applyAlignment="1">
      <alignment vertical="center"/>
    </xf>
    <xf numFmtId="0" fontId="0" fillId="0" borderId="0" xfId="0" applyAlignment="1">
      <alignment vertical="center"/>
    </xf>
    <xf numFmtId="0" fontId="20" fillId="25" borderId="0" xfId="0" applyFont="1" applyFill="1" applyBorder="1" applyAlignment="1" applyProtection="1">
      <alignment horizontal="center" vertical="center"/>
    </xf>
    <xf numFmtId="0" fontId="12" fillId="25" borderId="0" xfId="0" applyFont="1" applyFill="1" applyBorder="1" applyAlignment="1" applyProtection="1">
      <alignment horizontal="left" vertical="center"/>
    </xf>
    <xf numFmtId="0" fontId="12" fillId="25" borderId="0" xfId="0" applyFont="1" applyFill="1" applyBorder="1" applyProtection="1"/>
    <xf numFmtId="0" fontId="12" fillId="25" borderId="0" xfId="0" applyFont="1" applyFill="1" applyProtection="1"/>
    <xf numFmtId="0" fontId="24" fillId="25" borderId="0" xfId="0" applyFont="1" applyFill="1" applyBorder="1" applyAlignment="1" applyProtection="1">
      <alignment horizontal="center" vertical="center"/>
    </xf>
    <xf numFmtId="0" fontId="72" fillId="25" borderId="0" xfId="0" applyFont="1" applyFill="1" applyBorder="1" applyAlignment="1" applyProtection="1">
      <alignment vertical="center"/>
    </xf>
    <xf numFmtId="0" fontId="73" fillId="25" borderId="0" xfId="0" applyFont="1" applyFill="1"/>
    <xf numFmtId="0" fontId="73" fillId="25" borderId="0" xfId="0" applyFont="1" applyFill="1" applyAlignment="1" applyProtection="1">
      <alignment vertical="center"/>
    </xf>
    <xf numFmtId="0" fontId="0" fillId="26" borderId="0" xfId="0" applyFill="1" applyAlignment="1" applyProtection="1">
      <alignment vertical="center"/>
    </xf>
    <xf numFmtId="0" fontId="0" fillId="26" borderId="0" xfId="0" applyFill="1" applyProtection="1"/>
    <xf numFmtId="0" fontId="0" fillId="26" borderId="0" xfId="0" applyFill="1" applyBorder="1" applyAlignment="1" applyProtection="1">
      <alignment vertical="center"/>
    </xf>
    <xf numFmtId="0" fontId="12" fillId="26" borderId="0" xfId="0" applyFont="1" applyFill="1" applyAlignment="1" applyProtection="1">
      <alignment vertical="center"/>
    </xf>
    <xf numFmtId="0" fontId="34" fillId="26" borderId="0" xfId="0" applyFont="1" applyFill="1" applyAlignment="1" applyProtection="1">
      <alignment vertical="center"/>
    </xf>
    <xf numFmtId="0" fontId="0" fillId="26" borderId="0" xfId="0" applyFill="1" applyBorder="1" applyAlignment="1" applyProtection="1">
      <alignment vertical="center" wrapText="1"/>
    </xf>
    <xf numFmtId="0" fontId="39" fillId="26" borderId="0" xfId="0" applyFont="1" applyFill="1" applyAlignment="1" applyProtection="1">
      <alignment vertical="center"/>
    </xf>
    <xf numFmtId="0" fontId="0" fillId="26" borderId="0" xfId="0" applyFill="1" applyBorder="1" applyProtection="1"/>
    <xf numFmtId="0" fontId="11" fillId="26" borderId="0" xfId="0" applyFont="1" applyFill="1" applyAlignment="1" applyProtection="1">
      <alignment horizontal="center" vertical="center"/>
    </xf>
    <xf numFmtId="0" fontId="70" fillId="26" borderId="0" xfId="0" applyFont="1" applyFill="1" applyAlignment="1" applyProtection="1">
      <alignment vertical="center"/>
    </xf>
    <xf numFmtId="0" fontId="8" fillId="26" borderId="0" xfId="0" applyFont="1" applyFill="1" applyAlignment="1" applyProtection="1">
      <alignment vertical="center" textRotation="90" wrapText="1"/>
    </xf>
    <xf numFmtId="0" fontId="69" fillId="26" borderId="0" xfId="0" applyFont="1" applyFill="1" applyAlignment="1" applyProtection="1">
      <alignment vertical="center"/>
    </xf>
    <xf numFmtId="0" fontId="69" fillId="26" borderId="0" xfId="0" applyFont="1" applyFill="1" applyBorder="1" applyAlignment="1" applyProtection="1">
      <alignment vertical="center"/>
    </xf>
    <xf numFmtId="0" fontId="12" fillId="26" borderId="0" xfId="0" applyFont="1" applyFill="1" applyBorder="1" applyAlignment="1" applyProtection="1">
      <alignment vertical="center"/>
    </xf>
    <xf numFmtId="0" fontId="69" fillId="26" borderId="0" xfId="0" applyFont="1" applyFill="1" applyBorder="1" applyProtection="1"/>
    <xf numFmtId="0" fontId="0" fillId="26" borderId="0" xfId="0" applyFill="1"/>
    <xf numFmtId="0" fontId="0" fillId="26" borderId="0" xfId="0" applyFill="1" applyBorder="1"/>
    <xf numFmtId="0" fontId="0" fillId="26" borderId="0" xfId="0" applyFill="1" applyAlignment="1" applyProtection="1">
      <alignment horizontal="center" vertical="center"/>
    </xf>
    <xf numFmtId="0" fontId="0" fillId="26" borderId="0" xfId="0" applyFill="1" applyAlignment="1" applyProtection="1">
      <alignment vertical="center" wrapText="1"/>
    </xf>
    <xf numFmtId="0" fontId="37" fillId="26" borderId="0" xfId="0" applyFont="1" applyFill="1" applyBorder="1" applyProtection="1"/>
    <xf numFmtId="0" fontId="0" fillId="26" borderId="0" xfId="0" applyFill="1" applyBorder="1" applyAlignment="1" applyProtection="1">
      <alignment horizontal="center" vertical="center"/>
    </xf>
    <xf numFmtId="0" fontId="70" fillId="26" borderId="0" xfId="0" applyNumberFormat="1"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14" fillId="26" borderId="69" xfId="0" applyFont="1" applyFill="1" applyBorder="1" applyAlignment="1" applyProtection="1">
      <alignment horizontal="center" vertical="center"/>
    </xf>
    <xf numFmtId="191" fontId="14" fillId="26" borderId="70" xfId="37" applyNumberFormat="1" applyFont="1" applyFill="1" applyBorder="1" applyAlignment="1" applyProtection="1">
      <alignment horizontal="center" vertical="center"/>
    </xf>
    <xf numFmtId="0" fontId="0" fillId="32" borderId="51" xfId="0" applyFill="1" applyBorder="1" applyAlignment="1" applyProtection="1">
      <alignment vertical="center"/>
    </xf>
    <xf numFmtId="0" fontId="48" fillId="0" borderId="14" xfId="0" applyFont="1" applyBorder="1" applyAlignment="1" applyProtection="1">
      <alignment vertical="center" wrapText="1"/>
    </xf>
    <xf numFmtId="0" fontId="7" fillId="0" borderId="56" xfId="0" applyFont="1" applyBorder="1" applyAlignment="1" applyProtection="1">
      <alignment horizontal="left" vertical="center"/>
    </xf>
    <xf numFmtId="0" fontId="34" fillId="26" borderId="0" xfId="0" applyFont="1" applyFill="1" applyAlignment="1" applyProtection="1">
      <alignment horizontal="left" vertical="center"/>
    </xf>
    <xf numFmtId="0" fontId="14" fillId="0" borderId="63" xfId="0" applyFont="1" applyBorder="1" applyAlignment="1" applyProtection="1">
      <alignment vertical="center" wrapText="1"/>
    </xf>
    <xf numFmtId="49" fontId="7" fillId="0" borderId="36" xfId="0" applyNumberFormat="1" applyFont="1" applyBorder="1" applyAlignment="1" applyProtection="1">
      <alignment horizontal="left" vertical="center"/>
    </xf>
    <xf numFmtId="0" fontId="0" fillId="24" borderId="27" xfId="0" applyFill="1" applyBorder="1" applyAlignment="1" applyProtection="1">
      <alignment vertical="center"/>
    </xf>
    <xf numFmtId="0" fontId="0" fillId="24" borderId="28" xfId="0" applyFill="1" applyBorder="1" applyAlignment="1" applyProtection="1">
      <alignment vertical="center"/>
    </xf>
    <xf numFmtId="0" fontId="0" fillId="24" borderId="29" xfId="0" applyFill="1" applyBorder="1" applyAlignment="1" applyProtection="1">
      <alignment vertical="center"/>
    </xf>
    <xf numFmtId="0" fontId="0" fillId="24" borderId="30" xfId="0" applyFill="1" applyBorder="1" applyAlignment="1" applyProtection="1">
      <alignment vertical="center"/>
    </xf>
    <xf numFmtId="0" fontId="0" fillId="24" borderId="60" xfId="0" applyFill="1" applyBorder="1" applyAlignment="1" applyProtection="1">
      <alignment vertical="center"/>
    </xf>
    <xf numFmtId="0" fontId="15" fillId="24" borderId="32" xfId="0" applyFont="1" applyFill="1" applyBorder="1" applyAlignment="1" applyProtection="1">
      <alignment horizontal="center" vertical="center"/>
    </xf>
    <xf numFmtId="0" fontId="0" fillId="24" borderId="33" xfId="0" applyFill="1" applyBorder="1" applyAlignment="1" applyProtection="1">
      <alignment vertical="center"/>
    </xf>
    <xf numFmtId="0" fontId="44" fillId="0" borderId="55" xfId="0" applyFont="1" applyBorder="1" applyAlignment="1" applyProtection="1">
      <alignment vertical="center" wrapText="1"/>
    </xf>
    <xf numFmtId="0" fontId="38" fillId="0" borderId="36" xfId="0" applyFont="1" applyBorder="1" applyAlignment="1" applyProtection="1">
      <alignment vertical="center" wrapText="1"/>
    </xf>
    <xf numFmtId="0" fontId="23" fillId="24" borderId="28" xfId="0" applyFont="1" applyFill="1" applyBorder="1" applyAlignment="1" applyProtection="1">
      <alignment vertical="center"/>
    </xf>
    <xf numFmtId="0" fontId="23" fillId="24" borderId="60" xfId="0" applyFont="1" applyFill="1" applyBorder="1" applyAlignment="1" applyProtection="1">
      <alignment vertical="center"/>
    </xf>
    <xf numFmtId="0" fontId="23" fillId="24" borderId="30" xfId="0" applyFont="1" applyFill="1" applyBorder="1" applyAlignment="1" applyProtection="1">
      <alignment vertical="center"/>
    </xf>
    <xf numFmtId="0" fontId="23" fillId="24" borderId="27" xfId="0" applyFont="1" applyFill="1" applyBorder="1" applyAlignment="1" applyProtection="1">
      <alignment vertical="center"/>
    </xf>
    <xf numFmtId="0" fontId="15" fillId="24" borderId="29" xfId="0" applyFont="1" applyFill="1" applyBorder="1" applyAlignment="1" applyProtection="1">
      <alignment horizontal="center" vertical="center"/>
    </xf>
    <xf numFmtId="0" fontId="15" fillId="24" borderId="32" xfId="0" applyFont="1" applyFill="1" applyBorder="1" applyAlignment="1" applyProtection="1">
      <alignment vertical="center"/>
    </xf>
    <xf numFmtId="0" fontId="22" fillId="24" borderId="36" xfId="0" applyFont="1" applyFill="1" applyBorder="1" applyAlignment="1" applyProtection="1">
      <alignment horizontal="center" vertical="center"/>
    </xf>
    <xf numFmtId="0" fontId="8" fillId="0" borderId="56" xfId="0" applyFont="1" applyBorder="1" applyAlignment="1" applyProtection="1">
      <alignment horizontal="center" vertical="center"/>
    </xf>
    <xf numFmtId="0" fontId="14" fillId="0" borderId="36" xfId="0" applyFont="1" applyBorder="1" applyAlignment="1" applyProtection="1">
      <alignment vertical="center" wrapText="1"/>
    </xf>
    <xf numFmtId="0" fontId="12" fillId="0" borderId="46" xfId="0" applyFont="1" applyBorder="1" applyAlignment="1" applyProtection="1">
      <alignment vertical="center" wrapText="1"/>
    </xf>
    <xf numFmtId="0" fontId="38" fillId="0" borderId="32" xfId="0" applyFont="1" applyFill="1" applyBorder="1" applyAlignment="1" applyProtection="1">
      <alignment vertical="center" wrapText="1"/>
    </xf>
    <xf numFmtId="0" fontId="14" fillId="0" borderId="32" xfId="0" applyFont="1" applyBorder="1" applyAlignment="1" applyProtection="1">
      <alignment vertical="center" wrapText="1"/>
    </xf>
    <xf numFmtId="0" fontId="13" fillId="0" borderId="46" xfId="0" applyFont="1" applyBorder="1" applyAlignment="1" applyProtection="1">
      <alignment vertical="center" wrapText="1"/>
    </xf>
    <xf numFmtId="0" fontId="74" fillId="25" borderId="0" xfId="0" applyFont="1" applyFill="1" applyAlignment="1" applyProtection="1">
      <alignment vertical="center"/>
      <protection locked="0"/>
    </xf>
    <xf numFmtId="0" fontId="74" fillId="25" borderId="0" xfId="0" applyFont="1" applyFill="1" applyAlignment="1" applyProtection="1">
      <alignment horizontal="left" vertical="center"/>
      <protection locked="0"/>
    </xf>
    <xf numFmtId="0" fontId="74" fillId="25" borderId="0" xfId="0" applyFont="1" applyFill="1" applyAlignment="1" applyProtection="1">
      <alignment horizontal="center" vertical="center"/>
      <protection locked="0"/>
    </xf>
    <xf numFmtId="0" fontId="74" fillId="25" borderId="0" xfId="0" applyFont="1" applyFill="1" applyAlignment="1" applyProtection="1">
      <alignment horizontal="right" vertical="center"/>
      <protection locked="0"/>
    </xf>
    <xf numFmtId="0" fontId="74" fillId="25" borderId="0" xfId="0" applyFont="1" applyFill="1" applyAlignment="1" applyProtection="1">
      <alignment vertical="center"/>
    </xf>
    <xf numFmtId="0" fontId="74" fillId="25" borderId="0" xfId="0" applyFont="1" applyFill="1" applyAlignment="1" applyProtection="1">
      <alignment horizontal="left" vertical="center"/>
    </xf>
    <xf numFmtId="0" fontId="74" fillId="25" borderId="0" xfId="0" applyFont="1" applyFill="1" applyAlignment="1" applyProtection="1">
      <alignment horizontal="center" vertical="center"/>
    </xf>
    <xf numFmtId="0" fontId="74" fillId="25" borderId="0" xfId="0" applyFont="1" applyFill="1" applyAlignment="1" applyProtection="1">
      <alignment horizontal="right" vertical="center"/>
    </xf>
    <xf numFmtId="49" fontId="7" fillId="26" borderId="48" xfId="0" applyNumberFormat="1" applyFont="1" applyFill="1" applyBorder="1" applyAlignment="1" applyProtection="1">
      <alignment horizontal="left" vertical="center"/>
    </xf>
    <xf numFmtId="0" fontId="17" fillId="0" borderId="72" xfId="0" applyFont="1" applyBorder="1" applyAlignment="1" applyProtection="1">
      <alignment horizontal="center" vertical="center"/>
    </xf>
    <xf numFmtId="49" fontId="7" fillId="0" borderId="32" xfId="0" applyNumberFormat="1" applyFont="1" applyBorder="1" applyAlignment="1" applyProtection="1">
      <alignment horizontal="left" vertical="center" wrapText="1"/>
    </xf>
    <xf numFmtId="0" fontId="38" fillId="0" borderId="32" xfId="0" applyFont="1" applyBorder="1" applyAlignment="1" applyProtection="1">
      <alignment horizontal="left" vertical="center" wrapText="1"/>
    </xf>
    <xf numFmtId="0" fontId="0" fillId="24" borderId="32" xfId="0" applyFill="1" applyBorder="1" applyAlignment="1" applyProtection="1">
      <alignment vertical="center"/>
    </xf>
    <xf numFmtId="0" fontId="37" fillId="25" borderId="0" xfId="0" applyFont="1" applyFill="1" applyBorder="1" applyAlignment="1" applyProtection="1">
      <alignment vertical="center"/>
    </xf>
    <xf numFmtId="0" fontId="15" fillId="25" borderId="0" xfId="0" applyFont="1" applyFill="1" applyBorder="1" applyAlignment="1" applyProtection="1">
      <alignment vertical="center"/>
    </xf>
    <xf numFmtId="49" fontId="7" fillId="25" borderId="21" xfId="0" applyNumberFormat="1" applyFont="1" applyFill="1" applyBorder="1" applyAlignment="1" applyProtection="1">
      <alignment horizontal="left" vertical="center" wrapText="1"/>
    </xf>
    <xf numFmtId="0" fontId="14" fillId="25" borderId="37" xfId="0" applyFont="1" applyFill="1" applyBorder="1" applyAlignment="1" applyProtection="1">
      <alignment horizontal="left" vertical="center" wrapText="1"/>
    </xf>
    <xf numFmtId="0" fontId="5" fillId="25" borderId="0" xfId="0" applyFont="1" applyFill="1" applyAlignment="1" applyProtection="1">
      <alignment vertical="center"/>
    </xf>
    <xf numFmtId="0" fontId="5" fillId="26" borderId="0" xfId="0" applyFont="1" applyFill="1" applyAlignment="1" applyProtection="1">
      <alignment vertical="center"/>
    </xf>
    <xf numFmtId="0" fontId="5" fillId="0" borderId="0" xfId="0" applyFont="1" applyAlignment="1" applyProtection="1">
      <alignment vertical="center"/>
    </xf>
    <xf numFmtId="0" fontId="5" fillId="24" borderId="10" xfId="0" applyFont="1" applyFill="1" applyBorder="1" applyAlignment="1" applyProtection="1">
      <alignment vertical="center"/>
    </xf>
    <xf numFmtId="0" fontId="5" fillId="24" borderId="12" xfId="0" applyFont="1" applyFill="1" applyBorder="1" applyAlignment="1" applyProtection="1">
      <alignment vertical="center"/>
    </xf>
    <xf numFmtId="0" fontId="5" fillId="24" borderId="17" xfId="0" applyFont="1" applyFill="1" applyBorder="1" applyAlignment="1" applyProtection="1">
      <alignment vertical="center"/>
    </xf>
    <xf numFmtId="0" fontId="5" fillId="24" borderId="13" xfId="0" applyFont="1" applyFill="1" applyBorder="1" applyAlignment="1" applyProtection="1">
      <alignment vertical="center"/>
    </xf>
    <xf numFmtId="0" fontId="5" fillId="24" borderId="18" xfId="0" applyFont="1" applyFill="1" applyBorder="1" applyAlignment="1" applyProtection="1">
      <alignment vertical="center"/>
    </xf>
    <xf numFmtId="0" fontId="5" fillId="24" borderId="20" xfId="0" applyFont="1" applyFill="1" applyBorder="1" applyAlignment="1" applyProtection="1">
      <alignment vertical="center"/>
    </xf>
    <xf numFmtId="0" fontId="5" fillId="0" borderId="41" xfId="0" applyFont="1" applyFill="1" applyBorder="1" applyAlignment="1" applyProtection="1">
      <alignment horizontal="center"/>
    </xf>
    <xf numFmtId="0" fontId="17" fillId="0" borderId="73" xfId="0" applyFont="1" applyBorder="1" applyAlignment="1" applyProtection="1">
      <alignment horizontal="center" vertical="center"/>
    </xf>
    <xf numFmtId="49" fontId="7" fillId="0" borderId="56" xfId="0" applyNumberFormat="1" applyFont="1" applyBorder="1" applyAlignment="1" applyProtection="1">
      <alignment horizontal="left" vertical="center"/>
    </xf>
    <xf numFmtId="0" fontId="5" fillId="24" borderId="27" xfId="0" applyFont="1" applyFill="1" applyBorder="1" applyAlignment="1" applyProtection="1">
      <alignment vertical="center"/>
    </xf>
    <xf numFmtId="0" fontId="5" fillId="24" borderId="28" xfId="0" applyFont="1" applyFill="1" applyBorder="1" applyAlignment="1" applyProtection="1">
      <alignment vertical="center"/>
    </xf>
    <xf numFmtId="0" fontId="5" fillId="24" borderId="29" xfId="0" applyFont="1" applyFill="1" applyBorder="1" applyAlignment="1" applyProtection="1">
      <alignment vertical="center"/>
    </xf>
    <xf numFmtId="0" fontId="5" fillId="24" borderId="30" xfId="0" applyFont="1" applyFill="1" applyBorder="1" applyAlignment="1" applyProtection="1">
      <alignment vertical="center"/>
    </xf>
    <xf numFmtId="0" fontId="5" fillId="24" borderId="60" xfId="0" applyFont="1" applyFill="1" applyBorder="1" applyAlignment="1" applyProtection="1">
      <alignment vertical="center"/>
    </xf>
    <xf numFmtId="0" fontId="5" fillId="24" borderId="36" xfId="0" applyFont="1" applyFill="1" applyBorder="1" applyAlignment="1" applyProtection="1">
      <alignment vertical="center"/>
    </xf>
    <xf numFmtId="0" fontId="7" fillId="25" borderId="41" xfId="0" applyFont="1" applyFill="1" applyBorder="1" applyAlignment="1" applyProtection="1">
      <alignment horizontal="center" vertical="center"/>
    </xf>
    <xf numFmtId="49" fontId="7" fillId="0" borderId="14" xfId="0" applyNumberFormat="1" applyFont="1" applyBorder="1" applyAlignment="1">
      <alignment horizontal="left" vertical="center"/>
    </xf>
    <xf numFmtId="0" fontId="14" fillId="0" borderId="54" xfId="0" applyFont="1" applyBorder="1" applyAlignment="1">
      <alignment vertical="center" wrapText="1"/>
    </xf>
    <xf numFmtId="0" fontId="14" fillId="0" borderId="42" xfId="0" applyFont="1" applyBorder="1" applyAlignment="1">
      <alignment vertical="center" wrapText="1"/>
    </xf>
    <xf numFmtId="0" fontId="14" fillId="0" borderId="14" xfId="0" applyFont="1" applyBorder="1" applyAlignment="1">
      <alignment vertical="center" wrapText="1"/>
    </xf>
    <xf numFmtId="0" fontId="12" fillId="0" borderId="56" xfId="0" applyFont="1" applyBorder="1" applyAlignment="1" applyProtection="1">
      <alignment vertical="center" wrapText="1"/>
    </xf>
    <xf numFmtId="0" fontId="43" fillId="0" borderId="14" xfId="0" applyFont="1" applyBorder="1" applyAlignment="1" applyProtection="1">
      <alignment vertical="center" wrapText="1"/>
    </xf>
    <xf numFmtId="0" fontId="43" fillId="0" borderId="37" xfId="0" applyFont="1" applyFill="1" applyBorder="1" applyAlignment="1" applyProtection="1">
      <alignment horizontal="left" vertical="center" wrapText="1"/>
    </xf>
    <xf numFmtId="0" fontId="34" fillId="25" borderId="0" xfId="0" applyFont="1" applyFill="1" applyAlignment="1" applyProtection="1">
      <alignment vertical="center"/>
    </xf>
    <xf numFmtId="0" fontId="14" fillId="26" borderId="37" xfId="0" applyFont="1" applyFill="1" applyBorder="1" applyAlignment="1" applyProtection="1">
      <alignment vertical="center" wrapText="1"/>
    </xf>
    <xf numFmtId="0" fontId="14" fillId="26" borderId="14" xfId="0" applyFont="1" applyFill="1" applyBorder="1" applyAlignment="1" applyProtection="1">
      <alignment vertical="center" wrapText="1"/>
    </xf>
    <xf numFmtId="0" fontId="5" fillId="25" borderId="0" xfId="0" applyFont="1" applyFill="1" applyBorder="1" applyAlignment="1" applyProtection="1">
      <alignment vertical="center"/>
    </xf>
    <xf numFmtId="0" fontId="5" fillId="26"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19" xfId="0" applyFont="1" applyBorder="1" applyAlignment="1" applyProtection="1">
      <alignment vertical="center"/>
    </xf>
    <xf numFmtId="0" fontId="7" fillId="24" borderId="0" xfId="0" applyFont="1" applyFill="1" applyBorder="1" applyAlignment="1" applyProtection="1">
      <alignment horizontal="center" vertical="center"/>
      <protection locked="0"/>
    </xf>
    <xf numFmtId="0" fontId="75" fillId="29" borderId="0" xfId="0" applyFont="1" applyFill="1" applyBorder="1" applyAlignment="1" applyProtection="1">
      <alignment vertical="center"/>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11" fillId="29" borderId="0" xfId="0" applyFont="1" applyFill="1" applyAlignment="1" applyProtection="1">
      <alignment horizontal="center" vertical="center"/>
    </xf>
    <xf numFmtId="0" fontId="12" fillId="29" borderId="0" xfId="0" applyFont="1" applyFill="1" applyAlignment="1" applyProtection="1">
      <alignment vertical="center"/>
    </xf>
    <xf numFmtId="0" fontId="14" fillId="25" borderId="40" xfId="0" applyFont="1" applyFill="1" applyBorder="1" applyAlignment="1" applyProtection="1">
      <alignment horizontal="left" vertical="center" wrapText="1"/>
    </xf>
    <xf numFmtId="49" fontId="7" fillId="0" borderId="16" xfId="0" applyNumberFormat="1" applyFont="1" applyFill="1" applyBorder="1" applyAlignment="1" applyProtection="1">
      <alignment horizontal="left" vertical="center"/>
    </xf>
    <xf numFmtId="0" fontId="47" fillId="0" borderId="39" xfId="0" applyFont="1" applyBorder="1" applyAlignment="1" applyProtection="1">
      <alignment horizontal="left" vertical="center"/>
    </xf>
    <xf numFmtId="0" fontId="38" fillId="0" borderId="14" xfId="0" applyFont="1" applyFill="1" applyBorder="1" applyAlignment="1" applyProtection="1">
      <alignment horizontal="left" vertical="center" wrapText="1"/>
    </xf>
    <xf numFmtId="0" fontId="41" fillId="0" borderId="14" xfId="0" applyFont="1" applyBorder="1" applyProtection="1"/>
    <xf numFmtId="0" fontId="0" fillId="24" borderId="21" xfId="0" applyFill="1" applyBorder="1" applyAlignment="1" applyProtection="1">
      <alignment horizontal="center"/>
    </xf>
    <xf numFmtId="0" fontId="40" fillId="0" borderId="14" xfId="0" applyFont="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16" xfId="0" applyFont="1" applyBorder="1" applyAlignment="1" applyProtection="1">
      <alignment horizontal="center" vertical="center"/>
    </xf>
    <xf numFmtId="0" fontId="35" fillId="24" borderId="21" xfId="0" applyFont="1" applyFill="1" applyBorder="1" applyProtection="1"/>
    <xf numFmtId="0" fontId="40" fillId="0" borderId="14" xfId="0" applyFont="1" applyBorder="1" applyAlignment="1" applyProtection="1">
      <alignment horizontal="center"/>
    </xf>
    <xf numFmtId="0" fontId="30" fillId="0" borderId="39" xfId="0" applyFont="1" applyBorder="1" applyAlignment="1" applyProtection="1">
      <alignment horizontal="center" vertical="center"/>
    </xf>
    <xf numFmtId="0" fontId="40" fillId="0" borderId="14" xfId="0" applyFont="1" applyFill="1" applyBorder="1" applyAlignment="1" applyProtection="1">
      <alignment horizontal="center" vertical="center"/>
    </xf>
    <xf numFmtId="0" fontId="30" fillId="0" borderId="40" xfId="0" applyFont="1" applyBorder="1" applyAlignment="1" applyProtection="1">
      <alignment horizontal="center" vertical="center"/>
    </xf>
    <xf numFmtId="0" fontId="7" fillId="24" borderId="14" xfId="0" applyFont="1" applyFill="1" applyBorder="1" applyAlignment="1" applyProtection="1">
      <alignment horizontal="center" vertical="center"/>
    </xf>
    <xf numFmtId="0" fontId="40" fillId="0" borderId="46" xfId="0" applyFont="1" applyBorder="1" applyAlignment="1" applyProtection="1">
      <alignment horizontal="center" vertical="center"/>
    </xf>
    <xf numFmtId="0" fontId="30" fillId="0" borderId="46" xfId="0" applyFont="1" applyBorder="1" applyAlignment="1" applyProtection="1">
      <alignment horizontal="center" vertical="center"/>
    </xf>
    <xf numFmtId="0" fontId="40" fillId="0" borderId="37" xfId="0" applyFont="1" applyBorder="1" applyAlignment="1" applyProtection="1">
      <alignment horizontal="center" vertical="center"/>
    </xf>
    <xf numFmtId="0" fontId="30" fillId="0" borderId="14" xfId="0" applyFont="1" applyBorder="1" applyAlignment="1" applyProtection="1">
      <alignment horizontal="center" vertical="center"/>
    </xf>
    <xf numFmtId="0" fontId="11" fillId="24" borderId="32" xfId="0" applyFont="1" applyFill="1" applyBorder="1" applyAlignment="1" applyProtection="1">
      <alignment horizontal="center" vertical="center"/>
    </xf>
    <xf numFmtId="0" fontId="18" fillId="25" borderId="37" xfId="0" applyFont="1" applyFill="1" applyBorder="1" applyAlignment="1" applyProtection="1">
      <alignment horizontal="center" vertical="center"/>
    </xf>
    <xf numFmtId="0" fontId="18" fillId="25" borderId="14" xfId="0" applyFont="1" applyFill="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4" xfId="0" applyFont="1" applyBorder="1" applyAlignment="1" applyProtection="1">
      <alignment horizontal="center" vertical="center"/>
    </xf>
    <xf numFmtId="0" fontId="11" fillId="24" borderId="21" xfId="0" applyFont="1" applyFill="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16" xfId="0" applyFont="1" applyBorder="1" applyAlignment="1" applyProtection="1">
      <alignment horizontal="center" vertical="center"/>
    </xf>
    <xf numFmtId="0" fontId="30" fillId="0" borderId="14"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0" xfId="0" applyFont="1" applyFill="1" applyBorder="1" applyAlignment="1" applyProtection="1">
      <alignment horizontal="center" vertical="center"/>
    </xf>
    <xf numFmtId="0" fontId="18" fillId="0" borderId="39" xfId="0" applyFont="1" applyBorder="1" applyAlignment="1" applyProtection="1">
      <alignment horizontal="center" vertical="center"/>
    </xf>
    <xf numFmtId="0" fontId="12" fillId="0" borderId="14" xfId="0" applyFont="1" applyBorder="1" applyAlignment="1" applyProtection="1">
      <alignment horizontal="center" vertical="center"/>
    </xf>
    <xf numFmtId="0" fontId="20" fillId="0" borderId="14" xfId="0" applyFont="1" applyBorder="1" applyAlignment="1" applyProtection="1">
      <alignment horizontal="center" vertical="center"/>
    </xf>
    <xf numFmtId="0" fontId="18" fillId="0" borderId="40" xfId="0" applyFont="1" applyBorder="1" applyAlignment="1" applyProtection="1">
      <alignment horizontal="center" vertical="center"/>
    </xf>
    <xf numFmtId="0" fontId="20" fillId="24" borderId="32"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74" xfId="0" applyFont="1" applyBorder="1" applyAlignment="1" applyProtection="1">
      <alignment horizontal="center" vertical="center"/>
    </xf>
    <xf numFmtId="0" fontId="30" fillId="0" borderId="14" xfId="0" applyFont="1" applyBorder="1" applyAlignment="1" applyProtection="1">
      <alignment horizontal="center"/>
    </xf>
    <xf numFmtId="0" fontId="18" fillId="0" borderId="38" xfId="0" applyFont="1" applyBorder="1" applyAlignment="1" applyProtection="1">
      <alignment horizontal="center" vertical="center"/>
    </xf>
    <xf numFmtId="0" fontId="25" fillId="24" borderId="21" xfId="0"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32" xfId="0" applyBorder="1" applyAlignment="1" applyProtection="1">
      <alignment horizontal="center" vertical="center"/>
    </xf>
    <xf numFmtId="0" fontId="22" fillId="24" borderId="32" xfId="0" applyFont="1" applyFill="1" applyBorder="1" applyAlignment="1" applyProtection="1">
      <alignment horizontal="center" vertical="center"/>
    </xf>
    <xf numFmtId="0" fontId="7" fillId="0" borderId="21" xfId="0" applyFont="1" applyBorder="1" applyAlignment="1" applyProtection="1">
      <alignment horizontal="center" vertical="center" textRotation="90"/>
    </xf>
    <xf numFmtId="0" fontId="36" fillId="0" borderId="22" xfId="0" applyFont="1" applyBorder="1" applyAlignment="1" applyProtection="1">
      <alignment horizontal="center" textRotation="90"/>
    </xf>
    <xf numFmtId="0" fontId="0" fillId="24" borderId="28" xfId="0" applyFill="1" applyBorder="1" applyProtection="1"/>
    <xf numFmtId="0" fontId="0" fillId="24" borderId="30" xfId="0" applyFill="1" applyBorder="1" applyProtection="1"/>
    <xf numFmtId="0" fontId="40" fillId="0" borderId="37" xfId="0" applyFont="1" applyBorder="1" applyAlignment="1" applyProtection="1">
      <alignment horizontal="center"/>
    </xf>
    <xf numFmtId="49" fontId="13" fillId="0" borderId="32" xfId="0" applyNumberFormat="1" applyFont="1" applyBorder="1" applyAlignment="1" applyProtection="1">
      <alignment horizontal="left" vertical="center"/>
    </xf>
    <xf numFmtId="0" fontId="22" fillId="24" borderId="33" xfId="0" applyFont="1" applyFill="1" applyBorder="1" applyAlignment="1" applyProtection="1">
      <alignment vertical="center"/>
    </xf>
    <xf numFmtId="0" fontId="16" fillId="24" borderId="27" xfId="0" applyFont="1" applyFill="1" applyBorder="1" applyAlignment="1" applyProtection="1">
      <alignment horizontal="center" vertical="center"/>
    </xf>
    <xf numFmtId="0" fontId="15" fillId="24" borderId="32" xfId="0" applyFont="1" applyFill="1" applyBorder="1" applyAlignment="1" applyProtection="1">
      <alignment horizontal="left" vertical="center"/>
    </xf>
    <xf numFmtId="49" fontId="7" fillId="0" borderId="32" xfId="0" applyNumberFormat="1" applyFont="1" applyFill="1" applyBorder="1" applyAlignment="1" applyProtection="1">
      <alignment horizontal="left" vertical="center"/>
    </xf>
    <xf numFmtId="0" fontId="38" fillId="0" borderId="33" xfId="0" applyFont="1" applyFill="1" applyBorder="1" applyAlignment="1" applyProtection="1">
      <alignment horizontal="left" vertical="center" wrapText="1"/>
    </xf>
    <xf numFmtId="0" fontId="15" fillId="24" borderId="30" xfId="0" applyFont="1" applyFill="1" applyBorder="1" applyAlignment="1" applyProtection="1">
      <alignment horizontal="center" vertical="center"/>
    </xf>
    <xf numFmtId="0" fontId="15" fillId="24" borderId="28" xfId="0" applyFont="1" applyFill="1" applyBorder="1" applyAlignment="1" applyProtection="1">
      <alignment horizontal="center" vertical="center"/>
    </xf>
    <xf numFmtId="49" fontId="7" fillId="0" borderId="31" xfId="0" applyNumberFormat="1" applyFont="1" applyFill="1" applyBorder="1" applyAlignment="1" applyProtection="1">
      <alignment horizontal="left" vertical="center"/>
    </xf>
    <xf numFmtId="49" fontId="7" fillId="0" borderId="36" xfId="0" applyNumberFormat="1" applyFont="1" applyBorder="1" applyAlignment="1" applyProtection="1">
      <alignment horizontal="left" vertical="center" wrapText="1"/>
    </xf>
    <xf numFmtId="0" fontId="38" fillId="0" borderId="32" xfId="0" applyFont="1" applyBorder="1" applyAlignment="1">
      <alignment vertical="center" wrapText="1"/>
    </xf>
    <xf numFmtId="0" fontId="20" fillId="0" borderId="37" xfId="0" applyFont="1" applyBorder="1" applyAlignment="1" applyProtection="1">
      <alignment horizontal="center" vertical="center"/>
    </xf>
    <xf numFmtId="0" fontId="41" fillId="0" borderId="37" xfId="0" applyFont="1" applyBorder="1" applyAlignment="1" applyProtection="1">
      <alignment horizontal="center" vertical="center"/>
    </xf>
    <xf numFmtId="49" fontId="13" fillId="0" borderId="36" xfId="0" applyNumberFormat="1" applyFont="1" applyBorder="1" applyAlignment="1" applyProtection="1">
      <alignment horizontal="left" vertical="center"/>
    </xf>
    <xf numFmtId="0" fontId="30" fillId="0" borderId="37" xfId="0" applyFont="1" applyFill="1" applyBorder="1" applyAlignment="1" applyProtection="1">
      <alignment horizontal="center" vertical="center"/>
    </xf>
    <xf numFmtId="0" fontId="7" fillId="0" borderId="46" xfId="0" applyFont="1" applyBorder="1" applyAlignment="1" applyProtection="1">
      <alignment horizontal="center" vertical="center"/>
    </xf>
    <xf numFmtId="0" fontId="12" fillId="0" borderId="36" xfId="0" applyFont="1" applyBorder="1" applyAlignment="1" applyProtection="1">
      <alignment vertical="center" wrapText="1"/>
    </xf>
    <xf numFmtId="0" fontId="30" fillId="0" borderId="46" xfId="0" applyFont="1" applyFill="1" applyBorder="1" applyAlignment="1" applyProtection="1">
      <alignment horizontal="center" vertical="center"/>
    </xf>
    <xf numFmtId="0" fontId="7" fillId="0" borderId="56" xfId="0" applyFont="1" applyFill="1" applyBorder="1" applyAlignment="1" applyProtection="1">
      <alignment horizontal="left" vertical="center"/>
    </xf>
    <xf numFmtId="0" fontId="14" fillId="0" borderId="46" xfId="0" applyFont="1" applyFill="1" applyBorder="1" applyAlignment="1" applyProtection="1">
      <alignment vertical="center" wrapText="1"/>
    </xf>
    <xf numFmtId="0" fontId="13" fillId="0" borderId="56" xfId="0" applyFont="1" applyBorder="1" applyAlignment="1" applyProtection="1">
      <alignment vertical="center" wrapText="1"/>
    </xf>
    <xf numFmtId="0" fontId="7" fillId="0" borderId="32" xfId="0" applyFont="1" applyBorder="1" applyAlignment="1" applyProtection="1">
      <alignment horizontal="left" vertical="center"/>
    </xf>
    <xf numFmtId="0" fontId="38" fillId="0" borderId="27" xfId="0" applyFont="1" applyBorder="1" applyAlignment="1" applyProtection="1">
      <alignment vertical="center"/>
    </xf>
    <xf numFmtId="0" fontId="32" fillId="24" borderId="27" xfId="0" applyFont="1" applyFill="1" applyBorder="1" applyAlignment="1" applyProtection="1">
      <alignment horizontal="center"/>
    </xf>
    <xf numFmtId="0" fontId="32" fillId="24" borderId="28" xfId="0" applyFont="1" applyFill="1" applyBorder="1" applyAlignment="1" applyProtection="1">
      <alignment horizontal="center"/>
    </xf>
    <xf numFmtId="0" fontId="15" fillId="24" borderId="60" xfId="0" applyFont="1" applyFill="1" applyBorder="1" applyAlignment="1" applyProtection="1">
      <alignment horizontal="center"/>
    </xf>
    <xf numFmtId="0" fontId="0" fillId="24" borderId="60" xfId="0" applyFill="1" applyBorder="1" applyAlignment="1" applyProtection="1">
      <alignment horizontal="center"/>
    </xf>
    <xf numFmtId="0" fontId="0" fillId="24" borderId="30" xfId="0" applyFill="1" applyBorder="1" applyAlignment="1" applyProtection="1">
      <alignment horizontal="center"/>
    </xf>
    <xf numFmtId="0" fontId="0" fillId="24" borderId="32" xfId="0" applyFill="1" applyBorder="1" applyAlignment="1" applyProtection="1">
      <alignment horizontal="center"/>
    </xf>
    <xf numFmtId="0" fontId="12" fillId="0" borderId="0" xfId="0" applyFont="1" applyBorder="1" applyAlignment="1" applyProtection="1">
      <alignment horizontal="center" vertical="center" textRotation="90"/>
    </xf>
    <xf numFmtId="0" fontId="30" fillId="0" borderId="0" xfId="0" applyFont="1" applyFill="1" applyBorder="1" applyAlignment="1" applyProtection="1">
      <alignment horizontal="center" vertical="center"/>
    </xf>
    <xf numFmtId="0" fontId="13" fillId="0" borderId="21" xfId="0" applyNumberFormat="1" applyFont="1" applyBorder="1" applyAlignment="1" applyProtection="1">
      <alignment horizontal="center" vertical="center"/>
    </xf>
    <xf numFmtId="49" fontId="38" fillId="0" borderId="14" xfId="0" applyNumberFormat="1" applyFont="1" applyBorder="1" applyAlignment="1" applyProtection="1">
      <alignment horizontal="center" vertical="center"/>
    </xf>
    <xf numFmtId="49" fontId="13" fillId="0" borderId="21" xfId="0" applyNumberFormat="1" applyFont="1" applyBorder="1" applyAlignment="1" applyProtection="1">
      <alignment horizontal="center" vertical="center"/>
    </xf>
    <xf numFmtId="49" fontId="38" fillId="0" borderId="16" xfId="0" applyNumberFormat="1" applyFont="1" applyBorder="1" applyAlignment="1" applyProtection="1">
      <alignment horizontal="center" vertical="center"/>
    </xf>
    <xf numFmtId="0" fontId="12" fillId="0" borderId="21" xfId="0" applyFont="1" applyBorder="1" applyAlignment="1" applyProtection="1">
      <alignment vertical="center"/>
    </xf>
    <xf numFmtId="49" fontId="13" fillId="0" borderId="32" xfId="0" applyNumberFormat="1" applyFont="1" applyBorder="1" applyAlignment="1" applyProtection="1">
      <alignment horizontal="center" vertical="center"/>
    </xf>
    <xf numFmtId="49" fontId="38" fillId="0" borderId="46" xfId="0" applyNumberFormat="1" applyFont="1" applyBorder="1" applyAlignment="1" applyProtection="1">
      <alignment horizontal="center" vertical="center"/>
    </xf>
    <xf numFmtId="0" fontId="30" fillId="25" borderId="14" xfId="0" applyFont="1" applyFill="1" applyBorder="1" applyAlignment="1" applyProtection="1">
      <alignment horizontal="center" vertical="center"/>
    </xf>
    <xf numFmtId="0" fontId="12" fillId="0" borderId="37" xfId="0" applyFont="1" applyBorder="1" applyAlignment="1" applyProtection="1">
      <alignment horizontal="center" vertical="center"/>
    </xf>
    <xf numFmtId="0" fontId="0" fillId="24" borderId="36" xfId="0" applyFill="1" applyBorder="1" applyAlignment="1" applyProtection="1">
      <alignment horizontal="left" vertical="center"/>
    </xf>
    <xf numFmtId="0" fontId="0" fillId="24" borderId="32" xfId="0" applyFill="1" applyBorder="1" applyAlignment="1" applyProtection="1">
      <alignment horizontal="left" vertical="center"/>
    </xf>
    <xf numFmtId="0" fontId="38" fillId="0" borderId="32" xfId="0" applyFont="1" applyFill="1" applyBorder="1" applyAlignment="1" applyProtection="1">
      <alignment horizontal="left" vertical="center" wrapText="1"/>
    </xf>
    <xf numFmtId="0" fontId="7" fillId="0" borderId="37" xfId="0" applyFont="1" applyFill="1" applyBorder="1" applyAlignment="1" applyProtection="1">
      <alignment vertical="center"/>
    </xf>
    <xf numFmtId="0" fontId="7" fillId="25" borderId="0" xfId="0" applyFont="1" applyFill="1" applyBorder="1" applyAlignment="1" applyProtection="1">
      <alignment vertical="center"/>
    </xf>
    <xf numFmtId="0" fontId="71" fillId="26" borderId="0" xfId="0" applyFont="1" applyFill="1" applyAlignment="1" applyProtection="1">
      <alignment vertical="center"/>
    </xf>
    <xf numFmtId="0" fontId="7" fillId="0" borderId="40" xfId="0" applyFont="1" applyFill="1" applyBorder="1" applyAlignment="1" applyProtection="1">
      <alignment vertical="center"/>
    </xf>
    <xf numFmtId="0" fontId="17" fillId="0" borderId="40" xfId="0" applyFont="1" applyBorder="1" applyAlignment="1" applyProtection="1">
      <alignment horizontal="center" vertical="center"/>
    </xf>
    <xf numFmtId="0" fontId="38" fillId="0" borderId="14" xfId="0" applyFont="1" applyBorder="1" applyAlignment="1" applyProtection="1">
      <alignment vertical="center" wrapText="1"/>
    </xf>
    <xf numFmtId="0" fontId="38" fillId="0" borderId="39" xfId="0" applyFont="1" applyBorder="1" applyAlignment="1" applyProtection="1">
      <alignment vertical="center" wrapText="1"/>
    </xf>
    <xf numFmtId="0" fontId="7" fillId="0" borderId="37" xfId="0" applyFont="1" applyFill="1" applyBorder="1" applyAlignment="1" applyProtection="1">
      <alignment horizontal="center" vertical="center"/>
    </xf>
    <xf numFmtId="0" fontId="30" fillId="0" borderId="14" xfId="0" applyFont="1" applyBorder="1" applyAlignment="1" applyProtection="1">
      <alignment horizontal="center" vertical="center" wrapText="1"/>
    </xf>
    <xf numFmtId="0" fontId="14" fillId="26" borderId="0" xfId="0" applyFont="1" applyFill="1" applyBorder="1" applyAlignment="1" applyProtection="1">
      <alignment vertical="center"/>
    </xf>
    <xf numFmtId="0" fontId="14" fillId="25" borderId="37" xfId="0" applyFont="1" applyFill="1" applyBorder="1" applyAlignment="1">
      <alignment horizontal="left" vertical="center" wrapText="1" readingOrder="1"/>
    </xf>
    <xf numFmtId="0" fontId="14" fillId="25" borderId="14" xfId="0" applyFont="1" applyFill="1" applyBorder="1" applyAlignment="1">
      <alignment horizontal="left" vertical="center" wrapText="1" readingOrder="1"/>
    </xf>
    <xf numFmtId="0" fontId="14" fillId="25" borderId="16" xfId="0" applyFont="1" applyFill="1" applyBorder="1" applyAlignment="1">
      <alignment horizontal="left" vertical="center" wrapText="1" readingOrder="1"/>
    </xf>
    <xf numFmtId="49" fontId="7" fillId="35" borderId="15" xfId="0" applyNumberFormat="1" applyFont="1" applyFill="1" applyBorder="1" applyAlignment="1" applyProtection="1">
      <alignment horizontal="left" vertical="center"/>
    </xf>
    <xf numFmtId="0" fontId="14" fillId="35" borderId="14" xfId="0" applyFont="1" applyFill="1" applyBorder="1" applyAlignment="1" applyProtection="1">
      <alignment vertical="center" wrapText="1"/>
    </xf>
    <xf numFmtId="0" fontId="20" fillId="0" borderId="0" xfId="0" applyFont="1" applyBorder="1" applyAlignment="1" applyProtection="1">
      <alignment horizontal="center" vertical="center"/>
    </xf>
    <xf numFmtId="49" fontId="7" fillId="0" borderId="39" xfId="0" applyNumberFormat="1" applyFont="1" applyFill="1" applyBorder="1" applyAlignment="1" applyProtection="1">
      <alignment horizontal="left" vertical="center"/>
    </xf>
    <xf numFmtId="0" fontId="38" fillId="0" borderId="19" xfId="0" applyFont="1" applyFill="1" applyBorder="1" applyAlignment="1" applyProtection="1">
      <alignment vertical="center" wrapText="1"/>
    </xf>
    <xf numFmtId="0" fontId="0" fillId="0" borderId="21" xfId="0" applyBorder="1" applyAlignment="1">
      <alignment horizontal="center"/>
    </xf>
    <xf numFmtId="0" fontId="7" fillId="24" borderId="16" xfId="0" applyFont="1" applyFill="1" applyBorder="1" applyAlignment="1" applyProtection="1">
      <alignment horizontal="center" vertical="center"/>
    </xf>
    <xf numFmtId="0" fontId="30" fillId="34" borderId="37" xfId="0" applyFont="1" applyFill="1" applyBorder="1" applyAlignment="1" applyProtection="1">
      <alignment horizontal="center" vertical="center"/>
    </xf>
    <xf numFmtId="0" fontId="38" fillId="0" borderId="33" xfId="0" applyFont="1" applyBorder="1" applyAlignment="1" applyProtection="1">
      <alignment vertical="center" wrapText="1"/>
    </xf>
    <xf numFmtId="0" fontId="76" fillId="25" borderId="21" xfId="0" applyFont="1" applyFill="1" applyBorder="1" applyAlignment="1" applyProtection="1">
      <alignment vertical="center" wrapText="1"/>
    </xf>
    <xf numFmtId="0" fontId="30" fillId="34" borderId="14" xfId="0" applyFont="1" applyFill="1" applyBorder="1" applyAlignment="1" applyProtection="1">
      <alignment horizontal="center" vertical="center"/>
    </xf>
    <xf numFmtId="49" fontId="7" fillId="34" borderId="37" xfId="0" applyNumberFormat="1" applyFont="1" applyFill="1" applyBorder="1" applyAlignment="1" applyProtection="1">
      <alignment horizontal="left" vertical="center"/>
    </xf>
    <xf numFmtId="0" fontId="14" fillId="34" borderId="53" xfId="0" applyFont="1" applyFill="1" applyBorder="1" applyAlignment="1" applyProtection="1">
      <alignment vertical="center" wrapText="1"/>
    </xf>
    <xf numFmtId="49" fontId="7" fillId="34" borderId="14" xfId="0" applyNumberFormat="1" applyFont="1" applyFill="1" applyBorder="1" applyAlignment="1" applyProtection="1">
      <alignment horizontal="left" vertical="center"/>
    </xf>
    <xf numFmtId="0" fontId="14" fillId="34" borderId="14" xfId="0" applyFont="1" applyFill="1" applyBorder="1" applyAlignment="1" applyProtection="1">
      <alignment vertical="center" wrapText="1"/>
    </xf>
    <xf numFmtId="0" fontId="14" fillId="34" borderId="37" xfId="0" applyFont="1" applyFill="1" applyBorder="1" applyAlignment="1" applyProtection="1">
      <alignment vertical="center" wrapText="1"/>
    </xf>
    <xf numFmtId="0" fontId="14" fillId="26" borderId="0" xfId="0" applyFont="1" applyFill="1" applyAlignment="1" applyProtection="1">
      <alignment vertical="center"/>
    </xf>
    <xf numFmtId="0" fontId="13" fillId="0" borderId="36" xfId="0" applyFont="1" applyBorder="1" applyAlignment="1" applyProtection="1">
      <alignment horizontal="left" vertical="center"/>
    </xf>
    <xf numFmtId="0" fontId="14" fillId="0" borderId="0" xfId="0" applyFont="1" applyBorder="1" applyAlignment="1" applyProtection="1">
      <alignment horizontal="left" vertical="center"/>
    </xf>
    <xf numFmtId="0" fontId="38" fillId="0" borderId="20" xfId="0" applyFont="1" applyBorder="1" applyAlignment="1" applyProtection="1">
      <alignment vertical="center" wrapText="1"/>
    </xf>
    <xf numFmtId="0" fontId="30" fillId="0" borderId="32" xfId="0" applyFont="1" applyBorder="1" applyAlignment="1" applyProtection="1">
      <alignment horizontal="center" vertical="center"/>
    </xf>
    <xf numFmtId="1" fontId="38" fillId="0" borderId="14" xfId="0" applyNumberFormat="1" applyFont="1" applyBorder="1" applyAlignment="1" applyProtection="1">
      <alignment horizontal="center" vertical="center"/>
    </xf>
    <xf numFmtId="1" fontId="13" fillId="0" borderId="21" xfId="0" applyNumberFormat="1" applyFont="1" applyBorder="1" applyAlignment="1" applyProtection="1">
      <alignment horizontal="center" vertical="center"/>
    </xf>
    <xf numFmtId="49" fontId="7" fillId="35" borderId="14" xfId="0" applyNumberFormat="1" applyFont="1" applyFill="1" applyBorder="1" applyAlignment="1" applyProtection="1">
      <alignment horizontal="left" vertical="center"/>
    </xf>
    <xf numFmtId="0" fontId="14" fillId="35" borderId="14" xfId="0" applyFont="1" applyFill="1" applyBorder="1" applyAlignment="1" applyProtection="1">
      <alignment horizontal="left" vertical="center" wrapText="1"/>
    </xf>
    <xf numFmtId="0" fontId="14" fillId="0" borderId="48" xfId="0" applyFont="1" applyFill="1" applyBorder="1" applyAlignment="1" applyProtection="1">
      <alignment vertical="center" wrapText="1"/>
    </xf>
    <xf numFmtId="0" fontId="14" fillId="0" borderId="45" xfId="0" applyFont="1" applyBorder="1" applyAlignment="1" applyProtection="1">
      <alignment horizontal="right" vertical="center" wrapText="1"/>
    </xf>
    <xf numFmtId="0" fontId="0" fillId="0" borderId="0" xfId="0" applyFill="1" applyBorder="1" applyAlignment="1" applyProtection="1">
      <alignment horizontal="center"/>
    </xf>
    <xf numFmtId="49" fontId="7" fillId="0" borderId="56" xfId="0" applyNumberFormat="1" applyFont="1" applyFill="1" applyBorder="1" applyAlignment="1" applyProtection="1">
      <alignment horizontal="left" vertical="center"/>
    </xf>
    <xf numFmtId="0" fontId="0" fillId="0" borderId="63" xfId="0" applyFill="1" applyBorder="1" applyAlignment="1" applyProtection="1">
      <alignment horizontal="center"/>
    </xf>
    <xf numFmtId="0" fontId="18" fillId="0" borderId="46" xfId="0" applyFont="1" applyBorder="1" applyAlignment="1" applyProtection="1">
      <alignment horizontal="center" vertical="center"/>
    </xf>
    <xf numFmtId="0" fontId="7" fillId="0" borderId="36" xfId="0" applyFont="1" applyBorder="1" applyAlignment="1" applyProtection="1">
      <alignment horizontal="center" vertical="center" textRotation="90"/>
    </xf>
    <xf numFmtId="0" fontId="7" fillId="0" borderId="32" xfId="0" applyFont="1" applyBorder="1" applyAlignment="1" applyProtection="1">
      <alignment horizontal="right" vertical="center" textRotation="90" wrapText="1"/>
    </xf>
    <xf numFmtId="0" fontId="8" fillId="0" borderId="27" xfId="0" applyFont="1" applyBorder="1" applyAlignment="1" applyProtection="1">
      <alignment horizontal="center" textRotation="90"/>
    </xf>
    <xf numFmtId="0" fontId="9" fillId="0" borderId="28" xfId="0" applyFont="1" applyBorder="1" applyAlignment="1" applyProtection="1">
      <alignment horizontal="center" textRotation="90"/>
    </xf>
    <xf numFmtId="0" fontId="9" fillId="0" borderId="30" xfId="0" applyFont="1" applyBorder="1" applyAlignment="1" applyProtection="1">
      <alignment horizontal="center" textRotation="90"/>
    </xf>
    <xf numFmtId="0" fontId="36" fillId="0" borderId="27" xfId="0" applyFont="1" applyBorder="1" applyAlignment="1" applyProtection="1">
      <alignment horizontal="center" textRotation="90"/>
    </xf>
    <xf numFmtId="0" fontId="10" fillId="0" borderId="27" xfId="0" applyFont="1" applyBorder="1" applyAlignment="1" applyProtection="1">
      <alignment horizontal="center" textRotation="90"/>
    </xf>
    <xf numFmtId="0" fontId="31" fillId="0" borderId="28" xfId="0" applyFont="1" applyBorder="1" applyAlignment="1" applyProtection="1">
      <alignment horizontal="center" textRotation="90"/>
    </xf>
    <xf numFmtId="0" fontId="17" fillId="0" borderId="62" xfId="0" applyFont="1" applyBorder="1" applyAlignment="1" applyProtection="1">
      <alignment horizontal="center" vertical="center"/>
    </xf>
    <xf numFmtId="0" fontId="2" fillId="34" borderId="0" xfId="51" applyFill="1" applyProtection="1">
      <protection locked="0"/>
    </xf>
    <xf numFmtId="0" fontId="2" fillId="34" borderId="0" xfId="51" applyFill="1"/>
    <xf numFmtId="0" fontId="2" fillId="34" borderId="0" xfId="51" applyFont="1" applyFill="1"/>
    <xf numFmtId="0" fontId="79" fillId="34" borderId="0" xfId="51" applyFont="1" applyFill="1"/>
    <xf numFmtId="0" fontId="84" fillId="34" borderId="0" xfId="52" applyFill="1"/>
    <xf numFmtId="0" fontId="82" fillId="34" borderId="0" xfId="51" applyFont="1" applyFill="1"/>
    <xf numFmtId="0" fontId="2" fillId="34" borderId="10" xfId="51" applyFont="1" applyFill="1" applyBorder="1"/>
    <xf numFmtId="0" fontId="2" fillId="34" borderId="18" xfId="51" applyFont="1" applyFill="1" applyBorder="1"/>
    <xf numFmtId="0" fontId="2" fillId="34" borderId="12" xfId="51" applyFont="1" applyFill="1" applyBorder="1"/>
    <xf numFmtId="0" fontId="2" fillId="34" borderId="52" xfId="51" applyFont="1" applyFill="1" applyBorder="1"/>
    <xf numFmtId="0" fontId="2" fillId="34" borderId="23" xfId="51" applyFont="1" applyFill="1" applyBorder="1"/>
    <xf numFmtId="0" fontId="2" fillId="34" borderId="58" xfId="51" applyFont="1" applyFill="1" applyBorder="1"/>
    <xf numFmtId="0" fontId="2" fillId="34" borderId="75" xfId="51" applyFont="1" applyFill="1" applyBorder="1"/>
    <xf numFmtId="0" fontId="85" fillId="34" borderId="39" xfId="51" applyFont="1" applyFill="1" applyBorder="1" applyAlignment="1" applyProtection="1">
      <alignment wrapText="1"/>
      <protection locked="0"/>
    </xf>
    <xf numFmtId="0" fontId="81" fillId="34" borderId="92" xfId="45" applyFont="1" applyFill="1" applyBorder="1" applyAlignment="1">
      <alignment vertical="center" wrapText="1"/>
    </xf>
    <xf numFmtId="0" fontId="2" fillId="34" borderId="93" xfId="51" applyFont="1" applyFill="1" applyBorder="1" applyAlignment="1">
      <alignment vertical="center" wrapText="1"/>
    </xf>
    <xf numFmtId="0" fontId="2" fillId="34" borderId="94" xfId="51" applyFont="1" applyFill="1" applyBorder="1" applyAlignment="1">
      <alignment vertical="center" wrapText="1"/>
    </xf>
    <xf numFmtId="0" fontId="2" fillId="34" borderId="0" xfId="51" applyFill="1" applyAlignment="1" applyProtection="1">
      <alignment wrapText="1"/>
      <protection locked="0"/>
    </xf>
    <xf numFmtId="0" fontId="85" fillId="34" borderId="14" xfId="51" applyFont="1" applyFill="1" applyBorder="1" applyAlignment="1" applyProtection="1">
      <alignment wrapText="1"/>
      <protection locked="0"/>
    </xf>
    <xf numFmtId="0" fontId="81" fillId="34" borderId="67" xfId="45" applyFont="1" applyFill="1" applyBorder="1" applyAlignment="1">
      <alignment horizontal="left" vertical="center" wrapText="1"/>
    </xf>
    <xf numFmtId="0" fontId="86" fillId="34" borderId="51" xfId="51" applyFont="1" applyFill="1" applyBorder="1" applyAlignment="1">
      <alignment horizontal="left" vertical="center" wrapText="1"/>
    </xf>
    <xf numFmtId="0" fontId="86" fillId="34" borderId="68" xfId="51" applyFont="1" applyFill="1" applyBorder="1" applyAlignment="1">
      <alignment horizontal="left" vertical="center" wrapText="1"/>
    </xf>
    <xf numFmtId="0" fontId="85" fillId="34" borderId="46" xfId="51" applyFont="1" applyFill="1" applyBorder="1" applyAlignment="1" applyProtection="1">
      <alignment wrapText="1"/>
      <protection locked="0"/>
    </xf>
    <xf numFmtId="0" fontId="81" fillId="34" borderId="69" xfId="45" applyFont="1" applyFill="1" applyBorder="1" applyAlignment="1">
      <alignment horizontal="left" vertical="center" wrapText="1"/>
    </xf>
    <xf numFmtId="0" fontId="86" fillId="34" borderId="95" xfId="51" applyFont="1" applyFill="1" applyBorder="1" applyAlignment="1">
      <alignment horizontal="left" vertical="center" wrapText="1"/>
    </xf>
    <xf numFmtId="0" fontId="86" fillId="34" borderId="70" xfId="51" applyFont="1" applyFill="1" applyBorder="1" applyAlignment="1">
      <alignment horizontal="left" vertical="center" wrapText="1"/>
    </xf>
    <xf numFmtId="0" fontId="2" fillId="34" borderId="0" xfId="51" applyFill="1" applyAlignment="1">
      <alignment vertical="center"/>
    </xf>
    <xf numFmtId="0" fontId="82" fillId="34" borderId="0" xfId="51" applyFont="1" applyFill="1" applyAlignment="1">
      <alignment vertical="center"/>
    </xf>
    <xf numFmtId="0" fontId="2" fillId="34" borderId="21" xfId="51" applyFont="1" applyFill="1" applyBorder="1"/>
    <xf numFmtId="0" fontId="2" fillId="34" borderId="10" xfId="51" applyFont="1" applyFill="1" applyBorder="1" applyAlignment="1">
      <alignment vertical="center"/>
    </xf>
    <xf numFmtId="0" fontId="2" fillId="34" borderId="18" xfId="51" applyFont="1" applyFill="1" applyBorder="1" applyAlignment="1">
      <alignment vertical="center"/>
    </xf>
    <xf numFmtId="0" fontId="2" fillId="34" borderId="12" xfId="51" applyFont="1" applyFill="1" applyBorder="1" applyAlignment="1">
      <alignment vertical="center"/>
    </xf>
    <xf numFmtId="0" fontId="2" fillId="34" borderId="26" xfId="51" applyFont="1" applyFill="1" applyBorder="1"/>
    <xf numFmtId="0" fontId="2" fillId="34" borderId="24" xfId="51" applyFont="1" applyFill="1" applyBorder="1" applyAlignment="1">
      <alignment vertical="center"/>
    </xf>
    <xf numFmtId="0" fontId="2" fillId="34" borderId="59" xfId="51" applyFont="1" applyFill="1" applyBorder="1" applyAlignment="1">
      <alignment vertical="center"/>
    </xf>
    <xf numFmtId="0" fontId="2" fillId="34" borderId="25" xfId="51" applyFont="1" applyFill="1" applyBorder="1" applyAlignment="1">
      <alignment vertical="center"/>
    </xf>
    <xf numFmtId="0" fontId="81" fillId="34" borderId="65" xfId="45" applyFont="1" applyFill="1" applyBorder="1" applyAlignment="1">
      <alignment horizontal="left" vertical="center" wrapText="1"/>
    </xf>
    <xf numFmtId="0" fontId="86" fillId="34" borderId="96" xfId="51" applyFont="1" applyFill="1" applyBorder="1" applyAlignment="1">
      <alignment horizontal="left" vertical="center" wrapText="1"/>
    </xf>
    <xf numFmtId="0" fontId="86" fillId="34" borderId="66" xfId="51" applyFont="1" applyFill="1" applyBorder="1" applyAlignment="1">
      <alignment horizontal="left" vertical="center" wrapText="1"/>
    </xf>
    <xf numFmtId="0" fontId="80" fillId="34" borderId="0" xfId="51" applyFont="1" applyFill="1"/>
    <xf numFmtId="0" fontId="81" fillId="34" borderId="0" xfId="45" applyFill="1"/>
    <xf numFmtId="0" fontId="2" fillId="0" borderId="0" xfId="51" applyProtection="1">
      <protection locked="0"/>
    </xf>
    <xf numFmtId="0" fontId="2" fillId="0" borderId="0" xfId="51"/>
    <xf numFmtId="0" fontId="50" fillId="0" borderId="20" xfId="0" applyFont="1" applyBorder="1" applyAlignment="1" applyProtection="1">
      <alignment horizontal="left" vertical="center" wrapText="1"/>
    </xf>
    <xf numFmtId="0" fontId="14" fillId="0" borderId="15" xfId="0" applyFont="1" applyFill="1" applyBorder="1" applyAlignment="1" applyProtection="1">
      <alignment vertical="center" wrapText="1"/>
    </xf>
    <xf numFmtId="49" fontId="7" fillId="0" borderId="44" xfId="0" applyNumberFormat="1" applyFont="1" applyFill="1" applyBorder="1" applyAlignment="1" applyProtection="1">
      <alignment horizontal="left" vertical="center"/>
    </xf>
    <xf numFmtId="0" fontId="14" fillId="0" borderId="44" xfId="0" applyFont="1" applyFill="1" applyBorder="1" applyAlignment="1" applyProtection="1">
      <alignment vertical="center" wrapText="1"/>
    </xf>
    <xf numFmtId="0" fontId="47" fillId="0" borderId="14" xfId="0" applyFont="1" applyBorder="1" applyAlignment="1" applyProtection="1">
      <alignment horizontal="left" vertical="center"/>
    </xf>
    <xf numFmtId="0" fontId="14" fillId="0" borderId="34" xfId="0" applyFont="1" applyFill="1" applyBorder="1" applyAlignment="1" applyProtection="1">
      <alignment vertical="center" wrapText="1"/>
    </xf>
    <xf numFmtId="0" fontId="7" fillId="0" borderId="32" xfId="0" applyFont="1" applyFill="1" applyBorder="1" applyAlignment="1" applyProtection="1">
      <alignment horizontal="center" vertical="center"/>
      <protection locked="0"/>
    </xf>
    <xf numFmtId="0" fontId="18" fillId="24" borderId="27" xfId="0" applyFont="1" applyFill="1" applyBorder="1" applyAlignment="1" applyProtection="1">
      <alignment horizontal="center" vertical="center"/>
    </xf>
    <xf numFmtId="0" fontId="18" fillId="24" borderId="28" xfId="0" applyFont="1" applyFill="1" applyBorder="1" applyAlignment="1" applyProtection="1">
      <alignment horizontal="center" vertical="center"/>
    </xf>
    <xf numFmtId="0" fontId="38" fillId="0" borderId="39" xfId="0" applyFont="1" applyFill="1" applyBorder="1" applyAlignment="1" applyProtection="1">
      <alignment horizontal="left" vertical="center" wrapText="1"/>
    </xf>
    <xf numFmtId="0" fontId="14" fillId="0" borderId="40" xfId="0" applyFont="1" applyBorder="1" applyAlignment="1" applyProtection="1">
      <alignment horizontal="left" vertical="center" wrapText="1"/>
    </xf>
    <xf numFmtId="0" fontId="7" fillId="36" borderId="40" xfId="0" applyFont="1" applyFill="1" applyBorder="1" applyAlignment="1" applyProtection="1">
      <alignment horizontal="center" vertical="center"/>
      <protection locked="0"/>
    </xf>
    <xf numFmtId="0" fontId="18" fillId="25" borderId="40" xfId="0" applyFont="1" applyFill="1" applyBorder="1" applyAlignment="1" applyProtection="1">
      <alignment horizontal="center" vertical="center"/>
    </xf>
    <xf numFmtId="0" fontId="38" fillId="0" borderId="14" xfId="0" applyFont="1" applyFill="1" applyBorder="1" applyAlignment="1" applyProtection="1">
      <alignment vertical="center" wrapText="1"/>
    </xf>
    <xf numFmtId="49" fontId="7" fillId="0" borderId="34" xfId="0" applyNumberFormat="1" applyFont="1" applyFill="1" applyBorder="1" applyAlignment="1" applyProtection="1">
      <alignment horizontal="left" vertical="center"/>
    </xf>
    <xf numFmtId="0" fontId="7" fillId="36" borderId="40" xfId="0" applyFont="1" applyFill="1" applyBorder="1" applyAlignment="1" applyProtection="1">
      <alignment horizontal="center" vertical="center"/>
    </xf>
    <xf numFmtId="2" fontId="7" fillId="0" borderId="14" xfId="0" applyNumberFormat="1" applyFont="1" applyFill="1" applyBorder="1" applyAlignment="1" applyProtection="1">
      <alignment horizontal="left" vertical="center"/>
    </xf>
    <xf numFmtId="2" fontId="7" fillId="0" borderId="48" xfId="0" applyNumberFormat="1" applyFont="1" applyFill="1" applyBorder="1" applyAlignment="1" applyProtection="1">
      <alignment horizontal="left" vertical="center"/>
    </xf>
    <xf numFmtId="2" fontId="7" fillId="0" borderId="15" xfId="0" applyNumberFormat="1" applyFont="1" applyFill="1" applyBorder="1" applyAlignment="1" applyProtection="1">
      <alignment horizontal="left" vertical="center"/>
    </xf>
    <xf numFmtId="0" fontId="7" fillId="36" borderId="37" xfId="0" applyFont="1" applyFill="1" applyBorder="1" applyAlignment="1" applyProtection="1">
      <alignment horizontal="center" vertical="center"/>
      <protection locked="0"/>
    </xf>
    <xf numFmtId="0" fontId="7" fillId="36" borderId="37" xfId="0" applyFont="1" applyFill="1" applyBorder="1" applyAlignment="1" applyProtection="1">
      <alignment horizontal="center" vertical="center"/>
    </xf>
    <xf numFmtId="0" fontId="30" fillId="25" borderId="14" xfId="0" applyFont="1" applyFill="1" applyBorder="1" applyAlignment="1" applyProtection="1">
      <alignment horizontal="center" vertical="center" wrapText="1"/>
    </xf>
    <xf numFmtId="0" fontId="7" fillId="36" borderId="40" xfId="0" applyFont="1" applyFill="1" applyBorder="1" applyAlignment="1" applyProtection="1">
      <alignment vertical="center"/>
      <protection locked="0"/>
    </xf>
    <xf numFmtId="0" fontId="14" fillId="0" borderId="40" xfId="46" applyFont="1" applyBorder="1" applyAlignment="1" applyProtection="1">
      <alignment vertical="center" wrapText="1"/>
    </xf>
    <xf numFmtId="0" fontId="7" fillId="24" borderId="40" xfId="0" applyFont="1" applyFill="1" applyBorder="1" applyAlignment="1" applyProtection="1">
      <alignment horizontal="center" vertical="center"/>
    </xf>
    <xf numFmtId="0" fontId="14" fillId="0" borderId="37" xfId="46" applyFont="1" applyBorder="1" applyAlignment="1" applyProtection="1">
      <alignment vertical="center" wrapText="1"/>
    </xf>
    <xf numFmtId="0" fontId="14" fillId="0" borderId="14" xfId="46" applyFont="1" applyBorder="1" applyAlignment="1" applyProtection="1">
      <alignment vertical="center" wrapText="1"/>
    </xf>
    <xf numFmtId="49" fontId="7" fillId="25" borderId="37" xfId="0" applyNumberFormat="1" applyFont="1" applyFill="1" applyBorder="1" applyAlignment="1" applyProtection="1">
      <alignment vertical="center"/>
    </xf>
    <xf numFmtId="0" fontId="89" fillId="0" borderId="39" xfId="0" applyFont="1" applyBorder="1" applyAlignment="1" applyProtection="1">
      <alignment vertical="center"/>
    </xf>
    <xf numFmtId="0" fontId="38" fillId="0" borderId="40" xfId="0" applyFont="1" applyFill="1" applyBorder="1" applyAlignment="1" applyProtection="1">
      <alignment vertical="center" wrapText="1"/>
    </xf>
    <xf numFmtId="0" fontId="18" fillId="24" borderId="23" xfId="0" applyFont="1" applyFill="1" applyBorder="1" applyAlignment="1" applyProtection="1">
      <alignment horizontal="center" vertical="center"/>
    </xf>
    <xf numFmtId="0" fontId="18" fillId="24" borderId="75" xfId="0" applyFont="1" applyFill="1" applyBorder="1" applyAlignment="1" applyProtection="1">
      <alignment horizontal="center" vertical="center"/>
    </xf>
    <xf numFmtId="0" fontId="0" fillId="24" borderId="40" xfId="0" applyFill="1" applyBorder="1" applyAlignment="1" applyProtection="1">
      <alignment vertical="center"/>
    </xf>
    <xf numFmtId="0" fontId="11" fillId="24" borderId="40" xfId="0" applyFont="1" applyFill="1" applyBorder="1" applyAlignment="1" applyProtection="1">
      <alignment horizontal="center" vertical="center"/>
    </xf>
    <xf numFmtId="49" fontId="7" fillId="0" borderId="37" xfId="0" applyNumberFormat="1" applyFont="1" applyFill="1" applyBorder="1" applyAlignment="1" applyProtection="1">
      <alignment vertical="center"/>
    </xf>
    <xf numFmtId="0" fontId="7" fillId="36" borderId="37" xfId="0" applyFont="1" applyFill="1" applyBorder="1" applyAlignment="1" applyProtection="1">
      <alignment vertical="center"/>
      <protection locked="0"/>
    </xf>
    <xf numFmtId="49" fontId="7" fillId="0" borderId="14" xfId="0" applyNumberFormat="1" applyFont="1" applyFill="1" applyBorder="1" applyAlignment="1" applyProtection="1">
      <alignment vertical="center"/>
    </xf>
    <xf numFmtId="49" fontId="7" fillId="25" borderId="16" xfId="0" applyNumberFormat="1" applyFont="1" applyFill="1" applyBorder="1" applyAlignment="1" applyProtection="1">
      <alignment vertical="center"/>
    </xf>
    <xf numFmtId="49" fontId="7" fillId="25" borderId="14" xfId="0" applyNumberFormat="1" applyFont="1" applyFill="1" applyBorder="1" applyAlignment="1" applyProtection="1">
      <alignment vertical="center"/>
    </xf>
    <xf numFmtId="0" fontId="14" fillId="35" borderId="46" xfId="0" applyFont="1" applyFill="1" applyBorder="1" applyAlignment="1" applyProtection="1">
      <alignment vertical="center" wrapText="1"/>
    </xf>
    <xf numFmtId="0" fontId="7" fillId="36" borderId="32" xfId="0" applyFont="1" applyFill="1" applyBorder="1" applyAlignment="1" applyProtection="1">
      <alignment vertical="center"/>
    </xf>
    <xf numFmtId="0" fontId="17" fillId="26" borderId="46" xfId="0" applyFont="1" applyFill="1" applyBorder="1" applyAlignment="1" applyProtection="1">
      <alignment horizontal="center" vertical="center"/>
    </xf>
    <xf numFmtId="0" fontId="38" fillId="0" borderId="37" xfId="0" applyFont="1" applyFill="1" applyBorder="1" applyAlignment="1" applyProtection="1">
      <alignment horizontal="left" vertical="center" wrapText="1"/>
    </xf>
    <xf numFmtId="0" fontId="14" fillId="0" borderId="63" xfId="0" applyFont="1" applyBorder="1" applyAlignment="1" applyProtection="1">
      <alignment horizontal="right" vertical="center" wrapText="1"/>
    </xf>
    <xf numFmtId="0" fontId="7" fillId="0" borderId="14" xfId="0" applyFont="1" applyFill="1" applyBorder="1" applyAlignment="1" applyProtection="1">
      <alignment vertical="center"/>
    </xf>
    <xf numFmtId="49" fontId="7" fillId="0" borderId="62" xfId="0" applyNumberFormat="1" applyFont="1" applyFill="1" applyBorder="1" applyAlignment="1" applyProtection="1">
      <alignment horizontal="left" vertical="center"/>
    </xf>
    <xf numFmtId="0" fontId="38" fillId="0" borderId="62" xfId="0" applyFont="1" applyFill="1" applyBorder="1" applyAlignment="1" applyProtection="1">
      <alignment vertical="center" wrapText="1"/>
    </xf>
    <xf numFmtId="0" fontId="7" fillId="0" borderId="41" xfId="0" applyFont="1" applyFill="1" applyBorder="1" applyAlignment="1" applyProtection="1">
      <alignment horizontal="center" vertical="center"/>
    </xf>
    <xf numFmtId="0" fontId="17" fillId="35" borderId="15" xfId="0" applyFont="1" applyFill="1" applyBorder="1" applyAlignment="1" applyProtection="1">
      <alignment horizontal="center" vertical="center"/>
    </xf>
    <xf numFmtId="0" fontId="46" fillId="0" borderId="56" xfId="0" applyFont="1" applyBorder="1" applyAlignment="1" applyProtection="1">
      <alignment vertical="center" wrapText="1"/>
    </xf>
    <xf numFmtId="0" fontId="17" fillId="25" borderId="72" xfId="0" applyFont="1" applyFill="1" applyBorder="1" applyAlignment="1" applyProtection="1">
      <alignment horizontal="center" vertical="center"/>
    </xf>
    <xf numFmtId="49" fontId="38" fillId="0" borderId="37" xfId="0" applyNumberFormat="1" applyFont="1" applyBorder="1" applyAlignment="1" applyProtection="1">
      <alignment horizontal="center" vertical="center"/>
    </xf>
    <xf numFmtId="49" fontId="7" fillId="0" borderId="36" xfId="0" applyNumberFormat="1" applyFont="1" applyFill="1" applyBorder="1" applyAlignment="1" applyProtection="1">
      <alignment horizontal="left" vertical="center"/>
    </xf>
    <xf numFmtId="0" fontId="0" fillId="0" borderId="33" xfId="0" applyFill="1" applyBorder="1" applyAlignment="1" applyProtection="1">
      <alignment horizontal="center"/>
    </xf>
    <xf numFmtId="0" fontId="17" fillId="0" borderId="36" xfId="0" applyFont="1" applyBorder="1" applyAlignment="1" applyProtection="1">
      <alignment horizontal="center" vertical="center"/>
    </xf>
    <xf numFmtId="0" fontId="18" fillId="0" borderId="32" xfId="0" applyFont="1" applyBorder="1" applyAlignment="1" applyProtection="1">
      <alignment horizontal="center" vertical="center"/>
    </xf>
    <xf numFmtId="0" fontId="38" fillId="0" borderId="36" xfId="0" applyFont="1" applyFill="1" applyBorder="1" applyAlignment="1" applyProtection="1">
      <alignment vertical="center" wrapText="1"/>
    </xf>
    <xf numFmtId="0" fontId="18" fillId="24" borderId="27" xfId="0" applyFont="1" applyFill="1" applyBorder="1" applyAlignment="1" applyProtection="1">
      <alignment horizontal="left" vertical="center"/>
    </xf>
    <xf numFmtId="0" fontId="18" fillId="24" borderId="28" xfId="0" applyFont="1" applyFill="1" applyBorder="1" applyAlignment="1" applyProtection="1">
      <alignment horizontal="left" vertical="center"/>
    </xf>
    <xf numFmtId="0" fontId="12" fillId="0" borderId="31" xfId="0" applyFont="1" applyBorder="1" applyAlignment="1" applyProtection="1">
      <alignment vertical="center" wrapText="1"/>
    </xf>
    <xf numFmtId="0" fontId="2" fillId="34" borderId="0" xfId="51" applyFill="1" applyAlignment="1">
      <alignment wrapText="1"/>
    </xf>
    <xf numFmtId="0" fontId="86" fillId="34" borderId="0" xfId="51" applyFont="1" applyFill="1" applyAlignment="1">
      <alignment horizontal="left" vertical="center" wrapText="1"/>
    </xf>
    <xf numFmtId="0" fontId="86" fillId="34" borderId="0" xfId="51" applyFont="1" applyFill="1" applyAlignment="1">
      <alignment horizontal="left" vertical="top" wrapText="1"/>
    </xf>
    <xf numFmtId="0" fontId="7" fillId="24" borderId="0" xfId="0" applyFont="1" applyFill="1" applyBorder="1" applyAlignment="1" applyProtection="1">
      <alignment horizontal="center" vertical="center"/>
    </xf>
    <xf numFmtId="0" fontId="0" fillId="0" borderId="40" xfId="0" applyFill="1" applyBorder="1" applyAlignment="1" applyProtection="1">
      <alignment horizontal="center"/>
    </xf>
    <xf numFmtId="0" fontId="14" fillId="0" borderId="40" xfId="0" applyFont="1" applyFill="1" applyBorder="1" applyAlignment="1" applyProtection="1">
      <alignment vertical="center" wrapText="1"/>
    </xf>
    <xf numFmtId="0" fontId="0" fillId="0" borderId="16" xfId="0" applyFill="1" applyBorder="1" applyAlignment="1" applyProtection="1">
      <alignment horizontal="center"/>
    </xf>
    <xf numFmtId="49" fontId="7" fillId="0" borderId="34" xfId="0" applyNumberFormat="1" applyFont="1" applyBorder="1" applyAlignment="1" applyProtection="1">
      <alignment horizontal="left" vertical="center"/>
    </xf>
    <xf numFmtId="0" fontId="7" fillId="24" borderId="39" xfId="0" applyFont="1" applyFill="1" applyBorder="1" applyAlignment="1" applyProtection="1">
      <alignment horizontal="center" vertical="center"/>
      <protection locked="0"/>
    </xf>
    <xf numFmtId="0" fontId="38" fillId="0" borderId="37" xfId="0" applyFont="1" applyBorder="1" applyAlignment="1" applyProtection="1">
      <alignment vertical="center" wrapText="1"/>
    </xf>
    <xf numFmtId="0" fontId="13" fillId="0" borderId="20" xfId="0" applyFont="1" applyBorder="1" applyAlignment="1" applyProtection="1">
      <alignment horizontal="left" vertical="center"/>
    </xf>
    <xf numFmtId="0" fontId="47" fillId="0" borderId="62" xfId="0" applyFont="1" applyBorder="1" applyAlignment="1" applyProtection="1">
      <alignment horizontal="left" vertical="center"/>
    </xf>
    <xf numFmtId="0" fontId="38" fillId="0" borderId="15" xfId="0" applyFont="1" applyFill="1" applyBorder="1" applyAlignment="1" applyProtection="1">
      <alignment horizontal="left" vertical="center" wrapText="1"/>
    </xf>
    <xf numFmtId="0" fontId="30" fillId="0" borderId="16" xfId="0" applyFont="1" applyBorder="1" applyAlignment="1" applyProtection="1">
      <alignment horizontal="center" vertical="center"/>
    </xf>
    <xf numFmtId="0" fontId="38" fillId="0" borderId="36" xfId="0" applyFont="1" applyBorder="1" applyAlignment="1" applyProtection="1">
      <alignment vertical="center" wrapText="1"/>
    </xf>
    <xf numFmtId="0" fontId="17" fillId="0" borderId="15"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56" xfId="0" applyFont="1" applyBorder="1" applyAlignment="1" applyProtection="1">
      <alignment horizontal="center" vertical="center"/>
    </xf>
    <xf numFmtId="0" fontId="7" fillId="0" borderId="56" xfId="0" applyFont="1" applyBorder="1" applyAlignment="1" applyProtection="1">
      <alignment horizontal="center" vertical="center"/>
    </xf>
    <xf numFmtId="0" fontId="17" fillId="0" borderId="48" xfId="0" applyFont="1" applyBorder="1" applyAlignment="1" applyProtection="1">
      <alignment horizontal="center" vertical="center"/>
    </xf>
    <xf numFmtId="0" fontId="17" fillId="0" borderId="53" xfId="0" applyFont="1" applyBorder="1" applyAlignment="1" applyProtection="1">
      <alignment horizontal="center" vertical="center"/>
    </xf>
    <xf numFmtId="0" fontId="69" fillId="0" borderId="56" xfId="0" applyFont="1" applyBorder="1" applyAlignment="1" applyProtection="1">
      <alignment horizontal="center"/>
      <protection locked="0"/>
    </xf>
    <xf numFmtId="0" fontId="69" fillId="0" borderId="63" xfId="0" applyFont="1" applyBorder="1" applyAlignment="1" applyProtection="1">
      <alignment horizontal="center"/>
      <protection locked="0"/>
    </xf>
    <xf numFmtId="0" fontId="69" fillId="0" borderId="62" xfId="0" applyFont="1" applyBorder="1" applyAlignment="1" applyProtection="1">
      <alignment horizontal="center"/>
      <protection locked="0"/>
    </xf>
    <xf numFmtId="0" fontId="69" fillId="0" borderId="61" xfId="0" applyFont="1" applyBorder="1" applyAlignment="1" applyProtection="1">
      <alignment horizontal="center"/>
      <protection locked="0"/>
    </xf>
    <xf numFmtId="0" fontId="69" fillId="0" borderId="71" xfId="0" applyFont="1" applyBorder="1" applyAlignment="1" applyProtection="1">
      <alignment horizontal="center"/>
      <protection locked="0"/>
    </xf>
    <xf numFmtId="0" fontId="69" fillId="0" borderId="55" xfId="0" applyFont="1" applyBorder="1" applyAlignment="1" applyProtection="1">
      <alignment horizontal="center"/>
      <protection locked="0"/>
    </xf>
    <xf numFmtId="0" fontId="69" fillId="0" borderId="15" xfId="0" applyFont="1" applyBorder="1" applyAlignment="1" applyProtection="1">
      <alignment horizontal="center"/>
      <protection locked="0"/>
    </xf>
    <xf numFmtId="0" fontId="69" fillId="0" borderId="42" xfId="0" applyFont="1" applyBorder="1" applyAlignment="1" applyProtection="1">
      <alignment horizontal="center"/>
      <protection locked="0"/>
    </xf>
    <xf numFmtId="0" fontId="6" fillId="33" borderId="20" xfId="0" applyFont="1" applyFill="1" applyBorder="1" applyAlignment="1" applyProtection="1">
      <alignment horizontal="center" vertical="center"/>
    </xf>
    <xf numFmtId="0" fontId="6" fillId="33" borderId="19" xfId="0" applyFont="1" applyFill="1" applyBorder="1" applyAlignment="1" applyProtection="1">
      <alignment horizontal="center" vertical="center"/>
    </xf>
    <xf numFmtId="0" fontId="34" fillId="33" borderId="22" xfId="0" applyFont="1" applyFill="1" applyBorder="1" applyAlignment="1" applyProtection="1">
      <alignment horizontal="center" vertical="center"/>
    </xf>
    <xf numFmtId="0" fontId="13" fillId="0" borderId="36" xfId="0" applyFont="1" applyBorder="1" applyAlignment="1" applyProtection="1">
      <alignment horizontal="left" vertical="center"/>
    </xf>
    <xf numFmtId="0" fontId="14" fillId="0" borderId="33" xfId="0" applyFont="1" applyBorder="1" applyAlignment="1" applyProtection="1">
      <alignment horizontal="left"/>
    </xf>
    <xf numFmtId="0" fontId="0" fillId="0" borderId="31" xfId="0" applyBorder="1" applyAlignment="1" applyProtection="1">
      <alignment horizontal="left"/>
    </xf>
    <xf numFmtId="0" fontId="69" fillId="0" borderId="20" xfId="0" applyFont="1" applyBorder="1" applyAlignment="1" applyProtection="1">
      <alignment horizontal="center"/>
      <protection locked="0"/>
    </xf>
    <xf numFmtId="0" fontId="69" fillId="0" borderId="22" xfId="0" applyFont="1" applyBorder="1" applyAlignment="1" applyProtection="1">
      <alignment horizontal="center"/>
      <protection locked="0"/>
    </xf>
    <xf numFmtId="0" fontId="69" fillId="0" borderId="19" xfId="0" applyFont="1" applyBorder="1" applyAlignment="1" applyProtection="1">
      <alignment horizontal="center"/>
      <protection locked="0"/>
    </xf>
    <xf numFmtId="0" fontId="69" fillId="0" borderId="44" xfId="0" applyFont="1" applyBorder="1" applyAlignment="1" applyProtection="1">
      <alignment horizontal="center"/>
      <protection locked="0"/>
    </xf>
    <xf numFmtId="0" fontId="69" fillId="0" borderId="57" xfId="0" applyFont="1" applyBorder="1" applyAlignment="1" applyProtection="1">
      <alignment horizontal="center"/>
      <protection locked="0"/>
    </xf>
    <xf numFmtId="0" fontId="69" fillId="0" borderId="45" xfId="0" applyFont="1" applyBorder="1" applyAlignment="1" applyProtection="1">
      <alignment horizontal="center"/>
      <protection locked="0"/>
    </xf>
    <xf numFmtId="0" fontId="71" fillId="0" borderId="56" xfId="0" applyFont="1" applyBorder="1" applyAlignment="1" applyProtection="1">
      <alignment horizontal="center"/>
      <protection locked="0"/>
    </xf>
    <xf numFmtId="0" fontId="71" fillId="0" borderId="55" xfId="0" applyFont="1" applyBorder="1" applyAlignment="1" applyProtection="1">
      <alignment horizontal="center"/>
      <protection locked="0"/>
    </xf>
    <xf numFmtId="0" fontId="71" fillId="0" borderId="62" xfId="0" applyFont="1" applyBorder="1" applyAlignment="1" applyProtection="1">
      <alignment horizontal="center"/>
      <protection locked="0"/>
    </xf>
    <xf numFmtId="0" fontId="71" fillId="0" borderId="71" xfId="0" applyFont="1" applyBorder="1" applyAlignment="1" applyProtection="1">
      <alignment horizontal="center"/>
      <protection locked="0"/>
    </xf>
    <xf numFmtId="0" fontId="71" fillId="0" borderId="63" xfId="0" applyFont="1" applyBorder="1" applyAlignment="1" applyProtection="1">
      <alignment horizontal="center"/>
      <protection locked="0"/>
    </xf>
    <xf numFmtId="0" fontId="71" fillId="0" borderId="61" xfId="0" applyFont="1" applyBorder="1" applyAlignment="1" applyProtection="1">
      <alignment horizontal="center"/>
      <protection locked="0"/>
    </xf>
    <xf numFmtId="0" fontId="69" fillId="0" borderId="52" xfId="0" applyFont="1" applyBorder="1" applyAlignment="1" applyProtection="1">
      <alignment horizontal="center"/>
      <protection locked="0"/>
    </xf>
    <xf numFmtId="0" fontId="69" fillId="0" borderId="43" xfId="0" applyFont="1" applyBorder="1" applyAlignment="1" applyProtection="1">
      <alignment horizontal="center"/>
      <protection locked="0"/>
    </xf>
    <xf numFmtId="0" fontId="69" fillId="0" borderId="41" xfId="0" applyFont="1" applyBorder="1" applyAlignment="1" applyProtection="1">
      <alignment horizontal="center"/>
      <protection locked="0"/>
    </xf>
    <xf numFmtId="0" fontId="69" fillId="0" borderId="49" xfId="0" applyFont="1" applyBorder="1" applyAlignment="1" applyProtection="1">
      <alignment horizontal="center"/>
      <protection locked="0"/>
    </xf>
    <xf numFmtId="0" fontId="69" fillId="0" borderId="36" xfId="0" applyFont="1" applyBorder="1" applyAlignment="1" applyProtection="1">
      <alignment horizontal="center"/>
      <protection locked="0"/>
    </xf>
    <xf numFmtId="0" fontId="69" fillId="0" borderId="31" xfId="0" applyFont="1" applyBorder="1" applyAlignment="1" applyProtection="1">
      <alignment horizontal="center"/>
      <protection locked="0"/>
    </xf>
    <xf numFmtId="0" fontId="69" fillId="0" borderId="48" xfId="0" applyFont="1" applyBorder="1" applyAlignment="1" applyProtection="1">
      <alignment horizontal="center"/>
      <protection locked="0"/>
    </xf>
    <xf numFmtId="0" fontId="69" fillId="0" borderId="54" xfId="0" applyFont="1" applyBorder="1" applyAlignment="1" applyProtection="1">
      <alignment horizontal="center"/>
      <protection locked="0"/>
    </xf>
    <xf numFmtId="0" fontId="14" fillId="0" borderId="20" xfId="0" applyFont="1" applyBorder="1" applyAlignment="1" applyProtection="1">
      <alignment horizontal="left"/>
    </xf>
    <xf numFmtId="0" fontId="0" fillId="0" borderId="19" xfId="0" applyBorder="1" applyAlignment="1">
      <alignment horizontal="left"/>
    </xf>
    <xf numFmtId="0" fontId="0" fillId="0" borderId="22" xfId="0" applyBorder="1" applyAlignment="1">
      <alignment horizontal="left"/>
    </xf>
    <xf numFmtId="0" fontId="69" fillId="0" borderId="33" xfId="0" applyFont="1" applyBorder="1" applyAlignment="1" applyProtection="1">
      <alignment horizontal="center"/>
      <protection locked="0"/>
    </xf>
    <xf numFmtId="0" fontId="13" fillId="0" borderId="20" xfId="0" applyFont="1" applyBorder="1" applyAlignment="1" applyProtection="1">
      <alignment horizontal="left" vertical="center"/>
    </xf>
    <xf numFmtId="0" fontId="14" fillId="0" borderId="19" xfId="0" applyFont="1" applyBorder="1" applyAlignment="1" applyProtection="1">
      <alignment horizontal="left"/>
    </xf>
    <xf numFmtId="0" fontId="0" fillId="0" borderId="22" xfId="0" applyBorder="1" applyAlignment="1" applyProtection="1">
      <alignment horizontal="left"/>
    </xf>
    <xf numFmtId="0" fontId="69" fillId="0" borderId="53" xfId="0" applyFont="1" applyBorder="1" applyAlignment="1" applyProtection="1">
      <alignment horizontal="center"/>
      <protection locked="0"/>
    </xf>
    <xf numFmtId="0" fontId="0" fillId="0" borderId="20" xfId="0" applyFill="1" applyBorder="1" applyAlignment="1" applyProtection="1">
      <alignment horizontal="center"/>
    </xf>
    <xf numFmtId="0" fontId="0" fillId="0" borderId="19" xfId="0" applyFill="1" applyBorder="1" applyAlignment="1">
      <alignment horizontal="center"/>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42" xfId="0" applyFont="1" applyBorder="1" applyAlignment="1" applyProtection="1">
      <alignment horizontal="center" vertical="center"/>
      <protection locked="0"/>
    </xf>
    <xf numFmtId="0" fontId="47" fillId="0" borderId="62" xfId="0" applyFont="1" applyBorder="1" applyAlignment="1" applyProtection="1">
      <alignment horizontal="left" vertical="center"/>
    </xf>
    <xf numFmtId="0" fontId="47" fillId="0" borderId="61" xfId="0" applyFont="1" applyBorder="1" applyAlignment="1" applyProtection="1">
      <alignment horizontal="left" vertical="center"/>
    </xf>
    <xf numFmtId="0" fontId="47" fillId="0" borderId="71" xfId="0" applyFont="1" applyBorder="1" applyAlignment="1" applyProtection="1">
      <alignment horizontal="left" vertical="center"/>
    </xf>
    <xf numFmtId="0" fontId="0" fillId="0" borderId="62"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61" xfId="0" applyFill="1" applyBorder="1" applyAlignment="1" applyProtection="1">
      <alignment vertical="center"/>
    </xf>
    <xf numFmtId="0" fontId="0" fillId="0" borderId="71" xfId="0" applyFill="1" applyBorder="1" applyAlignment="1" applyProtection="1">
      <alignment vertical="center"/>
    </xf>
    <xf numFmtId="0" fontId="69" fillId="0" borderId="48" xfId="0" applyFont="1" applyBorder="1" applyAlignment="1" applyProtection="1">
      <alignment horizontal="center" vertical="center"/>
      <protection locked="0"/>
    </xf>
    <xf numFmtId="0" fontId="69" fillId="0" borderId="54"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7" fillId="0" borderId="78" xfId="0" applyFont="1" applyBorder="1" applyAlignment="1" applyProtection="1">
      <alignment horizontal="center" vertical="center"/>
    </xf>
    <xf numFmtId="0" fontId="17" fillId="0" borderId="79" xfId="0" applyFont="1" applyBorder="1" applyAlignment="1" applyProtection="1">
      <alignment horizontal="center" vertical="center"/>
    </xf>
    <xf numFmtId="0" fontId="17" fillId="0" borderId="80" xfId="0" applyFont="1" applyBorder="1" applyAlignment="1" applyProtection="1">
      <alignment horizontal="center" vertical="center"/>
    </xf>
    <xf numFmtId="0" fontId="0" fillId="0" borderId="81" xfId="0" applyBorder="1" applyAlignment="1" applyProtection="1">
      <alignment vertical="center"/>
    </xf>
    <xf numFmtId="0" fontId="0" fillId="0" borderId="82" xfId="0" applyBorder="1"/>
    <xf numFmtId="218" fontId="18" fillId="0" borderId="83" xfId="0" applyNumberFormat="1" applyFont="1" applyBorder="1" applyAlignment="1" applyProtection="1">
      <alignment horizontal="left" vertical="center"/>
    </xf>
    <xf numFmtId="218" fontId="0" fillId="0" borderId="84" xfId="0" applyNumberFormat="1" applyBorder="1" applyAlignment="1">
      <alignment horizontal="left" vertical="center"/>
    </xf>
    <xf numFmtId="218" fontId="0" fillId="0" borderId="85" xfId="0" applyNumberFormat="1" applyBorder="1" applyAlignment="1">
      <alignment horizontal="left" vertical="center"/>
    </xf>
    <xf numFmtId="0" fontId="69" fillId="0" borderId="44" xfId="0" applyFont="1" applyBorder="1" applyAlignment="1" applyProtection="1">
      <alignment horizontal="center" vertical="center"/>
      <protection locked="0"/>
    </xf>
    <xf numFmtId="0" fontId="69" fillId="0" borderId="57" xfId="0" applyFont="1" applyBorder="1" applyAlignment="1" applyProtection="1">
      <alignment horizontal="center" vertical="center"/>
      <protection locked="0"/>
    </xf>
    <xf numFmtId="0" fontId="21" fillId="0" borderId="79" xfId="0" applyFont="1" applyBorder="1" applyAlignment="1" applyProtection="1">
      <alignment horizontal="center" vertical="center"/>
    </xf>
    <xf numFmtId="0" fontId="0" fillId="0" borderId="80" xfId="0" applyBorder="1" applyAlignment="1" applyProtection="1">
      <alignment vertical="center"/>
    </xf>
    <xf numFmtId="230" fontId="18" fillId="0" borderId="83" xfId="0" applyNumberFormat="1" applyFont="1" applyFill="1" applyBorder="1" applyAlignment="1" applyProtection="1">
      <alignment horizontal="left" vertical="center"/>
    </xf>
    <xf numFmtId="230" fontId="0" fillId="0" borderId="84" xfId="0" applyNumberFormat="1" applyBorder="1"/>
    <xf numFmtId="230" fontId="0" fillId="0" borderId="85" xfId="0" applyNumberFormat="1" applyBorder="1"/>
    <xf numFmtId="0" fontId="0" fillId="0" borderId="2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69" fillId="0" borderId="62" xfId="0" applyFont="1" applyBorder="1" applyAlignment="1" applyProtection="1">
      <alignment horizontal="center" vertical="center"/>
      <protection locked="0"/>
    </xf>
    <xf numFmtId="0" fontId="69" fillId="0" borderId="71" xfId="0" applyFont="1" applyBorder="1" applyAlignment="1" applyProtection="1">
      <alignment horizontal="center" vertical="center"/>
      <protection locked="0"/>
    </xf>
    <xf numFmtId="0" fontId="5" fillId="0" borderId="80" xfId="0" applyFont="1" applyBorder="1" applyAlignment="1" applyProtection="1">
      <alignment vertical="center"/>
    </xf>
    <xf numFmtId="0" fontId="0" fillId="0" borderId="90" xfId="0" applyBorder="1" applyAlignment="1" applyProtection="1">
      <alignment vertical="center"/>
    </xf>
    <xf numFmtId="0" fontId="0" fillId="0" borderId="91" xfId="0" applyBorder="1"/>
    <xf numFmtId="215" fontId="18" fillId="0" borderId="87" xfId="0" applyNumberFormat="1" applyFont="1" applyBorder="1" applyAlignment="1" applyProtection="1">
      <alignment horizontal="left" vertical="center"/>
    </xf>
    <xf numFmtId="215" fontId="0" fillId="0" borderId="88" xfId="0" applyNumberFormat="1" applyBorder="1" applyAlignment="1">
      <alignment horizontal="left" vertical="center"/>
    </xf>
    <xf numFmtId="215" fontId="0" fillId="0" borderId="89" xfId="0" applyNumberFormat="1" applyBorder="1" applyAlignment="1">
      <alignment horizontal="left" vertical="center"/>
    </xf>
    <xf numFmtId="0" fontId="14" fillId="0" borderId="48" xfId="0" applyFont="1" applyBorder="1" applyAlignment="1">
      <alignment horizontal="left" vertical="center"/>
    </xf>
    <xf numFmtId="0" fontId="14" fillId="0" borderId="53" xfId="0" applyFont="1" applyBorder="1" applyAlignment="1">
      <alignment horizontal="left" vertical="center"/>
    </xf>
    <xf numFmtId="0" fontId="14" fillId="0" borderId="45" xfId="0" applyFont="1" applyBorder="1" applyAlignment="1">
      <alignment horizontal="left" vertical="center"/>
    </xf>
    <xf numFmtId="0" fontId="14" fillId="0" borderId="42" xfId="0" applyFont="1" applyBorder="1" applyAlignment="1">
      <alignment horizontal="left" vertical="center"/>
    </xf>
    <xf numFmtId="0" fontId="14" fillId="0" borderId="15" xfId="0" applyFont="1" applyBorder="1" applyAlignment="1">
      <alignment horizontal="left" vertical="center"/>
    </xf>
    <xf numFmtId="0" fontId="69" fillId="0" borderId="53" xfId="0" applyFont="1" applyBorder="1" applyAlignment="1" applyProtection="1">
      <alignment horizontal="center" vertical="center"/>
      <protection locked="0"/>
    </xf>
    <xf numFmtId="0" fontId="17" fillId="0" borderId="103" xfId="0" applyFont="1" applyBorder="1" applyAlignment="1" applyProtection="1">
      <alignment horizontal="center" vertical="center"/>
    </xf>
    <xf numFmtId="0" fontId="17" fillId="0" borderId="104" xfId="0" applyFont="1" applyBorder="1" applyAlignment="1" applyProtection="1">
      <alignment horizontal="center" vertical="center"/>
    </xf>
    <xf numFmtId="0" fontId="17" fillId="0" borderId="105" xfId="0" applyFont="1" applyBorder="1" applyAlignment="1" applyProtection="1">
      <alignment horizontal="center" vertical="center"/>
    </xf>
    <xf numFmtId="0" fontId="17" fillId="0" borderId="97" xfId="0" applyFont="1" applyBorder="1" applyAlignment="1" applyProtection="1">
      <alignment horizontal="center" vertical="center"/>
    </xf>
    <xf numFmtId="0" fontId="17" fillId="0" borderId="98" xfId="0" applyFont="1" applyBorder="1" applyAlignment="1" applyProtection="1">
      <alignment horizontal="center" vertical="center"/>
    </xf>
    <xf numFmtId="0" fontId="17" fillId="0" borderId="99" xfId="0" applyFont="1" applyBorder="1" applyAlignment="1" applyProtection="1">
      <alignment horizontal="center" vertical="center"/>
    </xf>
    <xf numFmtId="0" fontId="47" fillId="0" borderId="45" xfId="0" applyFont="1" applyBorder="1" applyAlignment="1" applyProtection="1">
      <alignment horizontal="left" vertical="center"/>
    </xf>
    <xf numFmtId="0" fontId="47" fillId="0" borderId="42" xfId="0" applyFont="1" applyBorder="1" applyAlignment="1" applyProtection="1">
      <alignment horizontal="left" vertical="center"/>
    </xf>
    <xf numFmtId="231" fontId="18" fillId="0" borderId="83" xfId="0" applyNumberFormat="1" applyFont="1" applyBorder="1" applyAlignment="1" applyProtection="1">
      <alignment horizontal="left" vertical="center"/>
    </xf>
    <xf numFmtId="231" fontId="0" fillId="0" borderId="84" xfId="0" applyNumberFormat="1" applyBorder="1" applyAlignment="1">
      <alignment horizontal="left" vertical="center"/>
    </xf>
    <xf numFmtId="231" fontId="0" fillId="0" borderId="85" xfId="0" applyNumberFormat="1" applyBorder="1" applyAlignment="1">
      <alignment horizontal="left" vertical="center"/>
    </xf>
    <xf numFmtId="171" fontId="18" fillId="0" borderId="83" xfId="0" applyNumberFormat="1" applyFont="1" applyBorder="1" applyAlignment="1" applyProtection="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214" fontId="18" fillId="0" borderId="83" xfId="0" applyNumberFormat="1" applyFont="1" applyBorder="1" applyAlignment="1" applyProtection="1">
      <alignment horizontal="left" vertical="center"/>
    </xf>
    <xf numFmtId="214" fontId="0" fillId="0" borderId="84" xfId="0" applyNumberFormat="1" applyBorder="1" applyAlignment="1">
      <alignment horizontal="left" vertical="center"/>
    </xf>
    <xf numFmtId="214" fontId="0" fillId="0" borderId="85" xfId="0" applyNumberFormat="1" applyBorder="1" applyAlignment="1">
      <alignment horizontal="left" vertical="center"/>
    </xf>
    <xf numFmtId="195" fontId="18" fillId="0" borderId="84" xfId="0" applyNumberFormat="1" applyFont="1" applyBorder="1" applyAlignment="1" applyProtection="1">
      <alignment horizontal="left" vertical="center"/>
    </xf>
    <xf numFmtId="195" fontId="0" fillId="0" borderId="84" xfId="0" applyNumberFormat="1" applyBorder="1" applyAlignment="1">
      <alignment horizontal="left" vertical="center"/>
    </xf>
    <xf numFmtId="195" fontId="0" fillId="0" borderId="85" xfId="0" applyNumberFormat="1" applyBorder="1" applyAlignment="1">
      <alignment horizontal="left" vertical="center"/>
    </xf>
    <xf numFmtId="170" fontId="18" fillId="0" borderId="83" xfId="0" applyNumberFormat="1" applyFont="1" applyBorder="1" applyAlignment="1" applyProtection="1">
      <alignment horizontal="left" vertical="center"/>
    </xf>
    <xf numFmtId="0" fontId="47" fillId="0" borderId="15" xfId="0" applyFont="1" applyBorder="1" applyAlignment="1" applyProtection="1">
      <alignment horizontal="left" vertical="center"/>
    </xf>
    <xf numFmtId="0" fontId="69" fillId="0" borderId="56" xfId="0" applyFont="1" applyBorder="1" applyAlignment="1" applyProtection="1">
      <alignment horizontal="center" vertical="center"/>
      <protection locked="0"/>
    </xf>
    <xf numFmtId="0" fontId="69" fillId="0" borderId="55" xfId="0" applyFont="1" applyBorder="1" applyAlignment="1" applyProtection="1">
      <alignment horizontal="center" vertical="center"/>
      <protection locked="0"/>
    </xf>
    <xf numFmtId="174" fontId="18" fillId="0" borderId="83" xfId="0" applyNumberFormat="1" applyFont="1" applyBorder="1" applyAlignment="1" applyProtection="1">
      <alignment horizontal="left" vertical="center"/>
    </xf>
    <xf numFmtId="0" fontId="38" fillId="0" borderId="20" xfId="0" applyFont="1" applyBorder="1" applyAlignment="1" applyProtection="1">
      <alignment horizontal="left" vertical="center" wrapText="1"/>
    </xf>
    <xf numFmtId="202" fontId="18" fillId="0" borderId="83" xfId="0" applyNumberFormat="1" applyFont="1" applyBorder="1" applyAlignment="1" applyProtection="1">
      <alignment horizontal="left" vertical="center"/>
    </xf>
    <xf numFmtId="202" fontId="0" fillId="0" borderId="84" xfId="0" applyNumberFormat="1" applyBorder="1" applyAlignment="1">
      <alignment horizontal="left" vertical="center"/>
    </xf>
    <xf numFmtId="202" fontId="0" fillId="0" borderId="85" xfId="0" applyNumberFormat="1" applyBorder="1" applyAlignment="1">
      <alignment horizontal="left" vertical="center"/>
    </xf>
    <xf numFmtId="0" fontId="0" fillId="26" borderId="15" xfId="0" applyFill="1" applyBorder="1" applyAlignment="1" applyProtection="1">
      <alignment horizontal="center" vertical="center"/>
    </xf>
    <xf numFmtId="0" fontId="0" fillId="26" borderId="45" xfId="0" applyFill="1" applyBorder="1" applyAlignment="1" applyProtection="1">
      <alignment horizontal="center" vertical="center"/>
    </xf>
    <xf numFmtId="0" fontId="0" fillId="0" borderId="45" xfId="0" applyBorder="1" applyAlignment="1" applyProtection="1">
      <alignment vertical="center"/>
    </xf>
    <xf numFmtId="0" fontId="0" fillId="0" borderId="42" xfId="0" applyBorder="1" applyAlignment="1" applyProtection="1">
      <alignment vertical="center"/>
    </xf>
    <xf numFmtId="201" fontId="18" fillId="0" borderId="83" xfId="0" applyNumberFormat="1" applyFont="1" applyBorder="1" applyAlignment="1" applyProtection="1">
      <alignment horizontal="left" vertical="center"/>
    </xf>
    <xf numFmtId="201" fontId="0" fillId="0" borderId="84" xfId="0" applyNumberFormat="1" applyBorder="1" applyAlignment="1">
      <alignment horizontal="left" vertical="center"/>
    </xf>
    <xf numFmtId="201" fontId="0" fillId="0" borderId="85" xfId="0" applyNumberFormat="1" applyBorder="1" applyAlignment="1">
      <alignment horizontal="left" vertical="center"/>
    </xf>
    <xf numFmtId="200" fontId="18" fillId="0" borderId="83" xfId="0" applyNumberFormat="1" applyFont="1" applyBorder="1" applyAlignment="1" applyProtection="1">
      <alignment horizontal="left" vertical="center"/>
    </xf>
    <xf numFmtId="200" fontId="0" fillId="0" borderId="84" xfId="0" applyNumberFormat="1" applyBorder="1" applyAlignment="1">
      <alignment horizontal="left" vertical="center"/>
    </xf>
    <xf numFmtId="200" fontId="0" fillId="0" borderId="85" xfId="0" applyNumberFormat="1" applyBorder="1" applyAlignment="1">
      <alignment horizontal="left" vertical="center"/>
    </xf>
    <xf numFmtId="206" fontId="18" fillId="0" borderId="83" xfId="0" applyNumberFormat="1" applyFont="1" applyBorder="1" applyAlignment="1" applyProtection="1">
      <alignment horizontal="left" vertical="center"/>
    </xf>
    <xf numFmtId="206" fontId="0" fillId="0" borderId="84" xfId="0" applyNumberFormat="1" applyBorder="1" applyAlignment="1">
      <alignment horizontal="left" vertical="center"/>
    </xf>
    <xf numFmtId="206" fontId="0" fillId="0" borderId="85" xfId="0" applyNumberFormat="1" applyBorder="1" applyAlignment="1">
      <alignment horizontal="left" vertical="center"/>
    </xf>
    <xf numFmtId="0" fontId="0" fillId="0" borderId="15"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5" xfId="0" applyFill="1" applyBorder="1" applyAlignment="1" applyProtection="1">
      <alignment vertical="center"/>
    </xf>
    <xf numFmtId="0" fontId="0" fillId="0" borderId="42" xfId="0" applyFill="1" applyBorder="1" applyAlignment="1" applyProtection="1">
      <alignment vertical="center"/>
    </xf>
    <xf numFmtId="0" fontId="69" fillId="0" borderId="45" xfId="0" applyFont="1" applyBorder="1" applyAlignment="1" applyProtection="1">
      <alignment horizontal="center" vertical="center"/>
      <protection locked="0"/>
    </xf>
    <xf numFmtId="0" fontId="38" fillId="0" borderId="15" xfId="0" applyFont="1" applyBorder="1" applyAlignment="1" applyProtection="1">
      <alignment horizontal="left" vertical="center"/>
      <protection locked="0"/>
    </xf>
    <xf numFmtId="0" fontId="38" fillId="0" borderId="45" xfId="0" applyFont="1" applyBorder="1" applyAlignment="1" applyProtection="1">
      <alignment horizontal="left" vertical="center"/>
      <protection locked="0"/>
    </xf>
    <xf numFmtId="0" fontId="38" fillId="0" borderId="42" xfId="0" applyFont="1" applyBorder="1" applyAlignment="1" applyProtection="1">
      <alignment horizontal="left" vertical="center"/>
      <protection locked="0"/>
    </xf>
    <xf numFmtId="226" fontId="18" fillId="0" borderId="83" xfId="0" applyNumberFormat="1" applyFont="1" applyBorder="1" applyAlignment="1" applyProtection="1">
      <alignment horizontal="left" vertical="center"/>
    </xf>
    <xf numFmtId="0" fontId="69" fillId="0" borderId="41" xfId="0" applyFont="1" applyBorder="1" applyAlignment="1" applyProtection="1">
      <alignment horizontal="center" vertical="center"/>
      <protection locked="0"/>
    </xf>
    <xf numFmtId="0" fontId="38" fillId="0" borderId="15" xfId="0" applyFont="1" applyFill="1" applyBorder="1" applyAlignment="1" applyProtection="1">
      <alignment horizontal="left" vertical="center"/>
    </xf>
    <xf numFmtId="0" fontId="38" fillId="0" borderId="45" xfId="0" applyFont="1" applyFill="1" applyBorder="1" applyAlignment="1" applyProtection="1">
      <alignment horizontal="left" vertical="center"/>
    </xf>
    <xf numFmtId="0" fontId="38" fillId="0" borderId="42" xfId="0" applyFont="1" applyFill="1" applyBorder="1" applyAlignment="1" applyProtection="1">
      <alignment horizontal="left" vertical="center"/>
    </xf>
    <xf numFmtId="0" fontId="17" fillId="0" borderId="100" xfId="0" applyFont="1" applyBorder="1" applyAlignment="1" applyProtection="1">
      <alignment horizontal="center" vertical="center"/>
    </xf>
    <xf numFmtId="0" fontId="17" fillId="0" borderId="101" xfId="0" applyFont="1" applyBorder="1" applyAlignment="1" applyProtection="1">
      <alignment horizontal="center" vertical="center"/>
    </xf>
    <xf numFmtId="0" fontId="17" fillId="0" borderId="102" xfId="0" applyFont="1" applyBorder="1" applyAlignment="1" applyProtection="1">
      <alignment horizontal="center" vertical="center"/>
    </xf>
    <xf numFmtId="0" fontId="69" fillId="0" borderId="34" xfId="0" applyFont="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38" fillId="0" borderId="56" xfId="0" applyFont="1" applyBorder="1" applyAlignment="1" applyProtection="1">
      <alignment horizontal="left" vertical="center"/>
      <protection locked="0"/>
    </xf>
    <xf numFmtId="0" fontId="38" fillId="0" borderId="63" xfId="0" applyFont="1" applyBorder="1" applyAlignment="1" applyProtection="1">
      <alignment horizontal="left" vertical="center"/>
      <protection locked="0"/>
    </xf>
    <xf numFmtId="0" fontId="14" fillId="0" borderId="54" xfId="0" applyFont="1" applyBorder="1" applyAlignment="1">
      <alignment horizontal="left" vertical="center"/>
    </xf>
    <xf numFmtId="0" fontId="17" fillId="0" borderId="106"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108" xfId="0" applyFont="1" applyBorder="1" applyAlignment="1" applyProtection="1">
      <alignment horizontal="center" vertical="center"/>
    </xf>
    <xf numFmtId="0" fontId="38" fillId="0" borderId="15"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38" fillId="0" borderId="42" xfId="0" applyFont="1" applyFill="1" applyBorder="1" applyAlignment="1" applyProtection="1">
      <alignment horizontal="left"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225" fontId="18" fillId="0" borderId="83" xfId="0" applyNumberFormat="1" applyFont="1" applyBorder="1" applyAlignment="1" applyProtection="1">
      <alignment horizontal="left" vertical="center"/>
    </xf>
    <xf numFmtId="0" fontId="88" fillId="0" borderId="39" xfId="0" applyFont="1" applyBorder="1" applyAlignment="1" applyProtection="1">
      <alignment horizontal="center" vertical="center"/>
      <protection locked="0"/>
    </xf>
    <xf numFmtId="224" fontId="18" fillId="0" borderId="83" xfId="0" applyNumberFormat="1" applyFont="1" applyBorder="1" applyAlignment="1" applyProtection="1">
      <alignment horizontal="left" vertical="center"/>
    </xf>
    <xf numFmtId="223" fontId="18" fillId="0" borderId="83" xfId="0" applyNumberFormat="1" applyFont="1" applyBorder="1" applyAlignment="1" applyProtection="1">
      <alignment horizontal="left" vertical="center"/>
    </xf>
    <xf numFmtId="0" fontId="14" fillId="0" borderId="61" xfId="0" applyFont="1" applyBorder="1" applyAlignment="1">
      <alignment horizontal="left" vertical="center"/>
    </xf>
    <xf numFmtId="0" fontId="14" fillId="0" borderId="71" xfId="0" applyFont="1" applyBorder="1" applyAlignment="1">
      <alignment horizontal="left" vertical="center"/>
    </xf>
    <xf numFmtId="0" fontId="71" fillId="0" borderId="15" xfId="0" applyFont="1" applyBorder="1" applyAlignment="1" applyProtection="1">
      <alignment horizontal="center" vertical="center"/>
      <protection locked="0"/>
    </xf>
    <xf numFmtId="0" fontId="71" fillId="0" borderId="42" xfId="0" applyFont="1" applyBorder="1" applyAlignment="1" applyProtection="1">
      <alignment horizontal="center" vertical="center"/>
      <protection locked="0"/>
    </xf>
    <xf numFmtId="0" fontId="71" fillId="0" borderId="44" xfId="0" applyFont="1" applyBorder="1" applyAlignment="1" applyProtection="1">
      <alignment horizontal="center" vertical="center"/>
      <protection locked="0"/>
    </xf>
    <xf numFmtId="0" fontId="71" fillId="0" borderId="57" xfId="0" applyFont="1" applyBorder="1" applyAlignment="1" applyProtection="1">
      <alignment horizontal="center" vertical="center"/>
      <protection locked="0"/>
    </xf>
    <xf numFmtId="0" fontId="0" fillId="0" borderId="82" xfId="0" applyBorder="1" applyAlignment="1"/>
    <xf numFmtId="210" fontId="18" fillId="0" borderId="83" xfId="0" applyNumberFormat="1" applyFont="1" applyBorder="1" applyAlignment="1" applyProtection="1">
      <alignment horizontal="left" vertical="center"/>
    </xf>
    <xf numFmtId="210" fontId="0" fillId="0" borderId="84" xfId="0" applyNumberFormat="1" applyBorder="1" applyAlignment="1">
      <alignment horizontal="left" vertical="center"/>
    </xf>
    <xf numFmtId="210" fontId="0" fillId="0" borderId="85" xfId="0" applyNumberFormat="1" applyBorder="1" applyAlignment="1">
      <alignment horizontal="left" vertical="center"/>
    </xf>
    <xf numFmtId="0" fontId="71" fillId="0" borderId="62" xfId="0" applyFont="1" applyBorder="1" applyAlignment="1" applyProtection="1">
      <alignment horizontal="center" vertical="center"/>
      <protection locked="0"/>
    </xf>
    <xf numFmtId="0" fontId="71" fillId="0" borderId="71" xfId="0" applyFont="1" applyBorder="1" applyAlignment="1" applyProtection="1">
      <alignment horizontal="center" vertical="center"/>
      <protection locked="0"/>
    </xf>
    <xf numFmtId="0" fontId="71" fillId="0" borderId="48" xfId="0" applyFont="1" applyBorder="1" applyAlignment="1" applyProtection="1">
      <alignment horizontal="center" vertical="center"/>
      <protection locked="0"/>
    </xf>
    <xf numFmtId="0" fontId="71" fillId="0" borderId="54" xfId="0" applyFont="1" applyBorder="1" applyAlignment="1" applyProtection="1">
      <alignment horizontal="center" vertical="center"/>
      <protection locked="0"/>
    </xf>
    <xf numFmtId="219" fontId="18" fillId="0" borderId="83" xfId="0" applyNumberFormat="1" applyFont="1" applyBorder="1" applyAlignment="1" applyProtection="1">
      <alignment horizontal="left" vertical="center"/>
    </xf>
    <xf numFmtId="219" fontId="0" fillId="0" borderId="84" xfId="0" applyNumberFormat="1" applyBorder="1" applyAlignment="1">
      <alignment horizontal="left" vertical="center"/>
    </xf>
    <xf numFmtId="219" fontId="0" fillId="0" borderId="85" xfId="0" applyNumberFormat="1" applyBorder="1" applyAlignment="1">
      <alignment horizontal="left" vertical="center"/>
    </xf>
    <xf numFmtId="221" fontId="18" fillId="0" borderId="83" xfId="0" applyNumberFormat="1" applyFont="1" applyBorder="1" applyAlignment="1" applyProtection="1">
      <alignment horizontal="left" vertical="center"/>
    </xf>
    <xf numFmtId="221" fontId="0" fillId="0" borderId="84" xfId="0" applyNumberFormat="1" applyBorder="1" applyAlignment="1">
      <alignment horizontal="left" vertical="center"/>
    </xf>
    <xf numFmtId="221" fontId="0" fillId="0" borderId="85" xfId="0" applyNumberFormat="1" applyBorder="1" applyAlignment="1">
      <alignment horizontal="left" vertical="center"/>
    </xf>
    <xf numFmtId="0" fontId="30" fillId="0" borderId="16" xfId="0" applyFont="1" applyBorder="1" applyAlignment="1" applyProtection="1">
      <alignment horizontal="center" vertical="center"/>
    </xf>
    <xf numFmtId="0" fontId="0" fillId="0" borderId="37" xfId="0" applyBorder="1" applyAlignment="1">
      <alignment horizontal="center" vertical="center"/>
    </xf>
    <xf numFmtId="49" fontId="7" fillId="0" borderId="16" xfId="0" applyNumberFormat="1" applyFont="1" applyBorder="1" applyAlignment="1" applyProtection="1">
      <alignment horizontal="left" vertical="center"/>
    </xf>
    <xf numFmtId="0" fontId="0" fillId="0" borderId="37" xfId="0" applyBorder="1" applyAlignment="1">
      <alignment horizontal="left" vertical="center"/>
    </xf>
    <xf numFmtId="0" fontId="78" fillId="0" borderId="15" xfId="0" applyFont="1" applyBorder="1" applyAlignment="1" applyProtection="1">
      <alignment horizontal="left" vertical="center"/>
      <protection locked="0"/>
    </xf>
    <xf numFmtId="0" fontId="78" fillId="0" borderId="45" xfId="0" applyFont="1" applyBorder="1" applyAlignment="1" applyProtection="1">
      <alignment horizontal="left" vertical="center"/>
      <protection locked="0"/>
    </xf>
    <xf numFmtId="0" fontId="78" fillId="0" borderId="42" xfId="0" applyFont="1" applyBorder="1" applyAlignment="1" applyProtection="1">
      <alignment horizontal="left" vertical="center"/>
      <protection locked="0"/>
    </xf>
    <xf numFmtId="212" fontId="18" fillId="0" borderId="83" xfId="0" applyNumberFormat="1" applyFont="1" applyBorder="1" applyAlignment="1" applyProtection="1">
      <alignment horizontal="left" vertical="center"/>
    </xf>
    <xf numFmtId="212" fontId="0" fillId="0" borderId="84" xfId="0" applyNumberFormat="1" applyBorder="1" applyAlignment="1">
      <alignment horizontal="left" vertical="center"/>
    </xf>
    <xf numFmtId="212" fontId="0" fillId="0" borderId="85" xfId="0" applyNumberFormat="1" applyBorder="1" applyAlignment="1">
      <alignment horizontal="left" vertical="center"/>
    </xf>
    <xf numFmtId="165" fontId="18" fillId="0" borderId="83" xfId="0" applyNumberFormat="1" applyFont="1" applyBorder="1" applyAlignment="1" applyProtection="1">
      <alignment horizontal="left" vertical="center"/>
    </xf>
    <xf numFmtId="204" fontId="18" fillId="0" borderId="86" xfId="0" applyNumberFormat="1" applyFont="1" applyBorder="1" applyAlignment="1" applyProtection="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82" xfId="0" applyBorder="1" applyAlignment="1">
      <alignment vertical="center"/>
    </xf>
    <xf numFmtId="164" fontId="18" fillId="0" borderId="83" xfId="0" applyNumberFormat="1" applyFont="1" applyBorder="1" applyAlignment="1" applyProtection="1">
      <alignment horizontal="left" vertical="center"/>
    </xf>
    <xf numFmtId="0" fontId="14" fillId="0" borderId="62" xfId="0" applyFont="1" applyBorder="1" applyAlignment="1" applyProtection="1">
      <alignment horizontal="left" vertical="center"/>
    </xf>
    <xf numFmtId="0" fontId="0" fillId="0" borderId="61" xfId="0" applyBorder="1" applyAlignment="1">
      <alignment horizontal="left" vertical="center"/>
    </xf>
    <xf numFmtId="0" fontId="0" fillId="0" borderId="71" xfId="0" applyBorder="1" applyAlignment="1">
      <alignment horizontal="left" vertical="center"/>
    </xf>
    <xf numFmtId="222" fontId="18" fillId="0" borderId="83" xfId="0" applyNumberFormat="1" applyFont="1" applyBorder="1" applyAlignment="1" applyProtection="1">
      <alignment horizontal="left" vertical="center"/>
    </xf>
    <xf numFmtId="222" fontId="0" fillId="0" borderId="84" xfId="0" applyNumberFormat="1" applyBorder="1" applyAlignment="1">
      <alignment horizontal="left" vertical="center"/>
    </xf>
    <xf numFmtId="222" fontId="0" fillId="0" borderId="85" xfId="0" applyNumberFormat="1" applyBorder="1" applyAlignment="1">
      <alignment horizontal="left" vertical="center"/>
    </xf>
    <xf numFmtId="0" fontId="14" fillId="0" borderId="15" xfId="0" applyFont="1" applyBorder="1" applyAlignment="1" applyProtection="1">
      <alignment horizontal="left" vertical="center"/>
    </xf>
    <xf numFmtId="0" fontId="0" fillId="0" borderId="45" xfId="0" applyBorder="1" applyAlignment="1">
      <alignment horizontal="left" vertical="center"/>
    </xf>
    <xf numFmtId="0" fontId="0" fillId="0" borderId="42" xfId="0" applyBorder="1" applyAlignment="1">
      <alignment horizontal="left" vertical="center"/>
    </xf>
    <xf numFmtId="168" fontId="18" fillId="0" borderId="83" xfId="0" applyNumberFormat="1" applyFont="1" applyBorder="1" applyAlignment="1" applyProtection="1">
      <alignment horizontal="left" vertical="center"/>
    </xf>
    <xf numFmtId="229" fontId="18" fillId="0" borderId="83" xfId="0" applyNumberFormat="1" applyFont="1" applyBorder="1" applyAlignment="1" applyProtection="1">
      <alignment horizontal="left" vertical="center"/>
    </xf>
    <xf numFmtId="229" fontId="0" fillId="0" borderId="84" xfId="0" applyNumberFormat="1" applyBorder="1" applyAlignment="1">
      <alignment horizontal="left" vertical="center"/>
    </xf>
    <xf numFmtId="229" fontId="0" fillId="0" borderId="85" xfId="0" applyNumberFormat="1" applyBorder="1" applyAlignment="1">
      <alignment horizontal="left" vertical="center"/>
    </xf>
    <xf numFmtId="0" fontId="17" fillId="0" borderId="52" xfId="0" applyFont="1" applyBorder="1" applyAlignment="1" applyProtection="1">
      <alignment horizontal="center" vertical="center"/>
    </xf>
    <xf numFmtId="0" fontId="21" fillId="0" borderId="49" xfId="0" applyFont="1" applyBorder="1" applyAlignment="1" applyProtection="1">
      <alignment horizontal="center" vertical="center"/>
    </xf>
    <xf numFmtId="0" fontId="0" fillId="0" borderId="43" xfId="0" applyBorder="1" applyAlignment="1" applyProtection="1">
      <alignment vertical="center"/>
    </xf>
    <xf numFmtId="0" fontId="0" fillId="0" borderId="45" xfId="0" applyBorder="1" applyAlignment="1" applyProtection="1">
      <alignment horizontal="center" vertical="center"/>
    </xf>
    <xf numFmtId="0" fontId="0" fillId="0" borderId="42" xfId="0" applyBorder="1" applyAlignment="1" applyProtection="1">
      <alignment horizontal="center" vertical="center"/>
    </xf>
    <xf numFmtId="182" fontId="18" fillId="0" borderId="83" xfId="0" applyNumberFormat="1" applyFont="1" applyBorder="1" applyAlignment="1" applyProtection="1">
      <alignment horizontal="left" vertical="center"/>
    </xf>
    <xf numFmtId="177" fontId="18" fillId="0" borderId="83" xfId="0" applyNumberFormat="1" applyFont="1" applyBorder="1" applyAlignment="1" applyProtection="1">
      <alignment horizontal="left" vertical="center"/>
    </xf>
    <xf numFmtId="0" fontId="13" fillId="0" borderId="36" xfId="0" applyFont="1" applyBorder="1" applyAlignment="1" applyProtection="1">
      <alignment horizontal="left" vertical="center" wrapText="1"/>
    </xf>
    <xf numFmtId="0" fontId="14" fillId="0" borderId="33" xfId="0" applyFont="1" applyBorder="1" applyAlignment="1" applyProtection="1">
      <alignment horizontal="left" vertical="center"/>
    </xf>
    <xf numFmtId="0" fontId="14" fillId="0" borderId="31" xfId="0" applyFont="1" applyBorder="1" applyAlignment="1" applyProtection="1">
      <alignment horizontal="left" vertical="center"/>
    </xf>
    <xf numFmtId="176" fontId="18" fillId="0" borderId="86" xfId="0" applyNumberFormat="1" applyFont="1" applyBorder="1" applyAlignment="1" applyProtection="1">
      <alignment horizontal="left" vertical="center"/>
    </xf>
    <xf numFmtId="0" fontId="34" fillId="0" borderId="80" xfId="0" applyFont="1" applyBorder="1" applyAlignment="1" applyProtection="1">
      <alignment vertical="center"/>
    </xf>
    <xf numFmtId="178" fontId="18" fillId="0" borderId="86" xfId="0" applyNumberFormat="1" applyFont="1" applyBorder="1" applyAlignment="1" applyProtection="1">
      <alignment horizontal="left" vertical="center"/>
    </xf>
    <xf numFmtId="0" fontId="0" fillId="0" borderId="45" xfId="0" applyBorder="1" applyAlignment="1">
      <alignment vertical="center"/>
    </xf>
    <xf numFmtId="0" fontId="0" fillId="0" borderId="42" xfId="0" applyBorder="1" applyAlignment="1">
      <alignment vertical="center"/>
    </xf>
    <xf numFmtId="203" fontId="18" fillId="0" borderId="83" xfId="0" applyNumberFormat="1" applyFont="1" applyBorder="1" applyAlignment="1" applyProtection="1">
      <alignment horizontal="left" vertical="center"/>
    </xf>
    <xf numFmtId="203" fontId="0" fillId="0" borderId="84" xfId="0" applyNumberFormat="1" applyBorder="1" applyAlignment="1">
      <alignment horizontal="left" vertical="center"/>
    </xf>
    <xf numFmtId="203" fontId="0" fillId="0" borderId="85" xfId="0" applyNumberFormat="1" applyBorder="1" applyAlignment="1">
      <alignment horizontal="left" vertical="center"/>
    </xf>
    <xf numFmtId="0" fontId="69" fillId="0" borderId="36" xfId="0" applyFont="1" applyBorder="1" applyAlignment="1" applyProtection="1">
      <alignment horizontal="center" vertical="center"/>
      <protection locked="0"/>
    </xf>
    <xf numFmtId="0" fontId="69" fillId="0" borderId="31" xfId="0" applyFont="1" applyBorder="1" applyAlignment="1" applyProtection="1">
      <alignment horizontal="center" vertical="center"/>
      <protection locked="0"/>
    </xf>
    <xf numFmtId="179" fontId="18" fillId="0" borderId="83" xfId="0" applyNumberFormat="1" applyFont="1" applyBorder="1" applyAlignment="1" applyProtection="1">
      <alignment horizontal="left" vertical="center"/>
    </xf>
    <xf numFmtId="199" fontId="18" fillId="0" borderId="83" xfId="0" applyNumberFormat="1" applyFont="1" applyBorder="1" applyAlignment="1" applyProtection="1">
      <alignment horizontal="left" vertical="center"/>
    </xf>
    <xf numFmtId="0" fontId="13" fillId="0" borderId="34"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35" xfId="0" applyFont="1" applyBorder="1" applyAlignment="1" applyProtection="1">
      <alignment horizontal="left" vertical="center"/>
    </xf>
    <xf numFmtId="197" fontId="18" fillId="0" borderId="83" xfId="0" applyNumberFormat="1" applyFont="1" applyBorder="1" applyAlignment="1" applyProtection="1">
      <alignment horizontal="left" vertical="center"/>
    </xf>
    <xf numFmtId="0" fontId="38" fillId="0" borderId="36" xfId="0" applyFont="1" applyBorder="1" applyAlignment="1" applyProtection="1">
      <alignment vertical="center" wrapText="1"/>
    </xf>
    <xf numFmtId="0" fontId="0" fillId="0" borderId="33" xfId="0" applyBorder="1" applyAlignment="1">
      <alignment vertical="center"/>
    </xf>
    <xf numFmtId="0" fontId="0" fillId="0" borderId="31" xfId="0" applyBorder="1" applyAlignment="1">
      <alignment vertical="center"/>
    </xf>
    <xf numFmtId="0" fontId="69" fillId="0" borderId="20" xfId="0" applyFont="1" applyBorder="1" applyAlignment="1" applyProtection="1">
      <alignment horizontal="center" vertical="center"/>
      <protection locked="0"/>
    </xf>
    <xf numFmtId="0" fontId="69" fillId="0" borderId="22" xfId="0" applyFont="1" applyBorder="1" applyAlignment="1" applyProtection="1">
      <alignment horizontal="center" vertical="center"/>
      <protection locked="0"/>
    </xf>
    <xf numFmtId="167" fontId="18" fillId="0" borderId="83" xfId="0" applyNumberFormat="1" applyFont="1" applyBorder="1" applyAlignment="1" applyProtection="1">
      <alignment horizontal="left" vertical="center"/>
    </xf>
    <xf numFmtId="185" fontId="18" fillId="0" borderId="83" xfId="0" applyNumberFormat="1" applyFont="1" applyBorder="1" applyAlignment="1" applyProtection="1">
      <alignment horizontal="left" vertical="center"/>
    </xf>
    <xf numFmtId="175" fontId="18" fillId="0" borderId="83" xfId="0" applyNumberFormat="1" applyFont="1" applyBorder="1" applyAlignment="1" applyProtection="1">
      <alignment horizontal="left" vertical="center"/>
    </xf>
    <xf numFmtId="173" fontId="18" fillId="0" borderId="86" xfId="0" applyNumberFormat="1" applyFont="1" applyBorder="1" applyAlignment="1" applyProtection="1">
      <alignment horizontal="left" vertical="center"/>
    </xf>
    <xf numFmtId="0" fontId="0" fillId="0" borderId="82" xfId="0" applyBorder="1" applyAlignment="1" applyProtection="1">
      <alignment vertical="center"/>
    </xf>
    <xf numFmtId="172" fontId="18" fillId="0" borderId="83" xfId="0" applyNumberFormat="1" applyFont="1" applyBorder="1" applyAlignment="1" applyProtection="1">
      <alignment horizontal="left" vertical="center"/>
    </xf>
    <xf numFmtId="198" fontId="18" fillId="0" borderId="83" xfId="0" applyNumberFormat="1" applyFont="1" applyBorder="1" applyAlignment="1" applyProtection="1">
      <alignment horizontal="left" vertical="center"/>
    </xf>
    <xf numFmtId="216" fontId="18" fillId="0" borderId="83" xfId="0" applyNumberFormat="1" applyFont="1" applyBorder="1" applyAlignment="1" applyProtection="1">
      <alignment horizontal="left" vertical="center"/>
    </xf>
    <xf numFmtId="216" fontId="0" fillId="0" borderId="84" xfId="0" applyNumberFormat="1" applyBorder="1" applyAlignment="1">
      <alignment horizontal="left" vertical="center"/>
    </xf>
    <xf numFmtId="216" fontId="0" fillId="0" borderId="85" xfId="0" applyNumberFormat="1" applyBorder="1" applyAlignment="1">
      <alignment horizontal="left" vertical="center"/>
    </xf>
    <xf numFmtId="196" fontId="18" fillId="0" borderId="83" xfId="0" applyNumberFormat="1" applyFont="1" applyBorder="1" applyAlignment="1" applyProtection="1">
      <alignment horizontal="left" vertical="center"/>
    </xf>
    <xf numFmtId="0" fontId="0" fillId="0" borderId="20"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22" xfId="0" applyFill="1" applyBorder="1" applyAlignment="1" applyProtection="1">
      <alignment horizontal="left" vertical="center"/>
    </xf>
    <xf numFmtId="0" fontId="6" fillId="33" borderId="20" xfId="0" applyFont="1" applyFill="1" applyBorder="1" applyAlignment="1" applyProtection="1">
      <alignment horizontal="center" vertical="center" wrapText="1"/>
    </xf>
    <xf numFmtId="0" fontId="6" fillId="33" borderId="19" xfId="0" applyFont="1" applyFill="1" applyBorder="1" applyAlignment="1" applyProtection="1">
      <alignment horizontal="center" vertical="center" wrapText="1"/>
    </xf>
    <xf numFmtId="0" fontId="6" fillId="33" borderId="22" xfId="0" applyFont="1" applyFill="1" applyBorder="1" applyAlignment="1" applyProtection="1">
      <alignment horizontal="center" vertical="center" wrapText="1"/>
    </xf>
    <xf numFmtId="0" fontId="13" fillId="0" borderId="20" xfId="0" applyFont="1" applyBorder="1" applyAlignment="1" applyProtection="1">
      <alignment horizontal="left" vertical="center" wrapText="1"/>
    </xf>
    <xf numFmtId="0" fontId="14" fillId="0" borderId="19" xfId="0" applyFont="1" applyBorder="1" applyAlignment="1" applyProtection="1">
      <alignment horizontal="left" vertical="center"/>
    </xf>
    <xf numFmtId="0" fontId="14" fillId="0" borderId="22" xfId="0" applyFont="1" applyBorder="1" applyAlignment="1" applyProtection="1">
      <alignment horizontal="left" vertical="center"/>
    </xf>
    <xf numFmtId="0" fontId="13" fillId="0" borderId="33" xfId="0" applyFont="1" applyBorder="1" applyAlignment="1" applyProtection="1">
      <alignment horizontal="left" vertical="center"/>
    </xf>
    <xf numFmtId="0" fontId="13" fillId="0" borderId="31" xfId="0" applyFont="1" applyBorder="1" applyAlignment="1" applyProtection="1">
      <alignment horizontal="left" vertical="center"/>
    </xf>
    <xf numFmtId="181" fontId="18" fillId="0" borderId="83" xfId="0" applyNumberFormat="1" applyFont="1" applyBorder="1" applyAlignment="1" applyProtection="1">
      <alignment horizontal="left" vertical="center"/>
    </xf>
    <xf numFmtId="180" fontId="18" fillId="0" borderId="83" xfId="0" applyNumberFormat="1" applyFont="1" applyBorder="1" applyAlignment="1" applyProtection="1">
      <alignment horizontal="left" vertical="center"/>
    </xf>
    <xf numFmtId="211" fontId="18" fillId="0" borderId="83" xfId="0" applyNumberFormat="1" applyFont="1" applyBorder="1" applyAlignment="1" applyProtection="1">
      <alignment horizontal="left" vertical="center"/>
    </xf>
    <xf numFmtId="211" fontId="0" fillId="0" borderId="84" xfId="0" applyNumberFormat="1" applyBorder="1" applyAlignment="1">
      <alignment horizontal="left" vertical="center"/>
    </xf>
    <xf numFmtId="211" fontId="0" fillId="0" borderId="85" xfId="0" applyNumberFormat="1" applyBorder="1" applyAlignment="1">
      <alignment horizontal="left" vertical="center"/>
    </xf>
    <xf numFmtId="194" fontId="18" fillId="0" borderId="83" xfId="0" applyNumberFormat="1" applyFont="1" applyBorder="1" applyAlignment="1" applyProtection="1">
      <alignment horizontal="left" vertical="center"/>
    </xf>
    <xf numFmtId="166" fontId="18" fillId="0" borderId="83" xfId="0" applyNumberFormat="1" applyFont="1" applyBorder="1" applyAlignment="1" applyProtection="1">
      <alignment horizontal="left" vertical="center"/>
    </xf>
    <xf numFmtId="169" fontId="18" fillId="0" borderId="83" xfId="0" applyNumberFormat="1" applyFont="1" applyBorder="1" applyAlignment="1" applyProtection="1">
      <alignment horizontal="left" vertical="center"/>
    </xf>
    <xf numFmtId="0" fontId="14" fillId="0" borderId="20" xfId="0" applyFont="1" applyBorder="1" applyAlignment="1" applyProtection="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193" fontId="18" fillId="0" borderId="83" xfId="0" applyNumberFormat="1" applyFont="1" applyBorder="1" applyAlignment="1" applyProtection="1">
      <alignment horizontal="left" vertical="center"/>
    </xf>
    <xf numFmtId="0" fontId="0" fillId="0" borderId="48" xfId="0" applyFill="1" applyBorder="1" applyAlignment="1" applyProtection="1">
      <alignment horizontal="left" vertical="center"/>
    </xf>
    <xf numFmtId="0" fontId="0" fillId="0" borderId="53" xfId="0" applyFill="1" applyBorder="1" applyAlignment="1" applyProtection="1">
      <alignment horizontal="left" vertical="center"/>
    </xf>
    <xf numFmtId="0" fontId="0" fillId="0" borderId="54" xfId="0" applyFill="1" applyBorder="1" applyAlignment="1" applyProtection="1">
      <alignment horizontal="left" vertical="center"/>
    </xf>
    <xf numFmtId="0" fontId="14" fillId="0" borderId="45"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17" fillId="0" borderId="15"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2"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2" xfId="0" applyFont="1" applyBorder="1" applyAlignment="1" applyProtection="1">
      <alignment horizontal="center" vertical="center"/>
    </xf>
    <xf numFmtId="1" fontId="18" fillId="0" borderId="15" xfId="0" applyNumberFormat="1" applyFont="1" applyBorder="1" applyAlignment="1" applyProtection="1">
      <alignment horizontal="center" vertical="center"/>
    </xf>
    <xf numFmtId="1" fontId="18" fillId="0" borderId="45" xfId="0" applyNumberFormat="1" applyFont="1" applyBorder="1" applyAlignment="1" applyProtection="1">
      <alignment horizontal="center" vertical="center"/>
    </xf>
    <xf numFmtId="0" fontId="29" fillId="25" borderId="15" xfId="0" applyFont="1" applyFill="1" applyBorder="1" applyAlignment="1" applyProtection="1">
      <alignment horizontal="center" vertical="center"/>
    </xf>
    <xf numFmtId="0" fontId="0" fillId="0" borderId="42" xfId="0" applyBorder="1" applyAlignment="1">
      <alignment horizontal="center" vertical="center"/>
    </xf>
    <xf numFmtId="0" fontId="33" fillId="0" borderId="20" xfId="0" applyFont="1" applyBorder="1" applyAlignment="1" applyProtection="1">
      <alignment vertical="center"/>
    </xf>
    <xf numFmtId="0" fontId="33" fillId="0" borderId="19" xfId="0" applyFont="1" applyBorder="1" applyAlignment="1" applyProtection="1">
      <alignment vertical="center"/>
    </xf>
    <xf numFmtId="0" fontId="33" fillId="0" borderId="22" xfId="0" applyFont="1" applyBorder="1" applyAlignment="1" applyProtection="1">
      <alignment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2" xfId="0" applyFont="1" applyBorder="1" applyAlignment="1" applyProtection="1">
      <alignment horizontal="center" vertical="center"/>
    </xf>
    <xf numFmtId="0" fontId="38" fillId="0" borderId="44"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1" fontId="18" fillId="0" borderId="44" xfId="0" applyNumberFormat="1" applyFont="1" applyBorder="1" applyAlignment="1" applyProtection="1">
      <alignment horizontal="center" vertical="center"/>
    </xf>
    <xf numFmtId="1" fontId="18" fillId="0" borderId="41" xfId="0" applyNumberFormat="1" applyFont="1" applyBorder="1" applyAlignment="1" applyProtection="1">
      <alignment horizontal="center" vertical="center"/>
    </xf>
    <xf numFmtId="0" fontId="29" fillId="25" borderId="56" xfId="0" applyFont="1" applyFill="1" applyBorder="1" applyAlignment="1" applyProtection="1">
      <alignment horizontal="center" vertical="center"/>
    </xf>
    <xf numFmtId="0" fontId="0" fillId="0" borderId="55" xfId="0" applyBorder="1" applyAlignment="1">
      <alignment horizontal="center" vertical="center"/>
    </xf>
    <xf numFmtId="1" fontId="18" fillId="0" borderId="56" xfId="0" applyNumberFormat="1" applyFont="1" applyBorder="1" applyAlignment="1" applyProtection="1">
      <alignment horizontal="center" vertical="center"/>
    </xf>
    <xf numFmtId="1" fontId="18" fillId="0" borderId="63" xfId="0" applyNumberFormat="1" applyFont="1" applyBorder="1" applyAlignment="1" applyProtection="1">
      <alignment horizontal="center" vertical="center"/>
    </xf>
    <xf numFmtId="0" fontId="13" fillId="0" borderId="19"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7" fillId="0" borderId="44"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57"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2" xfId="0" applyFont="1" applyBorder="1" applyAlignment="1" applyProtection="1">
      <alignment horizontal="center" vertical="center"/>
    </xf>
    <xf numFmtId="0" fontId="38" fillId="0" borderId="56" xfId="0" applyFont="1" applyFill="1" applyBorder="1" applyAlignment="1" applyProtection="1">
      <alignment horizontal="left" vertical="center" wrapText="1"/>
    </xf>
    <xf numFmtId="0" fontId="14" fillId="0" borderId="63"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7" fillId="0" borderId="56"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55" xfId="0" applyFont="1" applyBorder="1" applyAlignment="1" applyProtection="1">
      <alignment horizontal="center" vertical="center"/>
    </xf>
    <xf numFmtId="0" fontId="13" fillId="0" borderId="33"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4" fillId="25" borderId="76" xfId="0" applyFont="1" applyFill="1" applyBorder="1" applyAlignment="1" applyProtection="1">
      <alignment vertical="center"/>
    </xf>
    <xf numFmtId="0" fontId="0" fillId="0" borderId="77" xfId="0" applyBorder="1" applyAlignment="1">
      <alignment vertical="center"/>
    </xf>
    <xf numFmtId="0" fontId="7" fillId="0" borderId="44"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0" fillId="0" borderId="45" xfId="0" applyBorder="1" applyAlignment="1">
      <alignment horizontal="center" vertical="center"/>
    </xf>
    <xf numFmtId="0" fontId="6" fillId="33" borderId="52"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49" xfId="0" applyBorder="1" applyAlignment="1">
      <alignment vertical="center"/>
    </xf>
    <xf numFmtId="0" fontId="0" fillId="0" borderId="43" xfId="0" applyBorder="1" applyAlignment="1">
      <alignment vertical="center"/>
    </xf>
    <xf numFmtId="0" fontId="25" fillId="0" borderId="20" xfId="0" applyFont="1" applyBorder="1" applyAlignment="1" applyProtection="1">
      <alignment horizontal="center" vertical="center" textRotation="90" wrapText="1"/>
    </xf>
    <xf numFmtId="0" fontId="25" fillId="0" borderId="22" xfId="0" applyFont="1" applyBorder="1" applyAlignment="1" applyProtection="1">
      <alignment horizontal="center" vertical="center" textRotation="90" wrapText="1"/>
    </xf>
    <xf numFmtId="0" fontId="27" fillId="0" borderId="21" xfId="0" applyFont="1" applyBorder="1" applyAlignment="1" applyProtection="1">
      <alignment horizontal="center" vertical="center" wrapText="1"/>
    </xf>
    <xf numFmtId="0" fontId="28" fillId="0" borderId="21" xfId="0" applyFont="1" applyBorder="1" applyAlignment="1" applyProtection="1">
      <alignment horizontal="center" vertical="center"/>
    </xf>
    <xf numFmtId="1" fontId="18" fillId="0" borderId="42" xfId="0" applyNumberFormat="1" applyFont="1" applyBorder="1" applyAlignment="1" applyProtection="1">
      <alignment horizontal="center" vertical="center"/>
    </xf>
    <xf numFmtId="0" fontId="18" fillId="0" borderId="20" xfId="0" applyFont="1" applyBorder="1" applyAlignment="1" applyProtection="1">
      <alignment horizontal="center" vertical="center" textRotation="90" wrapText="1"/>
    </xf>
    <xf numFmtId="0" fontId="20" fillId="0" borderId="19" xfId="0" applyFont="1" applyBorder="1" applyAlignment="1" applyProtection="1">
      <alignment vertical="center" wrapText="1"/>
    </xf>
    <xf numFmtId="0" fontId="7" fillId="0" borderId="20"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22" xfId="0" applyFont="1" applyBorder="1" applyAlignment="1" applyProtection="1">
      <alignment horizontal="center" vertical="center" textRotation="90" wrapText="1"/>
    </xf>
    <xf numFmtId="0" fontId="17" fillId="0" borderId="20" xfId="0" applyFont="1" applyBorder="1" applyAlignment="1" applyProtection="1">
      <alignment horizontal="center" vertical="center" textRotation="90" wrapText="1"/>
    </xf>
    <xf numFmtId="0" fontId="17" fillId="0" borderId="19" xfId="0" applyFont="1" applyBorder="1" applyAlignment="1" applyProtection="1">
      <alignment horizontal="center" vertical="center" textRotation="90" wrapText="1"/>
    </xf>
    <xf numFmtId="0" fontId="17" fillId="0" borderId="22" xfId="0" applyFont="1" applyBorder="1" applyAlignment="1" applyProtection="1">
      <alignment horizontal="center" vertical="center" textRotation="90" wrapText="1"/>
    </xf>
    <xf numFmtId="0" fontId="38" fillId="33" borderId="65" xfId="0" applyFont="1" applyFill="1" applyBorder="1" applyAlignment="1" applyProtection="1">
      <alignment horizontal="center" vertical="center"/>
    </xf>
    <xf numFmtId="0" fontId="0" fillId="33" borderId="66" xfId="0" applyFill="1" applyBorder="1" applyAlignment="1">
      <alignment horizontal="center" vertical="center"/>
    </xf>
    <xf numFmtId="0" fontId="29" fillId="25" borderId="20" xfId="0" applyFont="1" applyFill="1" applyBorder="1" applyAlignment="1" applyProtection="1">
      <alignment horizontal="center" vertical="center"/>
    </xf>
    <xf numFmtId="0" fontId="0" fillId="0" borderId="22" xfId="0" applyBorder="1" applyAlignment="1">
      <alignment horizontal="center" vertical="center"/>
    </xf>
    <xf numFmtId="1" fontId="18" fillId="0" borderId="20" xfId="0" applyNumberFormat="1" applyFont="1" applyBorder="1" applyAlignment="1" applyProtection="1">
      <alignment horizontal="center" vertical="center"/>
    </xf>
    <xf numFmtId="1" fontId="18" fillId="0" borderId="19" xfId="0" applyNumberFormat="1" applyFont="1" applyBorder="1" applyAlignment="1" applyProtection="1">
      <alignment horizontal="center" vertical="center"/>
    </xf>
    <xf numFmtId="1" fontId="18" fillId="0" borderId="22" xfId="0" applyNumberFormat="1" applyFont="1" applyBorder="1" applyAlignment="1" applyProtection="1">
      <alignment horizontal="center" vertical="center"/>
    </xf>
    <xf numFmtId="0" fontId="29" fillId="25" borderId="44" xfId="0" applyFont="1" applyFill="1" applyBorder="1" applyAlignment="1" applyProtection="1">
      <alignment horizontal="center" vertical="center"/>
    </xf>
    <xf numFmtId="0" fontId="0" fillId="0" borderId="57" xfId="0" applyBorder="1" applyAlignment="1">
      <alignment horizontal="center" vertical="center"/>
    </xf>
    <xf numFmtId="0" fontId="29" fillId="25" borderId="48" xfId="0" applyFont="1" applyFill="1" applyBorder="1" applyAlignment="1" applyProtection="1">
      <alignment horizontal="center" vertical="center"/>
    </xf>
    <xf numFmtId="0" fontId="0" fillId="0" borderId="54" xfId="0" applyBorder="1" applyAlignment="1">
      <alignment horizontal="center" vertical="center"/>
    </xf>
    <xf numFmtId="1" fontId="18" fillId="0" borderId="48" xfId="0" applyNumberFormat="1" applyFont="1" applyBorder="1" applyAlignment="1" applyProtection="1">
      <alignment horizontal="center" vertical="center"/>
    </xf>
    <xf numFmtId="1" fontId="18" fillId="0" borderId="53" xfId="0" applyNumberFormat="1" applyFont="1" applyBorder="1" applyAlignment="1" applyProtection="1">
      <alignment horizontal="center" vertical="center"/>
    </xf>
    <xf numFmtId="0" fontId="38" fillId="0" borderId="48" xfId="0" applyFont="1" applyFill="1" applyBorder="1" applyAlignment="1" applyProtection="1">
      <alignment horizontal="left" vertical="center" wrapText="1"/>
    </xf>
    <xf numFmtId="0" fontId="14" fillId="0" borderId="53"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7" fillId="0" borderId="48"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54"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2" fillId="34" borderId="33" xfId="51" applyFont="1" applyFill="1" applyBorder="1" applyAlignment="1">
      <alignment vertical="top" wrapText="1"/>
    </xf>
    <xf numFmtId="0" fontId="2" fillId="34" borderId="33" xfId="51" applyFill="1" applyBorder="1" applyAlignment="1"/>
    <xf numFmtId="0" fontId="83" fillId="37" borderId="76" xfId="51" applyFont="1" applyFill="1" applyBorder="1" applyAlignment="1">
      <alignment horizontal="center" vertical="center"/>
    </xf>
    <xf numFmtId="0" fontId="83" fillId="37" borderId="45" xfId="51" applyFont="1" applyFill="1" applyBorder="1" applyAlignment="1">
      <alignment horizontal="center" vertical="center"/>
    </xf>
    <xf numFmtId="0" fontId="83" fillId="37" borderId="77" xfId="51" applyFont="1" applyFill="1" applyBorder="1" applyAlignment="1">
      <alignment horizontal="center" vertical="center"/>
    </xf>
    <xf numFmtId="0" fontId="2" fillId="34" borderId="0" xfId="51" applyFont="1" applyFill="1" applyAlignment="1">
      <alignment horizontal="left"/>
    </xf>
    <xf numFmtId="0" fontId="2" fillId="34" borderId="0" xfId="51" applyFill="1" applyAlignment="1">
      <alignment wrapText="1"/>
    </xf>
    <xf numFmtId="0" fontId="2" fillId="34" borderId="0" xfId="51" applyFill="1" applyAlignment="1"/>
    <xf numFmtId="0" fontId="86" fillId="34" borderId="0" xfId="51" applyFont="1" applyFill="1" applyAlignment="1">
      <alignment horizontal="left" vertical="center" wrapText="1"/>
    </xf>
    <xf numFmtId="0" fontId="86" fillId="34" borderId="0" xfId="51" applyFont="1" applyFill="1" applyAlignment="1">
      <alignment horizontal="left" vertical="top" wrapText="1"/>
    </xf>
    <xf numFmtId="0" fontId="2" fillId="34" borderId="0" xfId="51" applyFill="1" applyAlignment="1">
      <alignment vertical="top"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5"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6" xr:uid="{00000000-0005-0000-0000-000025000000}"/>
    <cellStyle name="Normal 2 2" xfId="47" xr:uid="{00000000-0005-0000-0000-000026000000}"/>
    <cellStyle name="Normal 3" xfId="43" xr:uid="{00000000-0005-0000-0000-000027000000}"/>
    <cellStyle name="Normal 3 2" xfId="49" xr:uid="{00000000-0005-0000-0000-000028000000}"/>
    <cellStyle name="Normal 3 2 2" xfId="55" xr:uid="{00000000-0005-0000-0000-000029000000}"/>
    <cellStyle name="Normal 3 2 3" xfId="57" xr:uid="{0ED962F2-EDDB-4015-8FEC-802B9EF0B264}"/>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4" xr:uid="{00000000-0005-0000-0000-000030000000}"/>
    <cellStyle name="Percent 2 2" xfId="50" xr:uid="{00000000-0005-0000-0000-000031000000}"/>
    <cellStyle name="Percent 2 2 2" xfId="56" xr:uid="{00000000-0005-0000-0000-000032000000}"/>
    <cellStyle name="Percent 2 2 3" xfId="58" xr:uid="{2C6FEA6B-42E7-4897-B54D-5934D102A901}"/>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926">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40"/>
        </patternFill>
      </fill>
    </dxf>
    <dxf>
      <fill>
        <patternFill>
          <bgColor indexed="14"/>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ont>
        <condense val="0"/>
        <extend val="0"/>
        <color indexed="13"/>
      </font>
      <fill>
        <patternFill>
          <bgColor indexed="13"/>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22"/>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b/>
        <i val="0"/>
      </font>
      <fill>
        <patternFill>
          <bgColor rgb="FFC0C0C0"/>
        </patternFill>
      </fill>
    </dxf>
    <dxf>
      <font>
        <b/>
        <i val="0"/>
      </font>
      <fill>
        <patternFill>
          <bgColor rgb="FFC0C0C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ill>
        <patternFill>
          <bgColor rgb="FF00CCFF"/>
        </patternFill>
      </fill>
    </dxf>
    <dxf>
      <fill>
        <patternFill>
          <bgColor theme="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22"/>
        </patternFill>
      </fill>
    </dxf>
    <dxf>
      <fill>
        <patternFill>
          <bgColor indexed="22"/>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22"/>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lightUp">
          <bgColor indexed="51"/>
        </patternFill>
      </fill>
    </dxf>
    <dxf>
      <fill>
        <patternFill>
          <bgColor indexed="14"/>
        </patternFill>
      </fill>
    </dxf>
    <dxf>
      <font>
        <condense val="0"/>
        <extend val="0"/>
        <color indexed="8"/>
      </font>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ont>
        <condense val="0"/>
        <extend val="0"/>
        <color indexed="8"/>
      </font>
      <fill>
        <patternFill>
          <bgColor indexed="40"/>
        </patternFill>
      </fill>
    </dxf>
    <dxf>
      <fill>
        <patternFill patternType="none">
          <bgColor indexed="65"/>
        </patternFill>
      </fill>
    </dxf>
    <dxf>
      <fill>
        <patternFill>
          <bgColor indexed="22"/>
        </patternFill>
      </fill>
    </dxf>
    <dxf>
      <fill>
        <patternFill>
          <bgColor indexed="8"/>
        </patternFill>
      </fill>
    </dxf>
    <dxf>
      <fill>
        <patternFill>
          <bgColor indexed="8"/>
        </patternFill>
      </fill>
    </dxf>
    <dxf>
      <fill>
        <patternFill patternType="none">
          <bgColor indexed="65"/>
        </patternFill>
      </fill>
    </dxf>
    <dxf>
      <fill>
        <patternFill>
          <bgColor indexed="22"/>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40"/>
        </patternFill>
      </fill>
    </dxf>
    <dxf>
      <fill>
        <patternFill patternType="solid">
          <bgColor indexed="9"/>
        </patternFill>
      </fill>
    </dxf>
    <dxf>
      <font>
        <condense val="0"/>
        <extend val="0"/>
        <color indexed="13"/>
      </font>
      <fill>
        <patternFill>
          <bgColor indexed="13"/>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3829050</xdr:colOff>
      <xdr:row>2</xdr:row>
      <xdr:rowOff>447675</xdr:rowOff>
    </xdr:from>
    <xdr:to>
      <xdr:col>2</xdr:col>
      <xdr:colOff>7000875</xdr:colOff>
      <xdr:row>2</xdr:row>
      <xdr:rowOff>1657350</xdr:rowOff>
    </xdr:to>
    <xdr:sp macro="" textlink="">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5391150" y="1409700"/>
          <a:ext cx="3171825" cy="1209675"/>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endParaRPr lang="en-GB" sz="28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LNG</a:t>
          </a:r>
        </a:p>
        <a:p>
          <a:pPr algn="ctr" rtl="0">
            <a:defRPr sz="1000"/>
          </a:pPr>
          <a:endParaRPr lang="en-GB" sz="2800" b="1" i="0" u="none" strike="noStrike" baseline="0">
            <a:solidFill>
              <a:srgbClr val="000000"/>
            </a:solidFill>
            <a:latin typeface="Arial"/>
            <a:cs typeface="Arial"/>
          </a:endParaRPr>
        </a:p>
        <a:p>
          <a:pPr algn="ctr" rtl="0">
            <a:defRPr sz="1000"/>
          </a:pPr>
          <a:endParaRPr lang="en-GB" sz="2800" b="1" i="0" u="none" strike="noStrike" baseline="0">
            <a:solidFill>
              <a:srgbClr val="000000"/>
            </a:solidFill>
            <a:latin typeface="Arial"/>
            <a:cs typeface="Arial"/>
          </a:endParaRPr>
        </a:p>
      </xdr:txBody>
    </xdr:sp>
    <xdr:clientData/>
  </xdr:twoCellAnchor>
  <xdr:twoCellAnchor>
    <xdr:from>
      <xdr:col>2</xdr:col>
      <xdr:colOff>76200</xdr:colOff>
      <xdr:row>2</xdr:row>
      <xdr:rowOff>133350</xdr:rowOff>
    </xdr:from>
    <xdr:to>
      <xdr:col>2</xdr:col>
      <xdr:colOff>2543175</xdr:colOff>
      <xdr:row>2</xdr:row>
      <xdr:rowOff>1962150</xdr:rowOff>
    </xdr:to>
    <xdr:pic>
      <xdr:nvPicPr>
        <xdr:cNvPr id="16453" name="Picture 11" descr="GA_logo">
          <a:extLst>
            <a:ext uri="{FF2B5EF4-FFF2-40B4-BE49-F238E27FC236}">
              <a16:creationId xmlns:a16="http://schemas.microsoft.com/office/drawing/2014/main" id="{00000000-0008-0000-0300-0000454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95375"/>
          <a:ext cx="246697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3800475</xdr:colOff>
      <xdr:row>2</xdr:row>
      <xdr:rowOff>438150</xdr:rowOff>
    </xdr:from>
    <xdr:to>
      <xdr:col>2</xdr:col>
      <xdr:colOff>7429500</xdr:colOff>
      <xdr:row>2</xdr:row>
      <xdr:rowOff>1657350</xdr:rowOff>
    </xdr:to>
    <xdr:sp macro="" textlink="">
      <xdr:nvSpPr>
        <xdr:cNvPr id="1034" name="Text Box 10">
          <a:extLst>
            <a:ext uri="{FF2B5EF4-FFF2-40B4-BE49-F238E27FC236}">
              <a16:creationId xmlns:a16="http://schemas.microsoft.com/office/drawing/2014/main" id="{00000000-0008-0000-0500-00000A040000}"/>
            </a:ext>
          </a:extLst>
        </xdr:cNvPr>
        <xdr:cNvSpPr txBox="1">
          <a:spLocks noChangeArrowheads="1"/>
        </xdr:cNvSpPr>
      </xdr:nvSpPr>
      <xdr:spPr bwMode="auto">
        <a:xfrm>
          <a:off x="5438775" y="1409700"/>
          <a:ext cx="3629025"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LNG</a:t>
          </a:r>
        </a:p>
      </xdr:txBody>
    </xdr:sp>
    <xdr:clientData/>
  </xdr:twoCellAnchor>
  <xdr:twoCellAnchor>
    <xdr:from>
      <xdr:col>2</xdr:col>
      <xdr:colOff>57150</xdr:colOff>
      <xdr:row>2</xdr:row>
      <xdr:rowOff>95250</xdr:rowOff>
    </xdr:from>
    <xdr:to>
      <xdr:col>2</xdr:col>
      <xdr:colOff>2571750</xdr:colOff>
      <xdr:row>2</xdr:row>
      <xdr:rowOff>1971675</xdr:rowOff>
    </xdr:to>
    <xdr:pic>
      <xdr:nvPicPr>
        <xdr:cNvPr id="1220" name="Picture 76" descr="GA_logo">
          <a:extLst>
            <a:ext uri="{FF2B5EF4-FFF2-40B4-BE49-F238E27FC236}">
              <a16:creationId xmlns:a16="http://schemas.microsoft.com/office/drawing/2014/main" id="{00000000-0008-0000-0500-0000C40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 y="1066800"/>
          <a:ext cx="25146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2</xdr:row>
      <xdr:rowOff>95250</xdr:rowOff>
    </xdr:from>
    <xdr:to>
      <xdr:col>2</xdr:col>
      <xdr:colOff>2571750</xdr:colOff>
      <xdr:row>2</xdr:row>
      <xdr:rowOff>1971675</xdr:rowOff>
    </xdr:to>
    <xdr:pic>
      <xdr:nvPicPr>
        <xdr:cNvPr id="24587" name="Picture 3" descr="GA_logo">
          <a:extLst>
            <a:ext uri="{FF2B5EF4-FFF2-40B4-BE49-F238E27FC236}">
              <a16:creationId xmlns:a16="http://schemas.microsoft.com/office/drawing/2014/main" id="{00000000-0008-0000-0600-00000B6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 y="1066800"/>
          <a:ext cx="25146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4.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05"/>
  <sheetViews>
    <sheetView tabSelected="1" zoomScale="50" zoomScaleNormal="50" zoomScaleSheetLayoutView="50" workbookViewId="0">
      <pane ySplit="3" topLeftCell="A4" activePane="bottomLeft" state="frozen"/>
      <selection pane="bottomLeft" activeCell="Z1" sqref="Z1"/>
    </sheetView>
  </sheetViews>
  <sheetFormatPr defaultColWidth="9.140625" defaultRowHeight="12.75" x14ac:dyDescent="0.2"/>
  <cols>
    <col min="1" max="1" width="9.7109375" style="35" customWidth="1"/>
    <col min="2" max="2" width="13.7109375" style="73" customWidth="1"/>
    <col min="3" max="3" width="123.42578125" style="2" customWidth="1"/>
    <col min="4" max="6" width="6.140625" style="35" customWidth="1"/>
    <col min="7" max="7" width="5.7109375" style="35" customWidth="1"/>
    <col min="8" max="24" width="6.140625" style="35" customWidth="1"/>
    <col min="25" max="25" width="2.42578125" style="52" hidden="1" customWidth="1"/>
    <col min="26" max="26" width="6.140625" style="52" customWidth="1"/>
    <col min="27" max="27" width="5.7109375" style="248" customWidth="1"/>
    <col min="28" max="61" width="9.140625" style="248"/>
    <col min="62" max="16384" width="9.140625" style="35"/>
  </cols>
  <sheetData>
    <row r="1" spans="1:61" ht="45" customHeight="1" thickBot="1" x14ac:dyDescent="0.25">
      <c r="A1" s="300" t="s">
        <v>374</v>
      </c>
      <c r="B1" s="301"/>
      <c r="C1" s="300"/>
      <c r="D1" s="302" t="s">
        <v>372</v>
      </c>
      <c r="E1" s="300"/>
      <c r="F1" s="300"/>
      <c r="G1" s="300"/>
      <c r="H1" s="300"/>
      <c r="I1" s="300"/>
      <c r="J1" s="300"/>
      <c r="K1" s="300"/>
      <c r="L1" s="300"/>
      <c r="M1" s="300"/>
      <c r="N1" s="300"/>
      <c r="O1" s="300"/>
      <c r="P1" s="300"/>
      <c r="Q1" s="300"/>
      <c r="R1" s="300"/>
      <c r="S1" s="300"/>
      <c r="T1" s="300"/>
      <c r="U1" s="300"/>
      <c r="V1" s="300"/>
      <c r="W1" s="300"/>
      <c r="X1" s="303" t="s">
        <v>373</v>
      </c>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35"/>
      <c r="BA1" s="35"/>
      <c r="BB1" s="35"/>
      <c r="BC1" s="35"/>
      <c r="BD1" s="35"/>
      <c r="BE1" s="35"/>
      <c r="BF1" s="35"/>
      <c r="BG1" s="35"/>
      <c r="BH1" s="35"/>
      <c r="BI1" s="35"/>
    </row>
    <row r="2" spans="1:61" s="36" customFormat="1" ht="30.75" customHeight="1" thickBot="1" x14ac:dyDescent="0.25">
      <c r="A2" s="638" t="s">
        <v>1157</v>
      </c>
      <c r="B2" s="639"/>
      <c r="C2" s="639"/>
      <c r="D2" s="639"/>
      <c r="E2" s="639"/>
      <c r="F2" s="639"/>
      <c r="G2" s="639"/>
      <c r="H2" s="639"/>
      <c r="I2" s="639"/>
      <c r="J2" s="639"/>
      <c r="K2" s="639"/>
      <c r="L2" s="639"/>
      <c r="M2" s="639"/>
      <c r="N2" s="639"/>
      <c r="O2" s="639"/>
      <c r="P2" s="639"/>
      <c r="Q2" s="639"/>
      <c r="R2" s="639"/>
      <c r="S2" s="639"/>
      <c r="T2" s="639"/>
      <c r="U2" s="639"/>
      <c r="V2" s="639"/>
      <c r="W2" s="639"/>
      <c r="X2" s="640"/>
      <c r="Y2" s="47"/>
      <c r="Z2" s="217"/>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row>
    <row r="3" spans="1:61" s="44" customFormat="1" ht="160.5" customHeight="1" thickBot="1" x14ac:dyDescent="0.25">
      <c r="A3" s="403" t="s">
        <v>138</v>
      </c>
      <c r="B3" s="48" t="s">
        <v>193</v>
      </c>
      <c r="C3" s="49" t="s">
        <v>436</v>
      </c>
      <c r="D3" s="5" t="s">
        <v>367</v>
      </c>
      <c r="E3" s="4" t="s">
        <v>437</v>
      </c>
      <c r="F3" s="5" t="s">
        <v>368</v>
      </c>
      <c r="G3" s="4" t="s">
        <v>437</v>
      </c>
      <c r="H3" s="5" t="s">
        <v>256</v>
      </c>
      <c r="I3" s="4" t="s">
        <v>437</v>
      </c>
      <c r="J3" s="5" t="s">
        <v>369</v>
      </c>
      <c r="K3" s="4" t="s">
        <v>437</v>
      </c>
      <c r="L3" s="5" t="s">
        <v>228</v>
      </c>
      <c r="M3" s="4" t="s">
        <v>437</v>
      </c>
      <c r="N3" s="5" t="s">
        <v>370</v>
      </c>
      <c r="O3" s="4" t="s">
        <v>437</v>
      </c>
      <c r="P3" s="5" t="s">
        <v>255</v>
      </c>
      <c r="Q3" s="4" t="s">
        <v>437</v>
      </c>
      <c r="R3" s="5" t="s">
        <v>371</v>
      </c>
      <c r="S3" s="4" t="s">
        <v>437</v>
      </c>
      <c r="T3" s="5" t="s">
        <v>227</v>
      </c>
      <c r="U3" s="4" t="s">
        <v>437</v>
      </c>
      <c r="V3" s="5" t="s">
        <v>400</v>
      </c>
      <c r="W3" s="4" t="s">
        <v>437</v>
      </c>
      <c r="X3" s="404" t="s">
        <v>564</v>
      </c>
      <c r="Y3" s="50"/>
      <c r="Z3" s="218"/>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row>
    <row r="4" spans="1:61" s="44" customFormat="1" ht="33" customHeight="1" thickBot="1" x14ac:dyDescent="0.35">
      <c r="A4" s="374"/>
      <c r="B4" s="215">
        <v>100</v>
      </c>
      <c r="C4" s="641" t="s">
        <v>263</v>
      </c>
      <c r="D4" s="642"/>
      <c r="E4" s="642"/>
      <c r="F4" s="642"/>
      <c r="G4" s="642"/>
      <c r="H4" s="642"/>
      <c r="I4" s="642"/>
      <c r="J4" s="642"/>
      <c r="K4" s="642"/>
      <c r="L4" s="642"/>
      <c r="M4" s="642"/>
      <c r="N4" s="642"/>
      <c r="O4" s="642"/>
      <c r="P4" s="642"/>
      <c r="Q4" s="642"/>
      <c r="R4" s="642"/>
      <c r="S4" s="642"/>
      <c r="T4" s="642"/>
      <c r="U4" s="642"/>
      <c r="V4" s="642"/>
      <c r="W4" s="642"/>
      <c r="X4" s="643"/>
      <c r="Y4" s="50"/>
      <c r="Z4" s="219"/>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row>
    <row r="5" spans="1:61" s="44" customFormat="1" ht="30" customHeight="1" thickBot="1" x14ac:dyDescent="0.5">
      <c r="A5" s="361"/>
      <c r="B5" s="190">
        <v>101</v>
      </c>
      <c r="C5" s="106" t="s">
        <v>440</v>
      </c>
      <c r="D5" s="24"/>
      <c r="E5" s="54"/>
      <c r="F5" s="24" t="s">
        <v>442</v>
      </c>
      <c r="G5" s="55"/>
      <c r="H5" s="25" t="s">
        <v>442</v>
      </c>
      <c r="I5" s="54"/>
      <c r="J5" s="24" t="s">
        <v>442</v>
      </c>
      <c r="K5" s="55"/>
      <c r="L5" s="25" t="s">
        <v>442</v>
      </c>
      <c r="M5" s="54"/>
      <c r="N5" s="24" t="s">
        <v>442</v>
      </c>
      <c r="O5" s="55"/>
      <c r="P5" s="25" t="s">
        <v>442</v>
      </c>
      <c r="Q5" s="54"/>
      <c r="R5" s="56"/>
      <c r="S5" s="55"/>
      <c r="T5" s="25" t="s">
        <v>442</v>
      </c>
      <c r="U5" s="54"/>
      <c r="V5" s="24" t="s">
        <v>442</v>
      </c>
      <c r="W5" s="54"/>
      <c r="X5" s="362"/>
      <c r="Y5" s="50"/>
      <c r="Z5" s="105"/>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row>
    <row r="6" spans="1:61" s="44" customFormat="1" ht="30.75" customHeight="1" thickBot="1" x14ac:dyDescent="0.25">
      <c r="A6" s="363"/>
      <c r="B6" s="210" t="s">
        <v>406</v>
      </c>
      <c r="C6" s="482" t="s">
        <v>14</v>
      </c>
      <c r="D6" s="644"/>
      <c r="E6" s="645"/>
      <c r="F6" s="644"/>
      <c r="G6" s="645"/>
      <c r="H6" s="644"/>
      <c r="I6" s="645"/>
      <c r="J6" s="644"/>
      <c r="K6" s="645"/>
      <c r="L6" s="644"/>
      <c r="M6" s="645"/>
      <c r="N6" s="644"/>
      <c r="O6" s="645"/>
      <c r="P6" s="644"/>
      <c r="Q6" s="645"/>
      <c r="R6" s="644"/>
      <c r="S6" s="645"/>
      <c r="T6" s="644"/>
      <c r="U6" s="645"/>
      <c r="V6" s="644"/>
      <c r="W6" s="646"/>
      <c r="X6" s="364"/>
      <c r="Y6" s="50">
        <f>COUNTIF(D6:W6,"a")+COUNTIF(D6:W6,"s")</f>
        <v>0</v>
      </c>
      <c r="Z6" s="220"/>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row>
    <row r="7" spans="1:61" s="44" customFormat="1" ht="30" customHeight="1" thickBot="1" x14ac:dyDescent="0.5">
      <c r="A7" s="363"/>
      <c r="B7" s="190">
        <v>102</v>
      </c>
      <c r="C7" s="107" t="s">
        <v>420</v>
      </c>
      <c r="D7" s="24"/>
      <c r="E7" s="55"/>
      <c r="F7" s="25" t="s">
        <v>442</v>
      </c>
      <c r="G7" s="54"/>
      <c r="H7" s="24" t="s">
        <v>442</v>
      </c>
      <c r="I7" s="55"/>
      <c r="J7" s="25" t="s">
        <v>442</v>
      </c>
      <c r="K7" s="54"/>
      <c r="L7" s="24" t="s">
        <v>442</v>
      </c>
      <c r="M7" s="57"/>
      <c r="N7" s="25" t="s">
        <v>442</v>
      </c>
      <c r="O7" s="58"/>
      <c r="P7" s="24" t="s">
        <v>442</v>
      </c>
      <c r="Q7" s="55"/>
      <c r="R7" s="25"/>
      <c r="S7" s="54"/>
      <c r="T7" s="56"/>
      <c r="U7" s="55"/>
      <c r="V7" s="58"/>
      <c r="W7" s="54"/>
      <c r="X7" s="362"/>
      <c r="Y7" s="50"/>
      <c r="Z7" s="105"/>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row>
    <row r="8" spans="1:61" s="44" customFormat="1" ht="45" customHeight="1" x14ac:dyDescent="0.2">
      <c r="A8" s="363"/>
      <c r="B8" s="188" t="s">
        <v>398</v>
      </c>
      <c r="C8" s="108" t="s">
        <v>557</v>
      </c>
      <c r="D8" s="632"/>
      <c r="E8" s="634"/>
      <c r="F8" s="632"/>
      <c r="G8" s="634"/>
      <c r="H8" s="632"/>
      <c r="I8" s="634"/>
      <c r="J8" s="632"/>
      <c r="K8" s="634"/>
      <c r="L8" s="632"/>
      <c r="M8" s="634"/>
      <c r="N8" s="632"/>
      <c r="O8" s="634"/>
      <c r="P8" s="632"/>
      <c r="Q8" s="634"/>
      <c r="R8" s="632"/>
      <c r="S8" s="634"/>
      <c r="T8" s="632"/>
      <c r="U8" s="634"/>
      <c r="V8" s="632"/>
      <c r="W8" s="633"/>
      <c r="X8" s="364"/>
      <c r="Y8" s="50">
        <f>COUNTIF(D8:W8,"a")+COUNTIF(D8:W8,"s")</f>
        <v>0</v>
      </c>
      <c r="Z8" s="220"/>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row>
    <row r="9" spans="1:61" s="44" customFormat="1" ht="30.75" customHeight="1" x14ac:dyDescent="0.2">
      <c r="A9" s="363"/>
      <c r="B9" s="188" t="s">
        <v>399</v>
      </c>
      <c r="C9" s="109" t="s">
        <v>30</v>
      </c>
      <c r="D9" s="636"/>
      <c r="E9" s="637"/>
      <c r="F9" s="636"/>
      <c r="G9" s="637"/>
      <c r="H9" s="636"/>
      <c r="I9" s="637"/>
      <c r="J9" s="636"/>
      <c r="K9" s="637"/>
      <c r="L9" s="636"/>
      <c r="M9" s="637"/>
      <c r="N9" s="636"/>
      <c r="O9" s="637"/>
      <c r="P9" s="636"/>
      <c r="Q9" s="637"/>
      <c r="R9" s="636"/>
      <c r="S9" s="637"/>
      <c r="T9" s="636"/>
      <c r="U9" s="637"/>
      <c r="V9" s="636"/>
      <c r="W9" s="649"/>
      <c r="X9" s="364"/>
      <c r="Y9" s="50">
        <f>COUNTIF(D9:W9,"a")+COUNTIF(D9:W9,"s")</f>
        <v>0</v>
      </c>
      <c r="Z9" s="220"/>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row>
    <row r="10" spans="1:61" s="44" customFormat="1" ht="45" customHeight="1" thickBot="1" x14ac:dyDescent="0.25">
      <c r="A10" s="363"/>
      <c r="B10" s="208" t="s">
        <v>552</v>
      </c>
      <c r="C10" s="113" t="s">
        <v>78</v>
      </c>
      <c r="D10" s="630"/>
      <c r="E10" s="635"/>
      <c r="F10" s="630"/>
      <c r="G10" s="635"/>
      <c r="H10" s="630"/>
      <c r="I10" s="635"/>
      <c r="J10" s="630"/>
      <c r="K10" s="635"/>
      <c r="L10" s="630"/>
      <c r="M10" s="635"/>
      <c r="N10" s="630"/>
      <c r="O10" s="635"/>
      <c r="P10" s="630"/>
      <c r="Q10" s="635"/>
      <c r="R10" s="630"/>
      <c r="S10" s="635"/>
      <c r="T10" s="630"/>
      <c r="U10" s="635"/>
      <c r="V10" s="630"/>
      <c r="W10" s="631"/>
      <c r="X10" s="364"/>
      <c r="Y10" s="50">
        <f>COUNTIF(D10:W10,"a")+COUNTIF(D10:W10,"s")</f>
        <v>0</v>
      </c>
      <c r="Z10" s="220"/>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row>
    <row r="11" spans="1:61" s="44" customFormat="1" ht="30" customHeight="1" thickBot="1" x14ac:dyDescent="0.5">
      <c r="A11" s="363"/>
      <c r="B11" s="190">
        <v>103</v>
      </c>
      <c r="C11" s="107" t="s">
        <v>376</v>
      </c>
      <c r="D11" s="24"/>
      <c r="E11" s="55"/>
      <c r="F11" s="25" t="s">
        <v>442</v>
      </c>
      <c r="G11" s="54"/>
      <c r="H11" s="24" t="s">
        <v>442</v>
      </c>
      <c r="I11" s="55"/>
      <c r="J11" s="25" t="s">
        <v>442</v>
      </c>
      <c r="K11" s="54"/>
      <c r="L11" s="24" t="s">
        <v>442</v>
      </c>
      <c r="M11" s="55"/>
      <c r="N11" s="25" t="s">
        <v>442</v>
      </c>
      <c r="O11" s="54"/>
      <c r="P11" s="24" t="s">
        <v>442</v>
      </c>
      <c r="Q11" s="55"/>
      <c r="R11" s="25"/>
      <c r="S11" s="54"/>
      <c r="T11" s="24" t="s">
        <v>442</v>
      </c>
      <c r="U11" s="55"/>
      <c r="V11" s="25" t="s">
        <v>442</v>
      </c>
      <c r="W11" s="54"/>
      <c r="X11" s="362"/>
      <c r="Y11" s="50"/>
      <c r="Z11" s="105"/>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row>
    <row r="12" spans="1:61" s="44" customFormat="1" ht="30.75" customHeight="1" x14ac:dyDescent="0.2">
      <c r="A12" s="363"/>
      <c r="B12" s="188" t="s">
        <v>553</v>
      </c>
      <c r="C12" s="109" t="s">
        <v>418</v>
      </c>
      <c r="D12" s="632"/>
      <c r="E12" s="634"/>
      <c r="F12" s="632"/>
      <c r="G12" s="634"/>
      <c r="H12" s="632"/>
      <c r="I12" s="634"/>
      <c r="J12" s="632"/>
      <c r="K12" s="634"/>
      <c r="L12" s="632"/>
      <c r="M12" s="634"/>
      <c r="N12" s="632"/>
      <c r="O12" s="634"/>
      <c r="P12" s="632"/>
      <c r="Q12" s="634"/>
      <c r="R12" s="632"/>
      <c r="S12" s="634"/>
      <c r="T12" s="632"/>
      <c r="U12" s="634"/>
      <c r="V12" s="632"/>
      <c r="W12" s="633"/>
      <c r="X12" s="364"/>
      <c r="Y12" s="50">
        <f>COUNTIF(D12:W12,"a")+COUNTIF(D12:W12,"s")</f>
        <v>0</v>
      </c>
      <c r="Z12" s="220"/>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row>
    <row r="13" spans="1:61" s="44" customFormat="1" ht="45" customHeight="1" x14ac:dyDescent="0.2">
      <c r="A13" s="363"/>
      <c r="B13" s="208" t="s">
        <v>554</v>
      </c>
      <c r="C13" s="111" t="s">
        <v>538</v>
      </c>
      <c r="D13" s="636"/>
      <c r="E13" s="637"/>
      <c r="F13" s="636"/>
      <c r="G13" s="637"/>
      <c r="H13" s="636"/>
      <c r="I13" s="637"/>
      <c r="J13" s="636"/>
      <c r="K13" s="637"/>
      <c r="L13" s="636"/>
      <c r="M13" s="637"/>
      <c r="N13" s="636"/>
      <c r="O13" s="637"/>
      <c r="P13" s="636"/>
      <c r="Q13" s="637"/>
      <c r="R13" s="636"/>
      <c r="S13" s="637"/>
      <c r="T13" s="636"/>
      <c r="U13" s="637"/>
      <c r="V13" s="636"/>
      <c r="W13" s="649"/>
      <c r="X13" s="364"/>
      <c r="Y13" s="50">
        <f>COUNTIF(D13:W13,"a")+COUNTIF(D13:W13,"s")</f>
        <v>0</v>
      </c>
      <c r="Z13" s="220"/>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row>
    <row r="14" spans="1:61" s="44" customFormat="1" ht="30.75" customHeight="1" x14ac:dyDescent="0.2">
      <c r="A14" s="363"/>
      <c r="B14" s="189" t="s">
        <v>555</v>
      </c>
      <c r="C14" s="112" t="s">
        <v>547</v>
      </c>
      <c r="D14" s="636"/>
      <c r="E14" s="637"/>
      <c r="F14" s="636"/>
      <c r="G14" s="637"/>
      <c r="H14" s="636"/>
      <c r="I14" s="637"/>
      <c r="J14" s="636"/>
      <c r="K14" s="637"/>
      <c r="L14" s="636"/>
      <c r="M14" s="637"/>
      <c r="N14" s="636"/>
      <c r="O14" s="637"/>
      <c r="P14" s="636"/>
      <c r="Q14" s="637"/>
      <c r="R14" s="636"/>
      <c r="S14" s="637"/>
      <c r="T14" s="636"/>
      <c r="U14" s="637"/>
      <c r="V14" s="636"/>
      <c r="W14" s="649"/>
      <c r="X14" s="364"/>
      <c r="Y14" s="50">
        <f>COUNTIF(D14:W14,"a")+COUNTIF(D14:W14,"s")</f>
        <v>0</v>
      </c>
      <c r="Z14" s="220"/>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row>
    <row r="15" spans="1:61" s="44" customFormat="1" ht="30.75" customHeight="1" thickBot="1" x14ac:dyDescent="0.25">
      <c r="A15" s="363"/>
      <c r="B15" s="208" t="s">
        <v>556</v>
      </c>
      <c r="C15" s="110" t="s">
        <v>548</v>
      </c>
      <c r="D15" s="630"/>
      <c r="E15" s="635"/>
      <c r="F15" s="630"/>
      <c r="G15" s="635"/>
      <c r="H15" s="630"/>
      <c r="I15" s="635"/>
      <c r="J15" s="630"/>
      <c r="K15" s="635"/>
      <c r="L15" s="630"/>
      <c r="M15" s="635"/>
      <c r="N15" s="630"/>
      <c r="O15" s="635"/>
      <c r="P15" s="630"/>
      <c r="Q15" s="635"/>
      <c r="R15" s="630"/>
      <c r="S15" s="635"/>
      <c r="T15" s="630"/>
      <c r="U15" s="635"/>
      <c r="V15" s="630"/>
      <c r="W15" s="631"/>
      <c r="X15" s="364"/>
      <c r="Y15" s="50">
        <f>COUNTIF(D15:W15,"a")+COUNTIF(D15:W15,"s")</f>
        <v>0</v>
      </c>
      <c r="Z15" s="220"/>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row>
    <row r="16" spans="1:61" s="44" customFormat="1" ht="30" customHeight="1" thickBot="1" x14ac:dyDescent="0.5">
      <c r="A16" s="363"/>
      <c r="B16" s="190">
        <v>104</v>
      </c>
      <c r="C16" s="107" t="s">
        <v>422</v>
      </c>
      <c r="D16" s="24" t="s">
        <v>442</v>
      </c>
      <c r="E16" s="55"/>
      <c r="F16" s="25" t="s">
        <v>442</v>
      </c>
      <c r="G16" s="54"/>
      <c r="H16" s="56"/>
      <c r="I16" s="55"/>
      <c r="J16" s="59"/>
      <c r="K16" s="54"/>
      <c r="L16" s="56"/>
      <c r="M16" s="55"/>
      <c r="N16" s="59"/>
      <c r="O16" s="54"/>
      <c r="P16" s="56"/>
      <c r="Q16" s="55"/>
      <c r="R16" s="59"/>
      <c r="S16" s="54"/>
      <c r="T16" s="56"/>
      <c r="U16" s="55"/>
      <c r="V16" s="58"/>
      <c r="W16" s="54"/>
      <c r="X16" s="362"/>
      <c r="Y16" s="50"/>
      <c r="Z16" s="105"/>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row>
    <row r="17" spans="1:61" s="44" customFormat="1" ht="30.75" customHeight="1" x14ac:dyDescent="0.2">
      <c r="A17" s="363"/>
      <c r="B17" s="188" t="s">
        <v>417</v>
      </c>
      <c r="C17" s="109" t="s">
        <v>484</v>
      </c>
      <c r="D17" s="632"/>
      <c r="E17" s="634"/>
      <c r="F17" s="632"/>
      <c r="G17" s="634"/>
      <c r="H17" s="632"/>
      <c r="I17" s="634"/>
      <c r="J17" s="632"/>
      <c r="K17" s="634"/>
      <c r="L17" s="632"/>
      <c r="M17" s="634"/>
      <c r="N17" s="632"/>
      <c r="O17" s="634"/>
      <c r="P17" s="632"/>
      <c r="Q17" s="634"/>
      <c r="R17" s="632"/>
      <c r="S17" s="634"/>
      <c r="T17" s="632"/>
      <c r="U17" s="634"/>
      <c r="V17" s="632"/>
      <c r="W17" s="633"/>
      <c r="X17" s="364"/>
      <c r="Y17" s="50">
        <f>COUNTIF(D17:W17,"a")+COUNTIF(D17:W17,"s")</f>
        <v>0</v>
      </c>
      <c r="Z17" s="220"/>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row>
    <row r="18" spans="1:61" s="44" customFormat="1" ht="69.599999999999994" customHeight="1" thickBot="1" x14ac:dyDescent="0.25">
      <c r="A18" s="363"/>
      <c r="B18" s="208" t="s">
        <v>416</v>
      </c>
      <c r="C18" s="113" t="s">
        <v>520</v>
      </c>
      <c r="D18" s="630"/>
      <c r="E18" s="635"/>
      <c r="F18" s="630"/>
      <c r="G18" s="635"/>
      <c r="H18" s="630"/>
      <c r="I18" s="635"/>
      <c r="J18" s="630"/>
      <c r="K18" s="635"/>
      <c r="L18" s="630"/>
      <c r="M18" s="635"/>
      <c r="N18" s="630"/>
      <c r="O18" s="635"/>
      <c r="P18" s="630"/>
      <c r="Q18" s="635"/>
      <c r="R18" s="630"/>
      <c r="S18" s="635"/>
      <c r="T18" s="630"/>
      <c r="U18" s="635"/>
      <c r="V18" s="630"/>
      <c r="W18" s="631"/>
      <c r="X18" s="364"/>
      <c r="Y18" s="50">
        <f>COUNTIF(D18:W18,"a")+COUNTIF(D18:W18,"s")</f>
        <v>0</v>
      </c>
      <c r="Z18" s="220"/>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row>
    <row r="19" spans="1:61" s="44" customFormat="1" ht="30" customHeight="1" thickBot="1" x14ac:dyDescent="0.5">
      <c r="A19" s="363"/>
      <c r="B19" s="190">
        <v>105</v>
      </c>
      <c r="C19" s="106" t="s">
        <v>378</v>
      </c>
      <c r="D19" s="24"/>
      <c r="E19" s="60"/>
      <c r="F19" s="25" t="s">
        <v>442</v>
      </c>
      <c r="G19" s="61"/>
      <c r="H19" s="24" t="s">
        <v>442</v>
      </c>
      <c r="I19" s="60"/>
      <c r="J19" s="25" t="s">
        <v>442</v>
      </c>
      <c r="K19" s="61"/>
      <c r="L19" s="24" t="s">
        <v>442</v>
      </c>
      <c r="M19" s="60"/>
      <c r="N19" s="25" t="s">
        <v>442</v>
      </c>
      <c r="O19" s="61"/>
      <c r="P19" s="24" t="s">
        <v>442</v>
      </c>
      <c r="Q19" s="60"/>
      <c r="R19" s="25"/>
      <c r="S19" s="61"/>
      <c r="T19" s="24"/>
      <c r="U19" s="60"/>
      <c r="V19" s="25" t="s">
        <v>442</v>
      </c>
      <c r="W19" s="54"/>
      <c r="X19" s="362"/>
      <c r="Y19" s="50"/>
      <c r="Z19" s="105"/>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row>
    <row r="20" spans="1:61" s="44" customFormat="1" ht="30.75" customHeight="1" x14ac:dyDescent="0.2">
      <c r="A20" s="363"/>
      <c r="B20" s="188" t="s">
        <v>444</v>
      </c>
      <c r="C20" s="114" t="s">
        <v>351</v>
      </c>
      <c r="D20" s="632"/>
      <c r="E20" s="634"/>
      <c r="F20" s="632"/>
      <c r="G20" s="634"/>
      <c r="H20" s="632"/>
      <c r="I20" s="634"/>
      <c r="J20" s="632"/>
      <c r="K20" s="634"/>
      <c r="L20" s="632"/>
      <c r="M20" s="634"/>
      <c r="N20" s="632"/>
      <c r="O20" s="634"/>
      <c r="P20" s="632"/>
      <c r="Q20" s="634"/>
      <c r="R20" s="632"/>
      <c r="S20" s="634"/>
      <c r="T20" s="632"/>
      <c r="U20" s="634"/>
      <c r="V20" s="632"/>
      <c r="W20" s="633"/>
      <c r="X20" s="364"/>
      <c r="Y20" s="50">
        <f>COUNTIF(D20:W20,"a")+COUNTIF(D20:W20,"s")</f>
        <v>0</v>
      </c>
      <c r="Z20" s="220"/>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row>
    <row r="21" spans="1:61" s="44" customFormat="1" ht="45" customHeight="1" x14ac:dyDescent="0.2">
      <c r="A21" s="363"/>
      <c r="B21" s="208" t="s">
        <v>396</v>
      </c>
      <c r="C21" s="111" t="s">
        <v>423</v>
      </c>
      <c r="D21" s="647"/>
      <c r="E21" s="648"/>
      <c r="F21" s="647"/>
      <c r="G21" s="648"/>
      <c r="H21" s="647"/>
      <c r="I21" s="648"/>
      <c r="J21" s="647"/>
      <c r="K21" s="648"/>
      <c r="L21" s="647"/>
      <c r="M21" s="648"/>
      <c r="N21" s="647"/>
      <c r="O21" s="648"/>
      <c r="P21" s="647"/>
      <c r="Q21" s="648"/>
      <c r="R21" s="647"/>
      <c r="S21" s="648"/>
      <c r="T21" s="647"/>
      <c r="U21" s="648"/>
      <c r="V21" s="647"/>
      <c r="W21" s="658"/>
      <c r="X21" s="370"/>
      <c r="Y21" s="50">
        <f>COUNTIF(D21:W21,"a")+COUNTIF(D21:W21,"s")</f>
        <v>0</v>
      </c>
      <c r="Z21" s="220"/>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row>
    <row r="22" spans="1:61" s="44" customFormat="1" ht="30.75" customHeight="1" thickBot="1" x14ac:dyDescent="0.25">
      <c r="A22" s="372"/>
      <c r="B22" s="209" t="s">
        <v>397</v>
      </c>
      <c r="C22" s="171" t="s">
        <v>276</v>
      </c>
      <c r="D22" s="630"/>
      <c r="E22" s="635"/>
      <c r="F22" s="630"/>
      <c r="G22" s="635"/>
      <c r="H22" s="630"/>
      <c r="I22" s="635"/>
      <c r="J22" s="630"/>
      <c r="K22" s="635"/>
      <c r="L22" s="630"/>
      <c r="M22" s="635"/>
      <c r="N22" s="630"/>
      <c r="O22" s="635"/>
      <c r="P22" s="630"/>
      <c r="Q22" s="635"/>
      <c r="R22" s="630"/>
      <c r="S22" s="635"/>
      <c r="T22" s="630"/>
      <c r="U22" s="635"/>
      <c r="V22" s="630"/>
      <c r="W22" s="631"/>
      <c r="X22" s="373"/>
      <c r="Y22" s="50">
        <f>COUNTIF(D22:W22,"a")+COUNTIF(D22:W22,"s")</f>
        <v>0</v>
      </c>
      <c r="Z22" s="220"/>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row>
    <row r="23" spans="1:61" s="44" customFormat="1" ht="30" customHeight="1" thickBot="1" x14ac:dyDescent="0.5">
      <c r="A23" s="374"/>
      <c r="B23" s="277">
        <v>106</v>
      </c>
      <c r="C23" s="430" t="s">
        <v>86</v>
      </c>
      <c r="D23" s="431"/>
      <c r="E23" s="432"/>
      <c r="F23" s="433" t="s">
        <v>442</v>
      </c>
      <c r="G23" s="434"/>
      <c r="H23" s="431"/>
      <c r="I23" s="432"/>
      <c r="J23" s="434"/>
      <c r="K23" s="434"/>
      <c r="L23" s="21" t="s">
        <v>442</v>
      </c>
      <c r="M23" s="432"/>
      <c r="N23" s="434"/>
      <c r="O23" s="434"/>
      <c r="P23" s="431"/>
      <c r="Q23" s="432"/>
      <c r="R23" s="434"/>
      <c r="S23" s="434"/>
      <c r="T23" s="431"/>
      <c r="U23" s="432"/>
      <c r="V23" s="434"/>
      <c r="W23" s="435"/>
      <c r="X23" s="436"/>
      <c r="Y23" s="50"/>
      <c r="Z23" s="105"/>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row>
    <row r="24" spans="1:61" s="44" customFormat="1" ht="45" customHeight="1" x14ac:dyDescent="0.2">
      <c r="A24" s="363"/>
      <c r="B24" s="188" t="s">
        <v>94</v>
      </c>
      <c r="C24" s="116" t="s">
        <v>352</v>
      </c>
      <c r="D24" s="632"/>
      <c r="E24" s="634"/>
      <c r="F24" s="632"/>
      <c r="G24" s="634"/>
      <c r="H24" s="632"/>
      <c r="I24" s="634"/>
      <c r="J24" s="632"/>
      <c r="K24" s="634"/>
      <c r="L24" s="632"/>
      <c r="M24" s="634"/>
      <c r="N24" s="632"/>
      <c r="O24" s="634"/>
      <c r="P24" s="632"/>
      <c r="Q24" s="634"/>
      <c r="R24" s="632"/>
      <c r="S24" s="634"/>
      <c r="T24" s="632"/>
      <c r="U24" s="634"/>
      <c r="V24" s="632"/>
      <c r="W24" s="633"/>
      <c r="X24" s="364"/>
      <c r="Y24" s="50">
        <f t="shared" ref="Y24:Y38" si="0">COUNTIF(D24:W24,"a")+COUNTIF(D24:W24,"s")</f>
        <v>0</v>
      </c>
      <c r="Z24" s="220"/>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row>
    <row r="25" spans="1:61" s="44" customFormat="1" ht="45" customHeight="1" x14ac:dyDescent="0.2">
      <c r="A25" s="363"/>
      <c r="B25" s="189" t="s">
        <v>113</v>
      </c>
      <c r="C25" s="117" t="s">
        <v>433</v>
      </c>
      <c r="D25" s="636"/>
      <c r="E25" s="637"/>
      <c r="F25" s="636"/>
      <c r="G25" s="637"/>
      <c r="H25" s="636"/>
      <c r="I25" s="637"/>
      <c r="J25" s="636"/>
      <c r="K25" s="637"/>
      <c r="L25" s="636"/>
      <c r="M25" s="637"/>
      <c r="N25" s="636"/>
      <c r="O25" s="637"/>
      <c r="P25" s="636"/>
      <c r="Q25" s="637"/>
      <c r="R25" s="636"/>
      <c r="S25" s="637"/>
      <c r="T25" s="636"/>
      <c r="U25" s="637"/>
      <c r="V25" s="636"/>
      <c r="W25" s="649"/>
      <c r="X25" s="364"/>
      <c r="Y25" s="50">
        <f t="shared" si="0"/>
        <v>0</v>
      </c>
      <c r="Z25" s="220"/>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row>
    <row r="26" spans="1:61" s="44" customFormat="1" ht="45" customHeight="1" x14ac:dyDescent="0.2">
      <c r="A26" s="363"/>
      <c r="B26" s="189" t="s">
        <v>112</v>
      </c>
      <c r="C26" s="117" t="s">
        <v>187</v>
      </c>
      <c r="D26" s="636"/>
      <c r="E26" s="637"/>
      <c r="F26" s="636"/>
      <c r="G26" s="637"/>
      <c r="H26" s="636"/>
      <c r="I26" s="637"/>
      <c r="J26" s="636"/>
      <c r="K26" s="637"/>
      <c r="L26" s="636"/>
      <c r="M26" s="637"/>
      <c r="N26" s="636"/>
      <c r="O26" s="637"/>
      <c r="P26" s="636"/>
      <c r="Q26" s="637"/>
      <c r="R26" s="636"/>
      <c r="S26" s="637"/>
      <c r="T26" s="636"/>
      <c r="U26" s="637"/>
      <c r="V26" s="636"/>
      <c r="W26" s="649"/>
      <c r="X26" s="364"/>
      <c r="Y26" s="50">
        <f t="shared" si="0"/>
        <v>0</v>
      </c>
      <c r="Z26" s="220"/>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row>
    <row r="27" spans="1:61" s="44" customFormat="1" ht="45" customHeight="1" x14ac:dyDescent="0.2">
      <c r="A27" s="363"/>
      <c r="B27" s="189" t="s">
        <v>111</v>
      </c>
      <c r="C27" s="117" t="s">
        <v>262</v>
      </c>
      <c r="D27" s="636"/>
      <c r="E27" s="637"/>
      <c r="F27" s="636"/>
      <c r="G27" s="637"/>
      <c r="H27" s="636"/>
      <c r="I27" s="637"/>
      <c r="J27" s="636"/>
      <c r="K27" s="637"/>
      <c r="L27" s="636"/>
      <c r="M27" s="637"/>
      <c r="N27" s="636"/>
      <c r="O27" s="637"/>
      <c r="P27" s="636"/>
      <c r="Q27" s="637"/>
      <c r="R27" s="636"/>
      <c r="S27" s="637"/>
      <c r="T27" s="636"/>
      <c r="U27" s="637"/>
      <c r="V27" s="636"/>
      <c r="W27" s="649"/>
      <c r="X27" s="364"/>
      <c r="Y27" s="50">
        <f t="shared" si="0"/>
        <v>0</v>
      </c>
      <c r="Z27" s="220"/>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row>
    <row r="28" spans="1:61" s="44" customFormat="1" ht="45" customHeight="1" x14ac:dyDescent="0.2">
      <c r="A28" s="363"/>
      <c r="B28" s="189" t="s">
        <v>110</v>
      </c>
      <c r="C28" s="117" t="s">
        <v>87</v>
      </c>
      <c r="D28" s="636"/>
      <c r="E28" s="637"/>
      <c r="F28" s="636"/>
      <c r="G28" s="637"/>
      <c r="H28" s="636"/>
      <c r="I28" s="637"/>
      <c r="J28" s="636"/>
      <c r="K28" s="637"/>
      <c r="L28" s="636"/>
      <c r="M28" s="637"/>
      <c r="N28" s="636"/>
      <c r="O28" s="637"/>
      <c r="P28" s="636"/>
      <c r="Q28" s="637"/>
      <c r="R28" s="636"/>
      <c r="S28" s="637"/>
      <c r="T28" s="636"/>
      <c r="U28" s="637"/>
      <c r="V28" s="636"/>
      <c r="W28" s="649"/>
      <c r="X28" s="364"/>
      <c r="Y28" s="50">
        <f t="shared" si="0"/>
        <v>0</v>
      </c>
      <c r="Z28" s="220"/>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row>
    <row r="29" spans="1:61" s="44" customFormat="1" ht="45" customHeight="1" x14ac:dyDescent="0.2">
      <c r="A29" s="363"/>
      <c r="B29" s="189" t="s">
        <v>109</v>
      </c>
      <c r="C29" s="117" t="s">
        <v>282</v>
      </c>
      <c r="D29" s="636"/>
      <c r="E29" s="637"/>
      <c r="F29" s="636"/>
      <c r="G29" s="637"/>
      <c r="H29" s="636"/>
      <c r="I29" s="637"/>
      <c r="J29" s="636"/>
      <c r="K29" s="637"/>
      <c r="L29" s="636"/>
      <c r="M29" s="637"/>
      <c r="N29" s="636"/>
      <c r="O29" s="637"/>
      <c r="P29" s="636"/>
      <c r="Q29" s="637"/>
      <c r="R29" s="636"/>
      <c r="S29" s="637"/>
      <c r="T29" s="636"/>
      <c r="U29" s="637"/>
      <c r="V29" s="636"/>
      <c r="W29" s="649"/>
      <c r="X29" s="364"/>
      <c r="Y29" s="50">
        <f t="shared" si="0"/>
        <v>0</v>
      </c>
      <c r="Z29" s="220"/>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row>
    <row r="30" spans="1:61" s="44" customFormat="1" ht="27" customHeight="1" x14ac:dyDescent="0.2">
      <c r="A30" s="363"/>
      <c r="B30" s="189" t="s">
        <v>106</v>
      </c>
      <c r="C30" s="117" t="s">
        <v>88</v>
      </c>
      <c r="D30" s="636"/>
      <c r="E30" s="637"/>
      <c r="F30" s="636"/>
      <c r="G30" s="637"/>
      <c r="H30" s="636"/>
      <c r="I30" s="637"/>
      <c r="J30" s="636"/>
      <c r="K30" s="637"/>
      <c r="L30" s="636"/>
      <c r="M30" s="637"/>
      <c r="N30" s="636"/>
      <c r="O30" s="637"/>
      <c r="P30" s="636"/>
      <c r="Q30" s="637"/>
      <c r="R30" s="636"/>
      <c r="S30" s="637"/>
      <c r="T30" s="636"/>
      <c r="U30" s="637"/>
      <c r="V30" s="636"/>
      <c r="W30" s="649"/>
      <c r="X30" s="364"/>
      <c r="Y30" s="50">
        <f t="shared" si="0"/>
        <v>0</v>
      </c>
      <c r="Z30" s="220"/>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row>
    <row r="31" spans="1:61" s="44" customFormat="1" ht="27" customHeight="1" x14ac:dyDescent="0.2">
      <c r="A31" s="363"/>
      <c r="B31" s="189" t="s">
        <v>107</v>
      </c>
      <c r="C31" s="117" t="s">
        <v>395</v>
      </c>
      <c r="D31" s="636"/>
      <c r="E31" s="637"/>
      <c r="F31" s="636"/>
      <c r="G31" s="637"/>
      <c r="H31" s="636"/>
      <c r="I31" s="637"/>
      <c r="J31" s="636"/>
      <c r="K31" s="637"/>
      <c r="L31" s="636"/>
      <c r="M31" s="637"/>
      <c r="N31" s="636"/>
      <c r="O31" s="637"/>
      <c r="P31" s="636"/>
      <c r="Q31" s="637"/>
      <c r="R31" s="636"/>
      <c r="S31" s="637"/>
      <c r="T31" s="636"/>
      <c r="U31" s="637"/>
      <c r="V31" s="636"/>
      <c r="W31" s="649"/>
      <c r="X31" s="364"/>
      <c r="Y31" s="50">
        <f t="shared" si="0"/>
        <v>0</v>
      </c>
      <c r="Z31" s="220"/>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row>
    <row r="32" spans="1:61" s="44" customFormat="1" ht="27" customHeight="1" x14ac:dyDescent="0.2">
      <c r="A32" s="363"/>
      <c r="B32" s="189" t="s">
        <v>108</v>
      </c>
      <c r="C32" s="117" t="s">
        <v>261</v>
      </c>
      <c r="D32" s="636"/>
      <c r="E32" s="637"/>
      <c r="F32" s="636"/>
      <c r="G32" s="637"/>
      <c r="H32" s="636"/>
      <c r="I32" s="637"/>
      <c r="J32" s="636"/>
      <c r="K32" s="637"/>
      <c r="L32" s="636"/>
      <c r="M32" s="637"/>
      <c r="N32" s="636"/>
      <c r="O32" s="637"/>
      <c r="P32" s="636"/>
      <c r="Q32" s="637"/>
      <c r="R32" s="636"/>
      <c r="S32" s="637"/>
      <c r="T32" s="636"/>
      <c r="U32" s="637"/>
      <c r="V32" s="636"/>
      <c r="W32" s="649"/>
      <c r="X32" s="364"/>
      <c r="Y32" s="50">
        <f t="shared" si="0"/>
        <v>0</v>
      </c>
      <c r="Z32" s="220"/>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row>
    <row r="33" spans="1:61" s="44" customFormat="1" ht="27" customHeight="1" x14ac:dyDescent="0.2">
      <c r="A33" s="363"/>
      <c r="B33" s="189" t="s">
        <v>96</v>
      </c>
      <c r="C33" s="117" t="s">
        <v>28</v>
      </c>
      <c r="D33" s="636"/>
      <c r="E33" s="637"/>
      <c r="F33" s="636"/>
      <c r="G33" s="637"/>
      <c r="H33" s="636"/>
      <c r="I33" s="637"/>
      <c r="J33" s="636"/>
      <c r="K33" s="637"/>
      <c r="L33" s="636"/>
      <c r="M33" s="637"/>
      <c r="N33" s="636"/>
      <c r="O33" s="637"/>
      <c r="P33" s="636"/>
      <c r="Q33" s="637"/>
      <c r="R33" s="636"/>
      <c r="S33" s="637"/>
      <c r="T33" s="636"/>
      <c r="U33" s="637"/>
      <c r="V33" s="636"/>
      <c r="W33" s="649"/>
      <c r="X33" s="364"/>
      <c r="Y33" s="50">
        <f t="shared" si="0"/>
        <v>0</v>
      </c>
      <c r="Z33" s="220"/>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row>
    <row r="34" spans="1:61" s="44" customFormat="1" ht="27" customHeight="1" x14ac:dyDescent="0.2">
      <c r="A34" s="363"/>
      <c r="B34" s="189" t="s">
        <v>95</v>
      </c>
      <c r="C34" s="117" t="s">
        <v>57</v>
      </c>
      <c r="D34" s="636"/>
      <c r="E34" s="637"/>
      <c r="F34" s="636"/>
      <c r="G34" s="637"/>
      <c r="H34" s="636"/>
      <c r="I34" s="637"/>
      <c r="J34" s="636"/>
      <c r="K34" s="637"/>
      <c r="L34" s="636"/>
      <c r="M34" s="637"/>
      <c r="N34" s="636"/>
      <c r="O34" s="637"/>
      <c r="P34" s="636"/>
      <c r="Q34" s="637"/>
      <c r="R34" s="636"/>
      <c r="S34" s="637"/>
      <c r="T34" s="636"/>
      <c r="U34" s="637"/>
      <c r="V34" s="636"/>
      <c r="W34" s="649"/>
      <c r="X34" s="364"/>
      <c r="Y34" s="50">
        <f t="shared" si="0"/>
        <v>0</v>
      </c>
      <c r="Z34" s="220"/>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row>
    <row r="35" spans="1:61" s="36" customFormat="1" ht="45" customHeight="1" x14ac:dyDescent="0.2">
      <c r="A35" s="363"/>
      <c r="B35" s="189" t="s">
        <v>97</v>
      </c>
      <c r="C35" s="117" t="s">
        <v>257</v>
      </c>
      <c r="D35" s="636"/>
      <c r="E35" s="637"/>
      <c r="F35" s="636"/>
      <c r="G35" s="637"/>
      <c r="H35" s="636"/>
      <c r="I35" s="637"/>
      <c r="J35" s="636"/>
      <c r="K35" s="637"/>
      <c r="L35" s="636"/>
      <c r="M35" s="637"/>
      <c r="N35" s="636"/>
      <c r="O35" s="637"/>
      <c r="P35" s="636"/>
      <c r="Q35" s="637"/>
      <c r="R35" s="636"/>
      <c r="S35" s="637"/>
      <c r="T35" s="636"/>
      <c r="U35" s="637"/>
      <c r="V35" s="636"/>
      <c r="W35" s="649"/>
      <c r="X35" s="364"/>
      <c r="Y35" s="50">
        <f t="shared" si="0"/>
        <v>0</v>
      </c>
      <c r="Z35" s="220"/>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row>
    <row r="36" spans="1:61" s="44" customFormat="1" ht="45" customHeight="1" x14ac:dyDescent="0.2">
      <c r="A36" s="363"/>
      <c r="B36" s="189" t="s">
        <v>98</v>
      </c>
      <c r="C36" s="117" t="s">
        <v>414</v>
      </c>
      <c r="D36" s="636"/>
      <c r="E36" s="637"/>
      <c r="F36" s="636"/>
      <c r="G36" s="637"/>
      <c r="H36" s="636"/>
      <c r="I36" s="637"/>
      <c r="J36" s="636"/>
      <c r="K36" s="637"/>
      <c r="L36" s="636"/>
      <c r="M36" s="637"/>
      <c r="N36" s="636"/>
      <c r="O36" s="637"/>
      <c r="P36" s="636"/>
      <c r="Q36" s="637"/>
      <c r="R36" s="636"/>
      <c r="S36" s="637"/>
      <c r="T36" s="636"/>
      <c r="U36" s="637"/>
      <c r="V36" s="636"/>
      <c r="W36" s="649"/>
      <c r="X36" s="364"/>
      <c r="Y36" s="50">
        <f t="shared" si="0"/>
        <v>0</v>
      </c>
      <c r="Z36" s="220"/>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row>
    <row r="37" spans="1:61" s="44" customFormat="1" ht="45" customHeight="1" x14ac:dyDescent="0.2">
      <c r="A37" s="363"/>
      <c r="B37" s="208" t="s">
        <v>99</v>
      </c>
      <c r="C37" s="117" t="s">
        <v>488</v>
      </c>
      <c r="D37" s="636"/>
      <c r="E37" s="637"/>
      <c r="F37" s="636"/>
      <c r="G37" s="637"/>
      <c r="H37" s="636"/>
      <c r="I37" s="637"/>
      <c r="J37" s="636"/>
      <c r="K37" s="637"/>
      <c r="L37" s="636"/>
      <c r="M37" s="637"/>
      <c r="N37" s="636"/>
      <c r="O37" s="637"/>
      <c r="P37" s="636"/>
      <c r="Q37" s="637"/>
      <c r="R37" s="636"/>
      <c r="S37" s="637"/>
      <c r="T37" s="636"/>
      <c r="U37" s="637"/>
      <c r="V37" s="636"/>
      <c r="W37" s="649"/>
      <c r="X37" s="364"/>
      <c r="Y37" s="50">
        <f t="shared" si="0"/>
        <v>0</v>
      </c>
      <c r="Z37" s="220"/>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row>
    <row r="38" spans="1:61" s="44" customFormat="1" ht="27" customHeight="1" thickBot="1" x14ac:dyDescent="0.25">
      <c r="A38" s="363"/>
      <c r="B38" s="208" t="s">
        <v>100</v>
      </c>
      <c r="C38" s="118" t="s">
        <v>66</v>
      </c>
      <c r="D38" s="647"/>
      <c r="E38" s="648"/>
      <c r="F38" s="647"/>
      <c r="G38" s="648"/>
      <c r="H38" s="647"/>
      <c r="I38" s="648"/>
      <c r="J38" s="647"/>
      <c r="K38" s="648"/>
      <c r="L38" s="647"/>
      <c r="M38" s="648"/>
      <c r="N38" s="647"/>
      <c r="O38" s="648"/>
      <c r="P38" s="647"/>
      <c r="Q38" s="648"/>
      <c r="R38" s="647"/>
      <c r="S38" s="648"/>
      <c r="T38" s="647"/>
      <c r="U38" s="648"/>
      <c r="V38" s="647"/>
      <c r="W38" s="658"/>
      <c r="X38" s="365"/>
      <c r="Y38" s="50">
        <f t="shared" si="0"/>
        <v>0</v>
      </c>
      <c r="Z38" s="220"/>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row>
    <row r="39" spans="1:61" s="36" customFormat="1" ht="30" customHeight="1" thickBot="1" x14ac:dyDescent="0.25">
      <c r="A39" s="363"/>
      <c r="B39" s="190" t="s">
        <v>101</v>
      </c>
      <c r="C39" s="483" t="s">
        <v>15</v>
      </c>
      <c r="D39" s="12"/>
      <c r="E39" s="7"/>
      <c r="F39" s="16" t="s">
        <v>442</v>
      </c>
      <c r="G39" s="9"/>
      <c r="H39" s="12" t="s">
        <v>442</v>
      </c>
      <c r="I39" s="7"/>
      <c r="J39" s="16" t="s">
        <v>442</v>
      </c>
      <c r="K39" s="9"/>
      <c r="L39" s="12" t="s">
        <v>442</v>
      </c>
      <c r="M39" s="7"/>
      <c r="N39" s="16" t="s">
        <v>442</v>
      </c>
      <c r="O39" s="9"/>
      <c r="P39" s="12" t="s">
        <v>442</v>
      </c>
      <c r="Q39" s="7"/>
      <c r="R39" s="8"/>
      <c r="S39" s="9"/>
      <c r="T39" s="6"/>
      <c r="U39" s="7"/>
      <c r="V39" s="16" t="s">
        <v>442</v>
      </c>
      <c r="W39" s="9"/>
      <c r="X39" s="15"/>
      <c r="Y39" s="47"/>
      <c r="Z39" s="47"/>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row>
    <row r="40" spans="1:61" s="44" customFormat="1" ht="45" customHeight="1" x14ac:dyDescent="0.2">
      <c r="A40" s="363"/>
      <c r="B40" s="188" t="s">
        <v>102</v>
      </c>
      <c r="C40" s="119" t="s">
        <v>203</v>
      </c>
      <c r="D40" s="632"/>
      <c r="E40" s="634"/>
      <c r="F40" s="632"/>
      <c r="G40" s="634"/>
      <c r="H40" s="632"/>
      <c r="I40" s="634"/>
      <c r="J40" s="632"/>
      <c r="K40" s="634"/>
      <c r="L40" s="632"/>
      <c r="M40" s="634"/>
      <c r="N40" s="632"/>
      <c r="O40" s="634"/>
      <c r="P40" s="632"/>
      <c r="Q40" s="634"/>
      <c r="R40" s="632"/>
      <c r="S40" s="634"/>
      <c r="T40" s="632"/>
      <c r="U40" s="634"/>
      <c r="V40" s="632"/>
      <c r="W40" s="633"/>
      <c r="X40" s="364"/>
      <c r="Y40" s="50">
        <f>COUNTIF(D40:W40,"a")+COUNTIF(D40:W40,"s")</f>
        <v>0</v>
      </c>
      <c r="Z40" s="220"/>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row>
    <row r="41" spans="1:61" s="44" customFormat="1" ht="45" customHeight="1" thickBot="1" x14ac:dyDescent="0.25">
      <c r="A41" s="363"/>
      <c r="B41" s="208" t="s">
        <v>103</v>
      </c>
      <c r="C41" s="113" t="s">
        <v>492</v>
      </c>
      <c r="D41" s="630"/>
      <c r="E41" s="635"/>
      <c r="F41" s="630"/>
      <c r="G41" s="635"/>
      <c r="H41" s="630"/>
      <c r="I41" s="635"/>
      <c r="J41" s="630"/>
      <c r="K41" s="635"/>
      <c r="L41" s="630"/>
      <c r="M41" s="635"/>
      <c r="N41" s="630"/>
      <c r="O41" s="635"/>
      <c r="P41" s="630"/>
      <c r="Q41" s="635"/>
      <c r="R41" s="630"/>
      <c r="S41" s="635"/>
      <c r="T41" s="630"/>
      <c r="U41" s="635"/>
      <c r="V41" s="630"/>
      <c r="W41" s="631"/>
      <c r="X41" s="364"/>
      <c r="Y41" s="50">
        <f>COUNTIF(D41:W41,"a")+COUNTIF(D41:W41,"s")</f>
        <v>0</v>
      </c>
      <c r="Z41" s="220"/>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row>
    <row r="42" spans="1:61" s="44" customFormat="1" ht="30" customHeight="1" thickBot="1" x14ac:dyDescent="0.5">
      <c r="A42" s="363"/>
      <c r="B42" s="190">
        <v>108</v>
      </c>
      <c r="C42" s="107" t="s">
        <v>16</v>
      </c>
      <c r="D42" s="24" t="s">
        <v>442</v>
      </c>
      <c r="E42" s="62"/>
      <c r="F42" s="25" t="s">
        <v>442</v>
      </c>
      <c r="G42" s="63"/>
      <c r="H42" s="24" t="s">
        <v>442</v>
      </c>
      <c r="I42" s="62"/>
      <c r="J42" s="25" t="s">
        <v>442</v>
      </c>
      <c r="K42" s="63"/>
      <c r="L42" s="24" t="s">
        <v>442</v>
      </c>
      <c r="M42" s="62"/>
      <c r="N42" s="25" t="s">
        <v>442</v>
      </c>
      <c r="O42" s="63"/>
      <c r="P42" s="24" t="s">
        <v>442</v>
      </c>
      <c r="Q42" s="62"/>
      <c r="R42" s="64"/>
      <c r="S42" s="63"/>
      <c r="T42" s="24" t="s">
        <v>442</v>
      </c>
      <c r="U42" s="62"/>
      <c r="V42" s="25" t="s">
        <v>442</v>
      </c>
      <c r="W42" s="63"/>
      <c r="X42" s="26"/>
      <c r="Y42" s="50"/>
      <c r="Z42" s="50"/>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row>
    <row r="43" spans="1:61" s="44" customFormat="1" ht="45" customHeight="1" x14ac:dyDescent="0.2">
      <c r="A43" s="363"/>
      <c r="B43" s="188" t="s">
        <v>104</v>
      </c>
      <c r="C43" s="119" t="s">
        <v>363</v>
      </c>
      <c r="D43" s="632"/>
      <c r="E43" s="634"/>
      <c r="F43" s="632"/>
      <c r="G43" s="634"/>
      <c r="H43" s="632"/>
      <c r="I43" s="634"/>
      <c r="J43" s="632"/>
      <c r="K43" s="634"/>
      <c r="L43" s="632"/>
      <c r="M43" s="634"/>
      <c r="N43" s="632"/>
      <c r="O43" s="634"/>
      <c r="P43" s="632"/>
      <c r="Q43" s="634"/>
      <c r="R43" s="632"/>
      <c r="S43" s="634"/>
      <c r="T43" s="632"/>
      <c r="U43" s="634"/>
      <c r="V43" s="632"/>
      <c r="W43" s="633"/>
      <c r="X43" s="364"/>
      <c r="Y43" s="50">
        <f>COUNTIF(D43:W43,"a")+COUNTIF(D43:W43,"s")</f>
        <v>0</v>
      </c>
      <c r="Z43" s="220"/>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row>
    <row r="44" spans="1:61" s="44" customFormat="1" ht="45" customHeight="1" x14ac:dyDescent="0.2">
      <c r="A44" s="363"/>
      <c r="B44" s="189" t="s">
        <v>105</v>
      </c>
      <c r="C44" s="120" t="s">
        <v>1128</v>
      </c>
      <c r="D44" s="636"/>
      <c r="E44" s="637"/>
      <c r="F44" s="636"/>
      <c r="G44" s="637"/>
      <c r="H44" s="636"/>
      <c r="I44" s="637"/>
      <c r="J44" s="636"/>
      <c r="K44" s="637"/>
      <c r="L44" s="636"/>
      <c r="M44" s="637"/>
      <c r="N44" s="636"/>
      <c r="O44" s="637"/>
      <c r="P44" s="636"/>
      <c r="Q44" s="637"/>
      <c r="R44" s="636"/>
      <c r="S44" s="637"/>
      <c r="T44" s="636"/>
      <c r="U44" s="637"/>
      <c r="V44" s="636"/>
      <c r="W44" s="649"/>
      <c r="X44" s="364"/>
      <c r="Y44" s="50">
        <f>COUNTIF(D44:W44,"a")+COUNTIF(D44:W44,"s")</f>
        <v>0</v>
      </c>
      <c r="Z44" s="220"/>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row>
    <row r="45" spans="1:61" s="44" customFormat="1" ht="27" customHeight="1" x14ac:dyDescent="0.2">
      <c r="A45" s="363"/>
      <c r="B45" s="189" t="s">
        <v>114</v>
      </c>
      <c r="C45" s="120" t="s">
        <v>283</v>
      </c>
      <c r="D45" s="636"/>
      <c r="E45" s="637"/>
      <c r="F45" s="636"/>
      <c r="G45" s="637"/>
      <c r="H45" s="636"/>
      <c r="I45" s="637"/>
      <c r="J45" s="636"/>
      <c r="K45" s="637"/>
      <c r="L45" s="636"/>
      <c r="M45" s="637"/>
      <c r="N45" s="636"/>
      <c r="O45" s="637"/>
      <c r="P45" s="636"/>
      <c r="Q45" s="637"/>
      <c r="R45" s="636"/>
      <c r="S45" s="637"/>
      <c r="T45" s="636"/>
      <c r="U45" s="637"/>
      <c r="V45" s="636"/>
      <c r="W45" s="649"/>
      <c r="X45" s="364"/>
      <c r="Y45" s="50">
        <f>COUNTIF(D45:W45,"a")+COUNTIF(D45:W45,"s")</f>
        <v>0</v>
      </c>
      <c r="Z45" s="220"/>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row>
    <row r="46" spans="1:61" s="44" customFormat="1" ht="27" customHeight="1" thickBot="1" x14ac:dyDescent="0.25">
      <c r="A46" s="372"/>
      <c r="B46" s="209" t="s">
        <v>115</v>
      </c>
      <c r="C46" s="276" t="s">
        <v>525</v>
      </c>
      <c r="D46" s="630"/>
      <c r="E46" s="635"/>
      <c r="F46" s="630"/>
      <c r="G46" s="635"/>
      <c r="H46" s="630"/>
      <c r="I46" s="635"/>
      <c r="J46" s="630"/>
      <c r="K46" s="635"/>
      <c r="L46" s="630"/>
      <c r="M46" s="635"/>
      <c r="N46" s="630"/>
      <c r="O46" s="635"/>
      <c r="P46" s="630"/>
      <c r="Q46" s="635"/>
      <c r="R46" s="630"/>
      <c r="S46" s="635"/>
      <c r="T46" s="630"/>
      <c r="U46" s="635"/>
      <c r="V46" s="630"/>
      <c r="W46" s="631"/>
      <c r="X46" s="373"/>
      <c r="Y46" s="50">
        <f>COUNTIF(D46:W46,"a")+COUNTIF(D46:W46,"s")</f>
        <v>0</v>
      </c>
      <c r="Z46" s="220"/>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row>
    <row r="47" spans="1:61" s="44" customFormat="1" ht="48" customHeight="1" thickBot="1" x14ac:dyDescent="0.5">
      <c r="A47" s="374"/>
      <c r="B47" s="203" t="s">
        <v>445</v>
      </c>
      <c r="C47" s="286" t="s">
        <v>393</v>
      </c>
      <c r="D47" s="21"/>
      <c r="E47" s="405"/>
      <c r="F47" s="22" t="s">
        <v>442</v>
      </c>
      <c r="G47" s="406"/>
      <c r="H47" s="21" t="s">
        <v>442</v>
      </c>
      <c r="I47" s="405"/>
      <c r="J47" s="22" t="s">
        <v>442</v>
      </c>
      <c r="K47" s="406"/>
      <c r="L47" s="21" t="s">
        <v>442</v>
      </c>
      <c r="M47" s="405"/>
      <c r="N47" s="22" t="s">
        <v>442</v>
      </c>
      <c r="O47" s="406"/>
      <c r="P47" s="21" t="s">
        <v>442</v>
      </c>
      <c r="Q47" s="405"/>
      <c r="R47" s="22"/>
      <c r="S47" s="406"/>
      <c r="T47" s="21"/>
      <c r="U47" s="405"/>
      <c r="V47" s="22" t="s">
        <v>442</v>
      </c>
      <c r="W47" s="406"/>
      <c r="X47" s="23"/>
      <c r="Y47" s="50"/>
      <c r="Z47" s="50"/>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row>
    <row r="48" spans="1:61" s="44" customFormat="1" ht="27.95" customHeight="1" x14ac:dyDescent="0.2">
      <c r="A48" s="363"/>
      <c r="B48" s="188" t="s">
        <v>446</v>
      </c>
      <c r="C48" s="119" t="s">
        <v>526</v>
      </c>
      <c r="D48" s="632"/>
      <c r="E48" s="634"/>
      <c r="F48" s="632"/>
      <c r="G48" s="634"/>
      <c r="H48" s="632"/>
      <c r="I48" s="634"/>
      <c r="J48" s="632"/>
      <c r="K48" s="634"/>
      <c r="L48" s="632"/>
      <c r="M48" s="634"/>
      <c r="N48" s="632"/>
      <c r="O48" s="634"/>
      <c r="P48" s="632"/>
      <c r="Q48" s="634"/>
      <c r="R48" s="632"/>
      <c r="S48" s="634"/>
      <c r="T48" s="632"/>
      <c r="U48" s="634"/>
      <c r="V48" s="632"/>
      <c r="W48" s="633"/>
      <c r="X48" s="364"/>
      <c r="Y48" s="50">
        <f>COUNTIF(D48:W48,"a")+COUNTIF(D48:W48,"s")</f>
        <v>0</v>
      </c>
      <c r="Z48" s="220"/>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row>
    <row r="49" spans="1:61" s="44" customFormat="1" ht="40.5" x14ac:dyDescent="0.2">
      <c r="A49" s="363"/>
      <c r="B49" s="189" t="s">
        <v>447</v>
      </c>
      <c r="C49" s="120" t="s">
        <v>79</v>
      </c>
      <c r="D49" s="636"/>
      <c r="E49" s="637"/>
      <c r="F49" s="636"/>
      <c r="G49" s="637"/>
      <c r="H49" s="636"/>
      <c r="I49" s="637"/>
      <c r="J49" s="636"/>
      <c r="K49" s="637"/>
      <c r="L49" s="636"/>
      <c r="M49" s="637"/>
      <c r="N49" s="636"/>
      <c r="O49" s="637"/>
      <c r="P49" s="636"/>
      <c r="Q49" s="637"/>
      <c r="R49" s="636"/>
      <c r="S49" s="637"/>
      <c r="T49" s="636"/>
      <c r="U49" s="637"/>
      <c r="V49" s="636"/>
      <c r="W49" s="649"/>
      <c r="X49" s="364"/>
      <c r="Y49" s="50">
        <f>COUNTIF(D49:W49,"a")+COUNTIF(D49:W49,"s")</f>
        <v>0</v>
      </c>
      <c r="Z49" s="220"/>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row>
    <row r="50" spans="1:61" s="44" customFormat="1" ht="27.95" customHeight="1" x14ac:dyDescent="0.2">
      <c r="A50" s="363"/>
      <c r="B50" s="189" t="s">
        <v>448</v>
      </c>
      <c r="C50" s="120" t="s">
        <v>1129</v>
      </c>
      <c r="D50" s="636"/>
      <c r="E50" s="637"/>
      <c r="F50" s="636"/>
      <c r="G50" s="637"/>
      <c r="H50" s="636"/>
      <c r="I50" s="637"/>
      <c r="J50" s="636"/>
      <c r="K50" s="637"/>
      <c r="L50" s="636"/>
      <c r="M50" s="637"/>
      <c r="N50" s="636"/>
      <c r="O50" s="637"/>
      <c r="P50" s="636"/>
      <c r="Q50" s="637"/>
      <c r="R50" s="636"/>
      <c r="S50" s="637"/>
      <c r="T50" s="636"/>
      <c r="U50" s="637"/>
      <c r="V50" s="636"/>
      <c r="W50" s="649"/>
      <c r="X50" s="364"/>
      <c r="Y50" s="50">
        <f>COUNTIF(D50:W50,"a")+COUNTIF(D50:W50,"s")</f>
        <v>0</v>
      </c>
      <c r="Z50" s="220"/>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row>
    <row r="51" spans="1:61" s="44" customFormat="1" ht="27.95" customHeight="1" x14ac:dyDescent="0.2">
      <c r="A51" s="363"/>
      <c r="B51" s="189" t="s">
        <v>449</v>
      </c>
      <c r="C51" s="112" t="s">
        <v>211</v>
      </c>
      <c r="D51" s="636"/>
      <c r="E51" s="637"/>
      <c r="F51" s="636"/>
      <c r="G51" s="637"/>
      <c r="H51" s="636"/>
      <c r="I51" s="637"/>
      <c r="J51" s="636"/>
      <c r="K51" s="637"/>
      <c r="L51" s="636"/>
      <c r="M51" s="637"/>
      <c r="N51" s="636"/>
      <c r="O51" s="637"/>
      <c r="P51" s="636"/>
      <c r="Q51" s="637"/>
      <c r="R51" s="636"/>
      <c r="S51" s="637"/>
      <c r="T51" s="636"/>
      <c r="U51" s="637"/>
      <c r="V51" s="636"/>
      <c r="W51" s="649"/>
      <c r="X51" s="364"/>
      <c r="Y51" s="50">
        <f>COUNTIF(D51:W51,"a")+COUNTIF(D51:W51,"s")</f>
        <v>0</v>
      </c>
      <c r="Z51" s="220"/>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row>
    <row r="52" spans="1:61" s="44" customFormat="1" ht="38.25" customHeight="1" thickBot="1" x14ac:dyDescent="0.25">
      <c r="A52" s="363"/>
      <c r="B52" s="208" t="s">
        <v>450</v>
      </c>
      <c r="C52" s="113" t="s">
        <v>364</v>
      </c>
      <c r="D52" s="630"/>
      <c r="E52" s="635"/>
      <c r="F52" s="630"/>
      <c r="G52" s="635"/>
      <c r="H52" s="630"/>
      <c r="I52" s="635"/>
      <c r="J52" s="630"/>
      <c r="K52" s="635"/>
      <c r="L52" s="630"/>
      <c r="M52" s="635"/>
      <c r="N52" s="630"/>
      <c r="O52" s="635"/>
      <c r="P52" s="630"/>
      <c r="Q52" s="635"/>
      <c r="R52" s="630"/>
      <c r="S52" s="635"/>
      <c r="T52" s="630"/>
      <c r="U52" s="635"/>
      <c r="V52" s="630"/>
      <c r="W52" s="631"/>
      <c r="X52" s="364"/>
      <c r="Y52" s="50">
        <f>COUNTIF(D52:W52,"a")+COUNTIF(D52:W52,"s")</f>
        <v>0</v>
      </c>
      <c r="Z52" s="220"/>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row>
    <row r="53" spans="1:61" s="44" customFormat="1" ht="30" customHeight="1" thickBot="1" x14ac:dyDescent="0.5">
      <c r="A53" s="363"/>
      <c r="B53" s="190" t="s">
        <v>451</v>
      </c>
      <c r="C53" s="121" t="s">
        <v>239</v>
      </c>
      <c r="D53" s="24"/>
      <c r="E53" s="62"/>
      <c r="F53" s="25" t="s">
        <v>442</v>
      </c>
      <c r="G53" s="63"/>
      <c r="H53" s="24" t="s">
        <v>442</v>
      </c>
      <c r="I53" s="62"/>
      <c r="J53" s="25" t="s">
        <v>442</v>
      </c>
      <c r="K53" s="63"/>
      <c r="L53" s="24"/>
      <c r="M53" s="65"/>
      <c r="N53" s="25"/>
      <c r="O53" s="66"/>
      <c r="P53" s="24"/>
      <c r="Q53" s="65"/>
      <c r="R53" s="67"/>
      <c r="S53" s="66"/>
      <c r="T53" s="68"/>
      <c r="U53" s="65"/>
      <c r="V53" s="25"/>
      <c r="W53" s="66"/>
      <c r="X53" s="366"/>
      <c r="Y53" s="69"/>
      <c r="Z53" s="69"/>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row>
    <row r="54" spans="1:61" s="44" customFormat="1" ht="27.95" customHeight="1" x14ac:dyDescent="0.2">
      <c r="A54" s="363"/>
      <c r="B54" s="188" t="s">
        <v>452</v>
      </c>
      <c r="C54" s="119" t="s">
        <v>198</v>
      </c>
      <c r="D54" s="632"/>
      <c r="E54" s="634"/>
      <c r="F54" s="632"/>
      <c r="G54" s="634"/>
      <c r="H54" s="632"/>
      <c r="I54" s="634"/>
      <c r="J54" s="632"/>
      <c r="K54" s="634"/>
      <c r="L54" s="632"/>
      <c r="M54" s="634"/>
      <c r="N54" s="632"/>
      <c r="O54" s="634"/>
      <c r="P54" s="632"/>
      <c r="Q54" s="634"/>
      <c r="R54" s="632"/>
      <c r="S54" s="634"/>
      <c r="T54" s="632"/>
      <c r="U54" s="634"/>
      <c r="V54" s="632"/>
      <c r="W54" s="633"/>
      <c r="X54" s="364"/>
      <c r="Y54" s="50">
        <f t="shared" ref="Y54:Y59" si="1">COUNTIF(D54:W54,"a")+COUNTIF(D54:W54,"s")</f>
        <v>0</v>
      </c>
      <c r="Z54" s="220"/>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row>
    <row r="55" spans="1:61" s="44" customFormat="1" ht="27.95" customHeight="1" x14ac:dyDescent="0.2">
      <c r="A55" s="363"/>
      <c r="B55" s="189" t="s">
        <v>453</v>
      </c>
      <c r="C55" s="120" t="s">
        <v>493</v>
      </c>
      <c r="D55" s="636"/>
      <c r="E55" s="637"/>
      <c r="F55" s="636"/>
      <c r="G55" s="637"/>
      <c r="H55" s="636"/>
      <c r="I55" s="637"/>
      <c r="J55" s="636"/>
      <c r="K55" s="637"/>
      <c r="L55" s="636"/>
      <c r="M55" s="637"/>
      <c r="N55" s="636"/>
      <c r="O55" s="637"/>
      <c r="P55" s="636"/>
      <c r="Q55" s="637"/>
      <c r="R55" s="636"/>
      <c r="S55" s="637"/>
      <c r="T55" s="636"/>
      <c r="U55" s="637"/>
      <c r="V55" s="636"/>
      <c r="W55" s="649"/>
      <c r="X55" s="364"/>
      <c r="Y55" s="50">
        <f t="shared" si="1"/>
        <v>0</v>
      </c>
      <c r="Z55" s="220"/>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row>
    <row r="56" spans="1:61" s="44" customFormat="1" ht="27.95" customHeight="1" x14ac:dyDescent="0.2">
      <c r="A56" s="363"/>
      <c r="B56" s="189" t="s">
        <v>454</v>
      </c>
      <c r="C56" s="112" t="s">
        <v>243</v>
      </c>
      <c r="D56" s="636"/>
      <c r="E56" s="637"/>
      <c r="F56" s="636"/>
      <c r="G56" s="637"/>
      <c r="H56" s="636"/>
      <c r="I56" s="637"/>
      <c r="J56" s="636"/>
      <c r="K56" s="637"/>
      <c r="L56" s="636"/>
      <c r="M56" s="637"/>
      <c r="N56" s="636"/>
      <c r="O56" s="637"/>
      <c r="P56" s="636"/>
      <c r="Q56" s="637"/>
      <c r="R56" s="636"/>
      <c r="S56" s="637"/>
      <c r="T56" s="636"/>
      <c r="U56" s="637"/>
      <c r="V56" s="636"/>
      <c r="W56" s="649"/>
      <c r="X56" s="364"/>
      <c r="Y56" s="50">
        <f t="shared" si="1"/>
        <v>0</v>
      </c>
      <c r="Z56" s="220"/>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row>
    <row r="57" spans="1:61" s="44" customFormat="1" ht="27.95" customHeight="1" x14ac:dyDescent="0.2">
      <c r="A57" s="363"/>
      <c r="B57" s="208" t="s">
        <v>455</v>
      </c>
      <c r="C57" s="113" t="s">
        <v>244</v>
      </c>
      <c r="D57" s="636"/>
      <c r="E57" s="637"/>
      <c r="F57" s="636"/>
      <c r="G57" s="637"/>
      <c r="H57" s="636"/>
      <c r="I57" s="637"/>
      <c r="J57" s="636"/>
      <c r="K57" s="637"/>
      <c r="L57" s="636"/>
      <c r="M57" s="637"/>
      <c r="N57" s="636"/>
      <c r="O57" s="637"/>
      <c r="P57" s="636"/>
      <c r="Q57" s="637"/>
      <c r="R57" s="636"/>
      <c r="S57" s="637"/>
      <c r="T57" s="636"/>
      <c r="U57" s="637"/>
      <c r="V57" s="636"/>
      <c r="W57" s="649"/>
      <c r="X57" s="364"/>
      <c r="Y57" s="50">
        <f t="shared" si="1"/>
        <v>0</v>
      </c>
      <c r="Z57" s="220"/>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row>
    <row r="58" spans="1:61" s="44" customFormat="1" ht="27.95" customHeight="1" x14ac:dyDescent="0.2">
      <c r="A58" s="363"/>
      <c r="B58" s="208" t="s">
        <v>456</v>
      </c>
      <c r="C58" s="113" t="s">
        <v>212</v>
      </c>
      <c r="D58" s="636"/>
      <c r="E58" s="637"/>
      <c r="F58" s="636"/>
      <c r="G58" s="637"/>
      <c r="H58" s="636"/>
      <c r="I58" s="637"/>
      <c r="J58" s="636"/>
      <c r="K58" s="637"/>
      <c r="L58" s="636"/>
      <c r="M58" s="637"/>
      <c r="N58" s="636"/>
      <c r="O58" s="637"/>
      <c r="P58" s="636"/>
      <c r="Q58" s="637"/>
      <c r="R58" s="636"/>
      <c r="S58" s="637"/>
      <c r="T58" s="636"/>
      <c r="U58" s="637"/>
      <c r="V58" s="636"/>
      <c r="W58" s="649"/>
      <c r="X58" s="364"/>
      <c r="Y58" s="50">
        <f t="shared" si="1"/>
        <v>0</v>
      </c>
      <c r="Z58" s="220"/>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row>
    <row r="59" spans="1:61" s="44" customFormat="1" ht="41.25" thickBot="1" x14ac:dyDescent="0.25">
      <c r="A59" s="363"/>
      <c r="B59" s="208" t="s">
        <v>457</v>
      </c>
      <c r="C59" s="113" t="s">
        <v>504</v>
      </c>
      <c r="D59" s="630"/>
      <c r="E59" s="635"/>
      <c r="F59" s="630"/>
      <c r="G59" s="635"/>
      <c r="H59" s="630"/>
      <c r="I59" s="635"/>
      <c r="J59" s="630"/>
      <c r="K59" s="635"/>
      <c r="L59" s="630"/>
      <c r="M59" s="635"/>
      <c r="N59" s="630"/>
      <c r="O59" s="635"/>
      <c r="P59" s="630"/>
      <c r="Q59" s="635"/>
      <c r="R59" s="630"/>
      <c r="S59" s="635"/>
      <c r="T59" s="630"/>
      <c r="U59" s="635"/>
      <c r="V59" s="630"/>
      <c r="W59" s="631"/>
      <c r="X59" s="364"/>
      <c r="Y59" s="50">
        <f t="shared" si="1"/>
        <v>0</v>
      </c>
      <c r="Z59" s="220"/>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row>
    <row r="60" spans="1:61" s="44" customFormat="1" ht="30" customHeight="1" thickBot="1" x14ac:dyDescent="0.5">
      <c r="A60" s="363"/>
      <c r="B60" s="190" t="s">
        <v>458</v>
      </c>
      <c r="C60" s="107" t="s">
        <v>240</v>
      </c>
      <c r="D60" s="24"/>
      <c r="E60" s="62"/>
      <c r="F60" s="25" t="s">
        <v>442</v>
      </c>
      <c r="G60" s="63"/>
      <c r="H60" s="24"/>
      <c r="I60" s="62"/>
      <c r="J60" s="25"/>
      <c r="K60" s="63"/>
      <c r="L60" s="24"/>
      <c r="M60" s="62"/>
      <c r="N60" s="25"/>
      <c r="O60" s="63"/>
      <c r="P60" s="24"/>
      <c r="Q60" s="62"/>
      <c r="R60" s="25"/>
      <c r="S60" s="63"/>
      <c r="T60" s="24"/>
      <c r="U60" s="62"/>
      <c r="V60" s="25"/>
      <c r="W60" s="63"/>
      <c r="X60" s="26"/>
      <c r="Y60" s="50"/>
      <c r="Z60" s="50"/>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row>
    <row r="61" spans="1:61" s="44" customFormat="1" ht="40.5" x14ac:dyDescent="0.2">
      <c r="A61" s="363"/>
      <c r="B61" s="188" t="s">
        <v>459</v>
      </c>
      <c r="C61" s="123" t="s">
        <v>80</v>
      </c>
      <c r="D61" s="632"/>
      <c r="E61" s="634"/>
      <c r="F61" s="632"/>
      <c r="G61" s="634"/>
      <c r="H61" s="632"/>
      <c r="I61" s="634"/>
      <c r="J61" s="632"/>
      <c r="K61" s="634"/>
      <c r="L61" s="632"/>
      <c r="M61" s="634"/>
      <c r="N61" s="632"/>
      <c r="O61" s="634"/>
      <c r="P61" s="632"/>
      <c r="Q61" s="634"/>
      <c r="R61" s="632"/>
      <c r="S61" s="634"/>
      <c r="T61" s="632"/>
      <c r="U61" s="634"/>
      <c r="V61" s="632"/>
      <c r="W61" s="633"/>
      <c r="X61" s="364"/>
      <c r="Y61" s="50">
        <f>COUNTIF(D61:W61,"a")+COUNTIF(D61:W61,"s")</f>
        <v>0</v>
      </c>
      <c r="Z61" s="220"/>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row>
    <row r="62" spans="1:61" s="44" customFormat="1" ht="27.95" customHeight="1" x14ac:dyDescent="0.2">
      <c r="A62" s="363"/>
      <c r="B62" s="189" t="s">
        <v>460</v>
      </c>
      <c r="C62" s="110" t="s">
        <v>251</v>
      </c>
      <c r="D62" s="636"/>
      <c r="E62" s="637"/>
      <c r="F62" s="636"/>
      <c r="G62" s="637"/>
      <c r="H62" s="636"/>
      <c r="I62" s="637"/>
      <c r="J62" s="636"/>
      <c r="K62" s="637"/>
      <c r="L62" s="636"/>
      <c r="M62" s="637"/>
      <c r="N62" s="636"/>
      <c r="O62" s="637"/>
      <c r="P62" s="636"/>
      <c r="Q62" s="637"/>
      <c r="R62" s="636"/>
      <c r="S62" s="637"/>
      <c r="T62" s="636"/>
      <c r="U62" s="637"/>
      <c r="V62" s="636"/>
      <c r="W62" s="649"/>
      <c r="X62" s="364"/>
      <c r="Y62" s="50">
        <f>COUNTIF(D62:W62,"a")+COUNTIF(D62:W62,"s")</f>
        <v>0</v>
      </c>
      <c r="Z62" s="220"/>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row>
    <row r="63" spans="1:61" s="44" customFormat="1" ht="27.95" customHeight="1" x14ac:dyDescent="0.2">
      <c r="A63" s="363"/>
      <c r="B63" s="189" t="s">
        <v>461</v>
      </c>
      <c r="C63" s="113" t="s">
        <v>252</v>
      </c>
      <c r="D63" s="636"/>
      <c r="E63" s="637"/>
      <c r="F63" s="636"/>
      <c r="G63" s="637"/>
      <c r="H63" s="636"/>
      <c r="I63" s="637"/>
      <c r="J63" s="636"/>
      <c r="K63" s="637"/>
      <c r="L63" s="636"/>
      <c r="M63" s="637"/>
      <c r="N63" s="636"/>
      <c r="O63" s="637"/>
      <c r="P63" s="636"/>
      <c r="Q63" s="637"/>
      <c r="R63" s="636"/>
      <c r="S63" s="637"/>
      <c r="T63" s="636"/>
      <c r="U63" s="637"/>
      <c r="V63" s="636"/>
      <c r="W63" s="649"/>
      <c r="X63" s="364"/>
      <c r="Y63" s="50">
        <f>COUNTIF(D63:W63,"a")+COUNTIF(D63:W63,"s")</f>
        <v>0</v>
      </c>
      <c r="Z63" s="220"/>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row>
    <row r="64" spans="1:61" s="44" customFormat="1" ht="27.95" customHeight="1" thickBot="1" x14ac:dyDescent="0.25">
      <c r="A64" s="363"/>
      <c r="B64" s="208" t="s">
        <v>462</v>
      </c>
      <c r="C64" s="110" t="s">
        <v>505</v>
      </c>
      <c r="D64" s="630"/>
      <c r="E64" s="635"/>
      <c r="F64" s="630"/>
      <c r="G64" s="635"/>
      <c r="H64" s="630"/>
      <c r="I64" s="635"/>
      <c r="J64" s="630"/>
      <c r="K64" s="635"/>
      <c r="L64" s="630"/>
      <c r="M64" s="635"/>
      <c r="N64" s="630"/>
      <c r="O64" s="635"/>
      <c r="P64" s="630"/>
      <c r="Q64" s="635"/>
      <c r="R64" s="630"/>
      <c r="S64" s="635"/>
      <c r="T64" s="630"/>
      <c r="U64" s="635"/>
      <c r="V64" s="630"/>
      <c r="W64" s="631"/>
      <c r="X64" s="364"/>
      <c r="Y64" s="50">
        <f>COUNTIF(D64:W64,"a")+COUNTIF(D64:W64,"s")</f>
        <v>0</v>
      </c>
      <c r="Z64" s="220"/>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row>
    <row r="65" spans="1:61" s="44" customFormat="1" ht="30" customHeight="1" thickBot="1" x14ac:dyDescent="0.5">
      <c r="A65" s="363"/>
      <c r="B65" s="190" t="s">
        <v>463</v>
      </c>
      <c r="C65" s="107" t="s">
        <v>241</v>
      </c>
      <c r="D65" s="24" t="s">
        <v>442</v>
      </c>
      <c r="E65" s="62"/>
      <c r="F65" s="25" t="s">
        <v>442</v>
      </c>
      <c r="G65" s="63"/>
      <c r="H65" s="24" t="s">
        <v>442</v>
      </c>
      <c r="I65" s="62"/>
      <c r="J65" s="25" t="s">
        <v>442</v>
      </c>
      <c r="K65" s="63"/>
      <c r="L65" s="24" t="s">
        <v>442</v>
      </c>
      <c r="M65" s="62"/>
      <c r="N65" s="25" t="s">
        <v>442</v>
      </c>
      <c r="O65" s="63"/>
      <c r="P65" s="24" t="s">
        <v>442</v>
      </c>
      <c r="Q65" s="62"/>
      <c r="R65" s="25" t="s">
        <v>442</v>
      </c>
      <c r="S65" s="63"/>
      <c r="T65" s="24" t="s">
        <v>442</v>
      </c>
      <c r="U65" s="62"/>
      <c r="V65" s="25" t="s">
        <v>442</v>
      </c>
      <c r="W65" s="63"/>
      <c r="X65" s="26"/>
      <c r="Y65" s="50"/>
      <c r="Z65" s="50"/>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row>
    <row r="66" spans="1:61" s="44" customFormat="1" ht="44.45" customHeight="1" x14ac:dyDescent="0.2">
      <c r="A66" s="363"/>
      <c r="B66" s="188" t="s">
        <v>464</v>
      </c>
      <c r="C66" s="119" t="s">
        <v>546</v>
      </c>
      <c r="D66" s="632"/>
      <c r="E66" s="634"/>
      <c r="F66" s="632"/>
      <c r="G66" s="634"/>
      <c r="H66" s="632"/>
      <c r="I66" s="634"/>
      <c r="J66" s="632"/>
      <c r="K66" s="634"/>
      <c r="L66" s="632"/>
      <c r="M66" s="634"/>
      <c r="N66" s="632"/>
      <c r="O66" s="634"/>
      <c r="P66" s="632"/>
      <c r="Q66" s="634"/>
      <c r="R66" s="632"/>
      <c r="S66" s="634"/>
      <c r="T66" s="632"/>
      <c r="U66" s="634"/>
      <c r="V66" s="632"/>
      <c r="W66" s="633"/>
      <c r="X66" s="364"/>
      <c r="Y66" s="50">
        <f>COUNTIF(D66:W66,"a")+COUNTIF(D66:W66,"s")</f>
        <v>0</v>
      </c>
      <c r="Z66" s="220"/>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row>
    <row r="67" spans="1:61" s="44" customFormat="1" ht="44.45" customHeight="1" x14ac:dyDescent="0.2">
      <c r="A67" s="363"/>
      <c r="B67" s="189" t="s">
        <v>465</v>
      </c>
      <c r="C67" s="120" t="s">
        <v>226</v>
      </c>
      <c r="D67" s="636"/>
      <c r="E67" s="637"/>
      <c r="F67" s="636"/>
      <c r="G67" s="637"/>
      <c r="H67" s="636"/>
      <c r="I67" s="637"/>
      <c r="J67" s="636"/>
      <c r="K67" s="637"/>
      <c r="L67" s="636"/>
      <c r="M67" s="637"/>
      <c r="N67" s="636"/>
      <c r="O67" s="637"/>
      <c r="P67" s="636"/>
      <c r="Q67" s="637"/>
      <c r="R67" s="636"/>
      <c r="S67" s="637"/>
      <c r="T67" s="636"/>
      <c r="U67" s="637"/>
      <c r="V67" s="636"/>
      <c r="W67" s="649"/>
      <c r="X67" s="364"/>
      <c r="Y67" s="50">
        <f>COUNTIF(D67:W67,"a")+COUNTIF(D67:W67,"s")</f>
        <v>0</v>
      </c>
      <c r="Z67" s="220"/>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row>
    <row r="68" spans="1:61" s="44" customFormat="1" ht="27.95" customHeight="1" x14ac:dyDescent="0.2">
      <c r="A68" s="363"/>
      <c r="B68" s="189" t="s">
        <v>466</v>
      </c>
      <c r="C68" s="122" t="s">
        <v>245</v>
      </c>
      <c r="D68" s="636"/>
      <c r="E68" s="637"/>
      <c r="F68" s="636"/>
      <c r="G68" s="637"/>
      <c r="H68" s="636"/>
      <c r="I68" s="637"/>
      <c r="J68" s="636"/>
      <c r="K68" s="637"/>
      <c r="L68" s="636"/>
      <c r="M68" s="637"/>
      <c r="N68" s="636"/>
      <c r="O68" s="637"/>
      <c r="P68" s="636"/>
      <c r="Q68" s="637"/>
      <c r="R68" s="636"/>
      <c r="S68" s="637"/>
      <c r="T68" s="636"/>
      <c r="U68" s="637"/>
      <c r="V68" s="636"/>
      <c r="W68" s="649"/>
      <c r="X68" s="364"/>
      <c r="Y68" s="50">
        <f>COUNTIF(D68:W68,"a")+COUNTIF(D68:W68,"s")</f>
        <v>0</v>
      </c>
      <c r="Z68" s="220"/>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row>
    <row r="69" spans="1:61" s="44" customFormat="1" ht="44.45" customHeight="1" x14ac:dyDescent="0.2">
      <c r="A69" s="363"/>
      <c r="B69" s="210" t="s">
        <v>467</v>
      </c>
      <c r="C69" s="123" t="s">
        <v>253</v>
      </c>
      <c r="D69" s="636"/>
      <c r="E69" s="637"/>
      <c r="F69" s="636"/>
      <c r="G69" s="637"/>
      <c r="H69" s="636"/>
      <c r="I69" s="637"/>
      <c r="J69" s="636"/>
      <c r="K69" s="637"/>
      <c r="L69" s="636"/>
      <c r="M69" s="637"/>
      <c r="N69" s="636"/>
      <c r="O69" s="637"/>
      <c r="P69" s="636"/>
      <c r="Q69" s="637"/>
      <c r="R69" s="636"/>
      <c r="S69" s="637"/>
      <c r="T69" s="636"/>
      <c r="U69" s="637"/>
      <c r="V69" s="636"/>
      <c r="W69" s="649"/>
      <c r="X69" s="364"/>
      <c r="Y69" s="50">
        <f>COUNTIF(D69:W69,"a")+COUNTIF(D69:W69,"s")</f>
        <v>0</v>
      </c>
      <c r="Z69" s="220"/>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row>
    <row r="70" spans="1:61" s="44" customFormat="1" ht="44.45" customHeight="1" thickBot="1" x14ac:dyDescent="0.25">
      <c r="A70" s="372"/>
      <c r="B70" s="209" t="s">
        <v>468</v>
      </c>
      <c r="C70" s="276" t="s">
        <v>229</v>
      </c>
      <c r="D70" s="630"/>
      <c r="E70" s="635"/>
      <c r="F70" s="630"/>
      <c r="G70" s="635"/>
      <c r="H70" s="630"/>
      <c r="I70" s="635"/>
      <c r="J70" s="630"/>
      <c r="K70" s="635"/>
      <c r="L70" s="630"/>
      <c r="M70" s="635"/>
      <c r="N70" s="630"/>
      <c r="O70" s="635"/>
      <c r="P70" s="630"/>
      <c r="Q70" s="635"/>
      <c r="R70" s="630"/>
      <c r="S70" s="635"/>
      <c r="T70" s="630"/>
      <c r="U70" s="635"/>
      <c r="V70" s="630"/>
      <c r="W70" s="631"/>
      <c r="X70" s="373"/>
      <c r="Y70" s="50">
        <f>COUNTIF(D70:W70,"a")+COUNTIF(D70:W70,"s")</f>
        <v>0</v>
      </c>
      <c r="Z70" s="220"/>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row>
    <row r="71" spans="1:61" s="44" customFormat="1" ht="33" customHeight="1" thickBot="1" x14ac:dyDescent="0.35">
      <c r="A71" s="407"/>
      <c r="B71" s="481"/>
      <c r="C71" s="641" t="s">
        <v>242</v>
      </c>
      <c r="D71" s="642"/>
      <c r="E71" s="642"/>
      <c r="F71" s="642"/>
      <c r="G71" s="642"/>
      <c r="H71" s="642"/>
      <c r="I71" s="642"/>
      <c r="J71" s="642"/>
      <c r="K71" s="642"/>
      <c r="L71" s="642"/>
      <c r="M71" s="642"/>
      <c r="N71" s="642"/>
      <c r="O71" s="642"/>
      <c r="P71" s="642"/>
      <c r="Q71" s="642"/>
      <c r="R71" s="642"/>
      <c r="S71" s="642"/>
      <c r="T71" s="642"/>
      <c r="U71" s="642"/>
      <c r="V71" s="642"/>
      <c r="W71" s="642"/>
      <c r="X71" s="643"/>
      <c r="Y71" s="50"/>
      <c r="Z71" s="219"/>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row>
    <row r="72" spans="1:61" s="44" customFormat="1" ht="33" customHeight="1" thickBot="1" x14ac:dyDescent="0.35">
      <c r="A72" s="367"/>
      <c r="B72" s="200" t="s">
        <v>469</v>
      </c>
      <c r="C72" s="668" t="s">
        <v>264</v>
      </c>
      <c r="D72" s="669"/>
      <c r="E72" s="669"/>
      <c r="F72" s="669"/>
      <c r="G72" s="669"/>
      <c r="H72" s="669"/>
      <c r="I72" s="669"/>
      <c r="J72" s="669"/>
      <c r="K72" s="669"/>
      <c r="L72" s="669"/>
      <c r="M72" s="669"/>
      <c r="N72" s="669"/>
      <c r="O72" s="669"/>
      <c r="P72" s="669"/>
      <c r="Q72" s="669"/>
      <c r="R72" s="669"/>
      <c r="S72" s="669"/>
      <c r="T72" s="669"/>
      <c r="U72" s="669"/>
      <c r="V72" s="669"/>
      <c r="W72" s="669"/>
      <c r="X72" s="670"/>
      <c r="Y72" s="50"/>
      <c r="Z72" s="219"/>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row>
    <row r="73" spans="1:61" s="44" customFormat="1" ht="30" customHeight="1" thickBot="1" x14ac:dyDescent="0.5">
      <c r="A73" s="363"/>
      <c r="B73" s="211" t="s">
        <v>470</v>
      </c>
      <c r="C73" s="124" t="s">
        <v>377</v>
      </c>
      <c r="D73" s="71"/>
      <c r="E73" s="62"/>
      <c r="F73" s="64"/>
      <c r="G73" s="63"/>
      <c r="H73" s="24" t="s">
        <v>442</v>
      </c>
      <c r="I73" s="62"/>
      <c r="J73" s="25" t="s">
        <v>442</v>
      </c>
      <c r="K73" s="63"/>
      <c r="L73" s="24"/>
      <c r="M73" s="62"/>
      <c r="N73" s="25"/>
      <c r="O73" s="63"/>
      <c r="P73" s="71"/>
      <c r="Q73" s="62"/>
      <c r="R73" s="64"/>
      <c r="S73" s="63"/>
      <c r="T73" s="71"/>
      <c r="U73" s="62"/>
      <c r="V73" s="64"/>
      <c r="W73" s="63"/>
      <c r="X73" s="26"/>
      <c r="Y73" s="50"/>
      <c r="Z73" s="50"/>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row>
    <row r="74" spans="1:61" s="44" customFormat="1" ht="27.95" customHeight="1" x14ac:dyDescent="0.2">
      <c r="A74" s="363"/>
      <c r="B74" s="212" t="s">
        <v>471</v>
      </c>
      <c r="C74" s="164" t="s">
        <v>192</v>
      </c>
      <c r="D74" s="632"/>
      <c r="E74" s="634"/>
      <c r="F74" s="632"/>
      <c r="G74" s="634"/>
      <c r="H74" s="632"/>
      <c r="I74" s="634"/>
      <c r="J74" s="632"/>
      <c r="K74" s="634"/>
      <c r="L74" s="632"/>
      <c r="M74" s="634"/>
      <c r="N74" s="632"/>
      <c r="O74" s="634"/>
      <c r="P74" s="632"/>
      <c r="Q74" s="634"/>
      <c r="R74" s="632"/>
      <c r="S74" s="634"/>
      <c r="T74" s="632"/>
      <c r="U74" s="634"/>
      <c r="V74" s="632"/>
      <c r="W74" s="633"/>
      <c r="X74" s="368"/>
      <c r="Y74" s="50">
        <f>COUNTIF(D74:W74,"a")+COUNTIF(D74:W74,"s")</f>
        <v>0</v>
      </c>
      <c r="Z74" s="220"/>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row>
    <row r="75" spans="1:61" s="44" customFormat="1" ht="27.95" customHeight="1" thickBot="1" x14ac:dyDescent="0.25">
      <c r="A75" s="369"/>
      <c r="B75" s="213" t="s">
        <v>472</v>
      </c>
      <c r="C75" s="166" t="s">
        <v>508</v>
      </c>
      <c r="D75" s="660"/>
      <c r="E75" s="661"/>
      <c r="F75" s="660"/>
      <c r="G75" s="661"/>
      <c r="H75" s="660"/>
      <c r="I75" s="661"/>
      <c r="J75" s="660"/>
      <c r="K75" s="661"/>
      <c r="L75" s="660"/>
      <c r="M75" s="661"/>
      <c r="N75" s="660"/>
      <c r="O75" s="661"/>
      <c r="P75" s="660"/>
      <c r="Q75" s="661"/>
      <c r="R75" s="660"/>
      <c r="S75" s="661"/>
      <c r="T75" s="660"/>
      <c r="U75" s="661"/>
      <c r="V75" s="660"/>
      <c r="W75" s="667"/>
      <c r="X75" s="364"/>
      <c r="Y75" s="50">
        <f>COUNTIF(D75:W75,"a")+COUNTIF(D75:W75,"s")</f>
        <v>0</v>
      </c>
      <c r="Z75" s="220"/>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row>
    <row r="76" spans="1:61" s="44" customFormat="1" ht="30" customHeight="1" thickBot="1" x14ac:dyDescent="0.5">
      <c r="A76" s="363"/>
      <c r="B76" s="211" t="s">
        <v>473</v>
      </c>
      <c r="C76" s="149" t="s">
        <v>265</v>
      </c>
      <c r="D76" s="71"/>
      <c r="E76" s="62"/>
      <c r="F76" s="64"/>
      <c r="G76" s="63"/>
      <c r="H76" s="24" t="s">
        <v>442</v>
      </c>
      <c r="I76" s="62"/>
      <c r="J76" s="25" t="s">
        <v>442</v>
      </c>
      <c r="K76" s="63"/>
      <c r="L76" s="24"/>
      <c r="M76" s="62"/>
      <c r="N76" s="25"/>
      <c r="O76" s="63"/>
      <c r="P76" s="71"/>
      <c r="Q76" s="62"/>
      <c r="R76" s="64"/>
      <c r="S76" s="63"/>
      <c r="T76" s="71"/>
      <c r="U76" s="62"/>
      <c r="V76" s="64"/>
      <c r="W76" s="63"/>
      <c r="X76" s="26"/>
      <c r="Y76" s="50"/>
      <c r="Z76" s="50"/>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row>
    <row r="77" spans="1:61" s="44" customFormat="1" ht="27.95" customHeight="1" thickBot="1" x14ac:dyDescent="0.25">
      <c r="A77" s="363"/>
      <c r="B77" s="214" t="s">
        <v>474</v>
      </c>
      <c r="C77" s="125" t="s">
        <v>517</v>
      </c>
      <c r="D77" s="656"/>
      <c r="E77" s="657"/>
      <c r="F77" s="656"/>
      <c r="G77" s="657"/>
      <c r="H77" s="656"/>
      <c r="I77" s="657"/>
      <c r="J77" s="656"/>
      <c r="K77" s="657"/>
      <c r="L77" s="656"/>
      <c r="M77" s="657"/>
      <c r="N77" s="656"/>
      <c r="O77" s="657"/>
      <c r="P77" s="656"/>
      <c r="Q77" s="657"/>
      <c r="R77" s="656"/>
      <c r="S77" s="657"/>
      <c r="T77" s="656"/>
      <c r="U77" s="657"/>
      <c r="V77" s="656"/>
      <c r="W77" s="659"/>
      <c r="X77" s="370"/>
      <c r="Y77" s="50">
        <f>COUNTIF(D77:W77,"a")+COUNTIF(D77:W77,"s")</f>
        <v>0</v>
      </c>
      <c r="Z77" s="220"/>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row>
    <row r="78" spans="1:61" s="44" customFormat="1" ht="30" customHeight="1" thickBot="1" x14ac:dyDescent="0.5">
      <c r="A78" s="363"/>
      <c r="B78" s="190" t="s">
        <v>475</v>
      </c>
      <c r="C78" s="483" t="s">
        <v>269</v>
      </c>
      <c r="D78" s="71"/>
      <c r="E78" s="62"/>
      <c r="F78" s="71"/>
      <c r="G78" s="63"/>
      <c r="H78" s="24"/>
      <c r="I78" s="62"/>
      <c r="J78" s="24" t="s">
        <v>442</v>
      </c>
      <c r="K78" s="63"/>
      <c r="L78" s="71"/>
      <c r="M78" s="62"/>
      <c r="N78" s="24" t="s">
        <v>442</v>
      </c>
      <c r="O78" s="63"/>
      <c r="P78" s="71"/>
      <c r="Q78" s="62"/>
      <c r="R78" s="64"/>
      <c r="S78" s="63"/>
      <c r="T78" s="71"/>
      <c r="U78" s="62"/>
      <c r="V78" s="64"/>
      <c r="W78" s="63"/>
      <c r="X78" s="26"/>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row>
    <row r="79" spans="1:61" s="44" customFormat="1" ht="30" customHeight="1" thickBot="1" x14ac:dyDescent="0.25">
      <c r="A79" s="369"/>
      <c r="B79" s="467"/>
      <c r="C79" s="468" t="s">
        <v>649</v>
      </c>
      <c r="D79" s="672"/>
      <c r="E79" s="673"/>
      <c r="F79" s="673"/>
      <c r="G79" s="673"/>
      <c r="H79" s="673"/>
      <c r="I79" s="673"/>
      <c r="J79" s="673"/>
      <c r="K79" s="673"/>
      <c r="L79" s="673"/>
      <c r="M79" s="673"/>
      <c r="N79" s="673"/>
      <c r="O79" s="673"/>
      <c r="P79" s="673"/>
      <c r="Q79" s="673"/>
      <c r="R79" s="673"/>
      <c r="S79" s="673"/>
      <c r="T79" s="673"/>
      <c r="U79" s="673"/>
      <c r="V79" s="673"/>
      <c r="W79" s="673"/>
      <c r="X79" s="469"/>
      <c r="Y79" s="105"/>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row>
    <row r="80" spans="1:61" s="44" customFormat="1" ht="67.7" customHeight="1" x14ac:dyDescent="0.2">
      <c r="A80" s="363"/>
      <c r="B80" s="189" t="s">
        <v>476</v>
      </c>
      <c r="C80" s="119" t="s">
        <v>650</v>
      </c>
      <c r="D80" s="662"/>
      <c r="E80" s="663"/>
      <c r="F80" s="662"/>
      <c r="G80" s="663"/>
      <c r="H80" s="662"/>
      <c r="I80" s="663"/>
      <c r="J80" s="662"/>
      <c r="K80" s="663"/>
      <c r="L80" s="662"/>
      <c r="M80" s="663"/>
      <c r="N80" s="662"/>
      <c r="O80" s="663"/>
      <c r="P80" s="662"/>
      <c r="Q80" s="663"/>
      <c r="R80" s="662"/>
      <c r="S80" s="663"/>
      <c r="T80" s="662"/>
      <c r="U80" s="663"/>
      <c r="V80" s="662"/>
      <c r="W80" s="671"/>
      <c r="X80" s="77"/>
      <c r="Y80" s="50">
        <f>COUNTIF(D80:W80,"a")+COUNTIF(D80:W80,"s")+COUNTIF(X80,"NA")</f>
        <v>0</v>
      </c>
      <c r="Z80" s="163"/>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row>
    <row r="81" spans="1:61" s="44" customFormat="1" ht="106.5" customHeight="1" thickBot="1" x14ac:dyDescent="0.25">
      <c r="A81" s="363"/>
      <c r="B81" s="189" t="s">
        <v>477</v>
      </c>
      <c r="C81" s="113" t="s">
        <v>651</v>
      </c>
      <c r="D81" s="647"/>
      <c r="E81" s="648"/>
      <c r="F81" s="647"/>
      <c r="G81" s="648"/>
      <c r="H81" s="647"/>
      <c r="I81" s="648"/>
      <c r="J81" s="647"/>
      <c r="K81" s="648"/>
      <c r="L81" s="647"/>
      <c r="M81" s="648"/>
      <c r="N81" s="647"/>
      <c r="O81" s="648"/>
      <c r="P81" s="647"/>
      <c r="Q81" s="648"/>
      <c r="R81" s="647"/>
      <c r="S81" s="648"/>
      <c r="T81" s="647"/>
      <c r="U81" s="648"/>
      <c r="V81" s="647"/>
      <c r="W81" s="658"/>
      <c r="X81" s="470" t="str">
        <f>IF($X$80="na","na","")</f>
        <v/>
      </c>
      <c r="Y81" s="50">
        <f>COUNTIF(D81:W81,"a")+COUNTIF(D81:W81,"s")+COUNTIF(X81,"NA")</f>
        <v>0</v>
      </c>
      <c r="Z81" s="163"/>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row>
    <row r="82" spans="1:61" s="44" customFormat="1" ht="30" customHeight="1" thickBot="1" x14ac:dyDescent="0.25">
      <c r="A82" s="369"/>
      <c r="B82" s="199"/>
      <c r="C82" s="468" t="s">
        <v>652</v>
      </c>
      <c r="D82" s="672"/>
      <c r="E82" s="673"/>
      <c r="F82" s="673"/>
      <c r="G82" s="673"/>
      <c r="H82" s="673"/>
      <c r="I82" s="673"/>
      <c r="J82" s="673"/>
      <c r="K82" s="673"/>
      <c r="L82" s="673"/>
      <c r="M82" s="673"/>
      <c r="N82" s="673"/>
      <c r="O82" s="673"/>
      <c r="P82" s="673"/>
      <c r="Q82" s="673"/>
      <c r="R82" s="673"/>
      <c r="S82" s="673"/>
      <c r="T82" s="673"/>
      <c r="U82" s="673"/>
      <c r="V82" s="673"/>
      <c r="W82" s="673"/>
      <c r="X82" s="469"/>
      <c r="Y82" s="105"/>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row>
    <row r="83" spans="1:61" s="44" customFormat="1" ht="45" customHeight="1" x14ac:dyDescent="0.2">
      <c r="A83" s="363"/>
      <c r="B83" s="189" t="s">
        <v>478</v>
      </c>
      <c r="C83" s="119" t="s">
        <v>1026</v>
      </c>
      <c r="D83" s="662"/>
      <c r="E83" s="663"/>
      <c r="F83" s="662"/>
      <c r="G83" s="663"/>
      <c r="H83" s="662"/>
      <c r="I83" s="663"/>
      <c r="J83" s="662"/>
      <c r="K83" s="663"/>
      <c r="L83" s="662"/>
      <c r="M83" s="663"/>
      <c r="N83" s="662"/>
      <c r="O83" s="663"/>
      <c r="P83" s="662"/>
      <c r="Q83" s="663"/>
      <c r="R83" s="662"/>
      <c r="S83" s="663"/>
      <c r="T83" s="662"/>
      <c r="U83" s="663"/>
      <c r="V83" s="662"/>
      <c r="W83" s="671"/>
      <c r="X83" s="78" t="str">
        <f>IF($X$80="na","na","")</f>
        <v/>
      </c>
      <c r="Y83" s="50">
        <f>COUNTIF(D83:W83,"a")+COUNTIF(D83:W83,"s")+COUNTIF(X83,"NA")</f>
        <v>0</v>
      </c>
      <c r="Z83" s="163"/>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row>
    <row r="84" spans="1:61" s="44" customFormat="1" ht="67.7" customHeight="1" x14ac:dyDescent="0.2">
      <c r="A84" s="363"/>
      <c r="B84" s="189" t="s">
        <v>479</v>
      </c>
      <c r="C84" s="120" t="s">
        <v>653</v>
      </c>
      <c r="D84" s="636"/>
      <c r="E84" s="637"/>
      <c r="F84" s="636"/>
      <c r="G84" s="637"/>
      <c r="H84" s="636"/>
      <c r="I84" s="637"/>
      <c r="J84" s="636"/>
      <c r="K84" s="637"/>
      <c r="L84" s="636"/>
      <c r="M84" s="637"/>
      <c r="N84" s="636"/>
      <c r="O84" s="637"/>
      <c r="P84" s="636"/>
      <c r="Q84" s="637"/>
      <c r="R84" s="636"/>
      <c r="S84" s="637"/>
      <c r="T84" s="636"/>
      <c r="U84" s="637"/>
      <c r="V84" s="636"/>
      <c r="W84" s="649"/>
      <c r="X84" s="371" t="str">
        <f>IF($X$80="na","na","")</f>
        <v/>
      </c>
      <c r="Y84" s="50">
        <f>COUNTIF(D84:W84,"a")+COUNTIF(D84:W84,"s")+COUNTIF(X84,"NA")</f>
        <v>0</v>
      </c>
      <c r="Z84" s="163"/>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row>
    <row r="85" spans="1:61" s="44" customFormat="1" ht="45" customHeight="1" thickBot="1" x14ac:dyDescent="0.25">
      <c r="A85" s="363"/>
      <c r="B85" s="209" t="s">
        <v>480</v>
      </c>
      <c r="C85" s="131" t="s">
        <v>375</v>
      </c>
      <c r="D85" s="647"/>
      <c r="E85" s="648"/>
      <c r="F85" s="647"/>
      <c r="G85" s="648"/>
      <c r="H85" s="647"/>
      <c r="I85" s="648"/>
      <c r="J85" s="647"/>
      <c r="K85" s="648"/>
      <c r="L85" s="647"/>
      <c r="M85" s="648"/>
      <c r="N85" s="647"/>
      <c r="O85" s="648"/>
      <c r="P85" s="647"/>
      <c r="Q85" s="648"/>
      <c r="R85" s="647"/>
      <c r="S85" s="648"/>
      <c r="T85" s="647"/>
      <c r="U85" s="648"/>
      <c r="V85" s="647"/>
      <c r="W85" s="658"/>
      <c r="X85" s="470" t="str">
        <f>IF($X$80="na","na","")</f>
        <v/>
      </c>
      <c r="Y85" s="50">
        <f>COUNTIF(D85:W85,"a")+COUNTIF(D85:W85,"s")+COUNTIF(X85,"NA")</f>
        <v>0</v>
      </c>
      <c r="Z85" s="163"/>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row>
    <row r="86" spans="1:61" s="44" customFormat="1" ht="30" customHeight="1" thickBot="1" x14ac:dyDescent="0.5">
      <c r="A86" s="363"/>
      <c r="B86" s="190" t="s">
        <v>558</v>
      </c>
      <c r="C86" s="483" t="s">
        <v>559</v>
      </c>
      <c r="D86" s="71"/>
      <c r="E86" s="62"/>
      <c r="F86" s="24"/>
      <c r="G86" s="63"/>
      <c r="H86" s="24"/>
      <c r="I86" s="62"/>
      <c r="J86" s="25"/>
      <c r="K86" s="63"/>
      <c r="L86" s="71"/>
      <c r="M86" s="62"/>
      <c r="N86" s="25"/>
      <c r="O86" s="63"/>
      <c r="P86" s="71"/>
      <c r="Q86" s="62"/>
      <c r="R86" s="64"/>
      <c r="S86" s="63"/>
      <c r="T86" s="71"/>
      <c r="U86" s="62"/>
      <c r="V86" s="64"/>
      <c r="W86" s="63"/>
      <c r="X86" s="26"/>
      <c r="Y86" s="50"/>
      <c r="Z86" s="50"/>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row>
    <row r="87" spans="1:61" s="44" customFormat="1" ht="48" customHeight="1" thickBot="1" x14ac:dyDescent="0.35">
      <c r="A87" s="363"/>
      <c r="B87" s="188"/>
      <c r="C87" s="547" t="s">
        <v>846</v>
      </c>
      <c r="D87" s="664"/>
      <c r="E87" s="665"/>
      <c r="F87" s="665"/>
      <c r="G87" s="665"/>
      <c r="H87" s="665"/>
      <c r="I87" s="665"/>
      <c r="J87" s="665"/>
      <c r="K87" s="665"/>
      <c r="L87" s="665"/>
      <c r="M87" s="665"/>
      <c r="N87" s="665"/>
      <c r="O87" s="665"/>
      <c r="P87" s="665"/>
      <c r="Q87" s="665"/>
      <c r="R87" s="665"/>
      <c r="S87" s="665"/>
      <c r="T87" s="665"/>
      <c r="U87" s="665"/>
      <c r="V87" s="665"/>
      <c r="W87" s="665"/>
      <c r="X87" s="666"/>
      <c r="Y87" s="50"/>
      <c r="Z87" s="50"/>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row>
    <row r="88" spans="1:61" s="44" customFormat="1" ht="67.7" customHeight="1" x14ac:dyDescent="0.2">
      <c r="A88" s="363"/>
      <c r="B88" s="189" t="s">
        <v>560</v>
      </c>
      <c r="C88" s="120" t="s">
        <v>561</v>
      </c>
      <c r="D88" s="636"/>
      <c r="E88" s="637"/>
      <c r="F88" s="636"/>
      <c r="G88" s="637"/>
      <c r="H88" s="636"/>
      <c r="I88" s="637"/>
      <c r="J88" s="636"/>
      <c r="K88" s="637"/>
      <c r="L88" s="636"/>
      <c r="M88" s="637"/>
      <c r="N88" s="636"/>
      <c r="O88" s="637"/>
      <c r="P88" s="636"/>
      <c r="Q88" s="637"/>
      <c r="R88" s="636"/>
      <c r="S88" s="637"/>
      <c r="T88" s="636"/>
      <c r="U88" s="637"/>
      <c r="V88" s="636"/>
      <c r="W88" s="637"/>
      <c r="X88" s="34"/>
      <c r="Y88" s="50">
        <f>COUNTIF(D88:W88,"a")+COUNTIF(D88:W88,"s")+COUNTIF(X88,"na")</f>
        <v>0</v>
      </c>
      <c r="Z88" s="220"/>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row>
    <row r="89" spans="1:61" s="44" customFormat="1" ht="67.7" customHeight="1" thickBot="1" x14ac:dyDescent="0.25">
      <c r="A89" s="372"/>
      <c r="B89" s="209" t="s">
        <v>562</v>
      </c>
      <c r="C89" s="276" t="s">
        <v>563</v>
      </c>
      <c r="D89" s="630"/>
      <c r="E89" s="635"/>
      <c r="F89" s="630"/>
      <c r="G89" s="635"/>
      <c r="H89" s="630"/>
      <c r="I89" s="635"/>
      <c r="J89" s="630"/>
      <c r="K89" s="635"/>
      <c r="L89" s="630"/>
      <c r="M89" s="635"/>
      <c r="N89" s="630"/>
      <c r="O89" s="635"/>
      <c r="P89" s="630"/>
      <c r="Q89" s="635"/>
      <c r="R89" s="630"/>
      <c r="S89" s="635"/>
      <c r="T89" s="630"/>
      <c r="U89" s="635"/>
      <c r="V89" s="630"/>
      <c r="W89" s="635"/>
      <c r="X89" s="484"/>
      <c r="Y89" s="50">
        <f>COUNTIF(D89:W89,"a")+COUNTIF(D89:W89,"s")</f>
        <v>0</v>
      </c>
      <c r="Z89" s="220"/>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row>
    <row r="90" spans="1:61" s="44" customFormat="1" ht="33" customHeight="1" thickBot="1" x14ac:dyDescent="0.35">
      <c r="A90" s="374"/>
      <c r="B90" s="408" t="s">
        <v>482</v>
      </c>
      <c r="C90" s="641" t="s">
        <v>266</v>
      </c>
      <c r="D90" s="642"/>
      <c r="E90" s="642"/>
      <c r="F90" s="642"/>
      <c r="G90" s="642"/>
      <c r="H90" s="642"/>
      <c r="I90" s="642"/>
      <c r="J90" s="642"/>
      <c r="K90" s="642"/>
      <c r="L90" s="642"/>
      <c r="M90" s="642"/>
      <c r="N90" s="642"/>
      <c r="O90" s="642"/>
      <c r="P90" s="642"/>
      <c r="Q90" s="642"/>
      <c r="R90" s="642"/>
      <c r="S90" s="642"/>
      <c r="T90" s="642"/>
      <c r="U90" s="642"/>
      <c r="V90" s="642"/>
      <c r="W90" s="642"/>
      <c r="X90" s="643"/>
      <c r="Y90" s="50"/>
      <c r="Z90" s="219"/>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row>
    <row r="91" spans="1:61" s="44" customFormat="1" ht="33" customHeight="1" thickBot="1" x14ac:dyDescent="0.5">
      <c r="A91" s="363"/>
      <c r="B91" s="190" t="s">
        <v>481</v>
      </c>
      <c r="C91" s="483" t="s">
        <v>220</v>
      </c>
      <c r="D91" s="71"/>
      <c r="E91" s="62"/>
      <c r="F91" s="25" t="s">
        <v>442</v>
      </c>
      <c r="G91" s="63"/>
      <c r="H91" s="24"/>
      <c r="I91" s="62"/>
      <c r="J91" s="25" t="s">
        <v>442</v>
      </c>
      <c r="K91" s="63"/>
      <c r="L91" s="24"/>
      <c r="M91" s="62"/>
      <c r="N91" s="25" t="s">
        <v>442</v>
      </c>
      <c r="O91" s="63"/>
      <c r="P91" s="71"/>
      <c r="Q91" s="62"/>
      <c r="R91" s="64"/>
      <c r="S91" s="63"/>
      <c r="T91" s="71"/>
      <c r="U91" s="62"/>
      <c r="V91" s="64"/>
      <c r="W91" s="63"/>
      <c r="X91" s="26"/>
      <c r="Y91" s="50"/>
      <c r="Z91" s="50"/>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row>
    <row r="92" spans="1:61" s="44" customFormat="1" ht="69.599999999999994" customHeight="1" thickBot="1" x14ac:dyDescent="0.25">
      <c r="A92" s="363"/>
      <c r="B92" s="188" t="s">
        <v>118</v>
      </c>
      <c r="C92" s="128" t="s">
        <v>254</v>
      </c>
      <c r="D92" s="644"/>
      <c r="E92" s="645"/>
      <c r="F92" s="644"/>
      <c r="G92" s="645"/>
      <c r="H92" s="644"/>
      <c r="I92" s="645"/>
      <c r="J92" s="644"/>
      <c r="K92" s="645"/>
      <c r="L92" s="644"/>
      <c r="M92" s="645"/>
      <c r="N92" s="644"/>
      <c r="O92" s="645"/>
      <c r="P92" s="644"/>
      <c r="Q92" s="645"/>
      <c r="R92" s="644"/>
      <c r="S92" s="645"/>
      <c r="T92" s="644"/>
      <c r="U92" s="645"/>
      <c r="V92" s="644"/>
      <c r="W92" s="646"/>
      <c r="X92" s="364"/>
      <c r="Y92" s="50">
        <f>COUNTIF(D92:W92,"a")+COUNTIF(D92:W92,"s")</f>
        <v>0</v>
      </c>
      <c r="Z92" s="220"/>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row>
    <row r="93" spans="1:61" s="44" customFormat="1" ht="30" customHeight="1" thickBot="1" x14ac:dyDescent="0.5">
      <c r="A93" s="363"/>
      <c r="B93" s="190" t="s">
        <v>119</v>
      </c>
      <c r="C93" s="483" t="s">
        <v>267</v>
      </c>
      <c r="D93" s="71"/>
      <c r="E93" s="62"/>
      <c r="F93" s="24" t="s">
        <v>442</v>
      </c>
      <c r="G93" s="63"/>
      <c r="H93" s="24"/>
      <c r="I93" s="62"/>
      <c r="J93" s="25" t="s">
        <v>442</v>
      </c>
      <c r="K93" s="63"/>
      <c r="L93" s="71"/>
      <c r="M93" s="62"/>
      <c r="N93" s="25" t="s">
        <v>442</v>
      </c>
      <c r="O93" s="63"/>
      <c r="P93" s="71"/>
      <c r="Q93" s="62"/>
      <c r="R93" s="64"/>
      <c r="S93" s="63"/>
      <c r="T93" s="71"/>
      <c r="U93" s="62"/>
      <c r="V93" s="64"/>
      <c r="W93" s="63"/>
      <c r="X93" s="26"/>
      <c r="Y93" s="50"/>
      <c r="Z93" s="50"/>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row>
    <row r="94" spans="1:61" s="44" customFormat="1" ht="27.95" customHeight="1" x14ac:dyDescent="0.2">
      <c r="A94" s="363"/>
      <c r="B94" s="188" t="s">
        <v>120</v>
      </c>
      <c r="C94" s="119" t="s">
        <v>234</v>
      </c>
      <c r="D94" s="632"/>
      <c r="E94" s="634"/>
      <c r="F94" s="632"/>
      <c r="G94" s="634"/>
      <c r="H94" s="632"/>
      <c r="I94" s="634"/>
      <c r="J94" s="632"/>
      <c r="K94" s="634"/>
      <c r="L94" s="632"/>
      <c r="M94" s="634"/>
      <c r="N94" s="632"/>
      <c r="O94" s="634"/>
      <c r="P94" s="632"/>
      <c r="Q94" s="634"/>
      <c r="R94" s="632"/>
      <c r="S94" s="634"/>
      <c r="T94" s="632"/>
      <c r="U94" s="634"/>
      <c r="V94" s="632"/>
      <c r="W94" s="633"/>
      <c r="X94" s="364"/>
      <c r="Y94" s="50">
        <f t="shared" ref="Y94:Y99" si="2">COUNTIF(D94:W94,"a")+COUNTIF(D94:W94,"s")</f>
        <v>0</v>
      </c>
      <c r="Z94" s="220"/>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row>
    <row r="95" spans="1:61" s="44" customFormat="1" ht="27.95" customHeight="1" x14ac:dyDescent="0.2">
      <c r="A95" s="363"/>
      <c r="B95" s="189" t="s">
        <v>121</v>
      </c>
      <c r="C95" s="120" t="s">
        <v>235</v>
      </c>
      <c r="D95" s="636"/>
      <c r="E95" s="637"/>
      <c r="F95" s="636"/>
      <c r="G95" s="637"/>
      <c r="H95" s="636"/>
      <c r="I95" s="637"/>
      <c r="J95" s="636"/>
      <c r="K95" s="637"/>
      <c r="L95" s="636"/>
      <c r="M95" s="637"/>
      <c r="N95" s="636"/>
      <c r="O95" s="637"/>
      <c r="P95" s="636"/>
      <c r="Q95" s="637"/>
      <c r="R95" s="636"/>
      <c r="S95" s="637"/>
      <c r="T95" s="636"/>
      <c r="U95" s="637"/>
      <c r="V95" s="636"/>
      <c r="W95" s="649"/>
      <c r="X95" s="364"/>
      <c r="Y95" s="50">
        <f t="shared" si="2"/>
        <v>0</v>
      </c>
      <c r="Z95" s="220"/>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row>
    <row r="96" spans="1:61" s="44" customFormat="1" ht="27.95" customHeight="1" x14ac:dyDescent="0.2">
      <c r="A96" s="363"/>
      <c r="B96" s="189" t="s">
        <v>122</v>
      </c>
      <c r="C96" s="120" t="s">
        <v>236</v>
      </c>
      <c r="D96" s="636"/>
      <c r="E96" s="637"/>
      <c r="F96" s="636"/>
      <c r="G96" s="637"/>
      <c r="H96" s="636"/>
      <c r="I96" s="637"/>
      <c r="J96" s="636"/>
      <c r="K96" s="637"/>
      <c r="L96" s="636"/>
      <c r="M96" s="637"/>
      <c r="N96" s="636"/>
      <c r="O96" s="637"/>
      <c r="P96" s="636"/>
      <c r="Q96" s="637"/>
      <c r="R96" s="636"/>
      <c r="S96" s="637"/>
      <c r="T96" s="636"/>
      <c r="U96" s="637"/>
      <c r="V96" s="636"/>
      <c r="W96" s="649"/>
      <c r="X96" s="364"/>
      <c r="Y96" s="50">
        <f t="shared" si="2"/>
        <v>0</v>
      </c>
      <c r="Z96" s="220"/>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row>
    <row r="97" spans="1:61" s="44" customFormat="1" ht="40.9" customHeight="1" x14ac:dyDescent="0.2">
      <c r="A97" s="363"/>
      <c r="B97" s="189" t="s">
        <v>123</v>
      </c>
      <c r="C97" s="120" t="s">
        <v>366</v>
      </c>
      <c r="D97" s="636"/>
      <c r="E97" s="637"/>
      <c r="F97" s="636"/>
      <c r="G97" s="637"/>
      <c r="H97" s="636"/>
      <c r="I97" s="637"/>
      <c r="J97" s="636"/>
      <c r="K97" s="637"/>
      <c r="L97" s="636"/>
      <c r="M97" s="637"/>
      <c r="N97" s="636"/>
      <c r="O97" s="637"/>
      <c r="P97" s="636"/>
      <c r="Q97" s="637"/>
      <c r="R97" s="636"/>
      <c r="S97" s="637"/>
      <c r="T97" s="636"/>
      <c r="U97" s="637"/>
      <c r="V97" s="636"/>
      <c r="W97" s="649"/>
      <c r="X97" s="364"/>
      <c r="Y97" s="50">
        <f t="shared" si="2"/>
        <v>0</v>
      </c>
      <c r="Z97" s="220"/>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row>
    <row r="98" spans="1:61" s="44" customFormat="1" ht="22.9" customHeight="1" x14ac:dyDescent="0.2">
      <c r="A98" s="363"/>
      <c r="B98" s="189" t="s">
        <v>124</v>
      </c>
      <c r="C98" s="120" t="s">
        <v>67</v>
      </c>
      <c r="D98" s="636"/>
      <c r="E98" s="637"/>
      <c r="F98" s="636"/>
      <c r="G98" s="637"/>
      <c r="H98" s="636"/>
      <c r="I98" s="637"/>
      <c r="J98" s="636"/>
      <c r="K98" s="637"/>
      <c r="L98" s="636"/>
      <c r="M98" s="637"/>
      <c r="N98" s="636"/>
      <c r="O98" s="637"/>
      <c r="P98" s="636"/>
      <c r="Q98" s="637"/>
      <c r="R98" s="636"/>
      <c r="S98" s="637"/>
      <c r="T98" s="636"/>
      <c r="U98" s="637"/>
      <c r="V98" s="636"/>
      <c r="W98" s="649"/>
      <c r="X98" s="364"/>
      <c r="Y98" s="50">
        <f t="shared" si="2"/>
        <v>0</v>
      </c>
      <c r="Z98" s="220"/>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row>
    <row r="99" spans="1:61" s="44" customFormat="1" ht="41.25" thickBot="1" x14ac:dyDescent="0.25">
      <c r="A99" s="363"/>
      <c r="B99" s="189" t="s">
        <v>125</v>
      </c>
      <c r="C99" s="127" t="s">
        <v>68</v>
      </c>
      <c r="D99" s="636"/>
      <c r="E99" s="637"/>
      <c r="F99" s="636"/>
      <c r="G99" s="637"/>
      <c r="H99" s="636"/>
      <c r="I99" s="637"/>
      <c r="J99" s="636"/>
      <c r="K99" s="637"/>
      <c r="L99" s="636"/>
      <c r="M99" s="637"/>
      <c r="N99" s="636"/>
      <c r="O99" s="637"/>
      <c r="P99" s="636"/>
      <c r="Q99" s="637"/>
      <c r="R99" s="636"/>
      <c r="S99" s="637"/>
      <c r="T99" s="636"/>
      <c r="U99" s="637"/>
      <c r="V99" s="636"/>
      <c r="W99" s="649"/>
      <c r="X99" s="364"/>
      <c r="Y99" s="50">
        <f t="shared" si="2"/>
        <v>0</v>
      </c>
      <c r="Z99" s="220"/>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row>
    <row r="100" spans="1:61" s="44" customFormat="1" ht="30" customHeight="1" thickBot="1" x14ac:dyDescent="0.5">
      <c r="A100" s="363"/>
      <c r="B100" s="190" t="s">
        <v>116</v>
      </c>
      <c r="C100" s="483" t="s">
        <v>268</v>
      </c>
      <c r="D100" s="71"/>
      <c r="E100" s="62"/>
      <c r="F100" s="25" t="s">
        <v>442</v>
      </c>
      <c r="G100" s="62"/>
      <c r="H100" s="25" t="s">
        <v>442</v>
      </c>
      <c r="I100" s="62"/>
      <c r="J100" s="25" t="s">
        <v>442</v>
      </c>
      <c r="K100" s="63"/>
      <c r="L100" s="71"/>
      <c r="M100" s="62"/>
      <c r="N100" s="64"/>
      <c r="O100" s="63"/>
      <c r="P100" s="71"/>
      <c r="Q100" s="62"/>
      <c r="R100" s="64"/>
      <c r="S100" s="63"/>
      <c r="T100" s="71"/>
      <c r="U100" s="62"/>
      <c r="V100" s="64"/>
      <c r="W100" s="63"/>
      <c r="X100" s="26"/>
      <c r="Y100" s="50"/>
      <c r="Z100" s="50"/>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row>
    <row r="101" spans="1:61" s="44" customFormat="1" ht="45" customHeight="1" x14ac:dyDescent="0.2">
      <c r="A101" s="363"/>
      <c r="B101" s="188" t="s">
        <v>117</v>
      </c>
      <c r="C101" s="119" t="s">
        <v>1045</v>
      </c>
      <c r="D101" s="652"/>
      <c r="E101" s="653"/>
      <c r="F101" s="652"/>
      <c r="G101" s="653"/>
      <c r="H101" s="652"/>
      <c r="I101" s="653"/>
      <c r="J101" s="652"/>
      <c r="K101" s="653"/>
      <c r="L101" s="652"/>
      <c r="M101" s="653"/>
      <c r="N101" s="652"/>
      <c r="O101" s="653"/>
      <c r="P101" s="652"/>
      <c r="Q101" s="653"/>
      <c r="R101" s="652"/>
      <c r="S101" s="653"/>
      <c r="T101" s="652"/>
      <c r="U101" s="653"/>
      <c r="V101" s="652"/>
      <c r="W101" s="655"/>
      <c r="X101" s="364"/>
      <c r="Y101" s="50">
        <f>COUNTIF(D101:W101,"a")+COUNTIF(D101:W101,"s")</f>
        <v>0</v>
      </c>
      <c r="Z101" s="163"/>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row>
    <row r="102" spans="1:61" s="44" customFormat="1" ht="45" customHeight="1" thickBot="1" x14ac:dyDescent="0.25">
      <c r="A102" s="372"/>
      <c r="B102" s="209" t="s">
        <v>593</v>
      </c>
      <c r="C102" s="276" t="s">
        <v>594</v>
      </c>
      <c r="D102" s="650"/>
      <c r="E102" s="651"/>
      <c r="F102" s="650"/>
      <c r="G102" s="651"/>
      <c r="H102" s="650"/>
      <c r="I102" s="651"/>
      <c r="J102" s="650"/>
      <c r="K102" s="651"/>
      <c r="L102" s="650"/>
      <c r="M102" s="651"/>
      <c r="N102" s="650"/>
      <c r="O102" s="651"/>
      <c r="P102" s="650"/>
      <c r="Q102" s="651"/>
      <c r="R102" s="650"/>
      <c r="S102" s="651"/>
      <c r="T102" s="650"/>
      <c r="U102" s="651"/>
      <c r="V102" s="650"/>
      <c r="W102" s="654"/>
      <c r="X102" s="373"/>
      <c r="Y102" s="50">
        <f>COUNTIF(D102:W102,"a")+COUNTIF(D102:W102,"s")</f>
        <v>0</v>
      </c>
      <c r="Z102" s="163"/>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row>
    <row r="103" spans="1:61" s="254" customFormat="1" x14ac:dyDescent="0.2">
      <c r="A103" s="248"/>
      <c r="B103" s="275"/>
      <c r="C103" s="247"/>
      <c r="D103" s="248"/>
      <c r="E103" s="248"/>
      <c r="F103" s="248"/>
      <c r="G103" s="248"/>
      <c r="H103" s="248"/>
      <c r="I103" s="248"/>
      <c r="J103" s="248"/>
      <c r="K103" s="248"/>
      <c r="L103" s="248"/>
      <c r="M103" s="248"/>
      <c r="N103" s="248"/>
      <c r="O103" s="248"/>
      <c r="P103" s="248"/>
      <c r="Q103" s="248"/>
      <c r="R103" s="248"/>
      <c r="S103" s="248"/>
      <c r="T103" s="248"/>
      <c r="U103" s="248"/>
      <c r="V103" s="248"/>
      <c r="W103" s="248"/>
      <c r="X103" s="248"/>
      <c r="Z103" s="248"/>
    </row>
    <row r="104" spans="1:61" s="254" customFormat="1" x14ac:dyDescent="0.2">
      <c r="A104" s="248"/>
      <c r="B104" s="275"/>
      <c r="C104" s="247"/>
      <c r="D104" s="248"/>
      <c r="E104" s="248"/>
      <c r="F104" s="248"/>
      <c r="G104" s="248"/>
      <c r="H104" s="248"/>
      <c r="I104" s="248"/>
      <c r="J104" s="248"/>
      <c r="K104" s="248"/>
      <c r="L104" s="248"/>
      <c r="M104" s="248"/>
      <c r="N104" s="248"/>
      <c r="O104" s="248"/>
      <c r="P104" s="248"/>
      <c r="Q104" s="248"/>
      <c r="R104" s="248"/>
      <c r="S104" s="248"/>
      <c r="T104" s="248"/>
      <c r="U104" s="248"/>
      <c r="V104" s="248"/>
      <c r="W104" s="248"/>
      <c r="X104" s="248"/>
      <c r="Z104" s="248"/>
    </row>
    <row r="105" spans="1:61" s="254" customFormat="1" x14ac:dyDescent="0.2">
      <c r="A105" s="248"/>
      <c r="B105" s="275"/>
      <c r="C105" s="247"/>
      <c r="D105" s="248"/>
      <c r="E105" s="248"/>
      <c r="F105" s="248"/>
      <c r="G105" s="248"/>
      <c r="H105" s="248"/>
      <c r="I105" s="248"/>
      <c r="J105" s="248"/>
      <c r="K105" s="248"/>
      <c r="L105" s="248"/>
      <c r="M105" s="248"/>
      <c r="N105" s="248"/>
      <c r="O105" s="248"/>
      <c r="P105" s="248"/>
      <c r="Q105" s="248"/>
      <c r="R105" s="248"/>
      <c r="S105" s="248"/>
      <c r="T105" s="248"/>
      <c r="U105" s="248"/>
      <c r="V105" s="248"/>
      <c r="W105" s="248"/>
      <c r="X105" s="248"/>
      <c r="Z105" s="248"/>
    </row>
    <row r="106" spans="1:61" s="254" customFormat="1" x14ac:dyDescent="0.2">
      <c r="A106" s="248"/>
      <c r="B106" s="275"/>
      <c r="C106" s="247"/>
      <c r="D106" s="248"/>
      <c r="E106" s="248"/>
      <c r="F106" s="248"/>
      <c r="G106" s="248"/>
      <c r="H106" s="248"/>
      <c r="I106" s="248"/>
      <c r="J106" s="248"/>
      <c r="K106" s="248"/>
      <c r="L106" s="248"/>
      <c r="M106" s="248"/>
      <c r="N106" s="248"/>
      <c r="O106" s="248"/>
      <c r="P106" s="248"/>
      <c r="Q106" s="248"/>
      <c r="R106" s="248"/>
      <c r="S106" s="248"/>
      <c r="T106" s="248"/>
      <c r="U106" s="248"/>
      <c r="V106" s="248"/>
      <c r="W106" s="248"/>
      <c r="X106" s="248"/>
      <c r="Z106" s="248"/>
    </row>
    <row r="107" spans="1:61" s="254" customFormat="1" x14ac:dyDescent="0.2">
      <c r="A107" s="248"/>
      <c r="B107" s="275"/>
      <c r="C107" s="247"/>
      <c r="D107" s="248"/>
      <c r="E107" s="248"/>
      <c r="F107" s="248"/>
      <c r="G107" s="248"/>
      <c r="H107" s="248"/>
      <c r="I107" s="248"/>
      <c r="J107" s="248"/>
      <c r="K107" s="248"/>
      <c r="L107" s="248"/>
      <c r="M107" s="248"/>
      <c r="N107" s="248"/>
      <c r="O107" s="248"/>
      <c r="P107" s="248"/>
      <c r="Q107" s="248"/>
      <c r="R107" s="248"/>
      <c r="S107" s="248"/>
      <c r="T107" s="248"/>
      <c r="U107" s="248"/>
      <c r="V107" s="248"/>
      <c r="W107" s="248"/>
      <c r="X107" s="248"/>
      <c r="Z107" s="248"/>
    </row>
    <row r="108" spans="1:61" s="254" customFormat="1" x14ac:dyDescent="0.2">
      <c r="A108" s="248"/>
      <c r="B108" s="275"/>
      <c r="C108" s="247"/>
      <c r="D108" s="248"/>
      <c r="E108" s="248"/>
      <c r="F108" s="248"/>
      <c r="G108" s="248"/>
      <c r="H108" s="248"/>
      <c r="I108" s="248"/>
      <c r="J108" s="248"/>
      <c r="K108" s="248"/>
      <c r="L108" s="248"/>
      <c r="M108" s="248"/>
      <c r="N108" s="248"/>
      <c r="O108" s="248"/>
      <c r="P108" s="248"/>
      <c r="Q108" s="248"/>
      <c r="R108" s="248"/>
      <c r="S108" s="248"/>
      <c r="T108" s="248"/>
      <c r="U108" s="248"/>
      <c r="V108" s="248"/>
      <c r="W108" s="248"/>
      <c r="X108" s="248"/>
      <c r="Z108" s="248"/>
    </row>
    <row r="109" spans="1:61" s="254" customFormat="1" x14ac:dyDescent="0.2">
      <c r="A109" s="248"/>
      <c r="B109" s="275"/>
      <c r="C109" s="247"/>
      <c r="D109" s="248"/>
      <c r="E109" s="248"/>
      <c r="F109" s="248"/>
      <c r="G109" s="248"/>
      <c r="H109" s="248"/>
      <c r="I109" s="248"/>
      <c r="J109" s="248"/>
      <c r="K109" s="248"/>
      <c r="L109" s="248"/>
      <c r="M109" s="248"/>
      <c r="N109" s="248"/>
      <c r="O109" s="248"/>
      <c r="P109" s="248"/>
      <c r="Q109" s="248"/>
      <c r="R109" s="248"/>
      <c r="S109" s="248"/>
      <c r="T109" s="248"/>
      <c r="U109" s="248"/>
      <c r="V109" s="248"/>
      <c r="W109" s="248"/>
      <c r="X109" s="248"/>
      <c r="Z109" s="248"/>
    </row>
    <row r="110" spans="1:61" s="254" customFormat="1" x14ac:dyDescent="0.2">
      <c r="A110" s="248"/>
      <c r="B110" s="275"/>
      <c r="C110" s="247"/>
      <c r="D110" s="248"/>
      <c r="E110" s="248"/>
      <c r="F110" s="248"/>
      <c r="G110" s="248"/>
      <c r="H110" s="248"/>
      <c r="I110" s="248"/>
      <c r="J110" s="248"/>
      <c r="K110" s="248"/>
      <c r="L110" s="248"/>
      <c r="M110" s="248"/>
      <c r="N110" s="248"/>
      <c r="O110" s="248"/>
      <c r="P110" s="248"/>
      <c r="Q110" s="248"/>
      <c r="R110" s="248"/>
      <c r="S110" s="248"/>
      <c r="T110" s="248"/>
      <c r="U110" s="248"/>
      <c r="V110" s="248"/>
      <c r="W110" s="248"/>
      <c r="X110" s="248"/>
      <c r="Z110" s="248"/>
    </row>
    <row r="111" spans="1:61" s="254" customFormat="1" x14ac:dyDescent="0.2">
      <c r="A111" s="248"/>
      <c r="B111" s="275"/>
      <c r="C111" s="247"/>
      <c r="D111" s="248"/>
      <c r="E111" s="248"/>
      <c r="F111" s="248"/>
      <c r="G111" s="248"/>
      <c r="H111" s="248"/>
      <c r="I111" s="248"/>
      <c r="J111" s="248"/>
      <c r="K111" s="248"/>
      <c r="L111" s="248"/>
      <c r="M111" s="248"/>
      <c r="N111" s="248"/>
      <c r="O111" s="248"/>
      <c r="P111" s="248"/>
      <c r="Q111" s="248"/>
      <c r="R111" s="248"/>
      <c r="S111" s="248"/>
      <c r="T111" s="248"/>
      <c r="U111" s="248"/>
      <c r="V111" s="248"/>
      <c r="W111" s="248"/>
      <c r="X111" s="248"/>
      <c r="Z111" s="248"/>
    </row>
    <row r="112" spans="1:61" s="254" customFormat="1" x14ac:dyDescent="0.2">
      <c r="A112" s="248"/>
      <c r="B112" s="275"/>
      <c r="C112" s="247"/>
      <c r="D112" s="248"/>
      <c r="E112" s="248"/>
      <c r="F112" s="248"/>
      <c r="G112" s="248"/>
      <c r="H112" s="248"/>
      <c r="I112" s="248"/>
      <c r="J112" s="248"/>
      <c r="K112" s="248"/>
      <c r="L112" s="248"/>
      <c r="M112" s="248"/>
      <c r="N112" s="248"/>
      <c r="O112" s="248"/>
      <c r="P112" s="248"/>
      <c r="Q112" s="248"/>
      <c r="R112" s="248"/>
      <c r="S112" s="248"/>
      <c r="T112" s="248"/>
      <c r="U112" s="248"/>
      <c r="V112" s="248"/>
      <c r="W112" s="248"/>
      <c r="X112" s="248"/>
      <c r="Z112" s="248"/>
    </row>
    <row r="113" spans="1:26" s="254" customFormat="1" x14ac:dyDescent="0.2">
      <c r="A113" s="248"/>
      <c r="B113" s="275"/>
      <c r="C113" s="247"/>
      <c r="D113" s="248"/>
      <c r="E113" s="248"/>
      <c r="F113" s="248"/>
      <c r="G113" s="248"/>
      <c r="H113" s="248"/>
      <c r="I113" s="248"/>
      <c r="J113" s="248"/>
      <c r="K113" s="248"/>
      <c r="L113" s="248"/>
      <c r="M113" s="248"/>
      <c r="N113" s="248"/>
      <c r="O113" s="248"/>
      <c r="P113" s="248"/>
      <c r="Q113" s="248"/>
      <c r="R113" s="248"/>
      <c r="S113" s="248"/>
      <c r="T113" s="248"/>
      <c r="U113" s="248"/>
      <c r="V113" s="248"/>
      <c r="W113" s="248"/>
      <c r="X113" s="248"/>
      <c r="Z113" s="248"/>
    </row>
    <row r="114" spans="1:26" s="254" customFormat="1" x14ac:dyDescent="0.2">
      <c r="A114" s="248"/>
      <c r="B114" s="275"/>
      <c r="C114" s="247"/>
      <c r="D114" s="248"/>
      <c r="E114" s="248"/>
      <c r="F114" s="248"/>
      <c r="G114" s="248"/>
      <c r="H114" s="248"/>
      <c r="I114" s="248"/>
      <c r="J114" s="248"/>
      <c r="K114" s="248"/>
      <c r="L114" s="248"/>
      <c r="M114" s="248"/>
      <c r="N114" s="248"/>
      <c r="O114" s="248"/>
      <c r="P114" s="248"/>
      <c r="Q114" s="248"/>
      <c r="R114" s="248"/>
      <c r="S114" s="248"/>
      <c r="T114" s="248"/>
      <c r="U114" s="248"/>
      <c r="V114" s="248"/>
      <c r="W114" s="248"/>
      <c r="X114" s="248"/>
      <c r="Z114" s="248"/>
    </row>
    <row r="115" spans="1:26" s="254" customFormat="1" x14ac:dyDescent="0.2">
      <c r="A115" s="248"/>
      <c r="B115" s="275"/>
      <c r="C115" s="247"/>
      <c r="D115" s="248"/>
      <c r="E115" s="248"/>
      <c r="F115" s="248"/>
      <c r="G115" s="248"/>
      <c r="H115" s="248"/>
      <c r="I115" s="248"/>
      <c r="J115" s="248"/>
      <c r="K115" s="248"/>
      <c r="L115" s="248"/>
      <c r="M115" s="248"/>
      <c r="N115" s="248"/>
      <c r="O115" s="248"/>
      <c r="P115" s="248"/>
      <c r="Q115" s="248"/>
      <c r="R115" s="248"/>
      <c r="S115" s="248"/>
      <c r="T115" s="248"/>
      <c r="U115" s="248"/>
      <c r="V115" s="248"/>
      <c r="W115" s="248"/>
      <c r="X115" s="248"/>
      <c r="Z115" s="248"/>
    </row>
    <row r="116" spans="1:26" s="254" customFormat="1" x14ac:dyDescent="0.2">
      <c r="A116" s="248"/>
      <c r="B116" s="275"/>
      <c r="C116" s="247"/>
      <c r="D116" s="248"/>
      <c r="E116" s="248"/>
      <c r="F116" s="248"/>
      <c r="G116" s="248"/>
      <c r="H116" s="248"/>
      <c r="I116" s="248"/>
      <c r="J116" s="248"/>
      <c r="K116" s="248"/>
      <c r="L116" s="248"/>
      <c r="M116" s="248"/>
      <c r="N116" s="248"/>
      <c r="O116" s="248"/>
      <c r="P116" s="248"/>
      <c r="Q116" s="248"/>
      <c r="R116" s="248"/>
      <c r="S116" s="248"/>
      <c r="T116" s="248"/>
      <c r="U116" s="248"/>
      <c r="V116" s="248"/>
      <c r="W116" s="248"/>
      <c r="X116" s="248"/>
      <c r="Z116" s="248"/>
    </row>
    <row r="117" spans="1:26" s="254" customFormat="1" x14ac:dyDescent="0.2">
      <c r="A117" s="248"/>
      <c r="B117" s="275"/>
      <c r="C117" s="247"/>
      <c r="D117" s="248"/>
      <c r="E117" s="248"/>
      <c r="F117" s="248"/>
      <c r="G117" s="248"/>
      <c r="H117" s="248"/>
      <c r="I117" s="248"/>
      <c r="J117" s="248"/>
      <c r="K117" s="248"/>
      <c r="L117" s="248"/>
      <c r="M117" s="248"/>
      <c r="N117" s="248"/>
      <c r="O117" s="248"/>
      <c r="P117" s="248"/>
      <c r="Q117" s="248"/>
      <c r="R117" s="248"/>
      <c r="S117" s="248"/>
      <c r="T117" s="248"/>
      <c r="U117" s="248"/>
      <c r="V117" s="248"/>
      <c r="W117" s="248"/>
      <c r="X117" s="248"/>
      <c r="Z117" s="248"/>
    </row>
    <row r="118" spans="1:26" s="254" customFormat="1" x14ac:dyDescent="0.2">
      <c r="A118" s="248"/>
      <c r="B118" s="275"/>
      <c r="C118" s="247"/>
      <c r="D118" s="248"/>
      <c r="E118" s="248"/>
      <c r="F118" s="248"/>
      <c r="G118" s="248"/>
      <c r="H118" s="248"/>
      <c r="I118" s="248"/>
      <c r="J118" s="248"/>
      <c r="K118" s="248"/>
      <c r="L118" s="248"/>
      <c r="M118" s="248"/>
      <c r="N118" s="248"/>
      <c r="O118" s="248"/>
      <c r="P118" s="248"/>
      <c r="Q118" s="248"/>
      <c r="R118" s="248"/>
      <c r="S118" s="248"/>
      <c r="T118" s="248"/>
      <c r="U118" s="248"/>
      <c r="V118" s="248"/>
      <c r="W118" s="248"/>
      <c r="X118" s="248"/>
      <c r="Z118" s="248"/>
    </row>
    <row r="119" spans="1:26" s="254" customFormat="1" x14ac:dyDescent="0.2">
      <c r="A119" s="248"/>
      <c r="B119" s="275"/>
      <c r="C119" s="247"/>
      <c r="D119" s="248"/>
      <c r="E119" s="248"/>
      <c r="F119" s="248"/>
      <c r="G119" s="248"/>
      <c r="H119" s="248"/>
      <c r="I119" s="248"/>
      <c r="J119" s="248"/>
      <c r="K119" s="248"/>
      <c r="L119" s="248"/>
      <c r="M119" s="248"/>
      <c r="N119" s="248"/>
      <c r="O119" s="248"/>
      <c r="P119" s="248"/>
      <c r="Q119" s="248"/>
      <c r="R119" s="248"/>
      <c r="S119" s="248"/>
      <c r="T119" s="248"/>
      <c r="U119" s="248"/>
      <c r="V119" s="248"/>
      <c r="W119" s="248"/>
      <c r="X119" s="248"/>
      <c r="Z119" s="248"/>
    </row>
    <row r="120" spans="1:26" s="254" customFormat="1" x14ac:dyDescent="0.2">
      <c r="A120" s="248"/>
      <c r="B120" s="275"/>
      <c r="C120" s="247"/>
      <c r="D120" s="248"/>
      <c r="E120" s="248"/>
      <c r="F120" s="248"/>
      <c r="G120" s="248"/>
      <c r="H120" s="248"/>
      <c r="I120" s="248"/>
      <c r="J120" s="248"/>
      <c r="K120" s="248"/>
      <c r="L120" s="248"/>
      <c r="M120" s="248"/>
      <c r="N120" s="248"/>
      <c r="O120" s="248"/>
      <c r="P120" s="248"/>
      <c r="Q120" s="248"/>
      <c r="R120" s="248"/>
      <c r="S120" s="248"/>
      <c r="T120" s="248"/>
      <c r="U120" s="248"/>
      <c r="V120" s="248"/>
      <c r="W120" s="248"/>
      <c r="X120" s="248"/>
      <c r="Z120" s="248"/>
    </row>
    <row r="121" spans="1:26" s="254" customFormat="1" x14ac:dyDescent="0.2">
      <c r="A121" s="248"/>
      <c r="B121" s="275"/>
      <c r="C121" s="247"/>
      <c r="D121" s="248"/>
      <c r="E121" s="248"/>
      <c r="F121" s="248"/>
      <c r="G121" s="248"/>
      <c r="H121" s="248"/>
      <c r="I121" s="248"/>
      <c r="J121" s="248"/>
      <c r="K121" s="248"/>
      <c r="L121" s="248"/>
      <c r="M121" s="248"/>
      <c r="N121" s="248"/>
      <c r="O121" s="248"/>
      <c r="P121" s="248"/>
      <c r="Q121" s="248"/>
      <c r="R121" s="248"/>
      <c r="S121" s="248"/>
      <c r="T121" s="248"/>
      <c r="U121" s="248"/>
      <c r="V121" s="248"/>
      <c r="W121" s="248"/>
      <c r="X121" s="248"/>
      <c r="Z121" s="248"/>
    </row>
    <row r="122" spans="1:26" s="254" customFormat="1" x14ac:dyDescent="0.2">
      <c r="A122" s="248"/>
      <c r="B122" s="275"/>
      <c r="C122" s="247"/>
      <c r="D122" s="248"/>
      <c r="E122" s="248"/>
      <c r="F122" s="248"/>
      <c r="G122" s="248"/>
      <c r="H122" s="248"/>
      <c r="I122" s="248"/>
      <c r="J122" s="248"/>
      <c r="K122" s="248"/>
      <c r="L122" s="248"/>
      <c r="M122" s="248"/>
      <c r="N122" s="248"/>
      <c r="O122" s="248"/>
      <c r="P122" s="248"/>
      <c r="Q122" s="248"/>
      <c r="R122" s="248"/>
      <c r="S122" s="248"/>
      <c r="T122" s="248"/>
      <c r="U122" s="248"/>
      <c r="V122" s="248"/>
      <c r="W122" s="248"/>
      <c r="X122" s="248"/>
      <c r="Z122" s="248"/>
    </row>
    <row r="123" spans="1:26" s="254" customFormat="1" x14ac:dyDescent="0.2">
      <c r="A123" s="248"/>
      <c r="B123" s="275"/>
      <c r="C123" s="247"/>
      <c r="D123" s="248"/>
      <c r="E123" s="248"/>
      <c r="F123" s="248"/>
      <c r="G123" s="248"/>
      <c r="H123" s="248"/>
      <c r="I123" s="248"/>
      <c r="J123" s="248"/>
      <c r="K123" s="248"/>
      <c r="L123" s="248"/>
      <c r="M123" s="248"/>
      <c r="N123" s="248"/>
      <c r="O123" s="248"/>
      <c r="P123" s="248"/>
      <c r="Q123" s="248"/>
      <c r="R123" s="248"/>
      <c r="S123" s="248"/>
      <c r="T123" s="248"/>
      <c r="U123" s="248"/>
      <c r="V123" s="248"/>
      <c r="W123" s="248"/>
      <c r="X123" s="248"/>
      <c r="Z123" s="248"/>
    </row>
    <row r="124" spans="1:26" s="254" customFormat="1" x14ac:dyDescent="0.2">
      <c r="A124" s="248"/>
      <c r="B124" s="275"/>
      <c r="C124" s="247"/>
      <c r="D124" s="248"/>
      <c r="E124" s="248"/>
      <c r="F124" s="248"/>
      <c r="G124" s="248"/>
      <c r="H124" s="248"/>
      <c r="I124" s="248"/>
      <c r="J124" s="248"/>
      <c r="K124" s="248"/>
      <c r="L124" s="248"/>
      <c r="M124" s="248"/>
      <c r="N124" s="248"/>
      <c r="O124" s="248"/>
      <c r="P124" s="248"/>
      <c r="Q124" s="248"/>
      <c r="R124" s="248"/>
      <c r="S124" s="248"/>
      <c r="T124" s="248"/>
      <c r="U124" s="248"/>
      <c r="V124" s="248"/>
      <c r="W124" s="248"/>
      <c r="X124" s="248"/>
      <c r="Z124" s="248"/>
    </row>
    <row r="125" spans="1:26" s="254" customFormat="1" x14ac:dyDescent="0.2">
      <c r="A125" s="248"/>
      <c r="B125" s="275"/>
      <c r="C125" s="247"/>
      <c r="D125" s="248"/>
      <c r="E125" s="248"/>
      <c r="F125" s="248"/>
      <c r="G125" s="248"/>
      <c r="H125" s="248"/>
      <c r="I125" s="248"/>
      <c r="J125" s="248"/>
      <c r="K125" s="248"/>
      <c r="L125" s="248"/>
      <c r="M125" s="248"/>
      <c r="N125" s="248"/>
      <c r="O125" s="248"/>
      <c r="P125" s="248"/>
      <c r="Q125" s="248"/>
      <c r="R125" s="248"/>
      <c r="S125" s="248"/>
      <c r="T125" s="248"/>
      <c r="U125" s="248"/>
      <c r="V125" s="248"/>
      <c r="W125" s="248"/>
      <c r="X125" s="248"/>
      <c r="Z125" s="248"/>
    </row>
    <row r="126" spans="1:26" s="254" customFormat="1" x14ac:dyDescent="0.2">
      <c r="A126" s="248"/>
      <c r="B126" s="275"/>
      <c r="C126" s="247"/>
      <c r="D126" s="248"/>
      <c r="E126" s="248"/>
      <c r="F126" s="248"/>
      <c r="G126" s="248"/>
      <c r="H126" s="248"/>
      <c r="I126" s="248"/>
      <c r="J126" s="248"/>
      <c r="K126" s="248"/>
      <c r="L126" s="248"/>
      <c r="M126" s="248"/>
      <c r="N126" s="248"/>
      <c r="O126" s="248"/>
      <c r="P126" s="248"/>
      <c r="Q126" s="248"/>
      <c r="R126" s="248"/>
      <c r="S126" s="248"/>
      <c r="T126" s="248"/>
      <c r="U126" s="248"/>
      <c r="V126" s="248"/>
      <c r="W126" s="248"/>
      <c r="X126" s="248"/>
      <c r="Z126" s="248"/>
    </row>
    <row r="127" spans="1:26" s="254" customFormat="1" x14ac:dyDescent="0.2">
      <c r="A127" s="248"/>
      <c r="B127" s="275"/>
      <c r="C127" s="247"/>
      <c r="D127" s="248"/>
      <c r="E127" s="248"/>
      <c r="F127" s="248"/>
      <c r="G127" s="248"/>
      <c r="H127" s="248"/>
      <c r="I127" s="248"/>
      <c r="J127" s="248"/>
      <c r="K127" s="248"/>
      <c r="L127" s="248"/>
      <c r="M127" s="248"/>
      <c r="N127" s="248"/>
      <c r="O127" s="248"/>
      <c r="P127" s="248"/>
      <c r="Q127" s="248"/>
      <c r="R127" s="248"/>
      <c r="S127" s="248"/>
      <c r="T127" s="248"/>
      <c r="U127" s="248"/>
      <c r="V127" s="248"/>
      <c r="W127" s="248"/>
      <c r="X127" s="248"/>
      <c r="Z127" s="248"/>
    </row>
    <row r="128" spans="1:26" s="254" customFormat="1" x14ac:dyDescent="0.2">
      <c r="A128" s="248"/>
      <c r="B128" s="275"/>
      <c r="C128" s="247"/>
      <c r="D128" s="248"/>
      <c r="E128" s="248"/>
      <c r="F128" s="248"/>
      <c r="G128" s="248"/>
      <c r="H128" s="248"/>
      <c r="I128" s="248"/>
      <c r="J128" s="248"/>
      <c r="K128" s="248"/>
      <c r="L128" s="248"/>
      <c r="M128" s="248"/>
      <c r="N128" s="248"/>
      <c r="O128" s="248"/>
      <c r="P128" s="248"/>
      <c r="Q128" s="248"/>
      <c r="R128" s="248"/>
      <c r="S128" s="248"/>
      <c r="T128" s="248"/>
      <c r="U128" s="248"/>
      <c r="V128" s="248"/>
      <c r="W128" s="248"/>
      <c r="X128" s="248"/>
      <c r="Z128" s="248"/>
    </row>
    <row r="129" spans="1:26" s="254" customFormat="1" x14ac:dyDescent="0.2">
      <c r="A129" s="248"/>
      <c r="B129" s="275"/>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Z129" s="248"/>
    </row>
    <row r="130" spans="1:26" s="254" customFormat="1" x14ac:dyDescent="0.2">
      <c r="A130" s="248"/>
      <c r="B130" s="275"/>
      <c r="C130" s="247"/>
      <c r="D130" s="248"/>
      <c r="E130" s="248"/>
      <c r="F130" s="248"/>
      <c r="G130" s="248"/>
      <c r="H130" s="248"/>
      <c r="I130" s="248"/>
      <c r="J130" s="248"/>
      <c r="K130" s="248"/>
      <c r="L130" s="248"/>
      <c r="M130" s="248"/>
      <c r="N130" s="248"/>
      <c r="O130" s="248"/>
      <c r="P130" s="248"/>
      <c r="Q130" s="248"/>
      <c r="R130" s="248"/>
      <c r="S130" s="248"/>
      <c r="T130" s="248"/>
      <c r="U130" s="248"/>
      <c r="V130" s="248"/>
      <c r="W130" s="248"/>
      <c r="X130" s="248"/>
      <c r="Z130" s="248"/>
    </row>
    <row r="131" spans="1:26" s="254" customFormat="1" x14ac:dyDescent="0.2">
      <c r="A131" s="248"/>
      <c r="B131" s="275"/>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Z131" s="248"/>
    </row>
    <row r="132" spans="1:26" s="254" customFormat="1" x14ac:dyDescent="0.2">
      <c r="A132" s="248"/>
      <c r="B132" s="275"/>
      <c r="C132" s="247"/>
      <c r="D132" s="248"/>
      <c r="E132" s="248"/>
      <c r="F132" s="248"/>
      <c r="G132" s="248"/>
      <c r="H132" s="248"/>
      <c r="I132" s="248"/>
      <c r="J132" s="248"/>
      <c r="K132" s="248"/>
      <c r="L132" s="248"/>
      <c r="M132" s="248"/>
      <c r="N132" s="248"/>
      <c r="O132" s="248"/>
      <c r="P132" s="248"/>
      <c r="Q132" s="248"/>
      <c r="R132" s="248"/>
      <c r="S132" s="248"/>
      <c r="T132" s="248"/>
      <c r="U132" s="248"/>
      <c r="V132" s="248"/>
      <c r="W132" s="248"/>
      <c r="X132" s="248"/>
      <c r="Z132" s="248"/>
    </row>
    <row r="133" spans="1:26" s="254" customFormat="1" x14ac:dyDescent="0.2">
      <c r="A133" s="248"/>
      <c r="B133" s="275"/>
      <c r="C133" s="247"/>
      <c r="D133" s="248"/>
      <c r="E133" s="248"/>
      <c r="F133" s="248"/>
      <c r="G133" s="248"/>
      <c r="H133" s="248"/>
      <c r="I133" s="248"/>
      <c r="J133" s="248"/>
      <c r="K133" s="248"/>
      <c r="L133" s="248"/>
      <c r="M133" s="248"/>
      <c r="N133" s="248"/>
      <c r="O133" s="248"/>
      <c r="P133" s="248"/>
      <c r="Q133" s="248"/>
      <c r="R133" s="248"/>
      <c r="S133" s="248"/>
      <c r="T133" s="248"/>
      <c r="U133" s="248"/>
      <c r="V133" s="248"/>
      <c r="W133" s="248"/>
      <c r="X133" s="248"/>
      <c r="Z133" s="248"/>
    </row>
    <row r="134" spans="1:26" s="254" customFormat="1" x14ac:dyDescent="0.2">
      <c r="A134" s="248"/>
      <c r="B134" s="275"/>
      <c r="C134" s="247"/>
      <c r="D134" s="248"/>
      <c r="E134" s="248"/>
      <c r="F134" s="248"/>
      <c r="G134" s="248"/>
      <c r="H134" s="248"/>
      <c r="I134" s="248"/>
      <c r="J134" s="248"/>
      <c r="K134" s="248"/>
      <c r="L134" s="248"/>
      <c r="M134" s="248"/>
      <c r="N134" s="248"/>
      <c r="O134" s="248"/>
      <c r="P134" s="248"/>
      <c r="Q134" s="248"/>
      <c r="R134" s="248"/>
      <c r="S134" s="248"/>
      <c r="T134" s="248"/>
      <c r="U134" s="248"/>
      <c r="V134" s="248"/>
      <c r="W134" s="248"/>
      <c r="X134" s="248"/>
      <c r="Z134" s="248"/>
    </row>
    <row r="135" spans="1:26" s="254" customFormat="1" x14ac:dyDescent="0.2">
      <c r="A135" s="248"/>
      <c r="B135" s="275"/>
      <c r="C135" s="247"/>
      <c r="D135" s="248"/>
      <c r="E135" s="248"/>
      <c r="F135" s="248"/>
      <c r="G135" s="248"/>
      <c r="H135" s="248"/>
      <c r="I135" s="248"/>
      <c r="J135" s="248"/>
      <c r="K135" s="248"/>
      <c r="L135" s="248"/>
      <c r="M135" s="248"/>
      <c r="N135" s="248"/>
      <c r="O135" s="248"/>
      <c r="P135" s="248"/>
      <c r="Q135" s="248"/>
      <c r="R135" s="248"/>
      <c r="S135" s="248"/>
      <c r="T135" s="248"/>
      <c r="U135" s="248"/>
      <c r="V135" s="248"/>
      <c r="W135" s="248"/>
      <c r="X135" s="248"/>
      <c r="Z135" s="248"/>
    </row>
    <row r="136" spans="1:26" s="254" customFormat="1" x14ac:dyDescent="0.2">
      <c r="A136" s="248"/>
      <c r="B136" s="275"/>
      <c r="C136" s="247"/>
      <c r="D136" s="248"/>
      <c r="E136" s="248"/>
      <c r="F136" s="248"/>
      <c r="G136" s="248"/>
      <c r="H136" s="248"/>
      <c r="I136" s="248"/>
      <c r="J136" s="248"/>
      <c r="K136" s="248"/>
      <c r="L136" s="248"/>
      <c r="M136" s="248"/>
      <c r="N136" s="248"/>
      <c r="O136" s="248"/>
      <c r="P136" s="248"/>
      <c r="Q136" s="248"/>
      <c r="R136" s="248"/>
      <c r="S136" s="248"/>
      <c r="T136" s="248"/>
      <c r="U136" s="248"/>
      <c r="V136" s="248"/>
      <c r="W136" s="248"/>
      <c r="X136" s="248"/>
      <c r="Z136" s="248"/>
    </row>
    <row r="137" spans="1:26" s="254" customFormat="1" x14ac:dyDescent="0.2">
      <c r="A137" s="248"/>
      <c r="B137" s="275"/>
      <c r="C137" s="247"/>
      <c r="D137" s="248"/>
      <c r="E137" s="248"/>
      <c r="F137" s="248"/>
      <c r="G137" s="248"/>
      <c r="H137" s="248"/>
      <c r="I137" s="248"/>
      <c r="J137" s="248"/>
      <c r="K137" s="248"/>
      <c r="L137" s="248"/>
      <c r="M137" s="248"/>
      <c r="N137" s="248"/>
      <c r="O137" s="248"/>
      <c r="P137" s="248"/>
      <c r="Q137" s="248"/>
      <c r="R137" s="248"/>
      <c r="S137" s="248"/>
      <c r="T137" s="248"/>
      <c r="U137" s="248"/>
      <c r="V137" s="248"/>
      <c r="W137" s="248"/>
      <c r="X137" s="248"/>
      <c r="Z137" s="248"/>
    </row>
    <row r="138" spans="1:26" s="254" customFormat="1" x14ac:dyDescent="0.2">
      <c r="A138" s="248"/>
      <c r="B138" s="275"/>
      <c r="C138" s="247"/>
      <c r="D138" s="248"/>
      <c r="E138" s="248"/>
      <c r="F138" s="248"/>
      <c r="G138" s="248"/>
      <c r="H138" s="248"/>
      <c r="I138" s="248"/>
      <c r="J138" s="248"/>
      <c r="K138" s="248"/>
      <c r="L138" s="248"/>
      <c r="M138" s="248"/>
      <c r="N138" s="248"/>
      <c r="O138" s="248"/>
      <c r="P138" s="248"/>
      <c r="Q138" s="248"/>
      <c r="R138" s="248"/>
      <c r="S138" s="248"/>
      <c r="T138" s="248"/>
      <c r="U138" s="248"/>
      <c r="V138" s="248"/>
      <c r="W138" s="248"/>
      <c r="X138" s="248"/>
      <c r="Z138" s="248"/>
    </row>
    <row r="139" spans="1:26" s="254" customFormat="1" x14ac:dyDescent="0.2">
      <c r="A139" s="248"/>
      <c r="B139" s="275"/>
      <c r="C139" s="247"/>
      <c r="D139" s="248"/>
      <c r="E139" s="248"/>
      <c r="F139" s="248"/>
      <c r="G139" s="248"/>
      <c r="H139" s="248"/>
      <c r="I139" s="248"/>
      <c r="J139" s="248"/>
      <c r="K139" s="248"/>
      <c r="L139" s="248"/>
      <c r="M139" s="248"/>
      <c r="N139" s="248"/>
      <c r="O139" s="248"/>
      <c r="P139" s="248"/>
      <c r="Q139" s="248"/>
      <c r="R139" s="248"/>
      <c r="S139" s="248"/>
      <c r="T139" s="248"/>
      <c r="U139" s="248"/>
      <c r="V139" s="248"/>
      <c r="W139" s="248"/>
      <c r="X139" s="248"/>
      <c r="Z139" s="248"/>
    </row>
    <row r="140" spans="1:26" s="254" customFormat="1" x14ac:dyDescent="0.2">
      <c r="A140" s="248"/>
      <c r="B140" s="275"/>
      <c r="C140" s="247"/>
      <c r="D140" s="248"/>
      <c r="E140" s="248"/>
      <c r="F140" s="248"/>
      <c r="G140" s="248"/>
      <c r="H140" s="248"/>
      <c r="I140" s="248"/>
      <c r="J140" s="248"/>
      <c r="K140" s="248"/>
      <c r="L140" s="248"/>
      <c r="M140" s="248"/>
      <c r="N140" s="248"/>
      <c r="O140" s="248"/>
      <c r="P140" s="248"/>
      <c r="Q140" s="248"/>
      <c r="R140" s="248"/>
      <c r="S140" s="248"/>
      <c r="T140" s="248"/>
      <c r="U140" s="248"/>
      <c r="V140" s="248"/>
      <c r="W140" s="248"/>
      <c r="X140" s="248"/>
      <c r="Z140" s="248"/>
    </row>
    <row r="141" spans="1:26" s="254" customFormat="1" x14ac:dyDescent="0.2">
      <c r="A141" s="248"/>
      <c r="B141" s="275"/>
      <c r="C141" s="247"/>
      <c r="D141" s="248"/>
      <c r="E141" s="248"/>
      <c r="F141" s="248"/>
      <c r="G141" s="248"/>
      <c r="H141" s="248"/>
      <c r="I141" s="248"/>
      <c r="J141" s="248"/>
      <c r="K141" s="248"/>
      <c r="L141" s="248"/>
      <c r="M141" s="248"/>
      <c r="N141" s="248"/>
      <c r="O141" s="248"/>
      <c r="P141" s="248"/>
      <c r="Q141" s="248"/>
      <c r="R141" s="248"/>
      <c r="S141" s="248"/>
      <c r="T141" s="248"/>
      <c r="U141" s="248"/>
      <c r="V141" s="248"/>
      <c r="W141" s="248"/>
      <c r="X141" s="248"/>
      <c r="Z141" s="248"/>
    </row>
    <row r="142" spans="1:26" s="254" customFormat="1" x14ac:dyDescent="0.2">
      <c r="A142" s="248"/>
      <c r="B142" s="275"/>
      <c r="C142" s="247"/>
      <c r="D142" s="248"/>
      <c r="E142" s="248"/>
      <c r="F142" s="248"/>
      <c r="G142" s="248"/>
      <c r="H142" s="248"/>
      <c r="I142" s="248"/>
      <c r="J142" s="248"/>
      <c r="K142" s="248"/>
      <c r="L142" s="248"/>
      <c r="M142" s="248"/>
      <c r="N142" s="248"/>
      <c r="O142" s="248"/>
      <c r="P142" s="248"/>
      <c r="Q142" s="248"/>
      <c r="R142" s="248"/>
      <c r="S142" s="248"/>
      <c r="T142" s="248"/>
      <c r="U142" s="248"/>
      <c r="V142" s="248"/>
      <c r="W142" s="248"/>
      <c r="X142" s="248"/>
      <c r="Z142" s="248"/>
    </row>
    <row r="143" spans="1:26" s="254" customFormat="1" x14ac:dyDescent="0.2">
      <c r="A143" s="248"/>
      <c r="B143" s="275"/>
      <c r="C143" s="247"/>
      <c r="D143" s="248"/>
      <c r="E143" s="248"/>
      <c r="F143" s="248"/>
      <c r="G143" s="248"/>
      <c r="H143" s="248"/>
      <c r="I143" s="248"/>
      <c r="J143" s="248"/>
      <c r="K143" s="248"/>
      <c r="L143" s="248"/>
      <c r="M143" s="248"/>
      <c r="N143" s="248"/>
      <c r="O143" s="248"/>
      <c r="P143" s="248"/>
      <c r="Q143" s="248"/>
      <c r="R143" s="248"/>
      <c r="S143" s="248"/>
      <c r="T143" s="248"/>
      <c r="U143" s="248"/>
      <c r="V143" s="248"/>
      <c r="W143" s="248"/>
      <c r="X143" s="248"/>
      <c r="Z143" s="248"/>
    </row>
    <row r="144" spans="1:26" s="254" customFormat="1" x14ac:dyDescent="0.2">
      <c r="A144" s="248"/>
      <c r="B144" s="275"/>
      <c r="C144" s="247"/>
      <c r="D144" s="248"/>
      <c r="E144" s="248"/>
      <c r="F144" s="248"/>
      <c r="G144" s="248"/>
      <c r="H144" s="248"/>
      <c r="I144" s="248"/>
      <c r="J144" s="248"/>
      <c r="K144" s="248"/>
      <c r="L144" s="248"/>
      <c r="M144" s="248"/>
      <c r="N144" s="248"/>
      <c r="O144" s="248"/>
      <c r="P144" s="248"/>
      <c r="Q144" s="248"/>
      <c r="R144" s="248"/>
      <c r="S144" s="248"/>
      <c r="T144" s="248"/>
      <c r="U144" s="248"/>
      <c r="V144" s="248"/>
      <c r="W144" s="248"/>
      <c r="X144" s="248"/>
      <c r="Z144" s="248"/>
    </row>
    <row r="145" spans="1:26" s="254" customFormat="1" x14ac:dyDescent="0.2">
      <c r="A145" s="248"/>
      <c r="B145" s="275"/>
      <c r="C145" s="247"/>
      <c r="D145" s="248"/>
      <c r="E145" s="248"/>
      <c r="F145" s="248"/>
      <c r="G145" s="248"/>
      <c r="H145" s="248"/>
      <c r="I145" s="248"/>
      <c r="J145" s="248"/>
      <c r="K145" s="248"/>
      <c r="L145" s="248"/>
      <c r="M145" s="248"/>
      <c r="N145" s="248"/>
      <c r="O145" s="248"/>
      <c r="P145" s="248"/>
      <c r="Q145" s="248"/>
      <c r="R145" s="248"/>
      <c r="S145" s="248"/>
      <c r="T145" s="248"/>
      <c r="U145" s="248"/>
      <c r="V145" s="248"/>
      <c r="W145" s="248"/>
      <c r="X145" s="248"/>
      <c r="Z145" s="248"/>
    </row>
    <row r="146" spans="1:26" s="254" customFormat="1" x14ac:dyDescent="0.2">
      <c r="A146" s="248"/>
      <c r="B146" s="275"/>
      <c r="C146" s="247"/>
      <c r="D146" s="248"/>
      <c r="E146" s="248"/>
      <c r="F146" s="248"/>
      <c r="G146" s="248"/>
      <c r="H146" s="248"/>
      <c r="I146" s="248"/>
      <c r="J146" s="248"/>
      <c r="K146" s="248"/>
      <c r="L146" s="248"/>
      <c r="M146" s="248"/>
      <c r="N146" s="248"/>
      <c r="O146" s="248"/>
      <c r="P146" s="248"/>
      <c r="Q146" s="248"/>
      <c r="R146" s="248"/>
      <c r="S146" s="248"/>
      <c r="T146" s="248"/>
      <c r="U146" s="248"/>
      <c r="V146" s="248"/>
      <c r="W146" s="248"/>
      <c r="X146" s="248"/>
      <c r="Z146" s="248"/>
    </row>
    <row r="147" spans="1:26" s="254" customFormat="1" x14ac:dyDescent="0.2">
      <c r="A147" s="248"/>
      <c r="B147" s="275"/>
      <c r="C147" s="247"/>
      <c r="D147" s="248"/>
      <c r="E147" s="248"/>
      <c r="F147" s="248"/>
      <c r="G147" s="248"/>
      <c r="H147" s="248"/>
      <c r="I147" s="248"/>
      <c r="J147" s="248"/>
      <c r="K147" s="248"/>
      <c r="L147" s="248"/>
      <c r="M147" s="248"/>
      <c r="N147" s="248"/>
      <c r="O147" s="248"/>
      <c r="P147" s="248"/>
      <c r="Q147" s="248"/>
      <c r="R147" s="248"/>
      <c r="S147" s="248"/>
      <c r="T147" s="248"/>
      <c r="U147" s="248"/>
      <c r="V147" s="248"/>
      <c r="W147" s="248"/>
      <c r="X147" s="248"/>
      <c r="Z147" s="248"/>
    </row>
    <row r="148" spans="1:26" s="254" customFormat="1" x14ac:dyDescent="0.2">
      <c r="A148" s="248"/>
      <c r="B148" s="275"/>
      <c r="C148" s="247"/>
      <c r="D148" s="248"/>
      <c r="E148" s="248"/>
      <c r="F148" s="248"/>
      <c r="G148" s="248"/>
      <c r="H148" s="248"/>
      <c r="I148" s="248"/>
      <c r="J148" s="248"/>
      <c r="K148" s="248"/>
      <c r="L148" s="248"/>
      <c r="M148" s="248"/>
      <c r="N148" s="248"/>
      <c r="O148" s="248"/>
      <c r="P148" s="248"/>
      <c r="Q148" s="248"/>
      <c r="R148" s="248"/>
      <c r="S148" s="248"/>
      <c r="T148" s="248"/>
      <c r="U148" s="248"/>
      <c r="V148" s="248"/>
      <c r="W148" s="248"/>
      <c r="X148" s="248"/>
      <c r="Z148" s="248"/>
    </row>
    <row r="149" spans="1:26" s="254" customFormat="1" x14ac:dyDescent="0.2">
      <c r="A149" s="248"/>
      <c r="B149" s="275"/>
      <c r="C149" s="247"/>
      <c r="D149" s="248"/>
      <c r="E149" s="248"/>
      <c r="F149" s="248"/>
      <c r="G149" s="248"/>
      <c r="H149" s="248"/>
      <c r="I149" s="248"/>
      <c r="J149" s="248"/>
      <c r="K149" s="248"/>
      <c r="L149" s="248"/>
      <c r="M149" s="248"/>
      <c r="N149" s="248"/>
      <c r="O149" s="248"/>
      <c r="P149" s="248"/>
      <c r="Q149" s="248"/>
      <c r="R149" s="248"/>
      <c r="S149" s="248"/>
      <c r="T149" s="248"/>
      <c r="U149" s="248"/>
      <c r="V149" s="248"/>
      <c r="W149" s="248"/>
      <c r="X149" s="248"/>
      <c r="Z149" s="248"/>
    </row>
    <row r="150" spans="1:26" s="254" customFormat="1" x14ac:dyDescent="0.2">
      <c r="A150" s="248"/>
      <c r="B150" s="275"/>
      <c r="C150" s="247"/>
      <c r="D150" s="248"/>
      <c r="E150" s="248"/>
      <c r="F150" s="248"/>
      <c r="G150" s="248"/>
      <c r="H150" s="248"/>
      <c r="I150" s="248"/>
      <c r="J150" s="248"/>
      <c r="K150" s="248"/>
      <c r="L150" s="248"/>
      <c r="M150" s="248"/>
      <c r="N150" s="248"/>
      <c r="O150" s="248"/>
      <c r="P150" s="248"/>
      <c r="Q150" s="248"/>
      <c r="R150" s="248"/>
      <c r="S150" s="248"/>
      <c r="T150" s="248"/>
      <c r="U150" s="248"/>
      <c r="V150" s="248"/>
      <c r="W150" s="248"/>
      <c r="X150" s="248"/>
      <c r="Z150" s="248"/>
    </row>
    <row r="151" spans="1:26" s="254" customFormat="1" x14ac:dyDescent="0.2">
      <c r="A151" s="248"/>
      <c r="B151" s="275"/>
      <c r="C151" s="247"/>
      <c r="D151" s="248"/>
      <c r="E151" s="248"/>
      <c r="F151" s="248"/>
      <c r="G151" s="248"/>
      <c r="H151" s="248"/>
      <c r="I151" s="248"/>
      <c r="J151" s="248"/>
      <c r="K151" s="248"/>
      <c r="L151" s="248"/>
      <c r="M151" s="248"/>
      <c r="N151" s="248"/>
      <c r="O151" s="248"/>
      <c r="P151" s="248"/>
      <c r="Q151" s="248"/>
      <c r="R151" s="248"/>
      <c r="S151" s="248"/>
      <c r="T151" s="248"/>
      <c r="U151" s="248"/>
      <c r="V151" s="248"/>
      <c r="W151" s="248"/>
      <c r="X151" s="248"/>
      <c r="Z151" s="248"/>
    </row>
    <row r="152" spans="1:26" s="254" customFormat="1" x14ac:dyDescent="0.2">
      <c r="A152" s="248"/>
      <c r="B152" s="275"/>
      <c r="C152" s="247"/>
      <c r="D152" s="248"/>
      <c r="E152" s="248"/>
      <c r="F152" s="248"/>
      <c r="G152" s="248"/>
      <c r="H152" s="248"/>
      <c r="I152" s="248"/>
      <c r="J152" s="248"/>
      <c r="K152" s="248"/>
      <c r="L152" s="248"/>
      <c r="M152" s="248"/>
      <c r="N152" s="248"/>
      <c r="O152" s="248"/>
      <c r="P152" s="248"/>
      <c r="Q152" s="248"/>
      <c r="R152" s="248"/>
      <c r="S152" s="248"/>
      <c r="T152" s="248"/>
      <c r="U152" s="248"/>
      <c r="V152" s="248"/>
      <c r="W152" s="248"/>
      <c r="X152" s="248"/>
      <c r="Z152" s="248"/>
    </row>
    <row r="153" spans="1:26" s="254" customFormat="1" x14ac:dyDescent="0.2">
      <c r="A153" s="248"/>
      <c r="B153" s="275"/>
      <c r="C153" s="247"/>
      <c r="D153" s="248"/>
      <c r="E153" s="248"/>
      <c r="F153" s="248"/>
      <c r="G153" s="248"/>
      <c r="H153" s="248"/>
      <c r="I153" s="248"/>
      <c r="J153" s="248"/>
      <c r="K153" s="248"/>
      <c r="L153" s="248"/>
      <c r="M153" s="248"/>
      <c r="N153" s="248"/>
      <c r="O153" s="248"/>
      <c r="P153" s="248"/>
      <c r="Q153" s="248"/>
      <c r="R153" s="248"/>
      <c r="S153" s="248"/>
      <c r="T153" s="248"/>
      <c r="U153" s="248"/>
      <c r="V153" s="248"/>
      <c r="W153" s="248"/>
      <c r="X153" s="248"/>
      <c r="Z153" s="248"/>
    </row>
    <row r="154" spans="1:26" s="254" customFormat="1" x14ac:dyDescent="0.2">
      <c r="A154" s="248"/>
      <c r="B154" s="275"/>
      <c r="C154" s="247"/>
      <c r="D154" s="248"/>
      <c r="E154" s="248"/>
      <c r="F154" s="248"/>
      <c r="G154" s="248"/>
      <c r="H154" s="248"/>
      <c r="I154" s="248"/>
      <c r="J154" s="248"/>
      <c r="K154" s="248"/>
      <c r="L154" s="248"/>
      <c r="M154" s="248"/>
      <c r="N154" s="248"/>
      <c r="O154" s="248"/>
      <c r="P154" s="248"/>
      <c r="Q154" s="248"/>
      <c r="R154" s="248"/>
      <c r="S154" s="248"/>
      <c r="T154" s="248"/>
      <c r="U154" s="248"/>
      <c r="V154" s="248"/>
      <c r="W154" s="248"/>
      <c r="X154" s="248"/>
      <c r="Z154" s="248"/>
    </row>
    <row r="155" spans="1:26" s="254" customFormat="1" x14ac:dyDescent="0.2">
      <c r="A155" s="248"/>
      <c r="B155" s="275"/>
      <c r="C155" s="247"/>
      <c r="D155" s="248"/>
      <c r="E155" s="248"/>
      <c r="F155" s="248"/>
      <c r="G155" s="248"/>
      <c r="H155" s="248"/>
      <c r="I155" s="248"/>
      <c r="J155" s="248"/>
      <c r="K155" s="248"/>
      <c r="L155" s="248"/>
      <c r="M155" s="248"/>
      <c r="N155" s="248"/>
      <c r="O155" s="248"/>
      <c r="P155" s="248"/>
      <c r="Q155" s="248"/>
      <c r="R155" s="248"/>
      <c r="S155" s="248"/>
      <c r="T155" s="248"/>
      <c r="U155" s="248"/>
      <c r="V155" s="248"/>
      <c r="W155" s="248"/>
      <c r="X155" s="248"/>
      <c r="Z155" s="248"/>
    </row>
    <row r="156" spans="1:26" s="254" customFormat="1" x14ac:dyDescent="0.2">
      <c r="A156" s="248"/>
      <c r="B156" s="275"/>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Z156" s="248"/>
    </row>
    <row r="157" spans="1:26" s="254" customFormat="1" x14ac:dyDescent="0.2">
      <c r="A157" s="248"/>
      <c r="B157" s="275"/>
      <c r="C157" s="247"/>
      <c r="D157" s="248"/>
      <c r="E157" s="248"/>
      <c r="F157" s="248"/>
      <c r="G157" s="248"/>
      <c r="H157" s="248"/>
      <c r="I157" s="248"/>
      <c r="J157" s="248"/>
      <c r="K157" s="248"/>
      <c r="L157" s="248"/>
      <c r="M157" s="248"/>
      <c r="N157" s="248"/>
      <c r="O157" s="248"/>
      <c r="P157" s="248"/>
      <c r="Q157" s="248"/>
      <c r="R157" s="248"/>
      <c r="S157" s="248"/>
      <c r="T157" s="248"/>
      <c r="U157" s="248"/>
      <c r="V157" s="248"/>
      <c r="W157" s="248"/>
      <c r="X157" s="248"/>
      <c r="Z157" s="248"/>
    </row>
    <row r="158" spans="1:26" s="254" customFormat="1" x14ac:dyDescent="0.2">
      <c r="A158" s="248"/>
      <c r="B158" s="275"/>
      <c r="C158" s="247"/>
      <c r="D158" s="248"/>
      <c r="E158" s="248"/>
      <c r="F158" s="248"/>
      <c r="G158" s="248"/>
      <c r="H158" s="248"/>
      <c r="I158" s="248"/>
      <c r="J158" s="248"/>
      <c r="K158" s="248"/>
      <c r="L158" s="248"/>
      <c r="M158" s="248"/>
      <c r="N158" s="248"/>
      <c r="O158" s="248"/>
      <c r="P158" s="248"/>
      <c r="Q158" s="248"/>
      <c r="R158" s="248"/>
      <c r="S158" s="248"/>
      <c r="T158" s="248"/>
      <c r="U158" s="248"/>
      <c r="V158" s="248"/>
      <c r="W158" s="248"/>
      <c r="X158" s="248"/>
      <c r="Z158" s="248"/>
    </row>
    <row r="159" spans="1:26" s="254" customFormat="1" x14ac:dyDescent="0.2">
      <c r="A159" s="248"/>
      <c r="B159" s="275"/>
      <c r="C159" s="247"/>
      <c r="D159" s="248"/>
      <c r="E159" s="248"/>
      <c r="F159" s="248"/>
      <c r="G159" s="248"/>
      <c r="H159" s="248"/>
      <c r="I159" s="248"/>
      <c r="J159" s="248"/>
      <c r="K159" s="248"/>
      <c r="L159" s="248"/>
      <c r="M159" s="248"/>
      <c r="N159" s="248"/>
      <c r="O159" s="248"/>
      <c r="P159" s="248"/>
      <c r="Q159" s="248"/>
      <c r="R159" s="248"/>
      <c r="S159" s="248"/>
      <c r="T159" s="248"/>
      <c r="U159" s="248"/>
      <c r="V159" s="248"/>
      <c r="W159" s="248"/>
      <c r="X159" s="248"/>
      <c r="Z159" s="248"/>
    </row>
    <row r="160" spans="1:26" s="254" customFormat="1" x14ac:dyDescent="0.2">
      <c r="A160" s="248"/>
      <c r="B160" s="275"/>
      <c r="C160" s="247"/>
      <c r="D160" s="248"/>
      <c r="E160" s="248"/>
      <c r="F160" s="248"/>
      <c r="G160" s="248"/>
      <c r="H160" s="248"/>
      <c r="I160" s="248"/>
      <c r="J160" s="248"/>
      <c r="K160" s="248"/>
      <c r="L160" s="248"/>
      <c r="M160" s="248"/>
      <c r="N160" s="248"/>
      <c r="O160" s="248"/>
      <c r="P160" s="248"/>
      <c r="Q160" s="248"/>
      <c r="R160" s="248"/>
      <c r="S160" s="248"/>
      <c r="T160" s="248"/>
      <c r="U160" s="248"/>
      <c r="V160" s="248"/>
      <c r="W160" s="248"/>
      <c r="X160" s="248"/>
      <c r="Z160" s="248"/>
    </row>
    <row r="161" spans="1:26" s="254" customFormat="1" x14ac:dyDescent="0.2">
      <c r="A161" s="248"/>
      <c r="B161" s="275"/>
      <c r="C161" s="247"/>
      <c r="D161" s="248"/>
      <c r="E161" s="248"/>
      <c r="F161" s="248"/>
      <c r="G161" s="248"/>
      <c r="H161" s="248"/>
      <c r="I161" s="248"/>
      <c r="J161" s="248"/>
      <c r="K161" s="248"/>
      <c r="L161" s="248"/>
      <c r="M161" s="248"/>
      <c r="N161" s="248"/>
      <c r="O161" s="248"/>
      <c r="P161" s="248"/>
      <c r="Q161" s="248"/>
      <c r="R161" s="248"/>
      <c r="S161" s="248"/>
      <c r="T161" s="248"/>
      <c r="U161" s="248"/>
      <c r="V161" s="248"/>
      <c r="W161" s="248"/>
      <c r="X161" s="248"/>
      <c r="Z161" s="248"/>
    </row>
    <row r="162" spans="1:26" s="254" customFormat="1" x14ac:dyDescent="0.2">
      <c r="A162" s="248"/>
      <c r="B162" s="275"/>
      <c r="C162" s="247"/>
      <c r="D162" s="248"/>
      <c r="E162" s="248"/>
      <c r="F162" s="248"/>
      <c r="G162" s="248"/>
      <c r="H162" s="248"/>
      <c r="I162" s="248"/>
      <c r="J162" s="248"/>
      <c r="K162" s="248"/>
      <c r="L162" s="248"/>
      <c r="M162" s="248"/>
      <c r="N162" s="248"/>
      <c r="O162" s="248"/>
      <c r="P162" s="248"/>
      <c r="Q162" s="248"/>
      <c r="R162" s="248"/>
      <c r="S162" s="248"/>
      <c r="T162" s="248"/>
      <c r="U162" s="248"/>
      <c r="V162" s="248"/>
      <c r="W162" s="248"/>
      <c r="X162" s="248"/>
      <c r="Z162" s="248"/>
    </row>
    <row r="163" spans="1:26" s="254" customFormat="1" x14ac:dyDescent="0.2">
      <c r="A163" s="248"/>
      <c r="B163" s="275"/>
      <c r="C163" s="247"/>
      <c r="D163" s="248"/>
      <c r="E163" s="248"/>
      <c r="F163" s="248"/>
      <c r="G163" s="248"/>
      <c r="H163" s="248"/>
      <c r="I163" s="248"/>
      <c r="J163" s="248"/>
      <c r="K163" s="248"/>
      <c r="L163" s="248"/>
      <c r="M163" s="248"/>
      <c r="N163" s="248"/>
      <c r="O163" s="248"/>
      <c r="P163" s="248"/>
      <c r="Q163" s="248"/>
      <c r="R163" s="248"/>
      <c r="S163" s="248"/>
      <c r="T163" s="248"/>
      <c r="U163" s="248"/>
      <c r="V163" s="248"/>
      <c r="W163" s="248"/>
      <c r="X163" s="248"/>
      <c r="Z163" s="248"/>
    </row>
    <row r="164" spans="1:26" s="254" customFormat="1" x14ac:dyDescent="0.2">
      <c r="A164" s="248"/>
      <c r="B164" s="275"/>
      <c r="C164" s="247"/>
      <c r="D164" s="248"/>
      <c r="E164" s="248"/>
      <c r="F164" s="248"/>
      <c r="G164" s="248"/>
      <c r="H164" s="248"/>
      <c r="I164" s="248"/>
      <c r="J164" s="248"/>
      <c r="K164" s="248"/>
      <c r="L164" s="248"/>
      <c r="M164" s="248"/>
      <c r="N164" s="248"/>
      <c r="O164" s="248"/>
      <c r="P164" s="248"/>
      <c r="Q164" s="248"/>
      <c r="R164" s="248"/>
      <c r="S164" s="248"/>
      <c r="T164" s="248"/>
      <c r="U164" s="248"/>
      <c r="V164" s="248"/>
      <c r="W164" s="248"/>
      <c r="X164" s="248"/>
      <c r="Z164" s="248"/>
    </row>
    <row r="165" spans="1:26" s="254" customFormat="1" x14ac:dyDescent="0.2">
      <c r="A165" s="248"/>
      <c r="B165" s="275"/>
      <c r="C165" s="247"/>
      <c r="D165" s="248"/>
      <c r="E165" s="248"/>
      <c r="F165" s="248"/>
      <c r="G165" s="248"/>
      <c r="H165" s="248"/>
      <c r="I165" s="248"/>
      <c r="J165" s="248"/>
      <c r="K165" s="248"/>
      <c r="L165" s="248"/>
      <c r="M165" s="248"/>
      <c r="N165" s="248"/>
      <c r="O165" s="248"/>
      <c r="P165" s="248"/>
      <c r="Q165" s="248"/>
      <c r="R165" s="248"/>
      <c r="S165" s="248"/>
      <c r="T165" s="248"/>
      <c r="U165" s="248"/>
      <c r="V165" s="248"/>
      <c r="W165" s="248"/>
      <c r="X165" s="248"/>
      <c r="Z165" s="248"/>
    </row>
    <row r="166" spans="1:26" s="254" customFormat="1" x14ac:dyDescent="0.2">
      <c r="A166" s="248"/>
      <c r="B166" s="275"/>
      <c r="C166" s="247"/>
      <c r="D166" s="248"/>
      <c r="E166" s="248"/>
      <c r="F166" s="248"/>
      <c r="G166" s="248"/>
      <c r="H166" s="248"/>
      <c r="I166" s="248"/>
      <c r="J166" s="248"/>
      <c r="K166" s="248"/>
      <c r="L166" s="248"/>
      <c r="M166" s="248"/>
      <c r="N166" s="248"/>
      <c r="O166" s="248"/>
      <c r="P166" s="248"/>
      <c r="Q166" s="248"/>
      <c r="R166" s="248"/>
      <c r="S166" s="248"/>
      <c r="T166" s="248"/>
      <c r="U166" s="248"/>
      <c r="V166" s="248"/>
      <c r="W166" s="248"/>
      <c r="X166" s="248"/>
      <c r="Z166" s="248"/>
    </row>
    <row r="167" spans="1:26" s="254" customFormat="1" x14ac:dyDescent="0.2">
      <c r="A167" s="248"/>
      <c r="B167" s="275"/>
      <c r="C167" s="247"/>
      <c r="D167" s="248"/>
      <c r="E167" s="248"/>
      <c r="F167" s="248"/>
      <c r="G167" s="248"/>
      <c r="H167" s="248"/>
      <c r="I167" s="248"/>
      <c r="J167" s="248"/>
      <c r="K167" s="248"/>
      <c r="L167" s="248"/>
      <c r="M167" s="248"/>
      <c r="N167" s="248"/>
      <c r="O167" s="248"/>
      <c r="P167" s="248"/>
      <c r="Q167" s="248"/>
      <c r="R167" s="248"/>
      <c r="S167" s="248"/>
      <c r="T167" s="248"/>
      <c r="U167" s="248"/>
      <c r="V167" s="248"/>
      <c r="W167" s="248"/>
      <c r="X167" s="248"/>
      <c r="Z167" s="248"/>
    </row>
    <row r="168" spans="1:26" s="254" customFormat="1" x14ac:dyDescent="0.2">
      <c r="A168" s="248"/>
      <c r="B168" s="275"/>
      <c r="C168" s="247"/>
      <c r="D168" s="248"/>
      <c r="E168" s="248"/>
      <c r="F168" s="248"/>
      <c r="G168" s="248"/>
      <c r="H168" s="248"/>
      <c r="I168" s="248"/>
      <c r="J168" s="248"/>
      <c r="K168" s="248"/>
      <c r="L168" s="248"/>
      <c r="M168" s="248"/>
      <c r="N168" s="248"/>
      <c r="O168" s="248"/>
      <c r="P168" s="248"/>
      <c r="Q168" s="248"/>
      <c r="R168" s="248"/>
      <c r="S168" s="248"/>
      <c r="T168" s="248"/>
      <c r="U168" s="248"/>
      <c r="V168" s="248"/>
      <c r="W168" s="248"/>
      <c r="X168" s="248"/>
      <c r="Z168" s="248"/>
    </row>
    <row r="169" spans="1:26" s="254" customFormat="1" x14ac:dyDescent="0.2">
      <c r="A169" s="248"/>
      <c r="B169" s="275"/>
      <c r="C169" s="247"/>
      <c r="D169" s="248"/>
      <c r="E169" s="248"/>
      <c r="F169" s="248"/>
      <c r="G169" s="248"/>
      <c r="H169" s="248"/>
      <c r="I169" s="248"/>
      <c r="J169" s="248"/>
      <c r="K169" s="248"/>
      <c r="L169" s="248"/>
      <c r="M169" s="248"/>
      <c r="N169" s="248"/>
      <c r="O169" s="248"/>
      <c r="P169" s="248"/>
      <c r="Q169" s="248"/>
      <c r="R169" s="248"/>
      <c r="S169" s="248"/>
      <c r="T169" s="248"/>
      <c r="U169" s="248"/>
      <c r="V169" s="248"/>
      <c r="W169" s="248"/>
      <c r="X169" s="248"/>
      <c r="Z169" s="248"/>
    </row>
    <row r="170" spans="1:26" s="254" customFormat="1" x14ac:dyDescent="0.2">
      <c r="A170" s="248"/>
      <c r="B170" s="275"/>
      <c r="C170" s="247"/>
      <c r="D170" s="248"/>
      <c r="E170" s="248"/>
      <c r="F170" s="248"/>
      <c r="G170" s="248"/>
      <c r="H170" s="248"/>
      <c r="I170" s="248"/>
      <c r="J170" s="248"/>
      <c r="K170" s="248"/>
      <c r="L170" s="248"/>
      <c r="M170" s="248"/>
      <c r="N170" s="248"/>
      <c r="O170" s="248"/>
      <c r="P170" s="248"/>
      <c r="Q170" s="248"/>
      <c r="R170" s="248"/>
      <c r="S170" s="248"/>
      <c r="T170" s="248"/>
      <c r="U170" s="248"/>
      <c r="V170" s="248"/>
      <c r="W170" s="248"/>
      <c r="X170" s="248"/>
      <c r="Z170" s="248"/>
    </row>
    <row r="171" spans="1:26" s="254" customFormat="1" x14ac:dyDescent="0.2">
      <c r="A171" s="248"/>
      <c r="B171" s="275"/>
      <c r="C171" s="247"/>
      <c r="D171" s="248"/>
      <c r="E171" s="248"/>
      <c r="F171" s="248"/>
      <c r="G171" s="248"/>
      <c r="H171" s="248"/>
      <c r="I171" s="248"/>
      <c r="J171" s="248"/>
      <c r="K171" s="248"/>
      <c r="L171" s="248"/>
      <c r="M171" s="248"/>
      <c r="N171" s="248"/>
      <c r="O171" s="248"/>
      <c r="P171" s="248"/>
      <c r="Q171" s="248"/>
      <c r="R171" s="248"/>
      <c r="S171" s="248"/>
      <c r="T171" s="248"/>
      <c r="U171" s="248"/>
      <c r="V171" s="248"/>
      <c r="W171" s="248"/>
      <c r="X171" s="248"/>
      <c r="Z171" s="248"/>
    </row>
    <row r="172" spans="1:26" s="254" customFormat="1" x14ac:dyDescent="0.2">
      <c r="A172" s="248"/>
      <c r="B172" s="275"/>
      <c r="C172" s="247"/>
      <c r="D172" s="248"/>
      <c r="E172" s="248"/>
      <c r="F172" s="248"/>
      <c r="G172" s="248"/>
      <c r="H172" s="248"/>
      <c r="I172" s="248"/>
      <c r="J172" s="248"/>
      <c r="K172" s="248"/>
      <c r="L172" s="248"/>
      <c r="M172" s="248"/>
      <c r="N172" s="248"/>
      <c r="O172" s="248"/>
      <c r="P172" s="248"/>
      <c r="Q172" s="248"/>
      <c r="R172" s="248"/>
      <c r="S172" s="248"/>
      <c r="T172" s="248"/>
      <c r="U172" s="248"/>
      <c r="V172" s="248"/>
      <c r="W172" s="248"/>
      <c r="X172" s="248"/>
      <c r="Z172" s="248"/>
    </row>
    <row r="173" spans="1:26" s="254" customFormat="1" x14ac:dyDescent="0.2">
      <c r="A173" s="248"/>
      <c r="B173" s="275"/>
      <c r="C173" s="247"/>
      <c r="D173" s="248"/>
      <c r="E173" s="248"/>
      <c r="F173" s="248"/>
      <c r="G173" s="248"/>
      <c r="H173" s="248"/>
      <c r="I173" s="248"/>
      <c r="J173" s="248"/>
      <c r="K173" s="248"/>
      <c r="L173" s="248"/>
      <c r="M173" s="248"/>
      <c r="N173" s="248"/>
      <c r="O173" s="248"/>
      <c r="P173" s="248"/>
      <c r="Q173" s="248"/>
      <c r="R173" s="248"/>
      <c r="S173" s="248"/>
      <c r="T173" s="248"/>
      <c r="U173" s="248"/>
      <c r="V173" s="248"/>
      <c r="W173" s="248"/>
      <c r="X173" s="248"/>
      <c r="Z173" s="248"/>
    </row>
    <row r="174" spans="1:26" s="254" customFormat="1" x14ac:dyDescent="0.2">
      <c r="A174" s="248"/>
      <c r="B174" s="275"/>
      <c r="C174" s="247"/>
      <c r="D174" s="248"/>
      <c r="E174" s="248"/>
      <c r="F174" s="248"/>
      <c r="G174" s="248"/>
      <c r="H174" s="248"/>
      <c r="I174" s="248"/>
      <c r="J174" s="248"/>
      <c r="K174" s="248"/>
      <c r="L174" s="248"/>
      <c r="M174" s="248"/>
      <c r="N174" s="248"/>
      <c r="O174" s="248"/>
      <c r="P174" s="248"/>
      <c r="Q174" s="248"/>
      <c r="R174" s="248"/>
      <c r="S174" s="248"/>
      <c r="T174" s="248"/>
      <c r="U174" s="248"/>
      <c r="V174" s="248"/>
      <c r="W174" s="248"/>
      <c r="X174" s="248"/>
      <c r="Z174" s="248"/>
    </row>
    <row r="175" spans="1:26" s="254" customFormat="1" x14ac:dyDescent="0.2">
      <c r="A175" s="248"/>
      <c r="B175" s="275"/>
      <c r="C175" s="247"/>
      <c r="D175" s="248"/>
      <c r="E175" s="248"/>
      <c r="F175" s="248"/>
      <c r="G175" s="248"/>
      <c r="H175" s="248"/>
      <c r="I175" s="248"/>
      <c r="J175" s="248"/>
      <c r="K175" s="248"/>
      <c r="L175" s="248"/>
      <c r="M175" s="248"/>
      <c r="N175" s="248"/>
      <c r="O175" s="248"/>
      <c r="P175" s="248"/>
      <c r="Q175" s="248"/>
      <c r="R175" s="248"/>
      <c r="S175" s="248"/>
      <c r="T175" s="248"/>
      <c r="U175" s="248"/>
      <c r="V175" s="248"/>
      <c r="W175" s="248"/>
      <c r="X175" s="248"/>
      <c r="Z175" s="248"/>
    </row>
    <row r="176" spans="1:26" s="254" customFormat="1" x14ac:dyDescent="0.2">
      <c r="A176" s="248"/>
      <c r="B176" s="275"/>
      <c r="C176" s="247"/>
      <c r="D176" s="248"/>
      <c r="E176" s="248"/>
      <c r="F176" s="248"/>
      <c r="G176" s="248"/>
      <c r="H176" s="248"/>
      <c r="I176" s="248"/>
      <c r="J176" s="248"/>
      <c r="K176" s="248"/>
      <c r="L176" s="248"/>
      <c r="M176" s="248"/>
      <c r="N176" s="248"/>
      <c r="O176" s="248"/>
      <c r="P176" s="248"/>
      <c r="Q176" s="248"/>
      <c r="R176" s="248"/>
      <c r="S176" s="248"/>
      <c r="T176" s="248"/>
      <c r="U176" s="248"/>
      <c r="V176" s="248"/>
      <c r="W176" s="248"/>
      <c r="X176" s="248"/>
      <c r="Z176" s="248"/>
    </row>
    <row r="177" spans="1:26" s="254" customFormat="1" x14ac:dyDescent="0.2">
      <c r="A177" s="248"/>
      <c r="B177" s="275"/>
      <c r="C177" s="247"/>
      <c r="D177" s="248"/>
      <c r="E177" s="248"/>
      <c r="F177" s="248"/>
      <c r="G177" s="248"/>
      <c r="H177" s="248"/>
      <c r="I177" s="248"/>
      <c r="J177" s="248"/>
      <c r="K177" s="248"/>
      <c r="L177" s="248"/>
      <c r="M177" s="248"/>
      <c r="N177" s="248"/>
      <c r="O177" s="248"/>
      <c r="P177" s="248"/>
      <c r="Q177" s="248"/>
      <c r="R177" s="248"/>
      <c r="S177" s="248"/>
      <c r="T177" s="248"/>
      <c r="U177" s="248"/>
      <c r="V177" s="248"/>
      <c r="W177" s="248"/>
      <c r="X177" s="248"/>
      <c r="Z177" s="248"/>
    </row>
    <row r="178" spans="1:26" s="254" customFormat="1" x14ac:dyDescent="0.2">
      <c r="A178" s="248"/>
      <c r="B178" s="275"/>
      <c r="C178" s="247"/>
      <c r="D178" s="248"/>
      <c r="E178" s="248"/>
      <c r="F178" s="248"/>
      <c r="G178" s="248"/>
      <c r="H178" s="248"/>
      <c r="I178" s="248"/>
      <c r="J178" s="248"/>
      <c r="K178" s="248"/>
      <c r="L178" s="248"/>
      <c r="M178" s="248"/>
      <c r="N178" s="248"/>
      <c r="O178" s="248"/>
      <c r="P178" s="248"/>
      <c r="Q178" s="248"/>
      <c r="R178" s="248"/>
      <c r="S178" s="248"/>
      <c r="T178" s="248"/>
      <c r="U178" s="248"/>
      <c r="V178" s="248"/>
      <c r="W178" s="248"/>
      <c r="X178" s="248"/>
      <c r="Z178" s="248"/>
    </row>
    <row r="179" spans="1:26" s="254" customFormat="1" x14ac:dyDescent="0.2">
      <c r="A179" s="248"/>
      <c r="B179" s="275"/>
      <c r="C179" s="247"/>
      <c r="D179" s="248"/>
      <c r="E179" s="248"/>
      <c r="F179" s="248"/>
      <c r="G179" s="248"/>
      <c r="H179" s="248"/>
      <c r="I179" s="248"/>
      <c r="J179" s="248"/>
      <c r="K179" s="248"/>
      <c r="L179" s="248"/>
      <c r="M179" s="248"/>
      <c r="N179" s="248"/>
      <c r="O179" s="248"/>
      <c r="P179" s="248"/>
      <c r="Q179" s="248"/>
      <c r="R179" s="248"/>
      <c r="S179" s="248"/>
      <c r="T179" s="248"/>
      <c r="U179" s="248"/>
      <c r="V179" s="248"/>
      <c r="W179" s="248"/>
      <c r="X179" s="248"/>
      <c r="Z179" s="248"/>
    </row>
    <row r="180" spans="1:26" s="254" customFormat="1" x14ac:dyDescent="0.2">
      <c r="A180" s="248"/>
      <c r="B180" s="275"/>
      <c r="C180" s="247"/>
      <c r="D180" s="248"/>
      <c r="E180" s="248"/>
      <c r="F180" s="248"/>
      <c r="G180" s="248"/>
      <c r="H180" s="248"/>
      <c r="I180" s="248"/>
      <c r="J180" s="248"/>
      <c r="K180" s="248"/>
      <c r="L180" s="248"/>
      <c r="M180" s="248"/>
      <c r="N180" s="248"/>
      <c r="O180" s="248"/>
      <c r="P180" s="248"/>
      <c r="Q180" s="248"/>
      <c r="R180" s="248"/>
      <c r="S180" s="248"/>
      <c r="T180" s="248"/>
      <c r="U180" s="248"/>
      <c r="V180" s="248"/>
      <c r="W180" s="248"/>
      <c r="X180" s="248"/>
      <c r="Z180" s="248"/>
    </row>
    <row r="181" spans="1:26" s="254" customFormat="1" x14ac:dyDescent="0.2">
      <c r="A181" s="248"/>
      <c r="B181" s="275"/>
      <c r="C181" s="247"/>
      <c r="D181" s="248"/>
      <c r="E181" s="248"/>
      <c r="F181" s="248"/>
      <c r="G181" s="248"/>
      <c r="H181" s="248"/>
      <c r="I181" s="248"/>
      <c r="J181" s="248"/>
      <c r="K181" s="248"/>
      <c r="L181" s="248"/>
      <c r="M181" s="248"/>
      <c r="N181" s="248"/>
      <c r="O181" s="248"/>
      <c r="P181" s="248"/>
      <c r="Q181" s="248"/>
      <c r="R181" s="248"/>
      <c r="S181" s="248"/>
      <c r="T181" s="248"/>
      <c r="U181" s="248"/>
      <c r="V181" s="248"/>
      <c r="W181" s="248"/>
      <c r="X181" s="248"/>
      <c r="Z181" s="248"/>
    </row>
    <row r="182" spans="1:26" s="254" customFormat="1" x14ac:dyDescent="0.2">
      <c r="A182" s="248"/>
      <c r="B182" s="275"/>
      <c r="C182" s="247"/>
      <c r="D182" s="248"/>
      <c r="E182" s="248"/>
      <c r="F182" s="248"/>
      <c r="G182" s="248"/>
      <c r="H182" s="248"/>
      <c r="I182" s="248"/>
      <c r="J182" s="248"/>
      <c r="K182" s="248"/>
      <c r="L182" s="248"/>
      <c r="M182" s="248"/>
      <c r="N182" s="248"/>
      <c r="O182" s="248"/>
      <c r="P182" s="248"/>
      <c r="Q182" s="248"/>
      <c r="R182" s="248"/>
      <c r="S182" s="248"/>
      <c r="T182" s="248"/>
      <c r="U182" s="248"/>
      <c r="V182" s="248"/>
      <c r="W182" s="248"/>
      <c r="X182" s="248"/>
      <c r="Z182" s="248"/>
    </row>
    <row r="183" spans="1:26" s="254" customFormat="1" x14ac:dyDescent="0.2">
      <c r="A183" s="248"/>
      <c r="B183" s="275"/>
      <c r="C183" s="247"/>
      <c r="D183" s="248"/>
      <c r="E183" s="248"/>
      <c r="F183" s="248"/>
      <c r="G183" s="248"/>
      <c r="H183" s="248"/>
      <c r="I183" s="248"/>
      <c r="J183" s="248"/>
      <c r="K183" s="248"/>
      <c r="L183" s="248"/>
      <c r="M183" s="248"/>
      <c r="N183" s="248"/>
      <c r="O183" s="248"/>
      <c r="P183" s="248"/>
      <c r="Q183" s="248"/>
      <c r="R183" s="248"/>
      <c r="S183" s="248"/>
      <c r="T183" s="248"/>
      <c r="U183" s="248"/>
      <c r="V183" s="248"/>
      <c r="W183" s="248"/>
      <c r="X183" s="248"/>
      <c r="Z183" s="248"/>
    </row>
    <row r="184" spans="1:26" s="254" customFormat="1" x14ac:dyDescent="0.2">
      <c r="A184" s="248"/>
      <c r="B184" s="275"/>
      <c r="C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Z184" s="248"/>
    </row>
    <row r="185" spans="1:26" s="254" customFormat="1" x14ac:dyDescent="0.2">
      <c r="A185" s="248"/>
      <c r="B185" s="275"/>
      <c r="C185" s="247"/>
      <c r="D185" s="248"/>
      <c r="E185" s="248"/>
      <c r="F185" s="248"/>
      <c r="G185" s="248"/>
      <c r="H185" s="248"/>
      <c r="I185" s="248"/>
      <c r="J185" s="248"/>
      <c r="K185" s="248"/>
      <c r="L185" s="248"/>
      <c r="M185" s="248"/>
      <c r="N185" s="248"/>
      <c r="O185" s="248"/>
      <c r="P185" s="248"/>
      <c r="Q185" s="248"/>
      <c r="R185" s="248"/>
      <c r="S185" s="248"/>
      <c r="T185" s="248"/>
      <c r="U185" s="248"/>
      <c r="V185" s="248"/>
      <c r="W185" s="248"/>
      <c r="X185" s="248"/>
      <c r="Z185" s="248"/>
    </row>
    <row r="186" spans="1:26" s="254" customFormat="1" x14ac:dyDescent="0.2">
      <c r="A186" s="248"/>
      <c r="B186" s="275"/>
      <c r="C186" s="247"/>
      <c r="D186" s="248"/>
      <c r="E186" s="248"/>
      <c r="F186" s="248"/>
      <c r="G186" s="248"/>
      <c r="H186" s="248"/>
      <c r="I186" s="248"/>
      <c r="J186" s="248"/>
      <c r="K186" s="248"/>
      <c r="L186" s="248"/>
      <c r="M186" s="248"/>
      <c r="N186" s="248"/>
      <c r="O186" s="248"/>
      <c r="P186" s="248"/>
      <c r="Q186" s="248"/>
      <c r="R186" s="248"/>
      <c r="S186" s="248"/>
      <c r="T186" s="248"/>
      <c r="U186" s="248"/>
      <c r="V186" s="248"/>
      <c r="W186" s="248"/>
      <c r="X186" s="248"/>
      <c r="Z186" s="248"/>
    </row>
    <row r="187" spans="1:26" s="254" customFormat="1" x14ac:dyDescent="0.2">
      <c r="A187" s="248"/>
      <c r="B187" s="275"/>
      <c r="C187" s="247"/>
      <c r="D187" s="248"/>
      <c r="E187" s="248"/>
      <c r="F187" s="248"/>
      <c r="G187" s="248"/>
      <c r="H187" s="248"/>
      <c r="I187" s="248"/>
      <c r="J187" s="248"/>
      <c r="K187" s="248"/>
      <c r="L187" s="248"/>
      <c r="M187" s="248"/>
      <c r="N187" s="248"/>
      <c r="O187" s="248"/>
      <c r="P187" s="248"/>
      <c r="Q187" s="248"/>
      <c r="R187" s="248"/>
      <c r="S187" s="248"/>
      <c r="T187" s="248"/>
      <c r="U187" s="248"/>
      <c r="V187" s="248"/>
      <c r="W187" s="248"/>
      <c r="X187" s="248"/>
      <c r="Z187" s="248"/>
    </row>
    <row r="188" spans="1:26" s="254" customFormat="1" x14ac:dyDescent="0.2">
      <c r="A188" s="248"/>
      <c r="B188" s="275"/>
      <c r="C188" s="247"/>
      <c r="D188" s="248"/>
      <c r="E188" s="248"/>
      <c r="F188" s="248"/>
      <c r="G188" s="248"/>
      <c r="H188" s="248"/>
      <c r="I188" s="248"/>
      <c r="J188" s="248"/>
      <c r="K188" s="248"/>
      <c r="L188" s="248"/>
      <c r="M188" s="248"/>
      <c r="N188" s="248"/>
      <c r="O188" s="248"/>
      <c r="P188" s="248"/>
      <c r="Q188" s="248"/>
      <c r="R188" s="248"/>
      <c r="S188" s="248"/>
      <c r="T188" s="248"/>
      <c r="U188" s="248"/>
      <c r="V188" s="248"/>
      <c r="W188" s="248"/>
      <c r="X188" s="248"/>
      <c r="Z188" s="248"/>
    </row>
    <row r="189" spans="1:26" s="254" customFormat="1" x14ac:dyDescent="0.2">
      <c r="A189" s="248"/>
      <c r="B189" s="275"/>
      <c r="C189" s="247"/>
      <c r="D189" s="248"/>
      <c r="E189" s="248"/>
      <c r="F189" s="248"/>
      <c r="G189" s="248"/>
      <c r="H189" s="248"/>
      <c r="I189" s="248"/>
      <c r="J189" s="248"/>
      <c r="K189" s="248"/>
      <c r="L189" s="248"/>
      <c r="M189" s="248"/>
      <c r="N189" s="248"/>
      <c r="O189" s="248"/>
      <c r="P189" s="248"/>
      <c r="Q189" s="248"/>
      <c r="R189" s="248"/>
      <c r="S189" s="248"/>
      <c r="T189" s="248"/>
      <c r="U189" s="248"/>
      <c r="V189" s="248"/>
      <c r="W189" s="248"/>
      <c r="X189" s="248"/>
      <c r="Z189" s="248"/>
    </row>
    <row r="190" spans="1:26" s="254" customFormat="1" x14ac:dyDescent="0.2">
      <c r="A190" s="248"/>
      <c r="B190" s="275"/>
      <c r="C190" s="247"/>
      <c r="D190" s="248"/>
      <c r="E190" s="248"/>
      <c r="F190" s="248"/>
      <c r="G190" s="248"/>
      <c r="H190" s="248"/>
      <c r="I190" s="248"/>
      <c r="J190" s="248"/>
      <c r="K190" s="248"/>
      <c r="L190" s="248"/>
      <c r="M190" s="248"/>
      <c r="N190" s="248"/>
      <c r="O190" s="248"/>
      <c r="P190" s="248"/>
      <c r="Q190" s="248"/>
      <c r="R190" s="248"/>
      <c r="S190" s="248"/>
      <c r="T190" s="248"/>
      <c r="U190" s="248"/>
      <c r="V190" s="248"/>
      <c r="W190" s="248"/>
      <c r="X190" s="248"/>
      <c r="Z190" s="248"/>
    </row>
    <row r="191" spans="1:26" s="254" customFormat="1" x14ac:dyDescent="0.2">
      <c r="A191" s="248"/>
      <c r="B191" s="275"/>
      <c r="C191" s="247"/>
      <c r="D191" s="248"/>
      <c r="E191" s="248"/>
      <c r="F191" s="248"/>
      <c r="G191" s="248"/>
      <c r="H191" s="248"/>
      <c r="I191" s="248"/>
      <c r="J191" s="248"/>
      <c r="K191" s="248"/>
      <c r="L191" s="248"/>
      <c r="M191" s="248"/>
      <c r="N191" s="248"/>
      <c r="O191" s="248"/>
      <c r="P191" s="248"/>
      <c r="Q191" s="248"/>
      <c r="R191" s="248"/>
      <c r="S191" s="248"/>
      <c r="T191" s="248"/>
      <c r="U191" s="248"/>
      <c r="V191" s="248"/>
      <c r="W191" s="248"/>
      <c r="X191" s="248"/>
      <c r="Z191" s="248"/>
    </row>
    <row r="192" spans="1:26" s="254" customFormat="1" x14ac:dyDescent="0.2">
      <c r="A192" s="248"/>
      <c r="B192" s="275"/>
      <c r="C192" s="247"/>
      <c r="D192" s="248"/>
      <c r="E192" s="248"/>
      <c r="F192" s="248"/>
      <c r="G192" s="248"/>
      <c r="H192" s="248"/>
      <c r="I192" s="248"/>
      <c r="J192" s="248"/>
      <c r="K192" s="248"/>
      <c r="L192" s="248"/>
      <c r="M192" s="248"/>
      <c r="N192" s="248"/>
      <c r="O192" s="248"/>
      <c r="P192" s="248"/>
      <c r="Q192" s="248"/>
      <c r="R192" s="248"/>
      <c r="S192" s="248"/>
      <c r="T192" s="248"/>
      <c r="U192" s="248"/>
      <c r="V192" s="248"/>
      <c r="W192" s="248"/>
      <c r="X192" s="248"/>
      <c r="Z192" s="248"/>
    </row>
    <row r="193" spans="1:26" s="254" customFormat="1" x14ac:dyDescent="0.2">
      <c r="A193" s="248"/>
      <c r="B193" s="275"/>
      <c r="C193" s="247"/>
      <c r="D193" s="248"/>
      <c r="E193" s="248"/>
      <c r="F193" s="248"/>
      <c r="G193" s="248"/>
      <c r="H193" s="248"/>
      <c r="I193" s="248"/>
      <c r="J193" s="248"/>
      <c r="K193" s="248"/>
      <c r="L193" s="248"/>
      <c r="M193" s="248"/>
      <c r="N193" s="248"/>
      <c r="O193" s="248"/>
      <c r="P193" s="248"/>
      <c r="Q193" s="248"/>
      <c r="R193" s="248"/>
      <c r="S193" s="248"/>
      <c r="T193" s="248"/>
      <c r="U193" s="248"/>
      <c r="V193" s="248"/>
      <c r="W193" s="248"/>
      <c r="X193" s="248"/>
      <c r="Z193" s="248"/>
    </row>
    <row r="194" spans="1:26" s="254" customFormat="1" x14ac:dyDescent="0.2">
      <c r="A194" s="248"/>
      <c r="B194" s="275"/>
      <c r="C194" s="247"/>
      <c r="D194" s="248"/>
      <c r="E194" s="248"/>
      <c r="F194" s="248"/>
      <c r="G194" s="248"/>
      <c r="H194" s="248"/>
      <c r="I194" s="248"/>
      <c r="J194" s="248"/>
      <c r="K194" s="248"/>
      <c r="L194" s="248"/>
      <c r="M194" s="248"/>
      <c r="N194" s="248"/>
      <c r="O194" s="248"/>
      <c r="P194" s="248"/>
      <c r="Q194" s="248"/>
      <c r="R194" s="248"/>
      <c r="S194" s="248"/>
      <c r="T194" s="248"/>
      <c r="U194" s="248"/>
      <c r="V194" s="248"/>
      <c r="W194" s="248"/>
      <c r="X194" s="248"/>
      <c r="Z194" s="248"/>
    </row>
    <row r="195" spans="1:26" s="254" customFormat="1" x14ac:dyDescent="0.2">
      <c r="A195" s="248"/>
      <c r="B195" s="275"/>
      <c r="C195" s="247"/>
      <c r="D195" s="248"/>
      <c r="E195" s="248"/>
      <c r="F195" s="248"/>
      <c r="G195" s="248"/>
      <c r="H195" s="248"/>
      <c r="I195" s="248"/>
      <c r="J195" s="248"/>
      <c r="K195" s="248"/>
      <c r="L195" s="248"/>
      <c r="M195" s="248"/>
      <c r="N195" s="248"/>
      <c r="O195" s="248"/>
      <c r="P195" s="248"/>
      <c r="Q195" s="248"/>
      <c r="R195" s="248"/>
      <c r="S195" s="248"/>
      <c r="T195" s="248"/>
      <c r="U195" s="248"/>
      <c r="V195" s="248"/>
      <c r="W195" s="248"/>
      <c r="X195" s="248"/>
      <c r="Z195" s="248"/>
    </row>
    <row r="196" spans="1:26" s="254" customFormat="1" x14ac:dyDescent="0.2">
      <c r="A196" s="248"/>
      <c r="B196" s="275"/>
      <c r="C196" s="247"/>
      <c r="D196" s="248"/>
      <c r="E196" s="248"/>
      <c r="F196" s="248"/>
      <c r="G196" s="248"/>
      <c r="H196" s="248"/>
      <c r="I196" s="248"/>
      <c r="J196" s="248"/>
      <c r="K196" s="248"/>
      <c r="L196" s="248"/>
      <c r="M196" s="248"/>
      <c r="N196" s="248"/>
      <c r="O196" s="248"/>
      <c r="P196" s="248"/>
      <c r="Q196" s="248"/>
      <c r="R196" s="248"/>
      <c r="S196" s="248"/>
      <c r="T196" s="248"/>
      <c r="U196" s="248"/>
      <c r="V196" s="248"/>
      <c r="W196" s="248"/>
      <c r="X196" s="248"/>
      <c r="Z196" s="248"/>
    </row>
    <row r="197" spans="1:26" s="254" customFormat="1" x14ac:dyDescent="0.2">
      <c r="A197" s="248"/>
      <c r="B197" s="275"/>
      <c r="C197" s="247"/>
      <c r="D197" s="248"/>
      <c r="E197" s="248"/>
      <c r="F197" s="248"/>
      <c r="G197" s="248"/>
      <c r="H197" s="248"/>
      <c r="I197" s="248"/>
      <c r="J197" s="248"/>
      <c r="K197" s="248"/>
      <c r="L197" s="248"/>
      <c r="M197" s="248"/>
      <c r="N197" s="248"/>
      <c r="O197" s="248"/>
      <c r="P197" s="248"/>
      <c r="Q197" s="248"/>
      <c r="R197" s="248"/>
      <c r="S197" s="248"/>
      <c r="T197" s="248"/>
      <c r="U197" s="248"/>
      <c r="V197" s="248"/>
      <c r="W197" s="248"/>
      <c r="X197" s="248"/>
      <c r="Z197" s="248"/>
    </row>
    <row r="198" spans="1:26" s="254" customFormat="1" x14ac:dyDescent="0.2">
      <c r="A198" s="248"/>
      <c r="B198" s="275"/>
      <c r="C198" s="247"/>
      <c r="D198" s="248"/>
      <c r="E198" s="248"/>
      <c r="F198" s="248"/>
      <c r="G198" s="248"/>
      <c r="H198" s="248"/>
      <c r="I198" s="248"/>
      <c r="J198" s="248"/>
      <c r="K198" s="248"/>
      <c r="L198" s="248"/>
      <c r="M198" s="248"/>
      <c r="N198" s="248"/>
      <c r="O198" s="248"/>
      <c r="P198" s="248"/>
      <c r="Q198" s="248"/>
      <c r="R198" s="248"/>
      <c r="S198" s="248"/>
      <c r="T198" s="248"/>
      <c r="U198" s="248"/>
      <c r="V198" s="248"/>
      <c r="W198" s="248"/>
      <c r="X198" s="248"/>
      <c r="Z198" s="248"/>
    </row>
    <row r="199" spans="1:26" s="254" customFormat="1" x14ac:dyDescent="0.2">
      <c r="A199" s="248"/>
      <c r="B199" s="275"/>
      <c r="C199" s="247"/>
      <c r="D199" s="248"/>
      <c r="E199" s="248"/>
      <c r="F199" s="248"/>
      <c r="G199" s="248"/>
      <c r="H199" s="248"/>
      <c r="I199" s="248"/>
      <c r="J199" s="248"/>
      <c r="K199" s="248"/>
      <c r="L199" s="248"/>
      <c r="M199" s="248"/>
      <c r="N199" s="248"/>
      <c r="O199" s="248"/>
      <c r="P199" s="248"/>
      <c r="Q199" s="248"/>
      <c r="R199" s="248"/>
      <c r="S199" s="248"/>
      <c r="T199" s="248"/>
      <c r="U199" s="248"/>
      <c r="V199" s="248"/>
      <c r="W199" s="248"/>
      <c r="X199" s="248"/>
      <c r="Z199" s="248"/>
    </row>
    <row r="200" spans="1:26" s="254" customFormat="1" x14ac:dyDescent="0.2">
      <c r="A200" s="248"/>
      <c r="B200" s="275"/>
      <c r="C200" s="247"/>
      <c r="D200" s="248"/>
      <c r="E200" s="248"/>
      <c r="F200" s="248"/>
      <c r="G200" s="248"/>
      <c r="H200" s="248"/>
      <c r="I200" s="248"/>
      <c r="J200" s="248"/>
      <c r="K200" s="248"/>
      <c r="L200" s="248"/>
      <c r="M200" s="248"/>
      <c r="N200" s="248"/>
      <c r="O200" s="248"/>
      <c r="P200" s="248"/>
      <c r="Q200" s="248"/>
      <c r="R200" s="248"/>
      <c r="S200" s="248"/>
      <c r="T200" s="248"/>
      <c r="U200" s="248"/>
      <c r="V200" s="248"/>
      <c r="W200" s="248"/>
      <c r="X200" s="248"/>
      <c r="Z200" s="248"/>
    </row>
    <row r="201" spans="1:26" s="254" customFormat="1" x14ac:dyDescent="0.2">
      <c r="A201" s="248"/>
      <c r="B201" s="275"/>
      <c r="C201" s="247"/>
      <c r="D201" s="248"/>
      <c r="E201" s="248"/>
      <c r="F201" s="248"/>
      <c r="G201" s="248"/>
      <c r="H201" s="248"/>
      <c r="I201" s="248"/>
      <c r="J201" s="248"/>
      <c r="K201" s="248"/>
      <c r="L201" s="248"/>
      <c r="M201" s="248"/>
      <c r="N201" s="248"/>
      <c r="O201" s="248"/>
      <c r="P201" s="248"/>
      <c r="Q201" s="248"/>
      <c r="R201" s="248"/>
      <c r="S201" s="248"/>
      <c r="T201" s="248"/>
      <c r="U201" s="248"/>
      <c r="V201" s="248"/>
      <c r="W201" s="248"/>
      <c r="X201" s="248"/>
      <c r="Z201" s="248"/>
    </row>
    <row r="202" spans="1:26" s="254" customFormat="1" x14ac:dyDescent="0.2">
      <c r="A202" s="248"/>
      <c r="B202" s="275"/>
      <c r="C202" s="247"/>
      <c r="D202" s="248"/>
      <c r="E202" s="248"/>
      <c r="F202" s="248"/>
      <c r="G202" s="248"/>
      <c r="H202" s="248"/>
      <c r="I202" s="248"/>
      <c r="J202" s="248"/>
      <c r="K202" s="248"/>
      <c r="L202" s="248"/>
      <c r="M202" s="248"/>
      <c r="N202" s="248"/>
      <c r="O202" s="248"/>
      <c r="P202" s="248"/>
      <c r="Q202" s="248"/>
      <c r="R202" s="248"/>
      <c r="S202" s="248"/>
      <c r="T202" s="248"/>
      <c r="U202" s="248"/>
      <c r="V202" s="248"/>
      <c r="W202" s="248"/>
      <c r="X202" s="248"/>
      <c r="Z202" s="248"/>
    </row>
    <row r="203" spans="1:26" s="254" customFormat="1" x14ac:dyDescent="0.2">
      <c r="A203" s="248"/>
      <c r="B203" s="275"/>
      <c r="C203" s="247"/>
      <c r="D203" s="248"/>
      <c r="E203" s="248"/>
      <c r="F203" s="248"/>
      <c r="G203" s="248"/>
      <c r="H203" s="248"/>
      <c r="I203" s="248"/>
      <c r="J203" s="248"/>
      <c r="K203" s="248"/>
      <c r="L203" s="248"/>
      <c r="M203" s="248"/>
      <c r="N203" s="248"/>
      <c r="O203" s="248"/>
      <c r="P203" s="248"/>
      <c r="Q203" s="248"/>
      <c r="R203" s="248"/>
      <c r="S203" s="248"/>
      <c r="T203" s="248"/>
      <c r="U203" s="248"/>
      <c r="V203" s="248"/>
      <c r="W203" s="248"/>
      <c r="X203" s="248"/>
      <c r="Z203" s="248"/>
    </row>
    <row r="204" spans="1:26" s="254" customFormat="1" x14ac:dyDescent="0.2">
      <c r="A204" s="248"/>
      <c r="B204" s="275"/>
      <c r="C204" s="247"/>
      <c r="D204" s="248"/>
      <c r="E204" s="248"/>
      <c r="F204" s="248"/>
      <c r="G204" s="248"/>
      <c r="H204" s="248"/>
      <c r="I204" s="248"/>
      <c r="J204" s="248"/>
      <c r="K204" s="248"/>
      <c r="L204" s="248"/>
      <c r="M204" s="248"/>
      <c r="N204" s="248"/>
      <c r="O204" s="248"/>
      <c r="P204" s="248"/>
      <c r="Q204" s="248"/>
      <c r="R204" s="248"/>
      <c r="S204" s="248"/>
      <c r="T204" s="248"/>
      <c r="U204" s="248"/>
      <c r="V204" s="248"/>
      <c r="W204" s="248"/>
      <c r="X204" s="248"/>
      <c r="Z204" s="248"/>
    </row>
    <row r="205" spans="1:26" s="254" customFormat="1" x14ac:dyDescent="0.2">
      <c r="A205" s="248"/>
      <c r="B205" s="275"/>
      <c r="C205" s="247"/>
      <c r="D205" s="248"/>
      <c r="E205" s="248"/>
      <c r="F205" s="248"/>
      <c r="G205" s="248"/>
      <c r="H205" s="248"/>
      <c r="I205" s="248"/>
      <c r="J205" s="248"/>
      <c r="K205" s="248"/>
      <c r="L205" s="248"/>
      <c r="M205" s="248"/>
      <c r="N205" s="248"/>
      <c r="O205" s="248"/>
      <c r="P205" s="248"/>
      <c r="Q205" s="248"/>
      <c r="R205" s="248"/>
      <c r="S205" s="248"/>
      <c r="T205" s="248"/>
      <c r="U205" s="248"/>
      <c r="V205" s="248"/>
      <c r="W205" s="248"/>
      <c r="X205" s="248"/>
      <c r="Z205" s="248"/>
    </row>
    <row r="206" spans="1:26" s="254" customFormat="1" x14ac:dyDescent="0.2">
      <c r="A206" s="248"/>
      <c r="B206" s="275"/>
      <c r="C206" s="247"/>
      <c r="D206" s="248"/>
      <c r="E206" s="248"/>
      <c r="F206" s="248"/>
      <c r="G206" s="248"/>
      <c r="H206" s="248"/>
      <c r="I206" s="248"/>
      <c r="J206" s="248"/>
      <c r="K206" s="248"/>
      <c r="L206" s="248"/>
      <c r="M206" s="248"/>
      <c r="N206" s="248"/>
      <c r="O206" s="248"/>
      <c r="P206" s="248"/>
      <c r="Q206" s="248"/>
      <c r="R206" s="248"/>
      <c r="S206" s="248"/>
      <c r="T206" s="248"/>
      <c r="U206" s="248"/>
      <c r="V206" s="248"/>
      <c r="W206" s="248"/>
      <c r="X206" s="248"/>
      <c r="Z206" s="248"/>
    </row>
    <row r="207" spans="1:26" s="254" customFormat="1" x14ac:dyDescent="0.2">
      <c r="A207" s="248"/>
      <c r="B207" s="275"/>
      <c r="C207" s="247"/>
      <c r="D207" s="248"/>
      <c r="E207" s="248"/>
      <c r="F207" s="248"/>
      <c r="G207" s="248"/>
      <c r="H207" s="248"/>
      <c r="I207" s="248"/>
      <c r="J207" s="248"/>
      <c r="K207" s="248"/>
      <c r="L207" s="248"/>
      <c r="M207" s="248"/>
      <c r="N207" s="248"/>
      <c r="O207" s="248"/>
      <c r="P207" s="248"/>
      <c r="Q207" s="248"/>
      <c r="R207" s="248"/>
      <c r="S207" s="248"/>
      <c r="T207" s="248"/>
      <c r="U207" s="248"/>
      <c r="V207" s="248"/>
      <c r="W207" s="248"/>
      <c r="X207" s="248"/>
      <c r="Z207" s="248"/>
    </row>
    <row r="208" spans="1:26" s="254" customFormat="1" x14ac:dyDescent="0.2">
      <c r="A208" s="248"/>
      <c r="B208" s="275"/>
      <c r="C208" s="247"/>
      <c r="D208" s="248"/>
      <c r="E208" s="248"/>
      <c r="F208" s="248"/>
      <c r="G208" s="248"/>
      <c r="H208" s="248"/>
      <c r="I208" s="248"/>
      <c r="J208" s="248"/>
      <c r="K208" s="248"/>
      <c r="L208" s="248"/>
      <c r="M208" s="248"/>
      <c r="N208" s="248"/>
      <c r="O208" s="248"/>
      <c r="P208" s="248"/>
      <c r="Q208" s="248"/>
      <c r="R208" s="248"/>
      <c r="S208" s="248"/>
      <c r="T208" s="248"/>
      <c r="U208" s="248"/>
      <c r="V208" s="248"/>
      <c r="W208" s="248"/>
      <c r="X208" s="248"/>
      <c r="Z208" s="248"/>
    </row>
    <row r="209" spans="1:26" s="254" customFormat="1" x14ac:dyDescent="0.2">
      <c r="A209" s="248"/>
      <c r="B209" s="275"/>
      <c r="C209" s="247"/>
      <c r="D209" s="248"/>
      <c r="E209" s="248"/>
      <c r="F209" s="248"/>
      <c r="G209" s="248"/>
      <c r="H209" s="248"/>
      <c r="I209" s="248"/>
      <c r="J209" s="248"/>
      <c r="K209" s="248"/>
      <c r="L209" s="248"/>
      <c r="M209" s="248"/>
      <c r="N209" s="248"/>
      <c r="O209" s="248"/>
      <c r="P209" s="248"/>
      <c r="Q209" s="248"/>
      <c r="R209" s="248"/>
      <c r="S209" s="248"/>
      <c r="T209" s="248"/>
      <c r="U209" s="248"/>
      <c r="V209" s="248"/>
      <c r="W209" s="248"/>
      <c r="X209" s="248"/>
      <c r="Z209" s="248"/>
    </row>
    <row r="210" spans="1:26" s="254" customFormat="1" x14ac:dyDescent="0.2">
      <c r="A210" s="248"/>
      <c r="B210" s="275"/>
      <c r="C210" s="247"/>
      <c r="D210" s="248"/>
      <c r="E210" s="248"/>
      <c r="F210" s="248"/>
      <c r="G210" s="248"/>
      <c r="H210" s="248"/>
      <c r="I210" s="248"/>
      <c r="J210" s="248"/>
      <c r="K210" s="248"/>
      <c r="L210" s="248"/>
      <c r="M210" s="248"/>
      <c r="N210" s="248"/>
      <c r="O210" s="248"/>
      <c r="P210" s="248"/>
      <c r="Q210" s="248"/>
      <c r="R210" s="248"/>
      <c r="S210" s="248"/>
      <c r="T210" s="248"/>
      <c r="U210" s="248"/>
      <c r="V210" s="248"/>
      <c r="W210" s="248"/>
      <c r="X210" s="248"/>
      <c r="Z210" s="248"/>
    </row>
    <row r="211" spans="1:26" s="254" customFormat="1" x14ac:dyDescent="0.2">
      <c r="A211" s="248"/>
      <c r="B211" s="275"/>
      <c r="C211" s="247"/>
      <c r="D211" s="248"/>
      <c r="E211" s="248"/>
      <c r="F211" s="248"/>
      <c r="G211" s="248"/>
      <c r="H211" s="248"/>
      <c r="I211" s="248"/>
      <c r="J211" s="248"/>
      <c r="K211" s="248"/>
      <c r="L211" s="248"/>
      <c r="M211" s="248"/>
      <c r="N211" s="248"/>
      <c r="O211" s="248"/>
      <c r="P211" s="248"/>
      <c r="Q211" s="248"/>
      <c r="R211" s="248"/>
      <c r="S211" s="248"/>
      <c r="T211" s="248"/>
      <c r="U211" s="248"/>
      <c r="V211" s="248"/>
      <c r="W211" s="248"/>
      <c r="X211" s="248"/>
      <c r="Z211" s="248"/>
    </row>
    <row r="212" spans="1:26" s="254" customFormat="1" x14ac:dyDescent="0.2">
      <c r="A212" s="248"/>
      <c r="B212" s="275"/>
      <c r="C212" s="247"/>
      <c r="D212" s="248"/>
      <c r="E212" s="248"/>
      <c r="F212" s="248"/>
      <c r="G212" s="248"/>
      <c r="H212" s="248"/>
      <c r="I212" s="248"/>
      <c r="J212" s="248"/>
      <c r="K212" s="248"/>
      <c r="L212" s="248"/>
      <c r="M212" s="248"/>
      <c r="N212" s="248"/>
      <c r="O212" s="248"/>
      <c r="P212" s="248"/>
      <c r="Q212" s="248"/>
      <c r="R212" s="248"/>
      <c r="S212" s="248"/>
      <c r="T212" s="248"/>
      <c r="U212" s="248"/>
      <c r="V212" s="248"/>
      <c r="W212" s="248"/>
      <c r="X212" s="248"/>
      <c r="Z212" s="248"/>
    </row>
    <row r="213" spans="1:26" s="254" customFormat="1" x14ac:dyDescent="0.2">
      <c r="A213" s="248"/>
      <c r="B213" s="275"/>
      <c r="C213" s="247"/>
      <c r="D213" s="248"/>
      <c r="E213" s="248"/>
      <c r="F213" s="248"/>
      <c r="G213" s="248"/>
      <c r="H213" s="248"/>
      <c r="I213" s="248"/>
      <c r="J213" s="248"/>
      <c r="K213" s="248"/>
      <c r="L213" s="248"/>
      <c r="M213" s="248"/>
      <c r="N213" s="248"/>
      <c r="O213" s="248"/>
      <c r="P213" s="248"/>
      <c r="Q213" s="248"/>
      <c r="R213" s="248"/>
      <c r="S213" s="248"/>
      <c r="T213" s="248"/>
      <c r="U213" s="248"/>
      <c r="V213" s="248"/>
      <c r="W213" s="248"/>
      <c r="X213" s="248"/>
      <c r="Z213" s="248"/>
    </row>
    <row r="214" spans="1:26" s="254" customFormat="1" x14ac:dyDescent="0.2">
      <c r="A214" s="248"/>
      <c r="B214" s="275"/>
      <c r="C214" s="247"/>
      <c r="D214" s="248"/>
      <c r="E214" s="248"/>
      <c r="F214" s="248"/>
      <c r="G214" s="248"/>
      <c r="H214" s="248"/>
      <c r="I214" s="248"/>
      <c r="J214" s="248"/>
      <c r="K214" s="248"/>
      <c r="L214" s="248"/>
      <c r="M214" s="248"/>
      <c r="N214" s="248"/>
      <c r="O214" s="248"/>
      <c r="P214" s="248"/>
      <c r="Q214" s="248"/>
      <c r="R214" s="248"/>
      <c r="S214" s="248"/>
      <c r="T214" s="248"/>
      <c r="U214" s="248"/>
      <c r="V214" s="248"/>
      <c r="W214" s="248"/>
      <c r="X214" s="248"/>
      <c r="Z214" s="248"/>
    </row>
    <row r="215" spans="1:26" s="254" customFormat="1" x14ac:dyDescent="0.2">
      <c r="A215" s="248"/>
      <c r="B215" s="275"/>
      <c r="C215" s="247"/>
      <c r="D215" s="248"/>
      <c r="E215" s="248"/>
      <c r="F215" s="248"/>
      <c r="G215" s="248"/>
      <c r="H215" s="248"/>
      <c r="I215" s="248"/>
      <c r="J215" s="248"/>
      <c r="K215" s="248"/>
      <c r="L215" s="248"/>
      <c r="M215" s="248"/>
      <c r="N215" s="248"/>
      <c r="O215" s="248"/>
      <c r="P215" s="248"/>
      <c r="Q215" s="248"/>
      <c r="R215" s="248"/>
      <c r="S215" s="248"/>
      <c r="T215" s="248"/>
      <c r="U215" s="248"/>
      <c r="V215" s="248"/>
      <c r="W215" s="248"/>
      <c r="X215" s="248"/>
      <c r="Z215" s="248"/>
    </row>
    <row r="216" spans="1:26" s="254" customFormat="1" x14ac:dyDescent="0.2">
      <c r="A216" s="248"/>
      <c r="B216" s="275"/>
      <c r="C216" s="247"/>
      <c r="D216" s="248"/>
      <c r="E216" s="248"/>
      <c r="F216" s="248"/>
      <c r="G216" s="248"/>
      <c r="H216" s="248"/>
      <c r="I216" s="248"/>
      <c r="J216" s="248"/>
      <c r="K216" s="248"/>
      <c r="L216" s="248"/>
      <c r="M216" s="248"/>
      <c r="N216" s="248"/>
      <c r="O216" s="248"/>
      <c r="P216" s="248"/>
      <c r="Q216" s="248"/>
      <c r="R216" s="248"/>
      <c r="S216" s="248"/>
      <c r="T216" s="248"/>
      <c r="U216" s="248"/>
      <c r="V216" s="248"/>
      <c r="W216" s="248"/>
      <c r="X216" s="248"/>
      <c r="Z216" s="248"/>
    </row>
    <row r="217" spans="1:26" s="254" customFormat="1" x14ac:dyDescent="0.2">
      <c r="A217" s="248"/>
      <c r="B217" s="275"/>
      <c r="C217" s="247"/>
      <c r="D217" s="248"/>
      <c r="E217" s="248"/>
      <c r="F217" s="248"/>
      <c r="G217" s="248"/>
      <c r="H217" s="248"/>
      <c r="I217" s="248"/>
      <c r="J217" s="248"/>
      <c r="K217" s="248"/>
      <c r="L217" s="248"/>
      <c r="M217" s="248"/>
      <c r="N217" s="248"/>
      <c r="O217" s="248"/>
      <c r="P217" s="248"/>
      <c r="Q217" s="248"/>
      <c r="R217" s="248"/>
      <c r="S217" s="248"/>
      <c r="T217" s="248"/>
      <c r="U217" s="248"/>
      <c r="V217" s="248"/>
      <c r="W217" s="248"/>
      <c r="X217" s="248"/>
      <c r="Z217" s="248"/>
    </row>
    <row r="218" spans="1:26" s="254" customFormat="1" x14ac:dyDescent="0.2">
      <c r="A218" s="248"/>
      <c r="B218" s="275"/>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Z218" s="248"/>
    </row>
    <row r="219" spans="1:26" s="254" customFormat="1" x14ac:dyDescent="0.2">
      <c r="A219" s="248"/>
      <c r="B219" s="275"/>
      <c r="C219" s="247"/>
      <c r="D219" s="248"/>
      <c r="E219" s="248"/>
      <c r="F219" s="248"/>
      <c r="G219" s="248"/>
      <c r="H219" s="248"/>
      <c r="I219" s="248"/>
      <c r="J219" s="248"/>
      <c r="K219" s="248"/>
      <c r="L219" s="248"/>
      <c r="M219" s="248"/>
      <c r="N219" s="248"/>
      <c r="O219" s="248"/>
      <c r="P219" s="248"/>
      <c r="Q219" s="248"/>
      <c r="R219" s="248"/>
      <c r="S219" s="248"/>
      <c r="T219" s="248"/>
      <c r="U219" s="248"/>
      <c r="V219" s="248"/>
      <c r="W219" s="248"/>
      <c r="X219" s="248"/>
      <c r="Z219" s="248"/>
    </row>
    <row r="220" spans="1:26" s="254" customFormat="1" x14ac:dyDescent="0.2">
      <c r="A220" s="248"/>
      <c r="B220" s="275"/>
      <c r="C220" s="247"/>
      <c r="D220" s="248"/>
      <c r="E220" s="248"/>
      <c r="F220" s="248"/>
      <c r="G220" s="248"/>
      <c r="H220" s="248"/>
      <c r="I220" s="248"/>
      <c r="J220" s="248"/>
      <c r="K220" s="248"/>
      <c r="L220" s="248"/>
      <c r="M220" s="248"/>
      <c r="N220" s="248"/>
      <c r="O220" s="248"/>
      <c r="P220" s="248"/>
      <c r="Q220" s="248"/>
      <c r="R220" s="248"/>
      <c r="S220" s="248"/>
      <c r="T220" s="248"/>
      <c r="U220" s="248"/>
      <c r="V220" s="248"/>
      <c r="W220" s="248"/>
      <c r="X220" s="248"/>
      <c r="Z220" s="248"/>
    </row>
    <row r="221" spans="1:26" s="254" customFormat="1" x14ac:dyDescent="0.2">
      <c r="A221" s="248"/>
      <c r="B221" s="275"/>
      <c r="C221" s="247"/>
      <c r="D221" s="248"/>
      <c r="E221" s="248"/>
      <c r="F221" s="248"/>
      <c r="G221" s="248"/>
      <c r="H221" s="248"/>
      <c r="I221" s="248"/>
      <c r="J221" s="248"/>
      <c r="K221" s="248"/>
      <c r="L221" s="248"/>
      <c r="M221" s="248"/>
      <c r="N221" s="248"/>
      <c r="O221" s="248"/>
      <c r="P221" s="248"/>
      <c r="Q221" s="248"/>
      <c r="R221" s="248"/>
      <c r="S221" s="248"/>
      <c r="T221" s="248"/>
      <c r="U221" s="248"/>
      <c r="V221" s="248"/>
      <c r="W221" s="248"/>
      <c r="X221" s="248"/>
      <c r="Z221" s="248"/>
    </row>
    <row r="222" spans="1:26" s="254" customFormat="1" x14ac:dyDescent="0.2">
      <c r="A222" s="248"/>
      <c r="B222" s="275"/>
      <c r="C222" s="247"/>
      <c r="D222" s="248"/>
      <c r="E222" s="248"/>
      <c r="F222" s="248"/>
      <c r="G222" s="248"/>
      <c r="H222" s="248"/>
      <c r="I222" s="248"/>
      <c r="J222" s="248"/>
      <c r="K222" s="248"/>
      <c r="L222" s="248"/>
      <c r="M222" s="248"/>
      <c r="N222" s="248"/>
      <c r="O222" s="248"/>
      <c r="P222" s="248"/>
      <c r="Q222" s="248"/>
      <c r="R222" s="248"/>
      <c r="S222" s="248"/>
      <c r="T222" s="248"/>
      <c r="U222" s="248"/>
      <c r="V222" s="248"/>
      <c r="W222" s="248"/>
      <c r="X222" s="248"/>
      <c r="Z222" s="248"/>
    </row>
    <row r="223" spans="1:26" s="254" customFormat="1" x14ac:dyDescent="0.2">
      <c r="A223" s="248"/>
      <c r="B223" s="275"/>
      <c r="C223" s="247"/>
      <c r="D223" s="248"/>
      <c r="E223" s="248"/>
      <c r="F223" s="248"/>
      <c r="G223" s="248"/>
      <c r="H223" s="248"/>
      <c r="I223" s="248"/>
      <c r="J223" s="248"/>
      <c r="K223" s="248"/>
      <c r="L223" s="248"/>
      <c r="M223" s="248"/>
      <c r="N223" s="248"/>
      <c r="O223" s="248"/>
      <c r="P223" s="248"/>
      <c r="Q223" s="248"/>
      <c r="R223" s="248"/>
      <c r="S223" s="248"/>
      <c r="T223" s="248"/>
      <c r="U223" s="248"/>
      <c r="V223" s="248"/>
      <c r="W223" s="248"/>
      <c r="X223" s="248"/>
      <c r="Z223" s="248"/>
    </row>
    <row r="224" spans="1:26" s="254" customFormat="1" x14ac:dyDescent="0.2">
      <c r="A224" s="248"/>
      <c r="B224" s="275"/>
      <c r="C224" s="247"/>
      <c r="D224" s="248"/>
      <c r="E224" s="248"/>
      <c r="F224" s="248"/>
      <c r="G224" s="248"/>
      <c r="H224" s="248"/>
      <c r="I224" s="248"/>
      <c r="J224" s="248"/>
      <c r="K224" s="248"/>
      <c r="L224" s="248"/>
      <c r="M224" s="248"/>
      <c r="N224" s="248"/>
      <c r="O224" s="248"/>
      <c r="P224" s="248"/>
      <c r="Q224" s="248"/>
      <c r="R224" s="248"/>
      <c r="S224" s="248"/>
      <c r="T224" s="248"/>
      <c r="U224" s="248"/>
      <c r="V224" s="248"/>
      <c r="W224" s="248"/>
      <c r="X224" s="248"/>
      <c r="Z224" s="248"/>
    </row>
    <row r="225" spans="1:26" s="254" customFormat="1" x14ac:dyDescent="0.2">
      <c r="A225" s="248"/>
      <c r="B225" s="275"/>
      <c r="C225" s="247"/>
      <c r="D225" s="248"/>
      <c r="E225" s="248"/>
      <c r="F225" s="248"/>
      <c r="G225" s="248"/>
      <c r="H225" s="248"/>
      <c r="I225" s="248"/>
      <c r="J225" s="248"/>
      <c r="K225" s="248"/>
      <c r="L225" s="248"/>
      <c r="M225" s="248"/>
      <c r="N225" s="248"/>
      <c r="O225" s="248"/>
      <c r="P225" s="248"/>
      <c r="Q225" s="248"/>
      <c r="R225" s="248"/>
      <c r="S225" s="248"/>
      <c r="T225" s="248"/>
      <c r="U225" s="248"/>
      <c r="V225" s="248"/>
      <c r="W225" s="248"/>
      <c r="X225" s="248"/>
      <c r="Z225" s="248"/>
    </row>
    <row r="226" spans="1:26" s="254" customFormat="1" x14ac:dyDescent="0.2">
      <c r="A226" s="248"/>
      <c r="B226" s="275"/>
      <c r="C226" s="247"/>
      <c r="D226" s="248"/>
      <c r="E226" s="248"/>
      <c r="F226" s="248"/>
      <c r="G226" s="248"/>
      <c r="H226" s="248"/>
      <c r="I226" s="248"/>
      <c r="J226" s="248"/>
      <c r="K226" s="248"/>
      <c r="L226" s="248"/>
      <c r="M226" s="248"/>
      <c r="N226" s="248"/>
      <c r="O226" s="248"/>
      <c r="P226" s="248"/>
      <c r="Q226" s="248"/>
      <c r="R226" s="248"/>
      <c r="S226" s="248"/>
      <c r="T226" s="248"/>
      <c r="U226" s="248"/>
      <c r="V226" s="248"/>
      <c r="W226" s="248"/>
      <c r="X226" s="248"/>
      <c r="Z226" s="248"/>
    </row>
    <row r="227" spans="1:26" s="254" customFormat="1" x14ac:dyDescent="0.2">
      <c r="A227" s="248"/>
      <c r="B227" s="275"/>
      <c r="C227" s="247"/>
      <c r="D227" s="248"/>
      <c r="E227" s="248"/>
      <c r="F227" s="248"/>
      <c r="G227" s="248"/>
      <c r="H227" s="248"/>
      <c r="I227" s="248"/>
      <c r="J227" s="248"/>
      <c r="K227" s="248"/>
      <c r="L227" s="248"/>
      <c r="M227" s="248"/>
      <c r="N227" s="248"/>
      <c r="O227" s="248"/>
      <c r="P227" s="248"/>
      <c r="Q227" s="248"/>
      <c r="R227" s="248"/>
      <c r="S227" s="248"/>
      <c r="T227" s="248"/>
      <c r="U227" s="248"/>
      <c r="V227" s="248"/>
      <c r="W227" s="248"/>
      <c r="X227" s="248"/>
      <c r="Z227" s="248"/>
    </row>
    <row r="228" spans="1:26" s="254" customFormat="1" x14ac:dyDescent="0.2">
      <c r="A228" s="248"/>
      <c r="B228" s="275"/>
      <c r="C228" s="247"/>
      <c r="D228" s="248"/>
      <c r="E228" s="248"/>
      <c r="F228" s="248"/>
      <c r="G228" s="248"/>
      <c r="H228" s="248"/>
      <c r="I228" s="248"/>
      <c r="J228" s="248"/>
      <c r="K228" s="248"/>
      <c r="L228" s="248"/>
      <c r="M228" s="248"/>
      <c r="N228" s="248"/>
      <c r="O228" s="248"/>
      <c r="P228" s="248"/>
      <c r="Q228" s="248"/>
      <c r="R228" s="248"/>
      <c r="S228" s="248"/>
      <c r="T228" s="248"/>
      <c r="U228" s="248"/>
      <c r="V228" s="248"/>
      <c r="W228" s="248"/>
      <c r="X228" s="248"/>
      <c r="Z228" s="248"/>
    </row>
    <row r="229" spans="1:26" s="254" customFormat="1" x14ac:dyDescent="0.2">
      <c r="A229" s="248"/>
      <c r="B229" s="275"/>
      <c r="C229" s="247"/>
      <c r="D229" s="248"/>
      <c r="E229" s="248"/>
      <c r="F229" s="248"/>
      <c r="G229" s="248"/>
      <c r="H229" s="248"/>
      <c r="I229" s="248"/>
      <c r="J229" s="248"/>
      <c r="K229" s="248"/>
      <c r="L229" s="248"/>
      <c r="M229" s="248"/>
      <c r="N229" s="248"/>
      <c r="O229" s="248"/>
      <c r="P229" s="248"/>
      <c r="Q229" s="248"/>
      <c r="R229" s="248"/>
      <c r="S229" s="248"/>
      <c r="T229" s="248"/>
      <c r="U229" s="248"/>
      <c r="V229" s="248"/>
      <c r="W229" s="248"/>
      <c r="X229" s="248"/>
      <c r="Z229" s="248"/>
    </row>
    <row r="230" spans="1:26" s="254" customFormat="1" x14ac:dyDescent="0.2">
      <c r="A230" s="248"/>
      <c r="B230" s="275"/>
      <c r="C230" s="247"/>
      <c r="D230" s="248"/>
      <c r="E230" s="248"/>
      <c r="F230" s="248"/>
      <c r="G230" s="248"/>
      <c r="H230" s="248"/>
      <c r="I230" s="248"/>
      <c r="J230" s="248"/>
      <c r="K230" s="248"/>
      <c r="L230" s="248"/>
      <c r="M230" s="248"/>
      <c r="N230" s="248"/>
      <c r="O230" s="248"/>
      <c r="P230" s="248"/>
      <c r="Q230" s="248"/>
      <c r="R230" s="248"/>
      <c r="S230" s="248"/>
      <c r="T230" s="248"/>
      <c r="U230" s="248"/>
      <c r="V230" s="248"/>
      <c r="W230" s="248"/>
      <c r="X230" s="248"/>
      <c r="Z230" s="248"/>
    </row>
    <row r="231" spans="1:26" s="254" customFormat="1" x14ac:dyDescent="0.2">
      <c r="A231" s="248"/>
      <c r="B231" s="275"/>
      <c r="C231" s="247"/>
      <c r="D231" s="248"/>
      <c r="E231" s="248"/>
      <c r="F231" s="248"/>
      <c r="G231" s="248"/>
      <c r="H231" s="248"/>
      <c r="I231" s="248"/>
      <c r="J231" s="248"/>
      <c r="K231" s="248"/>
      <c r="L231" s="248"/>
      <c r="M231" s="248"/>
      <c r="N231" s="248"/>
      <c r="O231" s="248"/>
      <c r="P231" s="248"/>
      <c r="Q231" s="248"/>
      <c r="R231" s="248"/>
      <c r="S231" s="248"/>
      <c r="T231" s="248"/>
      <c r="U231" s="248"/>
      <c r="V231" s="248"/>
      <c r="W231" s="248"/>
      <c r="X231" s="248"/>
      <c r="Z231" s="248"/>
    </row>
    <row r="232" spans="1:26" s="254" customFormat="1" x14ac:dyDescent="0.2">
      <c r="A232" s="248"/>
      <c r="B232" s="275"/>
      <c r="C232" s="247"/>
      <c r="D232" s="248"/>
      <c r="E232" s="248"/>
      <c r="F232" s="248"/>
      <c r="G232" s="248"/>
      <c r="H232" s="248"/>
      <c r="I232" s="248"/>
      <c r="J232" s="248"/>
      <c r="K232" s="248"/>
      <c r="L232" s="248"/>
      <c r="M232" s="248"/>
      <c r="N232" s="248"/>
      <c r="O232" s="248"/>
      <c r="P232" s="248"/>
      <c r="Q232" s="248"/>
      <c r="R232" s="248"/>
      <c r="S232" s="248"/>
      <c r="T232" s="248"/>
      <c r="U232" s="248"/>
      <c r="V232" s="248"/>
      <c r="W232" s="248"/>
      <c r="X232" s="248"/>
      <c r="Z232" s="248"/>
    </row>
    <row r="233" spans="1:26" s="254" customFormat="1" x14ac:dyDescent="0.2">
      <c r="A233" s="248"/>
      <c r="B233" s="275"/>
      <c r="C233" s="247"/>
      <c r="D233" s="248"/>
      <c r="E233" s="248"/>
      <c r="F233" s="248"/>
      <c r="G233" s="248"/>
      <c r="H233" s="248"/>
      <c r="I233" s="248"/>
      <c r="J233" s="248"/>
      <c r="K233" s="248"/>
      <c r="L233" s="248"/>
      <c r="M233" s="248"/>
      <c r="N233" s="248"/>
      <c r="O233" s="248"/>
      <c r="P233" s="248"/>
      <c r="Q233" s="248"/>
      <c r="R233" s="248"/>
      <c r="S233" s="248"/>
      <c r="T233" s="248"/>
      <c r="U233" s="248"/>
      <c r="V233" s="248"/>
      <c r="W233" s="248"/>
      <c r="X233" s="248"/>
      <c r="Z233" s="248"/>
    </row>
    <row r="234" spans="1:26" s="254" customFormat="1" x14ac:dyDescent="0.2">
      <c r="A234" s="248"/>
      <c r="B234" s="275"/>
      <c r="C234" s="247"/>
      <c r="D234" s="248"/>
      <c r="E234" s="248"/>
      <c r="F234" s="248"/>
      <c r="G234" s="248"/>
      <c r="H234" s="248"/>
      <c r="I234" s="248"/>
      <c r="J234" s="248"/>
      <c r="K234" s="248"/>
      <c r="L234" s="248"/>
      <c r="M234" s="248"/>
      <c r="N234" s="248"/>
      <c r="O234" s="248"/>
      <c r="P234" s="248"/>
      <c r="Q234" s="248"/>
      <c r="R234" s="248"/>
      <c r="S234" s="248"/>
      <c r="T234" s="248"/>
      <c r="U234" s="248"/>
      <c r="V234" s="248"/>
      <c r="W234" s="248"/>
      <c r="X234" s="248"/>
      <c r="Z234" s="248"/>
    </row>
    <row r="235" spans="1:26" s="254" customFormat="1" x14ac:dyDescent="0.2">
      <c r="A235" s="248"/>
      <c r="B235" s="275"/>
      <c r="C235" s="247"/>
      <c r="D235" s="248"/>
      <c r="E235" s="248"/>
      <c r="F235" s="248"/>
      <c r="G235" s="248"/>
      <c r="H235" s="248"/>
      <c r="I235" s="248"/>
      <c r="J235" s="248"/>
      <c r="K235" s="248"/>
      <c r="L235" s="248"/>
      <c r="M235" s="248"/>
      <c r="N235" s="248"/>
      <c r="O235" s="248"/>
      <c r="P235" s="248"/>
      <c r="Q235" s="248"/>
      <c r="R235" s="248"/>
      <c r="S235" s="248"/>
      <c r="T235" s="248"/>
      <c r="U235" s="248"/>
      <c r="V235" s="248"/>
      <c r="W235" s="248"/>
      <c r="X235" s="248"/>
      <c r="Z235" s="248"/>
    </row>
    <row r="236" spans="1:26" s="254" customFormat="1" x14ac:dyDescent="0.2">
      <c r="A236" s="248"/>
      <c r="B236" s="275"/>
      <c r="C236" s="247"/>
      <c r="D236" s="248"/>
      <c r="E236" s="248"/>
      <c r="F236" s="248"/>
      <c r="G236" s="248"/>
      <c r="H236" s="248"/>
      <c r="I236" s="248"/>
      <c r="J236" s="248"/>
      <c r="K236" s="248"/>
      <c r="L236" s="248"/>
      <c r="M236" s="248"/>
      <c r="N236" s="248"/>
      <c r="O236" s="248"/>
      <c r="P236" s="248"/>
      <c r="Q236" s="248"/>
      <c r="R236" s="248"/>
      <c r="S236" s="248"/>
      <c r="T236" s="248"/>
      <c r="U236" s="248"/>
      <c r="V236" s="248"/>
      <c r="W236" s="248"/>
      <c r="X236" s="248"/>
      <c r="Z236" s="248"/>
    </row>
    <row r="237" spans="1:26" s="254" customFormat="1" x14ac:dyDescent="0.2">
      <c r="A237" s="248"/>
      <c r="B237" s="275"/>
      <c r="C237" s="247"/>
      <c r="D237" s="248"/>
      <c r="E237" s="248"/>
      <c r="F237" s="248"/>
      <c r="G237" s="248"/>
      <c r="H237" s="248"/>
      <c r="I237" s="248"/>
      <c r="J237" s="248"/>
      <c r="K237" s="248"/>
      <c r="L237" s="248"/>
      <c r="M237" s="248"/>
      <c r="N237" s="248"/>
      <c r="O237" s="248"/>
      <c r="P237" s="248"/>
      <c r="Q237" s="248"/>
      <c r="R237" s="248"/>
      <c r="S237" s="248"/>
      <c r="T237" s="248"/>
      <c r="U237" s="248"/>
      <c r="V237" s="248"/>
      <c r="W237" s="248"/>
      <c r="X237" s="248"/>
      <c r="Z237" s="248"/>
    </row>
    <row r="238" spans="1:26" s="254" customFormat="1" x14ac:dyDescent="0.2">
      <c r="A238" s="248"/>
      <c r="B238" s="275"/>
      <c r="C238" s="247"/>
      <c r="D238" s="248"/>
      <c r="E238" s="248"/>
      <c r="F238" s="248"/>
      <c r="G238" s="248"/>
      <c r="H238" s="248"/>
      <c r="I238" s="248"/>
      <c r="J238" s="248"/>
      <c r="K238" s="248"/>
      <c r="L238" s="248"/>
      <c r="M238" s="248"/>
      <c r="N238" s="248"/>
      <c r="O238" s="248"/>
      <c r="P238" s="248"/>
      <c r="Q238" s="248"/>
      <c r="R238" s="248"/>
      <c r="S238" s="248"/>
      <c r="T238" s="248"/>
      <c r="U238" s="248"/>
      <c r="V238" s="248"/>
      <c r="W238" s="248"/>
      <c r="X238" s="248"/>
      <c r="Z238" s="248"/>
    </row>
    <row r="239" spans="1:26" s="254" customFormat="1" x14ac:dyDescent="0.2">
      <c r="A239" s="248"/>
      <c r="B239" s="275"/>
      <c r="C239" s="247"/>
      <c r="D239" s="248"/>
      <c r="E239" s="248"/>
      <c r="F239" s="248"/>
      <c r="G239" s="248"/>
      <c r="H239" s="248"/>
      <c r="I239" s="248"/>
      <c r="J239" s="248"/>
      <c r="K239" s="248"/>
      <c r="L239" s="248"/>
      <c r="M239" s="248"/>
      <c r="N239" s="248"/>
      <c r="O239" s="248"/>
      <c r="P239" s="248"/>
      <c r="Q239" s="248"/>
      <c r="R239" s="248"/>
      <c r="S239" s="248"/>
      <c r="T239" s="248"/>
      <c r="U239" s="248"/>
      <c r="V239" s="248"/>
      <c r="W239" s="248"/>
      <c r="X239" s="248"/>
      <c r="Z239" s="248"/>
    </row>
    <row r="240" spans="1:26" s="254" customFormat="1" x14ac:dyDescent="0.2">
      <c r="A240" s="248"/>
      <c r="B240" s="275"/>
      <c r="C240" s="247"/>
      <c r="D240" s="248"/>
      <c r="E240" s="248"/>
      <c r="F240" s="248"/>
      <c r="G240" s="248"/>
      <c r="H240" s="248"/>
      <c r="I240" s="248"/>
      <c r="J240" s="248"/>
      <c r="K240" s="248"/>
      <c r="L240" s="248"/>
      <c r="M240" s="248"/>
      <c r="N240" s="248"/>
      <c r="O240" s="248"/>
      <c r="P240" s="248"/>
      <c r="Q240" s="248"/>
      <c r="R240" s="248"/>
      <c r="S240" s="248"/>
      <c r="T240" s="248"/>
      <c r="U240" s="248"/>
      <c r="V240" s="248"/>
      <c r="W240" s="248"/>
      <c r="X240" s="248"/>
      <c r="Z240" s="248"/>
    </row>
    <row r="241" spans="1:26" s="254" customFormat="1" x14ac:dyDescent="0.2">
      <c r="A241" s="248"/>
      <c r="B241" s="275"/>
      <c r="C241" s="247"/>
      <c r="D241" s="248"/>
      <c r="E241" s="248"/>
      <c r="F241" s="248"/>
      <c r="G241" s="248"/>
      <c r="H241" s="248"/>
      <c r="I241" s="248"/>
      <c r="J241" s="248"/>
      <c r="K241" s="248"/>
      <c r="L241" s="248"/>
      <c r="M241" s="248"/>
      <c r="N241" s="248"/>
      <c r="O241" s="248"/>
      <c r="P241" s="248"/>
      <c r="Q241" s="248"/>
      <c r="R241" s="248"/>
      <c r="S241" s="248"/>
      <c r="T241" s="248"/>
      <c r="U241" s="248"/>
      <c r="V241" s="248"/>
      <c r="W241" s="248"/>
      <c r="X241" s="248"/>
      <c r="Z241" s="248"/>
    </row>
    <row r="242" spans="1:26" s="254" customFormat="1" x14ac:dyDescent="0.2">
      <c r="A242" s="248"/>
      <c r="B242" s="275"/>
      <c r="C242" s="247"/>
      <c r="D242" s="248"/>
      <c r="E242" s="248"/>
      <c r="F242" s="248"/>
      <c r="G242" s="248"/>
      <c r="H242" s="248"/>
      <c r="I242" s="248"/>
      <c r="J242" s="248"/>
      <c r="K242" s="248"/>
      <c r="L242" s="248"/>
      <c r="M242" s="248"/>
      <c r="N242" s="248"/>
      <c r="O242" s="248"/>
      <c r="P242" s="248"/>
      <c r="Q242" s="248"/>
      <c r="R242" s="248"/>
      <c r="S242" s="248"/>
      <c r="T242" s="248"/>
      <c r="U242" s="248"/>
      <c r="V242" s="248"/>
      <c r="W242" s="248"/>
      <c r="X242" s="248"/>
      <c r="Z242" s="248"/>
    </row>
    <row r="243" spans="1:26" s="254" customFormat="1" x14ac:dyDescent="0.2">
      <c r="A243" s="248"/>
      <c r="B243" s="275"/>
      <c r="C243" s="247"/>
      <c r="D243" s="248"/>
      <c r="E243" s="248"/>
      <c r="F243" s="248"/>
      <c r="G243" s="248"/>
      <c r="H243" s="248"/>
      <c r="I243" s="248"/>
      <c r="J243" s="248"/>
      <c r="K243" s="248"/>
      <c r="L243" s="248"/>
      <c r="M243" s="248"/>
      <c r="N243" s="248"/>
      <c r="O243" s="248"/>
      <c r="P243" s="248"/>
      <c r="Q243" s="248"/>
      <c r="R243" s="248"/>
      <c r="S243" s="248"/>
      <c r="T243" s="248"/>
      <c r="U243" s="248"/>
      <c r="V243" s="248"/>
      <c r="W243" s="248"/>
      <c r="X243" s="248"/>
      <c r="Z243" s="248"/>
    </row>
    <row r="244" spans="1:26" s="254" customFormat="1" x14ac:dyDescent="0.2">
      <c r="A244" s="248"/>
      <c r="B244" s="275"/>
      <c r="C244" s="247"/>
      <c r="D244" s="248"/>
      <c r="E244" s="248"/>
      <c r="F244" s="248"/>
      <c r="G244" s="248"/>
      <c r="H244" s="248"/>
      <c r="I244" s="248"/>
      <c r="J244" s="248"/>
      <c r="K244" s="248"/>
      <c r="L244" s="248"/>
      <c r="M244" s="248"/>
      <c r="N244" s="248"/>
      <c r="O244" s="248"/>
      <c r="P244" s="248"/>
      <c r="Q244" s="248"/>
      <c r="R244" s="248"/>
      <c r="S244" s="248"/>
      <c r="T244" s="248"/>
      <c r="U244" s="248"/>
      <c r="V244" s="248"/>
      <c r="W244" s="248"/>
      <c r="X244" s="248"/>
      <c r="Z244" s="248"/>
    </row>
    <row r="245" spans="1:26" s="254" customFormat="1" x14ac:dyDescent="0.2">
      <c r="A245" s="248"/>
      <c r="B245" s="275"/>
      <c r="C245" s="247"/>
      <c r="D245" s="248"/>
      <c r="E245" s="248"/>
      <c r="F245" s="248"/>
      <c r="G245" s="248"/>
      <c r="H245" s="248"/>
      <c r="I245" s="248"/>
      <c r="J245" s="248"/>
      <c r="K245" s="248"/>
      <c r="L245" s="248"/>
      <c r="M245" s="248"/>
      <c r="N245" s="248"/>
      <c r="O245" s="248"/>
      <c r="P245" s="248"/>
      <c r="Q245" s="248"/>
      <c r="R245" s="248"/>
      <c r="S245" s="248"/>
      <c r="T245" s="248"/>
      <c r="U245" s="248"/>
      <c r="V245" s="248"/>
      <c r="W245" s="248"/>
      <c r="X245" s="248"/>
      <c r="Z245" s="248"/>
    </row>
    <row r="246" spans="1:26" s="254" customFormat="1" x14ac:dyDescent="0.2">
      <c r="A246" s="248"/>
      <c r="B246" s="275"/>
      <c r="C246" s="247"/>
      <c r="D246" s="248"/>
      <c r="E246" s="248"/>
      <c r="F246" s="248"/>
      <c r="G246" s="248"/>
      <c r="H246" s="248"/>
      <c r="I246" s="248"/>
      <c r="J246" s="248"/>
      <c r="K246" s="248"/>
      <c r="L246" s="248"/>
      <c r="M246" s="248"/>
      <c r="N246" s="248"/>
      <c r="O246" s="248"/>
      <c r="P246" s="248"/>
      <c r="Q246" s="248"/>
      <c r="R246" s="248"/>
      <c r="S246" s="248"/>
      <c r="T246" s="248"/>
      <c r="U246" s="248"/>
      <c r="V246" s="248"/>
      <c r="W246" s="248"/>
      <c r="X246" s="248"/>
      <c r="Z246" s="248"/>
    </row>
    <row r="247" spans="1:26" s="254" customFormat="1" x14ac:dyDescent="0.2">
      <c r="A247" s="248"/>
      <c r="B247" s="275"/>
      <c r="C247" s="247"/>
      <c r="D247" s="248"/>
      <c r="E247" s="248"/>
      <c r="F247" s="248"/>
      <c r="G247" s="248"/>
      <c r="H247" s="248"/>
      <c r="I247" s="248"/>
      <c r="J247" s="248"/>
      <c r="K247" s="248"/>
      <c r="L247" s="248"/>
      <c r="M247" s="248"/>
      <c r="N247" s="248"/>
      <c r="O247" s="248"/>
      <c r="P247" s="248"/>
      <c r="Q247" s="248"/>
      <c r="R247" s="248"/>
      <c r="S247" s="248"/>
      <c r="T247" s="248"/>
      <c r="U247" s="248"/>
      <c r="V247" s="248"/>
      <c r="W247" s="248"/>
      <c r="X247" s="248"/>
      <c r="Z247" s="248"/>
    </row>
    <row r="248" spans="1:26" s="254" customFormat="1" x14ac:dyDescent="0.2">
      <c r="A248" s="248"/>
      <c r="B248" s="275"/>
      <c r="C248" s="247"/>
      <c r="D248" s="248"/>
      <c r="E248" s="248"/>
      <c r="F248" s="248"/>
      <c r="G248" s="248"/>
      <c r="H248" s="248"/>
      <c r="I248" s="248"/>
      <c r="J248" s="248"/>
      <c r="K248" s="248"/>
      <c r="L248" s="248"/>
      <c r="M248" s="248"/>
      <c r="N248" s="248"/>
      <c r="O248" s="248"/>
      <c r="P248" s="248"/>
      <c r="Q248" s="248"/>
      <c r="R248" s="248"/>
      <c r="S248" s="248"/>
      <c r="T248" s="248"/>
      <c r="U248" s="248"/>
      <c r="V248" s="248"/>
      <c r="W248" s="248"/>
      <c r="X248" s="248"/>
      <c r="Z248" s="248"/>
    </row>
    <row r="249" spans="1:26" s="254" customFormat="1" x14ac:dyDescent="0.2">
      <c r="A249" s="248"/>
      <c r="B249" s="275"/>
      <c r="C249" s="247"/>
      <c r="D249" s="248"/>
      <c r="E249" s="248"/>
      <c r="F249" s="248"/>
      <c r="G249" s="248"/>
      <c r="H249" s="248"/>
      <c r="I249" s="248"/>
      <c r="J249" s="248"/>
      <c r="K249" s="248"/>
      <c r="L249" s="248"/>
      <c r="M249" s="248"/>
      <c r="N249" s="248"/>
      <c r="O249" s="248"/>
      <c r="P249" s="248"/>
      <c r="Q249" s="248"/>
      <c r="R249" s="248"/>
      <c r="S249" s="248"/>
      <c r="T249" s="248"/>
      <c r="U249" s="248"/>
      <c r="V249" s="248"/>
      <c r="W249" s="248"/>
      <c r="X249" s="248"/>
      <c r="Z249" s="248"/>
    </row>
    <row r="250" spans="1:26" s="254" customFormat="1" x14ac:dyDescent="0.2">
      <c r="A250" s="248"/>
      <c r="B250" s="275"/>
      <c r="C250" s="247"/>
      <c r="D250" s="248"/>
      <c r="E250" s="248"/>
      <c r="F250" s="248"/>
      <c r="G250" s="248"/>
      <c r="H250" s="248"/>
      <c r="I250" s="248"/>
      <c r="J250" s="248"/>
      <c r="K250" s="248"/>
      <c r="L250" s="248"/>
      <c r="M250" s="248"/>
      <c r="N250" s="248"/>
      <c r="O250" s="248"/>
      <c r="P250" s="248"/>
      <c r="Q250" s="248"/>
      <c r="R250" s="248"/>
      <c r="S250" s="248"/>
      <c r="T250" s="248"/>
      <c r="U250" s="248"/>
      <c r="V250" s="248"/>
      <c r="W250" s="248"/>
      <c r="X250" s="248"/>
      <c r="Z250" s="248"/>
    </row>
    <row r="251" spans="1:26" s="254" customFormat="1" x14ac:dyDescent="0.2">
      <c r="A251" s="248"/>
      <c r="B251" s="275"/>
      <c r="C251" s="247"/>
      <c r="D251" s="248"/>
      <c r="E251" s="248"/>
      <c r="F251" s="248"/>
      <c r="G251" s="248"/>
      <c r="H251" s="248"/>
      <c r="I251" s="248"/>
      <c r="J251" s="248"/>
      <c r="K251" s="248"/>
      <c r="L251" s="248"/>
      <c r="M251" s="248"/>
      <c r="N251" s="248"/>
      <c r="O251" s="248"/>
      <c r="P251" s="248"/>
      <c r="Q251" s="248"/>
      <c r="R251" s="248"/>
      <c r="S251" s="248"/>
      <c r="T251" s="248"/>
      <c r="U251" s="248"/>
      <c r="V251" s="248"/>
      <c r="W251" s="248"/>
      <c r="X251" s="248"/>
      <c r="Z251" s="248"/>
    </row>
    <row r="252" spans="1:26" s="254" customFormat="1" x14ac:dyDescent="0.2">
      <c r="A252" s="248"/>
      <c r="B252" s="275"/>
      <c r="C252" s="247"/>
      <c r="D252" s="248"/>
      <c r="E252" s="248"/>
      <c r="F252" s="248"/>
      <c r="G252" s="248"/>
      <c r="H252" s="248"/>
      <c r="I252" s="248"/>
      <c r="J252" s="248"/>
      <c r="K252" s="248"/>
      <c r="L252" s="248"/>
      <c r="M252" s="248"/>
      <c r="N252" s="248"/>
      <c r="O252" s="248"/>
      <c r="P252" s="248"/>
      <c r="Q252" s="248"/>
      <c r="R252" s="248"/>
      <c r="S252" s="248"/>
      <c r="T252" s="248"/>
      <c r="U252" s="248"/>
      <c r="V252" s="248"/>
      <c r="W252" s="248"/>
      <c r="X252" s="248"/>
      <c r="Z252" s="248"/>
    </row>
    <row r="253" spans="1:26" s="254" customFormat="1" x14ac:dyDescent="0.2">
      <c r="A253" s="248"/>
      <c r="B253" s="275"/>
      <c r="C253" s="247"/>
      <c r="D253" s="248"/>
      <c r="E253" s="248"/>
      <c r="F253" s="248"/>
      <c r="G253" s="248"/>
      <c r="H253" s="248"/>
      <c r="I253" s="248"/>
      <c r="J253" s="248"/>
      <c r="K253" s="248"/>
      <c r="L253" s="248"/>
      <c r="M253" s="248"/>
      <c r="N253" s="248"/>
      <c r="O253" s="248"/>
      <c r="P253" s="248"/>
      <c r="Q253" s="248"/>
      <c r="R253" s="248"/>
      <c r="S253" s="248"/>
      <c r="T253" s="248"/>
      <c r="U253" s="248"/>
      <c r="V253" s="248"/>
      <c r="W253" s="248"/>
      <c r="X253" s="248"/>
      <c r="Z253" s="248"/>
    </row>
    <row r="254" spans="1:26" s="254" customFormat="1" x14ac:dyDescent="0.2">
      <c r="A254" s="248"/>
      <c r="B254" s="275"/>
      <c r="C254" s="247"/>
      <c r="D254" s="248"/>
      <c r="E254" s="248"/>
      <c r="F254" s="248"/>
      <c r="G254" s="248"/>
      <c r="H254" s="248"/>
      <c r="I254" s="248"/>
      <c r="J254" s="248"/>
      <c r="K254" s="248"/>
      <c r="L254" s="248"/>
      <c r="M254" s="248"/>
      <c r="N254" s="248"/>
      <c r="O254" s="248"/>
      <c r="P254" s="248"/>
      <c r="Q254" s="248"/>
      <c r="R254" s="248"/>
      <c r="S254" s="248"/>
      <c r="T254" s="248"/>
      <c r="U254" s="248"/>
      <c r="V254" s="248"/>
      <c r="W254" s="248"/>
      <c r="X254" s="248"/>
      <c r="Z254" s="248"/>
    </row>
    <row r="255" spans="1:26" s="254" customFormat="1" x14ac:dyDescent="0.2">
      <c r="A255" s="248"/>
      <c r="B255" s="275"/>
      <c r="C255" s="247"/>
      <c r="D255" s="248"/>
      <c r="E255" s="248"/>
      <c r="F255" s="248"/>
      <c r="G255" s="248"/>
      <c r="H255" s="248"/>
      <c r="I255" s="248"/>
      <c r="J255" s="248"/>
      <c r="K255" s="248"/>
      <c r="L255" s="248"/>
      <c r="M255" s="248"/>
      <c r="N255" s="248"/>
      <c r="O255" s="248"/>
      <c r="P255" s="248"/>
      <c r="Q255" s="248"/>
      <c r="R255" s="248"/>
      <c r="S255" s="248"/>
      <c r="T255" s="248"/>
      <c r="U255" s="248"/>
      <c r="V255" s="248"/>
      <c r="W255" s="248"/>
      <c r="X255" s="248"/>
      <c r="Z255" s="248"/>
    </row>
    <row r="256" spans="1:26" s="254" customFormat="1" x14ac:dyDescent="0.2">
      <c r="A256" s="248"/>
      <c r="B256" s="275"/>
      <c r="C256" s="247"/>
      <c r="D256" s="248"/>
      <c r="E256" s="248"/>
      <c r="F256" s="248"/>
      <c r="G256" s="248"/>
      <c r="H256" s="248"/>
      <c r="I256" s="248"/>
      <c r="J256" s="248"/>
      <c r="K256" s="248"/>
      <c r="L256" s="248"/>
      <c r="M256" s="248"/>
      <c r="N256" s="248"/>
      <c r="O256" s="248"/>
      <c r="P256" s="248"/>
      <c r="Q256" s="248"/>
      <c r="R256" s="248"/>
      <c r="S256" s="248"/>
      <c r="T256" s="248"/>
      <c r="U256" s="248"/>
      <c r="V256" s="248"/>
      <c r="W256" s="248"/>
      <c r="X256" s="248"/>
      <c r="Z256" s="248"/>
    </row>
    <row r="257" spans="1:26" s="254" customFormat="1" x14ac:dyDescent="0.2">
      <c r="A257" s="248"/>
      <c r="B257" s="275"/>
      <c r="C257" s="247"/>
      <c r="D257" s="248"/>
      <c r="E257" s="248"/>
      <c r="F257" s="248"/>
      <c r="G257" s="248"/>
      <c r="H257" s="248"/>
      <c r="I257" s="248"/>
      <c r="J257" s="248"/>
      <c r="K257" s="248"/>
      <c r="L257" s="248"/>
      <c r="M257" s="248"/>
      <c r="N257" s="248"/>
      <c r="O257" s="248"/>
      <c r="P257" s="248"/>
      <c r="Q257" s="248"/>
      <c r="R257" s="248"/>
      <c r="S257" s="248"/>
      <c r="T257" s="248"/>
      <c r="U257" s="248"/>
      <c r="V257" s="248"/>
      <c r="W257" s="248"/>
      <c r="X257" s="248"/>
      <c r="Z257" s="248"/>
    </row>
    <row r="258" spans="1:26" s="254" customFormat="1" x14ac:dyDescent="0.2">
      <c r="A258" s="248"/>
      <c r="B258" s="275"/>
      <c r="C258" s="247"/>
      <c r="D258" s="248"/>
      <c r="E258" s="248"/>
      <c r="F258" s="248"/>
      <c r="G258" s="248"/>
      <c r="H258" s="248"/>
      <c r="I258" s="248"/>
      <c r="J258" s="248"/>
      <c r="K258" s="248"/>
      <c r="L258" s="248"/>
      <c r="M258" s="248"/>
      <c r="N258" s="248"/>
      <c r="O258" s="248"/>
      <c r="P258" s="248"/>
      <c r="Q258" s="248"/>
      <c r="R258" s="248"/>
      <c r="S258" s="248"/>
      <c r="T258" s="248"/>
      <c r="U258" s="248"/>
      <c r="V258" s="248"/>
      <c r="W258" s="248"/>
      <c r="X258" s="248"/>
      <c r="Z258" s="248"/>
    </row>
    <row r="259" spans="1:26" s="254" customFormat="1" x14ac:dyDescent="0.2">
      <c r="A259" s="248"/>
      <c r="B259" s="275"/>
      <c r="C259" s="247"/>
      <c r="D259" s="248"/>
      <c r="E259" s="248"/>
      <c r="F259" s="248"/>
      <c r="G259" s="248"/>
      <c r="H259" s="248"/>
      <c r="I259" s="248"/>
      <c r="J259" s="248"/>
      <c r="K259" s="248"/>
      <c r="L259" s="248"/>
      <c r="M259" s="248"/>
      <c r="N259" s="248"/>
      <c r="O259" s="248"/>
      <c r="P259" s="248"/>
      <c r="Q259" s="248"/>
      <c r="R259" s="248"/>
      <c r="S259" s="248"/>
      <c r="T259" s="248"/>
      <c r="U259" s="248"/>
      <c r="V259" s="248"/>
      <c r="W259" s="248"/>
      <c r="X259" s="248"/>
      <c r="Z259" s="248"/>
    </row>
    <row r="260" spans="1:26" s="254" customFormat="1" x14ac:dyDescent="0.2">
      <c r="A260" s="248"/>
      <c r="B260" s="275"/>
      <c r="C260" s="247"/>
      <c r="D260" s="248"/>
      <c r="E260" s="248"/>
      <c r="F260" s="248"/>
      <c r="G260" s="248"/>
      <c r="H260" s="248"/>
      <c r="I260" s="248"/>
      <c r="J260" s="248"/>
      <c r="K260" s="248"/>
      <c r="L260" s="248"/>
      <c r="M260" s="248"/>
      <c r="N260" s="248"/>
      <c r="O260" s="248"/>
      <c r="P260" s="248"/>
      <c r="Q260" s="248"/>
      <c r="R260" s="248"/>
      <c r="S260" s="248"/>
      <c r="T260" s="248"/>
      <c r="U260" s="248"/>
      <c r="V260" s="248"/>
      <c r="W260" s="248"/>
      <c r="X260" s="248"/>
      <c r="Z260" s="248"/>
    </row>
    <row r="261" spans="1:26" s="254" customFormat="1" x14ac:dyDescent="0.2">
      <c r="A261" s="248"/>
      <c r="B261" s="275"/>
      <c r="C261" s="247"/>
      <c r="D261" s="248"/>
      <c r="E261" s="248"/>
      <c r="F261" s="248"/>
      <c r="G261" s="248"/>
      <c r="H261" s="248"/>
      <c r="I261" s="248"/>
      <c r="J261" s="248"/>
      <c r="K261" s="248"/>
      <c r="L261" s="248"/>
      <c r="M261" s="248"/>
      <c r="N261" s="248"/>
      <c r="O261" s="248"/>
      <c r="P261" s="248"/>
      <c r="Q261" s="248"/>
      <c r="R261" s="248"/>
      <c r="S261" s="248"/>
      <c r="T261" s="248"/>
      <c r="U261" s="248"/>
      <c r="V261" s="248"/>
      <c r="W261" s="248"/>
      <c r="X261" s="248"/>
      <c r="Z261" s="248"/>
    </row>
    <row r="262" spans="1:26" s="254" customFormat="1" x14ac:dyDescent="0.2">
      <c r="A262" s="248"/>
      <c r="B262" s="275"/>
      <c r="C262" s="247"/>
      <c r="D262" s="248"/>
      <c r="E262" s="248"/>
      <c r="F262" s="248"/>
      <c r="G262" s="248"/>
      <c r="H262" s="248"/>
      <c r="I262" s="248"/>
      <c r="J262" s="248"/>
      <c r="K262" s="248"/>
      <c r="L262" s="248"/>
      <c r="M262" s="248"/>
      <c r="N262" s="248"/>
      <c r="O262" s="248"/>
      <c r="P262" s="248"/>
      <c r="Q262" s="248"/>
      <c r="R262" s="248"/>
      <c r="S262" s="248"/>
      <c r="T262" s="248"/>
      <c r="U262" s="248"/>
      <c r="V262" s="248"/>
      <c r="W262" s="248"/>
      <c r="X262" s="248"/>
      <c r="Z262" s="248"/>
    </row>
    <row r="263" spans="1:26" s="254" customFormat="1" x14ac:dyDescent="0.2">
      <c r="A263" s="248"/>
      <c r="B263" s="275"/>
      <c r="C263" s="247"/>
      <c r="D263" s="248"/>
      <c r="E263" s="248"/>
      <c r="F263" s="248"/>
      <c r="G263" s="248"/>
      <c r="H263" s="248"/>
      <c r="I263" s="248"/>
      <c r="J263" s="248"/>
      <c r="K263" s="248"/>
      <c r="L263" s="248"/>
      <c r="M263" s="248"/>
      <c r="N263" s="248"/>
      <c r="O263" s="248"/>
      <c r="P263" s="248"/>
      <c r="Q263" s="248"/>
      <c r="R263" s="248"/>
      <c r="S263" s="248"/>
      <c r="T263" s="248"/>
      <c r="U263" s="248"/>
      <c r="V263" s="248"/>
      <c r="W263" s="248"/>
      <c r="X263" s="248"/>
      <c r="Z263" s="248"/>
    </row>
    <row r="264" spans="1:26" s="254" customFormat="1" x14ac:dyDescent="0.2">
      <c r="A264" s="248"/>
      <c r="B264" s="275"/>
      <c r="C264" s="247"/>
      <c r="D264" s="248"/>
      <c r="E264" s="248"/>
      <c r="F264" s="248"/>
      <c r="G264" s="248"/>
      <c r="H264" s="248"/>
      <c r="I264" s="248"/>
      <c r="J264" s="248"/>
      <c r="K264" s="248"/>
      <c r="L264" s="248"/>
      <c r="M264" s="248"/>
      <c r="N264" s="248"/>
      <c r="O264" s="248"/>
      <c r="P264" s="248"/>
      <c r="Q264" s="248"/>
      <c r="R264" s="248"/>
      <c r="S264" s="248"/>
      <c r="T264" s="248"/>
      <c r="U264" s="248"/>
      <c r="V264" s="248"/>
      <c r="W264" s="248"/>
      <c r="X264" s="248"/>
      <c r="Z264" s="248"/>
    </row>
    <row r="265" spans="1:26" s="254" customFormat="1" x14ac:dyDescent="0.2">
      <c r="A265" s="248"/>
      <c r="B265" s="275"/>
      <c r="C265" s="247"/>
      <c r="D265" s="248"/>
      <c r="E265" s="248"/>
      <c r="F265" s="248"/>
      <c r="G265" s="248"/>
      <c r="H265" s="248"/>
      <c r="I265" s="248"/>
      <c r="J265" s="248"/>
      <c r="K265" s="248"/>
      <c r="L265" s="248"/>
      <c r="M265" s="248"/>
      <c r="N265" s="248"/>
      <c r="O265" s="248"/>
      <c r="P265" s="248"/>
      <c r="Q265" s="248"/>
      <c r="R265" s="248"/>
      <c r="S265" s="248"/>
      <c r="T265" s="248"/>
      <c r="U265" s="248"/>
      <c r="V265" s="248"/>
      <c r="W265" s="248"/>
      <c r="X265" s="248"/>
      <c r="Z265" s="248"/>
    </row>
    <row r="266" spans="1:26" s="254" customFormat="1" x14ac:dyDescent="0.2">
      <c r="A266" s="248"/>
      <c r="B266" s="275"/>
      <c r="C266" s="247"/>
      <c r="D266" s="248"/>
      <c r="E266" s="248"/>
      <c r="F266" s="248"/>
      <c r="G266" s="248"/>
      <c r="H266" s="248"/>
      <c r="I266" s="248"/>
      <c r="J266" s="248"/>
      <c r="K266" s="248"/>
      <c r="L266" s="248"/>
      <c r="M266" s="248"/>
      <c r="N266" s="248"/>
      <c r="O266" s="248"/>
      <c r="P266" s="248"/>
      <c r="Q266" s="248"/>
      <c r="R266" s="248"/>
      <c r="S266" s="248"/>
      <c r="T266" s="248"/>
      <c r="U266" s="248"/>
      <c r="V266" s="248"/>
      <c r="W266" s="248"/>
      <c r="X266" s="248"/>
      <c r="Z266" s="248"/>
    </row>
    <row r="267" spans="1:26" s="254" customFormat="1" x14ac:dyDescent="0.2">
      <c r="A267" s="248"/>
      <c r="B267" s="275"/>
      <c r="C267" s="247"/>
      <c r="D267" s="248"/>
      <c r="E267" s="248"/>
      <c r="F267" s="248"/>
      <c r="G267" s="248"/>
      <c r="H267" s="248"/>
      <c r="I267" s="248"/>
      <c r="J267" s="248"/>
      <c r="K267" s="248"/>
      <c r="L267" s="248"/>
      <c r="M267" s="248"/>
      <c r="N267" s="248"/>
      <c r="O267" s="248"/>
      <c r="P267" s="248"/>
      <c r="Q267" s="248"/>
      <c r="R267" s="248"/>
      <c r="S267" s="248"/>
      <c r="T267" s="248"/>
      <c r="U267" s="248"/>
      <c r="V267" s="248"/>
      <c r="W267" s="248"/>
      <c r="X267" s="248"/>
      <c r="Z267" s="248"/>
    </row>
    <row r="268" spans="1:26" s="254" customFormat="1" x14ac:dyDescent="0.2">
      <c r="A268" s="248"/>
      <c r="B268" s="275"/>
      <c r="C268" s="247"/>
      <c r="D268" s="248"/>
      <c r="E268" s="248"/>
      <c r="F268" s="248"/>
      <c r="G268" s="248"/>
      <c r="H268" s="248"/>
      <c r="I268" s="248"/>
      <c r="J268" s="248"/>
      <c r="K268" s="248"/>
      <c r="L268" s="248"/>
      <c r="M268" s="248"/>
      <c r="N268" s="248"/>
      <c r="O268" s="248"/>
      <c r="P268" s="248"/>
      <c r="Q268" s="248"/>
      <c r="R268" s="248"/>
      <c r="S268" s="248"/>
      <c r="T268" s="248"/>
      <c r="U268" s="248"/>
      <c r="V268" s="248"/>
      <c r="W268" s="248"/>
      <c r="X268" s="248"/>
      <c r="Z268" s="248"/>
    </row>
    <row r="269" spans="1:26" s="254" customFormat="1" x14ac:dyDescent="0.2">
      <c r="A269" s="248"/>
      <c r="B269" s="275"/>
      <c r="C269" s="247"/>
      <c r="D269" s="248"/>
      <c r="E269" s="248"/>
      <c r="F269" s="248"/>
      <c r="G269" s="248"/>
      <c r="H269" s="248"/>
      <c r="I269" s="248"/>
      <c r="J269" s="248"/>
      <c r="K269" s="248"/>
      <c r="L269" s="248"/>
      <c r="M269" s="248"/>
      <c r="N269" s="248"/>
      <c r="O269" s="248"/>
      <c r="P269" s="248"/>
      <c r="Q269" s="248"/>
      <c r="R269" s="248"/>
      <c r="S269" s="248"/>
      <c r="T269" s="248"/>
      <c r="U269" s="248"/>
      <c r="V269" s="248"/>
      <c r="W269" s="248"/>
      <c r="X269" s="248"/>
      <c r="Z269" s="248"/>
    </row>
    <row r="270" spans="1:26" s="254" customFormat="1" x14ac:dyDescent="0.2">
      <c r="A270" s="248"/>
      <c r="B270" s="275"/>
      <c r="C270" s="247"/>
      <c r="D270" s="248"/>
      <c r="E270" s="248"/>
      <c r="F270" s="248"/>
      <c r="G270" s="248"/>
      <c r="H270" s="248"/>
      <c r="I270" s="248"/>
      <c r="J270" s="248"/>
      <c r="K270" s="248"/>
      <c r="L270" s="248"/>
      <c r="M270" s="248"/>
      <c r="N270" s="248"/>
      <c r="O270" s="248"/>
      <c r="P270" s="248"/>
      <c r="Q270" s="248"/>
      <c r="R270" s="248"/>
      <c r="S270" s="248"/>
      <c r="T270" s="248"/>
      <c r="U270" s="248"/>
      <c r="V270" s="248"/>
      <c r="W270" s="248"/>
      <c r="X270" s="248"/>
      <c r="Z270" s="248"/>
    </row>
    <row r="271" spans="1:26" s="254" customFormat="1" x14ac:dyDescent="0.2">
      <c r="A271" s="248"/>
      <c r="B271" s="275"/>
      <c r="C271" s="247"/>
      <c r="D271" s="248"/>
      <c r="E271" s="248"/>
      <c r="F271" s="248"/>
      <c r="G271" s="248"/>
      <c r="H271" s="248"/>
      <c r="I271" s="248"/>
      <c r="J271" s="248"/>
      <c r="K271" s="248"/>
      <c r="L271" s="248"/>
      <c r="M271" s="248"/>
      <c r="N271" s="248"/>
      <c r="O271" s="248"/>
      <c r="P271" s="248"/>
      <c r="Q271" s="248"/>
      <c r="R271" s="248"/>
      <c r="S271" s="248"/>
      <c r="T271" s="248"/>
      <c r="U271" s="248"/>
      <c r="V271" s="248"/>
      <c r="W271" s="248"/>
      <c r="X271" s="248"/>
      <c r="Z271" s="248"/>
    </row>
    <row r="272" spans="1:26" s="254" customFormat="1" x14ac:dyDescent="0.2">
      <c r="A272" s="248"/>
      <c r="B272" s="275"/>
      <c r="C272" s="247"/>
      <c r="D272" s="248"/>
      <c r="E272" s="248"/>
      <c r="F272" s="248"/>
      <c r="G272" s="248"/>
      <c r="H272" s="248"/>
      <c r="I272" s="248"/>
      <c r="J272" s="248"/>
      <c r="K272" s="248"/>
      <c r="L272" s="248"/>
      <c r="M272" s="248"/>
      <c r="N272" s="248"/>
      <c r="O272" s="248"/>
      <c r="P272" s="248"/>
      <c r="Q272" s="248"/>
      <c r="R272" s="248"/>
      <c r="S272" s="248"/>
      <c r="T272" s="248"/>
      <c r="U272" s="248"/>
      <c r="V272" s="248"/>
      <c r="W272" s="248"/>
      <c r="X272" s="248"/>
      <c r="Z272" s="248"/>
    </row>
    <row r="273" spans="1:26" s="254" customFormat="1" x14ac:dyDescent="0.2">
      <c r="A273" s="248"/>
      <c r="B273" s="275"/>
      <c r="C273" s="247"/>
      <c r="D273" s="248"/>
      <c r="E273" s="248"/>
      <c r="F273" s="248"/>
      <c r="G273" s="248"/>
      <c r="H273" s="248"/>
      <c r="I273" s="248"/>
      <c r="J273" s="248"/>
      <c r="K273" s="248"/>
      <c r="L273" s="248"/>
      <c r="M273" s="248"/>
      <c r="N273" s="248"/>
      <c r="O273" s="248"/>
      <c r="P273" s="248"/>
      <c r="Q273" s="248"/>
      <c r="R273" s="248"/>
      <c r="S273" s="248"/>
      <c r="T273" s="248"/>
      <c r="U273" s="248"/>
      <c r="V273" s="248"/>
      <c r="W273" s="248"/>
      <c r="X273" s="248"/>
      <c r="Z273" s="248"/>
    </row>
    <row r="274" spans="1:26" s="254" customFormat="1" x14ac:dyDescent="0.2">
      <c r="A274" s="248"/>
      <c r="B274" s="275"/>
      <c r="C274" s="247"/>
      <c r="D274" s="248"/>
      <c r="E274" s="248"/>
      <c r="F274" s="248"/>
      <c r="G274" s="248"/>
      <c r="H274" s="248"/>
      <c r="I274" s="248"/>
      <c r="J274" s="248"/>
      <c r="K274" s="248"/>
      <c r="L274" s="248"/>
      <c r="M274" s="248"/>
      <c r="N274" s="248"/>
      <c r="O274" s="248"/>
      <c r="P274" s="248"/>
      <c r="Q274" s="248"/>
      <c r="R274" s="248"/>
      <c r="S274" s="248"/>
      <c r="T274" s="248"/>
      <c r="U274" s="248"/>
      <c r="V274" s="248"/>
      <c r="W274" s="248"/>
      <c r="X274" s="248"/>
      <c r="Z274" s="248"/>
    </row>
    <row r="275" spans="1:26" s="254" customFormat="1" x14ac:dyDescent="0.2">
      <c r="A275" s="248"/>
      <c r="B275" s="275"/>
      <c r="C275" s="247"/>
      <c r="D275" s="248"/>
      <c r="E275" s="248"/>
      <c r="F275" s="248"/>
      <c r="G275" s="248"/>
      <c r="H275" s="248"/>
      <c r="I275" s="248"/>
      <c r="J275" s="248"/>
      <c r="K275" s="248"/>
      <c r="L275" s="248"/>
      <c r="M275" s="248"/>
      <c r="N275" s="248"/>
      <c r="O275" s="248"/>
      <c r="P275" s="248"/>
      <c r="Q275" s="248"/>
      <c r="R275" s="248"/>
      <c r="S275" s="248"/>
      <c r="T275" s="248"/>
      <c r="U275" s="248"/>
      <c r="V275" s="248"/>
      <c r="W275" s="248"/>
      <c r="X275" s="248"/>
      <c r="Z275" s="248"/>
    </row>
    <row r="276" spans="1:26" s="254" customFormat="1" x14ac:dyDescent="0.2">
      <c r="A276" s="248"/>
      <c r="B276" s="275"/>
      <c r="C276" s="247"/>
      <c r="D276" s="248"/>
      <c r="E276" s="248"/>
      <c r="F276" s="248"/>
      <c r="G276" s="248"/>
      <c r="H276" s="248"/>
      <c r="I276" s="248"/>
      <c r="J276" s="248"/>
      <c r="K276" s="248"/>
      <c r="L276" s="248"/>
      <c r="M276" s="248"/>
      <c r="N276" s="248"/>
      <c r="O276" s="248"/>
      <c r="P276" s="248"/>
      <c r="Q276" s="248"/>
      <c r="R276" s="248"/>
      <c r="S276" s="248"/>
      <c r="T276" s="248"/>
      <c r="U276" s="248"/>
      <c r="V276" s="248"/>
      <c r="W276" s="248"/>
      <c r="X276" s="248"/>
      <c r="Z276" s="248"/>
    </row>
    <row r="277" spans="1:26" s="254" customFormat="1" x14ac:dyDescent="0.2">
      <c r="A277" s="248"/>
      <c r="B277" s="275"/>
      <c r="C277" s="247"/>
      <c r="D277" s="248"/>
      <c r="E277" s="248"/>
      <c r="F277" s="248"/>
      <c r="G277" s="248"/>
      <c r="H277" s="248"/>
      <c r="I277" s="248"/>
      <c r="J277" s="248"/>
      <c r="K277" s="248"/>
      <c r="L277" s="248"/>
      <c r="M277" s="248"/>
      <c r="N277" s="248"/>
      <c r="O277" s="248"/>
      <c r="P277" s="248"/>
      <c r="Q277" s="248"/>
      <c r="R277" s="248"/>
      <c r="S277" s="248"/>
      <c r="T277" s="248"/>
      <c r="U277" s="248"/>
      <c r="V277" s="248"/>
      <c r="W277" s="248"/>
      <c r="X277" s="248"/>
      <c r="Z277" s="248"/>
    </row>
    <row r="278" spans="1:26" s="254" customFormat="1" x14ac:dyDescent="0.2">
      <c r="A278" s="248"/>
      <c r="B278" s="275"/>
      <c r="C278" s="247"/>
      <c r="D278" s="248"/>
      <c r="E278" s="248"/>
      <c r="F278" s="248"/>
      <c r="G278" s="248"/>
      <c r="H278" s="248"/>
      <c r="I278" s="248"/>
      <c r="J278" s="248"/>
      <c r="K278" s="248"/>
      <c r="L278" s="248"/>
      <c r="M278" s="248"/>
      <c r="N278" s="248"/>
      <c r="O278" s="248"/>
      <c r="P278" s="248"/>
      <c r="Q278" s="248"/>
      <c r="R278" s="248"/>
      <c r="S278" s="248"/>
      <c r="T278" s="248"/>
      <c r="U278" s="248"/>
      <c r="V278" s="248"/>
      <c r="W278" s="248"/>
      <c r="X278" s="248"/>
      <c r="Z278" s="248"/>
    </row>
    <row r="279" spans="1:26" s="254" customFormat="1" x14ac:dyDescent="0.2">
      <c r="A279" s="248"/>
      <c r="B279" s="275"/>
      <c r="C279" s="247"/>
      <c r="D279" s="248"/>
      <c r="E279" s="248"/>
      <c r="F279" s="248"/>
      <c r="G279" s="248"/>
      <c r="H279" s="248"/>
      <c r="I279" s="248"/>
      <c r="J279" s="248"/>
      <c r="K279" s="248"/>
      <c r="L279" s="248"/>
      <c r="M279" s="248"/>
      <c r="N279" s="248"/>
      <c r="O279" s="248"/>
      <c r="P279" s="248"/>
      <c r="Q279" s="248"/>
      <c r="R279" s="248"/>
      <c r="S279" s="248"/>
      <c r="T279" s="248"/>
      <c r="U279" s="248"/>
      <c r="V279" s="248"/>
      <c r="W279" s="248"/>
      <c r="X279" s="248"/>
      <c r="Z279" s="248"/>
    </row>
    <row r="280" spans="1:26" s="248" customFormat="1" x14ac:dyDescent="0.2">
      <c r="B280" s="275"/>
      <c r="C280" s="247"/>
    </row>
    <row r="281" spans="1:26" s="248" customFormat="1" x14ac:dyDescent="0.2">
      <c r="B281" s="275"/>
      <c r="C281" s="247"/>
    </row>
    <row r="282" spans="1:26" s="248" customFormat="1" x14ac:dyDescent="0.2">
      <c r="B282" s="275"/>
      <c r="C282" s="247"/>
    </row>
    <row r="283" spans="1:26" s="248" customFormat="1" x14ac:dyDescent="0.2">
      <c r="B283" s="275"/>
      <c r="C283" s="247"/>
    </row>
    <row r="284" spans="1:26" s="248" customFormat="1" x14ac:dyDescent="0.2">
      <c r="B284" s="275"/>
      <c r="C284" s="247"/>
    </row>
    <row r="285" spans="1:26" s="248" customFormat="1" x14ac:dyDescent="0.2">
      <c r="B285" s="275"/>
      <c r="C285" s="247"/>
    </row>
    <row r="286" spans="1:26" s="248" customFormat="1" x14ac:dyDescent="0.2">
      <c r="B286" s="275"/>
      <c r="C286" s="247"/>
    </row>
    <row r="287" spans="1:26" s="248" customFormat="1" x14ac:dyDescent="0.2">
      <c r="B287" s="275"/>
      <c r="C287" s="247"/>
    </row>
    <row r="288" spans="1:26" s="248" customFormat="1" x14ac:dyDescent="0.2">
      <c r="B288" s="275"/>
      <c r="C288" s="247"/>
    </row>
    <row r="289" spans="1:24" s="248" customFormat="1" x14ac:dyDescent="0.2">
      <c r="B289" s="275"/>
      <c r="C289" s="247"/>
    </row>
    <row r="290" spans="1:24" s="248" customFormat="1" x14ac:dyDescent="0.2">
      <c r="B290" s="275"/>
      <c r="C290" s="247"/>
    </row>
    <row r="291" spans="1:24" s="248" customFormat="1" x14ac:dyDescent="0.2">
      <c r="B291" s="275"/>
      <c r="C291" s="247"/>
    </row>
    <row r="292" spans="1:24" s="248" customFormat="1" x14ac:dyDescent="0.2">
      <c r="B292" s="275"/>
      <c r="C292" s="247"/>
    </row>
    <row r="293" spans="1:24" s="248" customFormat="1" x14ac:dyDescent="0.2">
      <c r="B293" s="275"/>
      <c r="C293" s="247"/>
    </row>
    <row r="294" spans="1:24" s="248" customFormat="1" x14ac:dyDescent="0.2">
      <c r="B294" s="275"/>
      <c r="C294" s="247"/>
    </row>
    <row r="295" spans="1:24" s="248" customFormat="1" x14ac:dyDescent="0.2">
      <c r="B295" s="275"/>
      <c r="C295" s="247"/>
    </row>
    <row r="296" spans="1:24" s="248" customFormat="1" x14ac:dyDescent="0.2">
      <c r="B296" s="275"/>
      <c r="C296" s="247"/>
    </row>
    <row r="297" spans="1:24" s="248" customFormat="1" x14ac:dyDescent="0.2">
      <c r="B297" s="275"/>
      <c r="C297" s="247"/>
    </row>
    <row r="298" spans="1:24" s="248" customFormat="1" x14ac:dyDescent="0.2">
      <c r="B298" s="275"/>
      <c r="C298" s="247"/>
    </row>
    <row r="299" spans="1:24" s="248" customFormat="1" x14ac:dyDescent="0.2">
      <c r="B299" s="275"/>
      <c r="C299" s="247"/>
    </row>
    <row r="300" spans="1:24" x14ac:dyDescent="0.2">
      <c r="A300" s="52"/>
      <c r="B300" s="72"/>
      <c r="C300" s="53"/>
      <c r="D300" s="52"/>
      <c r="E300" s="52"/>
      <c r="F300" s="52"/>
      <c r="G300" s="52"/>
      <c r="H300" s="52"/>
      <c r="I300" s="52"/>
      <c r="J300" s="52"/>
      <c r="K300" s="52"/>
      <c r="L300" s="52"/>
      <c r="M300" s="52"/>
      <c r="N300" s="52"/>
      <c r="O300" s="52"/>
      <c r="P300" s="52"/>
      <c r="Q300" s="52"/>
      <c r="R300" s="52"/>
      <c r="S300" s="52"/>
      <c r="T300" s="52"/>
      <c r="U300" s="52"/>
      <c r="V300" s="52"/>
      <c r="W300" s="52"/>
      <c r="X300" s="52"/>
    </row>
    <row r="301" spans="1:24" x14ac:dyDescent="0.2">
      <c r="A301" s="52"/>
      <c r="B301" s="72"/>
      <c r="C301" s="53"/>
      <c r="D301" s="52"/>
      <c r="E301" s="52"/>
      <c r="F301" s="52"/>
      <c r="G301" s="52"/>
      <c r="H301" s="52"/>
      <c r="I301" s="52"/>
      <c r="J301" s="52"/>
      <c r="K301" s="52"/>
      <c r="L301" s="52"/>
      <c r="M301" s="52"/>
      <c r="N301" s="52"/>
      <c r="O301" s="52"/>
      <c r="P301" s="52"/>
      <c r="Q301" s="52"/>
      <c r="R301" s="52"/>
      <c r="S301" s="52"/>
      <c r="T301" s="52"/>
      <c r="U301" s="52"/>
      <c r="V301" s="52"/>
      <c r="W301" s="52"/>
      <c r="X301" s="52"/>
    </row>
    <row r="302" spans="1:24" x14ac:dyDescent="0.2">
      <c r="A302" s="52"/>
      <c r="B302" s="72"/>
      <c r="C302" s="53"/>
      <c r="D302" s="52"/>
      <c r="E302" s="52"/>
      <c r="F302" s="52"/>
      <c r="G302" s="52"/>
      <c r="H302" s="52"/>
      <c r="I302" s="52"/>
      <c r="J302" s="52"/>
      <c r="K302" s="52"/>
      <c r="L302" s="52"/>
      <c r="M302" s="52"/>
      <c r="N302" s="52"/>
      <c r="O302" s="52"/>
      <c r="P302" s="52"/>
      <c r="Q302" s="52"/>
      <c r="R302" s="52"/>
      <c r="S302" s="52"/>
      <c r="T302" s="52"/>
      <c r="U302" s="52"/>
      <c r="V302" s="52"/>
      <c r="W302" s="52"/>
      <c r="X302" s="52"/>
    </row>
    <row r="303" spans="1:24" x14ac:dyDescent="0.2">
      <c r="A303" s="52"/>
      <c r="B303" s="72"/>
      <c r="C303" s="53"/>
      <c r="D303" s="52"/>
      <c r="E303" s="52"/>
      <c r="F303" s="52"/>
      <c r="G303" s="52"/>
      <c r="H303" s="52"/>
      <c r="I303" s="52"/>
      <c r="J303" s="52"/>
      <c r="K303" s="52"/>
      <c r="L303" s="52"/>
      <c r="M303" s="52"/>
      <c r="N303" s="52"/>
      <c r="O303" s="52"/>
      <c r="P303" s="52"/>
      <c r="Q303" s="52"/>
      <c r="R303" s="52"/>
      <c r="S303" s="52"/>
      <c r="T303" s="52"/>
      <c r="U303" s="52"/>
      <c r="V303" s="52"/>
      <c r="W303" s="52"/>
      <c r="X303" s="52"/>
    </row>
    <row r="304" spans="1:24" x14ac:dyDescent="0.2">
      <c r="A304" s="52"/>
      <c r="B304" s="72"/>
      <c r="C304" s="53"/>
      <c r="D304" s="52"/>
      <c r="E304" s="52"/>
      <c r="F304" s="52"/>
      <c r="G304" s="52"/>
      <c r="H304" s="52"/>
      <c r="I304" s="52"/>
      <c r="J304" s="52"/>
      <c r="K304" s="52"/>
      <c r="L304" s="52"/>
      <c r="M304" s="52"/>
      <c r="N304" s="52"/>
      <c r="O304" s="52"/>
      <c r="P304" s="52"/>
      <c r="Q304" s="52"/>
      <c r="R304" s="52"/>
      <c r="S304" s="52"/>
      <c r="T304" s="52"/>
      <c r="U304" s="52"/>
      <c r="V304" s="52"/>
      <c r="W304" s="52"/>
      <c r="X304" s="52"/>
    </row>
    <row r="305" spans="1:24" x14ac:dyDescent="0.2">
      <c r="A305" s="52"/>
      <c r="B305" s="72"/>
      <c r="C305" s="53"/>
      <c r="D305" s="52"/>
      <c r="E305" s="52"/>
      <c r="F305" s="52"/>
      <c r="G305" s="52"/>
      <c r="H305" s="52"/>
      <c r="I305" s="52"/>
      <c r="J305" s="52"/>
      <c r="K305" s="52"/>
      <c r="L305" s="52"/>
      <c r="M305" s="52"/>
      <c r="N305" s="52"/>
      <c r="O305" s="52"/>
      <c r="P305" s="52"/>
      <c r="Q305" s="52"/>
      <c r="R305" s="52"/>
      <c r="S305" s="52"/>
      <c r="T305" s="52"/>
      <c r="U305" s="52"/>
      <c r="V305" s="52"/>
      <c r="W305" s="52"/>
      <c r="X305" s="52"/>
    </row>
  </sheetData>
  <sheetProtection algorithmName="SHA-512" hashValue="EWXoljQaw1+4ymB55jP7ESXNrJazOTDrv6nzQLz5YPEZ/GvyGo6gkU4qVw3nWBb5QcEdzOP3sf5Ui9iVqJv9gw==" saltValue="ggbHORJfYl4JTVC36VHbHw==" spinCount="100000" sheet="1" objects="1" scenarios="1"/>
  <mergeCells count="738">
    <mergeCell ref="R84:S84"/>
    <mergeCell ref="T84:U84"/>
    <mergeCell ref="V84:W84"/>
    <mergeCell ref="D85:E85"/>
    <mergeCell ref="F85:G85"/>
    <mergeCell ref="H85:I85"/>
    <mergeCell ref="J85:K85"/>
    <mergeCell ref="L85:M85"/>
    <mergeCell ref="N85:O85"/>
    <mergeCell ref="P85:Q85"/>
    <mergeCell ref="R85:S85"/>
    <mergeCell ref="T85:U85"/>
    <mergeCell ref="V85:W85"/>
    <mergeCell ref="P83:Q83"/>
    <mergeCell ref="R83:S83"/>
    <mergeCell ref="T83:U83"/>
    <mergeCell ref="V83:W83"/>
    <mergeCell ref="D81:E81"/>
    <mergeCell ref="F81:G81"/>
    <mergeCell ref="H81:I81"/>
    <mergeCell ref="J81:K81"/>
    <mergeCell ref="L81:M81"/>
    <mergeCell ref="N81:O81"/>
    <mergeCell ref="H98:I98"/>
    <mergeCell ref="J98:K98"/>
    <mergeCell ref="D97:E97"/>
    <mergeCell ref="F97:G97"/>
    <mergeCell ref="H97:I97"/>
    <mergeCell ref="J97:K97"/>
    <mergeCell ref="D96:E96"/>
    <mergeCell ref="F96:G96"/>
    <mergeCell ref="H96:I96"/>
    <mergeCell ref="J96:K96"/>
    <mergeCell ref="N97:O97"/>
    <mergeCell ref="P97:Q97"/>
    <mergeCell ref="L96:M96"/>
    <mergeCell ref="N96:O96"/>
    <mergeCell ref="P96:Q96"/>
    <mergeCell ref="T99:U99"/>
    <mergeCell ref="V99:W99"/>
    <mergeCell ref="T98:U98"/>
    <mergeCell ref="V98:W98"/>
    <mergeCell ref="R98:S98"/>
    <mergeCell ref="T97:U97"/>
    <mergeCell ref="V97:W97"/>
    <mergeCell ref="R97:S97"/>
    <mergeCell ref="T96:U96"/>
    <mergeCell ref="V96:W96"/>
    <mergeCell ref="L57:M57"/>
    <mergeCell ref="N57:O57"/>
    <mergeCell ref="P57:Q57"/>
    <mergeCell ref="R57:S57"/>
    <mergeCell ref="T57:U57"/>
    <mergeCell ref="L55:M55"/>
    <mergeCell ref="D99:E99"/>
    <mergeCell ref="F99:G99"/>
    <mergeCell ref="H99:I99"/>
    <mergeCell ref="D74:E74"/>
    <mergeCell ref="F74:G74"/>
    <mergeCell ref="H74:I74"/>
    <mergeCell ref="J74:K74"/>
    <mergeCell ref="L74:M74"/>
    <mergeCell ref="J99:K99"/>
    <mergeCell ref="L98:M98"/>
    <mergeCell ref="N98:O98"/>
    <mergeCell ref="P98:Q98"/>
    <mergeCell ref="L99:M99"/>
    <mergeCell ref="N99:O99"/>
    <mergeCell ref="P99:Q99"/>
    <mergeCell ref="L97:M97"/>
    <mergeCell ref="R96:S96"/>
    <mergeCell ref="R99:S99"/>
    <mergeCell ref="V67:W67"/>
    <mergeCell ref="L67:M67"/>
    <mergeCell ref="N67:O67"/>
    <mergeCell ref="P67:Q67"/>
    <mergeCell ref="T64:U64"/>
    <mergeCell ref="P81:Q81"/>
    <mergeCell ref="R81:S81"/>
    <mergeCell ref="T81:U81"/>
    <mergeCell ref="T68:U68"/>
    <mergeCell ref="V68:W68"/>
    <mergeCell ref="R68:S68"/>
    <mergeCell ref="T66:U66"/>
    <mergeCell ref="L66:M66"/>
    <mergeCell ref="N66:O66"/>
    <mergeCell ref="P66:Q66"/>
    <mergeCell ref="R66:S66"/>
    <mergeCell ref="V74:W74"/>
    <mergeCell ref="P74:Q74"/>
    <mergeCell ref="R74:S74"/>
    <mergeCell ref="L69:M69"/>
    <mergeCell ref="N69:O69"/>
    <mergeCell ref="P69:Q69"/>
    <mergeCell ref="T69:U69"/>
    <mergeCell ref="R80:S80"/>
    <mergeCell ref="V69:W69"/>
    <mergeCell ref="V95:W95"/>
    <mergeCell ref="R69:S69"/>
    <mergeCell ref="T92:U92"/>
    <mergeCell ref="L70:M70"/>
    <mergeCell ref="N70:O70"/>
    <mergeCell ref="P70:Q70"/>
    <mergeCell ref="R70:S70"/>
    <mergeCell ref="L94:M94"/>
    <mergeCell ref="N94:O94"/>
    <mergeCell ref="P94:Q94"/>
    <mergeCell ref="R94:S94"/>
    <mergeCell ref="V70:W70"/>
    <mergeCell ref="V94:W94"/>
    <mergeCell ref="D79:W79"/>
    <mergeCell ref="D80:E80"/>
    <mergeCell ref="F80:G80"/>
    <mergeCell ref="H80:I80"/>
    <mergeCell ref="T70:U70"/>
    <mergeCell ref="T95:U95"/>
    <mergeCell ref="R95:S95"/>
    <mergeCell ref="T94:U94"/>
    <mergeCell ref="F70:G70"/>
    <mergeCell ref="H70:I70"/>
    <mergeCell ref="J70:K70"/>
    <mergeCell ref="L77:M77"/>
    <mergeCell ref="D94:E94"/>
    <mergeCell ref="F94:G94"/>
    <mergeCell ref="H94:I94"/>
    <mergeCell ref="J94:K94"/>
    <mergeCell ref="D84:E84"/>
    <mergeCell ref="F84:G84"/>
    <mergeCell ref="H84:I84"/>
    <mergeCell ref="F92:G92"/>
    <mergeCell ref="H92:I92"/>
    <mergeCell ref="D77:E77"/>
    <mergeCell ref="F77:G77"/>
    <mergeCell ref="C71:X71"/>
    <mergeCell ref="C72:X72"/>
    <mergeCell ref="N74:O74"/>
    <mergeCell ref="N92:O92"/>
    <mergeCell ref="T80:U80"/>
    <mergeCell ref="V80:W80"/>
    <mergeCell ref="V81:W81"/>
    <mergeCell ref="D82:W82"/>
    <mergeCell ref="D83:E83"/>
    <mergeCell ref="F83:G83"/>
    <mergeCell ref="H83:I83"/>
    <mergeCell ref="T75:U75"/>
    <mergeCell ref="R89:S89"/>
    <mergeCell ref="P92:Q92"/>
    <mergeCell ref="R92:S92"/>
    <mergeCell ref="P77:Q77"/>
    <mergeCell ref="R77:S77"/>
    <mergeCell ref="J80:K80"/>
    <mergeCell ref="L80:M80"/>
    <mergeCell ref="N80:O80"/>
    <mergeCell ref="J92:K92"/>
    <mergeCell ref="N77:O77"/>
    <mergeCell ref="P89:Q89"/>
    <mergeCell ref="T89:U89"/>
    <mergeCell ref="D87:X87"/>
    <mergeCell ref="D75:E75"/>
    <mergeCell ref="J77:K77"/>
    <mergeCell ref="F75:G75"/>
    <mergeCell ref="H75:I75"/>
    <mergeCell ref="J75:K75"/>
    <mergeCell ref="V75:W75"/>
    <mergeCell ref="L75:M75"/>
    <mergeCell ref="J83:K83"/>
    <mergeCell ref="L83:M83"/>
    <mergeCell ref="N83:O83"/>
    <mergeCell ref="L62:M62"/>
    <mergeCell ref="N62:O62"/>
    <mergeCell ref="P62:Q62"/>
    <mergeCell ref="N63:O63"/>
    <mergeCell ref="P63:Q63"/>
    <mergeCell ref="D95:E95"/>
    <mergeCell ref="F95:G95"/>
    <mergeCell ref="H95:I95"/>
    <mergeCell ref="J95:K95"/>
    <mergeCell ref="L95:M95"/>
    <mergeCell ref="N95:O95"/>
    <mergeCell ref="P95:Q95"/>
    <mergeCell ref="P80:Q80"/>
    <mergeCell ref="J84:K84"/>
    <mergeCell ref="L84:M84"/>
    <mergeCell ref="N84:O84"/>
    <mergeCell ref="P84:Q84"/>
    <mergeCell ref="D64:E64"/>
    <mergeCell ref="F64:G64"/>
    <mergeCell ref="H64:I64"/>
    <mergeCell ref="J64:K64"/>
    <mergeCell ref="D63:E63"/>
    <mergeCell ref="D70:E70"/>
    <mergeCell ref="H67:I67"/>
    <mergeCell ref="N49:O49"/>
    <mergeCell ref="P49:Q49"/>
    <mergeCell ref="R49:S49"/>
    <mergeCell ref="T49:U49"/>
    <mergeCell ref="D59:E59"/>
    <mergeCell ref="F59:G59"/>
    <mergeCell ref="H59:I59"/>
    <mergeCell ref="J59:K59"/>
    <mergeCell ref="D62:E62"/>
    <mergeCell ref="F62:G62"/>
    <mergeCell ref="H62:I62"/>
    <mergeCell ref="J62:K62"/>
    <mergeCell ref="D51:E51"/>
    <mergeCell ref="F51:G51"/>
    <mergeCell ref="H51:I51"/>
    <mergeCell ref="J51:K51"/>
    <mergeCell ref="D52:E52"/>
    <mergeCell ref="F52:G52"/>
    <mergeCell ref="H52:I52"/>
    <mergeCell ref="J57:K57"/>
    <mergeCell ref="D55:E55"/>
    <mergeCell ref="F55:G55"/>
    <mergeCell ref="H55:I55"/>
    <mergeCell ref="J55:K55"/>
    <mergeCell ref="L50:M50"/>
    <mergeCell ref="N50:O50"/>
    <mergeCell ref="P50:Q50"/>
    <mergeCell ref="R50:S50"/>
    <mergeCell ref="T50:U50"/>
    <mergeCell ref="L51:M51"/>
    <mergeCell ref="N51:O51"/>
    <mergeCell ref="P51:Q51"/>
    <mergeCell ref="R51:S51"/>
    <mergeCell ref="T51:U51"/>
    <mergeCell ref="V37:W37"/>
    <mergeCell ref="D44:E44"/>
    <mergeCell ref="F44:G44"/>
    <mergeCell ref="H44:I44"/>
    <mergeCell ref="J44:K44"/>
    <mergeCell ref="L44:M44"/>
    <mergeCell ref="N44:O44"/>
    <mergeCell ref="P44:Q44"/>
    <mergeCell ref="R44:S44"/>
    <mergeCell ref="T44:U44"/>
    <mergeCell ref="V44:W44"/>
    <mergeCell ref="D37:E37"/>
    <mergeCell ref="F37:G37"/>
    <mergeCell ref="H37:I37"/>
    <mergeCell ref="J37:K37"/>
    <mergeCell ref="L37:M37"/>
    <mergeCell ref="N37:O37"/>
    <mergeCell ref="P37:Q37"/>
    <mergeCell ref="R37:S37"/>
    <mergeCell ref="T37:U37"/>
    <mergeCell ref="V41:W41"/>
    <mergeCell ref="V43:W43"/>
    <mergeCell ref="D40:E40"/>
    <mergeCell ref="F40:G40"/>
    <mergeCell ref="V35:W35"/>
    <mergeCell ref="D36:E36"/>
    <mergeCell ref="F36:G36"/>
    <mergeCell ref="H36:I36"/>
    <mergeCell ref="J36:K36"/>
    <mergeCell ref="L36:M36"/>
    <mergeCell ref="N36:O36"/>
    <mergeCell ref="P36:Q36"/>
    <mergeCell ref="R36:S36"/>
    <mergeCell ref="T36:U36"/>
    <mergeCell ref="V36:W36"/>
    <mergeCell ref="D35:E35"/>
    <mergeCell ref="F35:G35"/>
    <mergeCell ref="H35:I35"/>
    <mergeCell ref="J35:K35"/>
    <mergeCell ref="L35:M35"/>
    <mergeCell ref="N35:O35"/>
    <mergeCell ref="P35:Q35"/>
    <mergeCell ref="R35:S35"/>
    <mergeCell ref="T35:U35"/>
    <mergeCell ref="T31:U31"/>
    <mergeCell ref="V33:W33"/>
    <mergeCell ref="D34:E34"/>
    <mergeCell ref="F34:G34"/>
    <mergeCell ref="H34:I34"/>
    <mergeCell ref="J34:K34"/>
    <mergeCell ref="L34:M34"/>
    <mergeCell ref="N34:O34"/>
    <mergeCell ref="P34:Q34"/>
    <mergeCell ref="R34:S34"/>
    <mergeCell ref="T34:U34"/>
    <mergeCell ref="V34:W34"/>
    <mergeCell ref="D33:E33"/>
    <mergeCell ref="F33:G33"/>
    <mergeCell ref="H33:I33"/>
    <mergeCell ref="J33:K33"/>
    <mergeCell ref="L33:M33"/>
    <mergeCell ref="N33:O33"/>
    <mergeCell ref="P33:Q33"/>
    <mergeCell ref="R33:S33"/>
    <mergeCell ref="T33:U33"/>
    <mergeCell ref="D29:E29"/>
    <mergeCell ref="F29:G29"/>
    <mergeCell ref="H29:I29"/>
    <mergeCell ref="J29:K29"/>
    <mergeCell ref="L29:M29"/>
    <mergeCell ref="N29:O29"/>
    <mergeCell ref="P29:Q29"/>
    <mergeCell ref="R29:S29"/>
    <mergeCell ref="T29:U29"/>
    <mergeCell ref="V21:W21"/>
    <mergeCell ref="D22:E22"/>
    <mergeCell ref="F22:G22"/>
    <mergeCell ref="H22:I22"/>
    <mergeCell ref="J22:K22"/>
    <mergeCell ref="L22:M22"/>
    <mergeCell ref="N22:O22"/>
    <mergeCell ref="P22:Q22"/>
    <mergeCell ref="V22:W22"/>
    <mergeCell ref="R22:S22"/>
    <mergeCell ref="F21:G21"/>
    <mergeCell ref="H21:I21"/>
    <mergeCell ref="J21:K21"/>
    <mergeCell ref="L21:M21"/>
    <mergeCell ref="N21:O21"/>
    <mergeCell ref="T21:U21"/>
    <mergeCell ref="T22:U22"/>
    <mergeCell ref="V92:W92"/>
    <mergeCell ref="L92:M92"/>
    <mergeCell ref="L64:M64"/>
    <mergeCell ref="N64:O64"/>
    <mergeCell ref="P64:Q64"/>
    <mergeCell ref="R64:S64"/>
    <mergeCell ref="V64:W64"/>
    <mergeCell ref="V61:W61"/>
    <mergeCell ref="T61:U61"/>
    <mergeCell ref="V62:W62"/>
    <mergeCell ref="L63:M63"/>
    <mergeCell ref="T63:U63"/>
    <mergeCell ref="V63:W63"/>
    <mergeCell ref="R63:S63"/>
    <mergeCell ref="R62:S62"/>
    <mergeCell ref="T62:U62"/>
    <mergeCell ref="V77:W77"/>
    <mergeCell ref="T77:U77"/>
    <mergeCell ref="N75:O75"/>
    <mergeCell ref="P75:Q75"/>
    <mergeCell ref="R75:S75"/>
    <mergeCell ref="T74:U74"/>
    <mergeCell ref="T67:U67"/>
    <mergeCell ref="R67:S67"/>
    <mergeCell ref="P48:Q48"/>
    <mergeCell ref="R48:S48"/>
    <mergeCell ref="T48:U48"/>
    <mergeCell ref="T41:U41"/>
    <mergeCell ref="H43:I43"/>
    <mergeCell ref="J43:K43"/>
    <mergeCell ref="L43:M43"/>
    <mergeCell ref="N43:O43"/>
    <mergeCell ref="L59:M59"/>
    <mergeCell ref="N59:O59"/>
    <mergeCell ref="H58:I58"/>
    <mergeCell ref="J58:K58"/>
    <mergeCell ref="L58:M58"/>
    <mergeCell ref="N58:O58"/>
    <mergeCell ref="H56:I56"/>
    <mergeCell ref="J56:K56"/>
    <mergeCell ref="L56:M56"/>
    <mergeCell ref="N56:O56"/>
    <mergeCell ref="N55:O55"/>
    <mergeCell ref="P55:Q55"/>
    <mergeCell ref="R55:S55"/>
    <mergeCell ref="T55:U55"/>
    <mergeCell ref="H50:I50"/>
    <mergeCell ref="J50:K50"/>
    <mergeCell ref="V56:W56"/>
    <mergeCell ref="P59:Q59"/>
    <mergeCell ref="R59:S59"/>
    <mergeCell ref="T59:U59"/>
    <mergeCell ref="V49:W49"/>
    <mergeCell ref="V50:W50"/>
    <mergeCell ref="V51:W51"/>
    <mergeCell ref="V55:W55"/>
    <mergeCell ref="V52:W52"/>
    <mergeCell ref="V57:W57"/>
    <mergeCell ref="P58:Q58"/>
    <mergeCell ref="R58:S58"/>
    <mergeCell ref="T58:U58"/>
    <mergeCell ref="V58:W58"/>
    <mergeCell ref="P56:Q56"/>
    <mergeCell ref="R56:S56"/>
    <mergeCell ref="T56:U56"/>
    <mergeCell ref="T52:U52"/>
    <mergeCell ref="F30:G30"/>
    <mergeCell ref="H30:I30"/>
    <mergeCell ref="J30:K30"/>
    <mergeCell ref="L30:M30"/>
    <mergeCell ref="N30:O30"/>
    <mergeCell ref="P30:Q30"/>
    <mergeCell ref="R30:S30"/>
    <mergeCell ref="D45:E45"/>
    <mergeCell ref="T46:U46"/>
    <mergeCell ref="T30:U30"/>
    <mergeCell ref="D32:E32"/>
    <mergeCell ref="F32:G32"/>
    <mergeCell ref="H32:I32"/>
    <mergeCell ref="J32:K32"/>
    <mergeCell ref="L32:M32"/>
    <mergeCell ref="N32:O32"/>
    <mergeCell ref="P32:Q32"/>
    <mergeCell ref="R32:S32"/>
    <mergeCell ref="T32:U32"/>
    <mergeCell ref="D31:E31"/>
    <mergeCell ref="F31:G31"/>
    <mergeCell ref="H31:I31"/>
    <mergeCell ref="J31:K31"/>
    <mergeCell ref="L31:M31"/>
    <mergeCell ref="F46:G46"/>
    <mergeCell ref="H46:I46"/>
    <mergeCell ref="J46:K46"/>
    <mergeCell ref="L46:M46"/>
    <mergeCell ref="N46:O46"/>
    <mergeCell ref="P46:Q46"/>
    <mergeCell ref="R46:S46"/>
    <mergeCell ref="H41:I41"/>
    <mergeCell ref="J41:K41"/>
    <mergeCell ref="L41:M41"/>
    <mergeCell ref="N41:O41"/>
    <mergeCell ref="P41:Q41"/>
    <mergeCell ref="R41:S41"/>
    <mergeCell ref="J45:K45"/>
    <mergeCell ref="L45:M45"/>
    <mergeCell ref="N45:O45"/>
    <mergeCell ref="F45:G45"/>
    <mergeCell ref="H45:I45"/>
    <mergeCell ref="D15:E15"/>
    <mergeCell ref="F15:G15"/>
    <mergeCell ref="H15:I15"/>
    <mergeCell ref="J15:K15"/>
    <mergeCell ref="D38:E38"/>
    <mergeCell ref="F38:G38"/>
    <mergeCell ref="H38:I38"/>
    <mergeCell ref="J38:K38"/>
    <mergeCell ref="L38:M38"/>
    <mergeCell ref="D25:E25"/>
    <mergeCell ref="F25:G25"/>
    <mergeCell ref="H25:I25"/>
    <mergeCell ref="D18:E18"/>
    <mergeCell ref="F18:G18"/>
    <mergeCell ref="H18:I18"/>
    <mergeCell ref="D17:E17"/>
    <mergeCell ref="D21:E21"/>
    <mergeCell ref="D24:E24"/>
    <mergeCell ref="D27:E27"/>
    <mergeCell ref="F27:G27"/>
    <mergeCell ref="H27:I27"/>
    <mergeCell ref="J27:K27"/>
    <mergeCell ref="L27:M27"/>
    <mergeCell ref="D26:E26"/>
    <mergeCell ref="D30:E30"/>
    <mergeCell ref="V48:W48"/>
    <mergeCell ref="P45:Q45"/>
    <mergeCell ref="R45:S45"/>
    <mergeCell ref="T45:U45"/>
    <mergeCell ref="V45:W45"/>
    <mergeCell ref="V66:W66"/>
    <mergeCell ref="V54:W54"/>
    <mergeCell ref="D61:E61"/>
    <mergeCell ref="F61:G61"/>
    <mergeCell ref="H61:I61"/>
    <mergeCell ref="J61:K61"/>
    <mergeCell ref="L61:M61"/>
    <mergeCell ref="N61:O61"/>
    <mergeCell ref="P61:Q61"/>
    <mergeCell ref="R61:S61"/>
    <mergeCell ref="D66:E66"/>
    <mergeCell ref="F66:G66"/>
    <mergeCell ref="H66:I66"/>
    <mergeCell ref="J66:K66"/>
    <mergeCell ref="F63:G63"/>
    <mergeCell ref="H63:I63"/>
    <mergeCell ref="J63:K63"/>
    <mergeCell ref="D46:E46"/>
    <mergeCell ref="V24:W24"/>
    <mergeCell ref="P38:Q38"/>
    <mergeCell ref="R38:S38"/>
    <mergeCell ref="T38:U38"/>
    <mergeCell ref="V38:W38"/>
    <mergeCell ref="V46:W46"/>
    <mergeCell ref="P25:Q25"/>
    <mergeCell ref="V25:W25"/>
    <mergeCell ref="P26:Q26"/>
    <mergeCell ref="R26:S26"/>
    <mergeCell ref="T26:U26"/>
    <mergeCell ref="V26:W26"/>
    <mergeCell ref="V27:W27"/>
    <mergeCell ref="P28:Q28"/>
    <mergeCell ref="R28:S28"/>
    <mergeCell ref="T28:U28"/>
    <mergeCell ref="V28:W28"/>
    <mergeCell ref="V29:W29"/>
    <mergeCell ref="V30:W30"/>
    <mergeCell ref="V40:W40"/>
    <mergeCell ref="V31:W31"/>
    <mergeCell ref="V32:W32"/>
    <mergeCell ref="P31:Q31"/>
    <mergeCell ref="R31:S31"/>
    <mergeCell ref="N27:O27"/>
    <mergeCell ref="P27:Q27"/>
    <mergeCell ref="R27:S27"/>
    <mergeCell ref="T27:U27"/>
    <mergeCell ref="T24:U24"/>
    <mergeCell ref="J25:K25"/>
    <mergeCell ref="L25:M25"/>
    <mergeCell ref="F24:G24"/>
    <mergeCell ref="H24:I24"/>
    <mergeCell ref="J24:K24"/>
    <mergeCell ref="F26:G26"/>
    <mergeCell ref="H26:I26"/>
    <mergeCell ref="J26:K26"/>
    <mergeCell ref="L26:M26"/>
    <mergeCell ref="N26:O26"/>
    <mergeCell ref="N25:O25"/>
    <mergeCell ref="D28:E28"/>
    <mergeCell ref="V102:W102"/>
    <mergeCell ref="V101:W101"/>
    <mergeCell ref="L102:M102"/>
    <mergeCell ref="N102:O102"/>
    <mergeCell ref="P102:Q102"/>
    <mergeCell ref="R102:S102"/>
    <mergeCell ref="T102:U102"/>
    <mergeCell ref="L101:M101"/>
    <mergeCell ref="N101:O101"/>
    <mergeCell ref="P101:Q101"/>
    <mergeCell ref="T101:U101"/>
    <mergeCell ref="R101:S101"/>
    <mergeCell ref="L40:M40"/>
    <mergeCell ref="N40:O40"/>
    <mergeCell ref="F28:G28"/>
    <mergeCell ref="H28:I28"/>
    <mergeCell ref="J28:K28"/>
    <mergeCell ref="L48:M48"/>
    <mergeCell ref="N48:O48"/>
    <mergeCell ref="D67:E67"/>
    <mergeCell ref="H77:I77"/>
    <mergeCell ref="F67:G67"/>
    <mergeCell ref="D92:E92"/>
    <mergeCell ref="D50:E50"/>
    <mergeCell ref="F50:G50"/>
    <mergeCell ref="D57:E57"/>
    <mergeCell ref="F57:G57"/>
    <mergeCell ref="H57:I57"/>
    <mergeCell ref="C90:X90"/>
    <mergeCell ref="D98:E98"/>
    <mergeCell ref="F98:G98"/>
    <mergeCell ref="F49:G49"/>
    <mergeCell ref="H49:I49"/>
    <mergeCell ref="J49:K49"/>
    <mergeCell ref="L49:M49"/>
    <mergeCell ref="J67:K67"/>
    <mergeCell ref="D69:E69"/>
    <mergeCell ref="F69:G69"/>
    <mergeCell ref="H69:I69"/>
    <mergeCell ref="J69:K69"/>
    <mergeCell ref="D68:E68"/>
    <mergeCell ref="F68:G68"/>
    <mergeCell ref="H68:I68"/>
    <mergeCell ref="J68:K68"/>
    <mergeCell ref="D58:E58"/>
    <mergeCell ref="L68:M68"/>
    <mergeCell ref="V59:W59"/>
    <mergeCell ref="N38:O38"/>
    <mergeCell ref="H40:I40"/>
    <mergeCell ref="J40:K40"/>
    <mergeCell ref="L28:M28"/>
    <mergeCell ref="N28:O28"/>
    <mergeCell ref="N31:O31"/>
    <mergeCell ref="P18:Q18"/>
    <mergeCell ref="R21:S21"/>
    <mergeCell ref="D102:E102"/>
    <mergeCell ref="F102:G102"/>
    <mergeCell ref="H102:I102"/>
    <mergeCell ref="J102:K102"/>
    <mergeCell ref="D101:E101"/>
    <mergeCell ref="F101:G101"/>
    <mergeCell ref="H101:I101"/>
    <mergeCell ref="J101:K101"/>
    <mergeCell ref="D48:E48"/>
    <mergeCell ref="F48:G48"/>
    <mergeCell ref="H48:I48"/>
    <mergeCell ref="J48:K48"/>
    <mergeCell ref="F58:G58"/>
    <mergeCell ref="D56:E56"/>
    <mergeCell ref="F56:G56"/>
    <mergeCell ref="D49:E49"/>
    <mergeCell ref="V14:W14"/>
    <mergeCell ref="D12:E12"/>
    <mergeCell ref="D13:E13"/>
    <mergeCell ref="D14:E14"/>
    <mergeCell ref="H9:I9"/>
    <mergeCell ref="J9:K9"/>
    <mergeCell ref="L9:M9"/>
    <mergeCell ref="N9:O9"/>
    <mergeCell ref="V13:W13"/>
    <mergeCell ref="N12:O12"/>
    <mergeCell ref="P12:Q12"/>
    <mergeCell ref="R12:S12"/>
    <mergeCell ref="T12:U12"/>
    <mergeCell ref="T13:U13"/>
    <mergeCell ref="N13:O13"/>
    <mergeCell ref="P13:Q13"/>
    <mergeCell ref="V9:W9"/>
    <mergeCell ref="V10:W10"/>
    <mergeCell ref="V12:W12"/>
    <mergeCell ref="T9:U9"/>
    <mergeCell ref="F13:G13"/>
    <mergeCell ref="H13:I13"/>
    <mergeCell ref="J13:K13"/>
    <mergeCell ref="F14:G14"/>
    <mergeCell ref="F10:G10"/>
    <mergeCell ref="H10:I10"/>
    <mergeCell ref="L13:M13"/>
    <mergeCell ref="L10:M10"/>
    <mergeCell ref="R54:S54"/>
    <mergeCell ref="T54:U54"/>
    <mergeCell ref="D41:E41"/>
    <mergeCell ref="F41:G41"/>
    <mergeCell ref="N15:O15"/>
    <mergeCell ref="P21:Q21"/>
    <mergeCell ref="D20:E20"/>
    <mergeCell ref="F12:G12"/>
    <mergeCell ref="H12:I12"/>
    <mergeCell ref="D43:E43"/>
    <mergeCell ref="F43:G43"/>
    <mergeCell ref="R20:S20"/>
    <mergeCell ref="L18:M18"/>
    <mergeCell ref="N18:O18"/>
    <mergeCell ref="T17:U17"/>
    <mergeCell ref="T18:U18"/>
    <mergeCell ref="H14:I14"/>
    <mergeCell ref="J14:K14"/>
    <mergeCell ref="L14:M14"/>
    <mergeCell ref="N14:O14"/>
    <mergeCell ref="J8:K8"/>
    <mergeCell ref="L8:M8"/>
    <mergeCell ref="P15:Q15"/>
    <mergeCell ref="T8:U8"/>
    <mergeCell ref="T10:U10"/>
    <mergeCell ref="P9:Q9"/>
    <mergeCell ref="R9:S9"/>
    <mergeCell ref="P10:Q10"/>
    <mergeCell ref="R10:S10"/>
    <mergeCell ref="R13:S13"/>
    <mergeCell ref="R15:S15"/>
    <mergeCell ref="T14:U14"/>
    <mergeCell ref="J12:K12"/>
    <mergeCell ref="L12:M12"/>
    <mergeCell ref="L15:M15"/>
    <mergeCell ref="P14:Q14"/>
    <mergeCell ref="R14:S14"/>
    <mergeCell ref="R8:S8"/>
    <mergeCell ref="J10:K10"/>
    <mergeCell ref="N10:O10"/>
    <mergeCell ref="T15:U15"/>
    <mergeCell ref="T40:U40"/>
    <mergeCell ref="L24:M24"/>
    <mergeCell ref="N24:O24"/>
    <mergeCell ref="T25:U25"/>
    <mergeCell ref="P43:Q43"/>
    <mergeCell ref="R43:S43"/>
    <mergeCell ref="T43:U43"/>
    <mergeCell ref="D54:E54"/>
    <mergeCell ref="F54:G54"/>
    <mergeCell ref="H54:I54"/>
    <mergeCell ref="J54:K54"/>
    <mergeCell ref="L54:M54"/>
    <mergeCell ref="N54:O54"/>
    <mergeCell ref="P54:Q54"/>
    <mergeCell ref="P24:Q24"/>
    <mergeCell ref="R24:S24"/>
    <mergeCell ref="R25:S25"/>
    <mergeCell ref="P40:Q40"/>
    <mergeCell ref="R40:S40"/>
    <mergeCell ref="J52:K52"/>
    <mergeCell ref="L52:M52"/>
    <mergeCell ref="N52:O52"/>
    <mergeCell ref="P52:Q52"/>
    <mergeCell ref="R52:S52"/>
    <mergeCell ref="N68:O68"/>
    <mergeCell ref="P68:Q68"/>
    <mergeCell ref="A2:X2"/>
    <mergeCell ref="C4:X4"/>
    <mergeCell ref="D6:E6"/>
    <mergeCell ref="F6:G6"/>
    <mergeCell ref="P6:Q6"/>
    <mergeCell ref="R6:S6"/>
    <mergeCell ref="V6:W6"/>
    <mergeCell ref="D9:E9"/>
    <mergeCell ref="D10:E10"/>
    <mergeCell ref="F8:G8"/>
    <mergeCell ref="H6:I6"/>
    <mergeCell ref="J6:K6"/>
    <mergeCell ref="L6:M6"/>
    <mergeCell ref="N6:O6"/>
    <mergeCell ref="N8:O8"/>
    <mergeCell ref="F9:G9"/>
    <mergeCell ref="H8:I8"/>
    <mergeCell ref="T6:U6"/>
    <mergeCell ref="V8:W8"/>
    <mergeCell ref="P8:Q8"/>
    <mergeCell ref="D8:E8"/>
    <mergeCell ref="T20:U20"/>
    <mergeCell ref="V89:W89"/>
    <mergeCell ref="P88:Q88"/>
    <mergeCell ref="R88:S88"/>
    <mergeCell ref="T88:U88"/>
    <mergeCell ref="V88:W88"/>
    <mergeCell ref="D89:E89"/>
    <mergeCell ref="F89:G89"/>
    <mergeCell ref="H89:I89"/>
    <mergeCell ref="J89:K89"/>
    <mergeCell ref="L89:M89"/>
    <mergeCell ref="N89:O89"/>
    <mergeCell ref="D88:E88"/>
    <mergeCell ref="F88:G88"/>
    <mergeCell ref="H88:I88"/>
    <mergeCell ref="J88:K88"/>
    <mergeCell ref="L88:M88"/>
    <mergeCell ref="N88:O88"/>
    <mergeCell ref="V15:W15"/>
    <mergeCell ref="V18:W18"/>
    <mergeCell ref="V20:W20"/>
    <mergeCell ref="V17:W17"/>
    <mergeCell ref="F20:G20"/>
    <mergeCell ref="H20:I20"/>
    <mergeCell ref="J20:K20"/>
    <mergeCell ref="L20:M20"/>
    <mergeCell ref="F17:G17"/>
    <mergeCell ref="H17:I17"/>
    <mergeCell ref="P17:Q17"/>
    <mergeCell ref="R17:S17"/>
    <mergeCell ref="R18:S18"/>
    <mergeCell ref="P20:Q20"/>
    <mergeCell ref="N17:O17"/>
    <mergeCell ref="J18:K18"/>
    <mergeCell ref="L17:M17"/>
    <mergeCell ref="N20:O20"/>
    <mergeCell ref="J17:K17"/>
  </mergeCells>
  <phoneticPr fontId="0" type="noConversion"/>
  <conditionalFormatting sqref="O103:O65536 Q103:Q65536 S103:S65536 M103:M65536 U103:U65536 E103:E65536 G103:G65536 I103:I65536 K103:K65536 W103:X65536 U100 E100 G100 I100 K100 M100 O100 Q100 S100 W100:X100 M93 O93 Q93 S93 U93 E93 G93 I93 K93 W91:X91 W93:X93 W76:X76 E76 G76 I76 K76 O76 Q76 S76 U76 M76 W73:X73 E90:E91 U90:U91 S90:S91 Q90:Q91 O90:O91 M90:M91 K90:K91 I90:I91 G90:G91 W90 K65 Q53 U53 S53 E53 G53 I53 K53 M53 O60 Q60 U60 S60 E60 G60 I60 K60 O53 M65 O65 Q65 U65 S65 E65 G65 I65 M60 W47:X47 W53:X53 W60:X60 W65:X65 W71:W72 E71:E73 U71:U73 S71:S73 Q71:Q73 O71:O73 M71:M73 K71:K73 I71:I73 G71:G73 S42 E42 G42 I42 K42 M42 O42 Q42 U42 W42:X42 W39:X39 E39 U39 S39 Q39 O39 M39 K39 I39 G39 W23:X23 E47 U47 S47 Q47 O47 M47 K47 I47 G47 E2:E5 U2:U5 S2:S5 Q2:Q5 O2:O5 M2:M5 K2:K5 I2:I5 G2:G5 G19 E7 G7 I7 K7 M7 O7 Q7 S7 U7 I19 K19 M19 O19 Q19 S19 U19 E19 U11 S11 Q11 O11 M11 K11 I11 G11 E11 U16 S16 Q16 O16 M16 K16 I16 G16 E16 W7:X7 W19:X19 W11:X11 W16:X16 W2:W5 X5 E23 U23 S23 Q23 O23 M23 K23 I23 G23 Z5 Z16 Z11 Z19 Z7 Z23 Z39 Z42 Z65 Z60 Z53 Z47 Z73 Z76 Z93 Z91 Z100 Z103:Z65536">
    <cfRule type="cellIs" dxfId="925" priority="19" stopIfTrue="1" operator="equal">
      <formula>1</formula>
    </cfRule>
    <cfRule type="cellIs" dxfId="924" priority="20" stopIfTrue="1" operator="between">
      <formula>1</formula>
      <formula>3</formula>
    </cfRule>
  </conditionalFormatting>
  <conditionalFormatting sqref="P103:P65536 R103:R65536 V103:V65536 D103:D65536 T103:T65536 F103:F65536 H103:H65536 J103:J65536 N103:N65536 L103:L65536 D100 T100 F100 H100 J100 L100 N100 P100 R100 V100 L93 N93 P93 R93 V93 D93 T93 F93 H93 J93 T76 F76 H76 L76 N76 P76 R76 V76 D76 J76 D90:D91 T90:T91 P90:P91 N90:N91 L90:L91 J90:J91 H90:H91 F90:F91 R90:R91 V90:V91 J65 P53 V53 R53 T53 D53 F53 H53 J53 L53 N60 P60 V60 R60 T60 D60 F60 H60 J60 N53 L65 N65 P65 V65 R65 T65 D65 F65 H65 L60 V71:V73 D71:D73 T71:T73 P71:P73 N71:N73 L71:L73 J71:J73 H71:H73 F71:F73 R71:R73 R42 T42 D42 F42 H42 J42 L42 N42 P42 V42 T39 D39 V39 R39 P39 N39 L39 J39 H39 F39 V47 D47 T47 P47 N47 L47 J47 H47 F47 R47 D2:D5 T2:T5 P2:P5 N2:N5 L2:L5 J2:J5 H2:H5 F2:F5 R2:R5 F19 D7 F7 H7 J7 L7 N7 P7 R7 V7 T7 H19 J19 L19 N19 P19 R19 V19 T19 D19 V11 R11 P11 N11 L11 J11 H11 F11 D11 T11 V16 R16 P16 N16 L16 J16 H16 F16 D16 T16 X3 V2:V5 V23 D23 T23 P23 N23 L23 J23 H23 F23 R23 Z3">
    <cfRule type="cellIs" dxfId="923" priority="21" stopIfTrue="1" operator="equal">
      <formula>"a"</formula>
    </cfRule>
  </conditionalFormatting>
  <conditionalFormatting sqref="D92:W92 D94:W99 D77:W77 D74:W75 D66:W70 D61:W64 D48:W52 D54:W59 D24:W38 D40:W41 D43:W46 D12:W15 D20:W22 D6:W6 D17:W18 D8:W10">
    <cfRule type="cellIs" dxfId="922" priority="22" stopIfTrue="1" operator="equal">
      <formula>"a"</formula>
    </cfRule>
    <cfRule type="cellIs" dxfId="921" priority="23" stopIfTrue="1" operator="equal">
      <formula>"s"</formula>
    </cfRule>
  </conditionalFormatting>
  <conditionalFormatting sqref="Z6 Z8:Z10 Z12:Z15 Z17:Z18 Z20:Z22 Z24:Z38 Z40:Z41 Z43:Z46 Z48:Z52 Z54:Z59 Z61:Z64 Z66:Z70 Z74:Z75 Z77 Z92 Z94:Z99 Z88:Z89">
    <cfRule type="expression" dxfId="920" priority="174" stopIfTrue="1">
      <formula>Y6=0</formula>
    </cfRule>
  </conditionalFormatting>
  <conditionalFormatting sqref="M86 O86 Q86 S86 U86 E86 G86 I86 K86 W86:X86 Z86">
    <cfRule type="cellIs" dxfId="919" priority="13" stopIfTrue="1" operator="equal">
      <formula>1</formula>
    </cfRule>
    <cfRule type="cellIs" dxfId="918" priority="14" stopIfTrue="1" operator="between">
      <formula>1</formula>
      <formula>3</formula>
    </cfRule>
  </conditionalFormatting>
  <conditionalFormatting sqref="L86 N86 P86 R86 V86 D86 T86 F86 H86 J86">
    <cfRule type="cellIs" dxfId="917" priority="15" stopIfTrue="1" operator="equal">
      <formula>"a"</formula>
    </cfRule>
  </conditionalFormatting>
  <conditionalFormatting sqref="D88:W89">
    <cfRule type="cellIs" dxfId="916" priority="16" stopIfTrue="1" operator="equal">
      <formula>"a"</formula>
    </cfRule>
    <cfRule type="cellIs" dxfId="915" priority="17" stopIfTrue="1" operator="equal">
      <formula>"s"</formula>
    </cfRule>
  </conditionalFormatting>
  <conditionalFormatting sqref="D87">
    <cfRule type="cellIs" dxfId="914" priority="12" stopIfTrue="1" operator="equal">
      <formula>"a"</formula>
    </cfRule>
  </conditionalFormatting>
  <conditionalFormatting sqref="D101:W102">
    <cfRule type="cellIs" dxfId="913" priority="9" stopIfTrue="1" operator="equal">
      <formula>"a"</formula>
    </cfRule>
    <cfRule type="cellIs" dxfId="912" priority="10" stopIfTrue="1" operator="equal">
      <formula>"s"</formula>
    </cfRule>
  </conditionalFormatting>
  <conditionalFormatting sqref="Z101:Z102">
    <cfRule type="expression" dxfId="911" priority="11" stopIfTrue="1">
      <formula>Y101=0</formula>
    </cfRule>
  </conditionalFormatting>
  <conditionalFormatting sqref="W78:X78 E78 G78 I78 K78 O78 Q78 S78 U78 M78">
    <cfRule type="cellIs" dxfId="910" priority="3" stopIfTrue="1" operator="equal">
      <formula>1</formula>
    </cfRule>
    <cfRule type="cellIs" dxfId="909" priority="4" stopIfTrue="1" operator="between">
      <formula>1</formula>
      <formula>3</formula>
    </cfRule>
  </conditionalFormatting>
  <conditionalFormatting sqref="T78 F78 H78 L78 N78 P78 R78 V78 D78 J78">
    <cfRule type="cellIs" dxfId="908" priority="5" stopIfTrue="1" operator="equal">
      <formula>"a"</formula>
    </cfRule>
  </conditionalFormatting>
  <conditionalFormatting sqref="Y82 Y79 D80:W81 D83:W85">
    <cfRule type="cellIs" dxfId="907" priority="6" stopIfTrue="1" operator="equal">
      <formula>"a"</formula>
    </cfRule>
    <cfRule type="cellIs" dxfId="906" priority="7" stopIfTrue="1" operator="equal">
      <formula>"s"</formula>
    </cfRule>
  </conditionalFormatting>
  <conditionalFormatting sqref="Z80:Z81 Z83:Z85">
    <cfRule type="expression" dxfId="905" priority="8" stopIfTrue="1">
      <formula>Y80=0</formula>
    </cfRule>
  </conditionalFormatting>
  <conditionalFormatting sqref="Z87">
    <cfRule type="cellIs" dxfId="904" priority="1" stopIfTrue="1" operator="equal">
      <formula>1</formula>
    </cfRule>
    <cfRule type="cellIs" dxfId="903" priority="2" stopIfTrue="1" operator="between">
      <formula>1</formula>
      <formula>3</formula>
    </cfRule>
  </conditionalFormatting>
  <printOptions horizontalCentered="1"/>
  <pageMargins left="0.35433070866141736" right="0.35433070866141736" top="0.27559055118110237" bottom="0.35433070866141736" header="0.15748031496062992" footer="0.15748031496062992"/>
  <pageSetup paperSize="9" scale="47" orientation="landscape" cellComments="atEnd" r:id="rId1"/>
  <headerFooter alignWithMargins="0">
    <oddFooter>&amp;LCKL LNG / VERSION 2022 / 1.1&amp;CLMC-06&amp;R &amp;P of  &amp;N</oddFooter>
  </headerFooter>
  <rowBreaks count="4" manualBreakCount="4">
    <brk id="22" max="24" man="1"/>
    <brk id="46" max="24" man="1"/>
    <brk id="70" max="24" man="1"/>
    <brk id="89"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GR3637"/>
  <sheetViews>
    <sheetView zoomScale="50" zoomScaleNormal="50" zoomScaleSheetLayoutView="40" workbookViewId="0">
      <pane ySplit="3" topLeftCell="A4" activePane="bottomLeft" state="frozen"/>
      <selection pane="bottomLeft" activeCell="AB1" sqref="AB1"/>
    </sheetView>
  </sheetViews>
  <sheetFormatPr defaultColWidth="8.85546875" defaultRowHeight="18" x14ac:dyDescent="0.2"/>
  <cols>
    <col min="1" max="1" width="9.7109375" style="100" customWidth="1"/>
    <col min="2" max="2" width="14.85546875" style="46" customWidth="1"/>
    <col min="3" max="3" width="128" style="101" customWidth="1"/>
    <col min="4" max="22" width="5.7109375" style="2" customWidth="1"/>
    <col min="23" max="23" width="5.140625" style="2" customWidth="1"/>
    <col min="24" max="24" width="5.7109375" style="2" customWidth="1"/>
    <col min="25" max="25" width="8" style="2" customWidth="1"/>
    <col min="26" max="26" width="8.5703125" style="45" customWidth="1"/>
    <col min="27" max="27" width="2.5703125" style="230" hidden="1" customWidth="1"/>
    <col min="28" max="28" width="7.42578125" style="47" customWidth="1"/>
    <col min="29" max="29" width="8.85546875" style="247" customWidth="1"/>
    <col min="30" max="30" width="11" style="247" bestFit="1" customWidth="1"/>
    <col min="31" max="32" width="14.42578125" style="247" customWidth="1"/>
    <col min="33" max="36" width="8.85546875" style="247" customWidth="1"/>
    <col min="37" max="75" width="8.85546875" style="249" customWidth="1"/>
    <col min="76" max="200" width="8.85546875" style="36" customWidth="1"/>
    <col min="201" max="16384" width="8.85546875" style="2"/>
  </cols>
  <sheetData>
    <row r="1" spans="1:200" s="35" customFormat="1" ht="45" customHeight="1" thickBot="1" x14ac:dyDescent="0.25">
      <c r="A1" s="304" t="str">
        <f>'Checklist - Basic Office LNG'!A1</f>
        <v xml:space="preserve">GA Code: </v>
      </c>
      <c r="B1" s="305"/>
      <c r="C1" s="304"/>
      <c r="D1" s="306" t="str">
        <f>'Checklist - Basic Office LNG'!D1</f>
        <v xml:space="preserve">Certificate Holder name:   </v>
      </c>
      <c r="E1" s="304"/>
      <c r="F1" s="304"/>
      <c r="G1" s="304"/>
      <c r="H1" s="304"/>
      <c r="I1" s="304"/>
      <c r="J1" s="304"/>
      <c r="K1" s="304"/>
      <c r="L1" s="304"/>
      <c r="M1" s="304"/>
      <c r="N1" s="304"/>
      <c r="O1" s="304"/>
      <c r="P1" s="304"/>
      <c r="Q1" s="304"/>
      <c r="R1" s="304"/>
      <c r="S1" s="304"/>
      <c r="T1" s="304"/>
      <c r="U1" s="304"/>
      <c r="V1" s="304"/>
      <c r="W1" s="304"/>
      <c r="X1" s="307"/>
      <c r="Y1" s="52"/>
      <c r="Z1" s="307" t="str">
        <f>'Checklist - Basic Office LNG'!X1</f>
        <v xml:space="preserve">Date of Office Audit:   </v>
      </c>
      <c r="AA1" s="52"/>
      <c r="AB1" s="50"/>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row>
    <row r="2" spans="1:200" ht="31.7" customHeight="1" thickBot="1" x14ac:dyDescent="0.25">
      <c r="A2" s="897" t="s">
        <v>1158</v>
      </c>
      <c r="B2" s="898"/>
      <c r="C2" s="898"/>
      <c r="D2" s="898"/>
      <c r="E2" s="898"/>
      <c r="F2" s="898"/>
      <c r="G2" s="898"/>
      <c r="H2" s="898"/>
      <c r="I2" s="898"/>
      <c r="J2" s="898"/>
      <c r="K2" s="898"/>
      <c r="L2" s="898"/>
      <c r="M2" s="898"/>
      <c r="N2" s="898"/>
      <c r="O2" s="898"/>
      <c r="P2" s="898"/>
      <c r="Q2" s="898"/>
      <c r="R2" s="898"/>
      <c r="S2" s="898"/>
      <c r="T2" s="898"/>
      <c r="U2" s="898"/>
      <c r="V2" s="898"/>
      <c r="W2" s="898"/>
      <c r="X2" s="898"/>
      <c r="Y2" s="898"/>
      <c r="Z2" s="899"/>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row>
    <row r="3" spans="1:200" ht="160.5" customHeight="1" thickBot="1" x14ac:dyDescent="0.25">
      <c r="A3" s="495" t="s">
        <v>138</v>
      </c>
      <c r="B3" s="495" t="s">
        <v>193</v>
      </c>
      <c r="C3" s="496" t="s">
        <v>436</v>
      </c>
      <c r="D3" s="497" t="s">
        <v>367</v>
      </c>
      <c r="E3" s="498" t="s">
        <v>437</v>
      </c>
      <c r="F3" s="497" t="s">
        <v>368</v>
      </c>
      <c r="G3" s="499" t="s">
        <v>437</v>
      </c>
      <c r="H3" s="497" t="s">
        <v>256</v>
      </c>
      <c r="I3" s="498" t="s">
        <v>437</v>
      </c>
      <c r="J3" s="497" t="s">
        <v>369</v>
      </c>
      <c r="K3" s="499" t="s">
        <v>437</v>
      </c>
      <c r="L3" s="497" t="s">
        <v>228</v>
      </c>
      <c r="M3" s="498" t="s">
        <v>437</v>
      </c>
      <c r="N3" s="497" t="s">
        <v>370</v>
      </c>
      <c r="O3" s="498" t="s">
        <v>437</v>
      </c>
      <c r="P3" s="497" t="s">
        <v>255</v>
      </c>
      <c r="Q3" s="498" t="s">
        <v>437</v>
      </c>
      <c r="R3" s="497" t="s">
        <v>371</v>
      </c>
      <c r="S3" s="499" t="s">
        <v>437</v>
      </c>
      <c r="T3" s="497" t="s">
        <v>227</v>
      </c>
      <c r="U3" s="498" t="s">
        <v>437</v>
      </c>
      <c r="V3" s="497" t="s">
        <v>400</v>
      </c>
      <c r="W3" s="499" t="s">
        <v>437</v>
      </c>
      <c r="X3" s="500" t="s">
        <v>489</v>
      </c>
      <c r="Y3" s="501" t="s">
        <v>438</v>
      </c>
      <c r="Z3" s="502" t="s">
        <v>439</v>
      </c>
      <c r="AD3" s="257" t="s">
        <v>210</v>
      </c>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row>
    <row r="4" spans="1:200" ht="33" customHeight="1" thickBot="1" x14ac:dyDescent="0.25">
      <c r="A4" s="368"/>
      <c r="B4" s="617">
        <v>1000</v>
      </c>
      <c r="C4" s="900" t="s">
        <v>440</v>
      </c>
      <c r="D4" s="901"/>
      <c r="E4" s="901"/>
      <c r="F4" s="901"/>
      <c r="G4" s="901"/>
      <c r="H4" s="901"/>
      <c r="I4" s="901"/>
      <c r="J4" s="901"/>
      <c r="K4" s="901"/>
      <c r="L4" s="901"/>
      <c r="M4" s="901"/>
      <c r="N4" s="901"/>
      <c r="O4" s="901"/>
      <c r="P4" s="901"/>
      <c r="Q4" s="901"/>
      <c r="R4" s="901"/>
      <c r="S4" s="901"/>
      <c r="T4" s="901"/>
      <c r="U4" s="901"/>
      <c r="V4" s="901"/>
      <c r="W4" s="901"/>
      <c r="X4" s="901"/>
      <c r="Y4" s="901"/>
      <c r="Z4" s="902"/>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row>
    <row r="5" spans="1:200" ht="29.25" customHeight="1" thickBot="1" x14ac:dyDescent="0.25">
      <c r="A5" s="364"/>
      <c r="B5" s="277" t="s">
        <v>300</v>
      </c>
      <c r="C5" s="155" t="s">
        <v>182</v>
      </c>
      <c r="D5" s="278"/>
      <c r="E5" s="279"/>
      <c r="F5" s="280"/>
      <c r="G5" s="281"/>
      <c r="H5" s="176" t="s">
        <v>442</v>
      </c>
      <c r="I5" s="279"/>
      <c r="J5" s="179" t="s">
        <v>442</v>
      </c>
      <c r="K5" s="281"/>
      <c r="L5" s="278"/>
      <c r="M5" s="279"/>
      <c r="N5" s="280"/>
      <c r="O5" s="281"/>
      <c r="P5" s="278"/>
      <c r="Q5" s="279"/>
      <c r="R5" s="280"/>
      <c r="S5" s="281"/>
      <c r="T5" s="278"/>
      <c r="U5" s="279"/>
      <c r="V5" s="280"/>
      <c r="W5" s="279"/>
      <c r="X5" s="292"/>
      <c r="Y5" s="284"/>
      <c r="Z5" s="376"/>
      <c r="AA5" s="40"/>
      <c r="AB5" s="53"/>
      <c r="AD5" s="258"/>
      <c r="AE5" s="256"/>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53"/>
      <c r="CH5" s="53"/>
      <c r="CI5" s="53"/>
      <c r="CJ5" s="53"/>
      <c r="CK5" s="53"/>
      <c r="CL5" s="53"/>
      <c r="CM5" s="53"/>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row>
    <row r="6" spans="1:200" ht="45" customHeight="1" x14ac:dyDescent="0.2">
      <c r="A6" s="375"/>
      <c r="B6" s="195" t="s">
        <v>299</v>
      </c>
      <c r="C6" s="132" t="s">
        <v>12</v>
      </c>
      <c r="D6" s="710"/>
      <c r="E6" s="711"/>
      <c r="F6" s="710"/>
      <c r="G6" s="711"/>
      <c r="H6" s="710"/>
      <c r="I6" s="711"/>
      <c r="J6" s="710"/>
      <c r="K6" s="711"/>
      <c r="L6" s="710"/>
      <c r="M6" s="711"/>
      <c r="N6" s="710"/>
      <c r="O6" s="711"/>
      <c r="P6" s="710"/>
      <c r="Q6" s="711"/>
      <c r="R6" s="710"/>
      <c r="S6" s="711"/>
      <c r="T6" s="710"/>
      <c r="U6" s="711"/>
      <c r="V6" s="710"/>
      <c r="W6" s="711"/>
      <c r="X6" s="82"/>
      <c r="Y6" s="79">
        <f>IF(OR(D6="s",F6="s",H6="s",J6="s",L6="s",N6="s",P6="s",R6="s",T6="s",V6="s"), 0, IF(OR(D6="a",F6="a",H6="a",J6="a",L6="a",N6="a",P6="a",R6="a",T6="a",V6="a"),Z6,0))</f>
        <v>0</v>
      </c>
      <c r="Z6" s="382">
        <v>10</v>
      </c>
      <c r="AA6" s="40">
        <f t="shared" ref="AA6:AA15" si="0">COUNTIF(D6:W6,"a")+COUNTIF(D6:W6,"s")</f>
        <v>0</v>
      </c>
      <c r="AB6" s="313"/>
      <c r="AD6" s="258" t="s">
        <v>209</v>
      </c>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53"/>
      <c r="CH6" s="53"/>
      <c r="CI6" s="53"/>
      <c r="CJ6" s="53"/>
      <c r="CK6" s="53"/>
      <c r="CL6" s="53"/>
      <c r="CM6" s="53"/>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row>
    <row r="7" spans="1:200" ht="27.95" customHeight="1" x14ac:dyDescent="0.2">
      <c r="A7" s="375"/>
      <c r="B7" s="196" t="s">
        <v>72</v>
      </c>
      <c r="C7" s="133" t="s">
        <v>73</v>
      </c>
      <c r="D7" s="678"/>
      <c r="E7" s="679"/>
      <c r="F7" s="678"/>
      <c r="G7" s="679"/>
      <c r="H7" s="678"/>
      <c r="I7" s="679"/>
      <c r="J7" s="678"/>
      <c r="K7" s="679"/>
      <c r="L7" s="678"/>
      <c r="M7" s="679"/>
      <c r="N7" s="678"/>
      <c r="O7" s="679"/>
      <c r="P7" s="678"/>
      <c r="Q7" s="679"/>
      <c r="R7" s="678"/>
      <c r="S7" s="679"/>
      <c r="T7" s="678"/>
      <c r="U7" s="679"/>
      <c r="V7" s="678"/>
      <c r="W7" s="679"/>
      <c r="X7" s="82"/>
      <c r="Y7" s="623">
        <f t="shared" ref="Y7:Y15" si="1">IF(OR(D7="s",F7="s",H7="s",J7="s",L7="s",N7="s",P7="s",R7="s",T7="s",V7="s"), 0, IF(OR(D7="a",F7="a",H7="a",J7="a",L7="a",N7="a",P7="a",R7="a",T7="a",V7="a"),Z7,0))</f>
        <v>0</v>
      </c>
      <c r="Z7" s="379">
        <v>10</v>
      </c>
      <c r="AA7" s="40">
        <f t="shared" si="0"/>
        <v>0</v>
      </c>
      <c r="AB7" s="313"/>
      <c r="AD7" s="258" t="s">
        <v>209</v>
      </c>
      <c r="AE7" s="256"/>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53"/>
      <c r="CH7" s="53"/>
      <c r="CI7" s="53"/>
      <c r="CJ7" s="53"/>
      <c r="CK7" s="53"/>
      <c r="CL7" s="53"/>
      <c r="CM7" s="53"/>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row>
    <row r="8" spans="1:200" ht="40.5" x14ac:dyDescent="0.2">
      <c r="A8" s="375"/>
      <c r="B8" s="196" t="s">
        <v>298</v>
      </c>
      <c r="C8" s="133" t="s">
        <v>435</v>
      </c>
      <c r="D8" s="678"/>
      <c r="E8" s="679"/>
      <c r="F8" s="678"/>
      <c r="G8" s="679"/>
      <c r="H8" s="678"/>
      <c r="I8" s="679"/>
      <c r="J8" s="678"/>
      <c r="K8" s="679"/>
      <c r="L8" s="678"/>
      <c r="M8" s="679"/>
      <c r="N8" s="678"/>
      <c r="O8" s="679"/>
      <c r="P8" s="678"/>
      <c r="Q8" s="679"/>
      <c r="R8" s="678"/>
      <c r="S8" s="679"/>
      <c r="T8" s="678"/>
      <c r="U8" s="679"/>
      <c r="V8" s="678"/>
      <c r="W8" s="679"/>
      <c r="X8" s="82"/>
      <c r="Y8" s="623">
        <f>IF(OR(D8="s",F8="s",H8="s",J8="s",L8="s",N8="s",P8="s",R8="s",T8="s",V8="s"), 0, IF(OR(D8="a",F8="a",H8="a",J8="a",L8="a",N8="a",P8="a",R8="a",T8="a",V8="a"),Z8,0))</f>
        <v>0</v>
      </c>
      <c r="Z8" s="379">
        <v>20</v>
      </c>
      <c r="AA8" s="40">
        <f>COUNTIF(D8:W8,"a")+COUNTIF(D8:W8,"s")</f>
        <v>0</v>
      </c>
      <c r="AB8" s="313"/>
      <c r="AD8" s="258" t="s">
        <v>209</v>
      </c>
      <c r="AE8" s="256"/>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53"/>
      <c r="CH8" s="53"/>
      <c r="CI8" s="53"/>
      <c r="CJ8" s="53"/>
      <c r="CK8" s="53"/>
      <c r="CL8" s="53"/>
      <c r="CM8" s="53"/>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row>
    <row r="9" spans="1:200" ht="27.95" customHeight="1" x14ac:dyDescent="0.2">
      <c r="A9" s="375"/>
      <c r="B9" s="196" t="s">
        <v>297</v>
      </c>
      <c r="C9" s="133" t="s">
        <v>74</v>
      </c>
      <c r="D9" s="678"/>
      <c r="E9" s="679"/>
      <c r="F9" s="678"/>
      <c r="G9" s="679"/>
      <c r="H9" s="678"/>
      <c r="I9" s="679"/>
      <c r="J9" s="678"/>
      <c r="K9" s="679"/>
      <c r="L9" s="678"/>
      <c r="M9" s="679"/>
      <c r="N9" s="678"/>
      <c r="O9" s="679"/>
      <c r="P9" s="678"/>
      <c r="Q9" s="679"/>
      <c r="R9" s="678"/>
      <c r="S9" s="679"/>
      <c r="T9" s="678"/>
      <c r="U9" s="679"/>
      <c r="V9" s="678"/>
      <c r="W9" s="679"/>
      <c r="X9" s="82"/>
      <c r="Y9" s="623">
        <f>IF(OR(D9="s",F9="s",H9="s",J9="s",L9="s",N9="s",P9="s",R9="s",T9="s",V9="s"), 0, IF(OR(D9="a",F9="a",H9="a",J9="a",L9="a",N9="a",P9="a",R9="a",T9="a",V9="a"),Z9,0))</f>
        <v>0</v>
      </c>
      <c r="Z9" s="379">
        <v>20</v>
      </c>
      <c r="AA9" s="40">
        <f>COUNTIF(D9:W9,"a")+COUNTIF(D9:W9,"s")</f>
        <v>0</v>
      </c>
      <c r="AB9" s="313"/>
      <c r="AD9" s="258" t="s">
        <v>209</v>
      </c>
      <c r="AE9" s="256"/>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53"/>
      <c r="CH9" s="53"/>
      <c r="CI9" s="53"/>
      <c r="CJ9" s="53"/>
      <c r="CK9" s="53"/>
      <c r="CL9" s="53"/>
      <c r="CM9" s="53"/>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row>
    <row r="10" spans="1:200" ht="67.7" customHeight="1" x14ac:dyDescent="0.2">
      <c r="A10" s="375"/>
      <c r="B10" s="196" t="s">
        <v>296</v>
      </c>
      <c r="C10" s="133" t="s">
        <v>392</v>
      </c>
      <c r="D10" s="678"/>
      <c r="E10" s="679"/>
      <c r="F10" s="678"/>
      <c r="G10" s="679"/>
      <c r="H10" s="678"/>
      <c r="I10" s="679"/>
      <c r="J10" s="678"/>
      <c r="K10" s="679"/>
      <c r="L10" s="678"/>
      <c r="M10" s="679"/>
      <c r="N10" s="678"/>
      <c r="O10" s="679"/>
      <c r="P10" s="678"/>
      <c r="Q10" s="679"/>
      <c r="R10" s="678"/>
      <c r="S10" s="679"/>
      <c r="T10" s="678"/>
      <c r="U10" s="679"/>
      <c r="V10" s="678"/>
      <c r="W10" s="679"/>
      <c r="X10" s="82"/>
      <c r="Y10" s="623">
        <f t="shared" si="1"/>
        <v>0</v>
      </c>
      <c r="Z10" s="379">
        <v>5</v>
      </c>
      <c r="AA10" s="40">
        <f t="shared" si="0"/>
        <v>0</v>
      </c>
      <c r="AB10" s="313"/>
      <c r="AD10" s="258" t="s">
        <v>209</v>
      </c>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53"/>
      <c r="CH10" s="53"/>
      <c r="CI10" s="53"/>
      <c r="CJ10" s="53"/>
      <c r="CK10" s="53"/>
      <c r="CL10" s="53"/>
      <c r="CM10" s="53"/>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row>
    <row r="11" spans="1:200" ht="45" customHeight="1" x14ac:dyDescent="0.2">
      <c r="A11" s="375"/>
      <c r="B11" s="196" t="s">
        <v>258</v>
      </c>
      <c r="C11" s="133" t="s">
        <v>259</v>
      </c>
      <c r="D11" s="678"/>
      <c r="E11" s="679"/>
      <c r="F11" s="678"/>
      <c r="G11" s="679"/>
      <c r="H11" s="678"/>
      <c r="I11" s="679"/>
      <c r="J11" s="678"/>
      <c r="K11" s="679"/>
      <c r="L11" s="678"/>
      <c r="M11" s="679"/>
      <c r="N11" s="678"/>
      <c r="O11" s="679"/>
      <c r="P11" s="678"/>
      <c r="Q11" s="679"/>
      <c r="R11" s="678"/>
      <c r="S11" s="679"/>
      <c r="T11" s="678"/>
      <c r="U11" s="679"/>
      <c r="V11" s="678"/>
      <c r="W11" s="679"/>
      <c r="X11" s="82"/>
      <c r="Y11" s="623">
        <f t="shared" si="1"/>
        <v>0</v>
      </c>
      <c r="Z11" s="379">
        <v>10</v>
      </c>
      <c r="AA11" s="40">
        <f>COUNTIF(D11:W11,"a")+COUNTIF(D11:W11,"s")</f>
        <v>0</v>
      </c>
      <c r="AB11" s="313"/>
      <c r="AD11" s="258" t="s">
        <v>209</v>
      </c>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row>
    <row r="12" spans="1:200" ht="67.7" customHeight="1" x14ac:dyDescent="0.2">
      <c r="A12" s="375"/>
      <c r="B12" s="196" t="s">
        <v>295</v>
      </c>
      <c r="C12" s="134" t="s">
        <v>140</v>
      </c>
      <c r="D12" s="678"/>
      <c r="E12" s="679"/>
      <c r="F12" s="678"/>
      <c r="G12" s="679"/>
      <c r="H12" s="678"/>
      <c r="I12" s="679"/>
      <c r="J12" s="678"/>
      <c r="K12" s="679"/>
      <c r="L12" s="678"/>
      <c r="M12" s="679"/>
      <c r="N12" s="678"/>
      <c r="O12" s="679"/>
      <c r="P12" s="678"/>
      <c r="Q12" s="679"/>
      <c r="R12" s="678"/>
      <c r="S12" s="679"/>
      <c r="T12" s="678"/>
      <c r="U12" s="679"/>
      <c r="V12" s="678"/>
      <c r="W12" s="679"/>
      <c r="X12" s="82"/>
      <c r="Y12" s="625">
        <f t="shared" si="1"/>
        <v>0</v>
      </c>
      <c r="Z12" s="383">
        <v>10</v>
      </c>
      <c r="AA12" s="40">
        <f t="shared" si="0"/>
        <v>0</v>
      </c>
      <c r="AB12" s="313"/>
      <c r="AD12" s="258" t="s">
        <v>209</v>
      </c>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53"/>
      <c r="CH12" s="53"/>
      <c r="CI12" s="53"/>
      <c r="CJ12" s="53"/>
      <c r="CK12" s="53"/>
      <c r="CL12" s="53"/>
      <c r="CM12" s="53"/>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row>
    <row r="13" spans="1:200" ht="45" customHeight="1" x14ac:dyDescent="0.2">
      <c r="A13" s="375"/>
      <c r="B13" s="196" t="s">
        <v>291</v>
      </c>
      <c r="C13" s="133" t="s">
        <v>194</v>
      </c>
      <c r="D13" s="678"/>
      <c r="E13" s="679"/>
      <c r="F13" s="678"/>
      <c r="G13" s="679"/>
      <c r="H13" s="678"/>
      <c r="I13" s="679"/>
      <c r="J13" s="678"/>
      <c r="K13" s="679"/>
      <c r="L13" s="678"/>
      <c r="M13" s="679"/>
      <c r="N13" s="678"/>
      <c r="O13" s="679"/>
      <c r="P13" s="678"/>
      <c r="Q13" s="679"/>
      <c r="R13" s="678"/>
      <c r="S13" s="679"/>
      <c r="T13" s="678"/>
      <c r="U13" s="679"/>
      <c r="V13" s="678"/>
      <c r="W13" s="679"/>
      <c r="X13" s="82"/>
      <c r="Y13" s="623">
        <f t="shared" si="1"/>
        <v>0</v>
      </c>
      <c r="Z13" s="379">
        <v>5</v>
      </c>
      <c r="AA13" s="40">
        <f t="shared" si="0"/>
        <v>0</v>
      </c>
      <c r="AB13" s="313"/>
      <c r="AD13" s="258" t="s">
        <v>209</v>
      </c>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53"/>
      <c r="CH13" s="53"/>
      <c r="CI13" s="53"/>
      <c r="CJ13" s="53"/>
      <c r="CK13" s="53"/>
      <c r="CL13" s="53"/>
      <c r="CM13" s="53"/>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row>
    <row r="14" spans="1:200" ht="27.95" customHeight="1" x14ac:dyDescent="0.2">
      <c r="A14" s="375"/>
      <c r="B14" s="196" t="s">
        <v>292</v>
      </c>
      <c r="C14" s="133" t="s">
        <v>196</v>
      </c>
      <c r="D14" s="678"/>
      <c r="E14" s="679"/>
      <c r="F14" s="678"/>
      <c r="G14" s="679"/>
      <c r="H14" s="678"/>
      <c r="I14" s="679"/>
      <c r="J14" s="678"/>
      <c r="K14" s="679"/>
      <c r="L14" s="678"/>
      <c r="M14" s="679"/>
      <c r="N14" s="678"/>
      <c r="O14" s="679"/>
      <c r="P14" s="678"/>
      <c r="Q14" s="679"/>
      <c r="R14" s="678"/>
      <c r="S14" s="679"/>
      <c r="T14" s="678"/>
      <c r="U14" s="679"/>
      <c r="V14" s="678"/>
      <c r="W14" s="679"/>
      <c r="X14" s="82"/>
      <c r="Y14" s="623">
        <f t="shared" si="1"/>
        <v>0</v>
      </c>
      <c r="Z14" s="379">
        <v>5</v>
      </c>
      <c r="AA14" s="40">
        <f t="shared" si="0"/>
        <v>0</v>
      </c>
      <c r="AB14" s="313"/>
      <c r="AD14" s="258" t="s">
        <v>209</v>
      </c>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53"/>
      <c r="CH14" s="53"/>
      <c r="CI14" s="53"/>
      <c r="CJ14" s="53"/>
      <c r="CK14" s="53"/>
      <c r="CL14" s="53"/>
      <c r="CM14" s="53"/>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row>
    <row r="15" spans="1:200" ht="27.95" customHeight="1" x14ac:dyDescent="0.2">
      <c r="A15" s="375"/>
      <c r="B15" s="196" t="s">
        <v>293</v>
      </c>
      <c r="C15" s="134" t="s">
        <v>197</v>
      </c>
      <c r="D15" s="678"/>
      <c r="E15" s="679"/>
      <c r="F15" s="678"/>
      <c r="G15" s="679"/>
      <c r="H15" s="678"/>
      <c r="I15" s="679"/>
      <c r="J15" s="678"/>
      <c r="K15" s="679"/>
      <c r="L15" s="678"/>
      <c r="M15" s="679"/>
      <c r="N15" s="678"/>
      <c r="O15" s="679"/>
      <c r="P15" s="678"/>
      <c r="Q15" s="679"/>
      <c r="R15" s="678"/>
      <c r="S15" s="679"/>
      <c r="T15" s="678"/>
      <c r="U15" s="679"/>
      <c r="V15" s="678"/>
      <c r="W15" s="679"/>
      <c r="X15" s="82"/>
      <c r="Y15" s="625">
        <f t="shared" si="1"/>
        <v>0</v>
      </c>
      <c r="Z15" s="383">
        <v>5</v>
      </c>
      <c r="AA15" s="40">
        <f t="shared" si="0"/>
        <v>0</v>
      </c>
      <c r="AB15" s="313"/>
      <c r="AD15" s="258" t="s">
        <v>209</v>
      </c>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53"/>
      <c r="CH15" s="53"/>
      <c r="CI15" s="53"/>
      <c r="CJ15" s="53"/>
      <c r="CK15" s="53"/>
      <c r="CL15" s="53"/>
      <c r="CM15" s="53"/>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row>
    <row r="16" spans="1:200" ht="45" customHeight="1" thickBot="1" x14ac:dyDescent="0.2">
      <c r="A16" s="384"/>
      <c r="B16" s="196" t="s">
        <v>294</v>
      </c>
      <c r="C16" s="134" t="s">
        <v>69</v>
      </c>
      <c r="D16" s="630"/>
      <c r="E16" s="635"/>
      <c r="F16" s="630"/>
      <c r="G16" s="635"/>
      <c r="H16" s="630"/>
      <c r="I16" s="635"/>
      <c r="J16" s="630"/>
      <c r="K16" s="635"/>
      <c r="L16" s="630"/>
      <c r="M16" s="635"/>
      <c r="N16" s="630"/>
      <c r="O16" s="635"/>
      <c r="P16" s="630"/>
      <c r="Q16" s="635"/>
      <c r="R16" s="630"/>
      <c r="S16" s="635"/>
      <c r="T16" s="630"/>
      <c r="U16" s="635"/>
      <c r="V16" s="630"/>
      <c r="W16" s="635"/>
      <c r="X16" s="186"/>
      <c r="Y16" s="625">
        <f>IF(OR(D16="s",F16="s",H16="s",J16="s",L16="s",N16="s",P16="s",R16="s",T16="s",V16="s"), 0, IF(OR(D16="a",F16="a",H16="a",J16="a",L16="a",N16="a",P16="a",R16="a",T16="a",V16="a", X16="NA"),Z16,0))</f>
        <v>0</v>
      </c>
      <c r="Z16" s="385">
        <v>10</v>
      </c>
      <c r="AA16" s="230">
        <f>COUNTIF(D16:W16,"a")+COUNTIF(D16:W16,"s")+COUNTIF(X16,"NA")</f>
        <v>0</v>
      </c>
      <c r="AB16" s="313"/>
      <c r="AD16" s="258" t="s">
        <v>209</v>
      </c>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row>
    <row r="17" spans="1:200" ht="21" customHeight="1" thickTop="1" thickBot="1" x14ac:dyDescent="0.25">
      <c r="A17" s="375"/>
      <c r="B17" s="80"/>
      <c r="C17" s="127"/>
      <c r="D17" s="692" t="s">
        <v>443</v>
      </c>
      <c r="E17" s="702"/>
      <c r="F17" s="702"/>
      <c r="G17" s="702"/>
      <c r="H17" s="702"/>
      <c r="I17" s="702"/>
      <c r="J17" s="702"/>
      <c r="K17" s="702"/>
      <c r="L17" s="702"/>
      <c r="M17" s="702"/>
      <c r="N17" s="702"/>
      <c r="O17" s="702"/>
      <c r="P17" s="702"/>
      <c r="Q17" s="702"/>
      <c r="R17" s="702"/>
      <c r="S17" s="702"/>
      <c r="T17" s="702"/>
      <c r="U17" s="702"/>
      <c r="V17" s="702"/>
      <c r="W17" s="702"/>
      <c r="X17" s="703"/>
      <c r="Y17" s="309">
        <f>SUM(Y6:Y16)</f>
        <v>0</v>
      </c>
      <c r="Z17" s="386">
        <f>SUM(Z6:Z16)</f>
        <v>110</v>
      </c>
      <c r="AA17" s="40"/>
      <c r="AB17" s="53"/>
      <c r="AD17" s="258"/>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53"/>
      <c r="CH17" s="53"/>
      <c r="CI17" s="53"/>
      <c r="CJ17" s="53"/>
      <c r="CK17" s="53"/>
      <c r="CL17" s="53"/>
      <c r="CM17" s="53"/>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row>
    <row r="18" spans="1:200" ht="21" customHeight="1" thickBot="1" x14ac:dyDescent="0.25">
      <c r="A18" s="373"/>
      <c r="B18" s="274"/>
      <c r="C18" s="295"/>
      <c r="D18" s="695"/>
      <c r="E18" s="837"/>
      <c r="F18" s="916">
        <v>110</v>
      </c>
      <c r="G18" s="736"/>
      <c r="H18" s="736"/>
      <c r="I18" s="736"/>
      <c r="J18" s="736"/>
      <c r="K18" s="736"/>
      <c r="L18" s="736"/>
      <c r="M18" s="736"/>
      <c r="N18" s="736"/>
      <c r="O18" s="736"/>
      <c r="P18" s="736"/>
      <c r="Q18" s="736"/>
      <c r="R18" s="736"/>
      <c r="S18" s="736"/>
      <c r="T18" s="736"/>
      <c r="U18" s="736"/>
      <c r="V18" s="736"/>
      <c r="W18" s="736"/>
      <c r="X18" s="736"/>
      <c r="Y18" s="736"/>
      <c r="Z18" s="737"/>
      <c r="AA18" s="40"/>
      <c r="AB18" s="53"/>
      <c r="AD18" s="258"/>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53"/>
      <c r="CH18" s="53"/>
      <c r="CI18" s="53"/>
      <c r="CJ18" s="53"/>
      <c r="CK18" s="53"/>
      <c r="CL18" s="53"/>
      <c r="CM18" s="53"/>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row>
    <row r="19" spans="1:200" ht="48" customHeight="1" thickBot="1" x14ac:dyDescent="0.25">
      <c r="A19" s="364"/>
      <c r="B19" s="277" t="s">
        <v>303</v>
      </c>
      <c r="C19" s="155" t="s">
        <v>507</v>
      </c>
      <c r="D19" s="278"/>
      <c r="E19" s="279"/>
      <c r="F19" s="280"/>
      <c r="G19" s="281"/>
      <c r="H19" s="176" t="s">
        <v>442</v>
      </c>
      <c r="I19" s="279"/>
      <c r="J19" s="179" t="s">
        <v>442</v>
      </c>
      <c r="K19" s="281"/>
      <c r="L19" s="278"/>
      <c r="M19" s="279"/>
      <c r="N19" s="280"/>
      <c r="O19" s="281"/>
      <c r="P19" s="278"/>
      <c r="Q19" s="279"/>
      <c r="R19" s="280"/>
      <c r="S19" s="281"/>
      <c r="T19" s="278"/>
      <c r="U19" s="279"/>
      <c r="V19" s="280"/>
      <c r="W19" s="279"/>
      <c r="X19" s="292"/>
      <c r="Y19" s="409"/>
      <c r="Z19" s="392"/>
      <c r="AD19" s="258"/>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row>
    <row r="20" spans="1:200" ht="45" customHeight="1" x14ac:dyDescent="0.2">
      <c r="A20" s="375"/>
      <c r="B20" s="191" t="s">
        <v>302</v>
      </c>
      <c r="C20" s="128" t="s">
        <v>394</v>
      </c>
      <c r="D20" s="710"/>
      <c r="E20" s="711"/>
      <c r="F20" s="710"/>
      <c r="G20" s="711"/>
      <c r="H20" s="710"/>
      <c r="I20" s="711"/>
      <c r="J20" s="710"/>
      <c r="K20" s="711"/>
      <c r="L20" s="710"/>
      <c r="M20" s="711"/>
      <c r="N20" s="710"/>
      <c r="O20" s="711"/>
      <c r="P20" s="710"/>
      <c r="Q20" s="711"/>
      <c r="R20" s="710"/>
      <c r="S20" s="711"/>
      <c r="T20" s="710"/>
      <c r="U20" s="711"/>
      <c r="V20" s="710"/>
      <c r="W20" s="711"/>
      <c r="X20" s="83"/>
      <c r="Y20" s="32">
        <f>IF(OR(D20="s",F20="s",H20="s",J20="s",L20="s",N20="s",P20="s",R20="s",T20="s",V20="s"), 0, IF(OR(D20="a",F20="a",H20="a",J20="a",L20="a",N20="a",P20="a",R20="a",T20="a",V20="a"),Z20,0))</f>
        <v>0</v>
      </c>
      <c r="Z20" s="382">
        <v>20</v>
      </c>
      <c r="AA20" s="230">
        <f>IF((COUNTIF(D20:W20,"a")+COUNTIF(D20:W20,"s"))&gt;0,IF(OR((COUNTIF(D21:W21,"a")+COUNTIF(D21:W21,"s"))),0,COUNTIF(D20:W20,"a")+COUNTIF(D20:W20,"s")),COUNTIF(D20:W20,"a")+COUNTIF(D20:W20,"s"))</f>
        <v>0</v>
      </c>
      <c r="AB20" s="314"/>
      <c r="AD20" s="258"/>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row>
    <row r="21" spans="1:200" ht="27.95" customHeight="1" thickBot="1" x14ac:dyDescent="0.2">
      <c r="A21" s="375"/>
      <c r="B21" s="197" t="s">
        <v>301</v>
      </c>
      <c r="C21" s="135" t="s">
        <v>379</v>
      </c>
      <c r="D21" s="630"/>
      <c r="E21" s="635"/>
      <c r="F21" s="630"/>
      <c r="G21" s="635"/>
      <c r="H21" s="630"/>
      <c r="I21" s="635"/>
      <c r="J21" s="630"/>
      <c r="K21" s="635"/>
      <c r="L21" s="630"/>
      <c r="M21" s="635"/>
      <c r="N21" s="630"/>
      <c r="O21" s="635"/>
      <c r="P21" s="630"/>
      <c r="Q21" s="635"/>
      <c r="R21" s="630"/>
      <c r="S21" s="635"/>
      <c r="T21" s="630"/>
      <c r="U21" s="635"/>
      <c r="V21" s="630"/>
      <c r="W21" s="635"/>
      <c r="X21" s="84"/>
      <c r="Y21" s="76">
        <f>IF(OR(D21="s",F21="s",H21="s",J21="s",L21="s",N21="s",P21="s",R21="s",T21="s",V21="s"), 0, IF(OR(D21="a",F21="a",H21="a",J21="a",L21="a",N21="a",P21="a",R21="a",T21="a",V21="a"),Z21,0))</f>
        <v>0</v>
      </c>
      <c r="Z21" s="387">
        <v>10</v>
      </c>
      <c r="AA21" s="230">
        <f>IF((COUNTIF(D21:W21,"a")+COUNTIF(D21:W21,"s"))&gt;0,IF((COUNTIF(D20:W20,"a")+COUNTIF(D20:W20,"s"))&gt;0,0,COUNTIF(D21:W21,"a")+COUNTIF(D21:W21,"s")), COUNTIF(D21:W21,"a")+COUNTIF(D21:W21,"s"))</f>
        <v>0</v>
      </c>
      <c r="AB21" s="314"/>
      <c r="AD21" s="258" t="s">
        <v>209</v>
      </c>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row>
    <row r="22" spans="1:200" ht="21" customHeight="1" thickTop="1" thickBot="1" x14ac:dyDescent="0.25">
      <c r="A22" s="375"/>
      <c r="B22" s="41"/>
      <c r="C22" s="123"/>
      <c r="D22" s="692" t="s">
        <v>443</v>
      </c>
      <c r="E22" s="702"/>
      <c r="F22" s="702"/>
      <c r="G22" s="702"/>
      <c r="H22" s="702"/>
      <c r="I22" s="702"/>
      <c r="J22" s="702"/>
      <c r="K22" s="702"/>
      <c r="L22" s="702"/>
      <c r="M22" s="702"/>
      <c r="N22" s="702"/>
      <c r="O22" s="702"/>
      <c r="P22" s="702"/>
      <c r="Q22" s="702"/>
      <c r="R22" s="702"/>
      <c r="S22" s="702"/>
      <c r="T22" s="702"/>
      <c r="U22" s="702"/>
      <c r="V22" s="702"/>
      <c r="W22" s="702"/>
      <c r="X22" s="703"/>
      <c r="Y22" s="1">
        <f>SUM(Y20:Y21)</f>
        <v>0</v>
      </c>
      <c r="Z22" s="380">
        <f>SUM(Z20)</f>
        <v>20</v>
      </c>
      <c r="AD22" s="258"/>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row>
    <row r="23" spans="1:200" ht="21" customHeight="1" thickBot="1" x14ac:dyDescent="0.25">
      <c r="A23" s="373"/>
      <c r="B23" s="88"/>
      <c r="C23" s="146"/>
      <c r="D23" s="695"/>
      <c r="E23" s="809"/>
      <c r="F23" s="838">
        <v>10</v>
      </c>
      <c r="G23" s="736"/>
      <c r="H23" s="736"/>
      <c r="I23" s="736"/>
      <c r="J23" s="736"/>
      <c r="K23" s="736"/>
      <c r="L23" s="736"/>
      <c r="M23" s="736"/>
      <c r="N23" s="736"/>
      <c r="O23" s="736"/>
      <c r="P23" s="736"/>
      <c r="Q23" s="736"/>
      <c r="R23" s="736"/>
      <c r="S23" s="736"/>
      <c r="T23" s="736"/>
      <c r="U23" s="736"/>
      <c r="V23" s="736"/>
      <c r="W23" s="736"/>
      <c r="X23" s="736"/>
      <c r="Y23" s="736"/>
      <c r="Z23" s="737"/>
      <c r="AD23" s="258"/>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row>
    <row r="24" spans="1:200" ht="30" customHeight="1" thickBot="1" x14ac:dyDescent="0.25">
      <c r="A24" s="364"/>
      <c r="B24" s="277" t="s">
        <v>304</v>
      </c>
      <c r="C24" s="155" t="s">
        <v>183</v>
      </c>
      <c r="D24" s="278"/>
      <c r="E24" s="279"/>
      <c r="F24" s="280"/>
      <c r="G24" s="281"/>
      <c r="H24" s="278"/>
      <c r="I24" s="279"/>
      <c r="J24" s="282"/>
      <c r="K24" s="281"/>
      <c r="L24" s="176" t="s">
        <v>442</v>
      </c>
      <c r="M24" s="279"/>
      <c r="N24" s="280"/>
      <c r="O24" s="281"/>
      <c r="P24" s="278"/>
      <c r="Q24" s="279"/>
      <c r="R24" s="280"/>
      <c r="S24" s="281"/>
      <c r="T24" s="278"/>
      <c r="U24" s="279"/>
      <c r="V24" s="280"/>
      <c r="W24" s="279"/>
      <c r="X24" s="283"/>
      <c r="Y24" s="284"/>
      <c r="Z24" s="376"/>
      <c r="AA24" s="40"/>
      <c r="AB24" s="53"/>
      <c r="AD24" s="258"/>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53"/>
      <c r="CH24" s="53"/>
      <c r="CI24" s="53"/>
      <c r="CJ24" s="53"/>
      <c r="CK24" s="53"/>
      <c r="CL24" s="53"/>
      <c r="CM24" s="53"/>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row>
    <row r="25" spans="1:200" ht="45" customHeight="1" x14ac:dyDescent="0.2">
      <c r="A25" s="375"/>
      <c r="B25" s="191" t="s">
        <v>306</v>
      </c>
      <c r="C25" s="489" t="s">
        <v>715</v>
      </c>
      <c r="D25" s="710"/>
      <c r="E25" s="711"/>
      <c r="F25" s="710"/>
      <c r="G25" s="711"/>
      <c r="H25" s="710"/>
      <c r="I25" s="711"/>
      <c r="J25" s="710"/>
      <c r="K25" s="711"/>
      <c r="L25" s="710"/>
      <c r="M25" s="711"/>
      <c r="N25" s="710"/>
      <c r="O25" s="711"/>
      <c r="P25" s="710"/>
      <c r="Q25" s="711"/>
      <c r="R25" s="710"/>
      <c r="S25" s="711"/>
      <c r="T25" s="710"/>
      <c r="U25" s="711"/>
      <c r="V25" s="710"/>
      <c r="W25" s="711"/>
      <c r="X25" s="451"/>
      <c r="Y25" s="79">
        <f>IF(OR(D25="s",F25="s",H25="s",J25="s",L25="s",N25="s",P25="s",R25="s",T25="s",V25="s"), 0, IF(OR(D25="a",F25="a",H25="a",J25="a",L25="a",N25="a",P25="a",R25="a",T25="a",V25="a"),Z25,0))</f>
        <v>0</v>
      </c>
      <c r="Z25" s="382">
        <v>10</v>
      </c>
      <c r="AA25" s="230">
        <f>COUNTIF(D25:W25,"a")+COUNTIF(D25:W25,"s")</f>
        <v>0</v>
      </c>
      <c r="AB25" s="452"/>
      <c r="AD25" s="258" t="s">
        <v>209</v>
      </c>
      <c r="AE25" s="480"/>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53"/>
      <c r="CF25" s="53"/>
      <c r="CG25" s="53"/>
      <c r="CH25" s="53"/>
      <c r="CI25" s="53"/>
      <c r="CJ25" s="53"/>
      <c r="CK25" s="53"/>
      <c r="CL25" s="53"/>
      <c r="CM25" s="53"/>
      <c r="CN25" s="53"/>
      <c r="CO25" s="53"/>
      <c r="CP25" s="53"/>
      <c r="CQ25" s="53"/>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row>
    <row r="26" spans="1:200" ht="45" customHeight="1" x14ac:dyDescent="0.2">
      <c r="A26" s="375"/>
      <c r="B26" s="192" t="s">
        <v>305</v>
      </c>
      <c r="C26" s="127" t="s">
        <v>716</v>
      </c>
      <c r="D26" s="678"/>
      <c r="E26" s="679"/>
      <c r="F26" s="678"/>
      <c r="G26" s="679"/>
      <c r="H26" s="678"/>
      <c r="I26" s="679"/>
      <c r="J26" s="678"/>
      <c r="K26" s="679"/>
      <c r="L26" s="678"/>
      <c r="M26" s="679"/>
      <c r="N26" s="678"/>
      <c r="O26" s="679"/>
      <c r="P26" s="678"/>
      <c r="Q26" s="679"/>
      <c r="R26" s="678"/>
      <c r="S26" s="679"/>
      <c r="T26" s="678"/>
      <c r="U26" s="679"/>
      <c r="V26" s="678"/>
      <c r="W26" s="679"/>
      <c r="X26" s="451"/>
      <c r="Y26" s="624">
        <f t="shared" ref="Y26:Y29" si="2">IF(OR(D26="s",F26="s",H26="s",J26="s",L26="s",N26="s",P26="s",R26="s",T26="s",V26="s"), 0, IF(OR(D26="a",F26="a",H26="a",J26="a",L26="a",N26="a",P26="a",R26="a",T26="a",V26="a"),Z26,0))</f>
        <v>0</v>
      </c>
      <c r="Z26" s="379">
        <v>15</v>
      </c>
      <c r="AA26" s="40">
        <f>IF((COUNTIF(D26:W26,"a")+COUNTIF(D26:W26,"s"))&gt;0,IF(OR((COUNTIF(D28:W28,"a")+COUNTIF(D28:W28,"s"))),0,COUNTIF(D26:W26,"a")+COUNTIF(D26:W26,"s")),COUNTIF(D26:W26,"a")+COUNTIF(D26:W26,"s"))</f>
        <v>0</v>
      </c>
      <c r="AB26" s="314"/>
      <c r="AD26" s="258"/>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53"/>
      <c r="CH26" s="53"/>
      <c r="CI26" s="53"/>
      <c r="CJ26" s="53"/>
      <c r="CK26" s="53"/>
      <c r="CL26" s="53"/>
      <c r="CM26" s="53"/>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row>
    <row r="27" spans="1:200" ht="45" customHeight="1" x14ac:dyDescent="0.2">
      <c r="A27" s="375"/>
      <c r="B27" s="192" t="s">
        <v>717</v>
      </c>
      <c r="C27" s="127" t="s">
        <v>1027</v>
      </c>
      <c r="D27" s="678"/>
      <c r="E27" s="679"/>
      <c r="F27" s="678"/>
      <c r="G27" s="679"/>
      <c r="H27" s="678"/>
      <c r="I27" s="679"/>
      <c r="J27" s="678"/>
      <c r="K27" s="679"/>
      <c r="L27" s="678"/>
      <c r="M27" s="679"/>
      <c r="N27" s="678"/>
      <c r="O27" s="679"/>
      <c r="P27" s="678"/>
      <c r="Q27" s="679"/>
      <c r="R27" s="678"/>
      <c r="S27" s="679"/>
      <c r="T27" s="678"/>
      <c r="U27" s="679"/>
      <c r="V27" s="678"/>
      <c r="W27" s="679"/>
      <c r="X27" s="451"/>
      <c r="Y27" s="30">
        <f t="shared" si="2"/>
        <v>0</v>
      </c>
      <c r="Z27" s="379">
        <v>10</v>
      </c>
      <c r="AA27" s="40">
        <f>IF((COUNTIF(D27:W27,"a")+COUNTIF(D27:W27,"s"))&gt;0,IF(OR((COUNTIF(D28:W28,"a")+COUNTIF(D28:W28,"s"))),0,COUNTIF(D27:W27,"a")+COUNTIF(D27:W27,"s")),COUNTIF(D27:W27,"a")+COUNTIF(D27:W27,"s"))</f>
        <v>0</v>
      </c>
      <c r="AB27" s="314"/>
      <c r="AD27" s="258" t="s">
        <v>209</v>
      </c>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53"/>
      <c r="CH27" s="53"/>
      <c r="CI27" s="53"/>
      <c r="CJ27" s="53"/>
      <c r="CK27" s="53"/>
      <c r="CL27" s="53"/>
      <c r="CM27" s="53"/>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row>
    <row r="28" spans="1:200" ht="89.45" customHeight="1" x14ac:dyDescent="0.2">
      <c r="A28" s="375"/>
      <c r="B28" s="189" t="s">
        <v>718</v>
      </c>
      <c r="C28" s="465" t="s">
        <v>719</v>
      </c>
      <c r="D28" s="678"/>
      <c r="E28" s="679"/>
      <c r="F28" s="678"/>
      <c r="G28" s="679"/>
      <c r="H28" s="678"/>
      <c r="I28" s="679"/>
      <c r="J28" s="678"/>
      <c r="K28" s="679"/>
      <c r="L28" s="678"/>
      <c r="M28" s="679"/>
      <c r="N28" s="678"/>
      <c r="O28" s="679"/>
      <c r="P28" s="678"/>
      <c r="Q28" s="679"/>
      <c r="R28" s="678"/>
      <c r="S28" s="679"/>
      <c r="T28" s="678"/>
      <c r="U28" s="679"/>
      <c r="V28" s="678"/>
      <c r="W28" s="679"/>
      <c r="X28" s="451"/>
      <c r="Y28" s="102">
        <f t="shared" si="2"/>
        <v>0</v>
      </c>
      <c r="Z28" s="379">
        <v>25</v>
      </c>
      <c r="AA28" s="40">
        <f>IF((COUNTIF(D28:W28,"a")+COUNTIF(D28:W28,"s"))&gt;0,IF((COUNTIF(D26:W27,"a")+COUNTIF(D26:W27,"s"))&gt;0,0,COUNTIF(D28:W28,"a")+COUNTIF(D28:W28,"s")), COUNTIF(D28:W28,"a")+COUNTIF(D28:W28,"s"))</f>
        <v>0</v>
      </c>
      <c r="AB28" s="314"/>
      <c r="AC28" s="249"/>
      <c r="AD28" s="258"/>
      <c r="AE28" s="249"/>
      <c r="AF28" s="249"/>
      <c r="AG28" s="249"/>
      <c r="AH28" s="249"/>
      <c r="AI28" s="249"/>
      <c r="AJ28" s="249"/>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53"/>
      <c r="CH28" s="53"/>
      <c r="CI28" s="53"/>
      <c r="CJ28" s="53"/>
      <c r="CK28" s="53"/>
      <c r="CL28" s="53"/>
      <c r="CM28" s="53"/>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row>
    <row r="29" spans="1:200" ht="67.7" customHeight="1" thickBot="1" x14ac:dyDescent="0.25">
      <c r="A29" s="375"/>
      <c r="B29" s="192" t="s">
        <v>720</v>
      </c>
      <c r="C29" s="127" t="s">
        <v>721</v>
      </c>
      <c r="D29" s="678"/>
      <c r="E29" s="679"/>
      <c r="F29" s="678"/>
      <c r="G29" s="679"/>
      <c r="H29" s="678"/>
      <c r="I29" s="679"/>
      <c r="J29" s="678"/>
      <c r="K29" s="679"/>
      <c r="L29" s="678"/>
      <c r="M29" s="679"/>
      <c r="N29" s="678"/>
      <c r="O29" s="679"/>
      <c r="P29" s="678"/>
      <c r="Q29" s="679"/>
      <c r="R29" s="678"/>
      <c r="S29" s="679"/>
      <c r="T29" s="678"/>
      <c r="U29" s="679"/>
      <c r="V29" s="678"/>
      <c r="W29" s="679"/>
      <c r="X29" s="451"/>
      <c r="Y29" s="623">
        <f t="shared" si="2"/>
        <v>0</v>
      </c>
      <c r="Z29" s="379">
        <v>10</v>
      </c>
      <c r="AA29" s="40">
        <f t="shared" ref="AA29" si="3">COUNTIF(D29:W29,"a")+COUNTIF(D29:W29,"s")</f>
        <v>0</v>
      </c>
      <c r="AB29" s="452"/>
      <c r="AD29" s="258" t="s">
        <v>722</v>
      </c>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53"/>
      <c r="CH29" s="53"/>
      <c r="CI29" s="53"/>
      <c r="CJ29" s="53"/>
      <c r="CK29" s="53"/>
      <c r="CL29" s="53"/>
      <c r="CM29" s="53"/>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row>
    <row r="30" spans="1:200" ht="21" customHeight="1" thickTop="1" thickBot="1" x14ac:dyDescent="0.25">
      <c r="A30" s="375"/>
      <c r="B30" s="86"/>
      <c r="C30" s="38"/>
      <c r="D30" s="692" t="s">
        <v>443</v>
      </c>
      <c r="E30" s="702"/>
      <c r="F30" s="702"/>
      <c r="G30" s="702"/>
      <c r="H30" s="702"/>
      <c r="I30" s="702"/>
      <c r="J30" s="702"/>
      <c r="K30" s="702"/>
      <c r="L30" s="702"/>
      <c r="M30" s="702"/>
      <c r="N30" s="702"/>
      <c r="O30" s="702"/>
      <c r="P30" s="702"/>
      <c r="Q30" s="702"/>
      <c r="R30" s="702"/>
      <c r="S30" s="702"/>
      <c r="T30" s="702"/>
      <c r="U30" s="702"/>
      <c r="V30" s="702"/>
      <c r="W30" s="702"/>
      <c r="X30" s="703"/>
      <c r="Y30" s="309">
        <f>SUM(Y25:Y29)</f>
        <v>0</v>
      </c>
      <c r="Z30" s="380">
        <f>SUM(Z25:Z27)+SUM(Z29)</f>
        <v>45</v>
      </c>
      <c r="AA30" s="40"/>
      <c r="AB30" s="53"/>
      <c r="AD30" s="258"/>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53"/>
      <c r="CH30" s="53"/>
      <c r="CI30" s="53"/>
      <c r="CJ30" s="53"/>
      <c r="CK30" s="53"/>
      <c r="CL30" s="53"/>
      <c r="CM30" s="53"/>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row>
    <row r="31" spans="1:200" ht="21" customHeight="1" thickBot="1" x14ac:dyDescent="0.25">
      <c r="A31" s="375"/>
      <c r="B31" s="37"/>
      <c r="C31" s="38"/>
      <c r="D31" s="695"/>
      <c r="E31" s="696"/>
      <c r="F31" s="910">
        <v>20</v>
      </c>
      <c r="G31" s="736"/>
      <c r="H31" s="736"/>
      <c r="I31" s="736"/>
      <c r="J31" s="736"/>
      <c r="K31" s="736"/>
      <c r="L31" s="736"/>
      <c r="M31" s="736"/>
      <c r="N31" s="736"/>
      <c r="O31" s="736"/>
      <c r="P31" s="736"/>
      <c r="Q31" s="736"/>
      <c r="R31" s="736"/>
      <c r="S31" s="736"/>
      <c r="T31" s="736"/>
      <c r="U31" s="736"/>
      <c r="V31" s="736"/>
      <c r="W31" s="736"/>
      <c r="X31" s="736"/>
      <c r="Y31" s="736"/>
      <c r="Z31" s="737"/>
      <c r="AA31" s="40"/>
      <c r="AB31" s="53"/>
      <c r="AD31" s="258"/>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53"/>
      <c r="CH31" s="53"/>
      <c r="CI31" s="53"/>
      <c r="CJ31" s="53"/>
      <c r="CK31" s="53"/>
      <c r="CL31" s="53"/>
      <c r="CM31" s="53"/>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row>
    <row r="32" spans="1:200" ht="30" customHeight="1" thickBot="1" x14ac:dyDescent="0.25">
      <c r="A32" s="375"/>
      <c r="B32" s="190" t="s">
        <v>311</v>
      </c>
      <c r="C32" s="129" t="s">
        <v>184</v>
      </c>
      <c r="D32" s="6"/>
      <c r="E32" s="7"/>
      <c r="F32" s="8"/>
      <c r="G32" s="9"/>
      <c r="H32" s="87"/>
      <c r="I32" s="7"/>
      <c r="J32" s="10" t="s">
        <v>442</v>
      </c>
      <c r="K32" s="9"/>
      <c r="L32" s="87"/>
      <c r="M32" s="7"/>
      <c r="N32" s="12" t="s">
        <v>442</v>
      </c>
      <c r="O32" s="9"/>
      <c r="P32" s="6"/>
      <c r="Q32" s="7"/>
      <c r="R32" s="8"/>
      <c r="S32" s="9"/>
      <c r="T32" s="6"/>
      <c r="U32" s="7"/>
      <c r="V32" s="8"/>
      <c r="W32" s="7"/>
      <c r="X32" s="17"/>
      <c r="Y32" s="11"/>
      <c r="Z32" s="381"/>
      <c r="AD32" s="258"/>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row>
    <row r="33" spans="1:200" ht="45" customHeight="1" x14ac:dyDescent="0.2">
      <c r="A33" s="375"/>
      <c r="B33" s="192" t="s">
        <v>310</v>
      </c>
      <c r="C33" s="127" t="s">
        <v>29</v>
      </c>
      <c r="D33" s="678"/>
      <c r="E33" s="679"/>
      <c r="F33" s="678"/>
      <c r="G33" s="679"/>
      <c r="H33" s="678"/>
      <c r="I33" s="679"/>
      <c r="J33" s="678"/>
      <c r="K33" s="679"/>
      <c r="L33" s="678"/>
      <c r="M33" s="679"/>
      <c r="N33" s="678"/>
      <c r="O33" s="679"/>
      <c r="P33" s="678"/>
      <c r="Q33" s="679"/>
      <c r="R33" s="678"/>
      <c r="S33" s="679"/>
      <c r="T33" s="678"/>
      <c r="U33" s="679"/>
      <c r="V33" s="678"/>
      <c r="W33" s="679"/>
      <c r="X33" s="82"/>
      <c r="Y33" s="623">
        <f t="shared" ref="Y33:Y36" si="4">IF(OR(D33="s",F33="s",H33="s",J33="s",L33="s",N33="s",P33="s",R33="s",T33="s",V33="s"), 0, IF(OR(D33="a",F33="a",H33="a",J33="a",L33="a",N33="a",P33="a",R33="a",T33="a",V33="a"),Z33,0))</f>
        <v>0</v>
      </c>
      <c r="Z33" s="379">
        <v>10</v>
      </c>
      <c r="AA33" s="230">
        <f t="shared" ref="AA33:AA36" si="5">COUNTIF(D33:W33,"a")+COUNTIF(D33:W33,"s")</f>
        <v>0</v>
      </c>
      <c r="AB33" s="313"/>
      <c r="AD33" s="258" t="s">
        <v>209</v>
      </c>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row>
    <row r="34" spans="1:200" ht="45" customHeight="1" x14ac:dyDescent="0.2">
      <c r="A34" s="375"/>
      <c r="B34" s="193" t="s">
        <v>309</v>
      </c>
      <c r="C34" s="131" t="s">
        <v>93</v>
      </c>
      <c r="D34" s="678"/>
      <c r="E34" s="679"/>
      <c r="F34" s="678"/>
      <c r="G34" s="679"/>
      <c r="H34" s="678"/>
      <c r="I34" s="679"/>
      <c r="J34" s="678"/>
      <c r="K34" s="679"/>
      <c r="L34" s="678"/>
      <c r="M34" s="679"/>
      <c r="N34" s="678"/>
      <c r="O34" s="679"/>
      <c r="P34" s="678"/>
      <c r="Q34" s="679"/>
      <c r="R34" s="678"/>
      <c r="S34" s="679"/>
      <c r="T34" s="678"/>
      <c r="U34" s="679"/>
      <c r="V34" s="678"/>
      <c r="W34" s="679"/>
      <c r="X34" s="82"/>
      <c r="Y34" s="625">
        <f t="shared" si="4"/>
        <v>0</v>
      </c>
      <c r="Z34" s="383">
        <v>15</v>
      </c>
      <c r="AA34" s="230">
        <f t="shared" si="5"/>
        <v>0</v>
      </c>
      <c r="AB34" s="313"/>
      <c r="AD34" s="258" t="s">
        <v>209</v>
      </c>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row>
    <row r="35" spans="1:200" ht="45" customHeight="1" x14ac:dyDescent="0.15">
      <c r="A35" s="375"/>
      <c r="B35" s="192" t="s">
        <v>308</v>
      </c>
      <c r="C35" s="117" t="s">
        <v>149</v>
      </c>
      <c r="D35" s="647"/>
      <c r="E35" s="648"/>
      <c r="F35" s="647"/>
      <c r="G35" s="648"/>
      <c r="H35" s="647"/>
      <c r="I35" s="648"/>
      <c r="J35" s="647"/>
      <c r="K35" s="648"/>
      <c r="L35" s="647"/>
      <c r="M35" s="648"/>
      <c r="N35" s="647"/>
      <c r="O35" s="648"/>
      <c r="P35" s="647"/>
      <c r="Q35" s="648"/>
      <c r="R35" s="647"/>
      <c r="S35" s="648"/>
      <c r="T35" s="647"/>
      <c r="U35" s="648"/>
      <c r="V35" s="647"/>
      <c r="W35" s="648"/>
      <c r="X35" s="82"/>
      <c r="Y35" s="625">
        <f t="shared" si="4"/>
        <v>0</v>
      </c>
      <c r="Z35" s="383">
        <v>10</v>
      </c>
      <c r="AA35" s="230">
        <f t="shared" si="5"/>
        <v>0</v>
      </c>
      <c r="AB35" s="313"/>
      <c r="AD35" s="258"/>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00" ht="45" customHeight="1" thickBot="1" x14ac:dyDescent="0.25">
      <c r="A36" s="375"/>
      <c r="B36" s="193" t="s">
        <v>307</v>
      </c>
      <c r="C36" s="131" t="s">
        <v>353</v>
      </c>
      <c r="D36" s="678"/>
      <c r="E36" s="679"/>
      <c r="F36" s="678"/>
      <c r="G36" s="679"/>
      <c r="H36" s="678"/>
      <c r="I36" s="679"/>
      <c r="J36" s="678"/>
      <c r="K36" s="679"/>
      <c r="L36" s="678"/>
      <c r="M36" s="679"/>
      <c r="N36" s="678"/>
      <c r="O36" s="679"/>
      <c r="P36" s="678"/>
      <c r="Q36" s="679"/>
      <c r="R36" s="678"/>
      <c r="S36" s="679"/>
      <c r="T36" s="678"/>
      <c r="U36" s="679"/>
      <c r="V36" s="678"/>
      <c r="W36" s="679"/>
      <c r="X36" s="82"/>
      <c r="Y36" s="625">
        <f t="shared" si="4"/>
        <v>0</v>
      </c>
      <c r="Z36" s="383">
        <v>10</v>
      </c>
      <c r="AA36" s="230">
        <f t="shared" si="5"/>
        <v>0</v>
      </c>
      <c r="AB36" s="313"/>
      <c r="AD36" s="258"/>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row>
    <row r="37" spans="1:200" ht="21" customHeight="1" thickTop="1" thickBot="1" x14ac:dyDescent="0.25">
      <c r="A37" s="375"/>
      <c r="B37" s="81"/>
      <c r="C37" s="131"/>
      <c r="D37" s="692" t="s">
        <v>443</v>
      </c>
      <c r="E37" s="702"/>
      <c r="F37" s="853"/>
      <c r="G37" s="853"/>
      <c r="H37" s="853"/>
      <c r="I37" s="853"/>
      <c r="J37" s="853"/>
      <c r="K37" s="853"/>
      <c r="L37" s="853"/>
      <c r="M37" s="853"/>
      <c r="N37" s="853"/>
      <c r="O37" s="853"/>
      <c r="P37" s="853"/>
      <c r="Q37" s="853"/>
      <c r="R37" s="853"/>
      <c r="S37" s="853"/>
      <c r="T37" s="853"/>
      <c r="U37" s="853"/>
      <c r="V37" s="853"/>
      <c r="W37" s="853"/>
      <c r="X37" s="854"/>
      <c r="Y37" s="1">
        <f>SUM(Y33:Y36)</f>
        <v>0</v>
      </c>
      <c r="Z37" s="386">
        <f>SUM(Z33:Z36)</f>
        <v>45</v>
      </c>
      <c r="AD37" s="258"/>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row>
    <row r="38" spans="1:200" ht="21" customHeight="1" thickBot="1" x14ac:dyDescent="0.25">
      <c r="A38" s="373"/>
      <c r="B38" s="423"/>
      <c r="C38" s="160"/>
      <c r="D38" s="695"/>
      <c r="E38" s="809"/>
      <c r="F38" s="833">
        <v>25</v>
      </c>
      <c r="G38" s="736"/>
      <c r="H38" s="736"/>
      <c r="I38" s="736"/>
      <c r="J38" s="736"/>
      <c r="K38" s="736"/>
      <c r="L38" s="736"/>
      <c r="M38" s="736"/>
      <c r="N38" s="736"/>
      <c r="O38" s="736"/>
      <c r="P38" s="736"/>
      <c r="Q38" s="736"/>
      <c r="R38" s="736"/>
      <c r="S38" s="736"/>
      <c r="T38" s="736"/>
      <c r="U38" s="736"/>
      <c r="V38" s="736"/>
      <c r="W38" s="736"/>
      <c r="X38" s="736"/>
      <c r="Y38" s="736"/>
      <c r="Z38" s="737"/>
      <c r="AD38" s="258"/>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row>
    <row r="39" spans="1:200" ht="30" customHeight="1" thickBot="1" x14ac:dyDescent="0.25">
      <c r="A39" s="364"/>
      <c r="B39" s="203" t="s">
        <v>847</v>
      </c>
      <c r="C39" s="155" t="s">
        <v>848</v>
      </c>
      <c r="D39" s="278"/>
      <c r="E39" s="279"/>
      <c r="F39" s="280"/>
      <c r="G39" s="281"/>
      <c r="H39" s="410"/>
      <c r="I39" s="279"/>
      <c r="J39" s="179"/>
      <c r="K39" s="281"/>
      <c r="L39" s="410"/>
      <c r="M39" s="279"/>
      <c r="N39" s="176"/>
      <c r="O39" s="281"/>
      <c r="P39" s="278"/>
      <c r="Q39" s="279"/>
      <c r="R39" s="280"/>
      <c r="S39" s="281"/>
      <c r="T39" s="278"/>
      <c r="U39" s="279"/>
      <c r="V39" s="280"/>
      <c r="W39" s="279"/>
      <c r="X39" s="411"/>
      <c r="Y39" s="284"/>
      <c r="Z39" s="376"/>
      <c r="AA39" s="40"/>
      <c r="AB39" s="53"/>
      <c r="AD39" s="258"/>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53"/>
      <c r="CH39" s="53"/>
      <c r="CI39" s="53"/>
      <c r="CJ39" s="53"/>
      <c r="CK39" s="53"/>
      <c r="CL39" s="53"/>
      <c r="CM39" s="53"/>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row>
    <row r="40" spans="1:200" ht="67.7" customHeight="1" x14ac:dyDescent="0.2">
      <c r="A40" s="375"/>
      <c r="B40" s="191" t="s">
        <v>849</v>
      </c>
      <c r="C40" s="128" t="s">
        <v>850</v>
      </c>
      <c r="D40" s="710"/>
      <c r="E40" s="711"/>
      <c r="F40" s="710"/>
      <c r="G40" s="711"/>
      <c r="H40" s="710"/>
      <c r="I40" s="711"/>
      <c r="J40" s="710"/>
      <c r="K40" s="711"/>
      <c r="L40" s="710"/>
      <c r="M40" s="711"/>
      <c r="N40" s="710"/>
      <c r="O40" s="711"/>
      <c r="P40" s="710"/>
      <c r="Q40" s="711"/>
      <c r="R40" s="710"/>
      <c r="S40" s="711"/>
      <c r="T40" s="710"/>
      <c r="U40" s="711"/>
      <c r="V40" s="710"/>
      <c r="W40" s="711"/>
      <c r="X40" s="451"/>
      <c r="Y40" s="79">
        <f>IF(OR(D40="s",F40="s",H40="s",J40="s",L40="s",N40="s",P40="s",R40="s",T40="s",V40="s"), 0, IF(OR(D40="a",F40="a",H40="a",J40="a",L40="a",N40="a",P40="a",R40="a",T40="a",V40="a"),Z40,0))</f>
        <v>0</v>
      </c>
      <c r="Z40" s="382">
        <v>5</v>
      </c>
      <c r="AA40" s="40">
        <f>COUNTIF(D40:W40,"a")+COUNTIF(D40:W40,"s")</f>
        <v>0</v>
      </c>
      <c r="AB40" s="452"/>
      <c r="AD40" s="258"/>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53"/>
      <c r="CH40" s="53"/>
      <c r="CI40" s="53"/>
      <c r="CJ40" s="53"/>
      <c r="CK40" s="53"/>
      <c r="CL40" s="53"/>
      <c r="CM40" s="53"/>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row>
    <row r="41" spans="1:200" ht="45" customHeight="1" thickBot="1" x14ac:dyDescent="0.25">
      <c r="A41" s="375"/>
      <c r="B41" s="192" t="s">
        <v>851</v>
      </c>
      <c r="C41" s="127" t="s">
        <v>852</v>
      </c>
      <c r="D41" s="678"/>
      <c r="E41" s="679"/>
      <c r="F41" s="678"/>
      <c r="G41" s="679"/>
      <c r="H41" s="678"/>
      <c r="I41" s="679"/>
      <c r="J41" s="678"/>
      <c r="K41" s="679"/>
      <c r="L41" s="678"/>
      <c r="M41" s="679"/>
      <c r="N41" s="678"/>
      <c r="O41" s="679"/>
      <c r="P41" s="678"/>
      <c r="Q41" s="679"/>
      <c r="R41" s="678"/>
      <c r="S41" s="679"/>
      <c r="T41" s="678"/>
      <c r="U41" s="679"/>
      <c r="V41" s="678"/>
      <c r="W41" s="679"/>
      <c r="X41" s="451"/>
      <c r="Y41" s="623">
        <f t="shared" ref="Y41" si="6">IF(OR(D41="s",F41="s",H41="s",J41="s",L41="s",N41="s",P41="s",R41="s",T41="s",V41="s"), 0, IF(OR(D41="a",F41="a",H41="a",J41="a",L41="a",N41="a",P41="a",R41="a",T41="a",V41="a"),Z41,0))</f>
        <v>0</v>
      </c>
      <c r="Z41" s="379">
        <v>5</v>
      </c>
      <c r="AA41" s="40">
        <f t="shared" ref="AA41" si="7">COUNTIF(D41:W41,"a")+COUNTIF(D41:W41,"s")</f>
        <v>0</v>
      </c>
      <c r="AB41" s="452"/>
      <c r="AD41" s="258"/>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53"/>
      <c r="CH41" s="53"/>
      <c r="CI41" s="53"/>
      <c r="CJ41" s="53"/>
      <c r="CK41" s="53"/>
      <c r="CL41" s="53"/>
      <c r="CM41" s="53"/>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row>
    <row r="42" spans="1:200" ht="21" customHeight="1" thickTop="1" thickBot="1" x14ac:dyDescent="0.25">
      <c r="A42" s="375"/>
      <c r="B42" s="81"/>
      <c r="C42" s="131"/>
      <c r="D42" s="692" t="s">
        <v>443</v>
      </c>
      <c r="E42" s="702"/>
      <c r="F42" s="702"/>
      <c r="G42" s="702"/>
      <c r="H42" s="702"/>
      <c r="I42" s="702"/>
      <c r="J42" s="702"/>
      <c r="K42" s="702"/>
      <c r="L42" s="702"/>
      <c r="M42" s="702"/>
      <c r="N42" s="702"/>
      <c r="O42" s="702"/>
      <c r="P42" s="702"/>
      <c r="Q42" s="702"/>
      <c r="R42" s="702"/>
      <c r="S42" s="702"/>
      <c r="T42" s="702"/>
      <c r="U42" s="702"/>
      <c r="V42" s="702"/>
      <c r="W42" s="702"/>
      <c r="X42" s="703"/>
      <c r="Y42" s="327">
        <f>SUM(Y40:Y41)</f>
        <v>0</v>
      </c>
      <c r="Z42" s="380">
        <f>SUM(Z40:Z41)</f>
        <v>10</v>
      </c>
      <c r="AA42" s="40"/>
      <c r="AB42" s="53"/>
      <c r="AD42" s="258"/>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53"/>
      <c r="CH42" s="53"/>
      <c r="CI42" s="53"/>
      <c r="CJ42" s="53"/>
      <c r="CK42" s="53"/>
      <c r="CL42" s="53"/>
      <c r="CM42" s="53"/>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row>
    <row r="43" spans="1:200" ht="21" customHeight="1" thickBot="1" x14ac:dyDescent="0.25">
      <c r="A43" s="373"/>
      <c r="B43" s="423"/>
      <c r="C43" s="160"/>
      <c r="D43" s="695"/>
      <c r="E43" s="696"/>
      <c r="F43" s="820">
        <v>0</v>
      </c>
      <c r="G43" s="821"/>
      <c r="H43" s="821"/>
      <c r="I43" s="821"/>
      <c r="J43" s="821"/>
      <c r="K43" s="821"/>
      <c r="L43" s="821"/>
      <c r="M43" s="821"/>
      <c r="N43" s="821"/>
      <c r="O43" s="821"/>
      <c r="P43" s="821"/>
      <c r="Q43" s="821"/>
      <c r="R43" s="821"/>
      <c r="S43" s="821"/>
      <c r="T43" s="821"/>
      <c r="U43" s="821"/>
      <c r="V43" s="821"/>
      <c r="W43" s="821"/>
      <c r="X43" s="821"/>
      <c r="Y43" s="821"/>
      <c r="Z43" s="822"/>
      <c r="AA43" s="40"/>
      <c r="AB43" s="53"/>
      <c r="AD43" s="258"/>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53"/>
      <c r="CH43" s="53"/>
      <c r="CI43" s="53"/>
      <c r="CJ43" s="53"/>
      <c r="CK43" s="53"/>
      <c r="CL43" s="53"/>
      <c r="CM43" s="53"/>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row>
    <row r="44" spans="1:200" ht="30" customHeight="1" thickBot="1" x14ac:dyDescent="0.25">
      <c r="A44" s="364"/>
      <c r="B44" s="203" t="s">
        <v>320</v>
      </c>
      <c r="C44" s="155" t="s">
        <v>148</v>
      </c>
      <c r="D44" s="278"/>
      <c r="E44" s="279"/>
      <c r="F44" s="176" t="s">
        <v>442</v>
      </c>
      <c r="G44" s="281"/>
      <c r="H44" s="278"/>
      <c r="I44" s="279"/>
      <c r="J44" s="282"/>
      <c r="K44" s="281"/>
      <c r="L44" s="410"/>
      <c r="M44" s="279"/>
      <c r="N44" s="280"/>
      <c r="O44" s="281"/>
      <c r="P44" s="278"/>
      <c r="Q44" s="279"/>
      <c r="R44" s="280"/>
      <c r="S44" s="281"/>
      <c r="T44" s="176" t="s">
        <v>442</v>
      </c>
      <c r="U44" s="279"/>
      <c r="V44" s="280"/>
      <c r="W44" s="279"/>
      <c r="X44" s="411"/>
      <c r="Y44" s="284"/>
      <c r="Z44" s="376"/>
      <c r="AD44" s="258"/>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200" ht="27.95" customHeight="1" x14ac:dyDescent="0.2">
      <c r="A45" s="375"/>
      <c r="B45" s="188" t="s">
        <v>319</v>
      </c>
      <c r="C45" s="119" t="s">
        <v>441</v>
      </c>
      <c r="D45" s="710"/>
      <c r="E45" s="711"/>
      <c r="F45" s="710"/>
      <c r="G45" s="711"/>
      <c r="H45" s="710"/>
      <c r="I45" s="711"/>
      <c r="J45" s="710"/>
      <c r="K45" s="711"/>
      <c r="L45" s="710"/>
      <c r="M45" s="711"/>
      <c r="N45" s="710"/>
      <c r="O45" s="711"/>
      <c r="P45" s="710"/>
      <c r="Q45" s="711"/>
      <c r="R45" s="710"/>
      <c r="S45" s="711"/>
      <c r="T45" s="710"/>
      <c r="U45" s="711"/>
      <c r="V45" s="710"/>
      <c r="W45" s="711"/>
      <c r="X45" s="82"/>
      <c r="Y45" s="79">
        <f>IF(OR(D45="s",F45="s",H45="s",J45="s",L45="s",N45="s",P45="s",R45="s",T45="s",V45="s"), 0, IF(OR(D45="a",F45="a",H45="a",J45="a",L45="a",N45="a",P45="a",R45="a",T45="a",V45="a"),Z45,0))</f>
        <v>0</v>
      </c>
      <c r="Z45" s="388">
        <v>10</v>
      </c>
      <c r="AA45" s="230">
        <f t="shared" ref="AA45:AA52" si="8">COUNTIF(D45:W45,"a")+COUNTIF(D45:W45,"s")</f>
        <v>0</v>
      </c>
      <c r="AB45" s="313"/>
      <c r="AD45" s="258" t="s">
        <v>209</v>
      </c>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200" ht="45" customHeight="1" x14ac:dyDescent="0.2">
      <c r="A46" s="375"/>
      <c r="B46" s="189" t="s">
        <v>318</v>
      </c>
      <c r="C46" s="120" t="s">
        <v>424</v>
      </c>
      <c r="D46" s="678"/>
      <c r="E46" s="679"/>
      <c r="F46" s="678"/>
      <c r="G46" s="679"/>
      <c r="H46" s="678"/>
      <c r="I46" s="679"/>
      <c r="J46" s="678"/>
      <c r="K46" s="679"/>
      <c r="L46" s="678"/>
      <c r="M46" s="679"/>
      <c r="N46" s="678"/>
      <c r="O46" s="679"/>
      <c r="P46" s="678"/>
      <c r="Q46" s="679"/>
      <c r="R46" s="678"/>
      <c r="S46" s="679"/>
      <c r="T46" s="678"/>
      <c r="U46" s="679"/>
      <c r="V46" s="678"/>
      <c r="W46" s="679"/>
      <c r="X46" s="82"/>
      <c r="Y46" s="30">
        <f t="shared" ref="Y46:Y52" si="9">IF(OR(D46="s",F46="s",H46="s",J46="s",L46="s",N46="s",P46="s",R46="s",T46="s",V46="s"), 0, IF(OR(D46="a",F46="a",H46="a",J46="a",L46="a",N46="a",P46="a",R46="a",T46="a",V46="a"),Z46,0))</f>
        <v>0</v>
      </c>
      <c r="Z46" s="379">
        <v>5</v>
      </c>
      <c r="AA46" s="230">
        <f t="shared" si="8"/>
        <v>0</v>
      </c>
      <c r="AB46" s="313"/>
      <c r="AD46" s="258" t="s">
        <v>209</v>
      </c>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200" ht="45" customHeight="1" x14ac:dyDescent="0.2">
      <c r="A47" s="375"/>
      <c r="B47" s="199" t="s">
        <v>317</v>
      </c>
      <c r="C47" s="120" t="s">
        <v>221</v>
      </c>
      <c r="D47" s="678"/>
      <c r="E47" s="679"/>
      <c r="F47" s="678"/>
      <c r="G47" s="679"/>
      <c r="H47" s="678"/>
      <c r="I47" s="679"/>
      <c r="J47" s="678"/>
      <c r="K47" s="679"/>
      <c r="L47" s="678"/>
      <c r="M47" s="679"/>
      <c r="N47" s="678"/>
      <c r="O47" s="679"/>
      <c r="P47" s="678"/>
      <c r="Q47" s="679"/>
      <c r="R47" s="678"/>
      <c r="S47" s="679"/>
      <c r="T47" s="678"/>
      <c r="U47" s="679"/>
      <c r="V47" s="678"/>
      <c r="W47" s="679"/>
      <c r="X47" s="82"/>
      <c r="Y47" s="74">
        <f t="shared" si="9"/>
        <v>0</v>
      </c>
      <c r="Z47" s="383">
        <v>5</v>
      </c>
      <c r="AA47" s="230">
        <f t="shared" si="8"/>
        <v>0</v>
      </c>
      <c r="AB47" s="313"/>
      <c r="AD47" s="258"/>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200" ht="27.95" customHeight="1" x14ac:dyDescent="0.2">
      <c r="A48" s="375"/>
      <c r="B48" s="199" t="s">
        <v>316</v>
      </c>
      <c r="C48" s="120" t="s">
        <v>180</v>
      </c>
      <c r="D48" s="678"/>
      <c r="E48" s="679"/>
      <c r="F48" s="678"/>
      <c r="G48" s="679"/>
      <c r="H48" s="678"/>
      <c r="I48" s="679"/>
      <c r="J48" s="678"/>
      <c r="K48" s="679"/>
      <c r="L48" s="678"/>
      <c r="M48" s="679"/>
      <c r="N48" s="678"/>
      <c r="O48" s="679"/>
      <c r="P48" s="678"/>
      <c r="Q48" s="679"/>
      <c r="R48" s="678"/>
      <c r="S48" s="679"/>
      <c r="T48" s="678"/>
      <c r="U48" s="679"/>
      <c r="V48" s="678"/>
      <c r="W48" s="679"/>
      <c r="X48" s="82"/>
      <c r="Y48" s="30">
        <f t="shared" si="9"/>
        <v>0</v>
      </c>
      <c r="Z48" s="379">
        <v>5</v>
      </c>
      <c r="AA48" s="230">
        <f t="shared" si="8"/>
        <v>0</v>
      </c>
      <c r="AB48" s="313"/>
      <c r="AD48" s="258" t="s">
        <v>209</v>
      </c>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200" ht="45" customHeight="1" x14ac:dyDescent="0.2">
      <c r="A49" s="375"/>
      <c r="B49" s="189" t="s">
        <v>315</v>
      </c>
      <c r="C49" s="120" t="s">
        <v>502</v>
      </c>
      <c r="D49" s="678"/>
      <c r="E49" s="679"/>
      <c r="F49" s="678"/>
      <c r="G49" s="679"/>
      <c r="H49" s="678"/>
      <c r="I49" s="679"/>
      <c r="J49" s="678"/>
      <c r="K49" s="679"/>
      <c r="L49" s="678"/>
      <c r="M49" s="679"/>
      <c r="N49" s="678"/>
      <c r="O49" s="679"/>
      <c r="P49" s="678"/>
      <c r="Q49" s="679"/>
      <c r="R49" s="678"/>
      <c r="S49" s="679"/>
      <c r="T49" s="678"/>
      <c r="U49" s="679"/>
      <c r="V49" s="678"/>
      <c r="W49" s="679"/>
      <c r="X49" s="82"/>
      <c r="Y49" s="74">
        <f t="shared" si="9"/>
        <v>0</v>
      </c>
      <c r="Z49" s="383">
        <v>10</v>
      </c>
      <c r="AA49" s="230">
        <f t="shared" si="8"/>
        <v>0</v>
      </c>
      <c r="AB49" s="313"/>
      <c r="AD49" s="258"/>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200" ht="27.95" customHeight="1" x14ac:dyDescent="0.2">
      <c r="A50" s="375"/>
      <c r="B50" s="189" t="s">
        <v>314</v>
      </c>
      <c r="C50" s="113" t="s">
        <v>277</v>
      </c>
      <c r="D50" s="678"/>
      <c r="E50" s="679"/>
      <c r="F50" s="678"/>
      <c r="G50" s="679"/>
      <c r="H50" s="678"/>
      <c r="I50" s="679"/>
      <c r="J50" s="678"/>
      <c r="K50" s="679"/>
      <c r="L50" s="678"/>
      <c r="M50" s="679"/>
      <c r="N50" s="678"/>
      <c r="O50" s="679"/>
      <c r="P50" s="678"/>
      <c r="Q50" s="679"/>
      <c r="R50" s="678"/>
      <c r="S50" s="679"/>
      <c r="T50" s="678"/>
      <c r="U50" s="679"/>
      <c r="V50" s="678"/>
      <c r="W50" s="679"/>
      <c r="X50" s="82"/>
      <c r="Y50" s="74">
        <f t="shared" si="9"/>
        <v>0</v>
      </c>
      <c r="Z50" s="383">
        <v>10</v>
      </c>
      <c r="AA50" s="230">
        <f t="shared" si="8"/>
        <v>0</v>
      </c>
      <c r="AB50" s="313"/>
      <c r="AD50" s="258" t="s">
        <v>209</v>
      </c>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row>
    <row r="51" spans="1:200" ht="27.95" customHeight="1" x14ac:dyDescent="0.2">
      <c r="A51" s="375"/>
      <c r="B51" s="189" t="s">
        <v>313</v>
      </c>
      <c r="C51" s="120" t="s">
        <v>421</v>
      </c>
      <c r="D51" s="678"/>
      <c r="E51" s="679"/>
      <c r="F51" s="678"/>
      <c r="G51" s="679"/>
      <c r="H51" s="678"/>
      <c r="I51" s="679"/>
      <c r="J51" s="678"/>
      <c r="K51" s="679"/>
      <c r="L51" s="678"/>
      <c r="M51" s="679"/>
      <c r="N51" s="678"/>
      <c r="O51" s="679"/>
      <c r="P51" s="678"/>
      <c r="Q51" s="679"/>
      <c r="R51" s="678"/>
      <c r="S51" s="679"/>
      <c r="T51" s="678"/>
      <c r="U51" s="679"/>
      <c r="V51" s="678"/>
      <c r="W51" s="679"/>
      <c r="X51" s="82"/>
      <c r="Y51" s="74">
        <f t="shared" si="9"/>
        <v>0</v>
      </c>
      <c r="Z51" s="383">
        <v>10</v>
      </c>
      <c r="AA51" s="230">
        <f t="shared" si="8"/>
        <v>0</v>
      </c>
      <c r="AB51" s="313"/>
      <c r="AD51" s="258"/>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row>
    <row r="52" spans="1:200" ht="27.95" customHeight="1" thickBot="1" x14ac:dyDescent="0.2">
      <c r="A52" s="375"/>
      <c r="B52" s="189" t="s">
        <v>312</v>
      </c>
      <c r="C52" s="120" t="s">
        <v>487</v>
      </c>
      <c r="D52" s="630"/>
      <c r="E52" s="635"/>
      <c r="F52" s="630"/>
      <c r="G52" s="635"/>
      <c r="H52" s="630"/>
      <c r="I52" s="635"/>
      <c r="J52" s="630"/>
      <c r="K52" s="635"/>
      <c r="L52" s="630"/>
      <c r="M52" s="635"/>
      <c r="N52" s="630"/>
      <c r="O52" s="635"/>
      <c r="P52" s="630"/>
      <c r="Q52" s="635"/>
      <c r="R52" s="630"/>
      <c r="S52" s="635"/>
      <c r="T52" s="630"/>
      <c r="U52" s="635"/>
      <c r="V52" s="630"/>
      <c r="W52" s="635"/>
      <c r="X52" s="82"/>
      <c r="Y52" s="31">
        <f t="shared" si="9"/>
        <v>0</v>
      </c>
      <c r="Z52" s="383">
        <v>10</v>
      </c>
      <c r="AA52" s="230">
        <f t="shared" si="8"/>
        <v>0</v>
      </c>
      <c r="AB52" s="313"/>
      <c r="AD52" s="258" t="s">
        <v>209</v>
      </c>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row>
    <row r="53" spans="1:200" ht="21" customHeight="1" thickTop="1" thickBot="1" x14ac:dyDescent="0.25">
      <c r="A53" s="375"/>
      <c r="B53" s="41"/>
      <c r="C53" s="137"/>
      <c r="D53" s="692" t="s">
        <v>443</v>
      </c>
      <c r="E53" s="702"/>
      <c r="F53" s="702"/>
      <c r="G53" s="702"/>
      <c r="H53" s="702"/>
      <c r="I53" s="702"/>
      <c r="J53" s="702"/>
      <c r="K53" s="702"/>
      <c r="L53" s="702"/>
      <c r="M53" s="702"/>
      <c r="N53" s="702"/>
      <c r="O53" s="702"/>
      <c r="P53" s="702"/>
      <c r="Q53" s="702"/>
      <c r="R53" s="702"/>
      <c r="S53" s="702"/>
      <c r="T53" s="702"/>
      <c r="U53" s="702"/>
      <c r="V53" s="702"/>
      <c r="W53" s="702"/>
      <c r="X53" s="703"/>
      <c r="Y53" s="1">
        <f>SUM(Y45:Y52)</f>
        <v>0</v>
      </c>
      <c r="Z53" s="380">
        <f>SUM(Z45:Z52)</f>
        <v>65</v>
      </c>
      <c r="AD53" s="258"/>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row>
    <row r="54" spans="1:200" ht="21" customHeight="1" thickBot="1" x14ac:dyDescent="0.25">
      <c r="A54" s="375"/>
      <c r="B54" s="88"/>
      <c r="C54" s="285"/>
      <c r="D54" s="695"/>
      <c r="E54" s="809"/>
      <c r="F54" s="911">
        <v>40</v>
      </c>
      <c r="G54" s="736"/>
      <c r="H54" s="736"/>
      <c r="I54" s="736"/>
      <c r="J54" s="736"/>
      <c r="K54" s="736"/>
      <c r="L54" s="736"/>
      <c r="M54" s="736"/>
      <c r="N54" s="736"/>
      <c r="O54" s="736"/>
      <c r="P54" s="736"/>
      <c r="Q54" s="736"/>
      <c r="R54" s="736"/>
      <c r="S54" s="736"/>
      <c r="T54" s="736"/>
      <c r="U54" s="736"/>
      <c r="V54" s="736"/>
      <c r="W54" s="736"/>
      <c r="X54" s="736"/>
      <c r="Y54" s="736"/>
      <c r="Z54" s="737"/>
      <c r="AA54" s="229"/>
      <c r="AC54" s="249"/>
      <c r="AD54" s="259"/>
      <c r="AE54" s="249"/>
      <c r="AF54" s="249"/>
      <c r="AG54" s="249"/>
      <c r="AH54" s="249"/>
      <c r="AI54" s="249"/>
      <c r="AJ54" s="249"/>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row>
    <row r="55" spans="1:200" ht="30" customHeight="1" thickBot="1" x14ac:dyDescent="0.25">
      <c r="A55" s="364"/>
      <c r="B55" s="203" t="s">
        <v>723</v>
      </c>
      <c r="C55" s="155" t="s">
        <v>724</v>
      </c>
      <c r="D55" s="278"/>
      <c r="E55" s="279"/>
      <c r="F55" s="176"/>
      <c r="G55" s="281"/>
      <c r="H55" s="278"/>
      <c r="I55" s="279"/>
      <c r="J55" s="282"/>
      <c r="K55" s="281"/>
      <c r="L55" s="410"/>
      <c r="M55" s="279"/>
      <c r="N55" s="280"/>
      <c r="O55" s="281"/>
      <c r="P55" s="278"/>
      <c r="Q55" s="279"/>
      <c r="R55" s="280"/>
      <c r="S55" s="281"/>
      <c r="T55" s="176"/>
      <c r="U55" s="279"/>
      <c r="V55" s="280"/>
      <c r="W55" s="279"/>
      <c r="X55" s="411"/>
      <c r="Y55" s="284"/>
      <c r="Z55" s="376"/>
      <c r="AA55" s="40"/>
      <c r="AB55" s="53"/>
      <c r="AD55" s="258"/>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53"/>
      <c r="CH55" s="53"/>
      <c r="CI55" s="53"/>
      <c r="CJ55" s="53"/>
      <c r="CK55" s="53"/>
      <c r="CL55" s="53"/>
      <c r="CM55" s="53"/>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row>
    <row r="56" spans="1:200" ht="45" customHeight="1" x14ac:dyDescent="0.2">
      <c r="A56" s="375"/>
      <c r="B56" s="188" t="s">
        <v>725</v>
      </c>
      <c r="C56" s="119" t="s">
        <v>1046</v>
      </c>
      <c r="D56" s="710"/>
      <c r="E56" s="711"/>
      <c r="F56" s="710"/>
      <c r="G56" s="711"/>
      <c r="H56" s="710"/>
      <c r="I56" s="711"/>
      <c r="J56" s="710"/>
      <c r="K56" s="711"/>
      <c r="L56" s="710"/>
      <c r="M56" s="711"/>
      <c r="N56" s="710"/>
      <c r="O56" s="711"/>
      <c r="P56" s="710"/>
      <c r="Q56" s="711"/>
      <c r="R56" s="710"/>
      <c r="S56" s="711"/>
      <c r="T56" s="710"/>
      <c r="U56" s="711"/>
      <c r="V56" s="710"/>
      <c r="W56" s="711"/>
      <c r="X56" s="451"/>
      <c r="Y56" s="79">
        <f>IF(OR(D56="s",F56="s",H56="s",J56="s",L56="s",N56="s",P56="s",R56="s",T56="s",V56="s"), 0, IF(OR(D56="a",F56="a",H56="a",J56="a",L56="a",N56="a",P56="a",R56="a",T56="a",V56="a"),Z56,0))</f>
        <v>0</v>
      </c>
      <c r="Z56" s="388">
        <v>20</v>
      </c>
      <c r="AA56" s="40">
        <f t="shared" ref="AA56:AA66" si="10">COUNTIF(D56:W56,"a")+COUNTIF(D56:W56,"s")</f>
        <v>0</v>
      </c>
      <c r="AB56" s="452"/>
      <c r="AD56" s="258" t="s">
        <v>209</v>
      </c>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53"/>
      <c r="CH56" s="53"/>
      <c r="CI56" s="53"/>
      <c r="CJ56" s="53"/>
      <c r="CK56" s="53"/>
      <c r="CL56" s="53"/>
      <c r="CM56" s="53"/>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row>
    <row r="57" spans="1:200" ht="45" customHeight="1" x14ac:dyDescent="0.2">
      <c r="A57" s="375"/>
      <c r="B57" s="189" t="s">
        <v>726</v>
      </c>
      <c r="C57" s="120" t="s">
        <v>727</v>
      </c>
      <c r="D57" s="678"/>
      <c r="E57" s="679"/>
      <c r="F57" s="678"/>
      <c r="G57" s="679"/>
      <c r="H57" s="678"/>
      <c r="I57" s="679"/>
      <c r="J57" s="678"/>
      <c r="K57" s="679"/>
      <c r="L57" s="678"/>
      <c r="M57" s="679"/>
      <c r="N57" s="678"/>
      <c r="O57" s="679"/>
      <c r="P57" s="678"/>
      <c r="Q57" s="679"/>
      <c r="R57" s="678"/>
      <c r="S57" s="679"/>
      <c r="T57" s="678"/>
      <c r="U57" s="679"/>
      <c r="V57" s="678"/>
      <c r="W57" s="679"/>
      <c r="X57" s="451"/>
      <c r="Y57" s="30">
        <f t="shared" ref="Y57:Y66" si="11">IF(OR(D57="s",F57="s",H57="s",J57="s",L57="s",N57="s",P57="s",R57="s",T57="s",V57="s"), 0, IF(OR(D57="a",F57="a",H57="a",J57="a",L57="a",N57="a",P57="a",R57="a",T57="a",V57="a"),Z57,0))</f>
        <v>0</v>
      </c>
      <c r="Z57" s="379">
        <v>10</v>
      </c>
      <c r="AA57" s="40">
        <f t="shared" si="10"/>
        <v>0</v>
      </c>
      <c r="AB57" s="452"/>
      <c r="AD57" s="258" t="s">
        <v>209</v>
      </c>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53"/>
      <c r="CH57" s="53"/>
      <c r="CI57" s="53"/>
      <c r="CJ57" s="53"/>
      <c r="CK57" s="53"/>
      <c r="CL57" s="53"/>
      <c r="CM57" s="53"/>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row>
    <row r="58" spans="1:200" ht="45" customHeight="1" x14ac:dyDescent="0.2">
      <c r="A58" s="375"/>
      <c r="B58" s="199" t="s">
        <v>728</v>
      </c>
      <c r="C58" s="120" t="s">
        <v>729</v>
      </c>
      <c r="D58" s="678"/>
      <c r="E58" s="679"/>
      <c r="F58" s="678"/>
      <c r="G58" s="679"/>
      <c r="H58" s="678"/>
      <c r="I58" s="679"/>
      <c r="J58" s="678"/>
      <c r="K58" s="679"/>
      <c r="L58" s="678"/>
      <c r="M58" s="679"/>
      <c r="N58" s="678"/>
      <c r="O58" s="679"/>
      <c r="P58" s="678"/>
      <c r="Q58" s="679"/>
      <c r="R58" s="678"/>
      <c r="S58" s="679"/>
      <c r="T58" s="678"/>
      <c r="U58" s="679"/>
      <c r="V58" s="678"/>
      <c r="W58" s="679"/>
      <c r="X58" s="451"/>
      <c r="Y58" s="74">
        <f t="shared" si="11"/>
        <v>0</v>
      </c>
      <c r="Z58" s="383">
        <v>5</v>
      </c>
      <c r="AA58" s="40">
        <f t="shared" si="10"/>
        <v>0</v>
      </c>
      <c r="AB58" s="452"/>
      <c r="AD58" s="258" t="s">
        <v>722</v>
      </c>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53"/>
      <c r="CH58" s="53"/>
      <c r="CI58" s="53"/>
      <c r="CJ58" s="53"/>
      <c r="CK58" s="53"/>
      <c r="CL58" s="53"/>
      <c r="CM58" s="53"/>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row>
    <row r="59" spans="1:200" ht="45" customHeight="1" x14ac:dyDescent="0.2">
      <c r="A59" s="375"/>
      <c r="B59" s="199" t="s">
        <v>730</v>
      </c>
      <c r="C59" s="120" t="s">
        <v>731</v>
      </c>
      <c r="D59" s="678"/>
      <c r="E59" s="679"/>
      <c r="F59" s="678"/>
      <c r="G59" s="679"/>
      <c r="H59" s="678"/>
      <c r="I59" s="679"/>
      <c r="J59" s="678"/>
      <c r="K59" s="679"/>
      <c r="L59" s="678"/>
      <c r="M59" s="679"/>
      <c r="N59" s="678"/>
      <c r="O59" s="679"/>
      <c r="P59" s="678"/>
      <c r="Q59" s="679"/>
      <c r="R59" s="678"/>
      <c r="S59" s="679"/>
      <c r="T59" s="678"/>
      <c r="U59" s="679"/>
      <c r="V59" s="678"/>
      <c r="W59" s="679"/>
      <c r="X59" s="451"/>
      <c r="Y59" s="30">
        <f t="shared" si="11"/>
        <v>0</v>
      </c>
      <c r="Z59" s="379">
        <v>5</v>
      </c>
      <c r="AA59" s="40">
        <f t="shared" si="10"/>
        <v>0</v>
      </c>
      <c r="AB59" s="452"/>
      <c r="AD59" s="258" t="s">
        <v>209</v>
      </c>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53"/>
      <c r="CH59" s="53"/>
      <c r="CI59" s="53"/>
      <c r="CJ59" s="53"/>
      <c r="CK59" s="53"/>
      <c r="CL59" s="53"/>
      <c r="CM59" s="53"/>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row>
    <row r="60" spans="1:200" ht="45" customHeight="1" x14ac:dyDescent="0.2">
      <c r="A60" s="375"/>
      <c r="B60" s="189" t="s">
        <v>732</v>
      </c>
      <c r="C60" s="120" t="s">
        <v>733</v>
      </c>
      <c r="D60" s="678"/>
      <c r="E60" s="679"/>
      <c r="F60" s="678"/>
      <c r="G60" s="679"/>
      <c r="H60" s="678"/>
      <c r="I60" s="679"/>
      <c r="J60" s="678"/>
      <c r="K60" s="679"/>
      <c r="L60" s="678"/>
      <c r="M60" s="679"/>
      <c r="N60" s="678"/>
      <c r="O60" s="679"/>
      <c r="P60" s="678"/>
      <c r="Q60" s="679"/>
      <c r="R60" s="678"/>
      <c r="S60" s="679"/>
      <c r="T60" s="678"/>
      <c r="U60" s="679"/>
      <c r="V60" s="678"/>
      <c r="W60" s="679"/>
      <c r="X60" s="451"/>
      <c r="Y60" s="74">
        <f t="shared" si="11"/>
        <v>0</v>
      </c>
      <c r="Z60" s="383">
        <v>5</v>
      </c>
      <c r="AA60" s="40">
        <f t="shared" si="10"/>
        <v>0</v>
      </c>
      <c r="AB60" s="452"/>
      <c r="AD60" s="258" t="s">
        <v>722</v>
      </c>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53"/>
      <c r="CH60" s="53"/>
      <c r="CI60" s="53"/>
      <c r="CJ60" s="53"/>
      <c r="CK60" s="53"/>
      <c r="CL60" s="53"/>
      <c r="CM60" s="53"/>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row>
    <row r="61" spans="1:200" ht="45" customHeight="1" x14ac:dyDescent="0.2">
      <c r="A61" s="375"/>
      <c r="B61" s="189" t="s">
        <v>1047</v>
      </c>
      <c r="C61" s="117" t="s">
        <v>1048</v>
      </c>
      <c r="D61" s="678"/>
      <c r="E61" s="679"/>
      <c r="F61" s="678"/>
      <c r="G61" s="679"/>
      <c r="H61" s="678"/>
      <c r="I61" s="679"/>
      <c r="J61" s="678"/>
      <c r="K61" s="679"/>
      <c r="L61" s="678"/>
      <c r="M61" s="679"/>
      <c r="N61" s="678"/>
      <c r="O61" s="679"/>
      <c r="P61" s="678"/>
      <c r="Q61" s="679"/>
      <c r="R61" s="678"/>
      <c r="S61" s="679"/>
      <c r="T61" s="678"/>
      <c r="U61" s="679"/>
      <c r="V61" s="678"/>
      <c r="W61" s="679"/>
      <c r="X61" s="451"/>
      <c r="Y61" s="74">
        <f t="shared" si="11"/>
        <v>0</v>
      </c>
      <c r="Z61" s="383">
        <v>5</v>
      </c>
      <c r="AA61" s="40">
        <f t="shared" si="10"/>
        <v>0</v>
      </c>
      <c r="AB61" s="452"/>
      <c r="AD61" s="258" t="s">
        <v>722</v>
      </c>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53"/>
      <c r="CH61" s="53"/>
      <c r="CI61" s="53"/>
      <c r="CJ61" s="53"/>
      <c r="CK61" s="53"/>
      <c r="CL61" s="53"/>
      <c r="CM61" s="53"/>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row>
    <row r="62" spans="1:200" ht="106.5" customHeight="1" x14ac:dyDescent="0.2">
      <c r="A62" s="375"/>
      <c r="B62" s="189" t="s">
        <v>1049</v>
      </c>
      <c r="C62" s="117" t="s">
        <v>1050</v>
      </c>
      <c r="D62" s="678"/>
      <c r="E62" s="679"/>
      <c r="F62" s="678"/>
      <c r="G62" s="679"/>
      <c r="H62" s="678"/>
      <c r="I62" s="679"/>
      <c r="J62" s="678"/>
      <c r="K62" s="679"/>
      <c r="L62" s="678"/>
      <c r="M62" s="679"/>
      <c r="N62" s="678"/>
      <c r="O62" s="679"/>
      <c r="P62" s="678"/>
      <c r="Q62" s="679"/>
      <c r="R62" s="678"/>
      <c r="S62" s="679"/>
      <c r="T62" s="678"/>
      <c r="U62" s="679"/>
      <c r="V62" s="678"/>
      <c r="W62" s="679"/>
      <c r="X62" s="451"/>
      <c r="Y62" s="74">
        <f t="shared" si="11"/>
        <v>0</v>
      </c>
      <c r="Z62" s="383">
        <v>5</v>
      </c>
      <c r="AA62" s="40">
        <f t="shared" si="10"/>
        <v>0</v>
      </c>
      <c r="AB62" s="452"/>
      <c r="AD62" s="258" t="s">
        <v>722</v>
      </c>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53"/>
      <c r="CH62" s="53"/>
      <c r="CI62" s="53"/>
      <c r="CJ62" s="53"/>
      <c r="CK62" s="53"/>
      <c r="CL62" s="53"/>
      <c r="CM62" s="53"/>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row>
    <row r="63" spans="1:200" ht="45" customHeight="1" x14ac:dyDescent="0.2">
      <c r="A63" s="375"/>
      <c r="B63" s="189" t="s">
        <v>1051</v>
      </c>
      <c r="C63" s="117" t="s">
        <v>1130</v>
      </c>
      <c r="D63" s="678"/>
      <c r="E63" s="679"/>
      <c r="F63" s="678"/>
      <c r="G63" s="679"/>
      <c r="H63" s="678"/>
      <c r="I63" s="679"/>
      <c r="J63" s="678"/>
      <c r="K63" s="679"/>
      <c r="L63" s="678"/>
      <c r="M63" s="679"/>
      <c r="N63" s="678"/>
      <c r="O63" s="679"/>
      <c r="P63" s="678"/>
      <c r="Q63" s="679"/>
      <c r="R63" s="678"/>
      <c r="S63" s="679"/>
      <c r="T63" s="678"/>
      <c r="U63" s="679"/>
      <c r="V63" s="678"/>
      <c r="W63" s="679"/>
      <c r="X63" s="451"/>
      <c r="Y63" s="74">
        <f t="shared" si="11"/>
        <v>0</v>
      </c>
      <c r="Z63" s="383">
        <v>5</v>
      </c>
      <c r="AA63" s="40">
        <f t="shared" si="10"/>
        <v>0</v>
      </c>
      <c r="AB63" s="452"/>
      <c r="AD63" s="258" t="s">
        <v>722</v>
      </c>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53"/>
      <c r="CH63" s="53"/>
      <c r="CI63" s="53"/>
      <c r="CJ63" s="53"/>
      <c r="CK63" s="53"/>
      <c r="CL63" s="53"/>
      <c r="CM63" s="53"/>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row>
    <row r="64" spans="1:200" ht="45" customHeight="1" x14ac:dyDescent="0.2">
      <c r="A64" s="375"/>
      <c r="B64" s="189" t="s">
        <v>1052</v>
      </c>
      <c r="C64" s="117" t="s">
        <v>1053</v>
      </c>
      <c r="D64" s="678"/>
      <c r="E64" s="679"/>
      <c r="F64" s="678"/>
      <c r="G64" s="679"/>
      <c r="H64" s="678"/>
      <c r="I64" s="679"/>
      <c r="J64" s="678"/>
      <c r="K64" s="679"/>
      <c r="L64" s="678"/>
      <c r="M64" s="679"/>
      <c r="N64" s="678"/>
      <c r="O64" s="679"/>
      <c r="P64" s="678"/>
      <c r="Q64" s="679"/>
      <c r="R64" s="678"/>
      <c r="S64" s="679"/>
      <c r="T64" s="678"/>
      <c r="U64" s="679"/>
      <c r="V64" s="678"/>
      <c r="W64" s="679"/>
      <c r="X64" s="451"/>
      <c r="Y64" s="74">
        <f t="shared" si="11"/>
        <v>0</v>
      </c>
      <c r="Z64" s="383">
        <v>5</v>
      </c>
      <c r="AA64" s="40">
        <f t="shared" si="10"/>
        <v>0</v>
      </c>
      <c r="AB64" s="452"/>
      <c r="AD64" s="258" t="s">
        <v>722</v>
      </c>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53"/>
      <c r="CH64" s="53"/>
      <c r="CI64" s="53"/>
      <c r="CJ64" s="53"/>
      <c r="CK64" s="53"/>
      <c r="CL64" s="53"/>
      <c r="CM64" s="53"/>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row>
    <row r="65" spans="1:200" ht="67.7" customHeight="1" x14ac:dyDescent="0.2">
      <c r="A65" s="375"/>
      <c r="B65" s="189" t="s">
        <v>1054</v>
      </c>
      <c r="C65" s="117" t="s">
        <v>1055</v>
      </c>
      <c r="D65" s="678"/>
      <c r="E65" s="679"/>
      <c r="F65" s="678"/>
      <c r="G65" s="679"/>
      <c r="H65" s="678"/>
      <c r="I65" s="679"/>
      <c r="J65" s="678"/>
      <c r="K65" s="679"/>
      <c r="L65" s="678"/>
      <c r="M65" s="679"/>
      <c r="N65" s="678"/>
      <c r="O65" s="679"/>
      <c r="P65" s="678"/>
      <c r="Q65" s="679"/>
      <c r="R65" s="678"/>
      <c r="S65" s="679"/>
      <c r="T65" s="678"/>
      <c r="U65" s="679"/>
      <c r="V65" s="678"/>
      <c r="W65" s="679"/>
      <c r="X65" s="451"/>
      <c r="Y65" s="74">
        <f t="shared" si="11"/>
        <v>0</v>
      </c>
      <c r="Z65" s="383">
        <v>5</v>
      </c>
      <c r="AA65" s="40">
        <f t="shared" si="10"/>
        <v>0</v>
      </c>
      <c r="AB65" s="452"/>
      <c r="AD65" s="258" t="s">
        <v>722</v>
      </c>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53"/>
      <c r="CH65" s="53"/>
      <c r="CI65" s="53"/>
      <c r="CJ65" s="53"/>
      <c r="CK65" s="53"/>
      <c r="CL65" s="53"/>
      <c r="CM65" s="53"/>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row>
    <row r="66" spans="1:200" ht="67.7" customHeight="1" thickBot="1" x14ac:dyDescent="0.25">
      <c r="A66" s="375"/>
      <c r="B66" s="189" t="s">
        <v>1056</v>
      </c>
      <c r="C66" s="117" t="s">
        <v>1057</v>
      </c>
      <c r="D66" s="678"/>
      <c r="E66" s="679"/>
      <c r="F66" s="678"/>
      <c r="G66" s="679"/>
      <c r="H66" s="678"/>
      <c r="I66" s="679"/>
      <c r="J66" s="678"/>
      <c r="K66" s="679"/>
      <c r="L66" s="678"/>
      <c r="M66" s="679"/>
      <c r="N66" s="678"/>
      <c r="O66" s="679"/>
      <c r="P66" s="678"/>
      <c r="Q66" s="679"/>
      <c r="R66" s="678"/>
      <c r="S66" s="679"/>
      <c r="T66" s="678"/>
      <c r="U66" s="679"/>
      <c r="V66" s="678"/>
      <c r="W66" s="679"/>
      <c r="X66" s="451"/>
      <c r="Y66" s="74">
        <f t="shared" si="11"/>
        <v>0</v>
      </c>
      <c r="Z66" s="383">
        <v>5</v>
      </c>
      <c r="AA66" s="40">
        <f t="shared" si="10"/>
        <v>0</v>
      </c>
      <c r="AB66" s="452"/>
      <c r="AD66" s="258" t="s">
        <v>722</v>
      </c>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53"/>
      <c r="CH66" s="53"/>
      <c r="CI66" s="53"/>
      <c r="CJ66" s="53"/>
      <c r="CK66" s="53"/>
      <c r="CL66" s="53"/>
      <c r="CM66" s="53"/>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row>
    <row r="67" spans="1:200" ht="21" customHeight="1" thickTop="1" thickBot="1" x14ac:dyDescent="0.25">
      <c r="A67" s="375"/>
      <c r="B67" s="41"/>
      <c r="C67" s="137"/>
      <c r="D67" s="692" t="s">
        <v>443</v>
      </c>
      <c r="E67" s="702"/>
      <c r="F67" s="702"/>
      <c r="G67" s="702"/>
      <c r="H67" s="702"/>
      <c r="I67" s="702"/>
      <c r="J67" s="702"/>
      <c r="K67" s="702"/>
      <c r="L67" s="702"/>
      <c r="M67" s="702"/>
      <c r="N67" s="702"/>
      <c r="O67" s="702"/>
      <c r="P67" s="702"/>
      <c r="Q67" s="702"/>
      <c r="R67" s="702"/>
      <c r="S67" s="702"/>
      <c r="T67" s="702"/>
      <c r="U67" s="702"/>
      <c r="V67" s="702"/>
      <c r="W67" s="702"/>
      <c r="X67" s="703"/>
      <c r="Y67" s="309">
        <f>SUM(Y56:Y66)</f>
        <v>0</v>
      </c>
      <c r="Z67" s="380">
        <f>SUM(Z56:Z66)</f>
        <v>75</v>
      </c>
      <c r="AA67" s="40"/>
      <c r="AB67" s="53"/>
      <c r="AD67" s="258"/>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53"/>
      <c r="CH67" s="53"/>
      <c r="CI67" s="53"/>
      <c r="CJ67" s="53"/>
      <c r="CK67" s="53"/>
      <c r="CL67" s="53"/>
      <c r="CM67" s="53"/>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row>
    <row r="68" spans="1:200" ht="21" customHeight="1" thickBot="1" x14ac:dyDescent="0.25">
      <c r="A68" s="373"/>
      <c r="B68" s="88"/>
      <c r="C68" s="285"/>
      <c r="D68" s="695"/>
      <c r="E68" s="696"/>
      <c r="F68" s="817">
        <v>35</v>
      </c>
      <c r="G68" s="818"/>
      <c r="H68" s="818"/>
      <c r="I68" s="818"/>
      <c r="J68" s="818"/>
      <c r="K68" s="818"/>
      <c r="L68" s="818"/>
      <c r="M68" s="818"/>
      <c r="N68" s="818"/>
      <c r="O68" s="818"/>
      <c r="P68" s="818"/>
      <c r="Q68" s="818"/>
      <c r="R68" s="818"/>
      <c r="S68" s="818"/>
      <c r="T68" s="818"/>
      <c r="U68" s="818"/>
      <c r="V68" s="818"/>
      <c r="W68" s="818"/>
      <c r="X68" s="818"/>
      <c r="Y68" s="818"/>
      <c r="Z68" s="819"/>
      <c r="AA68" s="51"/>
      <c r="AC68" s="249"/>
      <c r="AD68" s="258"/>
      <c r="AE68" s="249"/>
      <c r="AF68" s="249"/>
      <c r="AG68" s="249"/>
      <c r="AH68" s="249"/>
      <c r="AI68" s="249"/>
      <c r="AJ68" s="249"/>
      <c r="BX68" s="249"/>
      <c r="BY68" s="249"/>
      <c r="BZ68" s="249"/>
      <c r="CA68" s="249"/>
      <c r="CB68" s="249"/>
      <c r="CC68" s="249"/>
      <c r="CD68" s="249"/>
      <c r="CE68" s="249"/>
      <c r="CF68" s="249"/>
      <c r="CG68" s="47"/>
      <c r="CH68" s="47"/>
      <c r="CI68" s="47"/>
      <c r="CJ68" s="47"/>
      <c r="CK68" s="47"/>
      <c r="CL68" s="47"/>
      <c r="CM68" s="47"/>
      <c r="GB68" s="2"/>
      <c r="GC68" s="2"/>
      <c r="GD68" s="2"/>
      <c r="GE68" s="2"/>
      <c r="GF68" s="2"/>
      <c r="GG68" s="2"/>
      <c r="GH68" s="2"/>
      <c r="GI68" s="2"/>
      <c r="GJ68" s="2"/>
      <c r="GK68" s="2"/>
      <c r="GL68" s="2"/>
      <c r="GM68" s="2"/>
      <c r="GN68" s="2"/>
      <c r="GO68" s="2"/>
      <c r="GP68" s="2"/>
      <c r="GQ68" s="2"/>
      <c r="GR68" s="2"/>
    </row>
    <row r="69" spans="1:200" ht="30" customHeight="1" thickBot="1" x14ac:dyDescent="0.25">
      <c r="A69" s="364"/>
      <c r="B69" s="203" t="s">
        <v>565</v>
      </c>
      <c r="C69" s="155" t="s">
        <v>566</v>
      </c>
      <c r="D69" s="278"/>
      <c r="E69" s="279"/>
      <c r="F69" s="176"/>
      <c r="G69" s="281"/>
      <c r="H69" s="278"/>
      <c r="I69" s="279"/>
      <c r="J69" s="282"/>
      <c r="K69" s="281"/>
      <c r="L69" s="410"/>
      <c r="M69" s="279"/>
      <c r="N69" s="280"/>
      <c r="O69" s="281"/>
      <c r="P69" s="278"/>
      <c r="Q69" s="279"/>
      <c r="R69" s="280"/>
      <c r="S69" s="281"/>
      <c r="T69" s="176"/>
      <c r="U69" s="279"/>
      <c r="V69" s="280"/>
      <c r="W69" s="279"/>
      <c r="X69" s="411"/>
      <c r="Y69" s="284"/>
      <c r="Z69" s="376"/>
      <c r="AD69" s="258"/>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row>
    <row r="70" spans="1:200" ht="27.95" customHeight="1" x14ac:dyDescent="0.2">
      <c r="A70" s="389"/>
      <c r="B70" s="198"/>
      <c r="C70" s="457" t="s">
        <v>592</v>
      </c>
      <c r="D70" s="839"/>
      <c r="E70" s="840"/>
      <c r="F70" s="840"/>
      <c r="G70" s="840"/>
      <c r="H70" s="840"/>
      <c r="I70" s="840"/>
      <c r="J70" s="840"/>
      <c r="K70" s="840"/>
      <c r="L70" s="840"/>
      <c r="M70" s="840"/>
      <c r="N70" s="840"/>
      <c r="O70" s="840"/>
      <c r="P70" s="840"/>
      <c r="Q70" s="840"/>
      <c r="R70" s="840"/>
      <c r="S70" s="840"/>
      <c r="T70" s="840"/>
      <c r="U70" s="840"/>
      <c r="V70" s="840"/>
      <c r="W70" s="840"/>
      <c r="X70" s="840"/>
      <c r="Y70" s="840"/>
      <c r="Z70" s="841"/>
      <c r="AA70" s="230">
        <f t="shared" ref="AA70" si="12">COUNTIF(D70:W70,"a")+COUNTIF(D70:W70,"s")</f>
        <v>0</v>
      </c>
      <c r="AD70" s="258"/>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row>
    <row r="71" spans="1:200" ht="27.95" customHeight="1" x14ac:dyDescent="0.2">
      <c r="A71" s="375"/>
      <c r="B71" s="188" t="s">
        <v>567</v>
      </c>
      <c r="C71" s="119" t="s">
        <v>568</v>
      </c>
      <c r="D71" s="815"/>
      <c r="E71" s="816"/>
      <c r="F71" s="815"/>
      <c r="G71" s="816"/>
      <c r="H71" s="815"/>
      <c r="I71" s="816"/>
      <c r="J71" s="815"/>
      <c r="K71" s="816"/>
      <c r="L71" s="815"/>
      <c r="M71" s="816"/>
      <c r="N71" s="815"/>
      <c r="O71" s="816"/>
      <c r="P71" s="815"/>
      <c r="Q71" s="816"/>
      <c r="R71" s="815"/>
      <c r="S71" s="816"/>
      <c r="T71" s="815"/>
      <c r="U71" s="816"/>
      <c r="V71" s="815"/>
      <c r="W71" s="816"/>
      <c r="X71" s="451"/>
      <c r="Y71" s="79">
        <f>IF(OR(D71="s",F71="s",H71="s",J71="s",L71="s",N71="s",P71="s",R71="s",T71="s",V71="s"), 0, IF(OR(D71="a",F71="a",H71="a",J71="a",L71="a",N71="a",P71="a",R71="a",T71="a",V71="a"),Z71,0))</f>
        <v>0</v>
      </c>
      <c r="Z71" s="382">
        <v>15</v>
      </c>
      <c r="AA71" s="40">
        <f t="shared" ref="AA71:AA79" si="13">COUNTIF(D71:W71,"a")+COUNTIF(D71:W71,"s")</f>
        <v>0</v>
      </c>
      <c r="AB71" s="452"/>
      <c r="AD71" s="453"/>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53"/>
      <c r="CH71" s="53"/>
      <c r="CI71" s="53"/>
      <c r="CJ71" s="53"/>
      <c r="CK71" s="53"/>
      <c r="CL71" s="53"/>
      <c r="CM71" s="53"/>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row>
    <row r="72" spans="1:200" ht="67.7" customHeight="1" x14ac:dyDescent="0.2">
      <c r="A72" s="375"/>
      <c r="B72" s="189" t="s">
        <v>569</v>
      </c>
      <c r="C72" s="120" t="s">
        <v>570</v>
      </c>
      <c r="D72" s="805"/>
      <c r="E72" s="806"/>
      <c r="F72" s="805"/>
      <c r="G72" s="806"/>
      <c r="H72" s="805"/>
      <c r="I72" s="806"/>
      <c r="J72" s="805"/>
      <c r="K72" s="806"/>
      <c r="L72" s="805"/>
      <c r="M72" s="806"/>
      <c r="N72" s="805"/>
      <c r="O72" s="806"/>
      <c r="P72" s="805"/>
      <c r="Q72" s="806"/>
      <c r="R72" s="805"/>
      <c r="S72" s="806"/>
      <c r="T72" s="805"/>
      <c r="U72" s="806"/>
      <c r="V72" s="805"/>
      <c r="W72" s="806"/>
      <c r="X72" s="451"/>
      <c r="Y72" s="30">
        <f t="shared" ref="Y72:Y74" si="14">IF(OR(D72="s",F72="s",H72="s",J72="s",L72="s",N72="s",P72="s",R72="s",T72="s",V72="s"), 0, IF(OR(D72="a",F72="a",H72="a",J72="a",L72="a",N72="a",P72="a",R72="a",T72="a",V72="a"),Z72,0))</f>
        <v>0</v>
      </c>
      <c r="Z72" s="379">
        <v>5</v>
      </c>
      <c r="AA72" s="40">
        <f t="shared" si="13"/>
        <v>0</v>
      </c>
      <c r="AB72" s="452"/>
      <c r="AD72" s="453" t="s">
        <v>209</v>
      </c>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53"/>
      <c r="CH72" s="53"/>
      <c r="CI72" s="53"/>
      <c r="CJ72" s="53"/>
      <c r="CK72" s="53"/>
      <c r="CL72" s="53"/>
      <c r="CM72" s="53"/>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row>
    <row r="73" spans="1:200" ht="45" customHeight="1" x14ac:dyDescent="0.2">
      <c r="A73" s="375"/>
      <c r="B73" s="199" t="s">
        <v>571</v>
      </c>
      <c r="C73" s="120" t="s">
        <v>572</v>
      </c>
      <c r="D73" s="805"/>
      <c r="E73" s="806"/>
      <c r="F73" s="805"/>
      <c r="G73" s="806"/>
      <c r="H73" s="805"/>
      <c r="I73" s="806"/>
      <c r="J73" s="805"/>
      <c r="K73" s="806"/>
      <c r="L73" s="805"/>
      <c r="M73" s="806"/>
      <c r="N73" s="805"/>
      <c r="O73" s="806"/>
      <c r="P73" s="805"/>
      <c r="Q73" s="806"/>
      <c r="R73" s="805"/>
      <c r="S73" s="806"/>
      <c r="T73" s="805"/>
      <c r="U73" s="806"/>
      <c r="V73" s="805"/>
      <c r="W73" s="806"/>
      <c r="X73" s="451"/>
      <c r="Y73" s="74">
        <f t="shared" si="14"/>
        <v>0</v>
      </c>
      <c r="Z73" s="383">
        <v>5</v>
      </c>
      <c r="AA73" s="40">
        <f t="shared" si="13"/>
        <v>0</v>
      </c>
      <c r="AB73" s="452"/>
      <c r="AD73" s="453" t="s">
        <v>209</v>
      </c>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53"/>
      <c r="CH73" s="53"/>
      <c r="CI73" s="53"/>
      <c r="CJ73" s="53"/>
      <c r="CK73" s="53"/>
      <c r="CL73" s="53"/>
      <c r="CM73" s="53"/>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row>
    <row r="74" spans="1:200" ht="67.7" customHeight="1" x14ac:dyDescent="0.2">
      <c r="A74" s="375"/>
      <c r="B74" s="358" t="s">
        <v>573</v>
      </c>
      <c r="C74" s="113" t="s">
        <v>574</v>
      </c>
      <c r="D74" s="807"/>
      <c r="E74" s="808"/>
      <c r="F74" s="807"/>
      <c r="G74" s="808"/>
      <c r="H74" s="807"/>
      <c r="I74" s="808"/>
      <c r="J74" s="807"/>
      <c r="K74" s="808"/>
      <c r="L74" s="807"/>
      <c r="M74" s="808"/>
      <c r="N74" s="807"/>
      <c r="O74" s="808"/>
      <c r="P74" s="807"/>
      <c r="Q74" s="808"/>
      <c r="R74" s="807"/>
      <c r="S74" s="808"/>
      <c r="T74" s="807"/>
      <c r="U74" s="808"/>
      <c r="V74" s="807"/>
      <c r="W74" s="808"/>
      <c r="X74" s="454"/>
      <c r="Y74" s="74">
        <f t="shared" si="14"/>
        <v>0</v>
      </c>
      <c r="Z74" s="383">
        <v>10</v>
      </c>
      <c r="AA74" s="40">
        <f t="shared" si="13"/>
        <v>0</v>
      </c>
      <c r="AB74" s="452"/>
      <c r="AD74" s="453"/>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53"/>
      <c r="CH74" s="53"/>
      <c r="CI74" s="53"/>
      <c r="CJ74" s="53"/>
      <c r="CK74" s="53"/>
      <c r="CL74" s="53"/>
      <c r="CM74" s="53"/>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row>
    <row r="75" spans="1:200" ht="27.95" customHeight="1" x14ac:dyDescent="0.2">
      <c r="A75" s="389"/>
      <c r="B75" s="189"/>
      <c r="C75" s="456" t="s">
        <v>575</v>
      </c>
      <c r="D75" s="845"/>
      <c r="E75" s="846"/>
      <c r="F75" s="846"/>
      <c r="G75" s="846"/>
      <c r="H75" s="846"/>
      <c r="I75" s="846"/>
      <c r="J75" s="846"/>
      <c r="K75" s="846"/>
      <c r="L75" s="846"/>
      <c r="M75" s="846"/>
      <c r="N75" s="846"/>
      <c r="O75" s="846"/>
      <c r="P75" s="846"/>
      <c r="Q75" s="846"/>
      <c r="R75" s="846"/>
      <c r="S75" s="846"/>
      <c r="T75" s="846"/>
      <c r="U75" s="846"/>
      <c r="V75" s="846"/>
      <c r="W75" s="846"/>
      <c r="X75" s="846"/>
      <c r="Y75" s="846"/>
      <c r="Z75" s="847"/>
      <c r="AA75" s="230">
        <f t="shared" si="13"/>
        <v>0</v>
      </c>
      <c r="AD75" s="453"/>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row>
    <row r="76" spans="1:200" ht="88.5" customHeight="1" x14ac:dyDescent="0.2">
      <c r="A76" s="375"/>
      <c r="B76" s="188" t="s">
        <v>576</v>
      </c>
      <c r="C76" s="119" t="s">
        <v>577</v>
      </c>
      <c r="D76" s="815"/>
      <c r="E76" s="816"/>
      <c r="F76" s="815"/>
      <c r="G76" s="816"/>
      <c r="H76" s="815"/>
      <c r="I76" s="816"/>
      <c r="J76" s="815"/>
      <c r="K76" s="816"/>
      <c r="L76" s="815"/>
      <c r="M76" s="816"/>
      <c r="N76" s="815"/>
      <c r="O76" s="816"/>
      <c r="P76" s="815"/>
      <c r="Q76" s="816"/>
      <c r="R76" s="815"/>
      <c r="S76" s="816"/>
      <c r="T76" s="815"/>
      <c r="U76" s="816"/>
      <c r="V76" s="815"/>
      <c r="W76" s="816"/>
      <c r="X76" s="451"/>
      <c r="Y76" s="455">
        <f t="shared" ref="Y76:Y79" si="15">IF(OR(D76="s",F76="s",H76="s",J76="s",L76="s",N76="s",P76="s",R76="s",T76="s",V76="s"), 0, IF(OR(D76="a",F76="a",H76="a",J76="a",L76="a",N76="a",P76="a",R76="a",T76="a",V76="a"),Z76,0))</f>
        <v>0</v>
      </c>
      <c r="Z76" s="391">
        <v>5</v>
      </c>
      <c r="AA76" s="40">
        <f t="shared" si="13"/>
        <v>0</v>
      </c>
      <c r="AB76" s="452"/>
      <c r="AD76" s="453" t="s">
        <v>209</v>
      </c>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53"/>
      <c r="CH76" s="53"/>
      <c r="CI76" s="53"/>
      <c r="CJ76" s="53"/>
      <c r="CK76" s="53"/>
      <c r="CL76" s="53"/>
      <c r="CM76" s="53"/>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row>
    <row r="77" spans="1:200" ht="106.5" customHeight="1" x14ac:dyDescent="0.2">
      <c r="A77" s="375"/>
      <c r="B77" s="189" t="s">
        <v>578</v>
      </c>
      <c r="C77" s="113" t="s">
        <v>579</v>
      </c>
      <c r="D77" s="805"/>
      <c r="E77" s="806"/>
      <c r="F77" s="805"/>
      <c r="G77" s="806"/>
      <c r="H77" s="805"/>
      <c r="I77" s="806"/>
      <c r="J77" s="805"/>
      <c r="K77" s="806"/>
      <c r="L77" s="805"/>
      <c r="M77" s="806"/>
      <c r="N77" s="805"/>
      <c r="O77" s="806"/>
      <c r="P77" s="805"/>
      <c r="Q77" s="806"/>
      <c r="R77" s="805"/>
      <c r="S77" s="806"/>
      <c r="T77" s="805"/>
      <c r="U77" s="806"/>
      <c r="V77" s="805"/>
      <c r="W77" s="806"/>
      <c r="X77" s="451"/>
      <c r="Y77" s="74">
        <f t="shared" si="15"/>
        <v>0</v>
      </c>
      <c r="Z77" s="383">
        <v>5</v>
      </c>
      <c r="AA77" s="40">
        <f t="shared" si="13"/>
        <v>0</v>
      </c>
      <c r="AB77" s="452"/>
      <c r="AD77" s="453"/>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53"/>
      <c r="CH77" s="53"/>
      <c r="CI77" s="53"/>
      <c r="CJ77" s="53"/>
      <c r="CK77" s="53"/>
      <c r="CL77" s="53"/>
      <c r="CM77" s="53"/>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row>
    <row r="78" spans="1:200" ht="45" customHeight="1" x14ac:dyDescent="0.2">
      <c r="A78" s="375"/>
      <c r="B78" s="189" t="s">
        <v>580</v>
      </c>
      <c r="C78" s="120" t="s">
        <v>1044</v>
      </c>
      <c r="D78" s="805"/>
      <c r="E78" s="806"/>
      <c r="F78" s="805"/>
      <c r="G78" s="806"/>
      <c r="H78" s="805"/>
      <c r="I78" s="806"/>
      <c r="J78" s="805"/>
      <c r="K78" s="806"/>
      <c r="L78" s="805"/>
      <c r="M78" s="806"/>
      <c r="N78" s="805"/>
      <c r="O78" s="806"/>
      <c r="P78" s="805"/>
      <c r="Q78" s="806"/>
      <c r="R78" s="805"/>
      <c r="S78" s="806"/>
      <c r="T78" s="805"/>
      <c r="U78" s="806"/>
      <c r="V78" s="805"/>
      <c r="W78" s="806"/>
      <c r="X78" s="451"/>
      <c r="Y78" s="74">
        <f t="shared" si="15"/>
        <v>0</v>
      </c>
      <c r="Z78" s="383">
        <v>10</v>
      </c>
      <c r="AA78" s="40">
        <f t="shared" si="13"/>
        <v>0</v>
      </c>
      <c r="AB78" s="452"/>
      <c r="AD78" s="453"/>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53"/>
      <c r="CH78" s="53"/>
      <c r="CI78" s="53"/>
      <c r="CJ78" s="53"/>
      <c r="CK78" s="53"/>
      <c r="CL78" s="53"/>
      <c r="CM78" s="53"/>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row>
    <row r="79" spans="1:200" ht="67.7" customHeight="1" thickBot="1" x14ac:dyDescent="0.2">
      <c r="A79" s="375"/>
      <c r="B79" s="189" t="s">
        <v>581</v>
      </c>
      <c r="C79" s="120" t="s">
        <v>582</v>
      </c>
      <c r="D79" s="650"/>
      <c r="E79" s="651"/>
      <c r="F79" s="650"/>
      <c r="G79" s="651"/>
      <c r="H79" s="650"/>
      <c r="I79" s="651"/>
      <c r="J79" s="650"/>
      <c r="K79" s="651"/>
      <c r="L79" s="650"/>
      <c r="M79" s="651"/>
      <c r="N79" s="650"/>
      <c r="O79" s="651"/>
      <c r="P79" s="650"/>
      <c r="Q79" s="651"/>
      <c r="R79" s="650"/>
      <c r="S79" s="651"/>
      <c r="T79" s="650"/>
      <c r="U79" s="651"/>
      <c r="V79" s="650"/>
      <c r="W79" s="651"/>
      <c r="X79" s="451"/>
      <c r="Y79" s="31">
        <f t="shared" si="15"/>
        <v>0</v>
      </c>
      <c r="Z79" s="383">
        <v>10</v>
      </c>
      <c r="AA79" s="40">
        <f t="shared" si="13"/>
        <v>0</v>
      </c>
      <c r="AB79" s="452"/>
      <c r="AD79" s="453" t="s">
        <v>209</v>
      </c>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53"/>
      <c r="CH79" s="53"/>
      <c r="CI79" s="53"/>
      <c r="CJ79" s="53"/>
      <c r="CK79" s="53"/>
      <c r="CL79" s="53"/>
      <c r="CM79" s="53"/>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row>
    <row r="80" spans="1:200" ht="21" customHeight="1" thickTop="1" thickBot="1" x14ac:dyDescent="0.25">
      <c r="A80" s="375"/>
      <c r="B80" s="41"/>
      <c r="C80" s="137"/>
      <c r="D80" s="692" t="s">
        <v>443</v>
      </c>
      <c r="E80" s="702"/>
      <c r="F80" s="702"/>
      <c r="G80" s="702"/>
      <c r="H80" s="702"/>
      <c r="I80" s="702"/>
      <c r="J80" s="702"/>
      <c r="K80" s="702"/>
      <c r="L80" s="702"/>
      <c r="M80" s="702"/>
      <c r="N80" s="702"/>
      <c r="O80" s="702"/>
      <c r="P80" s="702"/>
      <c r="Q80" s="702"/>
      <c r="R80" s="702"/>
      <c r="S80" s="702"/>
      <c r="T80" s="702"/>
      <c r="U80" s="702"/>
      <c r="V80" s="702"/>
      <c r="W80" s="702"/>
      <c r="X80" s="703"/>
      <c r="Y80" s="1">
        <f>SUM(Y71:Y79)</f>
        <v>0</v>
      </c>
      <c r="Z80" s="380">
        <f>SUM(Z71:Z79)</f>
        <v>65</v>
      </c>
      <c r="AD80" s="258"/>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row>
    <row r="81" spans="1:200" ht="21" customHeight="1" thickBot="1" x14ac:dyDescent="0.25">
      <c r="A81" s="373"/>
      <c r="B81" s="88"/>
      <c r="C81" s="285"/>
      <c r="D81" s="695"/>
      <c r="E81" s="809"/>
      <c r="F81" s="810">
        <v>25</v>
      </c>
      <c r="G81" s="811"/>
      <c r="H81" s="811"/>
      <c r="I81" s="811"/>
      <c r="J81" s="811"/>
      <c r="K81" s="811"/>
      <c r="L81" s="811"/>
      <c r="M81" s="811"/>
      <c r="N81" s="811"/>
      <c r="O81" s="811"/>
      <c r="P81" s="811"/>
      <c r="Q81" s="811"/>
      <c r="R81" s="811"/>
      <c r="S81" s="811"/>
      <c r="T81" s="811"/>
      <c r="U81" s="811"/>
      <c r="V81" s="811"/>
      <c r="W81" s="811"/>
      <c r="X81" s="811"/>
      <c r="Y81" s="811"/>
      <c r="Z81" s="812"/>
      <c r="AA81" s="229"/>
      <c r="AC81" s="249"/>
      <c r="AD81" s="259"/>
      <c r="AE81" s="249"/>
      <c r="AF81" s="249"/>
      <c r="AG81" s="249"/>
      <c r="AH81" s="249"/>
      <c r="AI81" s="249"/>
      <c r="AJ81" s="249"/>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row>
    <row r="82" spans="1:200" ht="30" customHeight="1" thickBot="1" x14ac:dyDescent="0.25">
      <c r="A82" s="364"/>
      <c r="B82" s="203" t="s">
        <v>583</v>
      </c>
      <c r="C82" s="155" t="s">
        <v>584</v>
      </c>
      <c r="D82" s="278"/>
      <c r="E82" s="279"/>
      <c r="F82" s="176"/>
      <c r="G82" s="281"/>
      <c r="H82" s="278"/>
      <c r="I82" s="279"/>
      <c r="J82" s="282"/>
      <c r="K82" s="281"/>
      <c r="L82" s="410"/>
      <c r="M82" s="279"/>
      <c r="N82" s="280"/>
      <c r="O82" s="281"/>
      <c r="P82" s="278"/>
      <c r="Q82" s="279"/>
      <c r="R82" s="280"/>
      <c r="S82" s="281"/>
      <c r="T82" s="176"/>
      <c r="U82" s="279"/>
      <c r="V82" s="280"/>
      <c r="W82" s="279"/>
      <c r="X82" s="411"/>
      <c r="Y82" s="284"/>
      <c r="Z82" s="376"/>
      <c r="AA82" s="40"/>
      <c r="AB82" s="53"/>
      <c r="AD82" s="453"/>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53"/>
      <c r="CH82" s="53"/>
      <c r="CI82" s="53"/>
      <c r="CJ82" s="53"/>
      <c r="CK82" s="53"/>
      <c r="CL82" s="53"/>
      <c r="CM82" s="53"/>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row>
    <row r="83" spans="1:200" ht="45" customHeight="1" x14ac:dyDescent="0.2">
      <c r="A83" s="375"/>
      <c r="B83" s="188" t="s">
        <v>585</v>
      </c>
      <c r="C83" s="119" t="s">
        <v>586</v>
      </c>
      <c r="D83" s="813"/>
      <c r="E83" s="814"/>
      <c r="F83" s="813"/>
      <c r="G83" s="814"/>
      <c r="H83" s="813"/>
      <c r="I83" s="814"/>
      <c r="J83" s="813"/>
      <c r="K83" s="814"/>
      <c r="L83" s="813"/>
      <c r="M83" s="814"/>
      <c r="N83" s="813"/>
      <c r="O83" s="814"/>
      <c r="P83" s="813"/>
      <c r="Q83" s="814"/>
      <c r="R83" s="813"/>
      <c r="S83" s="814"/>
      <c r="T83" s="813"/>
      <c r="U83" s="814"/>
      <c r="V83" s="813"/>
      <c r="W83" s="814"/>
      <c r="X83" s="451"/>
      <c r="Y83" s="79">
        <f>IF(OR(D83="s",F83="s",H83="s",J83="s",L83="s",N83="s",P83="s",R83="s",T83="s",V83="s"), 0, IF(OR(D83="a",F83="a",H83="a",J83="a",L83="a",N83="a",P83="a",R83="a",T83="a",V83="a"),Z83,0))</f>
        <v>0</v>
      </c>
      <c r="Z83" s="388">
        <v>10</v>
      </c>
      <c r="AA83" s="40">
        <f>COUNTIF(D83:W83,"a")+COUNTIF(D83:W83,"s")</f>
        <v>0</v>
      </c>
      <c r="AB83" s="452"/>
      <c r="AD83" s="453"/>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53"/>
      <c r="CH83" s="53"/>
      <c r="CI83" s="53"/>
      <c r="CJ83" s="53"/>
      <c r="CK83" s="53"/>
      <c r="CL83" s="53"/>
      <c r="CM83" s="53"/>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row>
    <row r="84" spans="1:200" ht="180" customHeight="1" x14ac:dyDescent="0.2">
      <c r="A84" s="823"/>
      <c r="B84" s="825" t="s">
        <v>587</v>
      </c>
      <c r="C84" s="120" t="s">
        <v>734</v>
      </c>
      <c r="D84" s="678"/>
      <c r="E84" s="679"/>
      <c r="F84" s="678"/>
      <c r="G84" s="679"/>
      <c r="H84" s="678"/>
      <c r="I84" s="679"/>
      <c r="J84" s="678"/>
      <c r="K84" s="679"/>
      <c r="L84" s="678"/>
      <c r="M84" s="679"/>
      <c r="N84" s="678"/>
      <c r="O84" s="679"/>
      <c r="P84" s="678"/>
      <c r="Q84" s="679"/>
      <c r="R84" s="678"/>
      <c r="S84" s="679"/>
      <c r="T84" s="678"/>
      <c r="U84" s="679"/>
      <c r="V84" s="678"/>
      <c r="W84" s="679"/>
      <c r="X84" s="451"/>
      <c r="Y84" s="30">
        <f>IF(OR(D84="s",F84="s",H84="s",J84="s",L84="s",N84="s",P84="s",R84="s",T84="s",V84="s"), 0, IF(OR(D84="a",F84="a",H84="a",J84="a",L84="a",N84="a",P84="a",R84="a",T84="a",V84="a"),Z84,0))</f>
        <v>0</v>
      </c>
      <c r="Z84" s="379">
        <v>10</v>
      </c>
      <c r="AA84" s="40">
        <f>COUNTIF(D84:W84,"a")+COUNTIF(D84:W84,"s")</f>
        <v>0</v>
      </c>
      <c r="AB84" s="452"/>
      <c r="AD84" s="258"/>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53"/>
      <c r="CH84" s="53"/>
      <c r="CI84" s="53"/>
      <c r="CJ84" s="53"/>
      <c r="CK84" s="53"/>
      <c r="CL84" s="53"/>
      <c r="CM84" s="53"/>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row>
    <row r="85" spans="1:200" ht="27.95" customHeight="1" x14ac:dyDescent="0.2">
      <c r="A85" s="824"/>
      <c r="B85" s="826"/>
      <c r="C85" s="490" t="s">
        <v>735</v>
      </c>
      <c r="D85" s="827" t="s">
        <v>736</v>
      </c>
      <c r="E85" s="828"/>
      <c r="F85" s="828"/>
      <c r="G85" s="828"/>
      <c r="H85" s="828"/>
      <c r="I85" s="828"/>
      <c r="J85" s="828"/>
      <c r="K85" s="828"/>
      <c r="L85" s="828"/>
      <c r="M85" s="828"/>
      <c r="N85" s="828"/>
      <c r="O85" s="828"/>
      <c r="P85" s="828"/>
      <c r="Q85" s="828"/>
      <c r="R85" s="828"/>
      <c r="S85" s="828"/>
      <c r="T85" s="828"/>
      <c r="U85" s="828"/>
      <c r="V85" s="828"/>
      <c r="W85" s="828"/>
      <c r="X85" s="828"/>
      <c r="Y85" s="828"/>
      <c r="Z85" s="829"/>
      <c r="AA85" s="40">
        <f>COUNTIF(D85:W85,"a")+COUNTIF(D85:W85,"s")</f>
        <v>0</v>
      </c>
      <c r="AB85" s="452"/>
      <c r="AD85" s="258"/>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53"/>
      <c r="CH85" s="53"/>
      <c r="CI85" s="53"/>
      <c r="CJ85" s="53"/>
      <c r="CK85" s="53"/>
      <c r="CL85" s="53"/>
      <c r="CM85" s="53"/>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row>
    <row r="86" spans="1:200" ht="45" customHeight="1" x14ac:dyDescent="0.2">
      <c r="A86" s="375"/>
      <c r="B86" s="199" t="s">
        <v>588</v>
      </c>
      <c r="C86" s="120" t="s">
        <v>589</v>
      </c>
      <c r="D86" s="805"/>
      <c r="E86" s="806"/>
      <c r="F86" s="805"/>
      <c r="G86" s="806"/>
      <c r="H86" s="805"/>
      <c r="I86" s="806"/>
      <c r="J86" s="805"/>
      <c r="K86" s="806"/>
      <c r="L86" s="805"/>
      <c r="M86" s="806"/>
      <c r="N86" s="805"/>
      <c r="O86" s="806"/>
      <c r="P86" s="805"/>
      <c r="Q86" s="806"/>
      <c r="R86" s="805"/>
      <c r="S86" s="806"/>
      <c r="T86" s="805"/>
      <c r="U86" s="806"/>
      <c r="V86" s="805"/>
      <c r="W86" s="806"/>
      <c r="X86" s="451"/>
      <c r="Y86" s="74">
        <f>IF(OR(D86="s",F86="s",H86="s",J86="s",L86="s",N86="s",P86="s",R86="s",T86="s",V86="s"), 0, IF(OR(D86="a",F86="a",H86="a",J86="a",L86="a",N86="a",P86="a",R86="a",T86="a",V86="a"),Z86,0))</f>
        <v>0</v>
      </c>
      <c r="Z86" s="383">
        <v>5</v>
      </c>
      <c r="AA86" s="40">
        <f>COUNTIF(D86:W86,"a")+COUNTIF(D86:W86,"s")</f>
        <v>0</v>
      </c>
      <c r="AB86" s="452"/>
      <c r="AD86" s="453"/>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53"/>
      <c r="CH86" s="53"/>
      <c r="CI86" s="53"/>
      <c r="CJ86" s="53"/>
      <c r="CK86" s="53"/>
      <c r="CL86" s="53"/>
      <c r="CM86" s="53"/>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row>
    <row r="87" spans="1:200" ht="45" customHeight="1" thickBot="1" x14ac:dyDescent="0.25">
      <c r="A87" s="375"/>
      <c r="B87" s="199" t="s">
        <v>590</v>
      </c>
      <c r="C87" s="120" t="s">
        <v>591</v>
      </c>
      <c r="D87" s="805"/>
      <c r="E87" s="806"/>
      <c r="F87" s="805"/>
      <c r="G87" s="806"/>
      <c r="H87" s="805"/>
      <c r="I87" s="806"/>
      <c r="J87" s="805"/>
      <c r="K87" s="806"/>
      <c r="L87" s="805"/>
      <c r="M87" s="806"/>
      <c r="N87" s="805"/>
      <c r="O87" s="806"/>
      <c r="P87" s="805"/>
      <c r="Q87" s="806"/>
      <c r="R87" s="805"/>
      <c r="S87" s="806"/>
      <c r="T87" s="805"/>
      <c r="U87" s="806"/>
      <c r="V87" s="805"/>
      <c r="W87" s="806"/>
      <c r="X87" s="451"/>
      <c r="Y87" s="30">
        <f>IF(OR(D87="s",F87="s",H87="s",J87="s",L87="s",N87="s",P87="s",R87="s",T87="s",V87="s"), 0, IF(OR(D87="a",F87="a",H87="a",J87="a",L87="a",N87="a",P87="a",R87="a",T87="a",V87="a"),Z87,0))</f>
        <v>0</v>
      </c>
      <c r="Z87" s="379">
        <v>5</v>
      </c>
      <c r="AA87" s="40">
        <f>COUNTIF(D87:W87,"a")+COUNTIF(D87:W87,"s")</f>
        <v>0</v>
      </c>
      <c r="AB87" s="452"/>
      <c r="AD87" s="453"/>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53"/>
      <c r="CH87" s="53"/>
      <c r="CI87" s="53"/>
      <c r="CJ87" s="53"/>
      <c r="CK87" s="53"/>
      <c r="CL87" s="53"/>
      <c r="CM87" s="53"/>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row>
    <row r="88" spans="1:200" ht="21" customHeight="1" thickTop="1" thickBot="1" x14ac:dyDescent="0.25">
      <c r="A88" s="375"/>
      <c r="B88" s="41"/>
      <c r="C88" s="137"/>
      <c r="D88" s="692" t="s">
        <v>443</v>
      </c>
      <c r="E88" s="702"/>
      <c r="F88" s="702"/>
      <c r="G88" s="702"/>
      <c r="H88" s="702"/>
      <c r="I88" s="702"/>
      <c r="J88" s="702"/>
      <c r="K88" s="702"/>
      <c r="L88" s="702"/>
      <c r="M88" s="702"/>
      <c r="N88" s="702"/>
      <c r="O88" s="702"/>
      <c r="P88" s="702"/>
      <c r="Q88" s="702"/>
      <c r="R88" s="702"/>
      <c r="S88" s="702"/>
      <c r="T88" s="702"/>
      <c r="U88" s="702"/>
      <c r="V88" s="702"/>
      <c r="W88" s="702"/>
      <c r="X88" s="703"/>
      <c r="Y88" s="1">
        <f>SUM(Y83:Y87)</f>
        <v>0</v>
      </c>
      <c r="Z88" s="380">
        <f>SUM(Z83:Z87)</f>
        <v>30</v>
      </c>
      <c r="AD88" s="258"/>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row>
    <row r="89" spans="1:200" ht="21" customHeight="1" thickBot="1" x14ac:dyDescent="0.25">
      <c r="A89" s="373"/>
      <c r="B89" s="88"/>
      <c r="C89" s="285"/>
      <c r="D89" s="695"/>
      <c r="E89" s="809"/>
      <c r="F89" s="907">
        <v>0</v>
      </c>
      <c r="G89" s="908"/>
      <c r="H89" s="908"/>
      <c r="I89" s="908"/>
      <c r="J89" s="908"/>
      <c r="K89" s="908"/>
      <c r="L89" s="908"/>
      <c r="M89" s="908"/>
      <c r="N89" s="908"/>
      <c r="O89" s="908"/>
      <c r="P89" s="908"/>
      <c r="Q89" s="908"/>
      <c r="R89" s="908"/>
      <c r="S89" s="908"/>
      <c r="T89" s="908"/>
      <c r="U89" s="908"/>
      <c r="V89" s="908"/>
      <c r="W89" s="908"/>
      <c r="X89" s="908"/>
      <c r="Y89" s="908"/>
      <c r="Z89" s="909"/>
      <c r="AA89" s="229"/>
      <c r="AC89" s="249"/>
      <c r="AD89" s="259"/>
      <c r="AE89" s="249"/>
      <c r="AF89" s="249"/>
      <c r="AG89" s="249"/>
      <c r="AH89" s="249"/>
      <c r="AI89" s="249"/>
      <c r="AJ89" s="249"/>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row>
    <row r="90" spans="1:200" ht="30" customHeight="1" thickBot="1" x14ac:dyDescent="0.25">
      <c r="A90" s="364"/>
      <c r="B90" s="277" t="s">
        <v>853</v>
      </c>
      <c r="C90" s="155" t="s">
        <v>854</v>
      </c>
      <c r="D90" s="278"/>
      <c r="E90" s="279"/>
      <c r="F90" s="280"/>
      <c r="G90" s="281"/>
      <c r="H90" s="176"/>
      <c r="I90" s="279"/>
      <c r="J90" s="179"/>
      <c r="K90" s="281"/>
      <c r="L90" s="278"/>
      <c r="M90" s="279"/>
      <c r="N90" s="280"/>
      <c r="O90" s="281"/>
      <c r="P90" s="278"/>
      <c r="Q90" s="279"/>
      <c r="R90" s="280"/>
      <c r="S90" s="281"/>
      <c r="T90" s="278"/>
      <c r="U90" s="279"/>
      <c r="V90" s="280"/>
      <c r="W90" s="279"/>
      <c r="X90" s="292"/>
      <c r="Y90" s="284"/>
      <c r="Z90" s="376"/>
      <c r="AA90" s="40"/>
      <c r="AB90" s="53"/>
      <c r="AD90" s="258"/>
      <c r="AE90" s="480"/>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53"/>
      <c r="CH90" s="53"/>
      <c r="CI90" s="53"/>
      <c r="CJ90" s="53"/>
      <c r="CK90" s="53"/>
      <c r="CL90" s="53"/>
      <c r="CM90" s="53"/>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row>
    <row r="91" spans="1:200" s="36" customFormat="1" ht="30" customHeight="1" x14ac:dyDescent="0.2">
      <c r="A91" s="375"/>
      <c r="B91" s="467"/>
      <c r="C91" s="618" t="s">
        <v>855</v>
      </c>
      <c r="D91" s="680"/>
      <c r="E91" s="681"/>
      <c r="F91" s="681"/>
      <c r="G91" s="681"/>
      <c r="H91" s="681"/>
      <c r="I91" s="681"/>
      <c r="J91" s="681"/>
      <c r="K91" s="681"/>
      <c r="L91" s="681"/>
      <c r="M91" s="681"/>
      <c r="N91" s="681"/>
      <c r="O91" s="681"/>
      <c r="P91" s="681"/>
      <c r="Q91" s="681"/>
      <c r="R91" s="681"/>
      <c r="S91" s="681"/>
      <c r="T91" s="681"/>
      <c r="U91" s="681"/>
      <c r="V91" s="681"/>
      <c r="W91" s="681"/>
      <c r="X91" s="681"/>
      <c r="Y91" s="681"/>
      <c r="Z91" s="682"/>
      <c r="AA91" s="51"/>
      <c r="AB91" s="53"/>
      <c r="AC91" s="247"/>
      <c r="AD91" s="258"/>
      <c r="AE91" s="247"/>
      <c r="AF91" s="247"/>
      <c r="AG91" s="247"/>
      <c r="AH91" s="247"/>
      <c r="AI91" s="247"/>
      <c r="AJ91" s="247"/>
      <c r="AK91" s="247"/>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49"/>
      <c r="CA91" s="249"/>
      <c r="CB91" s="249"/>
      <c r="CC91" s="249"/>
      <c r="CD91" s="249"/>
      <c r="CE91" s="249"/>
    </row>
    <row r="92" spans="1:200" ht="45" customHeight="1" x14ac:dyDescent="0.2">
      <c r="A92" s="375"/>
      <c r="B92" s="195" t="s">
        <v>856</v>
      </c>
      <c r="C92" s="489" t="s">
        <v>857</v>
      </c>
      <c r="D92" s="687"/>
      <c r="E92" s="688"/>
      <c r="F92" s="687"/>
      <c r="G92" s="688"/>
      <c r="H92" s="687"/>
      <c r="I92" s="688"/>
      <c r="J92" s="687"/>
      <c r="K92" s="688"/>
      <c r="L92" s="687"/>
      <c r="M92" s="688"/>
      <c r="N92" s="687"/>
      <c r="O92" s="688"/>
      <c r="P92" s="687"/>
      <c r="Q92" s="688"/>
      <c r="R92" s="687"/>
      <c r="S92" s="688"/>
      <c r="T92" s="687"/>
      <c r="U92" s="688"/>
      <c r="V92" s="687"/>
      <c r="W92" s="688"/>
      <c r="X92" s="451"/>
      <c r="Y92" s="79">
        <f>IF(OR(D92="s",F92="s",H92="s",J92="s",L92="s",N92="s",P92="s",R92="s",T92="s",V92="s"), 0, IF(OR(D92="a",F92="a",H92="a",J92="a",L92="a",N92="a",P92="a",R92="a",T92="a",V92="a"),Z92,0))</f>
        <v>0</v>
      </c>
      <c r="Z92" s="382">
        <v>10</v>
      </c>
      <c r="AA92" s="51">
        <f t="shared" ref="AA92:AA93" si="16">COUNTIF(D92:W92,"a")+COUNTIF(D92:W92,"s")</f>
        <v>0</v>
      </c>
      <c r="AB92" s="452"/>
      <c r="AD92" s="258" t="s">
        <v>209</v>
      </c>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53"/>
      <c r="CH92" s="53"/>
      <c r="CI92" s="53"/>
      <c r="CJ92" s="53"/>
      <c r="CK92" s="53"/>
      <c r="CL92" s="53"/>
      <c r="CM92" s="53"/>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row>
    <row r="93" spans="1:200" ht="45" customHeight="1" x14ac:dyDescent="0.2">
      <c r="A93" s="375"/>
      <c r="B93" s="196" t="s">
        <v>858</v>
      </c>
      <c r="C93" s="548" t="s">
        <v>859</v>
      </c>
      <c r="D93" s="678"/>
      <c r="E93" s="679"/>
      <c r="F93" s="678"/>
      <c r="G93" s="679"/>
      <c r="H93" s="678"/>
      <c r="I93" s="679"/>
      <c r="J93" s="678"/>
      <c r="K93" s="679"/>
      <c r="L93" s="678"/>
      <c r="M93" s="679"/>
      <c r="N93" s="678"/>
      <c r="O93" s="679"/>
      <c r="P93" s="678"/>
      <c r="Q93" s="679"/>
      <c r="R93" s="678"/>
      <c r="S93" s="679"/>
      <c r="T93" s="678"/>
      <c r="U93" s="679"/>
      <c r="V93" s="678"/>
      <c r="W93" s="679"/>
      <c r="X93" s="451"/>
      <c r="Y93" s="623">
        <f t="shared" ref="Y93" si="17">IF(OR(D93="s",F93="s",H93="s",J93="s",L93="s",N93="s",P93="s",R93="s",T93="s",V93="s"), 0, IF(OR(D93="a",F93="a",H93="a",J93="a",L93="a",N93="a",P93="a",R93="a",T93="a",V93="a"),Z93,0))</f>
        <v>0</v>
      </c>
      <c r="Z93" s="379">
        <v>5</v>
      </c>
      <c r="AA93" s="40">
        <f t="shared" si="16"/>
        <v>0</v>
      </c>
      <c r="AB93" s="452"/>
      <c r="AD93" s="258" t="s">
        <v>209</v>
      </c>
      <c r="AE93" s="480"/>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53"/>
      <c r="CH93" s="53"/>
      <c r="CI93" s="53"/>
      <c r="CJ93" s="53"/>
      <c r="CK93" s="53"/>
      <c r="CL93" s="53"/>
      <c r="CM93" s="53"/>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row>
    <row r="94" spans="1:200" ht="45" customHeight="1" x14ac:dyDescent="0.2">
      <c r="A94" s="384"/>
      <c r="B94" s="196" t="s">
        <v>860</v>
      </c>
      <c r="C94" s="548" t="s">
        <v>861</v>
      </c>
      <c r="D94" s="678"/>
      <c r="E94" s="679"/>
      <c r="F94" s="678"/>
      <c r="G94" s="679"/>
      <c r="H94" s="678"/>
      <c r="I94" s="679"/>
      <c r="J94" s="678"/>
      <c r="K94" s="679"/>
      <c r="L94" s="678"/>
      <c r="M94" s="679"/>
      <c r="N94" s="678"/>
      <c r="O94" s="679"/>
      <c r="P94" s="678"/>
      <c r="Q94" s="679"/>
      <c r="R94" s="678"/>
      <c r="S94" s="679"/>
      <c r="T94" s="678"/>
      <c r="U94" s="679"/>
      <c r="V94" s="678"/>
      <c r="W94" s="679"/>
      <c r="X94" s="451"/>
      <c r="Y94" s="623">
        <f>IF(OR(D94="s",F94="s",H94="s",J94="s",L94="s",N94="s",P94="s",R94="s",T94="s",V94="s"), 0, IF(OR(D94="a",F94="a",H94="a",J94="a",L94="a",N94="a",P94="a",R94="a",T94="a",V94="a"),Z94,0))</f>
        <v>0</v>
      </c>
      <c r="Z94" s="379">
        <v>5</v>
      </c>
      <c r="AA94" s="230">
        <f>COUNTIF(D94:W94,"a")+COUNTIF(D94:W94,"s")</f>
        <v>0</v>
      </c>
      <c r="AB94" s="452"/>
      <c r="AD94" s="258"/>
      <c r="AJ94" s="249"/>
      <c r="BX94" s="249"/>
      <c r="BY94" s="249"/>
      <c r="BZ94" s="249"/>
      <c r="CA94" s="249"/>
      <c r="CB94" s="249"/>
      <c r="CC94" s="249"/>
      <c r="CD94" s="249"/>
      <c r="CE94" s="249"/>
      <c r="CF94" s="249"/>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GR94" s="2"/>
    </row>
    <row r="95" spans="1:200" ht="45" customHeight="1" x14ac:dyDescent="0.2">
      <c r="A95" s="375"/>
      <c r="B95" s="196" t="s">
        <v>862</v>
      </c>
      <c r="C95" s="548" t="s">
        <v>863</v>
      </c>
      <c r="D95" s="678"/>
      <c r="E95" s="679"/>
      <c r="F95" s="678"/>
      <c r="G95" s="679"/>
      <c r="H95" s="678"/>
      <c r="I95" s="679"/>
      <c r="J95" s="678"/>
      <c r="K95" s="679"/>
      <c r="L95" s="678"/>
      <c r="M95" s="679"/>
      <c r="N95" s="678"/>
      <c r="O95" s="679"/>
      <c r="P95" s="678"/>
      <c r="Q95" s="679"/>
      <c r="R95" s="678"/>
      <c r="S95" s="679"/>
      <c r="T95" s="678"/>
      <c r="U95" s="679"/>
      <c r="V95" s="678"/>
      <c r="W95" s="679"/>
      <c r="X95" s="451"/>
      <c r="Y95" s="623">
        <f>IF(OR(D95="s",F95="s",H95="s",J95="s",L95="s",N95="s",P95="s",R95="s",T95="s",V95="s"), 0, IF(OR(D95="a",F95="a",H95="a",J95="a",L95="a",N95="a",P95="a",R95="a",T95="a",V95="a"),Z95,0))</f>
        <v>0</v>
      </c>
      <c r="Z95" s="379">
        <v>5</v>
      </c>
      <c r="AA95" s="40">
        <f>COUNTIF(D95:W95,"a")+COUNTIF(D95:W95,"s")</f>
        <v>0</v>
      </c>
      <c r="AB95" s="452"/>
      <c r="AD95" s="258"/>
      <c r="AE95" s="480"/>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53"/>
      <c r="CH95" s="53"/>
      <c r="CI95" s="53"/>
      <c r="CJ95" s="53"/>
      <c r="CK95" s="53"/>
      <c r="CL95" s="53"/>
      <c r="CM95" s="53"/>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row>
    <row r="96" spans="1:200" ht="45" customHeight="1" x14ac:dyDescent="0.2">
      <c r="A96" s="375"/>
      <c r="B96" s="549" t="s">
        <v>864</v>
      </c>
      <c r="C96" s="550" t="s">
        <v>865</v>
      </c>
      <c r="D96" s="700"/>
      <c r="E96" s="701"/>
      <c r="F96" s="700"/>
      <c r="G96" s="701"/>
      <c r="H96" s="700"/>
      <c r="I96" s="701"/>
      <c r="J96" s="700"/>
      <c r="K96" s="701"/>
      <c r="L96" s="700"/>
      <c r="M96" s="701"/>
      <c r="N96" s="700"/>
      <c r="O96" s="701"/>
      <c r="P96" s="700"/>
      <c r="Q96" s="701"/>
      <c r="R96" s="700"/>
      <c r="S96" s="701"/>
      <c r="T96" s="700"/>
      <c r="U96" s="701"/>
      <c r="V96" s="700"/>
      <c r="W96" s="701"/>
      <c r="X96" s="454"/>
      <c r="Y96" s="625">
        <f t="shared" ref="Y96:Y104" si="18">IF(OR(D96="s",F96="s",H96="s",J96="s",L96="s",N96="s",P96="s",R96="s",T96="s",V96="s"), 0, IF(OR(D96="a",F96="a",H96="a",J96="a",L96="a",N96="a",P96="a",R96="a",T96="a",V96="a"),Z96,0))</f>
        <v>0</v>
      </c>
      <c r="Z96" s="383">
        <v>5</v>
      </c>
      <c r="AA96" s="40">
        <f t="shared" ref="AA96:AA103" si="19">COUNTIF(D96:W96,"a")+COUNTIF(D96:W96,"s")</f>
        <v>0</v>
      </c>
      <c r="AB96" s="452"/>
      <c r="AD96" s="258"/>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53"/>
      <c r="CH96" s="53"/>
      <c r="CI96" s="53"/>
      <c r="CJ96" s="53"/>
      <c r="CK96" s="53"/>
      <c r="CL96" s="53"/>
      <c r="CM96" s="53"/>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row>
    <row r="97" spans="1:200" s="36" customFormat="1" ht="30" customHeight="1" x14ac:dyDescent="0.2">
      <c r="A97" s="375"/>
      <c r="B97" s="199"/>
      <c r="C97" s="551" t="s">
        <v>866</v>
      </c>
      <c r="D97" s="730"/>
      <c r="E97" s="730"/>
      <c r="F97" s="730"/>
      <c r="G97" s="730"/>
      <c r="H97" s="730"/>
      <c r="I97" s="730"/>
      <c r="J97" s="730"/>
      <c r="K97" s="730"/>
      <c r="L97" s="730"/>
      <c r="M97" s="730"/>
      <c r="N97" s="730"/>
      <c r="O97" s="730"/>
      <c r="P97" s="730"/>
      <c r="Q97" s="730"/>
      <c r="R97" s="730"/>
      <c r="S97" s="730"/>
      <c r="T97" s="730"/>
      <c r="U97" s="730"/>
      <c r="V97" s="730"/>
      <c r="W97" s="730"/>
      <c r="X97" s="730"/>
      <c r="Y97" s="730"/>
      <c r="Z97" s="731"/>
      <c r="AA97" s="51"/>
      <c r="AB97" s="53"/>
      <c r="AC97" s="247"/>
      <c r="AD97" s="247"/>
      <c r="AE97" s="247"/>
      <c r="AF97" s="247"/>
      <c r="AG97" s="247"/>
      <c r="AH97" s="247"/>
      <c r="AI97" s="247"/>
      <c r="AJ97" s="247"/>
      <c r="AK97" s="247"/>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49"/>
      <c r="CA97" s="249"/>
      <c r="CB97" s="249"/>
      <c r="CC97" s="249"/>
      <c r="CD97" s="249"/>
      <c r="CE97" s="249"/>
    </row>
    <row r="98" spans="1:200" s="36" customFormat="1" ht="30" customHeight="1" x14ac:dyDescent="0.2">
      <c r="A98" s="375"/>
      <c r="B98" s="199"/>
      <c r="C98" s="551" t="s">
        <v>867</v>
      </c>
      <c r="D98" s="730"/>
      <c r="E98" s="730"/>
      <c r="F98" s="730"/>
      <c r="G98" s="730"/>
      <c r="H98" s="730"/>
      <c r="I98" s="730"/>
      <c r="J98" s="730"/>
      <c r="K98" s="730"/>
      <c r="L98" s="730"/>
      <c r="M98" s="730"/>
      <c r="N98" s="730"/>
      <c r="O98" s="730"/>
      <c r="P98" s="730"/>
      <c r="Q98" s="730"/>
      <c r="R98" s="730"/>
      <c r="S98" s="730"/>
      <c r="T98" s="730"/>
      <c r="U98" s="730"/>
      <c r="V98" s="730"/>
      <c r="W98" s="730"/>
      <c r="X98" s="730"/>
      <c r="Y98" s="730"/>
      <c r="Z98" s="731"/>
      <c r="AA98" s="51"/>
      <c r="AB98" s="53"/>
      <c r="AC98" s="247"/>
      <c r="AD98" s="247"/>
      <c r="AE98" s="247"/>
      <c r="AF98" s="247"/>
      <c r="AG98" s="247"/>
      <c r="AH98" s="247"/>
      <c r="AI98" s="247"/>
      <c r="AJ98" s="247"/>
      <c r="AK98" s="247"/>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49"/>
      <c r="CA98" s="249"/>
      <c r="CB98" s="249"/>
      <c r="CC98" s="249"/>
      <c r="CD98" s="249"/>
      <c r="CE98" s="249"/>
    </row>
    <row r="99" spans="1:200" ht="67.7" customHeight="1" x14ac:dyDescent="0.2">
      <c r="A99" s="375"/>
      <c r="B99" s="195" t="s">
        <v>868</v>
      </c>
      <c r="C99" s="489" t="s">
        <v>869</v>
      </c>
      <c r="D99" s="687"/>
      <c r="E99" s="688"/>
      <c r="F99" s="687"/>
      <c r="G99" s="688"/>
      <c r="H99" s="687"/>
      <c r="I99" s="688"/>
      <c r="J99" s="687"/>
      <c r="K99" s="688"/>
      <c r="L99" s="687"/>
      <c r="M99" s="688"/>
      <c r="N99" s="687"/>
      <c r="O99" s="688"/>
      <c r="P99" s="687"/>
      <c r="Q99" s="688"/>
      <c r="R99" s="687"/>
      <c r="S99" s="688"/>
      <c r="T99" s="687"/>
      <c r="U99" s="688"/>
      <c r="V99" s="687"/>
      <c r="W99" s="688"/>
      <c r="X99" s="451"/>
      <c r="Y99" s="629">
        <f t="shared" si="18"/>
        <v>0</v>
      </c>
      <c r="Z99" s="382">
        <v>10</v>
      </c>
      <c r="AA99" s="40">
        <f t="shared" si="19"/>
        <v>0</v>
      </c>
      <c r="AB99" s="452"/>
      <c r="AD99" s="258"/>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53"/>
      <c r="CH99" s="53"/>
      <c r="CI99" s="53"/>
      <c r="CJ99" s="53"/>
      <c r="CK99" s="53"/>
      <c r="CL99" s="53"/>
      <c r="CM99" s="53"/>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row>
    <row r="100" spans="1:200" ht="45" customHeight="1" x14ac:dyDescent="0.2">
      <c r="A100" s="375"/>
      <c r="B100" s="196" t="s">
        <v>870</v>
      </c>
      <c r="C100" s="550" t="s">
        <v>871</v>
      </c>
      <c r="D100" s="678"/>
      <c r="E100" s="679"/>
      <c r="F100" s="678"/>
      <c r="G100" s="679"/>
      <c r="H100" s="678"/>
      <c r="I100" s="679"/>
      <c r="J100" s="678"/>
      <c r="K100" s="679"/>
      <c r="L100" s="678"/>
      <c r="M100" s="679"/>
      <c r="N100" s="678"/>
      <c r="O100" s="679"/>
      <c r="P100" s="678"/>
      <c r="Q100" s="679"/>
      <c r="R100" s="678"/>
      <c r="S100" s="679"/>
      <c r="T100" s="678"/>
      <c r="U100" s="679"/>
      <c r="V100" s="678"/>
      <c r="W100" s="679"/>
      <c r="X100" s="451"/>
      <c r="Y100" s="625">
        <f t="shared" si="18"/>
        <v>0</v>
      </c>
      <c r="Z100" s="383">
        <v>5</v>
      </c>
      <c r="AA100" s="40">
        <f t="shared" si="19"/>
        <v>0</v>
      </c>
      <c r="AB100" s="452"/>
      <c r="AD100" s="258"/>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53"/>
      <c r="CH100" s="53"/>
      <c r="CI100" s="53"/>
      <c r="CJ100" s="53"/>
      <c r="CK100" s="53"/>
      <c r="CL100" s="53"/>
      <c r="CM100" s="53"/>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row>
    <row r="101" spans="1:200" ht="67.7" customHeight="1" x14ac:dyDescent="0.2">
      <c r="A101" s="375"/>
      <c r="B101" s="549" t="s">
        <v>872</v>
      </c>
      <c r="C101" s="550" t="s">
        <v>873</v>
      </c>
      <c r="D101" s="700"/>
      <c r="E101" s="701"/>
      <c r="F101" s="700"/>
      <c r="G101" s="701"/>
      <c r="H101" s="700"/>
      <c r="I101" s="701"/>
      <c r="J101" s="700"/>
      <c r="K101" s="701"/>
      <c r="L101" s="700"/>
      <c r="M101" s="701"/>
      <c r="N101" s="700"/>
      <c r="O101" s="701"/>
      <c r="P101" s="700"/>
      <c r="Q101" s="701"/>
      <c r="R101" s="700"/>
      <c r="S101" s="701"/>
      <c r="T101" s="700"/>
      <c r="U101" s="701"/>
      <c r="V101" s="700"/>
      <c r="W101" s="701"/>
      <c r="X101" s="454"/>
      <c r="Y101" s="625">
        <f t="shared" si="18"/>
        <v>0</v>
      </c>
      <c r="Z101" s="383">
        <v>5</v>
      </c>
      <c r="AA101" s="40">
        <f t="shared" si="19"/>
        <v>0</v>
      </c>
      <c r="AB101" s="452"/>
      <c r="AD101" s="258"/>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53"/>
      <c r="CH101" s="53"/>
      <c r="CI101" s="53"/>
      <c r="CJ101" s="53"/>
      <c r="CK101" s="53"/>
      <c r="CL101" s="53"/>
      <c r="CM101" s="53"/>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row>
    <row r="102" spans="1:200" s="36" customFormat="1" ht="30" customHeight="1" x14ac:dyDescent="0.2">
      <c r="A102" s="375"/>
      <c r="B102" s="199"/>
      <c r="C102" s="551" t="s">
        <v>874</v>
      </c>
      <c r="D102" s="745"/>
      <c r="E102" s="730"/>
      <c r="F102" s="730"/>
      <c r="G102" s="730"/>
      <c r="H102" s="730"/>
      <c r="I102" s="730"/>
      <c r="J102" s="730"/>
      <c r="K102" s="730"/>
      <c r="L102" s="730"/>
      <c r="M102" s="730"/>
      <c r="N102" s="730"/>
      <c r="O102" s="730"/>
      <c r="P102" s="730"/>
      <c r="Q102" s="730"/>
      <c r="R102" s="730"/>
      <c r="S102" s="730"/>
      <c r="T102" s="730"/>
      <c r="U102" s="730"/>
      <c r="V102" s="730"/>
      <c r="W102" s="730"/>
      <c r="X102" s="730"/>
      <c r="Y102" s="730"/>
      <c r="Z102" s="731"/>
      <c r="AA102" s="51"/>
      <c r="AB102" s="53"/>
      <c r="AC102" s="247"/>
      <c r="AD102" s="247"/>
      <c r="AE102" s="247"/>
      <c r="AF102" s="247"/>
      <c r="AG102" s="247"/>
      <c r="AH102" s="247"/>
      <c r="AI102" s="247"/>
      <c r="AJ102" s="247"/>
      <c r="AK102" s="247"/>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row>
    <row r="103" spans="1:200" ht="45" customHeight="1" x14ac:dyDescent="0.2">
      <c r="A103" s="375"/>
      <c r="B103" s="195" t="s">
        <v>875</v>
      </c>
      <c r="C103" s="489" t="s">
        <v>876</v>
      </c>
      <c r="D103" s="687"/>
      <c r="E103" s="688"/>
      <c r="F103" s="687"/>
      <c r="G103" s="688"/>
      <c r="H103" s="687"/>
      <c r="I103" s="688"/>
      <c r="J103" s="687"/>
      <c r="K103" s="688"/>
      <c r="L103" s="687"/>
      <c r="M103" s="688"/>
      <c r="N103" s="687"/>
      <c r="O103" s="688"/>
      <c r="P103" s="687"/>
      <c r="Q103" s="688"/>
      <c r="R103" s="687"/>
      <c r="S103" s="688"/>
      <c r="T103" s="687"/>
      <c r="U103" s="688"/>
      <c r="V103" s="687"/>
      <c r="W103" s="688"/>
      <c r="X103" s="451"/>
      <c r="Y103" s="629">
        <f t="shared" si="18"/>
        <v>0</v>
      </c>
      <c r="Z103" s="382">
        <v>10</v>
      </c>
      <c r="AA103" s="40">
        <f t="shared" si="19"/>
        <v>0</v>
      </c>
      <c r="AB103" s="452"/>
      <c r="AD103" s="258"/>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53"/>
      <c r="CH103" s="53"/>
      <c r="CI103" s="53"/>
      <c r="CJ103" s="53"/>
      <c r="CK103" s="53"/>
      <c r="CL103" s="53"/>
      <c r="CM103" s="53"/>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row>
    <row r="104" spans="1:200" ht="106.5" customHeight="1" x14ac:dyDescent="0.2">
      <c r="A104" s="375"/>
      <c r="B104" s="549" t="s">
        <v>877</v>
      </c>
      <c r="C104" s="550" t="s">
        <v>878</v>
      </c>
      <c r="D104" s="700"/>
      <c r="E104" s="701"/>
      <c r="F104" s="700"/>
      <c r="G104" s="701"/>
      <c r="H104" s="700"/>
      <c r="I104" s="701"/>
      <c r="J104" s="700"/>
      <c r="K104" s="701"/>
      <c r="L104" s="700"/>
      <c r="M104" s="701"/>
      <c r="N104" s="700"/>
      <c r="O104" s="701"/>
      <c r="P104" s="700"/>
      <c r="Q104" s="701"/>
      <c r="R104" s="700"/>
      <c r="S104" s="701"/>
      <c r="T104" s="700"/>
      <c r="U104" s="701"/>
      <c r="V104" s="700"/>
      <c r="W104" s="701"/>
      <c r="X104" s="458"/>
      <c r="Y104" s="625">
        <f t="shared" si="18"/>
        <v>0</v>
      </c>
      <c r="Z104" s="383">
        <v>5</v>
      </c>
      <c r="AA104" s="40">
        <f>COUNTIF(D104:W104,"a")+COUNTIF(D104:W104,"s")</f>
        <v>0</v>
      </c>
      <c r="AB104" s="452"/>
      <c r="AD104" s="258"/>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53"/>
      <c r="CH104" s="53"/>
      <c r="CI104" s="53"/>
      <c r="CJ104" s="53"/>
      <c r="CK104" s="53"/>
      <c r="CL104" s="53"/>
      <c r="CM104" s="53"/>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row>
    <row r="105" spans="1:200" s="36" customFormat="1" ht="30" customHeight="1" x14ac:dyDescent="0.2">
      <c r="A105" s="375"/>
      <c r="B105" s="199"/>
      <c r="C105" s="551" t="s">
        <v>879</v>
      </c>
      <c r="D105" s="745"/>
      <c r="E105" s="730"/>
      <c r="F105" s="730"/>
      <c r="G105" s="730"/>
      <c r="H105" s="730"/>
      <c r="I105" s="730"/>
      <c r="J105" s="730"/>
      <c r="K105" s="730"/>
      <c r="L105" s="730"/>
      <c r="M105" s="730"/>
      <c r="N105" s="730"/>
      <c r="O105" s="730"/>
      <c r="P105" s="730"/>
      <c r="Q105" s="730"/>
      <c r="R105" s="730"/>
      <c r="S105" s="730"/>
      <c r="T105" s="730"/>
      <c r="U105" s="730"/>
      <c r="V105" s="730"/>
      <c r="W105" s="730"/>
      <c r="X105" s="730"/>
      <c r="Y105" s="730"/>
      <c r="Z105" s="731"/>
      <c r="AA105" s="51"/>
      <c r="AB105" s="53"/>
      <c r="AC105" s="247"/>
      <c r="AD105" s="247"/>
      <c r="AE105" s="247"/>
      <c r="AF105" s="247"/>
      <c r="AG105" s="247"/>
      <c r="AH105" s="247"/>
      <c r="AI105" s="247"/>
      <c r="AJ105" s="247"/>
      <c r="AK105" s="247"/>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row>
    <row r="106" spans="1:200" ht="67.7" customHeight="1" thickBot="1" x14ac:dyDescent="0.2">
      <c r="A106" s="375"/>
      <c r="B106" s="195" t="s">
        <v>880</v>
      </c>
      <c r="C106" s="552" t="s">
        <v>881</v>
      </c>
      <c r="D106" s="660"/>
      <c r="E106" s="661"/>
      <c r="F106" s="660"/>
      <c r="G106" s="661"/>
      <c r="H106" s="660"/>
      <c r="I106" s="661"/>
      <c r="J106" s="660"/>
      <c r="K106" s="661"/>
      <c r="L106" s="660"/>
      <c r="M106" s="661"/>
      <c r="N106" s="660"/>
      <c r="O106" s="661"/>
      <c r="P106" s="660"/>
      <c r="Q106" s="661"/>
      <c r="R106" s="660"/>
      <c r="S106" s="661"/>
      <c r="T106" s="660"/>
      <c r="U106" s="661"/>
      <c r="V106" s="660"/>
      <c r="W106" s="661"/>
      <c r="X106" s="553"/>
      <c r="Y106" s="79">
        <f>IF(OR(D106="s",F106="s",H106="s",J106="s",L106="s",N106="s",P106="s",R106="s",T106="s",V106="s"), 0, IF(OR(D106="a",F106="a",H106="a",J106="a",L106="a",N106="a",P106="a",R106="a",T106="a",V106="a", X106="NA"),Z106,0))</f>
        <v>0</v>
      </c>
      <c r="Z106" s="387">
        <v>20</v>
      </c>
      <c r="AA106" s="40">
        <f>COUNTIF(D106:W106,"a")+COUNTIF(D106:W106,"s")</f>
        <v>0</v>
      </c>
      <c r="AB106" s="452"/>
      <c r="AD106" s="258"/>
      <c r="AE106" s="480"/>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53"/>
      <c r="CH106" s="53"/>
      <c r="CI106" s="53"/>
      <c r="CJ106" s="53"/>
      <c r="CK106" s="53"/>
      <c r="CL106" s="53"/>
      <c r="CM106" s="53"/>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row>
    <row r="107" spans="1:200" ht="21" customHeight="1" thickTop="1" thickBot="1" x14ac:dyDescent="0.25">
      <c r="A107" s="375"/>
      <c r="B107" s="80"/>
      <c r="C107" s="127"/>
      <c r="D107" s="692" t="s">
        <v>443</v>
      </c>
      <c r="E107" s="702"/>
      <c r="F107" s="702"/>
      <c r="G107" s="702"/>
      <c r="H107" s="702"/>
      <c r="I107" s="702"/>
      <c r="J107" s="702"/>
      <c r="K107" s="702"/>
      <c r="L107" s="702"/>
      <c r="M107" s="702"/>
      <c r="N107" s="702"/>
      <c r="O107" s="702"/>
      <c r="P107" s="702"/>
      <c r="Q107" s="702"/>
      <c r="R107" s="702"/>
      <c r="S107" s="702"/>
      <c r="T107" s="702"/>
      <c r="U107" s="702"/>
      <c r="V107" s="702"/>
      <c r="W107" s="702"/>
      <c r="X107" s="703"/>
      <c r="Y107" s="309">
        <f>SUM(Y92:Y106)</f>
        <v>0</v>
      </c>
      <c r="Z107" s="386">
        <f>SUM(Z92:Z96, Z99:Z101, Z103:Z104, Z106)</f>
        <v>85</v>
      </c>
      <c r="AA107" s="40"/>
      <c r="AB107" s="53"/>
      <c r="AD107" s="258"/>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53"/>
      <c r="CH107" s="53"/>
      <c r="CI107" s="53"/>
      <c r="CJ107" s="53"/>
      <c r="CK107" s="53"/>
      <c r="CL107" s="53"/>
      <c r="CM107" s="53"/>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row>
    <row r="108" spans="1:200" ht="21" customHeight="1" thickBot="1" x14ac:dyDescent="0.25">
      <c r="A108" s="373"/>
      <c r="B108" s="274"/>
      <c r="C108" s="295"/>
      <c r="D108" s="695"/>
      <c r="E108" s="837"/>
      <c r="F108" s="842">
        <v>15</v>
      </c>
      <c r="G108" s="843"/>
      <c r="H108" s="843"/>
      <c r="I108" s="843"/>
      <c r="J108" s="843"/>
      <c r="K108" s="843"/>
      <c r="L108" s="843"/>
      <c r="M108" s="843"/>
      <c r="N108" s="843"/>
      <c r="O108" s="843"/>
      <c r="P108" s="843"/>
      <c r="Q108" s="843"/>
      <c r="R108" s="843"/>
      <c r="S108" s="843"/>
      <c r="T108" s="843"/>
      <c r="U108" s="843"/>
      <c r="V108" s="843"/>
      <c r="W108" s="843"/>
      <c r="X108" s="843"/>
      <c r="Y108" s="843"/>
      <c r="Z108" s="844"/>
      <c r="AA108" s="40"/>
      <c r="AB108" s="53"/>
      <c r="AD108" s="258"/>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53"/>
      <c r="CH108" s="53"/>
      <c r="CI108" s="53"/>
      <c r="CJ108" s="53"/>
      <c r="CK108" s="53"/>
      <c r="CL108" s="53"/>
      <c r="CM108" s="53"/>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row>
    <row r="109" spans="1:200" ht="33" customHeight="1" thickBot="1" x14ac:dyDescent="0.25">
      <c r="A109" s="447"/>
      <c r="B109" s="215" t="s">
        <v>321</v>
      </c>
      <c r="C109" s="859" t="s">
        <v>71</v>
      </c>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229"/>
      <c r="AC109" s="249"/>
      <c r="AD109" s="259"/>
      <c r="AE109" s="249"/>
      <c r="AF109" s="249"/>
      <c r="AG109" s="249"/>
      <c r="AH109" s="249"/>
      <c r="AI109" s="249"/>
      <c r="AJ109" s="249"/>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row>
    <row r="110" spans="1:200" s="89" customFormat="1" ht="30" customHeight="1" thickBot="1" x14ac:dyDescent="0.25">
      <c r="A110" s="390"/>
      <c r="B110" s="190" t="s">
        <v>322</v>
      </c>
      <c r="C110" s="138" t="s">
        <v>145</v>
      </c>
      <c r="D110" s="6"/>
      <c r="E110" s="9"/>
      <c r="F110" s="6"/>
      <c r="G110" s="9"/>
      <c r="H110" s="6"/>
      <c r="I110" s="7"/>
      <c r="J110" s="10" t="s">
        <v>442</v>
      </c>
      <c r="K110" s="9"/>
      <c r="L110" s="6"/>
      <c r="M110" s="7"/>
      <c r="N110" s="16" t="s">
        <v>442</v>
      </c>
      <c r="O110" s="9"/>
      <c r="P110" s="6"/>
      <c r="Q110" s="7"/>
      <c r="R110" s="8"/>
      <c r="S110" s="9"/>
      <c r="T110" s="6"/>
      <c r="U110" s="7"/>
      <c r="V110" s="8"/>
      <c r="W110" s="7"/>
      <c r="X110" s="15"/>
      <c r="Y110" s="11"/>
      <c r="Z110" s="381"/>
      <c r="AA110" s="229"/>
      <c r="AB110" s="47"/>
      <c r="AC110" s="249"/>
      <c r="AD110" s="25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row>
    <row r="111" spans="1:200" ht="27.75" customHeight="1" x14ac:dyDescent="0.2">
      <c r="A111" s="375"/>
      <c r="B111" s="189" t="s">
        <v>290</v>
      </c>
      <c r="C111" s="117" t="s">
        <v>654</v>
      </c>
      <c r="D111" s="678"/>
      <c r="E111" s="679"/>
      <c r="F111" s="678"/>
      <c r="G111" s="679"/>
      <c r="H111" s="678"/>
      <c r="I111" s="679"/>
      <c r="J111" s="678"/>
      <c r="K111" s="679"/>
      <c r="L111" s="678"/>
      <c r="M111" s="679"/>
      <c r="N111" s="678"/>
      <c r="O111" s="679"/>
      <c r="P111" s="678"/>
      <c r="Q111" s="679"/>
      <c r="R111" s="678"/>
      <c r="S111" s="679"/>
      <c r="T111" s="678"/>
      <c r="U111" s="679"/>
      <c r="V111" s="678"/>
      <c r="W111" s="679"/>
      <c r="X111" s="82"/>
      <c r="Y111" s="623">
        <f t="shared" ref="Y111:Y122" si="20">IF(OR(D111="s",F111="s",H111="s",J111="s",L111="s",N111="s",P111="s",R111="s",T111="s",V111="s"), 0, IF(OR(D111="a",F111="a",H111="a",J111="a",L111="a",N111="a",P111="a",R111="a",T111="a",V111="a"),Z111,0))</f>
        <v>0</v>
      </c>
      <c r="Z111" s="379">
        <v>10</v>
      </c>
      <c r="AA111" s="230">
        <f t="shared" ref="AA111:AA116" si="21">COUNTIF(D111:W111,"a")+COUNTIF(D111:W111,"s")</f>
        <v>0</v>
      </c>
      <c r="AB111" s="313"/>
      <c r="AC111" s="249"/>
      <c r="AD111" s="258"/>
      <c r="AE111" s="249"/>
      <c r="AF111" s="249"/>
      <c r="AG111" s="249"/>
      <c r="AH111" s="249"/>
      <c r="AI111" s="249"/>
      <c r="AJ111" s="249"/>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row>
    <row r="112" spans="1:200" ht="45" customHeight="1" x14ac:dyDescent="0.2">
      <c r="A112" s="375"/>
      <c r="B112" s="189" t="s">
        <v>289</v>
      </c>
      <c r="C112" s="117" t="s">
        <v>655</v>
      </c>
      <c r="D112" s="678"/>
      <c r="E112" s="679"/>
      <c r="F112" s="678"/>
      <c r="G112" s="679"/>
      <c r="H112" s="678"/>
      <c r="I112" s="679"/>
      <c r="J112" s="678"/>
      <c r="K112" s="679"/>
      <c r="L112" s="678"/>
      <c r="M112" s="679"/>
      <c r="N112" s="678"/>
      <c r="O112" s="679"/>
      <c r="P112" s="678"/>
      <c r="Q112" s="679"/>
      <c r="R112" s="678"/>
      <c r="S112" s="679"/>
      <c r="T112" s="678"/>
      <c r="U112" s="679"/>
      <c r="V112" s="678"/>
      <c r="W112" s="679"/>
      <c r="X112" s="82"/>
      <c r="Y112" s="623">
        <f t="shared" si="20"/>
        <v>0</v>
      </c>
      <c r="Z112" s="379">
        <v>10</v>
      </c>
      <c r="AA112" s="230">
        <f t="shared" si="21"/>
        <v>0</v>
      </c>
      <c r="AB112" s="313"/>
      <c r="AC112" s="249"/>
      <c r="AD112" s="258" t="s">
        <v>209</v>
      </c>
      <c r="AE112" s="249"/>
      <c r="AF112" s="249"/>
      <c r="AG112" s="249"/>
      <c r="AH112" s="249"/>
      <c r="AI112" s="249"/>
      <c r="AJ112" s="249"/>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row>
    <row r="113" spans="1:200" ht="45" customHeight="1" x14ac:dyDescent="0.2">
      <c r="A113" s="375"/>
      <c r="B113" s="189" t="s">
        <v>288</v>
      </c>
      <c r="C113" s="140" t="s">
        <v>656</v>
      </c>
      <c r="D113" s="678"/>
      <c r="E113" s="679"/>
      <c r="F113" s="678"/>
      <c r="G113" s="679"/>
      <c r="H113" s="678"/>
      <c r="I113" s="679"/>
      <c r="J113" s="678"/>
      <c r="K113" s="679"/>
      <c r="L113" s="678"/>
      <c r="M113" s="679"/>
      <c r="N113" s="678"/>
      <c r="O113" s="679"/>
      <c r="P113" s="678"/>
      <c r="Q113" s="679"/>
      <c r="R113" s="678"/>
      <c r="S113" s="679"/>
      <c r="T113" s="678"/>
      <c r="U113" s="679"/>
      <c r="V113" s="678"/>
      <c r="W113" s="679"/>
      <c r="X113" s="82"/>
      <c r="Y113" s="623">
        <f t="shared" si="20"/>
        <v>0</v>
      </c>
      <c r="Z113" s="391">
        <v>10</v>
      </c>
      <c r="AA113" s="230">
        <f t="shared" si="21"/>
        <v>0</v>
      </c>
      <c r="AB113" s="313"/>
      <c r="AC113" s="249"/>
      <c r="AD113" s="258"/>
      <c r="AE113" s="249"/>
      <c r="AF113" s="249"/>
      <c r="AG113" s="249"/>
      <c r="AH113" s="249"/>
      <c r="AI113" s="249"/>
      <c r="AJ113" s="249"/>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row>
    <row r="114" spans="1:200" ht="45" customHeight="1" x14ac:dyDescent="0.2">
      <c r="A114" s="375"/>
      <c r="B114" s="189" t="s">
        <v>287</v>
      </c>
      <c r="C114" s="141" t="s">
        <v>150</v>
      </c>
      <c r="D114" s="678"/>
      <c r="E114" s="679"/>
      <c r="F114" s="678"/>
      <c r="G114" s="679"/>
      <c r="H114" s="678"/>
      <c r="I114" s="679"/>
      <c r="J114" s="678"/>
      <c r="K114" s="679"/>
      <c r="L114" s="678"/>
      <c r="M114" s="679"/>
      <c r="N114" s="678"/>
      <c r="O114" s="679"/>
      <c r="P114" s="678"/>
      <c r="Q114" s="679"/>
      <c r="R114" s="678"/>
      <c r="S114" s="679"/>
      <c r="T114" s="678"/>
      <c r="U114" s="679"/>
      <c r="V114" s="678"/>
      <c r="W114" s="679"/>
      <c r="X114" s="82"/>
      <c r="Y114" s="623">
        <f t="shared" si="20"/>
        <v>0</v>
      </c>
      <c r="Z114" s="383">
        <v>10</v>
      </c>
      <c r="AA114" s="230">
        <f t="shared" si="21"/>
        <v>0</v>
      </c>
      <c r="AB114" s="313"/>
      <c r="AC114" s="249"/>
      <c r="AD114" s="258"/>
      <c r="AE114" s="249"/>
      <c r="AF114" s="249"/>
      <c r="AG114" s="249"/>
      <c r="AH114" s="249"/>
      <c r="AI114" s="249"/>
      <c r="AJ114" s="249"/>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row>
    <row r="115" spans="1:200" ht="27.75" customHeight="1" x14ac:dyDescent="0.2">
      <c r="A115" s="375"/>
      <c r="B115" s="189" t="s">
        <v>284</v>
      </c>
      <c r="C115" s="117" t="s">
        <v>657</v>
      </c>
      <c r="D115" s="678"/>
      <c r="E115" s="679"/>
      <c r="F115" s="678"/>
      <c r="G115" s="679"/>
      <c r="H115" s="678"/>
      <c r="I115" s="679"/>
      <c r="J115" s="678"/>
      <c r="K115" s="679"/>
      <c r="L115" s="678"/>
      <c r="M115" s="679"/>
      <c r="N115" s="678"/>
      <c r="O115" s="679"/>
      <c r="P115" s="678"/>
      <c r="Q115" s="679"/>
      <c r="R115" s="678"/>
      <c r="S115" s="679"/>
      <c r="T115" s="678"/>
      <c r="U115" s="679"/>
      <c r="V115" s="678"/>
      <c r="W115" s="679"/>
      <c r="X115" s="82"/>
      <c r="Y115" s="623">
        <f t="shared" si="20"/>
        <v>0</v>
      </c>
      <c r="Z115" s="383">
        <v>10</v>
      </c>
      <c r="AA115" s="230">
        <f t="shared" si="21"/>
        <v>0</v>
      </c>
      <c r="AB115" s="313"/>
      <c r="AC115" s="249"/>
      <c r="AD115" s="258"/>
      <c r="AE115" s="249"/>
      <c r="AF115" s="249"/>
      <c r="AG115" s="249"/>
      <c r="AH115" s="249"/>
      <c r="AI115" s="249"/>
      <c r="AJ115" s="249"/>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row>
    <row r="116" spans="1:200" ht="27.95" customHeight="1" x14ac:dyDescent="0.2">
      <c r="A116" s="375"/>
      <c r="B116" s="189" t="s">
        <v>285</v>
      </c>
      <c r="C116" s="117" t="s">
        <v>186</v>
      </c>
      <c r="D116" s="678"/>
      <c r="E116" s="679"/>
      <c r="F116" s="678"/>
      <c r="G116" s="679"/>
      <c r="H116" s="678"/>
      <c r="I116" s="679"/>
      <c r="J116" s="678"/>
      <c r="K116" s="679"/>
      <c r="L116" s="678"/>
      <c r="M116" s="679"/>
      <c r="N116" s="678"/>
      <c r="O116" s="679"/>
      <c r="P116" s="678"/>
      <c r="Q116" s="679"/>
      <c r="R116" s="678"/>
      <c r="S116" s="679"/>
      <c r="T116" s="678"/>
      <c r="U116" s="679"/>
      <c r="V116" s="678"/>
      <c r="W116" s="679"/>
      <c r="X116" s="82"/>
      <c r="Y116" s="623">
        <f t="shared" si="20"/>
        <v>0</v>
      </c>
      <c r="Z116" s="379">
        <v>10</v>
      </c>
      <c r="AA116" s="230">
        <f t="shared" si="21"/>
        <v>0</v>
      </c>
      <c r="AB116" s="313"/>
      <c r="AC116" s="249"/>
      <c r="AD116" s="258" t="s">
        <v>209</v>
      </c>
      <c r="AE116" s="249"/>
      <c r="AF116" s="249"/>
      <c r="AG116" s="249"/>
      <c r="AH116" s="249"/>
      <c r="AI116" s="249"/>
      <c r="AJ116" s="249"/>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row>
    <row r="117" spans="1:200" ht="45" customHeight="1" x14ac:dyDescent="0.2">
      <c r="A117" s="375"/>
      <c r="B117" s="189" t="s">
        <v>658</v>
      </c>
      <c r="C117" s="117" t="s">
        <v>659</v>
      </c>
      <c r="D117" s="678"/>
      <c r="E117" s="679"/>
      <c r="F117" s="678"/>
      <c r="G117" s="679"/>
      <c r="H117" s="678"/>
      <c r="I117" s="679"/>
      <c r="J117" s="678"/>
      <c r="K117" s="679"/>
      <c r="L117" s="678"/>
      <c r="M117" s="679"/>
      <c r="N117" s="678"/>
      <c r="O117" s="679"/>
      <c r="P117" s="678"/>
      <c r="Q117" s="679"/>
      <c r="R117" s="678"/>
      <c r="S117" s="679"/>
      <c r="T117" s="678"/>
      <c r="U117" s="679"/>
      <c r="V117" s="678"/>
      <c r="W117" s="679"/>
      <c r="X117" s="451"/>
      <c r="Y117" s="30">
        <f t="shared" si="20"/>
        <v>0</v>
      </c>
      <c r="Z117" s="379">
        <v>10</v>
      </c>
      <c r="AA117" s="40">
        <f>IF((COUNTIF(D117:W117,"a")+COUNTIF(D117:W117,"s"))&gt;0,IF(OR((COUNTIF(D118:W118,"a")+COUNTIF(D118:W118,"s"))),0,COUNTIF(D117:W117,"a")+COUNTIF(D117:W117,"s")),COUNTIF(D117:W117,"a")+COUNTIF(D117:W117,"s"))</f>
        <v>0</v>
      </c>
      <c r="AB117" s="314"/>
      <c r="AC117" s="249"/>
      <c r="AD117" s="258"/>
      <c r="AE117" s="249"/>
      <c r="AF117" s="249"/>
      <c r="AG117" s="249"/>
      <c r="AH117" s="249"/>
      <c r="AI117" s="249"/>
      <c r="AJ117" s="249"/>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53"/>
      <c r="CH117" s="53"/>
      <c r="CI117" s="53"/>
      <c r="CJ117" s="53"/>
      <c r="CK117" s="53"/>
      <c r="CL117" s="53"/>
      <c r="CM117" s="53"/>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row>
    <row r="118" spans="1:200" ht="45" customHeight="1" x14ac:dyDescent="0.2">
      <c r="A118" s="375"/>
      <c r="B118" s="189" t="s">
        <v>660</v>
      </c>
      <c r="C118" s="465" t="s">
        <v>661</v>
      </c>
      <c r="D118" s="678"/>
      <c r="E118" s="679"/>
      <c r="F118" s="678"/>
      <c r="G118" s="679"/>
      <c r="H118" s="678"/>
      <c r="I118" s="679"/>
      <c r="J118" s="678"/>
      <c r="K118" s="679"/>
      <c r="L118" s="678"/>
      <c r="M118" s="679"/>
      <c r="N118" s="678"/>
      <c r="O118" s="679"/>
      <c r="P118" s="678"/>
      <c r="Q118" s="679"/>
      <c r="R118" s="678"/>
      <c r="S118" s="679"/>
      <c r="T118" s="678"/>
      <c r="U118" s="679"/>
      <c r="V118" s="678"/>
      <c r="W118" s="679"/>
      <c r="X118" s="451"/>
      <c r="Y118" s="75">
        <f t="shared" si="20"/>
        <v>0</v>
      </c>
      <c r="Z118" s="379">
        <v>5</v>
      </c>
      <c r="AA118" s="40">
        <f>IF((COUNTIF(D118:W118,"a")+COUNTIF(D118:W118,"s"))&gt;0,IF((COUNTIF(D117:W117,"a")+COUNTIF(D117:W117,"s"))&gt;0,0,COUNTIF(D118:W118,"a")+COUNTIF(D118:W118,"s")), COUNTIF(D118:W118,"a")+COUNTIF(D118:W118,"s"))</f>
        <v>0</v>
      </c>
      <c r="AB118" s="314"/>
      <c r="AC118" s="249"/>
      <c r="AD118" s="258"/>
      <c r="AE118" s="249"/>
      <c r="AF118" s="249"/>
      <c r="AG118" s="249"/>
      <c r="AH118" s="249"/>
      <c r="AI118" s="249"/>
      <c r="AJ118" s="249"/>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53"/>
      <c r="CH118" s="53"/>
      <c r="CI118" s="53"/>
      <c r="CJ118" s="53"/>
      <c r="CK118" s="53"/>
      <c r="CL118" s="53"/>
      <c r="CM118" s="53"/>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row>
    <row r="119" spans="1:200" ht="27.95" customHeight="1" x14ac:dyDescent="0.2">
      <c r="A119" s="375"/>
      <c r="B119" s="189" t="s">
        <v>286</v>
      </c>
      <c r="C119" s="117" t="s">
        <v>271</v>
      </c>
      <c r="D119" s="678"/>
      <c r="E119" s="679"/>
      <c r="F119" s="678"/>
      <c r="G119" s="679"/>
      <c r="H119" s="678"/>
      <c r="I119" s="679"/>
      <c r="J119" s="678"/>
      <c r="K119" s="679"/>
      <c r="L119" s="678"/>
      <c r="M119" s="679"/>
      <c r="N119" s="678"/>
      <c r="O119" s="679"/>
      <c r="P119" s="678"/>
      <c r="Q119" s="679"/>
      <c r="R119" s="678"/>
      <c r="S119" s="679"/>
      <c r="T119" s="678"/>
      <c r="U119" s="679"/>
      <c r="V119" s="678"/>
      <c r="W119" s="679"/>
      <c r="X119" s="82"/>
      <c r="Y119" s="623">
        <f t="shared" si="20"/>
        <v>0</v>
      </c>
      <c r="Z119" s="379">
        <v>10</v>
      </c>
      <c r="AA119" s="230">
        <f t="shared" ref="AA119:AA120" si="22">COUNTIF(D119:W119,"a")+COUNTIF(D119:W119,"s")</f>
        <v>0</v>
      </c>
      <c r="AB119" s="313"/>
      <c r="AC119" s="249"/>
      <c r="AD119" s="258" t="s">
        <v>209</v>
      </c>
      <c r="AE119" s="249"/>
      <c r="AF119" s="249"/>
      <c r="AG119" s="249"/>
      <c r="AH119" s="249"/>
      <c r="AI119" s="249"/>
      <c r="AJ119" s="249"/>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row>
    <row r="120" spans="1:200" ht="27.95" customHeight="1" x14ac:dyDescent="0.2">
      <c r="A120" s="375"/>
      <c r="B120" s="189" t="s">
        <v>662</v>
      </c>
      <c r="C120" s="117" t="s">
        <v>663</v>
      </c>
      <c r="D120" s="678"/>
      <c r="E120" s="679"/>
      <c r="F120" s="678"/>
      <c r="G120" s="679"/>
      <c r="H120" s="678"/>
      <c r="I120" s="679"/>
      <c r="J120" s="678"/>
      <c r="K120" s="679"/>
      <c r="L120" s="678"/>
      <c r="M120" s="679"/>
      <c r="N120" s="678"/>
      <c r="O120" s="679"/>
      <c r="P120" s="678"/>
      <c r="Q120" s="679"/>
      <c r="R120" s="678"/>
      <c r="S120" s="679"/>
      <c r="T120" s="678"/>
      <c r="U120" s="679"/>
      <c r="V120" s="678"/>
      <c r="W120" s="679"/>
      <c r="X120" s="82"/>
      <c r="Y120" s="623">
        <f t="shared" si="20"/>
        <v>0</v>
      </c>
      <c r="Z120" s="379">
        <v>10</v>
      </c>
      <c r="AA120" s="230">
        <f t="shared" si="22"/>
        <v>0</v>
      </c>
      <c r="AB120" s="313"/>
      <c r="AC120" s="249"/>
      <c r="AD120" s="258"/>
      <c r="AE120" s="249"/>
      <c r="AF120" s="249"/>
      <c r="AG120" s="249"/>
      <c r="AH120" s="249"/>
      <c r="AI120" s="249"/>
      <c r="AJ120" s="249"/>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row>
    <row r="121" spans="1:200" ht="27.75" customHeight="1" x14ac:dyDescent="0.2">
      <c r="A121" s="375"/>
      <c r="B121" s="189" t="s">
        <v>664</v>
      </c>
      <c r="C121" s="117" t="s">
        <v>665</v>
      </c>
      <c r="D121" s="678"/>
      <c r="E121" s="679"/>
      <c r="F121" s="678"/>
      <c r="G121" s="679"/>
      <c r="H121" s="678"/>
      <c r="I121" s="679"/>
      <c r="J121" s="678"/>
      <c r="K121" s="679"/>
      <c r="L121" s="678"/>
      <c r="M121" s="679"/>
      <c r="N121" s="678"/>
      <c r="O121" s="679"/>
      <c r="P121" s="678"/>
      <c r="Q121" s="679"/>
      <c r="R121" s="678"/>
      <c r="S121" s="679"/>
      <c r="T121" s="678"/>
      <c r="U121" s="679"/>
      <c r="V121" s="678"/>
      <c r="W121" s="679"/>
      <c r="X121" s="82"/>
      <c r="Y121" s="623">
        <f t="shared" si="20"/>
        <v>0</v>
      </c>
      <c r="Z121" s="379">
        <v>10</v>
      </c>
      <c r="AA121" s="230">
        <f t="shared" ref="AA121:AA122" si="23">COUNTIF(D121:W121,"a")+COUNTIF(D121:W121,"s")</f>
        <v>0</v>
      </c>
      <c r="AB121" s="313"/>
      <c r="AC121" s="249"/>
      <c r="AD121" s="258"/>
      <c r="AE121" s="249"/>
      <c r="AF121" s="249"/>
      <c r="AG121" s="249"/>
      <c r="AH121" s="249"/>
      <c r="AI121" s="249"/>
      <c r="AJ121" s="249"/>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row>
    <row r="122" spans="1:200" ht="45" customHeight="1" thickBot="1" x14ac:dyDescent="0.25">
      <c r="A122" s="375"/>
      <c r="B122" s="189" t="s">
        <v>666</v>
      </c>
      <c r="C122" s="117" t="s">
        <v>667</v>
      </c>
      <c r="D122" s="678"/>
      <c r="E122" s="679"/>
      <c r="F122" s="678"/>
      <c r="G122" s="679"/>
      <c r="H122" s="678"/>
      <c r="I122" s="679"/>
      <c r="J122" s="678"/>
      <c r="K122" s="679"/>
      <c r="L122" s="678"/>
      <c r="M122" s="679"/>
      <c r="N122" s="678"/>
      <c r="O122" s="679"/>
      <c r="P122" s="678"/>
      <c r="Q122" s="679"/>
      <c r="R122" s="678"/>
      <c r="S122" s="679"/>
      <c r="T122" s="678"/>
      <c r="U122" s="679"/>
      <c r="V122" s="678"/>
      <c r="W122" s="679"/>
      <c r="X122" s="82"/>
      <c r="Y122" s="623">
        <f t="shared" si="20"/>
        <v>0</v>
      </c>
      <c r="Z122" s="379">
        <v>20</v>
      </c>
      <c r="AA122" s="230">
        <f t="shared" si="23"/>
        <v>0</v>
      </c>
      <c r="AB122" s="313"/>
      <c r="AC122" s="249"/>
      <c r="AD122" s="258" t="s">
        <v>209</v>
      </c>
      <c r="AE122" s="249"/>
      <c r="AF122" s="249"/>
      <c r="AG122" s="249"/>
      <c r="AH122" s="249"/>
      <c r="AI122" s="249"/>
      <c r="AJ122" s="249"/>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row>
    <row r="123" spans="1:200" ht="21" customHeight="1" thickTop="1" thickBot="1" x14ac:dyDescent="0.25">
      <c r="A123" s="375"/>
      <c r="B123" s="41"/>
      <c r="C123" s="117"/>
      <c r="D123" s="692" t="s">
        <v>443</v>
      </c>
      <c r="E123" s="702"/>
      <c r="F123" s="702"/>
      <c r="G123" s="702"/>
      <c r="H123" s="702"/>
      <c r="I123" s="702"/>
      <c r="J123" s="702"/>
      <c r="K123" s="702"/>
      <c r="L123" s="702"/>
      <c r="M123" s="702"/>
      <c r="N123" s="702"/>
      <c r="O123" s="702"/>
      <c r="P123" s="702"/>
      <c r="Q123" s="702"/>
      <c r="R123" s="702"/>
      <c r="S123" s="702"/>
      <c r="T123" s="702"/>
      <c r="U123" s="702"/>
      <c r="V123" s="702"/>
      <c r="W123" s="702"/>
      <c r="X123" s="703"/>
      <c r="Y123" s="1">
        <f>SUM(Y111:Y122)</f>
        <v>0</v>
      </c>
      <c r="Z123" s="380">
        <f>SUM(Z111:Z117)+SUM(Z119:Z122)</f>
        <v>120</v>
      </c>
      <c r="AA123" s="229"/>
      <c r="AC123" s="249"/>
      <c r="AD123" s="259"/>
      <c r="AE123" s="249"/>
      <c r="AF123" s="249"/>
      <c r="AG123" s="249"/>
      <c r="AH123" s="249"/>
      <c r="AI123" s="249"/>
      <c r="AJ123" s="249"/>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row>
    <row r="124" spans="1:200" ht="21" customHeight="1" thickBot="1" x14ac:dyDescent="0.25">
      <c r="A124" s="373"/>
      <c r="B124" s="88"/>
      <c r="C124" s="142"/>
      <c r="D124" s="695"/>
      <c r="E124" s="809"/>
      <c r="F124" s="883">
        <v>50</v>
      </c>
      <c r="G124" s="736"/>
      <c r="H124" s="736"/>
      <c r="I124" s="736"/>
      <c r="J124" s="736"/>
      <c r="K124" s="736"/>
      <c r="L124" s="736"/>
      <c r="M124" s="736"/>
      <c r="N124" s="736"/>
      <c r="O124" s="736"/>
      <c r="P124" s="736"/>
      <c r="Q124" s="736"/>
      <c r="R124" s="736"/>
      <c r="S124" s="736"/>
      <c r="T124" s="736"/>
      <c r="U124" s="736"/>
      <c r="V124" s="736"/>
      <c r="W124" s="736"/>
      <c r="X124" s="736"/>
      <c r="Y124" s="736"/>
      <c r="Z124" s="737"/>
      <c r="AA124" s="229"/>
      <c r="AC124" s="249"/>
      <c r="AD124" s="259"/>
      <c r="AE124" s="249"/>
      <c r="AF124" s="249"/>
      <c r="AG124" s="249"/>
      <c r="AH124" s="249"/>
      <c r="AI124" s="249"/>
      <c r="AJ124" s="249"/>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row>
    <row r="125" spans="1:200" s="89" customFormat="1" ht="30" customHeight="1" thickBot="1" x14ac:dyDescent="0.25">
      <c r="A125" s="471"/>
      <c r="B125" s="203" t="s">
        <v>668</v>
      </c>
      <c r="C125" s="472" t="s">
        <v>669</v>
      </c>
      <c r="D125" s="278"/>
      <c r="E125" s="281"/>
      <c r="F125" s="278"/>
      <c r="G125" s="281"/>
      <c r="H125" s="278"/>
      <c r="I125" s="279"/>
      <c r="J125" s="179"/>
      <c r="K125" s="281"/>
      <c r="L125" s="278"/>
      <c r="M125" s="279"/>
      <c r="N125" s="291"/>
      <c r="O125" s="281"/>
      <c r="P125" s="278"/>
      <c r="Q125" s="279"/>
      <c r="R125" s="280"/>
      <c r="S125" s="281"/>
      <c r="T125" s="278"/>
      <c r="U125" s="279"/>
      <c r="V125" s="280"/>
      <c r="W125" s="279"/>
      <c r="X125" s="312"/>
      <c r="Y125" s="284"/>
      <c r="Z125" s="376"/>
      <c r="AA125" s="51"/>
      <c r="AB125" s="47"/>
      <c r="AC125" s="249"/>
      <c r="AD125" s="258"/>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49"/>
      <c r="BX125" s="249"/>
      <c r="BY125" s="249"/>
      <c r="BZ125" s="249"/>
      <c r="CA125" s="249"/>
      <c r="CB125" s="249"/>
      <c r="CC125" s="249"/>
      <c r="CD125" s="249"/>
      <c r="CE125" s="249"/>
      <c r="CF125" s="249"/>
      <c r="CG125" s="47"/>
      <c r="CH125" s="47"/>
      <c r="CI125" s="47"/>
      <c r="CJ125" s="47"/>
      <c r="CK125" s="47"/>
      <c r="CL125" s="47"/>
      <c r="CM125" s="47"/>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row>
    <row r="126" spans="1:200" ht="45" customHeight="1" thickBot="1" x14ac:dyDescent="0.25">
      <c r="A126" s="389"/>
      <c r="B126" s="190"/>
      <c r="C126" s="473" t="s">
        <v>670</v>
      </c>
      <c r="D126" s="913"/>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51"/>
      <c r="AC126" s="249"/>
      <c r="AD126" s="258"/>
      <c r="AE126" s="249"/>
      <c r="AF126" s="249"/>
      <c r="AG126" s="249"/>
      <c r="AH126" s="249"/>
      <c r="AI126" s="249"/>
      <c r="AJ126" s="249"/>
      <c r="BX126" s="249"/>
      <c r="BY126" s="249"/>
      <c r="BZ126" s="249"/>
      <c r="CA126" s="249"/>
      <c r="CB126" s="249"/>
      <c r="CC126" s="249"/>
      <c r="CD126" s="249"/>
      <c r="CE126" s="249"/>
      <c r="CF126" s="249"/>
      <c r="CG126" s="47"/>
      <c r="CH126" s="47"/>
      <c r="CI126" s="47"/>
      <c r="CJ126" s="47"/>
      <c r="CK126" s="47"/>
      <c r="CL126" s="47"/>
      <c r="CM126" s="47"/>
      <c r="GB126" s="2"/>
      <c r="GC126" s="2"/>
      <c r="GD126" s="2"/>
      <c r="GE126" s="2"/>
      <c r="GF126" s="2"/>
      <c r="GG126" s="2"/>
      <c r="GH126" s="2"/>
      <c r="GI126" s="2"/>
      <c r="GJ126" s="2"/>
      <c r="GK126" s="2"/>
      <c r="GL126" s="2"/>
      <c r="GM126" s="2"/>
      <c r="GN126" s="2"/>
      <c r="GO126" s="2"/>
      <c r="GP126" s="2"/>
      <c r="GQ126" s="2"/>
      <c r="GR126" s="2"/>
    </row>
    <row r="127" spans="1:200" ht="27.95" customHeight="1" x14ac:dyDescent="0.2">
      <c r="A127" s="474"/>
      <c r="B127" s="475" t="s">
        <v>671</v>
      </c>
      <c r="C127" s="476" t="s">
        <v>672</v>
      </c>
      <c r="D127" s="710"/>
      <c r="E127" s="711"/>
      <c r="F127" s="710"/>
      <c r="G127" s="711"/>
      <c r="H127" s="710"/>
      <c r="I127" s="711"/>
      <c r="J127" s="710"/>
      <c r="K127" s="711"/>
      <c r="L127" s="710"/>
      <c r="M127" s="711"/>
      <c r="N127" s="710"/>
      <c r="O127" s="711"/>
      <c r="P127" s="710"/>
      <c r="Q127" s="711"/>
      <c r="R127" s="710"/>
      <c r="S127" s="711"/>
      <c r="T127" s="710"/>
      <c r="U127" s="711"/>
      <c r="V127" s="710"/>
      <c r="W127" s="711"/>
      <c r="X127" s="77"/>
      <c r="Y127" s="79">
        <f>IF(OR(D127="s",F127="s",H127="s",J127="s",L127="s",N127="s",P127="s",R127="s",T127="s",V127="s"), 0, IF(OR(D127="a",F127="a",H127="a",J127="a",L127="a",N127="a",P127="a",R127="a",T127="a",V127="a"),Z127,0))</f>
        <v>0</v>
      </c>
      <c r="Z127" s="382">
        <f>IF(X127="na",0,10)</f>
        <v>10</v>
      </c>
      <c r="AA127" s="230">
        <f t="shared" ref="AA127:AA134" si="24">COUNTIF(D127:W127,"a")+COUNTIF(D127:W127,"s")+COUNTIF(X127:X127,"na")</f>
        <v>0</v>
      </c>
      <c r="AB127" s="452"/>
      <c r="AC127" s="249"/>
      <c r="AD127" s="258" t="s">
        <v>209</v>
      </c>
      <c r="AE127" s="249"/>
      <c r="AF127" s="249"/>
      <c r="AG127" s="249"/>
      <c r="AH127" s="249"/>
      <c r="AI127" s="249"/>
      <c r="AJ127" s="249"/>
      <c r="BX127" s="249"/>
      <c r="BY127" s="249"/>
      <c r="BZ127" s="249"/>
      <c r="CA127" s="249"/>
      <c r="CB127" s="249"/>
      <c r="CC127" s="249"/>
      <c r="CD127" s="249"/>
      <c r="CE127" s="249"/>
      <c r="CF127" s="249"/>
      <c r="CG127" s="47"/>
      <c r="CH127" s="47"/>
      <c r="CI127" s="47"/>
      <c r="CJ127" s="47"/>
      <c r="CK127" s="47"/>
      <c r="CL127" s="47"/>
      <c r="CM127" s="47"/>
      <c r="GB127" s="2"/>
      <c r="GC127" s="2"/>
      <c r="GD127" s="2"/>
      <c r="GE127" s="2"/>
      <c r="GF127" s="2"/>
      <c r="GG127" s="2"/>
      <c r="GH127" s="2"/>
      <c r="GI127" s="2"/>
      <c r="GJ127" s="2"/>
      <c r="GK127" s="2"/>
      <c r="GL127" s="2"/>
      <c r="GM127" s="2"/>
      <c r="GN127" s="2"/>
      <c r="GO127" s="2"/>
      <c r="GP127" s="2"/>
      <c r="GQ127" s="2"/>
      <c r="GR127" s="2"/>
    </row>
    <row r="128" spans="1:200" ht="45" customHeight="1" x14ac:dyDescent="0.2">
      <c r="A128" s="474"/>
      <c r="B128" s="477" t="s">
        <v>673</v>
      </c>
      <c r="C128" s="478" t="s">
        <v>674</v>
      </c>
      <c r="D128" s="678"/>
      <c r="E128" s="679"/>
      <c r="F128" s="678"/>
      <c r="G128" s="679"/>
      <c r="H128" s="678"/>
      <c r="I128" s="679"/>
      <c r="J128" s="678"/>
      <c r="K128" s="679"/>
      <c r="L128" s="678"/>
      <c r="M128" s="679"/>
      <c r="N128" s="678"/>
      <c r="O128" s="679"/>
      <c r="P128" s="678"/>
      <c r="Q128" s="679"/>
      <c r="R128" s="678"/>
      <c r="S128" s="679"/>
      <c r="T128" s="678"/>
      <c r="U128" s="679"/>
      <c r="V128" s="678"/>
      <c r="W128" s="679"/>
      <c r="X128" s="77"/>
      <c r="Y128" s="623">
        <f t="shared" ref="Y128:Y134" si="25">IF(OR(D128="s",F128="s",H128="s",J128="s",L128="s",N128="s",P128="s",R128="s",T128="s",V128="s"), 0, IF(OR(D128="a",F128="a",H128="a",J128="a",L128="a",N128="a",P128="a",R128="a",T128="a",V128="a"),Z128,0))</f>
        <v>0</v>
      </c>
      <c r="Z128" s="379">
        <f>IF(X128="na",0,5)</f>
        <v>5</v>
      </c>
      <c r="AA128" s="230">
        <f t="shared" si="24"/>
        <v>0</v>
      </c>
      <c r="AB128" s="452"/>
      <c r="AC128" s="249"/>
      <c r="AD128" s="258"/>
      <c r="AE128" s="249"/>
      <c r="AF128" s="249"/>
      <c r="AG128" s="249"/>
      <c r="AH128" s="249"/>
      <c r="AI128" s="249"/>
      <c r="AJ128" s="249"/>
      <c r="BX128" s="249"/>
      <c r="BY128" s="249"/>
      <c r="BZ128" s="249"/>
      <c r="CA128" s="249"/>
      <c r="CB128" s="249"/>
      <c r="CC128" s="249"/>
      <c r="CD128" s="249"/>
      <c r="CE128" s="249"/>
      <c r="CF128" s="249"/>
      <c r="CG128" s="47"/>
      <c r="CH128" s="47"/>
      <c r="CI128" s="47"/>
      <c r="CJ128" s="47"/>
      <c r="CK128" s="47"/>
      <c r="CL128" s="47"/>
      <c r="CM128" s="47"/>
      <c r="GB128" s="2"/>
      <c r="GC128" s="2"/>
      <c r="GD128" s="2"/>
      <c r="GE128" s="2"/>
      <c r="GF128" s="2"/>
      <c r="GG128" s="2"/>
      <c r="GH128" s="2"/>
      <c r="GI128" s="2"/>
      <c r="GJ128" s="2"/>
      <c r="GK128" s="2"/>
      <c r="GL128" s="2"/>
      <c r="GM128" s="2"/>
      <c r="GN128" s="2"/>
      <c r="GO128" s="2"/>
      <c r="GP128" s="2"/>
      <c r="GQ128" s="2"/>
      <c r="GR128" s="2"/>
    </row>
    <row r="129" spans="1:200" ht="67.7" customHeight="1" x14ac:dyDescent="0.2">
      <c r="A129" s="474"/>
      <c r="B129" s="477" t="s">
        <v>675</v>
      </c>
      <c r="C129" s="478" t="s">
        <v>676</v>
      </c>
      <c r="D129" s="678"/>
      <c r="E129" s="679"/>
      <c r="F129" s="678"/>
      <c r="G129" s="679"/>
      <c r="H129" s="678"/>
      <c r="I129" s="679"/>
      <c r="J129" s="678"/>
      <c r="K129" s="679"/>
      <c r="L129" s="678"/>
      <c r="M129" s="679"/>
      <c r="N129" s="678"/>
      <c r="O129" s="679"/>
      <c r="P129" s="678"/>
      <c r="Q129" s="679"/>
      <c r="R129" s="678"/>
      <c r="S129" s="679"/>
      <c r="T129" s="678"/>
      <c r="U129" s="679"/>
      <c r="V129" s="678"/>
      <c r="W129" s="679"/>
      <c r="X129" s="77"/>
      <c r="Y129" s="622">
        <f t="shared" si="25"/>
        <v>0</v>
      </c>
      <c r="Z129" s="379">
        <f>IF(X129="na",0,5)</f>
        <v>5</v>
      </c>
      <c r="AA129" s="230">
        <f t="shared" si="24"/>
        <v>0</v>
      </c>
      <c r="AB129" s="452"/>
      <c r="AC129" s="249"/>
      <c r="AD129" s="258"/>
      <c r="AE129" s="249"/>
      <c r="AF129" s="249"/>
      <c r="AG129" s="249"/>
      <c r="AH129" s="249"/>
      <c r="AI129" s="249"/>
      <c r="AJ129" s="249"/>
      <c r="BX129" s="249"/>
      <c r="BY129" s="249"/>
      <c r="BZ129" s="249"/>
      <c r="CA129" s="249"/>
      <c r="CB129" s="249"/>
      <c r="CC129" s="249"/>
      <c r="CD129" s="249"/>
      <c r="CE129" s="249"/>
      <c r="CF129" s="249"/>
      <c r="CG129" s="47"/>
      <c r="CH129" s="47"/>
      <c r="CI129" s="47"/>
      <c r="CJ129" s="47"/>
      <c r="CK129" s="47"/>
      <c r="CL129" s="47"/>
      <c r="CM129" s="47"/>
      <c r="GB129" s="2"/>
      <c r="GC129" s="2"/>
      <c r="GD129" s="2"/>
      <c r="GE129" s="2"/>
      <c r="GF129" s="2"/>
      <c r="GG129" s="2"/>
      <c r="GH129" s="2"/>
      <c r="GI129" s="2"/>
      <c r="GJ129" s="2"/>
      <c r="GK129" s="2"/>
      <c r="GL129" s="2"/>
      <c r="GM129" s="2"/>
      <c r="GN129" s="2"/>
      <c r="GO129" s="2"/>
      <c r="GP129" s="2"/>
      <c r="GQ129" s="2"/>
      <c r="GR129" s="2"/>
    </row>
    <row r="130" spans="1:200" ht="67.7" customHeight="1" x14ac:dyDescent="0.2">
      <c r="A130" s="474"/>
      <c r="B130" s="477" t="s">
        <v>677</v>
      </c>
      <c r="C130" s="479" t="s">
        <v>678</v>
      </c>
      <c r="D130" s="678"/>
      <c r="E130" s="679"/>
      <c r="F130" s="678"/>
      <c r="G130" s="679"/>
      <c r="H130" s="678"/>
      <c r="I130" s="679"/>
      <c r="J130" s="678"/>
      <c r="K130" s="679"/>
      <c r="L130" s="678"/>
      <c r="M130" s="679"/>
      <c r="N130" s="678"/>
      <c r="O130" s="679"/>
      <c r="P130" s="678"/>
      <c r="Q130" s="679"/>
      <c r="R130" s="678"/>
      <c r="S130" s="679"/>
      <c r="T130" s="678"/>
      <c r="U130" s="679"/>
      <c r="V130" s="678"/>
      <c r="W130" s="679"/>
      <c r="X130" s="77"/>
      <c r="Y130" s="79">
        <f t="shared" si="25"/>
        <v>0</v>
      </c>
      <c r="Z130" s="379">
        <f>IF(X130="na",0,15)</f>
        <v>15</v>
      </c>
      <c r="AA130" s="230">
        <f t="shared" si="24"/>
        <v>0</v>
      </c>
      <c r="AB130" s="452"/>
      <c r="AC130" s="249"/>
      <c r="AD130" s="258" t="s">
        <v>209</v>
      </c>
      <c r="AE130" s="249"/>
      <c r="AF130" s="249"/>
      <c r="AG130" s="249"/>
      <c r="AH130" s="249"/>
      <c r="AI130" s="249"/>
      <c r="AJ130" s="249"/>
      <c r="BX130" s="249"/>
      <c r="BY130" s="249"/>
      <c r="BZ130" s="249"/>
      <c r="CA130" s="249"/>
      <c r="CB130" s="249"/>
      <c r="CC130" s="249"/>
      <c r="CD130" s="249"/>
      <c r="CE130" s="249"/>
      <c r="CF130" s="249"/>
      <c r="CG130" s="47"/>
      <c r="CH130" s="47"/>
      <c r="CI130" s="47"/>
      <c r="CJ130" s="47"/>
      <c r="CK130" s="47"/>
      <c r="CL130" s="47"/>
      <c r="CM130" s="47"/>
      <c r="GB130" s="2"/>
      <c r="GC130" s="2"/>
      <c r="GD130" s="2"/>
      <c r="GE130" s="2"/>
      <c r="GF130" s="2"/>
      <c r="GG130" s="2"/>
      <c r="GH130" s="2"/>
      <c r="GI130" s="2"/>
      <c r="GJ130" s="2"/>
      <c r="GK130" s="2"/>
      <c r="GL130" s="2"/>
      <c r="GM130" s="2"/>
      <c r="GN130" s="2"/>
      <c r="GO130" s="2"/>
      <c r="GP130" s="2"/>
      <c r="GQ130" s="2"/>
      <c r="GR130" s="2"/>
    </row>
    <row r="131" spans="1:200" ht="45" customHeight="1" x14ac:dyDescent="0.2">
      <c r="A131" s="474"/>
      <c r="B131" s="477" t="s">
        <v>679</v>
      </c>
      <c r="C131" s="478" t="s">
        <v>680</v>
      </c>
      <c r="D131" s="678"/>
      <c r="E131" s="679"/>
      <c r="F131" s="678"/>
      <c r="G131" s="679"/>
      <c r="H131" s="678"/>
      <c r="I131" s="679"/>
      <c r="J131" s="678"/>
      <c r="K131" s="679"/>
      <c r="L131" s="678"/>
      <c r="M131" s="679"/>
      <c r="N131" s="678"/>
      <c r="O131" s="679"/>
      <c r="P131" s="678"/>
      <c r="Q131" s="679"/>
      <c r="R131" s="678"/>
      <c r="S131" s="679"/>
      <c r="T131" s="678"/>
      <c r="U131" s="679"/>
      <c r="V131" s="678"/>
      <c r="W131" s="679"/>
      <c r="X131" s="77"/>
      <c r="Y131" s="625">
        <f t="shared" si="25"/>
        <v>0</v>
      </c>
      <c r="Z131" s="379">
        <f>IF(X131="na",0,5)</f>
        <v>5</v>
      </c>
      <c r="AA131" s="230">
        <f t="shared" si="24"/>
        <v>0</v>
      </c>
      <c r="AB131" s="452"/>
      <c r="AC131" s="249"/>
      <c r="AD131" s="258" t="s">
        <v>209</v>
      </c>
      <c r="AE131" s="249"/>
      <c r="AF131" s="249"/>
      <c r="AG131" s="249"/>
      <c r="AH131" s="249"/>
      <c r="AI131" s="249"/>
      <c r="AJ131" s="249"/>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53"/>
      <c r="CH131" s="53"/>
      <c r="CI131" s="53"/>
      <c r="CJ131" s="53"/>
      <c r="CK131" s="53"/>
      <c r="CL131" s="53"/>
      <c r="CM131" s="53"/>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row>
    <row r="132" spans="1:200" ht="45" customHeight="1" x14ac:dyDescent="0.2">
      <c r="A132" s="474"/>
      <c r="B132" s="477" t="s">
        <v>681</v>
      </c>
      <c r="C132" s="479" t="s">
        <v>682</v>
      </c>
      <c r="D132" s="678"/>
      <c r="E132" s="679"/>
      <c r="F132" s="678"/>
      <c r="G132" s="679"/>
      <c r="H132" s="678"/>
      <c r="I132" s="679"/>
      <c r="J132" s="678"/>
      <c r="K132" s="679"/>
      <c r="L132" s="678"/>
      <c r="M132" s="679"/>
      <c r="N132" s="678"/>
      <c r="O132" s="679"/>
      <c r="P132" s="678"/>
      <c r="Q132" s="679"/>
      <c r="R132" s="678"/>
      <c r="S132" s="679"/>
      <c r="T132" s="678"/>
      <c r="U132" s="679"/>
      <c r="V132" s="678"/>
      <c r="W132" s="679"/>
      <c r="X132" s="77"/>
      <c r="Y132" s="623">
        <f t="shared" si="25"/>
        <v>0</v>
      </c>
      <c r="Z132" s="379">
        <f>IF(X132="na",0,5)</f>
        <v>5</v>
      </c>
      <c r="AA132" s="230">
        <f t="shared" si="24"/>
        <v>0</v>
      </c>
      <c r="AB132" s="452"/>
      <c r="AC132" s="249"/>
      <c r="AD132" s="258"/>
      <c r="AE132" s="249"/>
      <c r="AF132" s="249"/>
      <c r="AG132" s="249"/>
      <c r="AH132" s="249"/>
      <c r="AI132" s="249"/>
      <c r="AJ132" s="249"/>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53"/>
      <c r="CH132" s="53"/>
      <c r="CI132" s="53"/>
      <c r="CJ132" s="53"/>
      <c r="CK132" s="53"/>
      <c r="CL132" s="53"/>
      <c r="CM132" s="53"/>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row>
    <row r="133" spans="1:200" ht="45" customHeight="1" x14ac:dyDescent="0.2">
      <c r="A133" s="474"/>
      <c r="B133" s="477" t="s">
        <v>683</v>
      </c>
      <c r="C133" s="478" t="s">
        <v>684</v>
      </c>
      <c r="D133" s="678"/>
      <c r="E133" s="679"/>
      <c r="F133" s="678"/>
      <c r="G133" s="679"/>
      <c r="H133" s="678"/>
      <c r="I133" s="679"/>
      <c r="J133" s="678"/>
      <c r="K133" s="679"/>
      <c r="L133" s="678"/>
      <c r="M133" s="679"/>
      <c r="N133" s="678"/>
      <c r="O133" s="679"/>
      <c r="P133" s="678"/>
      <c r="Q133" s="679"/>
      <c r="R133" s="678"/>
      <c r="S133" s="679"/>
      <c r="T133" s="678"/>
      <c r="U133" s="679"/>
      <c r="V133" s="678"/>
      <c r="W133" s="679"/>
      <c r="X133" s="77"/>
      <c r="Y133" s="625">
        <f t="shared" si="25"/>
        <v>0</v>
      </c>
      <c r="Z133" s="379">
        <f>IF(X133="na",0,5)</f>
        <v>5</v>
      </c>
      <c r="AA133" s="230">
        <f t="shared" si="24"/>
        <v>0</v>
      </c>
      <c r="AB133" s="452"/>
      <c r="AC133" s="249"/>
      <c r="AD133" s="258" t="s">
        <v>209</v>
      </c>
      <c r="AE133" s="249"/>
      <c r="AF133" s="249"/>
      <c r="AG133" s="249"/>
      <c r="AH133" s="249"/>
      <c r="AI133" s="249"/>
      <c r="AJ133" s="249"/>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53"/>
      <c r="CH133" s="53"/>
      <c r="CI133" s="53"/>
      <c r="CJ133" s="53"/>
      <c r="CK133" s="53"/>
      <c r="CL133" s="53"/>
      <c r="CM133" s="53"/>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row>
    <row r="134" spans="1:200" ht="45" customHeight="1" thickBot="1" x14ac:dyDescent="0.25">
      <c r="A134" s="375"/>
      <c r="B134" s="189" t="s">
        <v>685</v>
      </c>
      <c r="C134" s="117" t="s">
        <v>686</v>
      </c>
      <c r="D134" s="678"/>
      <c r="E134" s="679"/>
      <c r="F134" s="678"/>
      <c r="G134" s="679"/>
      <c r="H134" s="678"/>
      <c r="I134" s="679"/>
      <c r="J134" s="678"/>
      <c r="K134" s="679"/>
      <c r="L134" s="678"/>
      <c r="M134" s="679"/>
      <c r="N134" s="678"/>
      <c r="O134" s="679"/>
      <c r="P134" s="678"/>
      <c r="Q134" s="679"/>
      <c r="R134" s="678"/>
      <c r="S134" s="679"/>
      <c r="T134" s="678"/>
      <c r="U134" s="679"/>
      <c r="V134" s="678"/>
      <c r="W134" s="679"/>
      <c r="X134" s="77"/>
      <c r="Y134" s="623">
        <f t="shared" si="25"/>
        <v>0</v>
      </c>
      <c r="Z134" s="379">
        <f>IF(X134="na",0,10)</f>
        <v>10</v>
      </c>
      <c r="AA134" s="230">
        <f t="shared" si="24"/>
        <v>0</v>
      </c>
      <c r="AB134" s="452"/>
      <c r="AC134" s="249"/>
      <c r="AD134" s="258"/>
      <c r="AE134" s="249"/>
      <c r="AF134" s="249"/>
      <c r="AG134" s="249"/>
      <c r="AH134" s="249"/>
      <c r="AI134" s="249"/>
      <c r="AJ134" s="249"/>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53"/>
      <c r="CH134" s="53"/>
      <c r="CI134" s="53"/>
      <c r="CJ134" s="53"/>
      <c r="CK134" s="53"/>
      <c r="CL134" s="53"/>
      <c r="CM134" s="53"/>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row>
    <row r="135" spans="1:200" ht="21" customHeight="1" thickTop="1" thickBot="1" x14ac:dyDescent="0.25">
      <c r="A135" s="375"/>
      <c r="B135" s="41"/>
      <c r="C135" s="117"/>
      <c r="D135" s="692" t="s">
        <v>443</v>
      </c>
      <c r="E135" s="702"/>
      <c r="F135" s="702"/>
      <c r="G135" s="702"/>
      <c r="H135" s="702"/>
      <c r="I135" s="702"/>
      <c r="J135" s="702"/>
      <c r="K135" s="702"/>
      <c r="L135" s="702"/>
      <c r="M135" s="702"/>
      <c r="N135" s="702"/>
      <c r="O135" s="702"/>
      <c r="P135" s="702"/>
      <c r="Q135" s="702"/>
      <c r="R135" s="702"/>
      <c r="S135" s="702"/>
      <c r="T135" s="702"/>
      <c r="U135" s="702"/>
      <c r="V135" s="702"/>
      <c r="W135" s="702"/>
      <c r="X135" s="703"/>
      <c r="Y135" s="309">
        <f>SUM(Y127:Y134)</f>
        <v>0</v>
      </c>
      <c r="Z135" s="380">
        <f>SUM(Z127:Z134)</f>
        <v>60</v>
      </c>
      <c r="AA135" s="51"/>
      <c r="AC135" s="249"/>
      <c r="AD135" s="258"/>
      <c r="AE135" s="249"/>
      <c r="AF135" s="249"/>
      <c r="AG135" s="249"/>
      <c r="AH135" s="249"/>
      <c r="AI135" s="249"/>
      <c r="AJ135" s="249"/>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53"/>
      <c r="CH135" s="53"/>
      <c r="CI135" s="53"/>
      <c r="CJ135" s="53"/>
      <c r="CK135" s="53"/>
      <c r="CL135" s="53"/>
      <c r="CM135" s="53"/>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row>
    <row r="136" spans="1:200" ht="21" customHeight="1" thickBot="1" x14ac:dyDescent="0.25">
      <c r="A136" s="375"/>
      <c r="B136" s="88"/>
      <c r="C136" s="142"/>
      <c r="D136" s="695"/>
      <c r="E136" s="696"/>
      <c r="F136" s="738">
        <f>IF(X127="na",0,35)</f>
        <v>35</v>
      </c>
      <c r="G136" s="739"/>
      <c r="H136" s="739"/>
      <c r="I136" s="739"/>
      <c r="J136" s="739"/>
      <c r="K136" s="739"/>
      <c r="L136" s="739"/>
      <c r="M136" s="739"/>
      <c r="N136" s="739"/>
      <c r="O136" s="739"/>
      <c r="P136" s="739"/>
      <c r="Q136" s="739"/>
      <c r="R136" s="739"/>
      <c r="S136" s="739"/>
      <c r="T136" s="739"/>
      <c r="U136" s="739"/>
      <c r="V136" s="739"/>
      <c r="W136" s="739"/>
      <c r="X136" s="739"/>
      <c r="Y136" s="739"/>
      <c r="Z136" s="740"/>
      <c r="AA136" s="51"/>
      <c r="AC136" s="249"/>
      <c r="AD136" s="258"/>
      <c r="AE136" s="249"/>
      <c r="AF136" s="249"/>
      <c r="AG136" s="249"/>
      <c r="AH136" s="249"/>
      <c r="AI136" s="249"/>
      <c r="AJ136" s="249"/>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53"/>
      <c r="CH136" s="53"/>
      <c r="CI136" s="53"/>
      <c r="CJ136" s="53"/>
      <c r="CK136" s="53"/>
      <c r="CL136" s="53"/>
      <c r="CM136" s="53"/>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row>
    <row r="137" spans="1:200" ht="30" customHeight="1" thickBot="1" x14ac:dyDescent="0.25">
      <c r="A137" s="375"/>
      <c r="B137" s="315" t="s">
        <v>75</v>
      </c>
      <c r="C137" s="144" t="s">
        <v>76</v>
      </c>
      <c r="D137" s="20"/>
      <c r="E137" s="19"/>
      <c r="F137" s="20" t="s">
        <v>442</v>
      </c>
      <c r="G137" s="19"/>
      <c r="H137" s="20"/>
      <c r="I137" s="19"/>
      <c r="J137" s="20" t="s">
        <v>442</v>
      </c>
      <c r="K137" s="19"/>
      <c r="L137" s="20"/>
      <c r="M137" s="19"/>
      <c r="N137" s="20" t="s">
        <v>442</v>
      </c>
      <c r="O137" s="19"/>
      <c r="P137" s="20"/>
      <c r="Q137" s="19"/>
      <c r="R137" s="20"/>
      <c r="S137" s="19"/>
      <c r="T137" s="20"/>
      <c r="U137" s="19"/>
      <c r="V137" s="20"/>
      <c r="W137" s="19"/>
      <c r="X137" s="15"/>
      <c r="Y137" s="15"/>
      <c r="Z137" s="381"/>
      <c r="AA137" s="229"/>
      <c r="AC137" s="249"/>
      <c r="AD137" s="258"/>
      <c r="AE137" s="249"/>
      <c r="AF137" s="249"/>
      <c r="AG137" s="249"/>
      <c r="AH137" s="249"/>
      <c r="AI137" s="249"/>
      <c r="AJ137" s="249"/>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53"/>
      <c r="CF137" s="53"/>
      <c r="CG137" s="53"/>
      <c r="CH137" s="53"/>
      <c r="CI137" s="53"/>
      <c r="CJ137" s="53"/>
      <c r="CK137" s="53"/>
      <c r="CL137" s="53"/>
      <c r="CM137" s="53"/>
      <c r="CN137" s="53"/>
      <c r="CO137" s="53"/>
      <c r="CP137" s="53"/>
      <c r="CQ137" s="53"/>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row>
    <row r="138" spans="1:200" ht="45" customHeight="1" x14ac:dyDescent="0.2">
      <c r="A138" s="375"/>
      <c r="B138" s="216" t="s">
        <v>77</v>
      </c>
      <c r="C138" s="170" t="s">
        <v>687</v>
      </c>
      <c r="D138" s="687"/>
      <c r="E138" s="688"/>
      <c r="F138" s="687"/>
      <c r="G138" s="688"/>
      <c r="H138" s="687"/>
      <c r="I138" s="688"/>
      <c r="J138" s="687"/>
      <c r="K138" s="688"/>
      <c r="L138" s="687"/>
      <c r="M138" s="688"/>
      <c r="N138" s="687"/>
      <c r="O138" s="688"/>
      <c r="P138" s="687"/>
      <c r="Q138" s="688"/>
      <c r="R138" s="687"/>
      <c r="S138" s="688"/>
      <c r="T138" s="687"/>
      <c r="U138" s="688"/>
      <c r="V138" s="687"/>
      <c r="W138" s="688"/>
      <c r="X138" s="451"/>
      <c r="Y138" s="628">
        <f>IF(OR(D138="s",F138="s",H138="s",J138="s",L138="s",N138="s",P138="s",R138="s",T138="s",V138="s"), 0, IF(OR(D138="a",F138="a",H138="a",J138="a",L138="a",N138="a",P138="a",R138="a",T138="a",V138="a"),Z138,0))</f>
        <v>0</v>
      </c>
      <c r="Z138" s="377">
        <v>10</v>
      </c>
      <c r="AA138" s="230">
        <f>COUNTIF(D138:W138,"a")+COUNTIF(D138:W138,"s")</f>
        <v>0</v>
      </c>
      <c r="AB138" s="452"/>
      <c r="AC138" s="249"/>
      <c r="AD138" s="258" t="s">
        <v>209</v>
      </c>
      <c r="AE138" s="480"/>
      <c r="AF138" s="249"/>
      <c r="AG138" s="249"/>
      <c r="AH138" s="249"/>
      <c r="AI138" s="249"/>
      <c r="AJ138" s="249"/>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53"/>
      <c r="CH138" s="53"/>
      <c r="CI138" s="53"/>
      <c r="CJ138" s="53"/>
      <c r="CK138" s="53"/>
      <c r="CL138" s="53"/>
      <c r="CM138" s="53"/>
      <c r="CN138" s="53"/>
      <c r="CO138" s="53"/>
      <c r="CP138" s="53"/>
      <c r="CQ138" s="53"/>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row>
    <row r="139" spans="1:200" ht="45" customHeight="1" thickBot="1" x14ac:dyDescent="0.25">
      <c r="A139" s="375"/>
      <c r="B139" s="216" t="s">
        <v>273</v>
      </c>
      <c r="C139" s="170" t="s">
        <v>688</v>
      </c>
      <c r="D139" s="678"/>
      <c r="E139" s="679"/>
      <c r="F139" s="678"/>
      <c r="G139" s="679"/>
      <c r="H139" s="678"/>
      <c r="I139" s="679"/>
      <c r="J139" s="678"/>
      <c r="K139" s="679"/>
      <c r="L139" s="678"/>
      <c r="M139" s="679"/>
      <c r="N139" s="678"/>
      <c r="O139" s="679"/>
      <c r="P139" s="678"/>
      <c r="Q139" s="679"/>
      <c r="R139" s="678"/>
      <c r="S139" s="679"/>
      <c r="T139" s="678"/>
      <c r="U139" s="679"/>
      <c r="V139" s="678"/>
      <c r="W139" s="679"/>
      <c r="X139" s="77"/>
      <c r="Y139" s="622">
        <f>IF(OR(D139="s",F139="s",H139="s",J139="s",L139="s",N139="s",P139="s",R139="s",T139="s",V139="s"), 0, IF(OR(D139="a",F139="a",H139="a",J139="a",L139="a",N139="a",P139="a",R139="a",T139="a",V139="a"),Z139,0))</f>
        <v>0</v>
      </c>
      <c r="Z139" s="378">
        <f>IF(X139="na",0,10)</f>
        <v>10</v>
      </c>
      <c r="AA139" s="230">
        <f>COUNTIF(D139:W139,"a")+COUNTIF(D139:W139,"s")+COUNTIF(X139,"na")</f>
        <v>0</v>
      </c>
      <c r="AB139" s="452"/>
      <c r="AC139" s="249"/>
      <c r="AD139" s="258" t="s">
        <v>209</v>
      </c>
      <c r="AE139" s="480"/>
      <c r="AF139" s="249"/>
      <c r="AG139" s="249"/>
      <c r="AH139" s="249"/>
      <c r="AI139" s="249"/>
      <c r="AJ139" s="249"/>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53"/>
      <c r="CH139" s="53"/>
      <c r="CI139" s="53"/>
      <c r="CJ139" s="53"/>
      <c r="CK139" s="53"/>
      <c r="CL139" s="53"/>
      <c r="CM139" s="53"/>
      <c r="CN139" s="53"/>
      <c r="CO139" s="53"/>
      <c r="CP139" s="53"/>
      <c r="CQ139" s="53"/>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row>
    <row r="140" spans="1:200" ht="21" customHeight="1" thickTop="1" thickBot="1" x14ac:dyDescent="0.25">
      <c r="A140" s="375"/>
      <c r="B140" s="80"/>
      <c r="C140" s="117"/>
      <c r="D140" s="692" t="s">
        <v>443</v>
      </c>
      <c r="E140" s="702"/>
      <c r="F140" s="702"/>
      <c r="G140" s="702"/>
      <c r="H140" s="702"/>
      <c r="I140" s="702"/>
      <c r="J140" s="702"/>
      <c r="K140" s="702"/>
      <c r="L140" s="702"/>
      <c r="M140" s="702"/>
      <c r="N140" s="702"/>
      <c r="O140" s="702"/>
      <c r="P140" s="702"/>
      <c r="Q140" s="702"/>
      <c r="R140" s="702"/>
      <c r="S140" s="702"/>
      <c r="T140" s="702"/>
      <c r="U140" s="702"/>
      <c r="V140" s="702"/>
      <c r="W140" s="702"/>
      <c r="X140" s="703"/>
      <c r="Y140" s="309">
        <f>SUM(Y138:Y139)</f>
        <v>0</v>
      </c>
      <c r="Z140" s="380">
        <f>SUM(Z138:Z139)</f>
        <v>20</v>
      </c>
      <c r="AA140" s="229"/>
      <c r="AC140" s="249"/>
      <c r="AD140" s="258"/>
      <c r="AE140" s="249"/>
      <c r="AF140" s="249"/>
      <c r="AG140" s="249"/>
      <c r="AH140" s="249"/>
      <c r="AI140" s="249"/>
      <c r="AJ140" s="249"/>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53"/>
      <c r="CF140" s="53"/>
      <c r="CG140" s="53"/>
      <c r="CH140" s="53"/>
      <c r="CI140" s="53"/>
      <c r="CJ140" s="53"/>
      <c r="CK140" s="53"/>
      <c r="CL140" s="53"/>
      <c r="CM140" s="53"/>
      <c r="CN140" s="53"/>
      <c r="CO140" s="53"/>
      <c r="CP140" s="53"/>
      <c r="CQ140" s="53"/>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row>
    <row r="141" spans="1:200" ht="21" customHeight="1" thickBot="1" x14ac:dyDescent="0.25">
      <c r="A141" s="373"/>
      <c r="B141" s="274"/>
      <c r="C141" s="146"/>
      <c r="D141" s="695"/>
      <c r="E141" s="837"/>
      <c r="F141" s="741">
        <f>IF(X139="na",10,20)</f>
        <v>20</v>
      </c>
      <c r="G141" s="742"/>
      <c r="H141" s="742"/>
      <c r="I141" s="742"/>
      <c r="J141" s="742"/>
      <c r="K141" s="742"/>
      <c r="L141" s="742"/>
      <c r="M141" s="742"/>
      <c r="N141" s="742"/>
      <c r="O141" s="742"/>
      <c r="P141" s="742"/>
      <c r="Q141" s="742"/>
      <c r="R141" s="742"/>
      <c r="S141" s="742"/>
      <c r="T141" s="742"/>
      <c r="U141" s="742"/>
      <c r="V141" s="742"/>
      <c r="W141" s="742"/>
      <c r="X141" s="742"/>
      <c r="Y141" s="742"/>
      <c r="Z141" s="743"/>
      <c r="AA141" s="229"/>
      <c r="AC141" s="249"/>
      <c r="AD141" s="258"/>
      <c r="AE141" s="249"/>
      <c r="AF141" s="249"/>
      <c r="AG141" s="249"/>
      <c r="AH141" s="249"/>
      <c r="AI141" s="249"/>
      <c r="AJ141" s="249"/>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53"/>
      <c r="CF141" s="53"/>
      <c r="CG141" s="53"/>
      <c r="CH141" s="53"/>
      <c r="CI141" s="53"/>
      <c r="CJ141" s="53"/>
      <c r="CK141" s="53"/>
      <c r="CL141" s="53"/>
      <c r="CM141" s="53"/>
      <c r="CN141" s="53"/>
      <c r="CO141" s="53"/>
      <c r="CP141" s="53"/>
      <c r="CQ141" s="53"/>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row>
    <row r="142" spans="1:200" ht="30" customHeight="1" thickBot="1" x14ac:dyDescent="0.25">
      <c r="A142" s="364"/>
      <c r="B142" s="203" t="s">
        <v>324</v>
      </c>
      <c r="C142" s="155" t="s">
        <v>144</v>
      </c>
      <c r="D142" s="280"/>
      <c r="E142" s="281"/>
      <c r="F142" s="278"/>
      <c r="G142" s="281"/>
      <c r="H142" s="278"/>
      <c r="I142" s="279"/>
      <c r="J142" s="179" t="s">
        <v>442</v>
      </c>
      <c r="K142" s="281"/>
      <c r="L142" s="278"/>
      <c r="M142" s="279"/>
      <c r="N142" s="280"/>
      <c r="O142" s="281"/>
      <c r="P142" s="278"/>
      <c r="Q142" s="279"/>
      <c r="R142" s="280"/>
      <c r="S142" s="281"/>
      <c r="T142" s="278"/>
      <c r="U142" s="279"/>
      <c r="V142" s="280"/>
      <c r="W142" s="279"/>
      <c r="X142" s="312"/>
      <c r="Y142" s="284"/>
      <c r="Z142" s="376"/>
      <c r="AA142" s="229"/>
      <c r="AC142" s="249"/>
      <c r="AD142" s="259"/>
      <c r="AE142" s="249"/>
      <c r="AF142" s="249"/>
      <c r="AG142" s="249"/>
      <c r="AH142" s="249"/>
      <c r="AI142" s="249"/>
      <c r="AJ142" s="249"/>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row>
    <row r="143" spans="1:200" ht="27.95" customHeight="1" thickBot="1" x14ac:dyDescent="0.25">
      <c r="A143" s="375"/>
      <c r="B143" s="188" t="s">
        <v>323</v>
      </c>
      <c r="C143" s="143" t="s">
        <v>272</v>
      </c>
      <c r="D143" s="881"/>
      <c r="E143" s="882"/>
      <c r="F143" s="881"/>
      <c r="G143" s="882"/>
      <c r="H143" s="881"/>
      <c r="I143" s="882"/>
      <c r="J143" s="881"/>
      <c r="K143" s="882"/>
      <c r="L143" s="881"/>
      <c r="M143" s="882"/>
      <c r="N143" s="881"/>
      <c r="O143" s="882"/>
      <c r="P143" s="881"/>
      <c r="Q143" s="882"/>
      <c r="R143" s="881"/>
      <c r="S143" s="882"/>
      <c r="T143" s="881"/>
      <c r="U143" s="882"/>
      <c r="V143" s="881"/>
      <c r="W143" s="882"/>
      <c r="X143" s="82"/>
      <c r="Y143" s="79">
        <f>IF(OR(D143="s",F143="s",H143="s",J143="s",L143="s",N143="s",P143="s",R143="s",T143="s",V143="s"), 0, IF(OR(D143="a",F143="a",H143="a",J143="a",L143="a",N143="a",P143="a",R143="a",T143="a",V143="a"),Z143,0))</f>
        <v>0</v>
      </c>
      <c r="Z143" s="382">
        <v>10</v>
      </c>
      <c r="AA143" s="230">
        <f>COUNTIF(D143:W143,"a")+COUNTIF(D143:W143,"s")</f>
        <v>0</v>
      </c>
      <c r="AB143" s="313"/>
      <c r="AC143" s="249"/>
      <c r="AD143" s="259" t="s">
        <v>209</v>
      </c>
      <c r="AE143" s="249"/>
      <c r="AF143" s="249"/>
      <c r="AG143" s="249"/>
      <c r="AH143" s="249"/>
      <c r="AI143" s="249"/>
      <c r="AJ143" s="249"/>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row>
    <row r="144" spans="1:200" s="39" customFormat="1" ht="21" customHeight="1" thickTop="1" thickBot="1" x14ac:dyDescent="0.25">
      <c r="A144" s="375"/>
      <c r="B144" s="41"/>
      <c r="C144" s="70"/>
      <c r="D144" s="692" t="s">
        <v>443</v>
      </c>
      <c r="E144" s="702"/>
      <c r="F144" s="702"/>
      <c r="G144" s="702"/>
      <c r="H144" s="702"/>
      <c r="I144" s="702"/>
      <c r="J144" s="702"/>
      <c r="K144" s="702"/>
      <c r="L144" s="702"/>
      <c r="M144" s="702"/>
      <c r="N144" s="702"/>
      <c r="O144" s="702"/>
      <c r="P144" s="702"/>
      <c r="Q144" s="702"/>
      <c r="R144" s="702"/>
      <c r="S144" s="702"/>
      <c r="T144" s="702"/>
      <c r="U144" s="702"/>
      <c r="V144" s="702"/>
      <c r="W144" s="702"/>
      <c r="X144" s="703"/>
      <c r="Y144" s="1">
        <f>SUM(Y143)</f>
        <v>0</v>
      </c>
      <c r="Z144" s="380">
        <f>SUM(Z143)</f>
        <v>10</v>
      </c>
      <c r="AA144" s="229"/>
      <c r="AB144" s="47"/>
      <c r="AC144" s="249"/>
      <c r="AD144" s="25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J144" s="249"/>
      <c r="BK144" s="249"/>
      <c r="BL144" s="249"/>
      <c r="BM144" s="249"/>
      <c r="BN144" s="249"/>
      <c r="BO144" s="249"/>
      <c r="BP144" s="249"/>
      <c r="BQ144" s="249"/>
      <c r="BR144" s="249"/>
      <c r="BS144" s="249"/>
      <c r="BT144" s="249"/>
      <c r="BU144" s="249"/>
      <c r="BV144" s="249"/>
      <c r="BW144" s="249"/>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row>
    <row r="145" spans="1:200" s="39" customFormat="1" ht="21" customHeight="1" thickBot="1" x14ac:dyDescent="0.25">
      <c r="A145" s="373"/>
      <c r="B145" s="429"/>
      <c r="C145" s="606"/>
      <c r="D145" s="695"/>
      <c r="E145" s="809"/>
      <c r="F145" s="848">
        <v>10</v>
      </c>
      <c r="G145" s="736"/>
      <c r="H145" s="736"/>
      <c r="I145" s="736"/>
      <c r="J145" s="736"/>
      <c r="K145" s="736"/>
      <c r="L145" s="736"/>
      <c r="M145" s="736"/>
      <c r="N145" s="736"/>
      <c r="O145" s="736"/>
      <c r="P145" s="736"/>
      <c r="Q145" s="736"/>
      <c r="R145" s="736"/>
      <c r="S145" s="736"/>
      <c r="T145" s="736"/>
      <c r="U145" s="736"/>
      <c r="V145" s="736"/>
      <c r="W145" s="736"/>
      <c r="X145" s="736"/>
      <c r="Y145" s="736"/>
      <c r="Z145" s="737"/>
      <c r="AA145" s="229"/>
      <c r="AB145" s="47"/>
      <c r="AC145" s="249"/>
      <c r="AD145" s="25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row>
    <row r="146" spans="1:200" ht="33" customHeight="1" thickBot="1" x14ac:dyDescent="0.25">
      <c r="A146" s="364"/>
      <c r="B146" s="408" t="s">
        <v>325</v>
      </c>
      <c r="C146" s="859" t="s">
        <v>270</v>
      </c>
      <c r="D146" s="860"/>
      <c r="E146" s="860"/>
      <c r="F146" s="860"/>
      <c r="G146" s="860"/>
      <c r="H146" s="860"/>
      <c r="I146" s="860"/>
      <c r="J146" s="860"/>
      <c r="K146" s="860"/>
      <c r="L146" s="860"/>
      <c r="M146" s="860"/>
      <c r="N146" s="860"/>
      <c r="O146" s="860"/>
      <c r="P146" s="860"/>
      <c r="Q146" s="860"/>
      <c r="R146" s="860"/>
      <c r="S146" s="860"/>
      <c r="T146" s="860"/>
      <c r="U146" s="860"/>
      <c r="V146" s="860"/>
      <c r="W146" s="860"/>
      <c r="X146" s="860"/>
      <c r="Y146" s="860"/>
      <c r="Z146" s="861"/>
      <c r="AA146" s="229"/>
      <c r="AC146" s="249"/>
      <c r="AD146" s="259"/>
      <c r="AE146" s="249"/>
      <c r="AF146" s="249"/>
      <c r="AG146" s="249"/>
      <c r="AH146" s="249"/>
      <c r="AI146" s="249"/>
      <c r="AJ146" s="249"/>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row>
    <row r="147" spans="1:200" ht="30" customHeight="1" thickBot="1" x14ac:dyDescent="0.25">
      <c r="A147" s="375"/>
      <c r="B147" s="194" t="s">
        <v>326</v>
      </c>
      <c r="C147" s="483" t="s">
        <v>415</v>
      </c>
      <c r="D147" s="6"/>
      <c r="E147" s="7"/>
      <c r="F147" s="8"/>
      <c r="G147" s="9"/>
      <c r="H147" s="12" t="s">
        <v>442</v>
      </c>
      <c r="I147" s="7"/>
      <c r="J147" s="85"/>
      <c r="K147" s="9"/>
      <c r="L147" s="6"/>
      <c r="M147" s="7"/>
      <c r="N147" s="12" t="s">
        <v>442</v>
      </c>
      <c r="O147" s="9"/>
      <c r="P147" s="6"/>
      <c r="Q147" s="7"/>
      <c r="R147" s="8"/>
      <c r="S147" s="9"/>
      <c r="T147" s="6"/>
      <c r="U147" s="7"/>
      <c r="V147" s="8"/>
      <c r="W147" s="9"/>
      <c r="X147" s="17"/>
      <c r="Y147" s="13"/>
      <c r="Z147" s="381"/>
      <c r="AA147" s="229"/>
      <c r="AC147" s="249"/>
      <c r="AD147" s="259"/>
      <c r="AE147" s="249"/>
      <c r="AF147" s="249"/>
      <c r="AG147" s="249"/>
      <c r="AH147" s="249"/>
      <c r="AI147" s="249"/>
      <c r="AJ147" s="249"/>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row>
    <row r="148" spans="1:200" ht="27.95" customHeight="1" x14ac:dyDescent="0.2">
      <c r="A148" s="375"/>
      <c r="B148" s="191" t="s">
        <v>327</v>
      </c>
      <c r="C148" s="132" t="s">
        <v>189</v>
      </c>
      <c r="D148" s="710"/>
      <c r="E148" s="711"/>
      <c r="F148" s="710"/>
      <c r="G148" s="711"/>
      <c r="H148" s="710"/>
      <c r="I148" s="711"/>
      <c r="J148" s="710"/>
      <c r="K148" s="711"/>
      <c r="L148" s="710"/>
      <c r="M148" s="711"/>
      <c r="N148" s="710"/>
      <c r="O148" s="711"/>
      <c r="P148" s="710"/>
      <c r="Q148" s="711"/>
      <c r="R148" s="710"/>
      <c r="S148" s="711"/>
      <c r="T148" s="710"/>
      <c r="U148" s="711"/>
      <c r="V148" s="710"/>
      <c r="W148" s="711"/>
      <c r="X148" s="82"/>
      <c r="Y148" s="79">
        <f>IF(OR(D148="s",F148="s",H148="s",J148="s",L148="s",N148="s",P148="s",R148="s",T148="s",V148="s"), 0, IF(OR(D148="a",F148="a",H148="a",J148="a",L148="a",N148="a",P148="a",R148="a",T148="a",V148="a"),Z148,0))</f>
        <v>0</v>
      </c>
      <c r="Z148" s="382">
        <v>10</v>
      </c>
      <c r="AA148" s="230">
        <f>COUNTIF(D148:W148,"a")+COUNTIF(D148:W148,"s")</f>
        <v>0</v>
      </c>
      <c r="AB148" s="313"/>
      <c r="AC148" s="249"/>
      <c r="AD148" s="259" t="s">
        <v>209</v>
      </c>
      <c r="AE148" s="249"/>
      <c r="AF148" s="249"/>
      <c r="AG148" s="249"/>
      <c r="AH148" s="249"/>
      <c r="AI148" s="249"/>
      <c r="AJ148" s="249"/>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row>
    <row r="149" spans="1:200" ht="27.95" customHeight="1" x14ac:dyDescent="0.2">
      <c r="A149" s="375"/>
      <c r="B149" s="192" t="s">
        <v>328</v>
      </c>
      <c r="C149" s="133" t="s">
        <v>521</v>
      </c>
      <c r="D149" s="678"/>
      <c r="E149" s="679"/>
      <c r="F149" s="678"/>
      <c r="G149" s="679"/>
      <c r="H149" s="678"/>
      <c r="I149" s="679"/>
      <c r="J149" s="678"/>
      <c r="K149" s="679"/>
      <c r="L149" s="678"/>
      <c r="M149" s="679"/>
      <c r="N149" s="678"/>
      <c r="O149" s="679"/>
      <c r="P149" s="678"/>
      <c r="Q149" s="679"/>
      <c r="R149" s="678"/>
      <c r="S149" s="679"/>
      <c r="T149" s="678"/>
      <c r="U149" s="679"/>
      <c r="V149" s="678"/>
      <c r="W149" s="679"/>
      <c r="X149" s="82"/>
      <c r="Y149" s="622">
        <f>IF(OR(D149="s",F149="s",H149="s",J149="s",L149="s",N149="s",P149="s",R149="s",T149="s",V149="s"), 0, IF(OR(D149="a",F149="a",H149="a",J149="a",L149="a",N149="a",P149="a",R149="a",T149="a",V149="a"),Z149,0))</f>
        <v>0</v>
      </c>
      <c r="Z149" s="379">
        <v>10</v>
      </c>
      <c r="AA149" s="230">
        <f>COUNTIF(D149:W149,"a")+COUNTIF(D149:W149,"s")</f>
        <v>0</v>
      </c>
      <c r="AB149" s="313"/>
      <c r="AC149" s="249"/>
      <c r="AD149" s="259" t="s">
        <v>209</v>
      </c>
      <c r="AE149" s="249"/>
      <c r="AF149" s="249"/>
      <c r="AG149" s="249"/>
      <c r="AH149" s="249"/>
      <c r="AI149" s="249"/>
      <c r="AJ149" s="249"/>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row>
    <row r="150" spans="1:200" ht="27.95" customHeight="1" x14ac:dyDescent="0.2">
      <c r="A150" s="375"/>
      <c r="B150" s="192" t="s">
        <v>329</v>
      </c>
      <c r="C150" s="133" t="s">
        <v>141</v>
      </c>
      <c r="D150" s="678"/>
      <c r="E150" s="679"/>
      <c r="F150" s="678"/>
      <c r="G150" s="679"/>
      <c r="H150" s="678"/>
      <c r="I150" s="679"/>
      <c r="J150" s="678"/>
      <c r="K150" s="679"/>
      <c r="L150" s="678"/>
      <c r="M150" s="679"/>
      <c r="N150" s="678"/>
      <c r="O150" s="679"/>
      <c r="P150" s="678"/>
      <c r="Q150" s="679"/>
      <c r="R150" s="678"/>
      <c r="S150" s="679"/>
      <c r="T150" s="678"/>
      <c r="U150" s="679"/>
      <c r="V150" s="678"/>
      <c r="W150" s="679"/>
      <c r="X150" s="82"/>
      <c r="Y150" s="622">
        <f>IF(OR(D150="s",F150="s",H150="s",J150="s",L150="s",N150="s",P150="s",R150="s",T150="s",V150="s"), 0, IF(OR(D150="a",F150="a",H150="a",J150="a",L150="a",N150="a",P150="a",R150="a",T150="a",V150="a"),Z150,0))</f>
        <v>0</v>
      </c>
      <c r="Z150" s="379">
        <v>10</v>
      </c>
      <c r="AA150" s="230">
        <f>COUNTIF(D150:W150,"a")+COUNTIF(D150:W150,"s")</f>
        <v>0</v>
      </c>
      <c r="AB150" s="313"/>
      <c r="AC150" s="249"/>
      <c r="AD150" s="259" t="s">
        <v>209</v>
      </c>
      <c r="AE150" s="249"/>
      <c r="AF150" s="249"/>
      <c r="AG150" s="249"/>
      <c r="AH150" s="249"/>
      <c r="AI150" s="249"/>
      <c r="AJ150" s="249"/>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row>
    <row r="151" spans="1:200" ht="27.95" customHeight="1" x14ac:dyDescent="0.15">
      <c r="A151" s="375"/>
      <c r="B151" s="192" t="s">
        <v>330</v>
      </c>
      <c r="C151" s="134" t="s">
        <v>230</v>
      </c>
      <c r="D151" s="647"/>
      <c r="E151" s="648"/>
      <c r="F151" s="647"/>
      <c r="G151" s="648"/>
      <c r="H151" s="647"/>
      <c r="I151" s="648"/>
      <c r="J151" s="647"/>
      <c r="K151" s="648"/>
      <c r="L151" s="647"/>
      <c r="M151" s="648"/>
      <c r="N151" s="647"/>
      <c r="O151" s="648"/>
      <c r="P151" s="647"/>
      <c r="Q151" s="648"/>
      <c r="R151" s="647"/>
      <c r="S151" s="648"/>
      <c r="T151" s="647"/>
      <c r="U151" s="648"/>
      <c r="V151" s="647"/>
      <c r="W151" s="648"/>
      <c r="X151" s="82"/>
      <c r="Y151" s="624">
        <f>IF(OR(D151="s",F151="s",H151="s",J151="s",L151="s",N151="s",P151="s",R151="s",T151="s",V151="s"), 0, IF(OR(D151="a",F151="a",H151="a",J151="a",L151="a",N151="a",P151="a",R151="a",T151="a",V151="a"),Z151,0))</f>
        <v>0</v>
      </c>
      <c r="Z151" s="383">
        <v>10</v>
      </c>
      <c r="AA151" s="230">
        <f>COUNTIF(D151:W151,"a")+COUNTIF(D151:W151,"s")</f>
        <v>0</v>
      </c>
      <c r="AB151" s="313"/>
      <c r="AD151" s="258" t="s">
        <v>209</v>
      </c>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row>
    <row r="152" spans="1:200" ht="45" customHeight="1" thickBot="1" x14ac:dyDescent="0.2">
      <c r="A152" s="375"/>
      <c r="B152" s="192" t="s">
        <v>331</v>
      </c>
      <c r="C152" s="134" t="s">
        <v>485</v>
      </c>
      <c r="D152" s="630"/>
      <c r="E152" s="635"/>
      <c r="F152" s="630"/>
      <c r="G152" s="635"/>
      <c r="H152" s="630"/>
      <c r="I152" s="635"/>
      <c r="J152" s="630"/>
      <c r="K152" s="635"/>
      <c r="L152" s="630"/>
      <c r="M152" s="635"/>
      <c r="N152" s="630"/>
      <c r="O152" s="635"/>
      <c r="P152" s="630"/>
      <c r="Q152" s="635"/>
      <c r="R152" s="630"/>
      <c r="S152" s="635"/>
      <c r="T152" s="630"/>
      <c r="U152" s="635"/>
      <c r="V152" s="630"/>
      <c r="W152" s="635"/>
      <c r="X152" s="82"/>
      <c r="Y152" s="624">
        <f>IF(OR(D152="s",F152="s",H152="s",J152="s",L152="s",N152="s",P152="s",R152="s",T152="s",V152="s"), 0, IF(OR(D152="a",F152="a",H152="a",J152="a",L152="a",N152="a",P152="a",R152="a",T152="a",V152="a"),Z152,0))</f>
        <v>0</v>
      </c>
      <c r="Z152" s="383">
        <v>10</v>
      </c>
      <c r="AA152" s="230">
        <f>COUNTIF(D152:W152,"a")+COUNTIF(D152:W152,"s")</f>
        <v>0</v>
      </c>
      <c r="AB152" s="313"/>
      <c r="AD152" s="258" t="s">
        <v>209</v>
      </c>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row>
    <row r="153" spans="1:200" ht="21" customHeight="1" thickTop="1" thickBot="1" x14ac:dyDescent="0.25">
      <c r="A153" s="375"/>
      <c r="B153" s="80"/>
      <c r="C153" s="117"/>
      <c r="D153" s="692" t="s">
        <v>443</v>
      </c>
      <c r="E153" s="702"/>
      <c r="F153" s="702"/>
      <c r="G153" s="702"/>
      <c r="H153" s="702"/>
      <c r="I153" s="702"/>
      <c r="J153" s="702"/>
      <c r="K153" s="702"/>
      <c r="L153" s="702"/>
      <c r="M153" s="702"/>
      <c r="N153" s="702"/>
      <c r="O153" s="702"/>
      <c r="P153" s="702"/>
      <c r="Q153" s="702"/>
      <c r="R153" s="702"/>
      <c r="S153" s="702"/>
      <c r="T153" s="702"/>
      <c r="U153" s="702"/>
      <c r="V153" s="702"/>
      <c r="W153" s="702"/>
      <c r="X153" s="703"/>
      <c r="Y153" s="1">
        <f>SUM(Y148:Y152)</f>
        <v>0</v>
      </c>
      <c r="Z153" s="380">
        <f>SUM(Z148:Z152)</f>
        <v>50</v>
      </c>
      <c r="AD153" s="258"/>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row>
    <row r="154" spans="1:200" ht="21" customHeight="1" thickBot="1" x14ac:dyDescent="0.25">
      <c r="A154" s="373"/>
      <c r="B154" s="294"/>
      <c r="C154" s="295"/>
      <c r="D154" s="695"/>
      <c r="E154" s="809"/>
      <c r="F154" s="912">
        <v>50</v>
      </c>
      <c r="G154" s="736"/>
      <c r="H154" s="736"/>
      <c r="I154" s="736"/>
      <c r="J154" s="736"/>
      <c r="K154" s="736"/>
      <c r="L154" s="736"/>
      <c r="M154" s="736"/>
      <c r="N154" s="736"/>
      <c r="O154" s="736"/>
      <c r="P154" s="736"/>
      <c r="Q154" s="736"/>
      <c r="R154" s="736"/>
      <c r="S154" s="736"/>
      <c r="T154" s="736"/>
      <c r="U154" s="736"/>
      <c r="V154" s="736"/>
      <c r="W154" s="736"/>
      <c r="X154" s="736"/>
      <c r="Y154" s="736"/>
      <c r="Z154" s="737"/>
      <c r="AD154" s="258"/>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row>
    <row r="155" spans="1:200" ht="30" customHeight="1" thickBot="1" x14ac:dyDescent="0.25">
      <c r="A155" s="364"/>
      <c r="B155" s="277" t="s">
        <v>336</v>
      </c>
      <c r="C155" s="621" t="s">
        <v>1058</v>
      </c>
      <c r="D155" s="278"/>
      <c r="E155" s="279"/>
      <c r="F155" s="280"/>
      <c r="G155" s="281"/>
      <c r="H155" s="176"/>
      <c r="I155" s="287"/>
      <c r="J155" s="288"/>
      <c r="K155" s="289"/>
      <c r="L155" s="290"/>
      <c r="M155" s="287"/>
      <c r="N155" s="291"/>
      <c r="O155" s="289"/>
      <c r="P155" s="290"/>
      <c r="Q155" s="287"/>
      <c r="R155" s="280"/>
      <c r="S155" s="281"/>
      <c r="T155" s="278"/>
      <c r="U155" s="279"/>
      <c r="V155" s="280"/>
      <c r="W155" s="281"/>
      <c r="X155" s="292"/>
      <c r="Y155" s="293"/>
      <c r="Z155" s="392"/>
      <c r="AD155" s="258"/>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row>
    <row r="156" spans="1:200" s="36" customFormat="1" ht="30" customHeight="1" x14ac:dyDescent="0.2">
      <c r="A156" s="375"/>
      <c r="B156" s="199"/>
      <c r="C156" s="551" t="s">
        <v>1059</v>
      </c>
      <c r="D156" s="730"/>
      <c r="E156" s="730"/>
      <c r="F156" s="730"/>
      <c r="G156" s="730"/>
      <c r="H156" s="730"/>
      <c r="I156" s="730"/>
      <c r="J156" s="730"/>
      <c r="K156" s="730"/>
      <c r="L156" s="730"/>
      <c r="M156" s="730"/>
      <c r="N156" s="730"/>
      <c r="O156" s="730"/>
      <c r="P156" s="730"/>
      <c r="Q156" s="730"/>
      <c r="R156" s="730"/>
      <c r="S156" s="730"/>
      <c r="T156" s="730"/>
      <c r="U156" s="730"/>
      <c r="V156" s="730"/>
      <c r="W156" s="730"/>
      <c r="X156" s="730"/>
      <c r="Y156" s="730"/>
      <c r="Z156" s="731"/>
      <c r="AA156" s="51"/>
      <c r="AB156" s="53"/>
      <c r="AC156" s="247"/>
      <c r="AD156" s="247"/>
      <c r="AE156" s="247"/>
      <c r="AF156" s="247"/>
      <c r="AG156" s="247"/>
      <c r="AH156" s="247"/>
      <c r="AI156" s="247"/>
      <c r="AJ156" s="247"/>
      <c r="AK156" s="247"/>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49"/>
      <c r="BW156" s="249"/>
      <c r="BX156" s="249"/>
      <c r="BY156" s="249"/>
      <c r="BZ156" s="249"/>
      <c r="CA156" s="249"/>
      <c r="CB156" s="249"/>
      <c r="CC156" s="249"/>
      <c r="CD156" s="249"/>
      <c r="CE156" s="249"/>
    </row>
    <row r="157" spans="1:200" ht="67.7" customHeight="1" x14ac:dyDescent="0.2">
      <c r="A157" s="375"/>
      <c r="B157" s="192" t="s">
        <v>1060</v>
      </c>
      <c r="C157" s="127" t="s">
        <v>1061</v>
      </c>
      <c r="D157" s="678"/>
      <c r="E157" s="679"/>
      <c r="F157" s="678"/>
      <c r="G157" s="679"/>
      <c r="H157" s="678"/>
      <c r="I157" s="679"/>
      <c r="J157" s="678"/>
      <c r="K157" s="679"/>
      <c r="L157" s="678"/>
      <c r="M157" s="679"/>
      <c r="N157" s="678"/>
      <c r="O157" s="679"/>
      <c r="P157" s="678"/>
      <c r="Q157" s="679"/>
      <c r="R157" s="678"/>
      <c r="S157" s="679"/>
      <c r="T157" s="678"/>
      <c r="U157" s="679"/>
      <c r="V157" s="678"/>
      <c r="W157" s="679"/>
      <c r="X157" s="77"/>
      <c r="Y157" s="622">
        <f t="shared" ref="Y157:Y172" si="26">IF(OR(D157="s",F157="s",H157="s",J157="s",L157="s",N157="s",P157="s",R157="s",T157="s",V157="s"), 0, IF(OR(D157="a",F157="a",H157="a",J157="a",L157="a",N157="a",P157="a",R157="a",T157="a",V157="a"),Z157,0))</f>
        <v>0</v>
      </c>
      <c r="Z157" s="393">
        <f>IF(X157="na",0,10)</f>
        <v>10</v>
      </c>
      <c r="AA157" s="40">
        <f>COUNTIF(D157:W157,"a")+COUNTIF(D157:W157,"s")+COUNTIF(X157,"na")</f>
        <v>0</v>
      </c>
      <c r="AB157" s="452"/>
      <c r="AD157" s="258" t="s">
        <v>209</v>
      </c>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53"/>
      <c r="CH157" s="53"/>
      <c r="CI157" s="53"/>
      <c r="CJ157" s="53"/>
      <c r="CK157" s="53"/>
      <c r="CL157" s="53"/>
      <c r="CM157" s="53"/>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row>
    <row r="158" spans="1:200" ht="88.5" customHeight="1" x14ac:dyDescent="0.2">
      <c r="A158" s="375"/>
      <c r="B158" s="191" t="s">
        <v>1062</v>
      </c>
      <c r="C158" s="128" t="s">
        <v>1063</v>
      </c>
      <c r="D158" s="678"/>
      <c r="E158" s="679"/>
      <c r="F158" s="678"/>
      <c r="G158" s="679"/>
      <c r="H158" s="678"/>
      <c r="I158" s="679"/>
      <c r="J158" s="678"/>
      <c r="K158" s="679"/>
      <c r="L158" s="678"/>
      <c r="M158" s="679"/>
      <c r="N158" s="678"/>
      <c r="O158" s="679"/>
      <c r="P158" s="678"/>
      <c r="Q158" s="679"/>
      <c r="R158" s="678"/>
      <c r="S158" s="679"/>
      <c r="T158" s="678"/>
      <c r="U158" s="679"/>
      <c r="V158" s="678"/>
      <c r="W158" s="679"/>
      <c r="X158" s="77"/>
      <c r="Y158" s="622">
        <f t="shared" si="26"/>
        <v>0</v>
      </c>
      <c r="Z158" s="393">
        <f>IF(X158="na",0,10)</f>
        <v>10</v>
      </c>
      <c r="AA158" s="40">
        <f>COUNTIF(D158:W158,"a")+COUNTIF(D158:W158,"s")+COUNTIF(X158,"na")</f>
        <v>0</v>
      </c>
      <c r="AB158" s="452"/>
      <c r="AD158" s="258" t="s">
        <v>209</v>
      </c>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53"/>
      <c r="CH158" s="53"/>
      <c r="CI158" s="53"/>
      <c r="CJ158" s="53"/>
      <c r="CK158" s="53"/>
      <c r="CL158" s="53"/>
      <c r="CM158" s="53"/>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row>
    <row r="159" spans="1:200" ht="67.7" customHeight="1" x14ac:dyDescent="0.2">
      <c r="A159" s="375"/>
      <c r="B159" s="191" t="s">
        <v>334</v>
      </c>
      <c r="C159" s="128" t="s">
        <v>1064</v>
      </c>
      <c r="D159" s="678"/>
      <c r="E159" s="679"/>
      <c r="F159" s="678"/>
      <c r="G159" s="679"/>
      <c r="H159" s="678"/>
      <c r="I159" s="679"/>
      <c r="J159" s="678"/>
      <c r="K159" s="679"/>
      <c r="L159" s="678"/>
      <c r="M159" s="679"/>
      <c r="N159" s="678"/>
      <c r="O159" s="679"/>
      <c r="P159" s="678"/>
      <c r="Q159" s="679"/>
      <c r="R159" s="678"/>
      <c r="S159" s="679"/>
      <c r="T159" s="678"/>
      <c r="U159" s="679"/>
      <c r="V159" s="678"/>
      <c r="W159" s="679"/>
      <c r="X159" s="451"/>
      <c r="Y159" s="622">
        <f t="shared" si="26"/>
        <v>0</v>
      </c>
      <c r="Z159" s="393">
        <v>10</v>
      </c>
      <c r="AA159" s="40">
        <f t="shared" ref="AA159:AA172" si="27">COUNTIF(D159:W159,"a")+COUNTIF(D159:W159,"s")</f>
        <v>0</v>
      </c>
      <c r="AB159" s="452"/>
      <c r="AD159" s="258"/>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53"/>
      <c r="CH159" s="53"/>
      <c r="CI159" s="53"/>
      <c r="CJ159" s="53"/>
      <c r="CK159" s="53"/>
      <c r="CL159" s="53"/>
      <c r="CM159" s="53"/>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row>
    <row r="160" spans="1:200" s="36" customFormat="1" ht="30" customHeight="1" x14ac:dyDescent="0.2">
      <c r="A160" s="375"/>
      <c r="B160" s="199"/>
      <c r="C160" s="551" t="s">
        <v>1065</v>
      </c>
      <c r="D160" s="730"/>
      <c r="E160" s="730"/>
      <c r="F160" s="730"/>
      <c r="G160" s="730"/>
      <c r="H160" s="730"/>
      <c r="I160" s="730"/>
      <c r="J160" s="730"/>
      <c r="K160" s="730"/>
      <c r="L160" s="730"/>
      <c r="M160" s="730"/>
      <c r="N160" s="730"/>
      <c r="O160" s="730"/>
      <c r="P160" s="730"/>
      <c r="Q160" s="730"/>
      <c r="R160" s="730"/>
      <c r="S160" s="730"/>
      <c r="T160" s="730"/>
      <c r="U160" s="730"/>
      <c r="V160" s="730"/>
      <c r="W160" s="730"/>
      <c r="X160" s="730"/>
      <c r="Y160" s="730"/>
      <c r="Z160" s="731"/>
      <c r="AA160" s="51"/>
      <c r="AB160" s="53"/>
      <c r="AC160" s="247"/>
      <c r="AD160" s="247"/>
      <c r="AE160" s="247"/>
      <c r="AF160" s="247"/>
      <c r="AG160" s="247"/>
      <c r="AH160" s="247"/>
      <c r="AI160" s="247"/>
      <c r="AJ160" s="247"/>
      <c r="AK160" s="247"/>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249"/>
      <c r="CE160" s="249"/>
    </row>
    <row r="161" spans="1:200" s="36" customFormat="1" ht="30" customHeight="1" x14ac:dyDescent="0.2">
      <c r="A161" s="375"/>
      <c r="B161" s="199"/>
      <c r="C161" s="551" t="s">
        <v>1066</v>
      </c>
      <c r="D161" s="730"/>
      <c r="E161" s="730"/>
      <c r="F161" s="730"/>
      <c r="G161" s="730"/>
      <c r="H161" s="730"/>
      <c r="I161" s="730"/>
      <c r="J161" s="730"/>
      <c r="K161" s="730"/>
      <c r="L161" s="730"/>
      <c r="M161" s="730"/>
      <c r="N161" s="730"/>
      <c r="O161" s="730"/>
      <c r="P161" s="730"/>
      <c r="Q161" s="730"/>
      <c r="R161" s="730"/>
      <c r="S161" s="730"/>
      <c r="T161" s="730"/>
      <c r="U161" s="730"/>
      <c r="V161" s="730"/>
      <c r="W161" s="730"/>
      <c r="X161" s="730"/>
      <c r="Y161" s="730"/>
      <c r="Z161" s="731"/>
      <c r="AA161" s="51"/>
      <c r="AB161" s="53"/>
      <c r="AC161" s="247"/>
      <c r="AD161" s="247"/>
      <c r="AE161" s="247"/>
      <c r="AF161" s="247"/>
      <c r="AG161" s="247"/>
      <c r="AH161" s="247"/>
      <c r="AI161" s="247"/>
      <c r="AJ161" s="247"/>
      <c r="AK161" s="247"/>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c r="BM161" s="249"/>
      <c r="BN161" s="249"/>
      <c r="BO161" s="249"/>
      <c r="BP161" s="249"/>
      <c r="BQ161" s="249"/>
      <c r="BR161" s="249"/>
      <c r="BS161" s="249"/>
      <c r="BT161" s="249"/>
      <c r="BU161" s="249"/>
      <c r="BV161" s="249"/>
      <c r="BW161" s="249"/>
      <c r="BX161" s="249"/>
      <c r="BY161" s="249"/>
      <c r="BZ161" s="249"/>
      <c r="CA161" s="249"/>
      <c r="CB161" s="249"/>
      <c r="CC161" s="249"/>
      <c r="CD161" s="249"/>
      <c r="CE161" s="249"/>
    </row>
    <row r="162" spans="1:200" ht="45" customHeight="1" x14ac:dyDescent="0.2">
      <c r="A162" s="375"/>
      <c r="B162" s="191" t="s">
        <v>333</v>
      </c>
      <c r="C162" s="128" t="s">
        <v>1067</v>
      </c>
      <c r="D162" s="678"/>
      <c r="E162" s="679"/>
      <c r="F162" s="678"/>
      <c r="G162" s="679"/>
      <c r="H162" s="678"/>
      <c r="I162" s="679"/>
      <c r="J162" s="678"/>
      <c r="K162" s="679"/>
      <c r="L162" s="678"/>
      <c r="M162" s="679"/>
      <c r="N162" s="678"/>
      <c r="O162" s="679"/>
      <c r="P162" s="678"/>
      <c r="Q162" s="679"/>
      <c r="R162" s="678"/>
      <c r="S162" s="679"/>
      <c r="T162" s="678"/>
      <c r="U162" s="679"/>
      <c r="V162" s="678"/>
      <c r="W162" s="679"/>
      <c r="X162" s="451"/>
      <c r="Y162" s="622">
        <f t="shared" si="26"/>
        <v>0</v>
      </c>
      <c r="Z162" s="393">
        <v>10</v>
      </c>
      <c r="AA162" s="40">
        <f t="shared" si="27"/>
        <v>0</v>
      </c>
      <c r="AB162" s="452"/>
      <c r="AD162" s="258"/>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53"/>
      <c r="CH162" s="53"/>
      <c r="CI162" s="53"/>
      <c r="CJ162" s="53"/>
      <c r="CK162" s="53"/>
      <c r="CL162" s="53"/>
      <c r="CM162" s="53"/>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row>
    <row r="163" spans="1:200" s="36" customFormat="1" ht="30" customHeight="1" x14ac:dyDescent="0.2">
      <c r="A163" s="375"/>
      <c r="B163" s="199"/>
      <c r="C163" s="551" t="s">
        <v>1068</v>
      </c>
      <c r="D163" s="730"/>
      <c r="E163" s="730"/>
      <c r="F163" s="730"/>
      <c r="G163" s="730"/>
      <c r="H163" s="730"/>
      <c r="I163" s="730"/>
      <c r="J163" s="730"/>
      <c r="K163" s="730"/>
      <c r="L163" s="730"/>
      <c r="M163" s="730"/>
      <c r="N163" s="730"/>
      <c r="O163" s="730"/>
      <c r="P163" s="730"/>
      <c r="Q163" s="730"/>
      <c r="R163" s="730"/>
      <c r="S163" s="730"/>
      <c r="T163" s="730"/>
      <c r="U163" s="730"/>
      <c r="V163" s="730"/>
      <c r="W163" s="730"/>
      <c r="X163" s="730"/>
      <c r="Y163" s="730"/>
      <c r="Z163" s="731"/>
      <c r="AA163" s="51"/>
      <c r="AB163" s="53"/>
      <c r="AC163" s="247"/>
      <c r="AD163" s="247"/>
      <c r="AE163" s="247"/>
      <c r="AF163" s="247"/>
      <c r="AG163" s="247"/>
      <c r="AH163" s="247"/>
      <c r="AI163" s="247"/>
      <c r="AJ163" s="247"/>
      <c r="AK163" s="247"/>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row>
    <row r="164" spans="1:200" ht="126" customHeight="1" x14ac:dyDescent="0.2">
      <c r="A164" s="375"/>
      <c r="B164" s="191" t="s">
        <v>1069</v>
      </c>
      <c r="C164" s="128" t="s">
        <v>1134</v>
      </c>
      <c r="D164" s="678"/>
      <c r="E164" s="679"/>
      <c r="F164" s="678"/>
      <c r="G164" s="679"/>
      <c r="H164" s="678"/>
      <c r="I164" s="679"/>
      <c r="J164" s="678"/>
      <c r="K164" s="679"/>
      <c r="L164" s="678"/>
      <c r="M164" s="679"/>
      <c r="N164" s="678"/>
      <c r="O164" s="679"/>
      <c r="P164" s="678"/>
      <c r="Q164" s="679"/>
      <c r="R164" s="678"/>
      <c r="S164" s="679"/>
      <c r="T164" s="678"/>
      <c r="U164" s="679"/>
      <c r="V164" s="678"/>
      <c r="W164" s="679"/>
      <c r="X164" s="451"/>
      <c r="Y164" s="622">
        <f t="shared" si="26"/>
        <v>0</v>
      </c>
      <c r="Z164" s="393">
        <v>10</v>
      </c>
      <c r="AA164" s="40">
        <f t="shared" si="27"/>
        <v>0</v>
      </c>
      <c r="AB164" s="452"/>
      <c r="AD164" s="258"/>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53"/>
      <c r="CH164" s="53"/>
      <c r="CI164" s="53"/>
      <c r="CJ164" s="53"/>
      <c r="CK164" s="53"/>
      <c r="CL164" s="53"/>
      <c r="CM164" s="53"/>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row>
    <row r="165" spans="1:200" s="36" customFormat="1" ht="30" customHeight="1" x14ac:dyDescent="0.2">
      <c r="A165" s="375"/>
      <c r="B165" s="199"/>
      <c r="C165" s="551" t="s">
        <v>1070</v>
      </c>
      <c r="D165" s="730"/>
      <c r="E165" s="730"/>
      <c r="F165" s="730"/>
      <c r="G165" s="730"/>
      <c r="H165" s="730"/>
      <c r="I165" s="730"/>
      <c r="J165" s="730"/>
      <c r="K165" s="730"/>
      <c r="L165" s="730"/>
      <c r="M165" s="730"/>
      <c r="N165" s="730"/>
      <c r="O165" s="730"/>
      <c r="P165" s="730"/>
      <c r="Q165" s="730"/>
      <c r="R165" s="730"/>
      <c r="S165" s="730"/>
      <c r="T165" s="730"/>
      <c r="U165" s="730"/>
      <c r="V165" s="730"/>
      <c r="W165" s="730"/>
      <c r="X165" s="730"/>
      <c r="Y165" s="730"/>
      <c r="Z165" s="731"/>
      <c r="AA165" s="51"/>
      <c r="AB165" s="53"/>
      <c r="AC165" s="247"/>
      <c r="AD165" s="247"/>
      <c r="AE165" s="247"/>
      <c r="AF165" s="247"/>
      <c r="AG165" s="247"/>
      <c r="AH165" s="247"/>
      <c r="AI165" s="247"/>
      <c r="AJ165" s="247"/>
      <c r="AK165" s="247"/>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row>
    <row r="166" spans="1:200" ht="67.7" customHeight="1" x14ac:dyDescent="0.2">
      <c r="A166" s="375"/>
      <c r="B166" s="191" t="s">
        <v>332</v>
      </c>
      <c r="C166" s="128" t="s">
        <v>1071</v>
      </c>
      <c r="D166" s="678"/>
      <c r="E166" s="679"/>
      <c r="F166" s="678"/>
      <c r="G166" s="679"/>
      <c r="H166" s="678"/>
      <c r="I166" s="679"/>
      <c r="J166" s="678"/>
      <c r="K166" s="679"/>
      <c r="L166" s="678"/>
      <c r="M166" s="679"/>
      <c r="N166" s="678"/>
      <c r="O166" s="679"/>
      <c r="P166" s="678"/>
      <c r="Q166" s="679"/>
      <c r="R166" s="678"/>
      <c r="S166" s="679"/>
      <c r="T166" s="678"/>
      <c r="U166" s="679"/>
      <c r="V166" s="678"/>
      <c r="W166" s="679"/>
      <c r="X166" s="451"/>
      <c r="Y166" s="622">
        <f t="shared" si="26"/>
        <v>0</v>
      </c>
      <c r="Z166" s="393">
        <v>40</v>
      </c>
      <c r="AA166" s="40">
        <f t="shared" si="27"/>
        <v>0</v>
      </c>
      <c r="AB166" s="452"/>
      <c r="AD166" s="258" t="s">
        <v>209</v>
      </c>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53"/>
      <c r="CH166" s="53"/>
      <c r="CI166" s="53"/>
      <c r="CJ166" s="53"/>
      <c r="CK166" s="53"/>
      <c r="CL166" s="53"/>
      <c r="CM166" s="53"/>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row>
    <row r="167" spans="1:200" s="36" customFormat="1" ht="30" customHeight="1" x14ac:dyDescent="0.2">
      <c r="A167" s="375"/>
      <c r="B167" s="199"/>
      <c r="C167" s="551" t="s">
        <v>1072</v>
      </c>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1"/>
      <c r="AA167" s="51"/>
      <c r="AB167" s="53"/>
      <c r="AC167" s="247"/>
      <c r="AD167" s="247"/>
      <c r="AE167" s="247"/>
      <c r="AF167" s="247"/>
      <c r="AG167" s="247"/>
      <c r="AH167" s="247"/>
      <c r="AI167" s="247"/>
      <c r="AJ167" s="247"/>
      <c r="AK167" s="247"/>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49"/>
      <c r="BW167" s="249"/>
      <c r="BX167" s="249"/>
      <c r="BY167" s="249"/>
      <c r="BZ167" s="249"/>
      <c r="CA167" s="249"/>
      <c r="CB167" s="249"/>
      <c r="CC167" s="249"/>
      <c r="CD167" s="249"/>
      <c r="CE167" s="249"/>
    </row>
    <row r="168" spans="1:200" ht="45" customHeight="1" x14ac:dyDescent="0.2">
      <c r="A168" s="375"/>
      <c r="B168" s="191" t="s">
        <v>1073</v>
      </c>
      <c r="C168" s="128" t="s">
        <v>1135</v>
      </c>
      <c r="D168" s="678"/>
      <c r="E168" s="679"/>
      <c r="F168" s="678"/>
      <c r="G168" s="679"/>
      <c r="H168" s="678"/>
      <c r="I168" s="679"/>
      <c r="J168" s="678"/>
      <c r="K168" s="679"/>
      <c r="L168" s="678"/>
      <c r="M168" s="679"/>
      <c r="N168" s="678"/>
      <c r="O168" s="679"/>
      <c r="P168" s="678"/>
      <c r="Q168" s="679"/>
      <c r="R168" s="678"/>
      <c r="S168" s="679"/>
      <c r="T168" s="678"/>
      <c r="U168" s="679"/>
      <c r="V168" s="678"/>
      <c r="W168" s="679"/>
      <c r="X168" s="451"/>
      <c r="Y168" s="622">
        <f t="shared" ref="Y168:Y169" si="28">IF(OR(D168="s",F168="s",H168="s",J168="s",L168="s",N168="s",P168="s",R168="s",T168="s",V168="s"), 0, IF(OR(D168="a",F168="a",H168="a",J168="a",L168="a",N168="a",P168="a",R168="a",T168="a",V168="a"),Z168,0))</f>
        <v>0</v>
      </c>
      <c r="Z168" s="393">
        <v>10</v>
      </c>
      <c r="AA168" s="40">
        <f t="shared" ref="AA168:AA169" si="29">COUNTIF(D168:W168,"a")+COUNTIF(D168:W168,"s")</f>
        <v>0</v>
      </c>
      <c r="AB168" s="452"/>
      <c r="AD168" s="258"/>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53"/>
      <c r="CH168" s="53"/>
      <c r="CI168" s="53"/>
      <c r="CJ168" s="53"/>
      <c r="CK168" s="53"/>
      <c r="CL168" s="53"/>
      <c r="CM168" s="53"/>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row>
    <row r="169" spans="1:200" ht="67.7" customHeight="1" x14ac:dyDescent="0.2">
      <c r="A169" s="375"/>
      <c r="B169" s="191" t="s">
        <v>1074</v>
      </c>
      <c r="C169" s="128" t="s">
        <v>1075</v>
      </c>
      <c r="D169" s="678"/>
      <c r="E169" s="679"/>
      <c r="F169" s="678"/>
      <c r="G169" s="679"/>
      <c r="H169" s="678"/>
      <c r="I169" s="679"/>
      <c r="J169" s="678"/>
      <c r="K169" s="679"/>
      <c r="L169" s="678"/>
      <c r="M169" s="679"/>
      <c r="N169" s="678"/>
      <c r="O169" s="679"/>
      <c r="P169" s="678"/>
      <c r="Q169" s="679"/>
      <c r="R169" s="678"/>
      <c r="S169" s="679"/>
      <c r="T169" s="678"/>
      <c r="U169" s="679"/>
      <c r="V169" s="678"/>
      <c r="W169" s="679"/>
      <c r="X169" s="451"/>
      <c r="Y169" s="622">
        <f t="shared" si="28"/>
        <v>0</v>
      </c>
      <c r="Z169" s="393">
        <v>5</v>
      </c>
      <c r="AA169" s="40">
        <f t="shared" si="29"/>
        <v>0</v>
      </c>
      <c r="AB169" s="452"/>
      <c r="AD169" s="258"/>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53"/>
      <c r="CH169" s="53"/>
      <c r="CI169" s="53"/>
      <c r="CJ169" s="53"/>
      <c r="CK169" s="53"/>
      <c r="CL169" s="53"/>
      <c r="CM169" s="53"/>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row>
    <row r="170" spans="1:200" s="36" customFormat="1" ht="30" customHeight="1" x14ac:dyDescent="0.2">
      <c r="A170" s="375"/>
      <c r="B170" s="199"/>
      <c r="C170" s="551" t="s">
        <v>1076</v>
      </c>
      <c r="D170" s="730"/>
      <c r="E170" s="730"/>
      <c r="F170" s="730"/>
      <c r="G170" s="730"/>
      <c r="H170" s="730"/>
      <c r="I170" s="730"/>
      <c r="J170" s="730"/>
      <c r="K170" s="730"/>
      <c r="L170" s="730"/>
      <c r="M170" s="730"/>
      <c r="N170" s="730"/>
      <c r="O170" s="730"/>
      <c r="P170" s="730"/>
      <c r="Q170" s="730"/>
      <c r="R170" s="730"/>
      <c r="S170" s="730"/>
      <c r="T170" s="730"/>
      <c r="U170" s="730"/>
      <c r="V170" s="730"/>
      <c r="W170" s="730"/>
      <c r="X170" s="730"/>
      <c r="Y170" s="730"/>
      <c r="Z170" s="731"/>
      <c r="AA170" s="51"/>
      <c r="AB170" s="53"/>
      <c r="AC170" s="247"/>
      <c r="AD170" s="247"/>
      <c r="AE170" s="247"/>
      <c r="AF170" s="247"/>
      <c r="AG170" s="247"/>
      <c r="AH170" s="247"/>
      <c r="AI170" s="247"/>
      <c r="AJ170" s="247"/>
      <c r="AK170" s="247"/>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c r="BM170" s="249"/>
      <c r="BN170" s="249"/>
      <c r="BO170" s="249"/>
      <c r="BP170" s="249"/>
      <c r="BQ170" s="249"/>
      <c r="BR170" s="249"/>
      <c r="BS170" s="249"/>
      <c r="BT170" s="249"/>
      <c r="BU170" s="249"/>
      <c r="BV170" s="249"/>
      <c r="BW170" s="249"/>
      <c r="BX170" s="249"/>
      <c r="BY170" s="249"/>
      <c r="BZ170" s="249"/>
      <c r="CA170" s="249"/>
      <c r="CB170" s="249"/>
      <c r="CC170" s="249"/>
      <c r="CD170" s="249"/>
      <c r="CE170" s="249"/>
    </row>
    <row r="171" spans="1:200" ht="45" customHeight="1" x14ac:dyDescent="0.2">
      <c r="A171" s="375"/>
      <c r="B171" s="191" t="s">
        <v>335</v>
      </c>
      <c r="C171" s="128" t="s">
        <v>1077</v>
      </c>
      <c r="D171" s="678"/>
      <c r="E171" s="679"/>
      <c r="F171" s="678"/>
      <c r="G171" s="679"/>
      <c r="H171" s="678"/>
      <c r="I171" s="679"/>
      <c r="J171" s="678"/>
      <c r="K171" s="679"/>
      <c r="L171" s="678"/>
      <c r="M171" s="679"/>
      <c r="N171" s="678"/>
      <c r="O171" s="679"/>
      <c r="P171" s="678"/>
      <c r="Q171" s="679"/>
      <c r="R171" s="678"/>
      <c r="S171" s="679"/>
      <c r="T171" s="678"/>
      <c r="U171" s="679"/>
      <c r="V171" s="678"/>
      <c r="W171" s="679"/>
      <c r="X171" s="451"/>
      <c r="Y171" s="622">
        <f t="shared" ref="Y171" si="30">IF(OR(D171="s",F171="s",H171="s",J171="s",L171="s",N171="s",P171="s",R171="s",T171="s",V171="s"), 0, IF(OR(D171="a",F171="a",H171="a",J171="a",L171="a",N171="a",P171="a",R171="a",T171="a",V171="a"),Z171,0))</f>
        <v>0</v>
      </c>
      <c r="Z171" s="393">
        <v>10</v>
      </c>
      <c r="AA171" s="40">
        <f t="shared" ref="AA171" si="31">COUNTIF(D171:W171,"a")+COUNTIF(D171:W171,"s")</f>
        <v>0</v>
      </c>
      <c r="AB171" s="452"/>
      <c r="AD171" s="258" t="s">
        <v>209</v>
      </c>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53"/>
      <c r="CH171" s="53"/>
      <c r="CI171" s="53"/>
      <c r="CJ171" s="53"/>
      <c r="CK171" s="53"/>
      <c r="CL171" s="53"/>
      <c r="CM171" s="53"/>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row>
    <row r="172" spans="1:200" ht="67.7" customHeight="1" thickBot="1" x14ac:dyDescent="0.25">
      <c r="A172" s="375"/>
      <c r="B172" s="191" t="s">
        <v>1078</v>
      </c>
      <c r="C172" s="128" t="s">
        <v>1079</v>
      </c>
      <c r="D172" s="678"/>
      <c r="E172" s="679"/>
      <c r="F172" s="678"/>
      <c r="G172" s="679"/>
      <c r="H172" s="678"/>
      <c r="I172" s="679"/>
      <c r="J172" s="678"/>
      <c r="K172" s="679"/>
      <c r="L172" s="678"/>
      <c r="M172" s="679"/>
      <c r="N172" s="678"/>
      <c r="O172" s="679"/>
      <c r="P172" s="678"/>
      <c r="Q172" s="679"/>
      <c r="R172" s="678"/>
      <c r="S172" s="679"/>
      <c r="T172" s="678"/>
      <c r="U172" s="679"/>
      <c r="V172" s="678"/>
      <c r="W172" s="679"/>
      <c r="X172" s="451"/>
      <c r="Y172" s="622">
        <f t="shared" si="26"/>
        <v>0</v>
      </c>
      <c r="Z172" s="393">
        <v>5</v>
      </c>
      <c r="AA172" s="40">
        <f t="shared" si="27"/>
        <v>0</v>
      </c>
      <c r="AB172" s="452"/>
      <c r="AD172" s="258"/>
      <c r="AE172" s="480"/>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53"/>
      <c r="CH172" s="53"/>
      <c r="CI172" s="53"/>
      <c r="CJ172" s="53"/>
      <c r="CK172" s="53"/>
      <c r="CL172" s="53"/>
      <c r="CM172" s="53"/>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row>
    <row r="173" spans="1:200" ht="21" customHeight="1" thickTop="1" thickBot="1" x14ac:dyDescent="0.25">
      <c r="A173" s="375"/>
      <c r="B173" s="80"/>
      <c r="C173" s="139"/>
      <c r="D173" s="692" t="s">
        <v>443</v>
      </c>
      <c r="E173" s="702"/>
      <c r="F173" s="853"/>
      <c r="G173" s="853"/>
      <c r="H173" s="853"/>
      <c r="I173" s="853"/>
      <c r="J173" s="853"/>
      <c r="K173" s="853"/>
      <c r="L173" s="853"/>
      <c r="M173" s="853"/>
      <c r="N173" s="853"/>
      <c r="O173" s="853"/>
      <c r="P173" s="853"/>
      <c r="Q173" s="853"/>
      <c r="R173" s="853"/>
      <c r="S173" s="853"/>
      <c r="T173" s="853"/>
      <c r="U173" s="853"/>
      <c r="V173" s="853"/>
      <c r="W173" s="853"/>
      <c r="X173" s="854"/>
      <c r="Y173" s="1">
        <f>SUM(Y157:Y172)</f>
        <v>0</v>
      </c>
      <c r="Z173" s="386">
        <f>SUM(Z157:Z172)</f>
        <v>120</v>
      </c>
      <c r="AD173" s="258"/>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row>
    <row r="174" spans="1:200" ht="21" customHeight="1" thickBot="1" x14ac:dyDescent="0.25">
      <c r="A174" s="373"/>
      <c r="B174" s="274"/>
      <c r="C174" s="424"/>
      <c r="D174" s="695"/>
      <c r="E174" s="809"/>
      <c r="F174" s="744">
        <v>60</v>
      </c>
      <c r="G174" s="736"/>
      <c r="H174" s="736"/>
      <c r="I174" s="736"/>
      <c r="J174" s="736"/>
      <c r="K174" s="736"/>
      <c r="L174" s="736"/>
      <c r="M174" s="736"/>
      <c r="N174" s="736"/>
      <c r="O174" s="736"/>
      <c r="P174" s="736"/>
      <c r="Q174" s="736"/>
      <c r="R174" s="736"/>
      <c r="S174" s="736"/>
      <c r="T174" s="736"/>
      <c r="U174" s="736"/>
      <c r="V174" s="736"/>
      <c r="W174" s="736"/>
      <c r="X174" s="736"/>
      <c r="Y174" s="736"/>
      <c r="Z174" s="737"/>
      <c r="AD174" s="258"/>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row>
    <row r="175" spans="1:200" ht="33" customHeight="1" thickBot="1" x14ac:dyDescent="0.25">
      <c r="A175" s="364"/>
      <c r="B175" s="408">
        <v>4000</v>
      </c>
      <c r="C175" s="859" t="s">
        <v>205</v>
      </c>
      <c r="D175" s="860"/>
      <c r="E175" s="860"/>
      <c r="F175" s="860"/>
      <c r="G175" s="860"/>
      <c r="H175" s="860"/>
      <c r="I175" s="860"/>
      <c r="J175" s="860"/>
      <c r="K175" s="860"/>
      <c r="L175" s="860"/>
      <c r="M175" s="860"/>
      <c r="N175" s="860"/>
      <c r="O175" s="860"/>
      <c r="P175" s="860"/>
      <c r="Q175" s="860"/>
      <c r="R175" s="860"/>
      <c r="S175" s="860"/>
      <c r="T175" s="860"/>
      <c r="U175" s="860"/>
      <c r="V175" s="860"/>
      <c r="W175" s="860"/>
      <c r="X175" s="860"/>
      <c r="Y175" s="860"/>
      <c r="Z175" s="861"/>
      <c r="AD175" s="258"/>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row>
    <row r="176" spans="1:200" ht="30" customHeight="1" thickBot="1" x14ac:dyDescent="0.25">
      <c r="A176" s="375"/>
      <c r="B176" s="194" t="s">
        <v>2</v>
      </c>
      <c r="C176" s="483" t="s">
        <v>181</v>
      </c>
      <c r="D176" s="6"/>
      <c r="E176" s="7"/>
      <c r="F176" s="8"/>
      <c r="G176" s="7"/>
      <c r="H176" s="16"/>
      <c r="I176" s="7"/>
      <c r="J176" s="10" t="s">
        <v>442</v>
      </c>
      <c r="K176" s="92"/>
      <c r="L176" s="93"/>
      <c r="M176" s="91"/>
      <c r="N176" s="16" t="s">
        <v>442</v>
      </c>
      <c r="O176" s="9"/>
      <c r="P176" s="6"/>
      <c r="Q176" s="7"/>
      <c r="R176" s="8"/>
      <c r="S176" s="9"/>
      <c r="T176" s="6"/>
      <c r="U176" s="7"/>
      <c r="V176" s="8"/>
      <c r="W176" s="9"/>
      <c r="X176" s="13"/>
      <c r="Y176" s="13"/>
      <c r="Z176" s="381"/>
      <c r="AD176" s="258"/>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row>
    <row r="177" spans="1:200" ht="45" customHeight="1" x14ac:dyDescent="0.2">
      <c r="A177" s="375"/>
      <c r="B177" s="188" t="s">
        <v>1</v>
      </c>
      <c r="C177" s="147" t="s">
        <v>389</v>
      </c>
      <c r="D177" s="710"/>
      <c r="E177" s="711"/>
      <c r="F177" s="710"/>
      <c r="G177" s="711"/>
      <c r="H177" s="710"/>
      <c r="I177" s="711"/>
      <c r="J177" s="710"/>
      <c r="K177" s="711"/>
      <c r="L177" s="710"/>
      <c r="M177" s="711"/>
      <c r="N177" s="710"/>
      <c r="O177" s="711"/>
      <c r="P177" s="710"/>
      <c r="Q177" s="711"/>
      <c r="R177" s="710"/>
      <c r="S177" s="711"/>
      <c r="T177" s="710"/>
      <c r="U177" s="711"/>
      <c r="V177" s="710"/>
      <c r="W177" s="711"/>
      <c r="X177" s="82"/>
      <c r="Y177" s="79">
        <f t="shared" ref="Y177:Y182" si="32">IF(OR(D177="s",F177="s",H177="s",J177="s",L177="s",N177="s",P177="s",R177="s",T177="s",V177="s"), 0, IF(OR(D177="a",F177="a",H177="a",J177="a",L177="a",N177="a",P177="a",R177="a",T177="a",V177="a"),Z177,0))</f>
        <v>0</v>
      </c>
      <c r="Z177" s="382">
        <v>10</v>
      </c>
      <c r="AA177" s="230">
        <f t="shared" ref="AA177:AA182" si="33">COUNTIF(D177:W177,"a")+COUNTIF(D177:W177,"s")</f>
        <v>0</v>
      </c>
      <c r="AB177" s="313"/>
      <c r="AD177" s="258" t="s">
        <v>209</v>
      </c>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row>
    <row r="178" spans="1:200" ht="45" customHeight="1" x14ac:dyDescent="0.2">
      <c r="A178" s="375"/>
      <c r="B178" s="189" t="s">
        <v>0</v>
      </c>
      <c r="C178" s="148" t="s">
        <v>882</v>
      </c>
      <c r="D178" s="678"/>
      <c r="E178" s="679"/>
      <c r="F178" s="678"/>
      <c r="G178" s="679"/>
      <c r="H178" s="678"/>
      <c r="I178" s="679"/>
      <c r="J178" s="678"/>
      <c r="K178" s="679"/>
      <c r="L178" s="678"/>
      <c r="M178" s="679"/>
      <c r="N178" s="678"/>
      <c r="O178" s="679"/>
      <c r="P178" s="678"/>
      <c r="Q178" s="679"/>
      <c r="R178" s="678"/>
      <c r="S178" s="679"/>
      <c r="T178" s="678"/>
      <c r="U178" s="679"/>
      <c r="V178" s="678"/>
      <c r="W178" s="679"/>
      <c r="X178" s="82"/>
      <c r="Y178" s="622">
        <f t="shared" si="32"/>
        <v>0</v>
      </c>
      <c r="Z178" s="379">
        <v>10</v>
      </c>
      <c r="AA178" s="230">
        <f t="shared" si="33"/>
        <v>0</v>
      </c>
      <c r="AB178" s="313"/>
      <c r="AD178" s="258" t="s">
        <v>209</v>
      </c>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row>
    <row r="179" spans="1:200" ht="27.95" customHeight="1" x14ac:dyDescent="0.2">
      <c r="A179" s="375"/>
      <c r="B179" s="189" t="s">
        <v>339</v>
      </c>
      <c r="C179" s="148" t="s">
        <v>549</v>
      </c>
      <c r="D179" s="678"/>
      <c r="E179" s="679"/>
      <c r="F179" s="678"/>
      <c r="G179" s="679"/>
      <c r="H179" s="678"/>
      <c r="I179" s="679"/>
      <c r="J179" s="678"/>
      <c r="K179" s="679"/>
      <c r="L179" s="678"/>
      <c r="M179" s="679"/>
      <c r="N179" s="678"/>
      <c r="O179" s="679"/>
      <c r="P179" s="678"/>
      <c r="Q179" s="679"/>
      <c r="R179" s="678"/>
      <c r="S179" s="679"/>
      <c r="T179" s="678"/>
      <c r="U179" s="679"/>
      <c r="V179" s="678"/>
      <c r="W179" s="679"/>
      <c r="X179" s="82"/>
      <c r="Y179" s="622">
        <f t="shared" si="32"/>
        <v>0</v>
      </c>
      <c r="Z179" s="379">
        <v>10</v>
      </c>
      <c r="AA179" s="230">
        <f t="shared" si="33"/>
        <v>0</v>
      </c>
      <c r="AB179" s="313"/>
      <c r="AD179" s="258" t="s">
        <v>209</v>
      </c>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row>
    <row r="180" spans="1:200" ht="27.95" customHeight="1" x14ac:dyDescent="0.2">
      <c r="A180" s="375"/>
      <c r="B180" s="189" t="s">
        <v>340</v>
      </c>
      <c r="C180" s="148" t="s">
        <v>237</v>
      </c>
      <c r="D180" s="678"/>
      <c r="E180" s="679"/>
      <c r="F180" s="678"/>
      <c r="G180" s="679"/>
      <c r="H180" s="678"/>
      <c r="I180" s="679"/>
      <c r="J180" s="678"/>
      <c r="K180" s="679"/>
      <c r="L180" s="678"/>
      <c r="M180" s="679"/>
      <c r="N180" s="678"/>
      <c r="O180" s="679"/>
      <c r="P180" s="678"/>
      <c r="Q180" s="679"/>
      <c r="R180" s="678"/>
      <c r="S180" s="679"/>
      <c r="T180" s="678"/>
      <c r="U180" s="679"/>
      <c r="V180" s="678"/>
      <c r="W180" s="679"/>
      <c r="X180" s="82"/>
      <c r="Y180" s="622">
        <f t="shared" si="32"/>
        <v>0</v>
      </c>
      <c r="Z180" s="379">
        <v>10</v>
      </c>
      <c r="AA180" s="230">
        <f t="shared" si="33"/>
        <v>0</v>
      </c>
      <c r="AB180" s="313"/>
      <c r="AD180" s="258" t="s">
        <v>209</v>
      </c>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row>
    <row r="181" spans="1:200" ht="45" customHeight="1" x14ac:dyDescent="0.15">
      <c r="A181" s="375"/>
      <c r="B181" s="189" t="s">
        <v>338</v>
      </c>
      <c r="C181" s="148" t="s">
        <v>365</v>
      </c>
      <c r="D181" s="647"/>
      <c r="E181" s="648"/>
      <c r="F181" s="647"/>
      <c r="G181" s="648"/>
      <c r="H181" s="647"/>
      <c r="I181" s="648"/>
      <c r="J181" s="647"/>
      <c r="K181" s="648"/>
      <c r="L181" s="647"/>
      <c r="M181" s="648"/>
      <c r="N181" s="647"/>
      <c r="O181" s="648"/>
      <c r="P181" s="647"/>
      <c r="Q181" s="648"/>
      <c r="R181" s="647"/>
      <c r="S181" s="648"/>
      <c r="T181" s="647"/>
      <c r="U181" s="648"/>
      <c r="V181" s="647"/>
      <c r="W181" s="648"/>
      <c r="X181" s="82"/>
      <c r="Y181" s="622">
        <f t="shared" si="32"/>
        <v>0</v>
      </c>
      <c r="Z181" s="379">
        <v>10</v>
      </c>
      <c r="AA181" s="230">
        <f t="shared" si="33"/>
        <v>0</v>
      </c>
      <c r="AB181" s="313"/>
      <c r="AD181" s="258" t="s">
        <v>209</v>
      </c>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row>
    <row r="182" spans="1:200" ht="45" customHeight="1" thickBot="1" x14ac:dyDescent="0.2">
      <c r="A182" s="384"/>
      <c r="B182" s="199" t="s">
        <v>337</v>
      </c>
      <c r="C182" s="148" t="s">
        <v>390</v>
      </c>
      <c r="D182" s="630"/>
      <c r="E182" s="635"/>
      <c r="F182" s="630"/>
      <c r="G182" s="635"/>
      <c r="H182" s="630"/>
      <c r="I182" s="635"/>
      <c r="J182" s="630"/>
      <c r="K182" s="635"/>
      <c r="L182" s="630"/>
      <c r="M182" s="635"/>
      <c r="N182" s="630"/>
      <c r="O182" s="635"/>
      <c r="P182" s="630"/>
      <c r="Q182" s="635"/>
      <c r="R182" s="630"/>
      <c r="S182" s="635"/>
      <c r="T182" s="630"/>
      <c r="U182" s="635"/>
      <c r="V182" s="630"/>
      <c r="W182" s="635"/>
      <c r="X182" s="82"/>
      <c r="Y182" s="622">
        <f t="shared" si="32"/>
        <v>0</v>
      </c>
      <c r="Z182" s="391">
        <v>10</v>
      </c>
      <c r="AA182" s="230">
        <f t="shared" si="33"/>
        <v>0</v>
      </c>
      <c r="AB182" s="313"/>
      <c r="AD182" s="258" t="s">
        <v>209</v>
      </c>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row>
    <row r="183" spans="1:200" s="39" customFormat="1" ht="21" customHeight="1" thickTop="1" thickBot="1" x14ac:dyDescent="0.25">
      <c r="A183" s="375"/>
      <c r="B183" s="86"/>
      <c r="C183" s="70"/>
      <c r="D183" s="692" t="s">
        <v>443</v>
      </c>
      <c r="E183" s="702"/>
      <c r="F183" s="702"/>
      <c r="G183" s="702"/>
      <c r="H183" s="702"/>
      <c r="I183" s="702"/>
      <c r="J183" s="702"/>
      <c r="K183" s="702"/>
      <c r="L183" s="702"/>
      <c r="M183" s="702"/>
      <c r="N183" s="702"/>
      <c r="O183" s="702"/>
      <c r="P183" s="702"/>
      <c r="Q183" s="702"/>
      <c r="R183" s="702"/>
      <c r="S183" s="702"/>
      <c r="T183" s="702"/>
      <c r="U183" s="702"/>
      <c r="V183" s="702"/>
      <c r="W183" s="702"/>
      <c r="X183" s="703"/>
      <c r="Y183" s="1">
        <f>SUM(Y177:Y182)</f>
        <v>0</v>
      </c>
      <c r="Z183" s="380">
        <f>SUM(Z177:Z182)</f>
        <v>60</v>
      </c>
      <c r="AA183" s="229"/>
      <c r="AB183" s="47"/>
      <c r="AC183" s="249"/>
      <c r="AD183" s="259"/>
      <c r="AE183" s="249"/>
      <c r="AF183" s="249"/>
      <c r="AG183" s="249"/>
      <c r="AH183" s="249"/>
      <c r="AI183" s="249"/>
      <c r="AJ183" s="249"/>
      <c r="AK183" s="249"/>
      <c r="AL183" s="249"/>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c r="BM183" s="249"/>
      <c r="BN183" s="249"/>
      <c r="BO183" s="249"/>
      <c r="BP183" s="249"/>
      <c r="BQ183" s="249"/>
      <c r="BR183" s="249"/>
      <c r="BS183" s="249"/>
      <c r="BT183" s="249"/>
      <c r="BU183" s="249"/>
      <c r="BV183" s="249"/>
      <c r="BW183" s="249"/>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row>
    <row r="184" spans="1:200" s="39" customFormat="1" ht="21" customHeight="1" thickBot="1" x14ac:dyDescent="0.25">
      <c r="A184" s="375"/>
      <c r="B184" s="37"/>
      <c r="C184" s="157"/>
      <c r="D184" s="695"/>
      <c r="E184" s="809"/>
      <c r="F184" s="735">
        <v>60</v>
      </c>
      <c r="G184" s="736"/>
      <c r="H184" s="736"/>
      <c r="I184" s="736"/>
      <c r="J184" s="736"/>
      <c r="K184" s="736"/>
      <c r="L184" s="736"/>
      <c r="M184" s="736"/>
      <c r="N184" s="736"/>
      <c r="O184" s="736"/>
      <c r="P184" s="736"/>
      <c r="Q184" s="736"/>
      <c r="R184" s="736"/>
      <c r="S184" s="736"/>
      <c r="T184" s="736"/>
      <c r="U184" s="736"/>
      <c r="V184" s="736"/>
      <c r="W184" s="736"/>
      <c r="X184" s="736"/>
      <c r="Y184" s="736"/>
      <c r="Z184" s="737"/>
      <c r="AA184" s="229"/>
      <c r="AB184" s="47"/>
      <c r="AC184" s="249"/>
      <c r="AD184" s="259"/>
      <c r="AE184" s="249"/>
      <c r="AF184" s="249"/>
      <c r="AG184" s="249"/>
      <c r="AH184" s="249"/>
      <c r="AI184" s="249"/>
      <c r="AJ184" s="249"/>
      <c r="AK184" s="249"/>
      <c r="AL184" s="249"/>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c r="BM184" s="249"/>
      <c r="BN184" s="249"/>
      <c r="BO184" s="249"/>
      <c r="BP184" s="249"/>
      <c r="BQ184" s="249"/>
      <c r="BR184" s="249"/>
      <c r="BS184" s="249"/>
      <c r="BT184" s="249"/>
      <c r="BU184" s="249"/>
      <c r="BV184" s="249"/>
      <c r="BW184" s="249"/>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row>
    <row r="185" spans="1:200" ht="30" customHeight="1" thickBot="1" x14ac:dyDescent="0.25">
      <c r="A185" s="375"/>
      <c r="B185" s="194" t="s">
        <v>4</v>
      </c>
      <c r="C185" s="483" t="s">
        <v>64</v>
      </c>
      <c r="D185" s="6"/>
      <c r="E185" s="7"/>
      <c r="F185" s="8"/>
      <c r="G185" s="7"/>
      <c r="H185" s="10" t="s">
        <v>442</v>
      </c>
      <c r="I185" s="7"/>
      <c r="J185" s="10"/>
      <c r="K185" s="92"/>
      <c r="L185" s="93"/>
      <c r="M185" s="91"/>
      <c r="N185" s="10" t="s">
        <v>442</v>
      </c>
      <c r="O185" s="9"/>
      <c r="P185" s="6"/>
      <c r="Q185" s="7"/>
      <c r="R185" s="8"/>
      <c r="S185" s="9"/>
      <c r="T185" s="6"/>
      <c r="U185" s="7"/>
      <c r="V185" s="8"/>
      <c r="W185" s="9"/>
      <c r="X185" s="13"/>
      <c r="Y185" s="13"/>
      <c r="Z185" s="381"/>
      <c r="AD185" s="258"/>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row>
    <row r="186" spans="1:200" ht="45" customHeight="1" thickBot="1" x14ac:dyDescent="0.25">
      <c r="A186" s="384"/>
      <c r="B186" s="201" t="s">
        <v>3</v>
      </c>
      <c r="C186" s="147" t="s">
        <v>518</v>
      </c>
      <c r="D186" s="710"/>
      <c r="E186" s="711"/>
      <c r="F186" s="710"/>
      <c r="G186" s="711"/>
      <c r="H186" s="710"/>
      <c r="I186" s="711"/>
      <c r="J186" s="710"/>
      <c r="K186" s="711"/>
      <c r="L186" s="710"/>
      <c r="M186" s="711"/>
      <c r="N186" s="710"/>
      <c r="O186" s="711"/>
      <c r="P186" s="710"/>
      <c r="Q186" s="711"/>
      <c r="R186" s="710"/>
      <c r="S186" s="711"/>
      <c r="T186" s="710"/>
      <c r="U186" s="711"/>
      <c r="V186" s="710"/>
      <c r="W186" s="711"/>
      <c r="X186" s="29"/>
      <c r="Y186" s="625">
        <f>IF(OR(D186="s",F186="s",H186="s",J186="s",L186="s",N186="s",P186="s",R186="s",T186="s",V186="s"), 0, IF(OR(D186="a",F186="a",H186="a",J186="a",L186="a",N186="a",P186="a",R186="a",T186="a",V186="a", X186="NA"),Z186,0))</f>
        <v>0</v>
      </c>
      <c r="Z186" s="382">
        <v>40</v>
      </c>
      <c r="AA186" s="230">
        <f>COUNTIF(D186:W186,"a")+COUNTIF(D186:W186,"s")+COUNTIF(X186,"na")</f>
        <v>0</v>
      </c>
      <c r="AB186" s="313"/>
      <c r="AD186" s="258" t="s">
        <v>209</v>
      </c>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row>
    <row r="187" spans="1:200" s="39" customFormat="1" ht="21" customHeight="1" thickTop="1" thickBot="1" x14ac:dyDescent="0.25">
      <c r="A187" s="375"/>
      <c r="B187" s="86"/>
      <c r="C187" s="70"/>
      <c r="D187" s="692" t="s">
        <v>443</v>
      </c>
      <c r="E187" s="702"/>
      <c r="F187" s="702"/>
      <c r="G187" s="702"/>
      <c r="H187" s="702"/>
      <c r="I187" s="702"/>
      <c r="J187" s="702"/>
      <c r="K187" s="702"/>
      <c r="L187" s="702"/>
      <c r="M187" s="702"/>
      <c r="N187" s="702"/>
      <c r="O187" s="702"/>
      <c r="P187" s="702"/>
      <c r="Q187" s="702"/>
      <c r="R187" s="702"/>
      <c r="S187" s="702"/>
      <c r="T187" s="702"/>
      <c r="U187" s="702"/>
      <c r="V187" s="702"/>
      <c r="W187" s="702"/>
      <c r="X187" s="703"/>
      <c r="Y187" s="1">
        <f>SUM(Y186:Y186)</f>
        <v>0</v>
      </c>
      <c r="Z187" s="380">
        <f>SUM(Z186:Z186)</f>
        <v>40</v>
      </c>
      <c r="AA187" s="229"/>
      <c r="AB187" s="47"/>
      <c r="AC187" s="249"/>
      <c r="AD187" s="25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c r="BM187" s="249"/>
      <c r="BN187" s="249"/>
      <c r="BO187" s="249"/>
      <c r="BP187" s="249"/>
      <c r="BQ187" s="249"/>
      <c r="BR187" s="249"/>
      <c r="BS187" s="249"/>
      <c r="BT187" s="249"/>
      <c r="BU187" s="249"/>
      <c r="BV187" s="249"/>
      <c r="BW187" s="249"/>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row>
    <row r="188" spans="1:200" s="39" customFormat="1" ht="21" customHeight="1" thickBot="1" x14ac:dyDescent="0.25">
      <c r="A188" s="373"/>
      <c r="B188" s="88"/>
      <c r="C188" s="296"/>
      <c r="D188" s="695"/>
      <c r="E188" s="809"/>
      <c r="F188" s="884">
        <v>40</v>
      </c>
      <c r="G188" s="736"/>
      <c r="H188" s="736"/>
      <c r="I188" s="736"/>
      <c r="J188" s="736"/>
      <c r="K188" s="736"/>
      <c r="L188" s="736"/>
      <c r="M188" s="736"/>
      <c r="N188" s="736"/>
      <c r="O188" s="736"/>
      <c r="P188" s="736"/>
      <c r="Q188" s="736"/>
      <c r="R188" s="736"/>
      <c r="S188" s="736"/>
      <c r="T188" s="736"/>
      <c r="U188" s="736"/>
      <c r="V188" s="736"/>
      <c r="W188" s="736"/>
      <c r="X188" s="736"/>
      <c r="Y188" s="736"/>
      <c r="Z188" s="737"/>
      <c r="AA188" s="229"/>
      <c r="AB188" s="47"/>
      <c r="AC188" s="249"/>
      <c r="AD188" s="259"/>
      <c r="AE188" s="249"/>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249"/>
      <c r="BU188" s="249"/>
      <c r="BV188" s="249"/>
      <c r="BW188" s="249"/>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row>
    <row r="189" spans="1:200" s="40" customFormat="1" ht="33" customHeight="1" thickBot="1" x14ac:dyDescent="0.25">
      <c r="A189" s="364"/>
      <c r="B189" s="215" t="s">
        <v>5</v>
      </c>
      <c r="C189" s="874" t="s">
        <v>401</v>
      </c>
      <c r="D189" s="875"/>
      <c r="E189" s="875"/>
      <c r="F189" s="875"/>
      <c r="G189" s="875"/>
      <c r="H189" s="875"/>
      <c r="I189" s="875"/>
      <c r="J189" s="875"/>
      <c r="K189" s="875"/>
      <c r="L189" s="875"/>
      <c r="M189" s="875"/>
      <c r="N189" s="875"/>
      <c r="O189" s="875"/>
      <c r="P189" s="875"/>
      <c r="Q189" s="875"/>
      <c r="R189" s="875"/>
      <c r="S189" s="875"/>
      <c r="T189" s="875"/>
      <c r="U189" s="875"/>
      <c r="V189" s="875"/>
      <c r="W189" s="875"/>
      <c r="X189" s="875"/>
      <c r="Y189" s="875"/>
      <c r="Z189" s="876"/>
      <c r="AA189" s="229"/>
      <c r="AB189" s="229"/>
      <c r="AC189" s="260"/>
      <c r="AD189" s="259"/>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c r="BL189" s="260"/>
      <c r="BM189" s="260"/>
      <c r="BN189" s="260"/>
      <c r="BO189" s="260"/>
      <c r="BP189" s="260"/>
      <c r="BQ189" s="260"/>
      <c r="BR189" s="260"/>
      <c r="BS189" s="260"/>
      <c r="BT189" s="260"/>
      <c r="BU189" s="260"/>
      <c r="BV189" s="260"/>
      <c r="BW189" s="260"/>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51"/>
      <c r="DF189" s="51"/>
      <c r="DG189" s="51"/>
      <c r="DH189" s="51"/>
      <c r="DI189" s="51"/>
      <c r="DJ189" s="51"/>
      <c r="DK189" s="51"/>
      <c r="DL189" s="51"/>
      <c r="DM189" s="51"/>
      <c r="DN189" s="51"/>
      <c r="DO189" s="51"/>
      <c r="DP189" s="51"/>
      <c r="DQ189" s="51"/>
      <c r="DR189" s="51"/>
      <c r="DS189" s="51"/>
      <c r="DT189" s="51"/>
      <c r="DU189" s="51"/>
      <c r="DV189" s="51"/>
      <c r="DW189" s="51"/>
      <c r="DX189" s="51"/>
      <c r="DY189" s="51"/>
      <c r="DZ189" s="51"/>
      <c r="EA189" s="51"/>
      <c r="EB189" s="51"/>
      <c r="EC189" s="51"/>
      <c r="ED189" s="51"/>
      <c r="EE189" s="51"/>
      <c r="EF189" s="51"/>
      <c r="EG189" s="51"/>
      <c r="EH189" s="51"/>
      <c r="EI189" s="51"/>
      <c r="EJ189" s="51"/>
      <c r="EK189" s="51"/>
      <c r="EL189" s="51"/>
      <c r="EM189" s="51"/>
      <c r="EN189" s="51"/>
      <c r="EO189" s="51"/>
      <c r="EP189" s="51"/>
      <c r="EQ189" s="51"/>
      <c r="ER189" s="51"/>
      <c r="ES189" s="51"/>
      <c r="ET189" s="51"/>
      <c r="EU189" s="51"/>
      <c r="EV189" s="51"/>
      <c r="EW189" s="51"/>
      <c r="EX189" s="51"/>
      <c r="EY189" s="51"/>
      <c r="EZ189" s="51"/>
      <c r="FA189" s="51"/>
      <c r="FB189" s="51"/>
      <c r="FC189" s="51"/>
      <c r="FD189" s="51"/>
      <c r="FE189" s="51"/>
      <c r="FF189" s="51"/>
      <c r="FG189" s="51"/>
      <c r="FH189" s="51"/>
      <c r="FI189" s="51"/>
      <c r="FJ189" s="51"/>
      <c r="FK189" s="51"/>
      <c r="FL189" s="51"/>
      <c r="FM189" s="51"/>
      <c r="FN189" s="51"/>
      <c r="FO189" s="51"/>
      <c r="FP189" s="51"/>
      <c r="FQ189" s="51"/>
      <c r="FR189" s="51"/>
      <c r="FS189" s="51"/>
      <c r="FT189" s="51"/>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1"/>
      <c r="GR189" s="51"/>
    </row>
    <row r="190" spans="1:200" s="319" customFormat="1" ht="30" customHeight="1" thickBot="1" x14ac:dyDescent="0.25">
      <c r="A190" s="375"/>
      <c r="B190" s="211" t="s">
        <v>1159</v>
      </c>
      <c r="C190" s="144" t="s">
        <v>1160</v>
      </c>
      <c r="D190" s="320"/>
      <c r="E190" s="321"/>
      <c r="F190" s="322"/>
      <c r="G190" s="323"/>
      <c r="H190" s="12"/>
      <c r="I190" s="321"/>
      <c r="J190" s="324"/>
      <c r="K190" s="323"/>
      <c r="L190" s="320"/>
      <c r="M190" s="321"/>
      <c r="N190" s="322"/>
      <c r="O190" s="323"/>
      <c r="P190" s="12"/>
      <c r="Q190" s="321"/>
      <c r="R190" s="322"/>
      <c r="S190" s="323"/>
      <c r="T190" s="320"/>
      <c r="U190" s="321"/>
      <c r="V190" s="322"/>
      <c r="W190" s="323"/>
      <c r="X190" s="325"/>
      <c r="Y190" s="325"/>
      <c r="Z190" s="381"/>
      <c r="AA190" s="230"/>
      <c r="AB190" s="317"/>
      <c r="AC190" s="318"/>
      <c r="AD190" s="25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7"/>
      <c r="CF190" s="317"/>
      <c r="CG190" s="317"/>
      <c r="CH190" s="317"/>
      <c r="CI190" s="317"/>
      <c r="CJ190" s="317"/>
      <c r="CK190" s="317"/>
      <c r="CL190" s="317"/>
      <c r="CM190" s="317"/>
      <c r="CN190" s="317"/>
      <c r="CO190" s="317"/>
      <c r="CP190" s="317"/>
      <c r="CQ190" s="317"/>
    </row>
    <row r="191" spans="1:200" s="319" customFormat="1" ht="45" customHeight="1" x14ac:dyDescent="0.2">
      <c r="A191" s="375" t="s">
        <v>208</v>
      </c>
      <c r="B191" s="189" t="s">
        <v>1161</v>
      </c>
      <c r="C191" s="145" t="s">
        <v>1162</v>
      </c>
      <c r="D191" s="678"/>
      <c r="E191" s="679"/>
      <c r="F191" s="678"/>
      <c r="G191" s="679"/>
      <c r="H191" s="678"/>
      <c r="I191" s="679"/>
      <c r="J191" s="678"/>
      <c r="K191" s="679"/>
      <c r="L191" s="678"/>
      <c r="M191" s="679"/>
      <c r="N191" s="678"/>
      <c r="O191" s="679"/>
      <c r="P191" s="678"/>
      <c r="Q191" s="679"/>
      <c r="R191" s="678"/>
      <c r="S191" s="679"/>
      <c r="T191" s="678"/>
      <c r="U191" s="679"/>
      <c r="V191" s="678"/>
      <c r="W191" s="679"/>
      <c r="X191" s="451"/>
      <c r="Y191" s="622">
        <f>IF(OR(D191="s",F191="s",H191="s",J191="s",L191="s",N191="s",P191="s",R191="s",T191="s",V191="s"), 0, IF(OR(D191="a",F191="a",H191="a",J191="a",L191="a",N191="a",P191="a",R191="a",T191="a",V191="a"),Z191,0))</f>
        <v>0</v>
      </c>
      <c r="Z191" s="379">
        <v>10</v>
      </c>
      <c r="AA191" s="230">
        <f>COUNTIF(D191:W191,"a")+COUNTIF(D191:W191,"s")</f>
        <v>0</v>
      </c>
      <c r="AB191" s="452"/>
      <c r="AC191" s="318"/>
      <c r="AD191" s="25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7"/>
      <c r="CF191" s="317"/>
      <c r="CG191" s="317"/>
      <c r="CH191" s="317"/>
      <c r="CI191" s="317"/>
      <c r="CJ191" s="317"/>
      <c r="CK191" s="317"/>
      <c r="CL191" s="317"/>
      <c r="CM191" s="317"/>
      <c r="CN191" s="317"/>
      <c r="CO191" s="317"/>
      <c r="CP191" s="317"/>
      <c r="CQ191" s="317"/>
    </row>
    <row r="192" spans="1:200" s="319" customFormat="1" ht="67.5" customHeight="1" x14ac:dyDescent="0.2">
      <c r="A192" s="375" t="s">
        <v>208</v>
      </c>
      <c r="B192" s="189" t="s">
        <v>1163</v>
      </c>
      <c r="C192" s="145" t="s">
        <v>1164</v>
      </c>
      <c r="D192" s="678"/>
      <c r="E192" s="679"/>
      <c r="F192" s="678"/>
      <c r="G192" s="679"/>
      <c r="H192" s="678"/>
      <c r="I192" s="679"/>
      <c r="J192" s="678"/>
      <c r="K192" s="679"/>
      <c r="L192" s="678"/>
      <c r="M192" s="679"/>
      <c r="N192" s="678"/>
      <c r="O192" s="679"/>
      <c r="P192" s="678"/>
      <c r="Q192" s="679"/>
      <c r="R192" s="678"/>
      <c r="S192" s="679"/>
      <c r="T192" s="678"/>
      <c r="U192" s="679"/>
      <c r="V192" s="678"/>
      <c r="W192" s="679"/>
      <c r="X192" s="451"/>
      <c r="Y192" s="622">
        <f>IF(OR(D192="s",F192="s",H192="s",J192="s",L192="s",N192="s",P192="s",R192="s",T192="s",V192="s"), 0, IF(OR(D192="a",F192="a",H192="a",J192="a",L192="a",N192="a",P192="a",R192="a",T192="a",V192="a"),Z192,0))</f>
        <v>0</v>
      </c>
      <c r="Z192" s="379">
        <v>5</v>
      </c>
      <c r="AA192" s="230">
        <f>COUNTIF(D192:W192,"a")+COUNTIF(D192:W192,"s")</f>
        <v>0</v>
      </c>
      <c r="AB192" s="452"/>
      <c r="AC192" s="318"/>
      <c r="AD192" s="25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7"/>
      <c r="CF192" s="317"/>
      <c r="CG192" s="317"/>
      <c r="CH192" s="317"/>
      <c r="CI192" s="317"/>
      <c r="CJ192" s="317"/>
      <c r="CK192" s="317"/>
      <c r="CL192" s="317"/>
      <c r="CM192" s="317"/>
      <c r="CN192" s="317"/>
      <c r="CO192" s="317"/>
      <c r="CP192" s="317"/>
      <c r="CQ192" s="317"/>
    </row>
    <row r="193" spans="1:200" s="319" customFormat="1" ht="45" customHeight="1" x14ac:dyDescent="0.2">
      <c r="A193" s="375" t="s">
        <v>208</v>
      </c>
      <c r="B193" s="189" t="s">
        <v>1165</v>
      </c>
      <c r="C193" s="145" t="s">
        <v>1166</v>
      </c>
      <c r="D193" s="678"/>
      <c r="E193" s="679"/>
      <c r="F193" s="678"/>
      <c r="G193" s="679"/>
      <c r="H193" s="678"/>
      <c r="I193" s="679"/>
      <c r="J193" s="678"/>
      <c r="K193" s="679"/>
      <c r="L193" s="678"/>
      <c r="M193" s="679"/>
      <c r="N193" s="678"/>
      <c r="O193" s="679"/>
      <c r="P193" s="678"/>
      <c r="Q193" s="679"/>
      <c r="R193" s="678"/>
      <c r="S193" s="679"/>
      <c r="T193" s="678"/>
      <c r="U193" s="679"/>
      <c r="V193" s="678"/>
      <c r="W193" s="679"/>
      <c r="X193" s="451"/>
      <c r="Y193" s="622">
        <f>IF(OR(D193="s",F193="s",H193="s",J193="s",L193="s",N193="s",P193="s",R193="s",T193="s",V193="s"), 0, IF(OR(D193="a",F193="a",H193="a",J193="a",L193="a",N193="a",P193="a",R193="a",T193="a",V193="a"),Z193,0))</f>
        <v>0</v>
      </c>
      <c r="Z193" s="379">
        <v>5</v>
      </c>
      <c r="AA193" s="230">
        <f>COUNTIF(D193:W193,"a")+COUNTIF(D193:W193,"s")</f>
        <v>0</v>
      </c>
      <c r="AB193" s="452"/>
      <c r="AC193" s="318"/>
      <c r="AD193" s="258" t="s">
        <v>209</v>
      </c>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7"/>
      <c r="CF193" s="317"/>
      <c r="CG193" s="317"/>
      <c r="CH193" s="317"/>
      <c r="CI193" s="317"/>
      <c r="CJ193" s="317"/>
      <c r="CK193" s="317"/>
      <c r="CL193" s="317"/>
      <c r="CM193" s="317"/>
      <c r="CN193" s="317"/>
      <c r="CO193" s="317"/>
      <c r="CP193" s="317"/>
      <c r="CQ193" s="317"/>
    </row>
    <row r="194" spans="1:200" s="319" customFormat="1" ht="45" customHeight="1" thickBot="1" x14ac:dyDescent="0.25">
      <c r="A194" s="375" t="s">
        <v>208</v>
      </c>
      <c r="B194" s="189" t="s">
        <v>1167</v>
      </c>
      <c r="C194" s="145" t="s">
        <v>1168</v>
      </c>
      <c r="D194" s="678"/>
      <c r="E194" s="679"/>
      <c r="F194" s="678"/>
      <c r="G194" s="679"/>
      <c r="H194" s="678"/>
      <c r="I194" s="679"/>
      <c r="J194" s="678"/>
      <c r="K194" s="679"/>
      <c r="L194" s="678"/>
      <c r="M194" s="679"/>
      <c r="N194" s="678"/>
      <c r="O194" s="679"/>
      <c r="P194" s="678"/>
      <c r="Q194" s="679"/>
      <c r="R194" s="678"/>
      <c r="S194" s="679"/>
      <c r="T194" s="678"/>
      <c r="U194" s="679"/>
      <c r="V194" s="678"/>
      <c r="W194" s="679"/>
      <c r="X194" s="451"/>
      <c r="Y194" s="622">
        <f>IF(OR(D194="s",F194="s",H194="s",J194="s",L194="s",N194="s",P194="s",R194="s",T194="s",V194="s"), 0, IF(OR(D194="a",F194="a",H194="a",J194="a",L194="a",N194="a",P194="a",R194="a",T194="a",V194="a"),Z194,0))</f>
        <v>0</v>
      </c>
      <c r="Z194" s="379">
        <v>10</v>
      </c>
      <c r="AA194" s="230">
        <f>COUNTIF(D194:W194,"a")+COUNTIF(D194:W194,"s")</f>
        <v>0</v>
      </c>
      <c r="AB194" s="452"/>
      <c r="AC194" s="318"/>
      <c r="AD194" s="25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7"/>
      <c r="CF194" s="317"/>
      <c r="CG194" s="317"/>
      <c r="CH194" s="317"/>
      <c r="CI194" s="317"/>
      <c r="CJ194" s="317"/>
      <c r="CK194" s="317"/>
      <c r="CL194" s="317"/>
      <c r="CM194" s="317"/>
      <c r="CN194" s="317"/>
      <c r="CO194" s="317"/>
      <c r="CP194" s="317"/>
      <c r="CQ194" s="317"/>
    </row>
    <row r="195" spans="1:200" s="319" customFormat="1" ht="17.45" customHeight="1" thickTop="1" thickBot="1" x14ac:dyDescent="0.25">
      <c r="A195" s="375"/>
      <c r="B195" s="193"/>
      <c r="C195" s="118"/>
      <c r="D195" s="692" t="s">
        <v>443</v>
      </c>
      <c r="E195" s="702"/>
      <c r="F195" s="702"/>
      <c r="G195" s="702"/>
      <c r="H195" s="702"/>
      <c r="I195" s="702"/>
      <c r="J195" s="702"/>
      <c r="K195" s="702"/>
      <c r="L195" s="702"/>
      <c r="M195" s="702"/>
      <c r="N195" s="702"/>
      <c r="O195" s="702"/>
      <c r="P195" s="702"/>
      <c r="Q195" s="702"/>
      <c r="R195" s="702"/>
      <c r="S195" s="702"/>
      <c r="T195" s="702"/>
      <c r="U195" s="702"/>
      <c r="V195" s="702"/>
      <c r="W195" s="702"/>
      <c r="X195" s="712"/>
      <c r="Y195" s="327">
        <f>SUM(Y191:Y194)</f>
        <v>0</v>
      </c>
      <c r="Z195" s="380">
        <f>SUM(Z191:Z194)</f>
        <v>30</v>
      </c>
      <c r="AA195" s="230"/>
      <c r="AB195" s="317"/>
      <c r="AC195" s="318"/>
      <c r="AD195" s="25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7"/>
      <c r="CF195" s="317"/>
      <c r="CG195" s="317"/>
      <c r="CH195" s="317"/>
      <c r="CI195" s="317"/>
      <c r="CJ195" s="317"/>
      <c r="CK195" s="317"/>
      <c r="CL195" s="317"/>
      <c r="CM195" s="317"/>
      <c r="CN195" s="317"/>
      <c r="CO195" s="317"/>
      <c r="CP195" s="317"/>
      <c r="CQ195" s="317"/>
    </row>
    <row r="196" spans="1:200" s="319" customFormat="1" ht="21.6" customHeight="1" thickBot="1" x14ac:dyDescent="0.25">
      <c r="A196" s="373"/>
      <c r="B196" s="328"/>
      <c r="C196" s="146"/>
      <c r="D196" s="695"/>
      <c r="E196" s="696"/>
      <c r="F196" s="732">
        <v>5</v>
      </c>
      <c r="G196" s="733"/>
      <c r="H196" s="733"/>
      <c r="I196" s="733"/>
      <c r="J196" s="733"/>
      <c r="K196" s="733"/>
      <c r="L196" s="733"/>
      <c r="M196" s="733"/>
      <c r="N196" s="733"/>
      <c r="O196" s="733"/>
      <c r="P196" s="733"/>
      <c r="Q196" s="733"/>
      <c r="R196" s="733"/>
      <c r="S196" s="733"/>
      <c r="T196" s="733"/>
      <c r="U196" s="733"/>
      <c r="V196" s="733"/>
      <c r="W196" s="733"/>
      <c r="X196" s="733"/>
      <c r="Y196" s="733"/>
      <c r="Z196" s="734"/>
      <c r="AA196" s="230"/>
      <c r="AB196" s="317"/>
      <c r="AC196" s="318"/>
      <c r="AD196" s="25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7"/>
      <c r="CF196" s="317"/>
      <c r="CG196" s="317"/>
      <c r="CH196" s="317"/>
      <c r="CI196" s="317"/>
      <c r="CJ196" s="317"/>
      <c r="CK196" s="317"/>
      <c r="CL196" s="317"/>
      <c r="CM196" s="317"/>
      <c r="CN196" s="317"/>
      <c r="CO196" s="317"/>
      <c r="CP196" s="317"/>
      <c r="CQ196" s="317"/>
    </row>
    <row r="197" spans="1:200" ht="30" customHeight="1" thickBot="1" x14ac:dyDescent="0.25">
      <c r="A197" s="364"/>
      <c r="B197" s="277" t="s">
        <v>6</v>
      </c>
      <c r="C197" s="311" t="s">
        <v>595</v>
      </c>
      <c r="D197" s="280"/>
      <c r="E197" s="279"/>
      <c r="F197" s="176" t="s">
        <v>442</v>
      </c>
      <c r="G197" s="281"/>
      <c r="H197" s="176" t="s">
        <v>442</v>
      </c>
      <c r="I197" s="279"/>
      <c r="J197" s="176" t="s">
        <v>442</v>
      </c>
      <c r="K197" s="281"/>
      <c r="L197" s="278"/>
      <c r="M197" s="279"/>
      <c r="N197" s="280"/>
      <c r="O197" s="281"/>
      <c r="P197" s="278"/>
      <c r="Q197" s="279"/>
      <c r="R197" s="280"/>
      <c r="S197" s="281"/>
      <c r="T197" s="278"/>
      <c r="U197" s="279"/>
      <c r="V197" s="280"/>
      <c r="W197" s="281"/>
      <c r="X197" s="183"/>
      <c r="Y197" s="183"/>
      <c r="Z197" s="376"/>
      <c r="AA197" s="51"/>
      <c r="AC197" s="249"/>
      <c r="AD197" s="453"/>
      <c r="AE197" s="249"/>
      <c r="AF197" s="249"/>
      <c r="AG197" s="249"/>
      <c r="AH197" s="249"/>
      <c r="AI197" s="249"/>
      <c r="AJ197" s="249"/>
      <c r="BX197" s="249"/>
      <c r="BY197" s="249"/>
      <c r="BZ197" s="249"/>
      <c r="CA197" s="249"/>
      <c r="CB197" s="249"/>
      <c r="CC197" s="249"/>
      <c r="CD197" s="249"/>
      <c r="CE197" s="249"/>
      <c r="CF197" s="249"/>
      <c r="CG197" s="47"/>
      <c r="CH197" s="47"/>
      <c r="CI197" s="47"/>
      <c r="CJ197" s="47"/>
      <c r="CK197" s="47"/>
      <c r="CL197" s="47"/>
      <c r="CM197" s="47"/>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row>
    <row r="198" spans="1:200" s="36" customFormat="1" ht="30" customHeight="1" x14ac:dyDescent="0.2">
      <c r="A198" s="375"/>
      <c r="B198" s="199"/>
      <c r="C198" s="551" t="s">
        <v>1080</v>
      </c>
      <c r="D198" s="730"/>
      <c r="E198" s="730"/>
      <c r="F198" s="730"/>
      <c r="G198" s="730"/>
      <c r="H198" s="730"/>
      <c r="I198" s="730"/>
      <c r="J198" s="730"/>
      <c r="K198" s="730"/>
      <c r="L198" s="730"/>
      <c r="M198" s="730"/>
      <c r="N198" s="730"/>
      <c r="O198" s="730"/>
      <c r="P198" s="730"/>
      <c r="Q198" s="730"/>
      <c r="R198" s="730"/>
      <c r="S198" s="730"/>
      <c r="T198" s="730"/>
      <c r="U198" s="730"/>
      <c r="V198" s="730"/>
      <c r="W198" s="730"/>
      <c r="X198" s="730"/>
      <c r="Y198" s="730"/>
      <c r="Z198" s="731"/>
      <c r="AA198" s="51"/>
      <c r="AB198" s="53"/>
      <c r="AC198" s="247"/>
      <c r="AD198" s="247"/>
      <c r="AE198" s="247"/>
      <c r="AF198" s="247"/>
      <c r="AG198" s="247"/>
      <c r="AH198" s="247"/>
      <c r="AI198" s="247"/>
      <c r="AJ198" s="247"/>
      <c r="AK198" s="247"/>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249"/>
      <c r="BW198" s="249"/>
      <c r="BX198" s="249"/>
      <c r="BY198" s="249"/>
      <c r="BZ198" s="249"/>
      <c r="CA198" s="249"/>
      <c r="CB198" s="249"/>
      <c r="CC198" s="249"/>
      <c r="CD198" s="249"/>
      <c r="CE198" s="249"/>
    </row>
    <row r="199" spans="1:200" ht="45" customHeight="1" x14ac:dyDescent="0.2">
      <c r="A199" s="375"/>
      <c r="B199" s="191" t="s">
        <v>597</v>
      </c>
      <c r="C199" s="140" t="s">
        <v>1081</v>
      </c>
      <c r="D199" s="678"/>
      <c r="E199" s="679"/>
      <c r="F199" s="678"/>
      <c r="G199" s="679"/>
      <c r="H199" s="678"/>
      <c r="I199" s="679"/>
      <c r="J199" s="678"/>
      <c r="K199" s="679"/>
      <c r="L199" s="678"/>
      <c r="M199" s="679"/>
      <c r="N199" s="678"/>
      <c r="O199" s="679"/>
      <c r="P199" s="678"/>
      <c r="Q199" s="679"/>
      <c r="R199" s="678"/>
      <c r="S199" s="679"/>
      <c r="T199" s="678"/>
      <c r="U199" s="679"/>
      <c r="V199" s="678"/>
      <c r="W199" s="679"/>
      <c r="X199" s="451"/>
      <c r="Y199" s="628">
        <f>IF(OR(D199="s",F199="s",H199="s",J199="s",L199="s",N199="s",P199="s",R199="s",T199="s",V199="s"), 0, IF(OR(D199="a",F199="a",H199="a",J199="a",L199="a",N199="a",P199="a",R199="a",T199="a",V199="a"),Z199,0))</f>
        <v>0</v>
      </c>
      <c r="Z199" s="379">
        <v>5</v>
      </c>
      <c r="AA199" s="40">
        <f>COUNTIF(D199:W199,"a")+COUNTIF(D199:W199,"s")</f>
        <v>0</v>
      </c>
      <c r="AB199" s="452"/>
      <c r="AC199" s="249"/>
      <c r="AD199" s="258"/>
      <c r="AE199" s="249"/>
      <c r="AF199" s="249"/>
      <c r="AG199" s="249"/>
      <c r="AH199" s="249"/>
      <c r="AI199" s="249"/>
      <c r="AJ199" s="249"/>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53"/>
      <c r="CH199" s="53"/>
      <c r="CI199" s="53"/>
      <c r="CJ199" s="53"/>
      <c r="CK199" s="53"/>
      <c r="CL199" s="53"/>
      <c r="CM199" s="53"/>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row>
    <row r="200" spans="1:200" ht="45" customHeight="1" x14ac:dyDescent="0.2">
      <c r="A200" s="375"/>
      <c r="B200" s="191" t="s">
        <v>603</v>
      </c>
      <c r="C200" s="140" t="s">
        <v>1082</v>
      </c>
      <c r="D200" s="678"/>
      <c r="E200" s="679"/>
      <c r="F200" s="678"/>
      <c r="G200" s="679"/>
      <c r="H200" s="678"/>
      <c r="I200" s="679"/>
      <c r="J200" s="678"/>
      <c r="K200" s="679"/>
      <c r="L200" s="678"/>
      <c r="M200" s="679"/>
      <c r="N200" s="678"/>
      <c r="O200" s="679"/>
      <c r="P200" s="678"/>
      <c r="Q200" s="679"/>
      <c r="R200" s="678"/>
      <c r="S200" s="679"/>
      <c r="T200" s="678"/>
      <c r="U200" s="679"/>
      <c r="V200" s="678"/>
      <c r="W200" s="679"/>
      <c r="X200" s="451"/>
      <c r="Y200" s="628">
        <f>IF(OR(D200="s",F200="s",H200="s",J200="s",L200="s",N200="s",P200="s",R200="s",T200="s",V200="s"), 0, IF(OR(D200="a",F200="a",H200="a",J200="a",L200="a",N200="a",P200="a",R200="a",T200="a",V200="a"),Z200,0))</f>
        <v>0</v>
      </c>
      <c r="Z200" s="379">
        <v>5</v>
      </c>
      <c r="AA200" s="40">
        <f>COUNTIF(D200:W200,"a")+COUNTIF(D200:W200,"s")</f>
        <v>0</v>
      </c>
      <c r="AB200" s="452"/>
      <c r="AC200" s="249"/>
      <c r="AD200" s="258"/>
      <c r="AE200" s="249"/>
      <c r="AF200" s="249"/>
      <c r="AG200" s="249"/>
      <c r="AH200" s="249"/>
      <c r="AI200" s="249"/>
      <c r="AJ200" s="249"/>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53"/>
      <c r="CH200" s="53"/>
      <c r="CI200" s="53"/>
      <c r="CJ200" s="53"/>
      <c r="CK200" s="53"/>
      <c r="CL200" s="53"/>
      <c r="CM200" s="53"/>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row>
    <row r="201" spans="1:200" s="36" customFormat="1" ht="30" customHeight="1" x14ac:dyDescent="0.2">
      <c r="A201" s="375"/>
      <c r="B201" s="199"/>
      <c r="C201" s="551" t="s">
        <v>1083</v>
      </c>
      <c r="D201" s="730"/>
      <c r="E201" s="730"/>
      <c r="F201" s="730"/>
      <c r="G201" s="730"/>
      <c r="H201" s="730"/>
      <c r="I201" s="730"/>
      <c r="J201" s="730"/>
      <c r="K201" s="730"/>
      <c r="L201" s="730"/>
      <c r="M201" s="730"/>
      <c r="N201" s="730"/>
      <c r="O201" s="730"/>
      <c r="P201" s="730"/>
      <c r="Q201" s="730"/>
      <c r="R201" s="730"/>
      <c r="S201" s="730"/>
      <c r="T201" s="730"/>
      <c r="U201" s="730"/>
      <c r="V201" s="730"/>
      <c r="W201" s="730"/>
      <c r="X201" s="730"/>
      <c r="Y201" s="730"/>
      <c r="Z201" s="731"/>
      <c r="AA201" s="51"/>
      <c r="AB201" s="53"/>
      <c r="AC201" s="247"/>
      <c r="AD201" s="247"/>
      <c r="AE201" s="247"/>
      <c r="AF201" s="247"/>
      <c r="AG201" s="247"/>
      <c r="AH201" s="247"/>
      <c r="AI201" s="247"/>
      <c r="AJ201" s="247"/>
      <c r="AK201" s="247"/>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249"/>
      <c r="BW201" s="249"/>
      <c r="BX201" s="249"/>
      <c r="BY201" s="249"/>
      <c r="BZ201" s="249"/>
      <c r="CA201" s="249"/>
      <c r="CB201" s="249"/>
      <c r="CC201" s="249"/>
      <c r="CD201" s="249"/>
      <c r="CE201" s="249"/>
    </row>
    <row r="202" spans="1:200" s="36" customFormat="1" ht="30" customHeight="1" x14ac:dyDescent="0.2">
      <c r="A202" s="375"/>
      <c r="B202" s="199"/>
      <c r="C202" s="551" t="s">
        <v>1084</v>
      </c>
      <c r="D202" s="730"/>
      <c r="E202" s="730"/>
      <c r="F202" s="730"/>
      <c r="G202" s="730"/>
      <c r="H202" s="730"/>
      <c r="I202" s="730"/>
      <c r="J202" s="730"/>
      <c r="K202" s="730"/>
      <c r="L202" s="730"/>
      <c r="M202" s="730"/>
      <c r="N202" s="730"/>
      <c r="O202" s="730"/>
      <c r="P202" s="730"/>
      <c r="Q202" s="730"/>
      <c r="R202" s="730"/>
      <c r="S202" s="730"/>
      <c r="T202" s="730"/>
      <c r="U202" s="730"/>
      <c r="V202" s="730"/>
      <c r="W202" s="730"/>
      <c r="X202" s="730"/>
      <c r="Y202" s="730"/>
      <c r="Z202" s="731"/>
      <c r="AA202" s="51"/>
      <c r="AB202" s="53"/>
      <c r="AC202" s="247"/>
      <c r="AD202" s="247"/>
      <c r="AE202" s="247"/>
      <c r="AF202" s="247"/>
      <c r="AG202" s="247"/>
      <c r="AH202" s="247"/>
      <c r="AI202" s="247"/>
      <c r="AJ202" s="247"/>
      <c r="AK202" s="247"/>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249"/>
      <c r="BW202" s="249"/>
      <c r="BX202" s="249"/>
      <c r="BY202" s="249"/>
      <c r="BZ202" s="249"/>
      <c r="CA202" s="249"/>
      <c r="CB202" s="249"/>
      <c r="CC202" s="249"/>
      <c r="CD202" s="249"/>
      <c r="CE202" s="249"/>
    </row>
    <row r="203" spans="1:200" ht="45" customHeight="1" x14ac:dyDescent="0.2">
      <c r="A203" s="375"/>
      <c r="B203" s="191" t="s">
        <v>604</v>
      </c>
      <c r="C203" s="140" t="s">
        <v>605</v>
      </c>
      <c r="D203" s="678"/>
      <c r="E203" s="679"/>
      <c r="F203" s="678"/>
      <c r="G203" s="679"/>
      <c r="H203" s="678"/>
      <c r="I203" s="679"/>
      <c r="J203" s="678"/>
      <c r="K203" s="679"/>
      <c r="L203" s="678"/>
      <c r="M203" s="679"/>
      <c r="N203" s="678"/>
      <c r="O203" s="679"/>
      <c r="P203" s="678"/>
      <c r="Q203" s="679"/>
      <c r="R203" s="678"/>
      <c r="S203" s="679"/>
      <c r="T203" s="678"/>
      <c r="U203" s="679"/>
      <c r="V203" s="678"/>
      <c r="W203" s="679"/>
      <c r="X203" s="451"/>
      <c r="Y203" s="628">
        <f>IF(OR(D203="s",F203="s",H203="s",J203="s",L203="s",N203="s",P203="s",R203="s",T203="s",V203="s"), 0, IF(OR(D203="a",F203="a",H203="a",J203="a",L203="a",N203="a",P203="a",R203="a",T203="a",V203="a"),Z203,0))</f>
        <v>0</v>
      </c>
      <c r="Z203" s="379">
        <v>10</v>
      </c>
      <c r="AA203" s="40">
        <f>COUNTIF(D203:W203,"a")+COUNTIF(D203:W203,"s")</f>
        <v>0</v>
      </c>
      <c r="AB203" s="452"/>
      <c r="AC203" s="249"/>
      <c r="AD203" s="258" t="s">
        <v>209</v>
      </c>
      <c r="AE203" s="249"/>
      <c r="AF203" s="249"/>
      <c r="AG203" s="249"/>
      <c r="AH203" s="249"/>
      <c r="AI203" s="249"/>
      <c r="AJ203" s="249"/>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53"/>
      <c r="CH203" s="53"/>
      <c r="CI203" s="53"/>
      <c r="CJ203" s="53"/>
      <c r="CK203" s="53"/>
      <c r="CL203" s="53"/>
      <c r="CM203" s="53"/>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row>
    <row r="204" spans="1:200" s="36" customFormat="1" ht="30" customHeight="1" x14ac:dyDescent="0.2">
      <c r="A204" s="375"/>
      <c r="B204" s="199"/>
      <c r="C204" s="551" t="s">
        <v>1085</v>
      </c>
      <c r="D204" s="730"/>
      <c r="E204" s="730"/>
      <c r="F204" s="730"/>
      <c r="G204" s="730"/>
      <c r="H204" s="730"/>
      <c r="I204" s="730"/>
      <c r="J204" s="730"/>
      <c r="K204" s="730"/>
      <c r="L204" s="730"/>
      <c r="M204" s="730"/>
      <c r="N204" s="730"/>
      <c r="O204" s="730"/>
      <c r="P204" s="730"/>
      <c r="Q204" s="730"/>
      <c r="R204" s="730"/>
      <c r="S204" s="730"/>
      <c r="T204" s="730"/>
      <c r="U204" s="730"/>
      <c r="V204" s="730"/>
      <c r="W204" s="730"/>
      <c r="X204" s="730"/>
      <c r="Y204" s="730"/>
      <c r="Z204" s="731"/>
      <c r="AA204" s="51"/>
      <c r="AB204" s="53"/>
      <c r="AC204" s="247"/>
      <c r="AD204" s="247"/>
      <c r="AE204" s="247"/>
      <c r="AF204" s="247"/>
      <c r="AG204" s="247"/>
      <c r="AH204" s="247"/>
      <c r="AI204" s="247"/>
      <c r="AJ204" s="247"/>
      <c r="AK204" s="247"/>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249"/>
      <c r="BW204" s="249"/>
      <c r="BX204" s="249"/>
      <c r="BY204" s="249"/>
      <c r="BZ204" s="249"/>
      <c r="CA204" s="249"/>
      <c r="CB204" s="249"/>
      <c r="CC204" s="249"/>
      <c r="CD204" s="249"/>
      <c r="CE204" s="249"/>
    </row>
    <row r="205" spans="1:200" ht="45" customHeight="1" x14ac:dyDescent="0.15">
      <c r="A205" s="375"/>
      <c r="B205" s="191" t="s">
        <v>606</v>
      </c>
      <c r="C205" s="140" t="s">
        <v>1086</v>
      </c>
      <c r="D205" s="636"/>
      <c r="E205" s="637"/>
      <c r="F205" s="636"/>
      <c r="G205" s="637"/>
      <c r="H205" s="636"/>
      <c r="I205" s="637"/>
      <c r="J205" s="636"/>
      <c r="K205" s="637"/>
      <c r="L205" s="636"/>
      <c r="M205" s="637"/>
      <c r="N205" s="636"/>
      <c r="O205" s="637"/>
      <c r="P205" s="636"/>
      <c r="Q205" s="637"/>
      <c r="R205" s="636"/>
      <c r="S205" s="637"/>
      <c r="T205" s="636"/>
      <c r="U205" s="637"/>
      <c r="V205" s="636"/>
      <c r="W205" s="637"/>
      <c r="X205" s="451"/>
      <c r="Y205" s="628">
        <f>IF(OR(D205="s",F205="s",H205="s",J205="s",L205="s",N205="s",P205="s",R205="s",T205="s",V205="s"), 0, IF(OR(D205="a",F205="a",H205="a",J205="a",L205="a",N205="a",P205="a",R205="a",T205="a",V205="a"),Z205,0))</f>
        <v>0</v>
      </c>
      <c r="Z205" s="391">
        <v>10</v>
      </c>
      <c r="AA205" s="40">
        <f>COUNTIF(D205:W205,"a")+COUNTIF(D205:W205,"s")</f>
        <v>0</v>
      </c>
      <c r="AB205" s="452"/>
      <c r="AC205" s="249"/>
      <c r="AD205" s="258" t="s">
        <v>209</v>
      </c>
      <c r="AE205" s="249"/>
      <c r="AF205" s="249"/>
      <c r="AG205" s="249"/>
      <c r="AH205" s="249"/>
      <c r="AI205" s="249"/>
      <c r="AJ205" s="249"/>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53"/>
      <c r="CH205" s="53"/>
      <c r="CI205" s="53"/>
      <c r="CJ205" s="53"/>
      <c r="CK205" s="53"/>
      <c r="CL205" s="53"/>
      <c r="CM205" s="53"/>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row>
    <row r="206" spans="1:200" s="36" customFormat="1" ht="30" customHeight="1" x14ac:dyDescent="0.2">
      <c r="A206" s="375"/>
      <c r="B206" s="199"/>
      <c r="C206" s="551" t="s">
        <v>1087</v>
      </c>
      <c r="D206" s="730"/>
      <c r="E206" s="730"/>
      <c r="F206" s="730"/>
      <c r="G206" s="730"/>
      <c r="H206" s="730"/>
      <c r="I206" s="730"/>
      <c r="J206" s="730"/>
      <c r="K206" s="730"/>
      <c r="L206" s="730"/>
      <c r="M206" s="730"/>
      <c r="N206" s="730"/>
      <c r="O206" s="730"/>
      <c r="P206" s="730"/>
      <c r="Q206" s="730"/>
      <c r="R206" s="730"/>
      <c r="S206" s="730"/>
      <c r="T206" s="730"/>
      <c r="U206" s="730"/>
      <c r="V206" s="730"/>
      <c r="W206" s="730"/>
      <c r="X206" s="730"/>
      <c r="Y206" s="730"/>
      <c r="Z206" s="731"/>
      <c r="AA206" s="51"/>
      <c r="AB206" s="53"/>
      <c r="AC206" s="247"/>
      <c r="AD206" s="247"/>
      <c r="AE206" s="247"/>
      <c r="AF206" s="247"/>
      <c r="AG206" s="247"/>
      <c r="AH206" s="247"/>
      <c r="AI206" s="247"/>
      <c r="AJ206" s="247"/>
      <c r="AK206" s="247"/>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249"/>
      <c r="BW206" s="249"/>
      <c r="BX206" s="249"/>
      <c r="BY206" s="249"/>
      <c r="BZ206" s="249"/>
      <c r="CA206" s="249"/>
      <c r="CB206" s="249"/>
      <c r="CC206" s="249"/>
      <c r="CD206" s="249"/>
      <c r="CE206" s="249"/>
    </row>
    <row r="207" spans="1:200" ht="27.95" customHeight="1" x14ac:dyDescent="0.2">
      <c r="A207" s="375"/>
      <c r="B207" s="191" t="s">
        <v>601</v>
      </c>
      <c r="C207" s="140" t="s">
        <v>602</v>
      </c>
      <c r="D207" s="678"/>
      <c r="E207" s="679"/>
      <c r="F207" s="678"/>
      <c r="G207" s="679"/>
      <c r="H207" s="678"/>
      <c r="I207" s="679"/>
      <c r="J207" s="678"/>
      <c r="K207" s="679"/>
      <c r="L207" s="678"/>
      <c r="M207" s="679"/>
      <c r="N207" s="678"/>
      <c r="O207" s="679"/>
      <c r="P207" s="678"/>
      <c r="Q207" s="679"/>
      <c r="R207" s="678"/>
      <c r="S207" s="679"/>
      <c r="T207" s="678"/>
      <c r="U207" s="679"/>
      <c r="V207" s="678"/>
      <c r="W207" s="679"/>
      <c r="X207" s="451"/>
      <c r="Y207" s="628">
        <f>IF(OR(D207="s",F207="s",H207="s",J207="s",L207="s",N207="s",P207="s",R207="s",T207="s",V207="s"), 0, IF(OR(D207="a",F207="a",H207="a",J207="a",L207="a",N207="a",P207="a",R207="a",T207="a",V207="a"),Z207,0))</f>
        <v>0</v>
      </c>
      <c r="Z207" s="379">
        <v>10</v>
      </c>
      <c r="AA207" s="40">
        <f>COUNTIF(D207:W207,"a")+COUNTIF(D207:W207,"s")</f>
        <v>0</v>
      </c>
      <c r="AB207" s="452"/>
      <c r="AC207" s="249"/>
      <c r="AD207" s="258"/>
      <c r="AE207" s="249"/>
      <c r="AF207" s="249"/>
      <c r="AG207" s="249"/>
      <c r="AH207" s="249"/>
      <c r="AI207" s="249"/>
      <c r="AJ207" s="249"/>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53"/>
      <c r="CH207" s="53"/>
      <c r="CI207" s="53"/>
      <c r="CJ207" s="53"/>
      <c r="CK207" s="53"/>
      <c r="CL207" s="53"/>
      <c r="CM207" s="53"/>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row>
    <row r="208" spans="1:200" ht="67.7" customHeight="1" x14ac:dyDescent="0.2">
      <c r="A208" s="375"/>
      <c r="B208" s="191" t="s">
        <v>1088</v>
      </c>
      <c r="C208" s="140" t="s">
        <v>1089</v>
      </c>
      <c r="D208" s="678"/>
      <c r="E208" s="679"/>
      <c r="F208" s="678"/>
      <c r="G208" s="679"/>
      <c r="H208" s="678"/>
      <c r="I208" s="679"/>
      <c r="J208" s="678"/>
      <c r="K208" s="679"/>
      <c r="L208" s="678"/>
      <c r="M208" s="679"/>
      <c r="N208" s="678"/>
      <c r="O208" s="679"/>
      <c r="P208" s="678"/>
      <c r="Q208" s="679"/>
      <c r="R208" s="678"/>
      <c r="S208" s="679"/>
      <c r="T208" s="678"/>
      <c r="U208" s="679"/>
      <c r="V208" s="678"/>
      <c r="W208" s="679"/>
      <c r="X208" s="451"/>
      <c r="Y208" s="628">
        <f>IF(OR(D208="s",F208="s",H208="s",J208="s",L208="s",N208="s",P208="s",R208="s",T208="s",V208="s"), 0, IF(OR(D208="a",F208="a",H208="a",J208="a",L208="a",N208="a",P208="a",R208="a",T208="a",V208="a"),Z208,0))</f>
        <v>0</v>
      </c>
      <c r="Z208" s="379">
        <v>10</v>
      </c>
      <c r="AA208" s="40">
        <f>COUNTIF(D208:W208,"a")+COUNTIF(D208:W208,"s")</f>
        <v>0</v>
      </c>
      <c r="AB208" s="452"/>
      <c r="AC208" s="249"/>
      <c r="AD208" s="258"/>
      <c r="AE208" s="249"/>
      <c r="AF208" s="249"/>
      <c r="AG208" s="249"/>
      <c r="AH208" s="249"/>
      <c r="AI208" s="249"/>
      <c r="AJ208" s="249"/>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53"/>
      <c r="CH208" s="53"/>
      <c r="CI208" s="53"/>
      <c r="CJ208" s="53"/>
      <c r="CK208" s="53"/>
      <c r="CL208" s="53"/>
      <c r="CM208" s="53"/>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row>
    <row r="209" spans="1:200" ht="67.7" customHeight="1" x14ac:dyDescent="0.2">
      <c r="A209" s="375"/>
      <c r="B209" s="191" t="s">
        <v>1090</v>
      </c>
      <c r="C209" s="140" t="s">
        <v>1091</v>
      </c>
      <c r="D209" s="678"/>
      <c r="E209" s="679"/>
      <c r="F209" s="678"/>
      <c r="G209" s="679"/>
      <c r="H209" s="678"/>
      <c r="I209" s="679"/>
      <c r="J209" s="678"/>
      <c r="K209" s="679"/>
      <c r="L209" s="678"/>
      <c r="M209" s="679"/>
      <c r="N209" s="678"/>
      <c r="O209" s="679"/>
      <c r="P209" s="678"/>
      <c r="Q209" s="679"/>
      <c r="R209" s="678"/>
      <c r="S209" s="679"/>
      <c r="T209" s="678"/>
      <c r="U209" s="679"/>
      <c r="V209" s="678"/>
      <c r="W209" s="679"/>
      <c r="X209" s="451"/>
      <c r="Y209" s="628">
        <f>IF(OR(D209="s",F209="s",H209="s",J209="s",L209="s",N209="s",P209="s",R209="s",T209="s",V209="s"), 0, IF(OR(D209="a",F209="a",H209="a",J209="a",L209="a",N209="a",P209="a",R209="a",T209="a",V209="a"),Z209,0))</f>
        <v>0</v>
      </c>
      <c r="Z209" s="379">
        <v>5</v>
      </c>
      <c r="AA209" s="40">
        <f>COUNTIF(D209:W209,"a")+COUNTIF(D209:W209,"s")</f>
        <v>0</v>
      </c>
      <c r="AB209" s="452"/>
      <c r="AC209" s="249"/>
      <c r="AD209" s="258"/>
      <c r="AE209" s="249"/>
      <c r="AF209" s="249"/>
      <c r="AG209" s="249"/>
      <c r="AH209" s="249"/>
      <c r="AI209" s="249"/>
      <c r="AJ209" s="249"/>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53"/>
      <c r="CH209" s="53"/>
      <c r="CI209" s="53"/>
      <c r="CJ209" s="53"/>
      <c r="CK209" s="53"/>
      <c r="CL209" s="53"/>
      <c r="CM209" s="53"/>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row>
    <row r="210" spans="1:200" ht="45" customHeight="1" x14ac:dyDescent="0.2">
      <c r="A210" s="375"/>
      <c r="B210" s="191" t="s">
        <v>1092</v>
      </c>
      <c r="C210" s="140" t="s">
        <v>1093</v>
      </c>
      <c r="D210" s="678"/>
      <c r="E210" s="679"/>
      <c r="F210" s="678"/>
      <c r="G210" s="679"/>
      <c r="H210" s="678"/>
      <c r="I210" s="679"/>
      <c r="J210" s="678"/>
      <c r="K210" s="679"/>
      <c r="L210" s="678"/>
      <c r="M210" s="679"/>
      <c r="N210" s="678"/>
      <c r="O210" s="679"/>
      <c r="P210" s="678"/>
      <c r="Q210" s="679"/>
      <c r="R210" s="678"/>
      <c r="S210" s="679"/>
      <c r="T210" s="678"/>
      <c r="U210" s="679"/>
      <c r="V210" s="678"/>
      <c r="W210" s="679"/>
      <c r="X210" s="451"/>
      <c r="Y210" s="628">
        <f>IF(OR(D210="s",F210="s",H210="s",J210="s",L210="s",N210="s",P210="s",R210="s",T210="s",V210="s"), 0, IF(OR(D210="a",F210="a",H210="a",J210="a",L210="a",N210="a",P210="a",R210="a",T210="a",V210="a"),Z210,0))</f>
        <v>0</v>
      </c>
      <c r="Z210" s="379">
        <v>5</v>
      </c>
      <c r="AA210" s="40">
        <f>COUNTIF(D210:W210,"a")+COUNTIF(D210:W210,"s")</f>
        <v>0</v>
      </c>
      <c r="AB210" s="452"/>
      <c r="AC210" s="249"/>
      <c r="AD210" s="258"/>
      <c r="AE210" s="249"/>
      <c r="AF210" s="249"/>
      <c r="AG210" s="249"/>
      <c r="AH210" s="249"/>
      <c r="AI210" s="249"/>
      <c r="AJ210" s="249"/>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53"/>
      <c r="CH210" s="53"/>
      <c r="CI210" s="53"/>
      <c r="CJ210" s="53"/>
      <c r="CK210" s="53"/>
      <c r="CL210" s="53"/>
      <c r="CM210" s="53"/>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row>
    <row r="211" spans="1:200" ht="45" customHeight="1" x14ac:dyDescent="0.2">
      <c r="A211" s="375"/>
      <c r="B211" s="191" t="s">
        <v>1094</v>
      </c>
      <c r="C211" s="140" t="s">
        <v>1095</v>
      </c>
      <c r="D211" s="678"/>
      <c r="E211" s="679"/>
      <c r="F211" s="678"/>
      <c r="G211" s="679"/>
      <c r="H211" s="678"/>
      <c r="I211" s="679"/>
      <c r="J211" s="678"/>
      <c r="K211" s="679"/>
      <c r="L211" s="678"/>
      <c r="M211" s="679"/>
      <c r="N211" s="678"/>
      <c r="O211" s="679"/>
      <c r="P211" s="678"/>
      <c r="Q211" s="679"/>
      <c r="R211" s="678"/>
      <c r="S211" s="679"/>
      <c r="T211" s="678"/>
      <c r="U211" s="679"/>
      <c r="V211" s="678"/>
      <c r="W211" s="679"/>
      <c r="X211" s="451"/>
      <c r="Y211" s="628">
        <f>IF(OR(D211="s",F211="s",H211="s",J211="s",L211="s",N211="s",P211="s",R211="s",T211="s",V211="s"), 0, IF(OR(D211="a",F211="a",H211="a",J211="a",L211="a",N211="a",P211="a",R211="a",T211="a",V211="a"),Z211,0))</f>
        <v>0</v>
      </c>
      <c r="Z211" s="379">
        <v>5</v>
      </c>
      <c r="AA211" s="40">
        <f>COUNTIF(D211:W211,"a")+COUNTIF(D211:W211,"s")</f>
        <v>0</v>
      </c>
      <c r="AB211" s="452"/>
      <c r="AC211" s="249"/>
      <c r="AD211" s="258"/>
      <c r="AE211" s="249"/>
      <c r="AF211" s="249"/>
      <c r="AG211" s="249"/>
      <c r="AH211" s="249"/>
      <c r="AI211" s="249"/>
      <c r="AJ211" s="249"/>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53"/>
      <c r="CH211" s="53"/>
      <c r="CI211" s="53"/>
      <c r="CJ211" s="53"/>
      <c r="CK211" s="53"/>
      <c r="CL211" s="53"/>
      <c r="CM211" s="53"/>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row>
    <row r="212" spans="1:200" s="36" customFormat="1" ht="30" customHeight="1" x14ac:dyDescent="0.2">
      <c r="A212" s="375"/>
      <c r="B212" s="199"/>
      <c r="C212" s="551" t="s">
        <v>1096</v>
      </c>
      <c r="D212" s="730"/>
      <c r="E212" s="730"/>
      <c r="F212" s="730"/>
      <c r="G212" s="730"/>
      <c r="H212" s="730"/>
      <c r="I212" s="730"/>
      <c r="J212" s="730"/>
      <c r="K212" s="730"/>
      <c r="L212" s="730"/>
      <c r="M212" s="730"/>
      <c r="N212" s="730"/>
      <c r="O212" s="730"/>
      <c r="P212" s="730"/>
      <c r="Q212" s="730"/>
      <c r="R212" s="730"/>
      <c r="S212" s="730"/>
      <c r="T212" s="730"/>
      <c r="U212" s="730"/>
      <c r="V212" s="730"/>
      <c r="W212" s="730"/>
      <c r="X212" s="730"/>
      <c r="Y212" s="730"/>
      <c r="Z212" s="731"/>
      <c r="AA212" s="51"/>
      <c r="AB212" s="53"/>
      <c r="AC212" s="247"/>
      <c r="AD212" s="247"/>
      <c r="AE212" s="247"/>
      <c r="AF212" s="247"/>
      <c r="AG212" s="247"/>
      <c r="AH212" s="247"/>
      <c r="AI212" s="247"/>
      <c r="AJ212" s="247"/>
      <c r="AK212" s="247"/>
      <c r="AL212" s="249"/>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c r="BM212" s="249"/>
      <c r="BN212" s="249"/>
      <c r="BO212" s="249"/>
      <c r="BP212" s="249"/>
      <c r="BQ212" s="249"/>
      <c r="BR212" s="249"/>
      <c r="BS212" s="249"/>
      <c r="BT212" s="249"/>
      <c r="BU212" s="249"/>
      <c r="BV212" s="249"/>
      <c r="BW212" s="249"/>
      <c r="BX212" s="249"/>
      <c r="BY212" s="249"/>
      <c r="BZ212" s="249"/>
      <c r="CA212" s="249"/>
      <c r="CB212" s="249"/>
      <c r="CC212" s="249"/>
      <c r="CD212" s="249"/>
      <c r="CE212" s="249"/>
    </row>
    <row r="213" spans="1:200" ht="45" customHeight="1" x14ac:dyDescent="0.2">
      <c r="A213" s="375"/>
      <c r="B213" s="191" t="s">
        <v>596</v>
      </c>
      <c r="C213" s="140" t="s">
        <v>1097</v>
      </c>
      <c r="D213" s="687"/>
      <c r="E213" s="688"/>
      <c r="F213" s="687"/>
      <c r="G213" s="688"/>
      <c r="H213" s="687"/>
      <c r="I213" s="688"/>
      <c r="J213" s="687"/>
      <c r="K213" s="688"/>
      <c r="L213" s="687"/>
      <c r="M213" s="688"/>
      <c r="N213" s="687"/>
      <c r="O213" s="688"/>
      <c r="P213" s="687"/>
      <c r="Q213" s="688"/>
      <c r="R213" s="687"/>
      <c r="S213" s="688"/>
      <c r="T213" s="687"/>
      <c r="U213" s="688"/>
      <c r="V213" s="687"/>
      <c r="W213" s="688"/>
      <c r="X213" s="451"/>
      <c r="Y213" s="628">
        <f t="shared" ref="Y213:Y215" si="34">IF(OR(D213="s",F213="s",H213="s",J213="s",L213="s",N213="s",P213="s",R213="s",T213="s",V213="s"), 0, IF(OR(D213="a",F213="a",H213="a",J213="a",L213="a",N213="a",P213="a",R213="a",T213="a",V213="a"),Z213,0))</f>
        <v>0</v>
      </c>
      <c r="Z213" s="379">
        <v>5</v>
      </c>
      <c r="AA213" s="40">
        <f t="shared" ref="AA213:AA215" si="35">COUNTIF(D213:W213,"a")+COUNTIF(D213:W213,"s")</f>
        <v>0</v>
      </c>
      <c r="AB213" s="452"/>
      <c r="AC213" s="249"/>
      <c r="AD213" s="258" t="s">
        <v>209</v>
      </c>
      <c r="AE213" s="249"/>
      <c r="AF213" s="249"/>
      <c r="AG213" s="249"/>
      <c r="AH213" s="249"/>
      <c r="AI213" s="249"/>
      <c r="AJ213" s="249"/>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53"/>
      <c r="CH213" s="53"/>
      <c r="CI213" s="53"/>
      <c r="CJ213" s="53"/>
      <c r="CK213" s="53"/>
      <c r="CL213" s="53"/>
      <c r="CM213" s="53"/>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row>
    <row r="214" spans="1:200" ht="45" customHeight="1" x14ac:dyDescent="0.2">
      <c r="A214" s="375"/>
      <c r="B214" s="191" t="s">
        <v>598</v>
      </c>
      <c r="C214" s="140" t="s">
        <v>1098</v>
      </c>
      <c r="D214" s="678"/>
      <c r="E214" s="679"/>
      <c r="F214" s="678"/>
      <c r="G214" s="679"/>
      <c r="H214" s="678"/>
      <c r="I214" s="679"/>
      <c r="J214" s="678"/>
      <c r="K214" s="679"/>
      <c r="L214" s="678"/>
      <c r="M214" s="679"/>
      <c r="N214" s="678"/>
      <c r="O214" s="679"/>
      <c r="P214" s="678"/>
      <c r="Q214" s="679"/>
      <c r="R214" s="678"/>
      <c r="S214" s="679"/>
      <c r="T214" s="678"/>
      <c r="U214" s="679"/>
      <c r="V214" s="678"/>
      <c r="W214" s="679"/>
      <c r="X214" s="451"/>
      <c r="Y214" s="628">
        <f t="shared" si="34"/>
        <v>0</v>
      </c>
      <c r="Z214" s="379">
        <v>5</v>
      </c>
      <c r="AA214" s="40">
        <f t="shared" si="35"/>
        <v>0</v>
      </c>
      <c r="AB214" s="452"/>
      <c r="AC214" s="249"/>
      <c r="AD214" s="258"/>
      <c r="AE214" s="249"/>
      <c r="AF214" s="249"/>
      <c r="AG214" s="249"/>
      <c r="AH214" s="249"/>
      <c r="AI214" s="249"/>
      <c r="AJ214" s="249"/>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53"/>
      <c r="CH214" s="53"/>
      <c r="CI214" s="53"/>
      <c r="CJ214" s="53"/>
      <c r="CK214" s="53"/>
      <c r="CL214" s="53"/>
      <c r="CM214" s="53"/>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row>
    <row r="215" spans="1:200" ht="45" customHeight="1" thickBot="1" x14ac:dyDescent="0.25">
      <c r="A215" s="375"/>
      <c r="B215" s="191" t="s">
        <v>599</v>
      </c>
      <c r="C215" s="140" t="s">
        <v>600</v>
      </c>
      <c r="D215" s="678"/>
      <c r="E215" s="679"/>
      <c r="F215" s="678"/>
      <c r="G215" s="679"/>
      <c r="H215" s="678"/>
      <c r="I215" s="679"/>
      <c r="J215" s="678"/>
      <c r="K215" s="679"/>
      <c r="L215" s="678"/>
      <c r="M215" s="679"/>
      <c r="N215" s="678"/>
      <c r="O215" s="679"/>
      <c r="P215" s="678"/>
      <c r="Q215" s="679"/>
      <c r="R215" s="678"/>
      <c r="S215" s="679"/>
      <c r="T215" s="678"/>
      <c r="U215" s="679"/>
      <c r="V215" s="678"/>
      <c r="W215" s="679"/>
      <c r="X215" s="451"/>
      <c r="Y215" s="628">
        <f t="shared" si="34"/>
        <v>0</v>
      </c>
      <c r="Z215" s="379">
        <v>5</v>
      </c>
      <c r="AA215" s="40">
        <f t="shared" si="35"/>
        <v>0</v>
      </c>
      <c r="AB215" s="452"/>
      <c r="AC215" s="249"/>
      <c r="AD215" s="258" t="s">
        <v>209</v>
      </c>
      <c r="AE215" s="249"/>
      <c r="AF215" s="249"/>
      <c r="AG215" s="249"/>
      <c r="AH215" s="249"/>
      <c r="AI215" s="249"/>
      <c r="AJ215" s="249"/>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53"/>
      <c r="CH215" s="53"/>
      <c r="CI215" s="53"/>
      <c r="CJ215" s="53"/>
      <c r="CK215" s="53"/>
      <c r="CL215" s="53"/>
      <c r="CM215" s="53"/>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row>
    <row r="216" spans="1:200" ht="21" customHeight="1" thickTop="1" thickBot="1" x14ac:dyDescent="0.25">
      <c r="A216" s="375"/>
      <c r="B216" s="80"/>
      <c r="C216" s="117"/>
      <c r="D216" s="692" t="s">
        <v>443</v>
      </c>
      <c r="E216" s="702"/>
      <c r="F216" s="702"/>
      <c r="G216" s="702"/>
      <c r="H216" s="702"/>
      <c r="I216" s="702"/>
      <c r="J216" s="702"/>
      <c r="K216" s="702"/>
      <c r="L216" s="702"/>
      <c r="M216" s="702"/>
      <c r="N216" s="702"/>
      <c r="O216" s="702"/>
      <c r="P216" s="702"/>
      <c r="Q216" s="702"/>
      <c r="R216" s="702"/>
      <c r="S216" s="702"/>
      <c r="T216" s="702"/>
      <c r="U216" s="702"/>
      <c r="V216" s="702"/>
      <c r="W216" s="702"/>
      <c r="X216" s="703"/>
      <c r="Y216" s="1">
        <f>SUM(Y199:Y215)</f>
        <v>0</v>
      </c>
      <c r="Z216" s="380">
        <f>SUM(Z199:Z215)</f>
        <v>80</v>
      </c>
      <c r="AA216" s="229"/>
      <c r="AC216" s="249"/>
      <c r="AD216" s="259"/>
      <c r="AE216" s="249"/>
      <c r="AF216" s="249"/>
      <c r="AG216" s="249"/>
      <c r="AH216" s="249"/>
      <c r="AI216" s="249"/>
      <c r="AJ216" s="249"/>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row>
    <row r="217" spans="1:200" ht="21" customHeight="1" thickBot="1" x14ac:dyDescent="0.25">
      <c r="A217" s="375"/>
      <c r="B217" s="274"/>
      <c r="C217" s="298"/>
      <c r="D217" s="695"/>
      <c r="E217" s="809"/>
      <c r="F217" s="830">
        <v>30</v>
      </c>
      <c r="G217" s="831"/>
      <c r="H217" s="831"/>
      <c r="I217" s="831"/>
      <c r="J217" s="831"/>
      <c r="K217" s="831"/>
      <c r="L217" s="831"/>
      <c r="M217" s="831"/>
      <c r="N217" s="831"/>
      <c r="O217" s="831"/>
      <c r="P217" s="831"/>
      <c r="Q217" s="831"/>
      <c r="R217" s="831"/>
      <c r="S217" s="831"/>
      <c r="T217" s="831"/>
      <c r="U217" s="831"/>
      <c r="V217" s="831"/>
      <c r="W217" s="831"/>
      <c r="X217" s="831"/>
      <c r="Y217" s="831"/>
      <c r="Z217" s="832"/>
      <c r="AA217" s="229"/>
      <c r="AC217" s="249"/>
      <c r="AD217" s="259"/>
      <c r="AE217" s="249"/>
      <c r="AF217" s="249"/>
      <c r="AG217" s="249"/>
      <c r="AH217" s="249"/>
      <c r="AI217" s="249"/>
      <c r="AJ217" s="249"/>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row>
    <row r="218" spans="1:200" ht="30" customHeight="1" thickBot="1" x14ac:dyDescent="0.25">
      <c r="A218" s="375"/>
      <c r="B218" s="277" t="s">
        <v>9</v>
      </c>
      <c r="C218" s="311" t="s">
        <v>516</v>
      </c>
      <c r="D218" s="280"/>
      <c r="E218" s="279"/>
      <c r="F218" s="176" t="s">
        <v>442</v>
      </c>
      <c r="G218" s="281"/>
      <c r="H218" s="176" t="s">
        <v>442</v>
      </c>
      <c r="I218" s="279"/>
      <c r="J218" s="176" t="s">
        <v>442</v>
      </c>
      <c r="K218" s="281"/>
      <c r="L218" s="278"/>
      <c r="M218" s="279"/>
      <c r="N218" s="280"/>
      <c r="O218" s="281"/>
      <c r="P218" s="278"/>
      <c r="Q218" s="279"/>
      <c r="R218" s="280"/>
      <c r="S218" s="281"/>
      <c r="T218" s="278"/>
      <c r="U218" s="279"/>
      <c r="V218" s="280"/>
      <c r="W218" s="281"/>
      <c r="X218" s="183"/>
      <c r="Y218" s="183"/>
      <c r="Z218" s="376"/>
      <c r="AA218" s="229"/>
      <c r="AC218" s="249"/>
      <c r="AD218" s="259"/>
      <c r="AE218" s="249"/>
      <c r="AF218" s="249"/>
      <c r="AG218" s="249"/>
      <c r="AH218" s="249"/>
      <c r="AI218" s="249"/>
      <c r="AJ218" s="249"/>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row>
    <row r="219" spans="1:200" ht="45" customHeight="1" x14ac:dyDescent="0.2">
      <c r="A219" s="384"/>
      <c r="B219" s="195" t="s">
        <v>8</v>
      </c>
      <c r="C219" s="154" t="s">
        <v>92</v>
      </c>
      <c r="D219" s="710"/>
      <c r="E219" s="711"/>
      <c r="F219" s="710"/>
      <c r="G219" s="711"/>
      <c r="H219" s="710"/>
      <c r="I219" s="711"/>
      <c r="J219" s="710"/>
      <c r="K219" s="711"/>
      <c r="L219" s="710"/>
      <c r="M219" s="711"/>
      <c r="N219" s="710"/>
      <c r="O219" s="711"/>
      <c r="P219" s="710"/>
      <c r="Q219" s="711"/>
      <c r="R219" s="710"/>
      <c r="S219" s="711"/>
      <c r="T219" s="710"/>
      <c r="U219" s="711"/>
      <c r="V219" s="710"/>
      <c r="W219" s="711"/>
      <c r="X219" s="82"/>
      <c r="Y219" s="628">
        <f>IF(OR(D219="s",F219="s",H219="s",J219="s",L219="s",N219="s",P219="s",R219="s",T219="s",V219="s"), 0, IF(OR(D219="a",F219="a",H219="a",J219="a",L219="a",N219="a",P219="a",R219="a",T219="a",V219="a"),Z219,0))</f>
        <v>0</v>
      </c>
      <c r="Z219" s="382">
        <v>20</v>
      </c>
      <c r="AA219" s="230">
        <f>COUNTIF(D219:W219,"a")+COUNTIF(D219:W219,"s")</f>
        <v>0</v>
      </c>
      <c r="AB219" s="313"/>
      <c r="AC219" s="249"/>
      <c r="AD219" s="259" t="s">
        <v>209</v>
      </c>
      <c r="AE219" s="249"/>
      <c r="AF219" s="249"/>
      <c r="AG219" s="249"/>
      <c r="AH219" s="249"/>
      <c r="AI219" s="249"/>
      <c r="AJ219" s="249"/>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row>
    <row r="220" spans="1:200" ht="45" customHeight="1" thickBot="1" x14ac:dyDescent="0.25">
      <c r="A220" s="384"/>
      <c r="B220" s="195" t="s">
        <v>7</v>
      </c>
      <c r="C220" s="154" t="s">
        <v>490</v>
      </c>
      <c r="D220" s="678"/>
      <c r="E220" s="679"/>
      <c r="F220" s="678"/>
      <c r="G220" s="679"/>
      <c r="H220" s="678"/>
      <c r="I220" s="679"/>
      <c r="J220" s="678"/>
      <c r="K220" s="679"/>
      <c r="L220" s="678"/>
      <c r="M220" s="679"/>
      <c r="N220" s="678"/>
      <c r="O220" s="679"/>
      <c r="P220" s="678"/>
      <c r="Q220" s="679"/>
      <c r="R220" s="678"/>
      <c r="S220" s="679"/>
      <c r="T220" s="678"/>
      <c r="U220" s="679"/>
      <c r="V220" s="678"/>
      <c r="W220" s="679"/>
      <c r="X220" s="82"/>
      <c r="Y220" s="628">
        <f>IF(OR(D220="s",F220="s",H220="s",J220="s",L220="s",N220="s",P220="s",R220="s",T220="s",V220="s"), 0, IF(OR(D220="a",F220="a",H220="a",J220="a",L220="a",N220="a",P220="a",R220="a",T220="a",V220="a"),Z220,0))</f>
        <v>0</v>
      </c>
      <c r="Z220" s="379">
        <v>20</v>
      </c>
      <c r="AA220" s="230">
        <f>COUNTIF(D220:W220,"a")+COUNTIF(D220:W220,"s")</f>
        <v>0</v>
      </c>
      <c r="AB220" s="313"/>
      <c r="AC220" s="249"/>
      <c r="AD220" s="259"/>
      <c r="AE220" s="249"/>
      <c r="AF220" s="249"/>
      <c r="AG220" s="249"/>
      <c r="AH220" s="249"/>
      <c r="AI220" s="249"/>
      <c r="AJ220" s="249"/>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row>
    <row r="221" spans="1:200" ht="21" customHeight="1" thickTop="1" thickBot="1" x14ac:dyDescent="0.25">
      <c r="A221" s="375"/>
      <c r="B221" s="80"/>
      <c r="C221" s="117"/>
      <c r="D221" s="692" t="s">
        <v>443</v>
      </c>
      <c r="E221" s="702"/>
      <c r="F221" s="702"/>
      <c r="G221" s="702"/>
      <c r="H221" s="702"/>
      <c r="I221" s="702"/>
      <c r="J221" s="702"/>
      <c r="K221" s="702"/>
      <c r="L221" s="702"/>
      <c r="M221" s="702"/>
      <c r="N221" s="702"/>
      <c r="O221" s="702"/>
      <c r="P221" s="702"/>
      <c r="Q221" s="702"/>
      <c r="R221" s="702"/>
      <c r="S221" s="702"/>
      <c r="T221" s="702"/>
      <c r="U221" s="702"/>
      <c r="V221" s="702"/>
      <c r="W221" s="702"/>
      <c r="X221" s="703"/>
      <c r="Y221" s="1">
        <f>SUM(Y219:Y220)</f>
        <v>0</v>
      </c>
      <c r="Z221" s="380">
        <f>SUM(Z219:Z220)</f>
        <v>40</v>
      </c>
      <c r="AA221" s="229"/>
      <c r="AC221" s="249"/>
      <c r="AD221" s="259"/>
      <c r="AE221" s="249"/>
      <c r="AF221" s="249"/>
      <c r="AG221" s="249"/>
      <c r="AH221" s="249"/>
      <c r="AI221" s="249"/>
      <c r="AJ221" s="249"/>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row>
    <row r="222" spans="1:200" ht="21" customHeight="1" thickBot="1" x14ac:dyDescent="0.25">
      <c r="A222" s="373"/>
      <c r="B222" s="274"/>
      <c r="C222" s="298"/>
      <c r="D222" s="695"/>
      <c r="E222" s="809"/>
      <c r="F222" s="888">
        <v>20</v>
      </c>
      <c r="G222" s="736"/>
      <c r="H222" s="736"/>
      <c r="I222" s="736"/>
      <c r="J222" s="736"/>
      <c r="K222" s="736"/>
      <c r="L222" s="736"/>
      <c r="M222" s="736"/>
      <c r="N222" s="736"/>
      <c r="O222" s="736"/>
      <c r="P222" s="736"/>
      <c r="Q222" s="736"/>
      <c r="R222" s="736"/>
      <c r="S222" s="736"/>
      <c r="T222" s="736"/>
      <c r="U222" s="736"/>
      <c r="V222" s="736"/>
      <c r="W222" s="736"/>
      <c r="X222" s="736"/>
      <c r="Y222" s="736"/>
      <c r="Z222" s="737"/>
      <c r="AA222" s="229"/>
      <c r="AC222" s="249"/>
      <c r="AD222" s="259"/>
      <c r="AE222" s="249"/>
      <c r="AF222" s="249"/>
      <c r="AG222" s="249"/>
      <c r="AH222" s="249"/>
      <c r="AI222" s="249"/>
      <c r="AJ222" s="249"/>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row>
    <row r="223" spans="1:200" ht="30" customHeight="1" thickBot="1" x14ac:dyDescent="0.25">
      <c r="A223" s="364"/>
      <c r="B223" s="203">
        <v>5410</v>
      </c>
      <c r="C223" s="297" t="s">
        <v>883</v>
      </c>
      <c r="D223" s="554"/>
      <c r="E223" s="555"/>
      <c r="F223" s="554" t="s">
        <v>442</v>
      </c>
      <c r="G223" s="555"/>
      <c r="H223" s="554" t="s">
        <v>442</v>
      </c>
      <c r="I223" s="555"/>
      <c r="J223" s="554"/>
      <c r="K223" s="555"/>
      <c r="L223" s="554"/>
      <c r="M223" s="555"/>
      <c r="N223" s="554"/>
      <c r="O223" s="555"/>
      <c r="P223" s="554"/>
      <c r="Q223" s="555"/>
      <c r="R223" s="554"/>
      <c r="S223" s="555"/>
      <c r="T223" s="554"/>
      <c r="U223" s="555"/>
      <c r="V223" s="554"/>
      <c r="W223" s="555"/>
      <c r="X223" s="312"/>
      <c r="Y223" s="312"/>
      <c r="Z223" s="376"/>
      <c r="AA223" s="229"/>
      <c r="AC223" s="249"/>
      <c r="AD223" s="258"/>
      <c r="AE223" s="249"/>
      <c r="AF223" s="249"/>
      <c r="AG223" s="249"/>
      <c r="AH223" s="249"/>
      <c r="AI223" s="249"/>
      <c r="AJ223" s="249"/>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53"/>
      <c r="CF223" s="53"/>
      <c r="CG223" s="53"/>
      <c r="CH223" s="53"/>
      <c r="CI223" s="53"/>
      <c r="CJ223" s="53"/>
      <c r="CK223" s="53"/>
      <c r="CL223" s="53"/>
      <c r="CM223" s="53"/>
      <c r="CN223" s="53"/>
      <c r="CO223" s="53"/>
      <c r="CP223" s="53"/>
      <c r="CQ223" s="53"/>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row>
    <row r="224" spans="1:200" ht="30" customHeight="1" x14ac:dyDescent="0.2">
      <c r="A224" s="364"/>
      <c r="B224" s="90"/>
      <c r="C224" s="556" t="s">
        <v>884</v>
      </c>
      <c r="D224" s="803"/>
      <c r="E224" s="803"/>
      <c r="F224" s="803"/>
      <c r="G224" s="803"/>
      <c r="H224" s="803"/>
      <c r="I224" s="803"/>
      <c r="J224" s="803"/>
      <c r="K224" s="803"/>
      <c r="L224" s="803"/>
      <c r="M224" s="803"/>
      <c r="N224" s="803"/>
      <c r="O224" s="803"/>
      <c r="P224" s="803"/>
      <c r="Q224" s="803"/>
      <c r="R224" s="803"/>
      <c r="S224" s="803"/>
      <c r="T224" s="803"/>
      <c r="U224" s="803"/>
      <c r="V224" s="803"/>
      <c r="W224" s="803"/>
      <c r="X224" s="803"/>
      <c r="Y224" s="803"/>
      <c r="Z224" s="804"/>
      <c r="AA224" s="229"/>
      <c r="AC224" s="249"/>
      <c r="AD224" s="258"/>
      <c r="AE224" s="249"/>
      <c r="AF224" s="249"/>
      <c r="AG224" s="249"/>
      <c r="AH224" s="249"/>
      <c r="AI224" s="249"/>
      <c r="AJ224" s="249"/>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53"/>
      <c r="CF224" s="53"/>
      <c r="CG224" s="53"/>
      <c r="CH224" s="53"/>
      <c r="CI224" s="53"/>
      <c r="CJ224" s="53"/>
      <c r="CK224" s="53"/>
      <c r="CL224" s="53"/>
      <c r="CM224" s="53"/>
      <c r="CN224" s="53"/>
      <c r="CO224" s="53"/>
      <c r="CP224" s="53"/>
      <c r="CQ224" s="53"/>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row>
    <row r="225" spans="1:200" ht="45" customHeight="1" x14ac:dyDescent="0.2">
      <c r="A225" s="446"/>
      <c r="B225" s="199" t="s">
        <v>885</v>
      </c>
      <c r="C225" s="557" t="s">
        <v>886</v>
      </c>
      <c r="D225" s="782"/>
      <c r="E225" s="783"/>
      <c r="F225" s="782"/>
      <c r="G225" s="783"/>
      <c r="H225" s="782"/>
      <c r="I225" s="783"/>
      <c r="J225" s="782"/>
      <c r="K225" s="783"/>
      <c r="L225" s="782"/>
      <c r="M225" s="783"/>
      <c r="N225" s="782"/>
      <c r="O225" s="783"/>
      <c r="P225" s="782"/>
      <c r="Q225" s="783"/>
      <c r="R225" s="782"/>
      <c r="S225" s="783"/>
      <c r="T225" s="782"/>
      <c r="U225" s="783"/>
      <c r="V225" s="782"/>
      <c r="W225" s="783"/>
      <c r="X225" s="558"/>
      <c r="Y225" s="94">
        <f>IF(OR(D225="s",F225="s",H225="s",J225="s",L225="s",N225="s",P225="s",R225="s",T225="s",V225="s"), 0, IF(OR(D225="a",F225="a",H225="a",J225="a",L225="a",N225="a",P225="a",R225="a",T225="a",V225="a"),Z225,0))</f>
        <v>0</v>
      </c>
      <c r="Z225" s="559">
        <f>IF(X225="na",0,10)</f>
        <v>10</v>
      </c>
      <c r="AA225" s="230">
        <f>COUNTIF(D225:W225,"a")+COUNTIF(D225:W225,"s")+COUNTIF(X225,"na")</f>
        <v>0</v>
      </c>
      <c r="AB225" s="452"/>
      <c r="AC225" s="249"/>
      <c r="AD225" s="258"/>
      <c r="AE225" s="249"/>
      <c r="AF225" s="249"/>
      <c r="AG225" s="249"/>
      <c r="AH225" s="249"/>
      <c r="AI225" s="249"/>
      <c r="AJ225" s="249"/>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53"/>
      <c r="CF225" s="53"/>
      <c r="CG225" s="53"/>
      <c r="CH225" s="53"/>
      <c r="CI225" s="53"/>
      <c r="CJ225" s="53"/>
      <c r="CK225" s="53"/>
      <c r="CL225" s="53"/>
      <c r="CM225" s="53"/>
      <c r="CN225" s="53"/>
      <c r="CO225" s="53"/>
      <c r="CP225" s="53"/>
      <c r="CQ225" s="53"/>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row>
    <row r="226" spans="1:200" ht="30" customHeight="1" x14ac:dyDescent="0.2">
      <c r="A226" s="364"/>
      <c r="B226" s="86"/>
      <c r="C226" s="560" t="s">
        <v>887</v>
      </c>
      <c r="D226" s="720"/>
      <c r="E226" s="720"/>
      <c r="F226" s="720"/>
      <c r="G226" s="720"/>
      <c r="H226" s="720"/>
      <c r="I226" s="720"/>
      <c r="J226" s="720"/>
      <c r="K226" s="720"/>
      <c r="L226" s="720"/>
      <c r="M226" s="720"/>
      <c r="N226" s="720"/>
      <c r="O226" s="720"/>
      <c r="P226" s="720"/>
      <c r="Q226" s="720"/>
      <c r="R226" s="720"/>
      <c r="S226" s="720"/>
      <c r="T226" s="720"/>
      <c r="U226" s="720"/>
      <c r="V226" s="720"/>
      <c r="W226" s="720"/>
      <c r="X226" s="720"/>
      <c r="Y226" s="720"/>
      <c r="Z226" s="721"/>
      <c r="AA226" s="229"/>
      <c r="AC226" s="249"/>
      <c r="AD226" s="258"/>
      <c r="AE226" s="249"/>
      <c r="AF226" s="249"/>
      <c r="AG226" s="249"/>
      <c r="AH226" s="249"/>
      <c r="AI226" s="249"/>
      <c r="AJ226" s="249"/>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53"/>
      <c r="CF226" s="53"/>
      <c r="CG226" s="53"/>
      <c r="CH226" s="53"/>
      <c r="CI226" s="53"/>
      <c r="CJ226" s="53"/>
      <c r="CK226" s="53"/>
      <c r="CL226" s="53"/>
      <c r="CM226" s="53"/>
      <c r="CN226" s="53"/>
      <c r="CO226" s="53"/>
      <c r="CP226" s="53"/>
      <c r="CQ226" s="53"/>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row>
    <row r="227" spans="1:200" ht="45" customHeight="1" x14ac:dyDescent="0.2">
      <c r="A227" s="446"/>
      <c r="B227" s="561" t="s">
        <v>888</v>
      </c>
      <c r="C227" s="557" t="s">
        <v>889</v>
      </c>
      <c r="D227" s="782"/>
      <c r="E227" s="783"/>
      <c r="F227" s="782"/>
      <c r="G227" s="783"/>
      <c r="H227" s="782"/>
      <c r="I227" s="783"/>
      <c r="J227" s="782"/>
      <c r="K227" s="783"/>
      <c r="L227" s="782"/>
      <c r="M227" s="783"/>
      <c r="N227" s="782"/>
      <c r="O227" s="783"/>
      <c r="P227" s="782"/>
      <c r="Q227" s="783"/>
      <c r="R227" s="782"/>
      <c r="S227" s="783"/>
      <c r="T227" s="782"/>
      <c r="U227" s="783"/>
      <c r="V227" s="782"/>
      <c r="W227" s="783"/>
      <c r="X227" s="562" t="str">
        <f>IF(X225="na","na","")</f>
        <v/>
      </c>
      <c r="Y227" s="94">
        <f>IF(OR(D227="s",F227="s",H227="s",J227="s",L227="s",N227="s",P227="s",R227="s",T227="s",V227="s"), 0, IF(OR(D227="a",F227="a",H227="a",J227="a",L227="a",N227="a",P227="a",R227="a",T227="a",V227="a"),Z227,0))</f>
        <v>0</v>
      </c>
      <c r="Z227" s="559">
        <f>IF(X227="na",0,30)</f>
        <v>30</v>
      </c>
      <c r="AA227" s="230">
        <f>COUNTIF(D227:W227,"a")+COUNTIF(D227:W227,"s")+COUNTIF(X227,"na")</f>
        <v>0</v>
      </c>
      <c r="AB227" s="452"/>
      <c r="AC227" s="249"/>
      <c r="AD227" s="258"/>
      <c r="AE227" s="249"/>
      <c r="AF227" s="249"/>
      <c r="AG227" s="249"/>
      <c r="AH227" s="249"/>
      <c r="AI227" s="249"/>
      <c r="AJ227" s="249"/>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53"/>
      <c r="CF227" s="53"/>
      <c r="CG227" s="53"/>
      <c r="CH227" s="53"/>
      <c r="CI227" s="53"/>
      <c r="CJ227" s="53"/>
      <c r="CK227" s="53"/>
      <c r="CL227" s="53"/>
      <c r="CM227" s="53"/>
      <c r="CN227" s="53"/>
      <c r="CO227" s="53"/>
      <c r="CP227" s="53"/>
      <c r="CQ227" s="53"/>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row>
    <row r="228" spans="1:200" ht="30" customHeight="1" x14ac:dyDescent="0.2">
      <c r="A228" s="375"/>
      <c r="B228" s="563"/>
      <c r="C228" s="560" t="s">
        <v>890</v>
      </c>
      <c r="D228" s="776" t="s">
        <v>891</v>
      </c>
      <c r="E228" s="777"/>
      <c r="F228" s="777"/>
      <c r="G228" s="777"/>
      <c r="H228" s="777"/>
      <c r="I228" s="777"/>
      <c r="J228" s="777"/>
      <c r="K228" s="777"/>
      <c r="L228" s="777"/>
      <c r="M228" s="777"/>
      <c r="N228" s="777"/>
      <c r="O228" s="777"/>
      <c r="P228" s="777"/>
      <c r="Q228" s="777"/>
      <c r="R228" s="777"/>
      <c r="S228" s="777"/>
      <c r="T228" s="777"/>
      <c r="U228" s="777"/>
      <c r="V228" s="777"/>
      <c r="W228" s="777"/>
      <c r="X228" s="777"/>
      <c r="Y228" s="777"/>
      <c r="Z228" s="778"/>
      <c r="AC228" s="249"/>
      <c r="AD228" s="258"/>
      <c r="AE228" s="249"/>
      <c r="AF228" s="249"/>
      <c r="AG228" s="249"/>
      <c r="AH228" s="249"/>
      <c r="AI228" s="249"/>
      <c r="AJ228" s="249"/>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53"/>
      <c r="CF228" s="53"/>
      <c r="CG228" s="53"/>
      <c r="CH228" s="53"/>
      <c r="CI228" s="53"/>
      <c r="CJ228" s="53"/>
      <c r="CK228" s="53"/>
      <c r="CL228" s="53"/>
      <c r="CM228" s="53"/>
      <c r="CN228" s="53"/>
      <c r="CO228" s="53"/>
      <c r="CP228" s="53"/>
      <c r="CQ228" s="53"/>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row>
    <row r="229" spans="1:200" ht="27.95" customHeight="1" x14ac:dyDescent="0.2">
      <c r="A229" s="375"/>
      <c r="B229" s="564"/>
      <c r="C229" s="316" t="s">
        <v>892</v>
      </c>
      <c r="D229" s="687"/>
      <c r="E229" s="688"/>
      <c r="F229" s="687"/>
      <c r="G229" s="688"/>
      <c r="H229" s="687"/>
      <c r="I229" s="688"/>
      <c r="J229" s="687"/>
      <c r="K229" s="688"/>
      <c r="L229" s="687"/>
      <c r="M229" s="688"/>
      <c r="N229" s="687"/>
      <c r="O229" s="688"/>
      <c r="P229" s="687"/>
      <c r="Q229" s="688"/>
      <c r="R229" s="687"/>
      <c r="S229" s="688"/>
      <c r="T229" s="687"/>
      <c r="U229" s="688"/>
      <c r="V229" s="687"/>
      <c r="W229" s="688"/>
      <c r="X229" s="727"/>
      <c r="Y229" s="793"/>
      <c r="Z229" s="794"/>
      <c r="AA229" s="230">
        <f>IF(OR(COUNTIF($D$227:$W$227,"s"),COUNTIF($X$227,"na")),1,COUNTIF(D229:W229, "a"))</f>
        <v>0</v>
      </c>
      <c r="AB229" s="452"/>
      <c r="AC229" s="249"/>
      <c r="AD229" s="258"/>
      <c r="AE229" s="249"/>
      <c r="AF229" s="249"/>
      <c r="AG229" s="249"/>
      <c r="AH229" s="249"/>
      <c r="AI229" s="249"/>
      <c r="AJ229" s="249"/>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53"/>
      <c r="CF229" s="53"/>
      <c r="CG229" s="53"/>
      <c r="CH229" s="53"/>
      <c r="CI229" s="53"/>
      <c r="CJ229" s="53"/>
      <c r="CK229" s="53"/>
      <c r="CL229" s="53"/>
      <c r="CM229" s="53"/>
      <c r="CN229" s="53"/>
      <c r="CO229" s="53"/>
      <c r="CP229" s="53"/>
      <c r="CQ229" s="53"/>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row>
    <row r="230" spans="1:200" ht="27.95" customHeight="1" x14ac:dyDescent="0.2">
      <c r="A230" s="375"/>
      <c r="B230" s="565"/>
      <c r="C230" s="316" t="s">
        <v>893</v>
      </c>
      <c r="D230" s="678"/>
      <c r="E230" s="679"/>
      <c r="F230" s="678"/>
      <c r="G230" s="679"/>
      <c r="H230" s="678"/>
      <c r="I230" s="679"/>
      <c r="J230" s="678"/>
      <c r="K230" s="679"/>
      <c r="L230" s="678"/>
      <c r="M230" s="679"/>
      <c r="N230" s="678"/>
      <c r="O230" s="679"/>
      <c r="P230" s="678"/>
      <c r="Q230" s="679"/>
      <c r="R230" s="678"/>
      <c r="S230" s="679"/>
      <c r="T230" s="678"/>
      <c r="U230" s="679"/>
      <c r="V230" s="678"/>
      <c r="W230" s="679"/>
      <c r="X230" s="795"/>
      <c r="Y230" s="793"/>
      <c r="Z230" s="794"/>
      <c r="AA230" s="230">
        <f t="shared" ref="AA230:AA231" si="36">IF(OR(COUNTIF($D$227:$W$227,"s"),COUNTIF($X$227,"na")),1,COUNTIF(D230:W230, "a"))</f>
        <v>0</v>
      </c>
      <c r="AB230" s="452"/>
      <c r="AC230" s="249"/>
      <c r="AD230" s="258"/>
      <c r="AE230" s="249"/>
      <c r="AF230" s="249"/>
      <c r="AG230" s="249"/>
      <c r="AH230" s="249"/>
      <c r="AI230" s="249"/>
      <c r="AJ230" s="249"/>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53"/>
      <c r="CF230" s="53"/>
      <c r="CG230" s="53"/>
      <c r="CH230" s="53"/>
      <c r="CI230" s="53"/>
      <c r="CJ230" s="53"/>
      <c r="CK230" s="53"/>
      <c r="CL230" s="53"/>
      <c r="CM230" s="53"/>
      <c r="CN230" s="53"/>
      <c r="CO230" s="53"/>
      <c r="CP230" s="53"/>
      <c r="CQ230" s="53"/>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row>
    <row r="231" spans="1:200" ht="27.95" customHeight="1" x14ac:dyDescent="0.2">
      <c r="A231" s="620"/>
      <c r="B231" s="81"/>
      <c r="C231" s="357" t="s">
        <v>894</v>
      </c>
      <c r="D231" s="700"/>
      <c r="E231" s="701"/>
      <c r="F231" s="700"/>
      <c r="G231" s="701"/>
      <c r="H231" s="700"/>
      <c r="I231" s="701"/>
      <c r="J231" s="700"/>
      <c r="K231" s="701"/>
      <c r="L231" s="700"/>
      <c r="M231" s="701"/>
      <c r="N231" s="700"/>
      <c r="O231" s="701"/>
      <c r="P231" s="700"/>
      <c r="Q231" s="701"/>
      <c r="R231" s="700"/>
      <c r="S231" s="701"/>
      <c r="T231" s="700"/>
      <c r="U231" s="701"/>
      <c r="V231" s="700"/>
      <c r="W231" s="701"/>
      <c r="X231" s="795"/>
      <c r="Y231" s="793"/>
      <c r="Z231" s="794"/>
      <c r="AA231" s="230">
        <f t="shared" si="36"/>
        <v>0</v>
      </c>
      <c r="AB231" s="452"/>
      <c r="AC231" s="249"/>
      <c r="AD231" s="258"/>
      <c r="AE231" s="249"/>
      <c r="AF231" s="249"/>
      <c r="AG231" s="249"/>
      <c r="AH231" s="249"/>
      <c r="AI231" s="249"/>
      <c r="AJ231" s="249"/>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53"/>
      <c r="CF231" s="53"/>
      <c r="CG231" s="53"/>
      <c r="CH231" s="53"/>
      <c r="CI231" s="53"/>
      <c r="CJ231" s="53"/>
      <c r="CK231" s="53"/>
      <c r="CL231" s="53"/>
      <c r="CM231" s="53"/>
      <c r="CN231" s="53"/>
      <c r="CO231" s="53"/>
      <c r="CP231" s="53"/>
      <c r="CQ231" s="53"/>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row>
    <row r="232" spans="1:200" ht="30" customHeight="1" x14ac:dyDescent="0.2">
      <c r="A232" s="375"/>
      <c r="B232" s="86"/>
      <c r="C232" s="360" t="s">
        <v>895</v>
      </c>
      <c r="D232" s="720"/>
      <c r="E232" s="720"/>
      <c r="F232" s="720"/>
      <c r="G232" s="720"/>
      <c r="H232" s="720"/>
      <c r="I232" s="720"/>
      <c r="J232" s="720"/>
      <c r="K232" s="720"/>
      <c r="L232" s="720"/>
      <c r="M232" s="720"/>
      <c r="N232" s="720"/>
      <c r="O232" s="720"/>
      <c r="P232" s="720"/>
      <c r="Q232" s="720"/>
      <c r="R232" s="720"/>
      <c r="S232" s="720"/>
      <c r="T232" s="720"/>
      <c r="U232" s="720"/>
      <c r="V232" s="720"/>
      <c r="W232" s="720"/>
      <c r="X232" s="720"/>
      <c r="Y232" s="720"/>
      <c r="Z232" s="721"/>
      <c r="AA232" s="229"/>
      <c r="AC232" s="249"/>
      <c r="AD232" s="258"/>
      <c r="AE232" s="249"/>
      <c r="AF232" s="249"/>
      <c r="AG232" s="249"/>
      <c r="AH232" s="249"/>
      <c r="AI232" s="249"/>
      <c r="AJ232" s="249"/>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53"/>
      <c r="CF232" s="53"/>
      <c r="CG232" s="53"/>
      <c r="CH232" s="53"/>
      <c r="CI232" s="53"/>
      <c r="CJ232" s="53"/>
      <c r="CK232" s="53"/>
      <c r="CL232" s="53"/>
      <c r="CM232" s="53"/>
      <c r="CN232" s="53"/>
      <c r="CO232" s="53"/>
      <c r="CP232" s="53"/>
      <c r="CQ232" s="53"/>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row>
    <row r="233" spans="1:200" ht="45" customHeight="1" x14ac:dyDescent="0.2">
      <c r="A233" s="446"/>
      <c r="B233" s="561" t="s">
        <v>896</v>
      </c>
      <c r="C233" s="557" t="s">
        <v>897</v>
      </c>
      <c r="D233" s="782"/>
      <c r="E233" s="783"/>
      <c r="F233" s="782"/>
      <c r="G233" s="783"/>
      <c r="H233" s="782"/>
      <c r="I233" s="783"/>
      <c r="J233" s="782"/>
      <c r="K233" s="783"/>
      <c r="L233" s="782"/>
      <c r="M233" s="783"/>
      <c r="N233" s="782"/>
      <c r="O233" s="783"/>
      <c r="P233" s="782"/>
      <c r="Q233" s="783"/>
      <c r="R233" s="782"/>
      <c r="S233" s="783"/>
      <c r="T233" s="782"/>
      <c r="U233" s="783"/>
      <c r="V233" s="782"/>
      <c r="W233" s="783"/>
      <c r="X233" s="562" t="str">
        <f>IF(X225="na","na","")</f>
        <v/>
      </c>
      <c r="Y233" s="94">
        <f>IF(OR(D233="s",F233="s",H233="s",J233="s",L233="s",N233="s",P233="s",R233="s",T233="s",V233="s"), 0, IF(OR(D233="a",F233="a",H233="a",J233="a",L233="a",N233="a",P233="a",R233="a",T233="a",V233="a"),Z233,0))</f>
        <v>0</v>
      </c>
      <c r="Z233" s="559">
        <f>IF(X227="na",0,10)</f>
        <v>10</v>
      </c>
      <c r="AA233" s="230">
        <f>COUNTIF(D233:W233,"a")+COUNTIF(D233:W233,"s")+COUNTIF(X233,"na")</f>
        <v>0</v>
      </c>
      <c r="AB233" s="452"/>
      <c r="AC233" s="249"/>
      <c r="AD233" s="258"/>
      <c r="AE233" s="249"/>
      <c r="AF233" s="249"/>
      <c r="AG233" s="249"/>
      <c r="AH233" s="249"/>
      <c r="AI233" s="249"/>
      <c r="AJ233" s="249"/>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53"/>
      <c r="CF233" s="53"/>
      <c r="CG233" s="53"/>
      <c r="CH233" s="53"/>
      <c r="CI233" s="53"/>
      <c r="CJ233" s="53"/>
      <c r="CK233" s="53"/>
      <c r="CL233" s="53"/>
      <c r="CM233" s="53"/>
      <c r="CN233" s="53"/>
      <c r="CO233" s="53"/>
      <c r="CP233" s="53"/>
      <c r="CQ233" s="53"/>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row>
    <row r="234" spans="1:200" ht="30" customHeight="1" x14ac:dyDescent="0.2">
      <c r="A234" s="375"/>
      <c r="B234" s="86"/>
      <c r="C234" s="619" t="s">
        <v>898</v>
      </c>
      <c r="D234" s="722"/>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1"/>
      <c r="AA234" s="229"/>
      <c r="AC234" s="249"/>
      <c r="AD234" s="258"/>
      <c r="AE234" s="249"/>
      <c r="AF234" s="249"/>
      <c r="AG234" s="249"/>
      <c r="AH234" s="249"/>
      <c r="AI234" s="249"/>
      <c r="AJ234" s="249"/>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53"/>
      <c r="CF234" s="53"/>
      <c r="CG234" s="53"/>
      <c r="CH234" s="53"/>
      <c r="CI234" s="53"/>
      <c r="CJ234" s="53"/>
      <c r="CK234" s="53"/>
      <c r="CL234" s="53"/>
      <c r="CM234" s="53"/>
      <c r="CN234" s="53"/>
      <c r="CO234" s="53"/>
      <c r="CP234" s="53"/>
      <c r="CQ234" s="53"/>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row>
    <row r="235" spans="1:200" ht="30" customHeight="1" x14ac:dyDescent="0.2">
      <c r="A235" s="375"/>
      <c r="B235" s="86"/>
      <c r="C235" s="360" t="s">
        <v>899</v>
      </c>
      <c r="D235" s="720"/>
      <c r="E235" s="720"/>
      <c r="F235" s="720"/>
      <c r="G235" s="720"/>
      <c r="H235" s="720"/>
      <c r="I235" s="720"/>
      <c r="J235" s="720"/>
      <c r="K235" s="720"/>
      <c r="L235" s="720"/>
      <c r="M235" s="720"/>
      <c r="N235" s="720"/>
      <c r="O235" s="720"/>
      <c r="P235" s="720"/>
      <c r="Q235" s="720"/>
      <c r="R235" s="720"/>
      <c r="S235" s="720"/>
      <c r="T235" s="720"/>
      <c r="U235" s="720"/>
      <c r="V235" s="720"/>
      <c r="W235" s="720"/>
      <c r="X235" s="720"/>
      <c r="Y235" s="720"/>
      <c r="Z235" s="721"/>
      <c r="AA235" s="229"/>
      <c r="AC235" s="249"/>
      <c r="AD235" s="258"/>
      <c r="AE235" s="249"/>
      <c r="AF235" s="249"/>
      <c r="AG235" s="249"/>
      <c r="AH235" s="249"/>
      <c r="AI235" s="249"/>
      <c r="AJ235" s="249"/>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53"/>
      <c r="CF235" s="53"/>
      <c r="CG235" s="53"/>
      <c r="CH235" s="53"/>
      <c r="CI235" s="53"/>
      <c r="CJ235" s="53"/>
      <c r="CK235" s="53"/>
      <c r="CL235" s="53"/>
      <c r="CM235" s="53"/>
      <c r="CN235" s="53"/>
      <c r="CO235" s="53"/>
      <c r="CP235" s="53"/>
      <c r="CQ235" s="53"/>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row>
    <row r="236" spans="1:200" ht="88.5" customHeight="1" x14ac:dyDescent="0.2">
      <c r="A236" s="446"/>
      <c r="B236" s="195" t="s">
        <v>900</v>
      </c>
      <c r="C236" s="159" t="s">
        <v>901</v>
      </c>
      <c r="D236" s="687"/>
      <c r="E236" s="688"/>
      <c r="F236" s="687"/>
      <c r="G236" s="688"/>
      <c r="H236" s="687"/>
      <c r="I236" s="688"/>
      <c r="J236" s="687"/>
      <c r="K236" s="688"/>
      <c r="L236" s="687"/>
      <c r="M236" s="688"/>
      <c r="N236" s="687"/>
      <c r="O236" s="688"/>
      <c r="P236" s="687"/>
      <c r="Q236" s="688"/>
      <c r="R236" s="687"/>
      <c r="S236" s="688"/>
      <c r="T236" s="687"/>
      <c r="U236" s="688"/>
      <c r="V236" s="687"/>
      <c r="W236" s="688"/>
      <c r="X236" s="566"/>
      <c r="Y236" s="628">
        <f>IF(OR(D236="s",F236="s",H236="s",J236="s",L236="s",N236="s",P236="s",R236="s",T236="s",V236="s"), 0, IF(OR(D236="a",F236="a",H236="a",J236="a",L236="a",N236="a",P236="a",R236="a",T236="a",V236="a"),Z236,0))</f>
        <v>0</v>
      </c>
      <c r="Z236" s="377">
        <f>IF(X236="na",0,10)</f>
        <v>10</v>
      </c>
      <c r="AA236" s="230">
        <f>COUNTIF(D236:W236,"a")+COUNTIF(D236:W236,"s")+COUNTIF(X236,"na")</f>
        <v>0</v>
      </c>
      <c r="AB236" s="452"/>
      <c r="AC236" s="249"/>
      <c r="AD236" s="258" t="s">
        <v>209</v>
      </c>
      <c r="AE236" s="249"/>
      <c r="AF236" s="249"/>
      <c r="AG236" s="249"/>
      <c r="AH236" s="249"/>
      <c r="AI236" s="249"/>
      <c r="AJ236" s="249"/>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53"/>
      <c r="CF236" s="53"/>
      <c r="CG236" s="53"/>
      <c r="CH236" s="53"/>
      <c r="CI236" s="53"/>
      <c r="CJ236" s="53"/>
      <c r="CK236" s="53"/>
      <c r="CL236" s="53"/>
      <c r="CM236" s="53"/>
      <c r="CN236" s="53"/>
      <c r="CO236" s="53"/>
      <c r="CP236" s="53"/>
      <c r="CQ236" s="53"/>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row>
    <row r="237" spans="1:200" ht="27.95" customHeight="1" x14ac:dyDescent="0.2">
      <c r="A237" s="446"/>
      <c r="B237" s="196" t="s">
        <v>902</v>
      </c>
      <c r="C237" s="159" t="s">
        <v>903</v>
      </c>
      <c r="D237" s="678"/>
      <c r="E237" s="679"/>
      <c r="F237" s="678"/>
      <c r="G237" s="679"/>
      <c r="H237" s="678"/>
      <c r="I237" s="679"/>
      <c r="J237" s="678"/>
      <c r="K237" s="679"/>
      <c r="L237" s="678"/>
      <c r="M237" s="679"/>
      <c r="N237" s="678"/>
      <c r="O237" s="679"/>
      <c r="P237" s="678"/>
      <c r="Q237" s="679"/>
      <c r="R237" s="678"/>
      <c r="S237" s="679"/>
      <c r="T237" s="678"/>
      <c r="U237" s="679"/>
      <c r="V237" s="678"/>
      <c r="W237" s="679"/>
      <c r="X237" s="567" t="str">
        <f>IF(X236="na", "na"," ")</f>
        <v xml:space="preserve"> </v>
      </c>
      <c r="Y237" s="622">
        <f>IF(OR(D237="s",F237="s",H237="s",J237="s",L237="s",N237="s",P237="s",R237="s",T237="s",V237="s"), 0, IF(OR(D237="a",F237="a",H237="a",J237="a",L237="a",N237="a",P237="a",R237="a",T237="a",V237="a"),Z237,0))</f>
        <v>0</v>
      </c>
      <c r="Z237" s="377">
        <f>IF(X237="na",0,5)</f>
        <v>5</v>
      </c>
      <c r="AA237" s="230">
        <f>COUNTIF(D237:W237,"a")+COUNTIF(D237:W237,"s")+COUNTIF(X237,"na")</f>
        <v>0</v>
      </c>
      <c r="AB237" s="452"/>
      <c r="AC237" s="249"/>
      <c r="AD237" s="258" t="s">
        <v>209</v>
      </c>
      <c r="AE237" s="249"/>
      <c r="AF237" s="249"/>
      <c r="AG237" s="249"/>
      <c r="AH237" s="249"/>
      <c r="AI237" s="249"/>
      <c r="AJ237" s="249"/>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53"/>
      <c r="CF237" s="53"/>
      <c r="CG237" s="53"/>
      <c r="CH237" s="53"/>
      <c r="CI237" s="53"/>
      <c r="CJ237" s="53"/>
      <c r="CK237" s="53"/>
      <c r="CL237" s="53"/>
      <c r="CM237" s="53"/>
      <c r="CN237" s="53"/>
      <c r="CO237" s="53"/>
      <c r="CP237" s="53"/>
      <c r="CQ237" s="53"/>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row>
    <row r="238" spans="1:200" ht="88.5" customHeight="1" x14ac:dyDescent="0.2">
      <c r="A238" s="446"/>
      <c r="B238" s="549" t="s">
        <v>904</v>
      </c>
      <c r="C238" s="557" t="s">
        <v>905</v>
      </c>
      <c r="D238" s="700"/>
      <c r="E238" s="701"/>
      <c r="F238" s="700"/>
      <c r="G238" s="701"/>
      <c r="H238" s="700"/>
      <c r="I238" s="701"/>
      <c r="J238" s="700"/>
      <c r="K238" s="701"/>
      <c r="L238" s="700"/>
      <c r="M238" s="701"/>
      <c r="N238" s="700"/>
      <c r="O238" s="701"/>
      <c r="P238" s="700"/>
      <c r="Q238" s="701"/>
      <c r="R238" s="700"/>
      <c r="S238" s="701"/>
      <c r="T238" s="700"/>
      <c r="U238" s="701"/>
      <c r="V238" s="700"/>
      <c r="W238" s="701"/>
      <c r="X238" s="562" t="str">
        <f>IF(X236="na", "na"," ")</f>
        <v xml:space="preserve"> </v>
      </c>
      <c r="Y238" s="624">
        <f>IF(OR(D238="s",F238="s",H238="s",J238="s",L238="s",N238="s",P238="s",R238="s",T238="s",V238="s"), 0, IF(OR(D238="a",F238="a",H238="a",J238="a",L238="a",N238="a",P238="a",R238="a",T238="a",V238="a"),Z238,0))</f>
        <v>0</v>
      </c>
      <c r="Z238" s="559">
        <f>IF(X238="na",0,5)</f>
        <v>5</v>
      </c>
      <c r="AA238" s="230">
        <f>COUNTIF(D238:W238,"a")+COUNTIF(D238:W238,"s")+COUNTIF(X238,"na")</f>
        <v>0</v>
      </c>
      <c r="AB238" s="452"/>
      <c r="AC238" s="249"/>
      <c r="AD238" s="258" t="s">
        <v>209</v>
      </c>
      <c r="AE238" s="249"/>
      <c r="AF238" s="249"/>
      <c r="AG238" s="249"/>
      <c r="AH238" s="249"/>
      <c r="AI238" s="249"/>
      <c r="AJ238" s="249"/>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53"/>
      <c r="CF238" s="53"/>
      <c r="CG238" s="53"/>
      <c r="CH238" s="53"/>
      <c r="CI238" s="53"/>
      <c r="CJ238" s="53"/>
      <c r="CK238" s="53"/>
      <c r="CL238" s="53"/>
      <c r="CM238" s="53"/>
      <c r="CN238" s="53"/>
      <c r="CO238" s="53"/>
      <c r="CP238" s="53"/>
      <c r="CQ238" s="53"/>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row>
    <row r="239" spans="1:200" ht="30" customHeight="1" x14ac:dyDescent="0.2">
      <c r="A239" s="375"/>
      <c r="B239" s="86"/>
      <c r="C239" s="360" t="s">
        <v>906</v>
      </c>
      <c r="D239" s="720"/>
      <c r="E239" s="720"/>
      <c r="F239" s="720"/>
      <c r="G239" s="720"/>
      <c r="H239" s="720"/>
      <c r="I239" s="720"/>
      <c r="J239" s="720"/>
      <c r="K239" s="720"/>
      <c r="L239" s="720"/>
      <c r="M239" s="720"/>
      <c r="N239" s="720"/>
      <c r="O239" s="720"/>
      <c r="P239" s="720"/>
      <c r="Q239" s="720"/>
      <c r="R239" s="720"/>
      <c r="S239" s="720"/>
      <c r="T239" s="720"/>
      <c r="U239" s="720"/>
      <c r="V239" s="720"/>
      <c r="W239" s="720"/>
      <c r="X239" s="720"/>
      <c r="Y239" s="720"/>
      <c r="Z239" s="721"/>
      <c r="AA239" s="229"/>
      <c r="AC239" s="249"/>
      <c r="AD239" s="258"/>
      <c r="AE239" s="249"/>
      <c r="AF239" s="249"/>
      <c r="AG239" s="249"/>
      <c r="AH239" s="249"/>
      <c r="AI239" s="249"/>
      <c r="AJ239" s="249"/>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c r="BZ239" s="247"/>
      <c r="CA239" s="247"/>
      <c r="CB239" s="247"/>
      <c r="CC239" s="247"/>
      <c r="CD239" s="247"/>
      <c r="CE239" s="53"/>
      <c r="CF239" s="53"/>
      <c r="CG239" s="53"/>
      <c r="CH239" s="53"/>
      <c r="CI239" s="53"/>
      <c r="CJ239" s="53"/>
      <c r="CK239" s="53"/>
      <c r="CL239" s="53"/>
      <c r="CM239" s="53"/>
      <c r="CN239" s="53"/>
      <c r="CO239" s="53"/>
      <c r="CP239" s="53"/>
      <c r="CQ239" s="53"/>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row>
    <row r="240" spans="1:200" ht="67.7" customHeight="1" x14ac:dyDescent="0.2">
      <c r="A240" s="446"/>
      <c r="B240" s="195" t="s">
        <v>907</v>
      </c>
      <c r="C240" s="159" t="s">
        <v>908</v>
      </c>
      <c r="D240" s="687"/>
      <c r="E240" s="688"/>
      <c r="F240" s="687"/>
      <c r="G240" s="688"/>
      <c r="H240" s="687"/>
      <c r="I240" s="688"/>
      <c r="J240" s="687"/>
      <c r="K240" s="688"/>
      <c r="L240" s="687"/>
      <c r="M240" s="688"/>
      <c r="N240" s="687"/>
      <c r="O240" s="688"/>
      <c r="P240" s="687"/>
      <c r="Q240" s="688"/>
      <c r="R240" s="687"/>
      <c r="S240" s="688"/>
      <c r="T240" s="687"/>
      <c r="U240" s="688"/>
      <c r="V240" s="687"/>
      <c r="W240" s="688"/>
      <c r="X240" s="566"/>
      <c r="Y240" s="628">
        <f>IF(OR(D240="s",F240="s",H240="s",J240="s",L240="s",N240="s",P240="s",R240="s",T240="s",V240="s"), 0, IF(OR(D240="a",F240="a",H240="a",J240="a",L240="a",N240="a",P240="a",R240="a",T240="a",V240="a"),Z240,0))</f>
        <v>0</v>
      </c>
      <c r="Z240" s="377">
        <f>IF(X240="na",0,10)</f>
        <v>10</v>
      </c>
      <c r="AA240" s="230">
        <f>COUNTIF(D240:W240,"a")+COUNTIF(D240:W240,"s")+COUNTIF(X240,"na")</f>
        <v>0</v>
      </c>
      <c r="AB240" s="452"/>
      <c r="AC240" s="249"/>
      <c r="AD240" s="258" t="s">
        <v>209</v>
      </c>
      <c r="AE240" s="249"/>
      <c r="AF240" s="249"/>
      <c r="AG240" s="249"/>
      <c r="AH240" s="249"/>
      <c r="AI240" s="249"/>
      <c r="AJ240" s="249"/>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c r="BZ240" s="247"/>
      <c r="CA240" s="247"/>
      <c r="CB240" s="247"/>
      <c r="CC240" s="247"/>
      <c r="CD240" s="247"/>
      <c r="CE240" s="53"/>
      <c r="CF240" s="53"/>
      <c r="CG240" s="53"/>
      <c r="CH240" s="53"/>
      <c r="CI240" s="53"/>
      <c r="CJ240" s="53"/>
      <c r="CK240" s="53"/>
      <c r="CL240" s="53"/>
      <c r="CM240" s="53"/>
      <c r="CN240" s="53"/>
      <c r="CO240" s="53"/>
      <c r="CP240" s="53"/>
      <c r="CQ240" s="53"/>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row>
    <row r="241" spans="1:200" ht="150" customHeight="1" x14ac:dyDescent="0.2">
      <c r="A241" s="446"/>
      <c r="B241" s="196" t="s">
        <v>909</v>
      </c>
      <c r="C241" s="159" t="s">
        <v>910</v>
      </c>
      <c r="D241" s="678"/>
      <c r="E241" s="679"/>
      <c r="F241" s="678"/>
      <c r="G241" s="679"/>
      <c r="H241" s="678"/>
      <c r="I241" s="679"/>
      <c r="J241" s="678"/>
      <c r="K241" s="679"/>
      <c r="L241" s="678"/>
      <c r="M241" s="679"/>
      <c r="N241" s="678"/>
      <c r="O241" s="679"/>
      <c r="P241" s="678"/>
      <c r="Q241" s="679"/>
      <c r="R241" s="678"/>
      <c r="S241" s="679"/>
      <c r="T241" s="678"/>
      <c r="U241" s="679"/>
      <c r="V241" s="678"/>
      <c r="W241" s="679"/>
      <c r="X241" s="567" t="str">
        <f>IF(X240="na", "na"," ")</f>
        <v xml:space="preserve"> </v>
      </c>
      <c r="Y241" s="622">
        <f>IF(OR(D241="s",F241="s",H241="s",J241="s",L241="s",N241="s",P241="s",R241="s",T241="s",V241="s"), 0, IF(OR(D241="a",F241="a",H241="a",J241="a",L241="a",N241="a",P241="a",R241="a",T241="a",V241="a"),Z241,0))</f>
        <v>0</v>
      </c>
      <c r="Z241" s="377">
        <f>IF(X241="na",0,10)</f>
        <v>10</v>
      </c>
      <c r="AA241" s="230">
        <f>COUNTIF(D241:W241,"a")+COUNTIF(D241:W241,"s")+COUNTIF(X241,"na")</f>
        <v>0</v>
      </c>
      <c r="AB241" s="452"/>
      <c r="AC241" s="249"/>
      <c r="AD241" s="258"/>
      <c r="AE241" s="249"/>
      <c r="AF241" s="249"/>
      <c r="AG241" s="249"/>
      <c r="AH241" s="249"/>
      <c r="AI241" s="249"/>
      <c r="AJ241" s="249"/>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c r="BZ241" s="247"/>
      <c r="CA241" s="247"/>
      <c r="CB241" s="247"/>
      <c r="CC241" s="247"/>
      <c r="CD241" s="247"/>
      <c r="CE241" s="53"/>
      <c r="CF241" s="53"/>
      <c r="CG241" s="53"/>
      <c r="CH241" s="53"/>
      <c r="CI241" s="53"/>
      <c r="CJ241" s="53"/>
      <c r="CK241" s="53"/>
      <c r="CL241" s="53"/>
      <c r="CM241" s="53"/>
      <c r="CN241" s="53"/>
      <c r="CO241" s="53"/>
      <c r="CP241" s="53"/>
      <c r="CQ241" s="53"/>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row>
    <row r="242" spans="1:200" ht="88.5" customHeight="1" thickBot="1" x14ac:dyDescent="0.25">
      <c r="A242" s="446"/>
      <c r="B242" s="196" t="s">
        <v>911</v>
      </c>
      <c r="C242" s="159" t="s">
        <v>912</v>
      </c>
      <c r="D242" s="678"/>
      <c r="E242" s="679"/>
      <c r="F242" s="678"/>
      <c r="G242" s="679"/>
      <c r="H242" s="678"/>
      <c r="I242" s="679"/>
      <c r="J242" s="678"/>
      <c r="K242" s="679"/>
      <c r="L242" s="678"/>
      <c r="M242" s="679"/>
      <c r="N242" s="678"/>
      <c r="O242" s="679"/>
      <c r="P242" s="678"/>
      <c r="Q242" s="679"/>
      <c r="R242" s="678"/>
      <c r="S242" s="679"/>
      <c r="T242" s="678"/>
      <c r="U242" s="679"/>
      <c r="V242" s="678"/>
      <c r="W242" s="679"/>
      <c r="X242" s="567" t="str">
        <f>IF(X240="na", "na"," ")</f>
        <v xml:space="preserve"> </v>
      </c>
      <c r="Y242" s="622">
        <f>IF(OR(D242="s",F242="s",H242="s",J242="s",L242="s",N242="s",P242="s",R242="s",T242="s",V242="s"), 0, IF(OR(D242="a",F242="a",H242="a",J242="a",L242="a",N242="a",P242="a",R242="a",T242="a",V242="a"),Z242,0))</f>
        <v>0</v>
      </c>
      <c r="Z242" s="377">
        <f>IF(X242="na",0,5)</f>
        <v>5</v>
      </c>
      <c r="AA242" s="230">
        <f>COUNTIF(D242:W242,"a")+COUNTIF(D242:W242,"s")+COUNTIF(X242,"na")</f>
        <v>0</v>
      </c>
      <c r="AB242" s="452"/>
      <c r="AC242" s="249"/>
      <c r="AD242" s="258" t="s">
        <v>209</v>
      </c>
      <c r="AE242" s="249"/>
      <c r="AF242" s="249"/>
      <c r="AG242" s="249"/>
      <c r="AH242" s="249"/>
      <c r="AI242" s="249"/>
      <c r="AJ242" s="249"/>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c r="BZ242" s="247"/>
      <c r="CA242" s="247"/>
      <c r="CB242" s="247"/>
      <c r="CC242" s="247"/>
      <c r="CD242" s="247"/>
      <c r="CE242" s="53"/>
      <c r="CF242" s="53"/>
      <c r="CG242" s="53"/>
      <c r="CH242" s="53"/>
      <c r="CI242" s="53"/>
      <c r="CJ242" s="53"/>
      <c r="CK242" s="53"/>
      <c r="CL242" s="53"/>
      <c r="CM242" s="53"/>
      <c r="CN242" s="53"/>
      <c r="CO242" s="53"/>
      <c r="CP242" s="53"/>
      <c r="CQ242" s="53"/>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row>
    <row r="243" spans="1:200" ht="21" customHeight="1" thickTop="1" thickBot="1" x14ac:dyDescent="0.25">
      <c r="A243" s="375"/>
      <c r="B243" s="80"/>
      <c r="C243" s="117"/>
      <c r="D243" s="692" t="s">
        <v>443</v>
      </c>
      <c r="E243" s="702"/>
      <c r="F243" s="702"/>
      <c r="G243" s="702"/>
      <c r="H243" s="702"/>
      <c r="I243" s="702"/>
      <c r="J243" s="702"/>
      <c r="K243" s="702"/>
      <c r="L243" s="702"/>
      <c r="M243" s="702"/>
      <c r="N243" s="702"/>
      <c r="O243" s="702"/>
      <c r="P243" s="702"/>
      <c r="Q243" s="702"/>
      <c r="R243" s="702"/>
      <c r="S243" s="702"/>
      <c r="T243" s="702"/>
      <c r="U243" s="702"/>
      <c r="V243" s="702"/>
      <c r="W243" s="702"/>
      <c r="X243" s="703"/>
      <c r="Y243" s="309">
        <f>SUM(Y225:Y242)</f>
        <v>0</v>
      </c>
      <c r="Z243" s="380">
        <f>SUM(Z225:Z227)+Z233+SUM(Z236:Z242)</f>
        <v>95</v>
      </c>
      <c r="AA243" s="229"/>
      <c r="AC243" s="249"/>
      <c r="AD243" s="258"/>
      <c r="AE243" s="249"/>
      <c r="AF243" s="249"/>
      <c r="AG243" s="249"/>
      <c r="AH243" s="249"/>
      <c r="AI243" s="249"/>
      <c r="AJ243" s="249"/>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7"/>
      <c r="CE243" s="53"/>
      <c r="CF243" s="53"/>
      <c r="CG243" s="53"/>
      <c r="CH243" s="53"/>
      <c r="CI243" s="53"/>
      <c r="CJ243" s="53"/>
      <c r="CK243" s="53"/>
      <c r="CL243" s="53"/>
      <c r="CM243" s="53"/>
      <c r="CN243" s="53"/>
      <c r="CO243" s="53"/>
      <c r="CP243" s="53"/>
      <c r="CQ243" s="53"/>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row>
    <row r="244" spans="1:200" ht="21" customHeight="1" thickBot="1" x14ac:dyDescent="0.25">
      <c r="A244" s="373"/>
      <c r="B244" s="274"/>
      <c r="C244" s="160"/>
      <c r="D244" s="695"/>
      <c r="E244" s="696"/>
      <c r="F244" s="802">
        <f>IF(AND(X236="na",X240="na"),0,IF(X236="na",15,IF(X240="na",20,35)))</f>
        <v>35</v>
      </c>
      <c r="G244" s="736"/>
      <c r="H244" s="736"/>
      <c r="I244" s="736"/>
      <c r="J244" s="736"/>
      <c r="K244" s="736"/>
      <c r="L244" s="736"/>
      <c r="M244" s="736"/>
      <c r="N244" s="736"/>
      <c r="O244" s="736"/>
      <c r="P244" s="736"/>
      <c r="Q244" s="736"/>
      <c r="R244" s="736"/>
      <c r="S244" s="736"/>
      <c r="T244" s="736"/>
      <c r="U244" s="736"/>
      <c r="V244" s="736"/>
      <c r="W244" s="736"/>
      <c r="X244" s="736"/>
      <c r="Y244" s="736"/>
      <c r="Z244" s="737"/>
      <c r="AA244" s="229"/>
      <c r="AC244" s="249"/>
      <c r="AD244" s="258"/>
      <c r="AE244" s="249"/>
      <c r="AF244" s="249"/>
      <c r="AG244" s="249"/>
      <c r="AH244" s="249"/>
      <c r="AI244" s="249"/>
      <c r="AJ244" s="249"/>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7"/>
      <c r="BT244" s="247"/>
      <c r="BU244" s="247"/>
      <c r="BV244" s="247"/>
      <c r="BW244" s="247"/>
      <c r="BX244" s="247"/>
      <c r="BY244" s="247"/>
      <c r="BZ244" s="247"/>
      <c r="CA244" s="247"/>
      <c r="CB244" s="247"/>
      <c r="CC244" s="247"/>
      <c r="CD244" s="247"/>
      <c r="CE244" s="53"/>
      <c r="CF244" s="53"/>
      <c r="CG244" s="53"/>
      <c r="CH244" s="53"/>
      <c r="CI244" s="53"/>
      <c r="CJ244" s="53"/>
      <c r="CK244" s="53"/>
      <c r="CL244" s="53"/>
      <c r="CM244" s="53"/>
      <c r="CN244" s="53"/>
      <c r="CO244" s="53"/>
      <c r="CP244" s="53"/>
      <c r="CQ244" s="53"/>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row>
    <row r="245" spans="1:200" ht="30" customHeight="1" thickBot="1" x14ac:dyDescent="0.25">
      <c r="A245" s="364"/>
      <c r="B245" s="210">
        <v>5420</v>
      </c>
      <c r="C245" s="297" t="s">
        <v>913</v>
      </c>
      <c r="D245" s="554"/>
      <c r="E245" s="555"/>
      <c r="F245" s="554" t="s">
        <v>442</v>
      </c>
      <c r="G245" s="555"/>
      <c r="H245" s="554" t="s">
        <v>442</v>
      </c>
      <c r="I245" s="555"/>
      <c r="J245" s="554"/>
      <c r="K245" s="555"/>
      <c r="L245" s="554"/>
      <c r="M245" s="555"/>
      <c r="N245" s="554"/>
      <c r="O245" s="555"/>
      <c r="P245" s="554" t="s">
        <v>442</v>
      </c>
      <c r="Q245" s="555"/>
      <c r="R245" s="554"/>
      <c r="S245" s="555"/>
      <c r="T245" s="554"/>
      <c r="U245" s="555"/>
      <c r="V245" s="554"/>
      <c r="W245" s="555"/>
      <c r="X245" s="312"/>
      <c r="Y245" s="312"/>
      <c r="Z245" s="376"/>
      <c r="AA245" s="229"/>
      <c r="AC245" s="249"/>
      <c r="AD245" s="258"/>
      <c r="AE245" s="249"/>
      <c r="AF245" s="249"/>
      <c r="AG245" s="249"/>
      <c r="AH245" s="249"/>
      <c r="AI245" s="249"/>
      <c r="AJ245" s="249"/>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53"/>
      <c r="CF245" s="53"/>
      <c r="CG245" s="53"/>
      <c r="CH245" s="53"/>
      <c r="CI245" s="53"/>
      <c r="CJ245" s="53"/>
      <c r="CK245" s="53"/>
      <c r="CL245" s="53"/>
      <c r="CM245" s="53"/>
      <c r="CN245" s="53"/>
      <c r="CO245" s="53"/>
      <c r="CP245" s="53"/>
      <c r="CQ245" s="53"/>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row>
    <row r="246" spans="1:200" ht="30" customHeight="1" x14ac:dyDescent="0.2">
      <c r="A246" s="364"/>
      <c r="B246" s="86"/>
      <c r="C246" s="556" t="s">
        <v>884</v>
      </c>
      <c r="D246" s="803"/>
      <c r="E246" s="803"/>
      <c r="F246" s="803"/>
      <c r="G246" s="803"/>
      <c r="H246" s="803"/>
      <c r="I246" s="803"/>
      <c r="J246" s="803"/>
      <c r="K246" s="803"/>
      <c r="L246" s="803"/>
      <c r="M246" s="803"/>
      <c r="N246" s="803"/>
      <c r="O246" s="803"/>
      <c r="P246" s="803"/>
      <c r="Q246" s="803"/>
      <c r="R246" s="803"/>
      <c r="S246" s="803"/>
      <c r="T246" s="803"/>
      <c r="U246" s="803"/>
      <c r="V246" s="803"/>
      <c r="W246" s="803"/>
      <c r="X246" s="803"/>
      <c r="Y246" s="803"/>
      <c r="Z246" s="804"/>
      <c r="AA246" s="229"/>
      <c r="AC246" s="249"/>
      <c r="AD246" s="258"/>
      <c r="AE246" s="249"/>
      <c r="AF246" s="249"/>
      <c r="AG246" s="249"/>
      <c r="AH246" s="249"/>
      <c r="AI246" s="249"/>
      <c r="AJ246" s="249"/>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247"/>
      <c r="BZ246" s="247"/>
      <c r="CA246" s="247"/>
      <c r="CB246" s="247"/>
      <c r="CC246" s="247"/>
      <c r="CD246" s="247"/>
      <c r="CE246" s="53"/>
      <c r="CF246" s="53"/>
      <c r="CG246" s="53"/>
      <c r="CH246" s="53"/>
      <c r="CI246" s="53"/>
      <c r="CJ246" s="53"/>
      <c r="CK246" s="53"/>
      <c r="CL246" s="53"/>
      <c r="CM246" s="53"/>
      <c r="CN246" s="53"/>
      <c r="CO246" s="53"/>
      <c r="CP246" s="53"/>
      <c r="CQ246" s="53"/>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row>
    <row r="247" spans="1:200" ht="45" customHeight="1" x14ac:dyDescent="0.2">
      <c r="A247" s="568"/>
      <c r="B247" s="561" t="s">
        <v>914</v>
      </c>
      <c r="C247" s="557" t="s">
        <v>915</v>
      </c>
      <c r="D247" s="782"/>
      <c r="E247" s="783"/>
      <c r="F247" s="782"/>
      <c r="G247" s="783"/>
      <c r="H247" s="782"/>
      <c r="I247" s="783"/>
      <c r="J247" s="782"/>
      <c r="K247" s="783"/>
      <c r="L247" s="782"/>
      <c r="M247" s="783"/>
      <c r="N247" s="782"/>
      <c r="O247" s="783"/>
      <c r="P247" s="782"/>
      <c r="Q247" s="783"/>
      <c r="R247" s="782"/>
      <c r="S247" s="783"/>
      <c r="T247" s="782"/>
      <c r="U247" s="783"/>
      <c r="V247" s="782"/>
      <c r="W247" s="783"/>
      <c r="X247" s="569"/>
      <c r="Y247" s="94">
        <f t="shared" ref="Y247:Y249" si="37">IF(OR(D247="s",F247="s",H247="s",J247="s",L247="s",N247="s",P247="s",R247="s",T247="s",V247="s"), 0, IF(OR(D247="a",F247="a",H247="a",J247="a",L247="a",N247="a",P247="a",R247="a",T247="a",V247="a"),Z247,0))</f>
        <v>0</v>
      </c>
      <c r="Z247" s="559">
        <f>IF(X247="na",0,10)</f>
        <v>10</v>
      </c>
      <c r="AA247" s="230">
        <f>COUNTIF(D247:W247,"a")+COUNTIF(D247:W247,"s")+COUNTIF(X247,"na")</f>
        <v>0</v>
      </c>
      <c r="AB247" s="452"/>
      <c r="AC247" s="249"/>
      <c r="AD247" s="258"/>
      <c r="AE247" s="249"/>
      <c r="AF247" s="249"/>
      <c r="AG247" s="249"/>
      <c r="AH247" s="249"/>
      <c r="AI247" s="249"/>
      <c r="AJ247" s="249"/>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247"/>
      <c r="BZ247" s="247"/>
      <c r="CA247" s="247"/>
      <c r="CB247" s="247"/>
      <c r="CC247" s="247"/>
      <c r="CD247" s="247"/>
      <c r="CE247" s="53"/>
      <c r="CF247" s="53"/>
      <c r="CG247" s="53"/>
      <c r="CH247" s="53"/>
      <c r="CI247" s="53"/>
      <c r="CJ247" s="53"/>
      <c r="CK247" s="53"/>
      <c r="CL247" s="53"/>
      <c r="CM247" s="53"/>
      <c r="CN247" s="53"/>
      <c r="CO247" s="53"/>
      <c r="CP247" s="53"/>
      <c r="CQ247" s="53"/>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row>
    <row r="248" spans="1:200" ht="30" customHeight="1" x14ac:dyDescent="0.2">
      <c r="A248" s="364"/>
      <c r="B248" s="86"/>
      <c r="C248" s="360" t="s">
        <v>887</v>
      </c>
      <c r="D248" s="791"/>
      <c r="E248" s="791"/>
      <c r="F248" s="791"/>
      <c r="G248" s="791"/>
      <c r="H248" s="791"/>
      <c r="I248" s="791"/>
      <c r="J248" s="791"/>
      <c r="K248" s="791"/>
      <c r="L248" s="791"/>
      <c r="M248" s="791"/>
      <c r="N248" s="791"/>
      <c r="O248" s="791"/>
      <c r="P248" s="791"/>
      <c r="Q248" s="791"/>
      <c r="R248" s="791"/>
      <c r="S248" s="791"/>
      <c r="T248" s="791"/>
      <c r="U248" s="791"/>
      <c r="V248" s="791"/>
      <c r="W248" s="791"/>
      <c r="X248" s="791"/>
      <c r="Y248" s="791"/>
      <c r="Z248" s="792"/>
      <c r="AA248" s="229"/>
      <c r="AC248" s="249"/>
      <c r="AD248" s="258"/>
      <c r="AE248" s="249"/>
      <c r="AF248" s="249"/>
      <c r="AG248" s="249"/>
      <c r="AH248" s="249"/>
      <c r="AI248" s="249"/>
      <c r="AJ248" s="249"/>
      <c r="AS248" s="247"/>
      <c r="AT248" s="247"/>
      <c r="AU248" s="247"/>
      <c r="AV248" s="247"/>
      <c r="AW248" s="247"/>
      <c r="AX248" s="247"/>
      <c r="AY248" s="247"/>
      <c r="AZ248" s="247"/>
      <c r="BA248" s="247"/>
      <c r="BB248" s="247"/>
      <c r="BC248" s="247"/>
      <c r="BD248" s="247"/>
      <c r="BE248" s="247"/>
      <c r="BF248" s="247"/>
      <c r="BG248" s="247"/>
      <c r="BH248" s="247"/>
      <c r="BI248" s="247"/>
      <c r="BJ248" s="247"/>
      <c r="BK248" s="247"/>
      <c r="BL248" s="247"/>
      <c r="BM248" s="247"/>
      <c r="BN248" s="247"/>
      <c r="BO248" s="247"/>
      <c r="BP248" s="247"/>
      <c r="BQ248" s="247"/>
      <c r="BR248" s="247"/>
      <c r="BS248" s="247"/>
      <c r="BT248" s="247"/>
      <c r="BU248" s="247"/>
      <c r="BV248" s="247"/>
      <c r="BW248" s="247"/>
      <c r="BX248" s="247"/>
      <c r="BY248" s="247"/>
      <c r="BZ248" s="247"/>
      <c r="CA248" s="247"/>
      <c r="CB248" s="247"/>
      <c r="CC248" s="247"/>
      <c r="CD248" s="247"/>
      <c r="CE248" s="53"/>
      <c r="CF248" s="53"/>
      <c r="CG248" s="53"/>
      <c r="CH248" s="53"/>
      <c r="CI248" s="53"/>
      <c r="CJ248" s="53"/>
      <c r="CK248" s="53"/>
      <c r="CL248" s="53"/>
      <c r="CM248" s="53"/>
      <c r="CN248" s="53"/>
      <c r="CO248" s="53"/>
      <c r="CP248" s="53"/>
      <c r="CQ248" s="53"/>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row>
    <row r="249" spans="1:200" ht="106.5" customHeight="1" x14ac:dyDescent="0.2">
      <c r="A249" s="568"/>
      <c r="B249" s="561" t="s">
        <v>916</v>
      </c>
      <c r="C249" s="570" t="s">
        <v>1131</v>
      </c>
      <c r="D249" s="782"/>
      <c r="E249" s="783"/>
      <c r="F249" s="782"/>
      <c r="G249" s="783"/>
      <c r="H249" s="782"/>
      <c r="I249" s="783"/>
      <c r="J249" s="782"/>
      <c r="K249" s="783"/>
      <c r="L249" s="782"/>
      <c r="M249" s="783"/>
      <c r="N249" s="782"/>
      <c r="O249" s="783"/>
      <c r="P249" s="782"/>
      <c r="Q249" s="783"/>
      <c r="R249" s="782"/>
      <c r="S249" s="783"/>
      <c r="T249" s="782"/>
      <c r="U249" s="783"/>
      <c r="V249" s="782"/>
      <c r="W249" s="783"/>
      <c r="X249" s="571" t="str">
        <f>IF(X247="na","na","")</f>
        <v/>
      </c>
      <c r="Y249" s="94">
        <f t="shared" si="37"/>
        <v>0</v>
      </c>
      <c r="Z249" s="559">
        <f>IF(X249="na",0,50)</f>
        <v>50</v>
      </c>
      <c r="AA249" s="230">
        <f>COUNTIF(D249:W249,"a")+COUNTIF(D249:W249,"s")+COUNTIF(X249,"na")</f>
        <v>0</v>
      </c>
      <c r="AB249" s="452"/>
      <c r="AC249" s="249"/>
      <c r="AD249" s="258"/>
      <c r="AE249" s="249"/>
      <c r="AF249" s="249"/>
      <c r="AG249" s="249"/>
      <c r="AH249" s="249"/>
      <c r="AI249" s="249"/>
      <c r="AJ249" s="249"/>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247"/>
      <c r="BZ249" s="247"/>
      <c r="CA249" s="247"/>
      <c r="CB249" s="247"/>
      <c r="CC249" s="247"/>
      <c r="CD249" s="247"/>
      <c r="CE249" s="53"/>
      <c r="CF249" s="53"/>
      <c r="CG249" s="53"/>
      <c r="CH249" s="53"/>
      <c r="CI249" s="53"/>
      <c r="CJ249" s="53"/>
      <c r="CK249" s="53"/>
      <c r="CL249" s="53"/>
      <c r="CM249" s="53"/>
      <c r="CN249" s="53"/>
      <c r="CO249" s="53"/>
      <c r="CP249" s="53"/>
      <c r="CQ249" s="53"/>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row>
    <row r="250" spans="1:200" ht="30" customHeight="1" x14ac:dyDescent="0.2">
      <c r="A250" s="375"/>
      <c r="B250" s="86"/>
      <c r="C250" s="360" t="s">
        <v>898</v>
      </c>
      <c r="D250" s="720"/>
      <c r="E250" s="720"/>
      <c r="F250" s="720"/>
      <c r="G250" s="720"/>
      <c r="H250" s="720"/>
      <c r="I250" s="720"/>
      <c r="J250" s="720"/>
      <c r="K250" s="720"/>
      <c r="L250" s="720"/>
      <c r="M250" s="720"/>
      <c r="N250" s="720"/>
      <c r="O250" s="720"/>
      <c r="P250" s="720"/>
      <c r="Q250" s="720"/>
      <c r="R250" s="720"/>
      <c r="S250" s="720"/>
      <c r="T250" s="720"/>
      <c r="U250" s="720"/>
      <c r="V250" s="720"/>
      <c r="W250" s="720"/>
      <c r="X250" s="720"/>
      <c r="Y250" s="720"/>
      <c r="Z250" s="721"/>
      <c r="AA250" s="229"/>
      <c r="AC250" s="249"/>
      <c r="AD250" s="258"/>
      <c r="AE250" s="249"/>
      <c r="AF250" s="249"/>
      <c r="AG250" s="249"/>
      <c r="AH250" s="249"/>
      <c r="AI250" s="249"/>
      <c r="AJ250" s="249"/>
      <c r="AS250" s="247"/>
      <c r="AT250" s="247"/>
      <c r="AU250" s="247"/>
      <c r="AV250" s="247"/>
      <c r="AW250" s="247"/>
      <c r="AX250" s="247"/>
      <c r="AY250" s="247"/>
      <c r="AZ250" s="247"/>
      <c r="BA250" s="247"/>
      <c r="BB250" s="247"/>
      <c r="BC250" s="247"/>
      <c r="BD250" s="247"/>
      <c r="BE250" s="247"/>
      <c r="BF250" s="247"/>
      <c r="BG250" s="247"/>
      <c r="BH250" s="247"/>
      <c r="BI250" s="247"/>
      <c r="BJ250" s="247"/>
      <c r="BK250" s="247"/>
      <c r="BL250" s="247"/>
      <c r="BM250" s="247"/>
      <c r="BN250" s="247"/>
      <c r="BO250" s="247"/>
      <c r="BP250" s="247"/>
      <c r="BQ250" s="247"/>
      <c r="BR250" s="247"/>
      <c r="BS250" s="247"/>
      <c r="BT250" s="247"/>
      <c r="BU250" s="247"/>
      <c r="BV250" s="247"/>
      <c r="BW250" s="247"/>
      <c r="BX250" s="247"/>
      <c r="BY250" s="247"/>
      <c r="BZ250" s="247"/>
      <c r="CA250" s="247"/>
      <c r="CB250" s="247"/>
      <c r="CC250" s="247"/>
      <c r="CD250" s="247"/>
      <c r="CE250" s="53"/>
      <c r="CF250" s="53"/>
      <c r="CG250" s="53"/>
      <c r="CH250" s="53"/>
      <c r="CI250" s="53"/>
      <c r="CJ250" s="53"/>
      <c r="CK250" s="53"/>
      <c r="CL250" s="53"/>
      <c r="CM250" s="53"/>
      <c r="CN250" s="53"/>
      <c r="CO250" s="53"/>
      <c r="CP250" s="53"/>
      <c r="CQ250" s="53"/>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row>
    <row r="251" spans="1:200" ht="30" customHeight="1" x14ac:dyDescent="0.2">
      <c r="A251" s="375"/>
      <c r="B251" s="86"/>
      <c r="C251" s="360" t="s">
        <v>917</v>
      </c>
      <c r="D251" s="720"/>
      <c r="E251" s="720"/>
      <c r="F251" s="720"/>
      <c r="G251" s="720"/>
      <c r="H251" s="720"/>
      <c r="I251" s="720"/>
      <c r="J251" s="720"/>
      <c r="K251" s="720"/>
      <c r="L251" s="720"/>
      <c r="M251" s="720"/>
      <c r="N251" s="720"/>
      <c r="O251" s="720"/>
      <c r="P251" s="720"/>
      <c r="Q251" s="720"/>
      <c r="R251" s="720"/>
      <c r="S251" s="720"/>
      <c r="T251" s="720"/>
      <c r="U251" s="720"/>
      <c r="V251" s="720"/>
      <c r="W251" s="720"/>
      <c r="X251" s="720"/>
      <c r="Y251" s="720"/>
      <c r="Z251" s="721"/>
      <c r="AA251" s="229"/>
      <c r="AC251" s="249"/>
      <c r="AD251" s="258"/>
      <c r="AE251" s="249"/>
      <c r="AF251" s="249"/>
      <c r="AG251" s="249"/>
      <c r="AH251" s="249"/>
      <c r="AI251" s="249"/>
      <c r="AJ251" s="249"/>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247"/>
      <c r="BZ251" s="247"/>
      <c r="CA251" s="247"/>
      <c r="CB251" s="247"/>
      <c r="CC251" s="247"/>
      <c r="CD251" s="247"/>
      <c r="CE251" s="53"/>
      <c r="CF251" s="53"/>
      <c r="CG251" s="53"/>
      <c r="CH251" s="53"/>
      <c r="CI251" s="53"/>
      <c r="CJ251" s="53"/>
      <c r="CK251" s="53"/>
      <c r="CL251" s="53"/>
      <c r="CM251" s="53"/>
      <c r="CN251" s="53"/>
      <c r="CO251" s="53"/>
      <c r="CP251" s="53"/>
      <c r="CQ251" s="53"/>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row>
    <row r="252" spans="1:200" ht="180" customHeight="1" x14ac:dyDescent="0.2">
      <c r="A252" s="568"/>
      <c r="B252" s="195" t="s">
        <v>918</v>
      </c>
      <c r="C252" s="572" t="s">
        <v>919</v>
      </c>
      <c r="D252" s="687"/>
      <c r="E252" s="688"/>
      <c r="F252" s="687"/>
      <c r="G252" s="688"/>
      <c r="H252" s="687"/>
      <c r="I252" s="688"/>
      <c r="J252" s="687"/>
      <c r="K252" s="688"/>
      <c r="L252" s="687"/>
      <c r="M252" s="688"/>
      <c r="N252" s="687"/>
      <c r="O252" s="688"/>
      <c r="P252" s="687"/>
      <c r="Q252" s="688"/>
      <c r="R252" s="687"/>
      <c r="S252" s="688"/>
      <c r="T252" s="687"/>
      <c r="U252" s="688"/>
      <c r="V252" s="687"/>
      <c r="W252" s="688"/>
      <c r="X252" s="77"/>
      <c r="Y252" s="628">
        <f t="shared" ref="Y252:Y256" si="38">IF(OR(D252="s",F252="s",H252="s",J252="s",L252="s",N252="s",P252="s",R252="s",T252="s",V252="s"), 0, IF(OR(D252="a",F252="a",H252="a",J252="a",L252="a",N252="a",P252="a",R252="a",T252="a",V252="a"),Z252,0))</f>
        <v>0</v>
      </c>
      <c r="Z252" s="377">
        <f>IF(X252="na",0,20)</f>
        <v>20</v>
      </c>
      <c r="AA252" s="230">
        <f>COUNTIF(D252:W252,"a")+COUNTIF(D252:W252,"s")+COUNTIF(X252,"na")</f>
        <v>0</v>
      </c>
      <c r="AB252" s="452"/>
      <c r="AC252" s="249"/>
      <c r="AD252" s="258"/>
      <c r="AE252" s="249"/>
      <c r="AF252" s="249"/>
      <c r="AG252" s="249"/>
      <c r="AH252" s="249"/>
      <c r="AI252" s="249"/>
      <c r="AJ252" s="249"/>
      <c r="AS252" s="247"/>
      <c r="AT252" s="247"/>
      <c r="AU252" s="247"/>
      <c r="AV252" s="247"/>
      <c r="AW252" s="247"/>
      <c r="AX252" s="247"/>
      <c r="AY252" s="247"/>
      <c r="AZ252" s="247"/>
      <c r="BA252" s="247"/>
      <c r="BB252" s="247"/>
      <c r="BC252" s="247"/>
      <c r="BD252" s="247"/>
      <c r="BE252" s="247"/>
      <c r="BF252" s="247"/>
      <c r="BG252" s="247"/>
      <c r="BH252" s="247"/>
      <c r="BI252" s="247"/>
      <c r="BJ252" s="247"/>
      <c r="BK252" s="247"/>
      <c r="BL252" s="247"/>
      <c r="BM252" s="247"/>
      <c r="BN252" s="247"/>
      <c r="BO252" s="247"/>
      <c r="BP252" s="247"/>
      <c r="BQ252" s="247"/>
      <c r="BR252" s="247"/>
      <c r="BS252" s="247"/>
      <c r="BT252" s="247"/>
      <c r="BU252" s="247"/>
      <c r="BV252" s="247"/>
      <c r="BW252" s="247"/>
      <c r="BX252" s="247"/>
      <c r="BY252" s="247"/>
      <c r="BZ252" s="247"/>
      <c r="CA252" s="247"/>
      <c r="CB252" s="247"/>
      <c r="CC252" s="247"/>
      <c r="CD252" s="247"/>
      <c r="CE252" s="53"/>
      <c r="CF252" s="53"/>
      <c r="CG252" s="53"/>
      <c r="CH252" s="53"/>
      <c r="CI252" s="53"/>
      <c r="CJ252" s="53"/>
      <c r="CK252" s="53"/>
      <c r="CL252" s="53"/>
      <c r="CM252" s="53"/>
      <c r="CN252" s="53"/>
      <c r="CO252" s="53"/>
      <c r="CP252" s="53"/>
      <c r="CQ252" s="53"/>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row>
    <row r="253" spans="1:200" ht="67.7" customHeight="1" x14ac:dyDescent="0.2">
      <c r="A253" s="568"/>
      <c r="B253" s="195" t="s">
        <v>920</v>
      </c>
      <c r="C253" s="573" t="s">
        <v>921</v>
      </c>
      <c r="D253" s="678"/>
      <c r="E253" s="679"/>
      <c r="F253" s="678"/>
      <c r="G253" s="679"/>
      <c r="H253" s="678"/>
      <c r="I253" s="679"/>
      <c r="J253" s="678"/>
      <c r="K253" s="679"/>
      <c r="L253" s="678"/>
      <c r="M253" s="679"/>
      <c r="N253" s="678"/>
      <c r="O253" s="679"/>
      <c r="P253" s="678"/>
      <c r="Q253" s="679"/>
      <c r="R253" s="678"/>
      <c r="S253" s="679"/>
      <c r="T253" s="678"/>
      <c r="U253" s="679"/>
      <c r="V253" s="678"/>
      <c r="W253" s="679"/>
      <c r="X253" s="78" t="str">
        <f>IF(X252="na", "na"," ")</f>
        <v xml:space="preserve"> </v>
      </c>
      <c r="Y253" s="622">
        <f t="shared" si="38"/>
        <v>0</v>
      </c>
      <c r="Z253" s="378">
        <f>IF(X253="na",0,10)</f>
        <v>10</v>
      </c>
      <c r="AA253" s="230">
        <f>COUNTIF(D253:W253,"a")+COUNTIF(D253:W253,"s")+COUNTIF(X253,"na")</f>
        <v>0</v>
      </c>
      <c r="AB253" s="452"/>
      <c r="AC253" s="249"/>
      <c r="AD253" s="258" t="s">
        <v>209</v>
      </c>
      <c r="AE253" s="249"/>
      <c r="AF253" s="249"/>
      <c r="AG253" s="249"/>
      <c r="AH253" s="249"/>
      <c r="AI253" s="249"/>
      <c r="AJ253" s="249"/>
      <c r="AS253" s="247"/>
      <c r="AT253" s="247"/>
      <c r="AU253" s="247"/>
      <c r="AV253" s="247"/>
      <c r="AW253" s="247"/>
      <c r="AX253" s="247"/>
      <c r="AY253" s="247"/>
      <c r="AZ253" s="247"/>
      <c r="BA253" s="247"/>
      <c r="BB253" s="247"/>
      <c r="BC253" s="247"/>
      <c r="BD253" s="247"/>
      <c r="BE253" s="247"/>
      <c r="BF253" s="247"/>
      <c r="BG253" s="247"/>
      <c r="BH253" s="247"/>
      <c r="BI253" s="247"/>
      <c r="BJ253" s="247"/>
      <c r="BK253" s="247"/>
      <c r="BL253" s="247"/>
      <c r="BM253" s="247"/>
      <c r="BN253" s="247"/>
      <c r="BO253" s="247"/>
      <c r="BP253" s="247"/>
      <c r="BQ253" s="247"/>
      <c r="BR253" s="247"/>
      <c r="BS253" s="247"/>
      <c r="BT253" s="247"/>
      <c r="BU253" s="247"/>
      <c r="BV253" s="247"/>
      <c r="BW253" s="247"/>
      <c r="BX253" s="247"/>
      <c r="BY253" s="247"/>
      <c r="BZ253" s="247"/>
      <c r="CA253" s="247"/>
      <c r="CB253" s="247"/>
      <c r="CC253" s="247"/>
      <c r="CD253" s="247"/>
      <c r="CE253" s="53"/>
      <c r="CF253" s="53"/>
      <c r="CG253" s="53"/>
      <c r="CH253" s="53"/>
      <c r="CI253" s="53"/>
      <c r="CJ253" s="53"/>
      <c r="CK253" s="53"/>
      <c r="CL253" s="53"/>
      <c r="CM253" s="53"/>
      <c r="CN253" s="53"/>
      <c r="CO253" s="53"/>
      <c r="CP253" s="53"/>
      <c r="CQ253" s="53"/>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row>
    <row r="254" spans="1:200" ht="210" customHeight="1" x14ac:dyDescent="0.2">
      <c r="A254" s="568"/>
      <c r="B254" s="195" t="s">
        <v>922</v>
      </c>
      <c r="C254" s="573" t="s">
        <v>923</v>
      </c>
      <c r="D254" s="678"/>
      <c r="E254" s="679"/>
      <c r="F254" s="678"/>
      <c r="G254" s="679"/>
      <c r="H254" s="678"/>
      <c r="I254" s="679"/>
      <c r="J254" s="678"/>
      <c r="K254" s="679"/>
      <c r="L254" s="678"/>
      <c r="M254" s="679"/>
      <c r="N254" s="678"/>
      <c r="O254" s="679"/>
      <c r="P254" s="678"/>
      <c r="Q254" s="679"/>
      <c r="R254" s="678"/>
      <c r="S254" s="679"/>
      <c r="T254" s="678"/>
      <c r="U254" s="679"/>
      <c r="V254" s="678"/>
      <c r="W254" s="679"/>
      <c r="X254" s="78" t="str">
        <f>IF(X252="na", "na"," ")</f>
        <v xml:space="preserve"> </v>
      </c>
      <c r="Y254" s="622">
        <f t="shared" si="38"/>
        <v>0</v>
      </c>
      <c r="Z254" s="378">
        <f>IF(X254="na",0,20)</f>
        <v>20</v>
      </c>
      <c r="AA254" s="230">
        <f>COUNTIF(D254:W254,"a")+COUNTIF(D254:W254,"s")+COUNTIF(X254,"na")</f>
        <v>0</v>
      </c>
      <c r="AB254" s="452"/>
      <c r="AC254" s="249"/>
      <c r="AD254" s="258"/>
      <c r="AE254" s="249"/>
      <c r="AF254" s="249"/>
      <c r="AG254" s="249"/>
      <c r="AH254" s="249"/>
      <c r="AI254" s="249"/>
      <c r="AJ254" s="249"/>
      <c r="AS254" s="247"/>
      <c r="AT254" s="247"/>
      <c r="AU254" s="247"/>
      <c r="AV254" s="247"/>
      <c r="AW254" s="247"/>
      <c r="AX254" s="247"/>
      <c r="AY254" s="247"/>
      <c r="AZ254" s="247"/>
      <c r="BA254" s="247"/>
      <c r="BB254" s="247"/>
      <c r="BC254" s="247"/>
      <c r="BD254" s="247"/>
      <c r="BE254" s="247"/>
      <c r="BF254" s="247"/>
      <c r="BG254" s="247"/>
      <c r="BH254" s="247"/>
      <c r="BI254" s="247"/>
      <c r="BJ254" s="247"/>
      <c r="BK254" s="247"/>
      <c r="BL254" s="247"/>
      <c r="BM254" s="247"/>
      <c r="BN254" s="247"/>
      <c r="BO254" s="247"/>
      <c r="BP254" s="247"/>
      <c r="BQ254" s="247"/>
      <c r="BR254" s="247"/>
      <c r="BS254" s="247"/>
      <c r="BT254" s="247"/>
      <c r="BU254" s="247"/>
      <c r="BV254" s="247"/>
      <c r="BW254" s="247"/>
      <c r="BX254" s="247"/>
      <c r="BY254" s="247"/>
      <c r="BZ254" s="247"/>
      <c r="CA254" s="247"/>
      <c r="CB254" s="247"/>
      <c r="CC254" s="247"/>
      <c r="CD254" s="247"/>
      <c r="CE254" s="53"/>
      <c r="CF254" s="53"/>
      <c r="CG254" s="53"/>
      <c r="CH254" s="53"/>
      <c r="CI254" s="53"/>
      <c r="CJ254" s="53"/>
      <c r="CK254" s="53"/>
      <c r="CL254" s="53"/>
      <c r="CM254" s="53"/>
      <c r="CN254" s="53"/>
      <c r="CO254" s="53"/>
      <c r="CP254" s="53"/>
      <c r="CQ254" s="53"/>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row>
    <row r="255" spans="1:200" ht="27.95" customHeight="1" x14ac:dyDescent="0.2">
      <c r="A255" s="568"/>
      <c r="B255" s="195" t="s">
        <v>924</v>
      </c>
      <c r="C255" s="573" t="s">
        <v>925</v>
      </c>
      <c r="D255" s="678"/>
      <c r="E255" s="679"/>
      <c r="F255" s="678"/>
      <c r="G255" s="679"/>
      <c r="H255" s="678"/>
      <c r="I255" s="679"/>
      <c r="J255" s="678"/>
      <c r="K255" s="679"/>
      <c r="L255" s="678"/>
      <c r="M255" s="679"/>
      <c r="N255" s="678"/>
      <c r="O255" s="679"/>
      <c r="P255" s="678"/>
      <c r="Q255" s="679"/>
      <c r="R255" s="678"/>
      <c r="S255" s="679"/>
      <c r="T255" s="678"/>
      <c r="U255" s="679"/>
      <c r="V255" s="678"/>
      <c r="W255" s="679"/>
      <c r="X255" s="77"/>
      <c r="Y255" s="622">
        <f t="shared" si="38"/>
        <v>0</v>
      </c>
      <c r="Z255" s="378">
        <f>IF(X255="na",0,5)</f>
        <v>5</v>
      </c>
      <c r="AA255" s="230">
        <f>COUNTIF(D255:W255,"a")+COUNTIF(D255:W255,"s")+COUNTIF(X255,"na")</f>
        <v>0</v>
      </c>
      <c r="AB255" s="452"/>
      <c r="AC255" s="249"/>
      <c r="AD255" s="258" t="s">
        <v>209</v>
      </c>
      <c r="AE255" s="249"/>
      <c r="AF255" s="249"/>
      <c r="AG255" s="249"/>
      <c r="AH255" s="249"/>
      <c r="AI255" s="249"/>
      <c r="AJ255" s="249"/>
      <c r="AS255" s="247"/>
      <c r="AT255" s="247"/>
      <c r="AU255" s="247"/>
      <c r="AV255" s="247"/>
      <c r="AW255" s="247"/>
      <c r="AX255" s="247"/>
      <c r="AY255" s="247"/>
      <c r="AZ255" s="247"/>
      <c r="BA255" s="247"/>
      <c r="BB255" s="247"/>
      <c r="BC255" s="247"/>
      <c r="BD255" s="247"/>
      <c r="BE255" s="247"/>
      <c r="BF255" s="247"/>
      <c r="BG255" s="247"/>
      <c r="BH255" s="247"/>
      <c r="BI255" s="247"/>
      <c r="BJ255" s="247"/>
      <c r="BK255" s="247"/>
      <c r="BL255" s="247"/>
      <c r="BM255" s="247"/>
      <c r="BN255" s="247"/>
      <c r="BO255" s="247"/>
      <c r="BP255" s="247"/>
      <c r="BQ255" s="247"/>
      <c r="BR255" s="247"/>
      <c r="BS255" s="247"/>
      <c r="BT255" s="247"/>
      <c r="BU255" s="247"/>
      <c r="BV255" s="247"/>
      <c r="BW255" s="247"/>
      <c r="BX255" s="247"/>
      <c r="BY255" s="247"/>
      <c r="BZ255" s="247"/>
      <c r="CA255" s="247"/>
      <c r="CB255" s="247"/>
      <c r="CC255" s="247"/>
      <c r="CD255" s="247"/>
      <c r="CE255" s="53"/>
      <c r="CF255" s="53"/>
      <c r="CG255" s="53"/>
      <c r="CH255" s="53"/>
      <c r="CI255" s="53"/>
      <c r="CJ255" s="53"/>
      <c r="CK255" s="53"/>
      <c r="CL255" s="53"/>
      <c r="CM255" s="53"/>
      <c r="CN255" s="53"/>
      <c r="CO255" s="53"/>
      <c r="CP255" s="53"/>
      <c r="CQ255" s="53"/>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row>
    <row r="256" spans="1:200" ht="27.95" customHeight="1" thickBot="1" x14ac:dyDescent="0.25">
      <c r="A256" s="568"/>
      <c r="B256" s="195" t="s">
        <v>926</v>
      </c>
      <c r="C256" s="573" t="s">
        <v>927</v>
      </c>
      <c r="D256" s="678"/>
      <c r="E256" s="679"/>
      <c r="F256" s="678"/>
      <c r="G256" s="679"/>
      <c r="H256" s="678"/>
      <c r="I256" s="679"/>
      <c r="J256" s="678"/>
      <c r="K256" s="679"/>
      <c r="L256" s="678"/>
      <c r="M256" s="679"/>
      <c r="N256" s="678"/>
      <c r="O256" s="679"/>
      <c r="P256" s="678"/>
      <c r="Q256" s="679"/>
      <c r="R256" s="678"/>
      <c r="S256" s="679"/>
      <c r="T256" s="678"/>
      <c r="U256" s="679"/>
      <c r="V256" s="678"/>
      <c r="W256" s="679"/>
      <c r="X256" s="78" t="str">
        <f>IF(X252="na", "na"," ")</f>
        <v xml:space="preserve"> </v>
      </c>
      <c r="Y256" s="622">
        <f t="shared" si="38"/>
        <v>0</v>
      </c>
      <c r="Z256" s="378">
        <f>IF(X256="na",0,5)</f>
        <v>5</v>
      </c>
      <c r="AA256" s="230">
        <f>COUNTIF(D256:W256,"a")+COUNTIF(D256:W256,"s")+COUNTIF(X256,"na")</f>
        <v>0</v>
      </c>
      <c r="AB256" s="452"/>
      <c r="AC256" s="249"/>
      <c r="AD256" s="258" t="s">
        <v>209</v>
      </c>
      <c r="AE256" s="249"/>
      <c r="AF256" s="249"/>
      <c r="AG256" s="249"/>
      <c r="AH256" s="249"/>
      <c r="AI256" s="249"/>
      <c r="AJ256" s="249"/>
      <c r="AS256" s="247"/>
      <c r="AT256" s="247"/>
      <c r="AU256" s="247"/>
      <c r="AV256" s="247"/>
      <c r="AW256" s="247"/>
      <c r="AX256" s="247"/>
      <c r="AY256" s="247"/>
      <c r="AZ256" s="247"/>
      <c r="BA256" s="247"/>
      <c r="BB256" s="247"/>
      <c r="BC256" s="247"/>
      <c r="BD256" s="247"/>
      <c r="BE256" s="247"/>
      <c r="BF256" s="247"/>
      <c r="BG256" s="247"/>
      <c r="BH256" s="247"/>
      <c r="BI256" s="247"/>
      <c r="BJ256" s="247"/>
      <c r="BK256" s="247"/>
      <c r="BL256" s="247"/>
      <c r="BM256" s="247"/>
      <c r="BN256" s="247"/>
      <c r="BO256" s="247"/>
      <c r="BP256" s="247"/>
      <c r="BQ256" s="247"/>
      <c r="BR256" s="247"/>
      <c r="BS256" s="247"/>
      <c r="BT256" s="247"/>
      <c r="BU256" s="247"/>
      <c r="BV256" s="247"/>
      <c r="BW256" s="247"/>
      <c r="BX256" s="247"/>
      <c r="BY256" s="247"/>
      <c r="BZ256" s="247"/>
      <c r="CA256" s="247"/>
      <c r="CB256" s="247"/>
      <c r="CC256" s="247"/>
      <c r="CD256" s="247"/>
      <c r="CE256" s="53"/>
      <c r="CF256" s="53"/>
      <c r="CG256" s="53"/>
      <c r="CH256" s="53"/>
      <c r="CI256" s="53"/>
      <c r="CJ256" s="53"/>
      <c r="CK256" s="53"/>
      <c r="CL256" s="53"/>
      <c r="CM256" s="53"/>
      <c r="CN256" s="53"/>
      <c r="CO256" s="53"/>
      <c r="CP256" s="53"/>
      <c r="CQ256" s="53"/>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row>
    <row r="257" spans="1:200" ht="21" customHeight="1" thickTop="1" thickBot="1" x14ac:dyDescent="0.25">
      <c r="A257" s="375"/>
      <c r="B257" s="80"/>
      <c r="C257" s="117"/>
      <c r="D257" s="692" t="s">
        <v>443</v>
      </c>
      <c r="E257" s="693"/>
      <c r="F257" s="693"/>
      <c r="G257" s="693"/>
      <c r="H257" s="693"/>
      <c r="I257" s="693"/>
      <c r="J257" s="693"/>
      <c r="K257" s="693"/>
      <c r="L257" s="693"/>
      <c r="M257" s="693"/>
      <c r="N257" s="693"/>
      <c r="O257" s="693"/>
      <c r="P257" s="693"/>
      <c r="Q257" s="693"/>
      <c r="R257" s="693"/>
      <c r="S257" s="693"/>
      <c r="T257" s="693"/>
      <c r="U257" s="693"/>
      <c r="V257" s="693"/>
      <c r="W257" s="693"/>
      <c r="X257" s="694"/>
      <c r="Y257" s="309">
        <f>SUM(Y247:Y256)</f>
        <v>0</v>
      </c>
      <c r="Z257" s="380">
        <f>SUM(Z247:Z256)</f>
        <v>120</v>
      </c>
      <c r="AA257" s="229"/>
      <c r="AC257" s="249"/>
      <c r="AD257" s="258"/>
      <c r="AE257" s="249"/>
      <c r="AF257" s="249"/>
      <c r="AG257" s="249"/>
      <c r="AH257" s="249"/>
      <c r="AI257" s="249"/>
      <c r="AJ257" s="249"/>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247"/>
      <c r="BZ257" s="247"/>
      <c r="CA257" s="247"/>
      <c r="CB257" s="247"/>
      <c r="CC257" s="247"/>
      <c r="CD257" s="247"/>
      <c r="CE257" s="53"/>
      <c r="CF257" s="53"/>
      <c r="CG257" s="53"/>
      <c r="CH257" s="53"/>
      <c r="CI257" s="53"/>
      <c r="CJ257" s="53"/>
      <c r="CK257" s="53"/>
      <c r="CL257" s="53"/>
      <c r="CM257" s="53"/>
      <c r="CN257" s="53"/>
      <c r="CO257" s="53"/>
      <c r="CP257" s="53"/>
      <c r="CQ257" s="53"/>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row>
    <row r="258" spans="1:200" ht="21" customHeight="1" thickBot="1" x14ac:dyDescent="0.25">
      <c r="A258" s="373"/>
      <c r="B258" s="88"/>
      <c r="C258" s="146"/>
      <c r="D258" s="695"/>
      <c r="E258" s="696"/>
      <c r="F258" s="801">
        <f>IF(X252="na",0,IF(X255="na", 15, 20))</f>
        <v>20</v>
      </c>
      <c r="G258" s="736"/>
      <c r="H258" s="736"/>
      <c r="I258" s="736"/>
      <c r="J258" s="736"/>
      <c r="K258" s="736"/>
      <c r="L258" s="736"/>
      <c r="M258" s="736"/>
      <c r="N258" s="736"/>
      <c r="O258" s="736"/>
      <c r="P258" s="736"/>
      <c r="Q258" s="736"/>
      <c r="R258" s="736"/>
      <c r="S258" s="736"/>
      <c r="T258" s="736"/>
      <c r="U258" s="736"/>
      <c r="V258" s="736"/>
      <c r="W258" s="736"/>
      <c r="X258" s="736"/>
      <c r="Y258" s="736"/>
      <c r="Z258" s="737"/>
      <c r="AA258" s="229"/>
      <c r="AC258" s="249"/>
      <c r="AD258" s="258"/>
      <c r="AE258" s="249"/>
      <c r="AF258" s="249"/>
      <c r="AG258" s="249"/>
      <c r="AH258" s="249"/>
      <c r="AI258" s="249"/>
      <c r="AJ258" s="249"/>
      <c r="AS258" s="247"/>
      <c r="AT258" s="247"/>
      <c r="AU258" s="247"/>
      <c r="AV258" s="247"/>
      <c r="AW258" s="247"/>
      <c r="AX258" s="247"/>
      <c r="AY258" s="247"/>
      <c r="AZ258" s="247"/>
      <c r="BA258" s="247"/>
      <c r="BB258" s="247"/>
      <c r="BC258" s="247"/>
      <c r="BD258" s="247"/>
      <c r="BE258" s="247"/>
      <c r="BF258" s="247"/>
      <c r="BG258" s="247"/>
      <c r="BH258" s="247"/>
      <c r="BI258" s="247"/>
      <c r="BJ258" s="247"/>
      <c r="BK258" s="247"/>
      <c r="BL258" s="247"/>
      <c r="BM258" s="247"/>
      <c r="BN258" s="247"/>
      <c r="BO258" s="247"/>
      <c r="BP258" s="247"/>
      <c r="BQ258" s="247"/>
      <c r="BR258" s="247"/>
      <c r="BS258" s="247"/>
      <c r="BT258" s="247"/>
      <c r="BU258" s="247"/>
      <c r="BV258" s="247"/>
      <c r="BW258" s="247"/>
      <c r="BX258" s="247"/>
      <c r="BY258" s="247"/>
      <c r="BZ258" s="247"/>
      <c r="CA258" s="247"/>
      <c r="CB258" s="247"/>
      <c r="CC258" s="247"/>
      <c r="CD258" s="247"/>
      <c r="CE258" s="53"/>
      <c r="CF258" s="53"/>
      <c r="CG258" s="53"/>
      <c r="CH258" s="53"/>
      <c r="CI258" s="53"/>
      <c r="CJ258" s="53"/>
      <c r="CK258" s="53"/>
      <c r="CL258" s="53"/>
      <c r="CM258" s="53"/>
      <c r="CN258" s="53"/>
      <c r="CO258" s="53"/>
      <c r="CP258" s="53"/>
      <c r="CQ258" s="53"/>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row>
    <row r="259" spans="1:200" ht="30" customHeight="1" thickBot="1" x14ac:dyDescent="0.25">
      <c r="A259" s="364"/>
      <c r="B259" s="429">
        <v>5430</v>
      </c>
      <c r="C259" s="297" t="s">
        <v>928</v>
      </c>
      <c r="D259" s="554"/>
      <c r="E259" s="555"/>
      <c r="F259" s="554"/>
      <c r="G259" s="555"/>
      <c r="H259" s="554" t="s">
        <v>442</v>
      </c>
      <c r="I259" s="555"/>
      <c r="J259" s="554"/>
      <c r="K259" s="555"/>
      <c r="L259" s="554"/>
      <c r="M259" s="555"/>
      <c r="N259" s="554"/>
      <c r="O259" s="555"/>
      <c r="P259" s="554"/>
      <c r="Q259" s="555"/>
      <c r="R259" s="554"/>
      <c r="S259" s="555"/>
      <c r="T259" s="554"/>
      <c r="U259" s="555"/>
      <c r="V259" s="554"/>
      <c r="W259" s="555"/>
      <c r="X259" s="312"/>
      <c r="Y259" s="312"/>
      <c r="Z259" s="376"/>
      <c r="AA259" s="229"/>
      <c r="AC259" s="249"/>
      <c r="AD259" s="258"/>
      <c r="AE259" s="249"/>
      <c r="AF259" s="249"/>
      <c r="AG259" s="249"/>
      <c r="AH259" s="249"/>
      <c r="AI259" s="249"/>
      <c r="AJ259" s="249"/>
      <c r="AS259" s="247"/>
      <c r="AT259" s="247"/>
      <c r="AU259" s="247"/>
      <c r="AV259" s="247"/>
      <c r="AW259" s="247"/>
      <c r="AX259" s="247"/>
      <c r="AY259" s="247"/>
      <c r="AZ259" s="247"/>
      <c r="BA259" s="247"/>
      <c r="BB259" s="247"/>
      <c r="BC259" s="247"/>
      <c r="BD259" s="247"/>
      <c r="BE259" s="247"/>
      <c r="BF259" s="247"/>
      <c r="BG259" s="247"/>
      <c r="BH259" s="247"/>
      <c r="BI259" s="247"/>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53"/>
      <c r="CF259" s="53"/>
      <c r="CG259" s="53"/>
      <c r="CH259" s="53"/>
      <c r="CI259" s="53"/>
      <c r="CJ259" s="53"/>
      <c r="CK259" s="53"/>
      <c r="CL259" s="53"/>
      <c r="CM259" s="53"/>
      <c r="CN259" s="53"/>
      <c r="CO259" s="53"/>
      <c r="CP259" s="53"/>
      <c r="CQ259" s="53"/>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row>
    <row r="260" spans="1:200" ht="45" customHeight="1" x14ac:dyDescent="0.2">
      <c r="A260" s="446"/>
      <c r="B260" s="574" t="s">
        <v>929</v>
      </c>
      <c r="C260" s="140" t="s">
        <v>930</v>
      </c>
      <c r="D260" s="800"/>
      <c r="E260" s="800"/>
      <c r="F260" s="800"/>
      <c r="G260" s="800"/>
      <c r="H260" s="800"/>
      <c r="I260" s="800"/>
      <c r="J260" s="800"/>
      <c r="K260" s="800"/>
      <c r="L260" s="800"/>
      <c r="M260" s="800"/>
      <c r="N260" s="800"/>
      <c r="O260" s="800"/>
      <c r="P260" s="800"/>
      <c r="Q260" s="800"/>
      <c r="R260" s="800"/>
      <c r="S260" s="800"/>
      <c r="T260" s="800"/>
      <c r="U260" s="800"/>
      <c r="V260" s="800"/>
      <c r="W260" s="800"/>
      <c r="X260" s="575"/>
      <c r="Y260" s="503">
        <f>IF(COUNTIF(D260:W260,"s"),0,IF(COUNTIF(D260:W260,"a"),Z260,0))</f>
        <v>0</v>
      </c>
      <c r="Z260" s="388">
        <v>30</v>
      </c>
      <c r="AA260" s="230">
        <f>COUNTIF(D260:W260,"a")+COUNTIF(D260:W260,"s")</f>
        <v>0</v>
      </c>
      <c r="AB260" s="452"/>
      <c r="AC260" s="249"/>
      <c r="AD260" s="258"/>
      <c r="AE260" s="249"/>
      <c r="AF260" s="249"/>
      <c r="AG260" s="249"/>
      <c r="AH260" s="249"/>
      <c r="AI260" s="249"/>
      <c r="AJ260" s="249"/>
      <c r="AS260" s="247"/>
      <c r="AT260" s="247"/>
      <c r="AU260" s="247"/>
      <c r="AV260" s="247"/>
      <c r="AW260" s="247"/>
      <c r="AX260" s="247"/>
      <c r="AY260" s="247"/>
      <c r="AZ260" s="247"/>
      <c r="BA260" s="247"/>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247"/>
      <c r="BZ260" s="247"/>
      <c r="CA260" s="247"/>
      <c r="CB260" s="247"/>
      <c r="CC260" s="247"/>
      <c r="CD260" s="247"/>
      <c r="CE260" s="53"/>
      <c r="CF260" s="53"/>
      <c r="CG260" s="53"/>
      <c r="CH260" s="53"/>
      <c r="CI260" s="53"/>
      <c r="CJ260" s="53"/>
      <c r="CK260" s="53"/>
      <c r="CL260" s="53"/>
      <c r="CM260" s="53"/>
      <c r="CN260" s="53"/>
      <c r="CO260" s="53"/>
      <c r="CP260" s="53"/>
      <c r="CQ260" s="53"/>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row>
    <row r="261" spans="1:200" ht="30" customHeight="1" x14ac:dyDescent="0.2">
      <c r="A261" s="375"/>
      <c r="B261" s="563"/>
      <c r="C261" s="560" t="s">
        <v>931</v>
      </c>
      <c r="D261" s="776" t="s">
        <v>891</v>
      </c>
      <c r="E261" s="777"/>
      <c r="F261" s="777"/>
      <c r="G261" s="777"/>
      <c r="H261" s="777"/>
      <c r="I261" s="777"/>
      <c r="J261" s="777"/>
      <c r="K261" s="777"/>
      <c r="L261" s="777"/>
      <c r="M261" s="777"/>
      <c r="N261" s="777"/>
      <c r="O261" s="777"/>
      <c r="P261" s="777"/>
      <c r="Q261" s="777"/>
      <c r="R261" s="777"/>
      <c r="S261" s="777"/>
      <c r="T261" s="777"/>
      <c r="U261" s="777"/>
      <c r="V261" s="777"/>
      <c r="W261" s="777"/>
      <c r="X261" s="777"/>
      <c r="Y261" s="777"/>
      <c r="Z261" s="778"/>
      <c r="AB261" s="452"/>
      <c r="AC261" s="249"/>
      <c r="AD261" s="258"/>
      <c r="AE261" s="249"/>
      <c r="AF261" s="249"/>
      <c r="AG261" s="249"/>
      <c r="AH261" s="249"/>
      <c r="AI261" s="249"/>
      <c r="AJ261" s="249"/>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53"/>
      <c r="CF261" s="53"/>
      <c r="CG261" s="53"/>
      <c r="CH261" s="53"/>
      <c r="CI261" s="53"/>
      <c r="CJ261" s="53"/>
      <c r="CK261" s="53"/>
      <c r="CL261" s="53"/>
      <c r="CM261" s="53"/>
      <c r="CN261" s="53"/>
      <c r="CO261" s="53"/>
      <c r="CP261" s="53"/>
      <c r="CQ261" s="53"/>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row>
    <row r="262" spans="1:200" ht="27.95" customHeight="1" x14ac:dyDescent="0.2">
      <c r="A262" s="375"/>
      <c r="B262" s="195"/>
      <c r="C262" s="316" t="s">
        <v>932</v>
      </c>
      <c r="D262" s="687"/>
      <c r="E262" s="688"/>
      <c r="F262" s="687"/>
      <c r="G262" s="688"/>
      <c r="H262" s="687"/>
      <c r="I262" s="688"/>
      <c r="J262" s="687"/>
      <c r="K262" s="688"/>
      <c r="L262" s="687"/>
      <c r="M262" s="688"/>
      <c r="N262" s="687"/>
      <c r="O262" s="688"/>
      <c r="P262" s="687"/>
      <c r="Q262" s="688"/>
      <c r="R262" s="687"/>
      <c r="S262" s="688"/>
      <c r="T262" s="687"/>
      <c r="U262" s="688"/>
      <c r="V262" s="687"/>
      <c r="W262" s="688"/>
      <c r="X262" s="727"/>
      <c r="Y262" s="793"/>
      <c r="Z262" s="794"/>
      <c r="AA262" s="230">
        <f>IF(COUNTIF($D$260:$W$260,"s"),1,COUNTIF(D262:W262, "a"))</f>
        <v>0</v>
      </c>
      <c r="AB262" s="452"/>
      <c r="AC262" s="249"/>
      <c r="AD262" s="258"/>
      <c r="AE262" s="249"/>
      <c r="AF262" s="249"/>
      <c r="AG262" s="249"/>
      <c r="AH262" s="249"/>
      <c r="AI262" s="249"/>
      <c r="AJ262" s="249"/>
      <c r="AS262" s="247"/>
      <c r="AT262" s="247"/>
      <c r="AU262" s="247"/>
      <c r="AV262" s="247"/>
      <c r="AW262" s="247"/>
      <c r="AX262" s="247"/>
      <c r="AY262" s="247"/>
      <c r="AZ262" s="247"/>
      <c r="BA262" s="247"/>
      <c r="BB262" s="247"/>
      <c r="BC262" s="247"/>
      <c r="BD262" s="247"/>
      <c r="BE262" s="247"/>
      <c r="BF262" s="247"/>
      <c r="BG262" s="247"/>
      <c r="BH262" s="247"/>
      <c r="BI262" s="247"/>
      <c r="BJ262" s="247"/>
      <c r="BK262" s="247"/>
      <c r="BL262" s="247"/>
      <c r="BM262" s="247"/>
      <c r="BN262" s="247"/>
      <c r="BO262" s="247"/>
      <c r="BP262" s="247"/>
      <c r="BQ262" s="247"/>
      <c r="BR262" s="247"/>
      <c r="BS262" s="247"/>
      <c r="BT262" s="247"/>
      <c r="BU262" s="247"/>
      <c r="BV262" s="247"/>
      <c r="BW262" s="247"/>
      <c r="BX262" s="247"/>
      <c r="BY262" s="247"/>
      <c r="BZ262" s="247"/>
      <c r="CA262" s="247"/>
      <c r="CB262" s="247"/>
      <c r="CC262" s="247"/>
      <c r="CD262" s="247"/>
      <c r="CE262" s="53"/>
      <c r="CF262" s="53"/>
      <c r="CG262" s="53"/>
      <c r="CH262" s="53"/>
      <c r="CI262" s="53"/>
      <c r="CJ262" s="53"/>
      <c r="CK262" s="53"/>
      <c r="CL262" s="53"/>
      <c r="CM262" s="53"/>
      <c r="CN262" s="53"/>
      <c r="CO262" s="53"/>
      <c r="CP262" s="53"/>
      <c r="CQ262" s="53"/>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row>
    <row r="263" spans="1:200" ht="27.95" customHeight="1" x14ac:dyDescent="0.2">
      <c r="A263" s="375"/>
      <c r="B263" s="196"/>
      <c r="C263" s="316" t="s">
        <v>933</v>
      </c>
      <c r="D263" s="678"/>
      <c r="E263" s="679"/>
      <c r="F263" s="678"/>
      <c r="G263" s="679"/>
      <c r="H263" s="678"/>
      <c r="I263" s="679"/>
      <c r="J263" s="678"/>
      <c r="K263" s="679"/>
      <c r="L263" s="678"/>
      <c r="M263" s="679"/>
      <c r="N263" s="678"/>
      <c r="O263" s="679"/>
      <c r="P263" s="678"/>
      <c r="Q263" s="679"/>
      <c r="R263" s="678"/>
      <c r="S263" s="679"/>
      <c r="T263" s="678"/>
      <c r="U263" s="679"/>
      <c r="V263" s="678"/>
      <c r="W263" s="679"/>
      <c r="X263" s="795"/>
      <c r="Y263" s="793"/>
      <c r="Z263" s="794"/>
      <c r="AA263" s="230">
        <f t="shared" ref="AA263:AA264" si="39">IF(COUNTIF($D$260:$W$260,"s"),1,COUNTIF(D263:W263, "a"))</f>
        <v>0</v>
      </c>
      <c r="AB263" s="452"/>
      <c r="AC263" s="249"/>
      <c r="AD263" s="258"/>
      <c r="AE263" s="249"/>
      <c r="AF263" s="249"/>
      <c r="AG263" s="249"/>
      <c r="AH263" s="249"/>
      <c r="AI263" s="249"/>
      <c r="AJ263" s="249"/>
      <c r="AS263" s="247"/>
      <c r="AT263" s="247"/>
      <c r="AU263" s="247"/>
      <c r="AV263" s="247"/>
      <c r="AW263" s="247"/>
      <c r="AX263" s="247"/>
      <c r="AY263" s="247"/>
      <c r="AZ263" s="247"/>
      <c r="BA263" s="247"/>
      <c r="BB263" s="247"/>
      <c r="BC263" s="247"/>
      <c r="BD263" s="247"/>
      <c r="BE263" s="247"/>
      <c r="BF263" s="247"/>
      <c r="BG263" s="247"/>
      <c r="BH263" s="247"/>
      <c r="BI263" s="247"/>
      <c r="BJ263" s="247"/>
      <c r="BK263" s="247"/>
      <c r="BL263" s="247"/>
      <c r="BM263" s="247"/>
      <c r="BN263" s="247"/>
      <c r="BO263" s="247"/>
      <c r="BP263" s="247"/>
      <c r="BQ263" s="247"/>
      <c r="BR263" s="247"/>
      <c r="BS263" s="247"/>
      <c r="BT263" s="247"/>
      <c r="BU263" s="247"/>
      <c r="BV263" s="247"/>
      <c r="BW263" s="247"/>
      <c r="BX263" s="247"/>
      <c r="BY263" s="247"/>
      <c r="BZ263" s="247"/>
      <c r="CA263" s="247"/>
      <c r="CB263" s="247"/>
      <c r="CC263" s="247"/>
      <c r="CD263" s="247"/>
      <c r="CE263" s="53"/>
      <c r="CF263" s="53"/>
      <c r="CG263" s="53"/>
      <c r="CH263" s="53"/>
      <c r="CI263" s="53"/>
      <c r="CJ263" s="53"/>
      <c r="CK263" s="53"/>
      <c r="CL263" s="53"/>
      <c r="CM263" s="53"/>
      <c r="CN263" s="53"/>
      <c r="CO263" s="53"/>
      <c r="CP263" s="53"/>
      <c r="CQ263" s="53"/>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row>
    <row r="264" spans="1:200" ht="27.95" customHeight="1" thickBot="1" x14ac:dyDescent="0.25">
      <c r="A264" s="620"/>
      <c r="B264" s="549"/>
      <c r="C264" s="357" t="s">
        <v>934</v>
      </c>
      <c r="D264" s="700"/>
      <c r="E264" s="701"/>
      <c r="F264" s="700"/>
      <c r="G264" s="701"/>
      <c r="H264" s="700"/>
      <c r="I264" s="701"/>
      <c r="J264" s="700"/>
      <c r="K264" s="701"/>
      <c r="L264" s="700"/>
      <c r="M264" s="701"/>
      <c r="N264" s="700"/>
      <c r="O264" s="701"/>
      <c r="P264" s="700"/>
      <c r="Q264" s="701"/>
      <c r="R264" s="700"/>
      <c r="S264" s="701"/>
      <c r="T264" s="700"/>
      <c r="U264" s="701"/>
      <c r="V264" s="700"/>
      <c r="W264" s="701"/>
      <c r="X264" s="795"/>
      <c r="Y264" s="793"/>
      <c r="Z264" s="794"/>
      <c r="AA264" s="230">
        <f t="shared" si="39"/>
        <v>0</v>
      </c>
      <c r="AB264" s="452"/>
      <c r="AC264" s="249"/>
      <c r="AD264" s="258"/>
      <c r="AE264" s="249"/>
      <c r="AF264" s="249"/>
      <c r="AG264" s="249"/>
      <c r="AH264" s="249"/>
      <c r="AI264" s="249"/>
      <c r="AJ264" s="249"/>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47"/>
      <c r="BO264" s="247"/>
      <c r="BP264" s="247"/>
      <c r="BQ264" s="247"/>
      <c r="BR264" s="247"/>
      <c r="BS264" s="247"/>
      <c r="BT264" s="247"/>
      <c r="BU264" s="247"/>
      <c r="BV264" s="247"/>
      <c r="BW264" s="247"/>
      <c r="BX264" s="247"/>
      <c r="BY264" s="247"/>
      <c r="BZ264" s="247"/>
      <c r="CA264" s="247"/>
      <c r="CB264" s="247"/>
      <c r="CC264" s="247"/>
      <c r="CD264" s="247"/>
      <c r="CE264" s="53"/>
      <c r="CF264" s="53"/>
      <c r="CG264" s="53"/>
      <c r="CH264" s="53"/>
      <c r="CI264" s="53"/>
      <c r="CJ264" s="53"/>
      <c r="CK264" s="53"/>
      <c r="CL264" s="53"/>
      <c r="CM264" s="53"/>
      <c r="CN264" s="53"/>
      <c r="CO264" s="53"/>
      <c r="CP264" s="53"/>
      <c r="CQ264" s="53"/>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row>
    <row r="265" spans="1:200" ht="21" customHeight="1" thickTop="1" thickBot="1" x14ac:dyDescent="0.25">
      <c r="A265" s="375"/>
      <c r="B265" s="80"/>
      <c r="C265" s="117"/>
      <c r="D265" s="692" t="s">
        <v>443</v>
      </c>
      <c r="E265" s="702"/>
      <c r="F265" s="702"/>
      <c r="G265" s="702"/>
      <c r="H265" s="702"/>
      <c r="I265" s="702"/>
      <c r="J265" s="702"/>
      <c r="K265" s="702"/>
      <c r="L265" s="702"/>
      <c r="M265" s="702"/>
      <c r="N265" s="702"/>
      <c r="O265" s="702"/>
      <c r="P265" s="702"/>
      <c r="Q265" s="702"/>
      <c r="R265" s="702"/>
      <c r="S265" s="702"/>
      <c r="T265" s="702"/>
      <c r="U265" s="702"/>
      <c r="V265" s="702"/>
      <c r="W265" s="702"/>
      <c r="X265" s="703"/>
      <c r="Y265" s="309">
        <f>SUM(Y260:Y260)</f>
        <v>0</v>
      </c>
      <c r="Z265" s="380">
        <f>SUM(Z260:Z260)</f>
        <v>30</v>
      </c>
      <c r="AA265" s="229"/>
      <c r="AC265" s="249"/>
      <c r="AD265" s="258"/>
      <c r="AE265" s="249"/>
      <c r="AF265" s="249"/>
      <c r="AG265" s="249"/>
      <c r="AH265" s="249"/>
      <c r="AI265" s="249"/>
      <c r="AJ265" s="249"/>
      <c r="AS265" s="247"/>
      <c r="AT265" s="247"/>
      <c r="AU265" s="247"/>
      <c r="AV265" s="247"/>
      <c r="AW265" s="247"/>
      <c r="AX265" s="247"/>
      <c r="AY265" s="247"/>
      <c r="AZ265" s="247"/>
      <c r="BA265" s="247"/>
      <c r="BB265" s="247"/>
      <c r="BC265" s="247"/>
      <c r="BD265" s="247"/>
      <c r="BE265" s="247"/>
      <c r="BF265" s="247"/>
      <c r="BG265" s="247"/>
      <c r="BH265" s="247"/>
      <c r="BI265" s="247"/>
      <c r="BJ265" s="247"/>
      <c r="BK265" s="247"/>
      <c r="BL265" s="247"/>
      <c r="BM265" s="247"/>
      <c r="BN265" s="247"/>
      <c r="BO265" s="247"/>
      <c r="BP265" s="247"/>
      <c r="BQ265" s="247"/>
      <c r="BR265" s="247"/>
      <c r="BS265" s="247"/>
      <c r="BT265" s="247"/>
      <c r="BU265" s="247"/>
      <c r="BV265" s="247"/>
      <c r="BW265" s="247"/>
      <c r="BX265" s="247"/>
      <c r="BY265" s="247"/>
      <c r="BZ265" s="247"/>
      <c r="CA265" s="247"/>
      <c r="CB265" s="247"/>
      <c r="CC265" s="247"/>
      <c r="CD265" s="247"/>
      <c r="CE265" s="53"/>
      <c r="CF265" s="53"/>
      <c r="CG265" s="53"/>
      <c r="CH265" s="53"/>
      <c r="CI265" s="53"/>
      <c r="CJ265" s="53"/>
      <c r="CK265" s="53"/>
      <c r="CL265" s="53"/>
      <c r="CM265" s="53"/>
      <c r="CN265" s="53"/>
      <c r="CO265" s="53"/>
      <c r="CP265" s="53"/>
      <c r="CQ265" s="53"/>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row>
    <row r="266" spans="1:200" ht="21" customHeight="1" thickBot="1" x14ac:dyDescent="0.25">
      <c r="A266" s="373"/>
      <c r="B266" s="274"/>
      <c r="C266" s="146"/>
      <c r="D266" s="695"/>
      <c r="E266" s="696"/>
      <c r="F266" s="799">
        <v>0</v>
      </c>
      <c r="G266" s="736"/>
      <c r="H266" s="736"/>
      <c r="I266" s="736"/>
      <c r="J266" s="736"/>
      <c r="K266" s="736"/>
      <c r="L266" s="736"/>
      <c r="M266" s="736"/>
      <c r="N266" s="736"/>
      <c r="O266" s="736"/>
      <c r="P266" s="736"/>
      <c r="Q266" s="736"/>
      <c r="R266" s="736"/>
      <c r="S266" s="736"/>
      <c r="T266" s="736"/>
      <c r="U266" s="736"/>
      <c r="V266" s="736"/>
      <c r="W266" s="736"/>
      <c r="X266" s="736"/>
      <c r="Y266" s="736"/>
      <c r="Z266" s="737"/>
      <c r="AA266" s="229"/>
      <c r="AC266" s="249"/>
      <c r="AD266" s="258"/>
      <c r="AE266" s="249"/>
      <c r="AF266" s="249"/>
      <c r="AG266" s="249"/>
      <c r="AH266" s="249"/>
      <c r="AI266" s="249"/>
      <c r="AJ266" s="249"/>
      <c r="AS266" s="247"/>
      <c r="AT266" s="247"/>
      <c r="AU266" s="247"/>
      <c r="AV266" s="247"/>
      <c r="AW266" s="247"/>
      <c r="AX266" s="247"/>
      <c r="AY266" s="247"/>
      <c r="AZ266" s="247"/>
      <c r="BA266" s="247"/>
      <c r="BB266" s="247"/>
      <c r="BC266" s="247"/>
      <c r="BD266" s="247"/>
      <c r="BE266" s="247"/>
      <c r="BF266" s="247"/>
      <c r="BG266" s="247"/>
      <c r="BH266" s="247"/>
      <c r="BI266" s="247"/>
      <c r="BJ266" s="247"/>
      <c r="BK266" s="247"/>
      <c r="BL266" s="247"/>
      <c r="BM266" s="247"/>
      <c r="BN266" s="247"/>
      <c r="BO266" s="247"/>
      <c r="BP266" s="247"/>
      <c r="BQ266" s="247"/>
      <c r="BR266" s="247"/>
      <c r="BS266" s="247"/>
      <c r="BT266" s="247"/>
      <c r="BU266" s="247"/>
      <c r="BV266" s="247"/>
      <c r="BW266" s="247"/>
      <c r="BX266" s="247"/>
      <c r="BY266" s="247"/>
      <c r="BZ266" s="247"/>
      <c r="CA266" s="247"/>
      <c r="CB266" s="247"/>
      <c r="CC266" s="247"/>
      <c r="CD266" s="247"/>
      <c r="CE266" s="53"/>
      <c r="CF266" s="53"/>
      <c r="CG266" s="53"/>
      <c r="CH266" s="53"/>
      <c r="CI266" s="53"/>
      <c r="CJ266" s="53"/>
      <c r="CK266" s="53"/>
      <c r="CL266" s="53"/>
      <c r="CM266" s="53"/>
      <c r="CN266" s="53"/>
      <c r="CO266" s="53"/>
      <c r="CP266" s="53"/>
      <c r="CQ266" s="53"/>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row>
    <row r="267" spans="1:200" ht="30" customHeight="1" x14ac:dyDescent="0.2">
      <c r="A267" s="364"/>
      <c r="B267" s="97">
        <v>5440</v>
      </c>
      <c r="C267" s="576" t="s">
        <v>1025</v>
      </c>
      <c r="D267" s="577"/>
      <c r="E267" s="578"/>
      <c r="F267" s="577"/>
      <c r="G267" s="578"/>
      <c r="H267" s="577"/>
      <c r="I267" s="578"/>
      <c r="J267" s="577"/>
      <c r="K267" s="578"/>
      <c r="L267" s="577"/>
      <c r="M267" s="578"/>
      <c r="N267" s="577"/>
      <c r="O267" s="578"/>
      <c r="P267" s="577"/>
      <c r="Q267" s="578"/>
      <c r="R267" s="577"/>
      <c r="S267" s="578"/>
      <c r="T267" s="577"/>
      <c r="U267" s="578"/>
      <c r="V267" s="577"/>
      <c r="W267" s="578"/>
      <c r="X267" s="579"/>
      <c r="Y267" s="579"/>
      <c r="Z267" s="580"/>
      <c r="AA267" s="229"/>
      <c r="AC267" s="249"/>
      <c r="AD267" s="258"/>
      <c r="AE267" s="249"/>
      <c r="AF267" s="249"/>
      <c r="AG267" s="249"/>
      <c r="AH267" s="249"/>
      <c r="AI267" s="249"/>
      <c r="AJ267" s="249"/>
      <c r="AS267" s="247"/>
      <c r="AT267" s="247"/>
      <c r="AU267" s="247"/>
      <c r="AV267" s="247"/>
      <c r="AW267" s="247"/>
      <c r="AX267" s="247"/>
      <c r="AY267" s="247"/>
      <c r="AZ267" s="247"/>
      <c r="BA267" s="247"/>
      <c r="BB267" s="247"/>
      <c r="BC267" s="247"/>
      <c r="BD267" s="247"/>
      <c r="BE267" s="247"/>
      <c r="BF267" s="247"/>
      <c r="BG267" s="247"/>
      <c r="BH267" s="247"/>
      <c r="BI267" s="247"/>
      <c r="BJ267" s="247"/>
      <c r="BK267" s="247"/>
      <c r="BL267" s="247"/>
      <c r="BM267" s="247"/>
      <c r="BN267" s="247"/>
      <c r="BO267" s="247"/>
      <c r="BP267" s="247"/>
      <c r="BQ267" s="247"/>
      <c r="BR267" s="247"/>
      <c r="BS267" s="247"/>
      <c r="BT267" s="247"/>
      <c r="BU267" s="247"/>
      <c r="BV267" s="247"/>
      <c r="BW267" s="247"/>
      <c r="BX267" s="247"/>
      <c r="BY267" s="247"/>
      <c r="BZ267" s="247"/>
      <c r="CA267" s="247"/>
      <c r="CB267" s="247"/>
      <c r="CC267" s="247"/>
      <c r="CD267" s="247"/>
      <c r="CE267" s="53"/>
      <c r="CF267" s="53"/>
      <c r="CG267" s="53"/>
      <c r="CH267" s="53"/>
      <c r="CI267" s="53"/>
      <c r="CJ267" s="53"/>
      <c r="CK267" s="53"/>
      <c r="CL267" s="53"/>
      <c r="CM267" s="53"/>
      <c r="CN267" s="53"/>
      <c r="CO267" s="53"/>
      <c r="CP267" s="53"/>
      <c r="CQ267" s="53"/>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row>
    <row r="268" spans="1:200" ht="30" customHeight="1" x14ac:dyDescent="0.2">
      <c r="A268" s="364"/>
      <c r="B268" s="86"/>
      <c r="C268" s="360" t="s">
        <v>884</v>
      </c>
      <c r="D268" s="720"/>
      <c r="E268" s="720"/>
      <c r="F268" s="720"/>
      <c r="G268" s="720"/>
      <c r="H268" s="720"/>
      <c r="I268" s="720"/>
      <c r="J268" s="720"/>
      <c r="K268" s="720"/>
      <c r="L268" s="720"/>
      <c r="M268" s="720"/>
      <c r="N268" s="720"/>
      <c r="O268" s="720"/>
      <c r="P268" s="720"/>
      <c r="Q268" s="720"/>
      <c r="R268" s="720"/>
      <c r="S268" s="720"/>
      <c r="T268" s="720"/>
      <c r="U268" s="720"/>
      <c r="V268" s="720"/>
      <c r="W268" s="720"/>
      <c r="X268" s="720"/>
      <c r="Y268" s="720"/>
      <c r="Z268" s="721"/>
      <c r="AA268" s="229"/>
      <c r="AC268" s="249"/>
      <c r="AD268" s="258"/>
      <c r="AE268" s="249"/>
      <c r="AF268" s="249"/>
      <c r="AG268" s="249"/>
      <c r="AH268" s="249"/>
      <c r="AI268" s="249"/>
      <c r="AJ268" s="249"/>
      <c r="AS268" s="247"/>
      <c r="AT268" s="247"/>
      <c r="AU268" s="247"/>
      <c r="AV268" s="247"/>
      <c r="AW268" s="247"/>
      <c r="AX268" s="247"/>
      <c r="AY268" s="247"/>
      <c r="AZ268" s="247"/>
      <c r="BA268" s="247"/>
      <c r="BB268" s="247"/>
      <c r="BC268" s="247"/>
      <c r="BD268" s="247"/>
      <c r="BE268" s="247"/>
      <c r="BF268" s="247"/>
      <c r="BG268" s="247"/>
      <c r="BH268" s="247"/>
      <c r="BI268" s="247"/>
      <c r="BJ268" s="247"/>
      <c r="BK268" s="247"/>
      <c r="BL268" s="247"/>
      <c r="BM268" s="247"/>
      <c r="BN268" s="247"/>
      <c r="BO268" s="247"/>
      <c r="BP268" s="247"/>
      <c r="BQ268" s="247"/>
      <c r="BR268" s="247"/>
      <c r="BS268" s="247"/>
      <c r="BT268" s="247"/>
      <c r="BU268" s="247"/>
      <c r="BV268" s="247"/>
      <c r="BW268" s="247"/>
      <c r="BX268" s="247"/>
      <c r="BY268" s="247"/>
      <c r="BZ268" s="247"/>
      <c r="CA268" s="247"/>
      <c r="CB268" s="247"/>
      <c r="CC268" s="247"/>
      <c r="CD268" s="247"/>
      <c r="CE268" s="53"/>
      <c r="CF268" s="53"/>
      <c r="CG268" s="53"/>
      <c r="CH268" s="53"/>
      <c r="CI268" s="53"/>
      <c r="CJ268" s="53"/>
      <c r="CK268" s="53"/>
      <c r="CL268" s="53"/>
      <c r="CM268" s="53"/>
      <c r="CN268" s="53"/>
      <c r="CO268" s="53"/>
      <c r="CP268" s="53"/>
      <c r="CQ268" s="53"/>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row>
    <row r="269" spans="1:200" ht="45" customHeight="1" x14ac:dyDescent="0.2">
      <c r="A269" s="375"/>
      <c r="B269" s="581" t="s">
        <v>935</v>
      </c>
      <c r="C269" s="316" t="s">
        <v>936</v>
      </c>
      <c r="D269" s="687"/>
      <c r="E269" s="688"/>
      <c r="F269" s="687"/>
      <c r="G269" s="688"/>
      <c r="H269" s="687"/>
      <c r="I269" s="688"/>
      <c r="J269" s="687"/>
      <c r="K269" s="688"/>
      <c r="L269" s="687"/>
      <c r="M269" s="688"/>
      <c r="N269" s="687"/>
      <c r="O269" s="688"/>
      <c r="P269" s="687"/>
      <c r="Q269" s="688"/>
      <c r="R269" s="687"/>
      <c r="S269" s="688"/>
      <c r="T269" s="687"/>
      <c r="U269" s="688"/>
      <c r="V269" s="687"/>
      <c r="W269" s="688"/>
      <c r="X269" s="582"/>
      <c r="Y269" s="628">
        <f t="shared" ref="Y269:Y274" si="40">IF(OR(D269="s",F269="s",H269="s",J269="s",L269="s",N269="s",P269="s",R269="s",T269="s",V269="s"), 0, IF(OR(D269="a",F269="a",H269="a",J269="a",L269="a",N269="a",P269="a",R269="a",T269="a",V269="a"),Z269,0))</f>
        <v>0</v>
      </c>
      <c r="Z269" s="377">
        <f>IF(X269="na",0,10)</f>
        <v>10</v>
      </c>
      <c r="AA269" s="230">
        <f>COUNTIF(D269:W269,"a")+COUNTIF(D269:W269,"s")+COUNTIF(X269,"na")</f>
        <v>0</v>
      </c>
      <c r="AB269" s="452"/>
      <c r="AC269" s="249"/>
      <c r="AD269" s="258"/>
      <c r="AE269" s="249"/>
      <c r="AF269" s="249"/>
      <c r="AG269" s="249"/>
      <c r="AH269" s="249"/>
      <c r="AI269" s="249"/>
      <c r="AJ269" s="249"/>
      <c r="AS269" s="247"/>
      <c r="AT269" s="247"/>
      <c r="AU269" s="247"/>
      <c r="AV269" s="247"/>
      <c r="AW269" s="247"/>
      <c r="AX269" s="247"/>
      <c r="AY269" s="247"/>
      <c r="AZ269" s="247"/>
      <c r="BA269" s="247"/>
      <c r="BB269" s="247"/>
      <c r="BC269" s="247"/>
      <c r="BD269" s="247"/>
      <c r="BE269" s="247"/>
      <c r="BF269" s="247"/>
      <c r="BG269" s="247"/>
      <c r="BH269" s="247"/>
      <c r="BI269" s="247"/>
      <c r="BJ269" s="247"/>
      <c r="BK269" s="247"/>
      <c r="BL269" s="247"/>
      <c r="BM269" s="247"/>
      <c r="BN269" s="247"/>
      <c r="BO269" s="247"/>
      <c r="BP269" s="247"/>
      <c r="BQ269" s="247"/>
      <c r="BR269" s="247"/>
      <c r="BS269" s="247"/>
      <c r="BT269" s="247"/>
      <c r="BU269" s="247"/>
      <c r="BV269" s="247"/>
      <c r="BW269" s="247"/>
      <c r="BX269" s="247"/>
      <c r="BY269" s="247"/>
      <c r="BZ269" s="247"/>
      <c r="CA269" s="247"/>
      <c r="CB269" s="247"/>
      <c r="CC269" s="247"/>
      <c r="CD269" s="247"/>
      <c r="CE269" s="53"/>
      <c r="CF269" s="53"/>
      <c r="CG269" s="53"/>
      <c r="CH269" s="53"/>
      <c r="CI269" s="53"/>
      <c r="CJ269" s="53"/>
      <c r="CK269" s="53"/>
      <c r="CL269" s="53"/>
      <c r="CM269" s="53"/>
      <c r="CN269" s="53"/>
      <c r="CO269" s="53"/>
      <c r="CP269" s="53"/>
      <c r="CQ269" s="53"/>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row>
    <row r="270" spans="1:200" ht="200.1" customHeight="1" x14ac:dyDescent="0.2">
      <c r="A270" s="375"/>
      <c r="B270" s="583" t="s">
        <v>939</v>
      </c>
      <c r="C270" s="169" t="s">
        <v>940</v>
      </c>
      <c r="D270" s="678"/>
      <c r="E270" s="679"/>
      <c r="F270" s="678"/>
      <c r="G270" s="679"/>
      <c r="H270" s="678"/>
      <c r="I270" s="679"/>
      <c r="J270" s="678"/>
      <c r="K270" s="679"/>
      <c r="L270" s="678"/>
      <c r="M270" s="679"/>
      <c r="N270" s="678"/>
      <c r="O270" s="679"/>
      <c r="P270" s="678"/>
      <c r="Q270" s="679"/>
      <c r="R270" s="678"/>
      <c r="S270" s="679"/>
      <c r="T270" s="678"/>
      <c r="U270" s="679"/>
      <c r="V270" s="678"/>
      <c r="W270" s="679"/>
      <c r="X270" s="582"/>
      <c r="Y270" s="622">
        <f t="shared" si="40"/>
        <v>0</v>
      </c>
      <c r="Z270" s="378">
        <f>IF(X270="na",0,5)</f>
        <v>5</v>
      </c>
      <c r="AA270" s="230">
        <f>COUNTIF(D270:W270,"a")+COUNTIF(D270:W270,"s")+COUNTIF(X270,"na")</f>
        <v>0</v>
      </c>
      <c r="AB270" s="314"/>
      <c r="AC270" s="249"/>
      <c r="AD270" s="258"/>
      <c r="AE270" s="249"/>
      <c r="AF270" s="249"/>
      <c r="AG270" s="249"/>
      <c r="AH270" s="249"/>
      <c r="AI270" s="249"/>
      <c r="AJ270" s="249"/>
      <c r="AS270" s="247"/>
      <c r="AT270" s="247"/>
      <c r="AU270" s="247"/>
      <c r="AV270" s="247"/>
      <c r="AW270" s="247"/>
      <c r="AX270" s="247"/>
      <c r="AY270" s="247"/>
      <c r="AZ270" s="247"/>
      <c r="BA270" s="247"/>
      <c r="BB270" s="247"/>
      <c r="BC270" s="247"/>
      <c r="BD270" s="247"/>
      <c r="BE270" s="247"/>
      <c r="BF270" s="247"/>
      <c r="BG270" s="247"/>
      <c r="BH270" s="247"/>
      <c r="BI270" s="247"/>
      <c r="BJ270" s="247"/>
      <c r="BK270" s="247"/>
      <c r="BL270" s="247"/>
      <c r="BM270" s="247"/>
      <c r="BN270" s="247"/>
      <c r="BO270" s="247"/>
      <c r="BP270" s="247"/>
      <c r="BQ270" s="247"/>
      <c r="BR270" s="247"/>
      <c r="BS270" s="247"/>
      <c r="BT270" s="247"/>
      <c r="BU270" s="247"/>
      <c r="BV270" s="247"/>
      <c r="BW270" s="247"/>
      <c r="BX270" s="247"/>
      <c r="BY270" s="247"/>
      <c r="BZ270" s="247"/>
      <c r="CA270" s="247"/>
      <c r="CB270" s="247"/>
      <c r="CC270" s="247"/>
      <c r="CD270" s="247"/>
      <c r="CE270" s="53"/>
      <c r="CF270" s="53"/>
      <c r="CG270" s="53"/>
      <c r="CH270" s="53"/>
      <c r="CI270" s="53"/>
      <c r="CJ270" s="53"/>
      <c r="CK270" s="53"/>
      <c r="CL270" s="53"/>
      <c r="CM270" s="53"/>
      <c r="CN270" s="53"/>
      <c r="CO270" s="53"/>
      <c r="CP270" s="53"/>
      <c r="CQ270" s="53"/>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row>
    <row r="271" spans="1:200" ht="45" customHeight="1" x14ac:dyDescent="0.2">
      <c r="A271" s="375"/>
      <c r="B271" s="584" t="s">
        <v>941</v>
      </c>
      <c r="C271" s="357" t="s">
        <v>942</v>
      </c>
      <c r="D271" s="700"/>
      <c r="E271" s="701"/>
      <c r="F271" s="700"/>
      <c r="G271" s="701"/>
      <c r="H271" s="700"/>
      <c r="I271" s="701"/>
      <c r="J271" s="700"/>
      <c r="K271" s="701"/>
      <c r="L271" s="700"/>
      <c r="M271" s="701"/>
      <c r="N271" s="700"/>
      <c r="O271" s="701"/>
      <c r="P271" s="700"/>
      <c r="Q271" s="701"/>
      <c r="R271" s="700"/>
      <c r="S271" s="701"/>
      <c r="T271" s="700"/>
      <c r="U271" s="701"/>
      <c r="V271" s="700"/>
      <c r="W271" s="701"/>
      <c r="X271" s="569"/>
      <c r="Y271" s="624">
        <f t="shared" si="40"/>
        <v>0</v>
      </c>
      <c r="Z271" s="378">
        <f>IF(X271="na",0,20)</f>
        <v>20</v>
      </c>
      <c r="AA271" s="230">
        <f>COUNTIF(D271:W271,"a")+COUNTIF(D271:W271,"s")+COUNTIF(X271,"na")</f>
        <v>0</v>
      </c>
      <c r="AB271" s="452"/>
      <c r="AC271" s="249"/>
      <c r="AD271" s="258"/>
      <c r="AE271" s="249"/>
      <c r="AF271" s="249"/>
      <c r="AG271" s="249"/>
      <c r="AH271" s="249"/>
      <c r="AI271" s="249"/>
      <c r="AJ271" s="249"/>
      <c r="AS271" s="247"/>
      <c r="AT271" s="247"/>
      <c r="AU271" s="247"/>
      <c r="AV271" s="247"/>
      <c r="AW271" s="247"/>
      <c r="AX271" s="247"/>
      <c r="AY271" s="247"/>
      <c r="AZ271" s="247"/>
      <c r="BA271" s="247"/>
      <c r="BB271" s="247"/>
      <c r="BC271" s="247"/>
      <c r="BD271" s="247"/>
      <c r="BE271" s="247"/>
      <c r="BF271" s="247"/>
      <c r="BG271" s="247"/>
      <c r="BH271" s="247"/>
      <c r="BI271" s="247"/>
      <c r="BJ271" s="247"/>
      <c r="BK271" s="247"/>
      <c r="BL271" s="247"/>
      <c r="BM271" s="247"/>
      <c r="BN271" s="247"/>
      <c r="BO271" s="247"/>
      <c r="BP271" s="247"/>
      <c r="BQ271" s="247"/>
      <c r="BR271" s="247"/>
      <c r="BS271" s="247"/>
      <c r="BT271" s="247"/>
      <c r="BU271" s="247"/>
      <c r="BV271" s="247"/>
      <c r="BW271" s="247"/>
      <c r="BX271" s="247"/>
      <c r="BY271" s="247"/>
      <c r="BZ271" s="247"/>
      <c r="CA271" s="247"/>
      <c r="CB271" s="247"/>
      <c r="CC271" s="247"/>
      <c r="CD271" s="247"/>
      <c r="CE271" s="53"/>
      <c r="CF271" s="53"/>
      <c r="CG271" s="53"/>
      <c r="CH271" s="53"/>
      <c r="CI271" s="53"/>
      <c r="CJ271" s="53"/>
      <c r="CK271" s="53"/>
      <c r="CL271" s="53"/>
      <c r="CM271" s="53"/>
      <c r="CN271" s="53"/>
      <c r="CO271" s="53"/>
      <c r="CP271" s="53"/>
      <c r="CQ271" s="53"/>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row>
    <row r="272" spans="1:200" ht="30" customHeight="1" x14ac:dyDescent="0.2">
      <c r="A272" s="364"/>
      <c r="B272" s="86"/>
      <c r="C272" s="360" t="s">
        <v>887</v>
      </c>
      <c r="D272" s="720"/>
      <c r="E272" s="720"/>
      <c r="F272" s="720"/>
      <c r="G272" s="720"/>
      <c r="H272" s="720"/>
      <c r="I272" s="720"/>
      <c r="J272" s="720"/>
      <c r="K272" s="720"/>
      <c r="L272" s="720"/>
      <c r="M272" s="720"/>
      <c r="N272" s="720"/>
      <c r="O272" s="720"/>
      <c r="P272" s="720"/>
      <c r="Q272" s="720"/>
      <c r="R272" s="720"/>
      <c r="S272" s="720"/>
      <c r="T272" s="720"/>
      <c r="U272" s="720"/>
      <c r="V272" s="720"/>
      <c r="W272" s="720"/>
      <c r="X272" s="720"/>
      <c r="Y272" s="720"/>
      <c r="Z272" s="721"/>
      <c r="AA272" s="229"/>
      <c r="AC272" s="249"/>
      <c r="AD272" s="258"/>
      <c r="AE272" s="249"/>
      <c r="AF272" s="249"/>
      <c r="AG272" s="249"/>
      <c r="AH272" s="249"/>
      <c r="AI272" s="249"/>
      <c r="AJ272" s="249"/>
      <c r="AS272" s="247"/>
      <c r="AT272" s="247"/>
      <c r="AU272" s="247"/>
      <c r="AV272" s="247"/>
      <c r="AW272" s="247"/>
      <c r="AX272" s="247"/>
      <c r="AY272" s="247"/>
      <c r="AZ272" s="247"/>
      <c r="BA272" s="247"/>
      <c r="BB272" s="247"/>
      <c r="BC272" s="247"/>
      <c r="BD272" s="247"/>
      <c r="BE272" s="247"/>
      <c r="BF272" s="247"/>
      <c r="BG272" s="247"/>
      <c r="BH272" s="247"/>
      <c r="BI272" s="247"/>
      <c r="BJ272" s="247"/>
      <c r="BK272" s="247"/>
      <c r="BL272" s="247"/>
      <c r="BM272" s="247"/>
      <c r="BN272" s="247"/>
      <c r="BO272" s="247"/>
      <c r="BP272" s="247"/>
      <c r="BQ272" s="247"/>
      <c r="BR272" s="247"/>
      <c r="BS272" s="247"/>
      <c r="BT272" s="247"/>
      <c r="BU272" s="247"/>
      <c r="BV272" s="247"/>
      <c r="BW272" s="247"/>
      <c r="BX272" s="247"/>
      <c r="BY272" s="247"/>
      <c r="BZ272" s="247"/>
      <c r="CA272" s="247"/>
      <c r="CB272" s="247"/>
      <c r="CC272" s="247"/>
      <c r="CD272" s="247"/>
      <c r="CE272" s="53"/>
      <c r="CF272" s="53"/>
      <c r="CG272" s="53"/>
      <c r="CH272" s="53"/>
      <c r="CI272" s="53"/>
      <c r="CJ272" s="53"/>
      <c r="CK272" s="53"/>
      <c r="CL272" s="53"/>
      <c r="CM272" s="53"/>
      <c r="CN272" s="53"/>
      <c r="CO272" s="53"/>
      <c r="CP272" s="53"/>
      <c r="CQ272" s="53"/>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row>
    <row r="273" spans="1:200" ht="30" customHeight="1" x14ac:dyDescent="0.2">
      <c r="A273" s="364"/>
      <c r="B273" s="90"/>
      <c r="C273" s="360" t="s">
        <v>943</v>
      </c>
      <c r="D273" s="720"/>
      <c r="E273" s="720"/>
      <c r="F273" s="720"/>
      <c r="G273" s="720"/>
      <c r="H273" s="720"/>
      <c r="I273" s="720"/>
      <c r="J273" s="720"/>
      <c r="K273" s="720"/>
      <c r="L273" s="720"/>
      <c r="M273" s="720"/>
      <c r="N273" s="720"/>
      <c r="O273" s="720"/>
      <c r="P273" s="720"/>
      <c r="Q273" s="720"/>
      <c r="R273" s="720"/>
      <c r="S273" s="720"/>
      <c r="T273" s="720"/>
      <c r="U273" s="720"/>
      <c r="V273" s="720"/>
      <c r="W273" s="720"/>
      <c r="X273" s="720"/>
      <c r="Y273" s="720"/>
      <c r="Z273" s="721"/>
      <c r="AA273" s="229"/>
      <c r="AC273" s="249"/>
      <c r="AD273" s="258"/>
      <c r="AE273" s="249"/>
      <c r="AF273" s="249"/>
      <c r="AG273" s="249"/>
      <c r="AH273" s="249"/>
      <c r="AI273" s="249"/>
      <c r="AJ273" s="249"/>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247"/>
      <c r="BZ273" s="247"/>
      <c r="CA273" s="247"/>
      <c r="CB273" s="247"/>
      <c r="CC273" s="247"/>
      <c r="CD273" s="247"/>
      <c r="CE273" s="53"/>
      <c r="CF273" s="53"/>
      <c r="CG273" s="53"/>
      <c r="CH273" s="53"/>
      <c r="CI273" s="53"/>
      <c r="CJ273" s="53"/>
      <c r="CK273" s="53"/>
      <c r="CL273" s="53"/>
      <c r="CM273" s="53"/>
      <c r="CN273" s="53"/>
      <c r="CO273" s="53"/>
      <c r="CP273" s="53"/>
      <c r="CQ273" s="53"/>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row>
    <row r="274" spans="1:200" ht="45" customHeight="1" x14ac:dyDescent="0.2">
      <c r="A274" s="375"/>
      <c r="B274" s="585" t="s">
        <v>944</v>
      </c>
      <c r="C274" s="357" t="s">
        <v>945</v>
      </c>
      <c r="D274" s="782"/>
      <c r="E274" s="783"/>
      <c r="F274" s="782"/>
      <c r="G274" s="783"/>
      <c r="H274" s="782"/>
      <c r="I274" s="783"/>
      <c r="J274" s="782"/>
      <c r="K274" s="783"/>
      <c r="L274" s="782"/>
      <c r="M274" s="783"/>
      <c r="N274" s="782"/>
      <c r="O274" s="783"/>
      <c r="P274" s="782"/>
      <c r="Q274" s="783"/>
      <c r="R274" s="782"/>
      <c r="S274" s="783"/>
      <c r="T274" s="782"/>
      <c r="U274" s="783"/>
      <c r="V274" s="782"/>
      <c r="W274" s="783"/>
      <c r="X274" s="569"/>
      <c r="Y274" s="455">
        <f t="shared" si="40"/>
        <v>0</v>
      </c>
      <c r="Z274" s="559">
        <f>IF(X274="na",0,20)</f>
        <v>20</v>
      </c>
      <c r="AA274" s="230">
        <f>COUNTIF(D274:W274,"a")+COUNTIF(D274:W274,"s")+COUNTIF(X274,"na")</f>
        <v>0</v>
      </c>
      <c r="AB274" s="452"/>
      <c r="AC274" s="249"/>
      <c r="AD274" s="258"/>
      <c r="AE274" s="249"/>
      <c r="AF274" s="249"/>
      <c r="AG274" s="249"/>
      <c r="AH274" s="249"/>
      <c r="AI274" s="249"/>
      <c r="AJ274" s="249"/>
      <c r="AS274" s="247"/>
      <c r="AT274" s="247"/>
      <c r="AU274" s="247"/>
      <c r="AV274" s="247"/>
      <c r="AW274" s="247"/>
      <c r="AX274" s="247"/>
      <c r="AY274" s="247"/>
      <c r="AZ274" s="247"/>
      <c r="BA274" s="247"/>
      <c r="BB274" s="247"/>
      <c r="BC274" s="247"/>
      <c r="BD274" s="247"/>
      <c r="BE274" s="247"/>
      <c r="BF274" s="247"/>
      <c r="BG274" s="247"/>
      <c r="BH274" s="247"/>
      <c r="BI274" s="247"/>
      <c r="BJ274" s="247"/>
      <c r="BK274" s="247"/>
      <c r="BL274" s="247"/>
      <c r="BM274" s="247"/>
      <c r="BN274" s="247"/>
      <c r="BO274" s="247"/>
      <c r="BP274" s="247"/>
      <c r="BQ274" s="247"/>
      <c r="BR274" s="247"/>
      <c r="BS274" s="247"/>
      <c r="BT274" s="247"/>
      <c r="BU274" s="247"/>
      <c r="BV274" s="247"/>
      <c r="BW274" s="247"/>
      <c r="BX274" s="247"/>
      <c r="BY274" s="247"/>
      <c r="BZ274" s="247"/>
      <c r="CA274" s="247"/>
      <c r="CB274" s="247"/>
      <c r="CC274" s="247"/>
      <c r="CD274" s="247"/>
      <c r="CE274" s="53"/>
      <c r="CF274" s="53"/>
      <c r="CG274" s="53"/>
      <c r="CH274" s="53"/>
      <c r="CI274" s="53"/>
      <c r="CJ274" s="53"/>
      <c r="CK274" s="53"/>
      <c r="CL274" s="53"/>
      <c r="CM274" s="53"/>
      <c r="CN274" s="53"/>
      <c r="CO274" s="53"/>
      <c r="CP274" s="53"/>
      <c r="CQ274" s="53"/>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row>
    <row r="275" spans="1:200" ht="48" customHeight="1" x14ac:dyDescent="0.2">
      <c r="A275" s="364"/>
      <c r="B275" s="563"/>
      <c r="C275" s="360" t="s">
        <v>946</v>
      </c>
      <c r="D275" s="790" t="s">
        <v>947</v>
      </c>
      <c r="E275" s="791"/>
      <c r="F275" s="791"/>
      <c r="G275" s="791"/>
      <c r="H275" s="791"/>
      <c r="I275" s="791"/>
      <c r="J275" s="791"/>
      <c r="K275" s="791"/>
      <c r="L275" s="791"/>
      <c r="M275" s="791"/>
      <c r="N275" s="791"/>
      <c r="O275" s="791"/>
      <c r="P275" s="791"/>
      <c r="Q275" s="791"/>
      <c r="R275" s="791"/>
      <c r="S275" s="791"/>
      <c r="T275" s="791"/>
      <c r="U275" s="791"/>
      <c r="V275" s="791"/>
      <c r="W275" s="791"/>
      <c r="X275" s="791"/>
      <c r="Y275" s="791"/>
      <c r="Z275" s="792"/>
      <c r="AC275" s="249"/>
      <c r="AD275" s="258"/>
      <c r="AE275" s="249"/>
      <c r="AF275" s="249"/>
      <c r="AG275" s="249"/>
      <c r="AH275" s="249"/>
      <c r="AI275" s="249"/>
      <c r="AJ275" s="249"/>
      <c r="AS275" s="247"/>
      <c r="AT275" s="247"/>
      <c r="AU275" s="247"/>
      <c r="AV275" s="247"/>
      <c r="AW275" s="247"/>
      <c r="AX275" s="247"/>
      <c r="AY275" s="247"/>
      <c r="AZ275" s="247"/>
      <c r="BA275" s="247"/>
      <c r="BB275" s="247"/>
      <c r="BC275" s="247"/>
      <c r="BD275" s="247"/>
      <c r="BE275" s="247"/>
      <c r="BF275" s="247"/>
      <c r="BG275" s="247"/>
      <c r="BH275" s="247"/>
      <c r="BI275" s="247"/>
      <c r="BJ275" s="247"/>
      <c r="BK275" s="247"/>
      <c r="BL275" s="247"/>
      <c r="BM275" s="247"/>
      <c r="BN275" s="247"/>
      <c r="BO275" s="247"/>
      <c r="BP275" s="247"/>
      <c r="BQ275" s="247"/>
      <c r="BR275" s="247"/>
      <c r="BS275" s="247"/>
      <c r="BT275" s="247"/>
      <c r="BU275" s="247"/>
      <c r="BV275" s="247"/>
      <c r="BW275" s="247"/>
      <c r="BX275" s="247"/>
      <c r="BY275" s="247"/>
      <c r="BZ275" s="247"/>
      <c r="CA275" s="247"/>
      <c r="CB275" s="247"/>
      <c r="CC275" s="247"/>
      <c r="CD275" s="247"/>
      <c r="CE275" s="53"/>
      <c r="CF275" s="53"/>
      <c r="CG275" s="53"/>
      <c r="CH275" s="53"/>
      <c r="CI275" s="53"/>
      <c r="CJ275" s="53"/>
      <c r="CK275" s="53"/>
      <c r="CL275" s="53"/>
      <c r="CM275" s="53"/>
      <c r="CN275" s="53"/>
      <c r="CO275" s="53"/>
      <c r="CP275" s="53"/>
      <c r="CQ275" s="53"/>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row>
    <row r="276" spans="1:200" ht="27.95" customHeight="1" x14ac:dyDescent="0.2">
      <c r="A276" s="375"/>
      <c r="B276" s="196"/>
      <c r="C276" s="316" t="s">
        <v>948</v>
      </c>
      <c r="D276" s="687"/>
      <c r="E276" s="688"/>
      <c r="F276" s="687"/>
      <c r="G276" s="688"/>
      <c r="H276" s="687"/>
      <c r="I276" s="688"/>
      <c r="J276" s="687"/>
      <c r="K276" s="688"/>
      <c r="L276" s="687"/>
      <c r="M276" s="688"/>
      <c r="N276" s="687"/>
      <c r="O276" s="688"/>
      <c r="P276" s="687"/>
      <c r="Q276" s="688"/>
      <c r="R276" s="687"/>
      <c r="S276" s="688"/>
      <c r="T276" s="687"/>
      <c r="U276" s="688"/>
      <c r="V276" s="687"/>
      <c r="W276" s="688"/>
      <c r="X276" s="727"/>
      <c r="Y276" s="793"/>
      <c r="Z276" s="794"/>
      <c r="AA276" s="230">
        <f>IF(OR(COUNTIF($D$274:$W$274,"s"),COUNTIF($X$274,"na")),1,COUNTIF(D276:W276, "a"))</f>
        <v>0</v>
      </c>
      <c r="AB276" s="452"/>
      <c r="AC276" s="249"/>
      <c r="AD276" s="258"/>
      <c r="AE276" s="249"/>
      <c r="AF276" s="249"/>
      <c r="AG276" s="249"/>
      <c r="AH276" s="249"/>
      <c r="AI276" s="249"/>
      <c r="AJ276" s="249"/>
      <c r="AS276" s="247"/>
      <c r="AT276" s="247"/>
      <c r="AU276" s="247"/>
      <c r="AV276" s="247"/>
      <c r="AW276" s="247"/>
      <c r="AX276" s="247"/>
      <c r="AY276" s="247"/>
      <c r="AZ276" s="247"/>
      <c r="BA276" s="247"/>
      <c r="BB276" s="247"/>
      <c r="BC276" s="247"/>
      <c r="BD276" s="247"/>
      <c r="BE276" s="247"/>
      <c r="BF276" s="247"/>
      <c r="BG276" s="247"/>
      <c r="BH276" s="247"/>
      <c r="BI276" s="247"/>
      <c r="BJ276" s="247"/>
      <c r="BK276" s="247"/>
      <c r="BL276" s="247"/>
      <c r="BM276" s="247"/>
      <c r="BN276" s="247"/>
      <c r="BO276" s="247"/>
      <c r="BP276" s="247"/>
      <c r="BQ276" s="247"/>
      <c r="BR276" s="247"/>
      <c r="BS276" s="247"/>
      <c r="BT276" s="247"/>
      <c r="BU276" s="247"/>
      <c r="BV276" s="247"/>
      <c r="BW276" s="247"/>
      <c r="BX276" s="247"/>
      <c r="BY276" s="247"/>
      <c r="BZ276" s="247"/>
      <c r="CA276" s="247"/>
      <c r="CB276" s="247"/>
      <c r="CC276" s="247"/>
      <c r="CD276" s="247"/>
      <c r="CE276" s="53"/>
      <c r="CF276" s="53"/>
      <c r="CG276" s="53"/>
      <c r="CH276" s="53"/>
      <c r="CI276" s="53"/>
      <c r="CJ276" s="53"/>
      <c r="CK276" s="53"/>
      <c r="CL276" s="53"/>
      <c r="CM276" s="53"/>
      <c r="CN276" s="53"/>
      <c r="CO276" s="53"/>
      <c r="CP276" s="53"/>
      <c r="CQ276" s="53"/>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row>
    <row r="277" spans="1:200" ht="27.95" customHeight="1" x14ac:dyDescent="0.2">
      <c r="A277" s="375"/>
      <c r="B277" s="196"/>
      <c r="C277" s="316" t="s">
        <v>949</v>
      </c>
      <c r="D277" s="678"/>
      <c r="E277" s="679"/>
      <c r="F277" s="678"/>
      <c r="G277" s="679"/>
      <c r="H277" s="678"/>
      <c r="I277" s="679"/>
      <c r="J277" s="678"/>
      <c r="K277" s="679"/>
      <c r="L277" s="678"/>
      <c r="M277" s="679"/>
      <c r="N277" s="678"/>
      <c r="O277" s="679"/>
      <c r="P277" s="678"/>
      <c r="Q277" s="679"/>
      <c r="R277" s="678"/>
      <c r="S277" s="679"/>
      <c r="T277" s="678"/>
      <c r="U277" s="679"/>
      <c r="V277" s="678"/>
      <c r="W277" s="679"/>
      <c r="X277" s="795"/>
      <c r="Y277" s="793"/>
      <c r="Z277" s="794"/>
      <c r="AA277" s="230">
        <f t="shared" ref="AA277:AA280" si="41">IF(OR(COUNTIF($D$274:$W$274,"s"),COUNTIF($X$274,"na")),1,COUNTIF(D277:W277, "a"))</f>
        <v>0</v>
      </c>
      <c r="AB277" s="452"/>
      <c r="AC277" s="249"/>
      <c r="AD277" s="258"/>
      <c r="AE277" s="249"/>
      <c r="AF277" s="249"/>
      <c r="AG277" s="249"/>
      <c r="AH277" s="249"/>
      <c r="AI277" s="249"/>
      <c r="AJ277" s="249"/>
      <c r="AS277" s="247"/>
      <c r="AT277" s="247"/>
      <c r="AU277" s="247"/>
      <c r="AV277" s="247"/>
      <c r="AW277" s="247"/>
      <c r="AX277" s="247"/>
      <c r="AY277" s="247"/>
      <c r="AZ277" s="247"/>
      <c r="BA277" s="247"/>
      <c r="BB277" s="247"/>
      <c r="BC277" s="247"/>
      <c r="BD277" s="247"/>
      <c r="BE277" s="247"/>
      <c r="BF277" s="247"/>
      <c r="BG277" s="247"/>
      <c r="BH277" s="247"/>
      <c r="BI277" s="247"/>
      <c r="BJ277" s="247"/>
      <c r="BK277" s="247"/>
      <c r="BL277" s="247"/>
      <c r="BM277" s="247"/>
      <c r="BN277" s="247"/>
      <c r="BO277" s="247"/>
      <c r="BP277" s="247"/>
      <c r="BQ277" s="247"/>
      <c r="BR277" s="247"/>
      <c r="BS277" s="247"/>
      <c r="BT277" s="247"/>
      <c r="BU277" s="247"/>
      <c r="BV277" s="247"/>
      <c r="BW277" s="247"/>
      <c r="BX277" s="247"/>
      <c r="BY277" s="247"/>
      <c r="BZ277" s="247"/>
      <c r="CA277" s="247"/>
      <c r="CB277" s="247"/>
      <c r="CC277" s="247"/>
      <c r="CD277" s="247"/>
      <c r="CE277" s="53"/>
      <c r="CF277" s="53"/>
      <c r="CG277" s="53"/>
      <c r="CH277" s="53"/>
      <c r="CI277" s="53"/>
      <c r="CJ277" s="53"/>
      <c r="CK277" s="53"/>
      <c r="CL277" s="53"/>
      <c r="CM277" s="53"/>
      <c r="CN277" s="53"/>
      <c r="CO277" s="53"/>
      <c r="CP277" s="53"/>
      <c r="CQ277" s="53"/>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row>
    <row r="278" spans="1:200" ht="27.95" customHeight="1" x14ac:dyDescent="0.2">
      <c r="A278" s="375"/>
      <c r="B278" s="196"/>
      <c r="C278" s="316" t="s">
        <v>950</v>
      </c>
      <c r="D278" s="678"/>
      <c r="E278" s="679"/>
      <c r="F278" s="678"/>
      <c r="G278" s="679"/>
      <c r="H278" s="678"/>
      <c r="I278" s="679"/>
      <c r="J278" s="678"/>
      <c r="K278" s="679"/>
      <c r="L278" s="678"/>
      <c r="M278" s="679"/>
      <c r="N278" s="678"/>
      <c r="O278" s="679"/>
      <c r="P278" s="678"/>
      <c r="Q278" s="679"/>
      <c r="R278" s="678"/>
      <c r="S278" s="679"/>
      <c r="T278" s="678"/>
      <c r="U278" s="679"/>
      <c r="V278" s="678"/>
      <c r="W278" s="679"/>
      <c r="X278" s="795"/>
      <c r="Y278" s="793"/>
      <c r="Z278" s="794"/>
      <c r="AA278" s="230">
        <f t="shared" si="41"/>
        <v>0</v>
      </c>
      <c r="AB278" s="452"/>
      <c r="AC278" s="249"/>
      <c r="AD278" s="258"/>
      <c r="AE278" s="249"/>
      <c r="AF278" s="249"/>
      <c r="AG278" s="249"/>
      <c r="AH278" s="249"/>
      <c r="AI278" s="249"/>
      <c r="AJ278" s="249"/>
      <c r="AS278" s="247"/>
      <c r="AT278" s="247"/>
      <c r="AU278" s="247"/>
      <c r="AV278" s="247"/>
      <c r="AW278" s="247"/>
      <c r="AX278" s="247"/>
      <c r="AY278" s="247"/>
      <c r="AZ278" s="247"/>
      <c r="BA278" s="247"/>
      <c r="BB278" s="247"/>
      <c r="BC278" s="247"/>
      <c r="BD278" s="247"/>
      <c r="BE278" s="247"/>
      <c r="BF278" s="247"/>
      <c r="BG278" s="247"/>
      <c r="BH278" s="247"/>
      <c r="BI278" s="247"/>
      <c r="BJ278" s="247"/>
      <c r="BK278" s="247"/>
      <c r="BL278" s="247"/>
      <c r="BM278" s="247"/>
      <c r="BN278" s="247"/>
      <c r="BO278" s="247"/>
      <c r="BP278" s="247"/>
      <c r="BQ278" s="247"/>
      <c r="BR278" s="247"/>
      <c r="BS278" s="247"/>
      <c r="BT278" s="247"/>
      <c r="BU278" s="247"/>
      <c r="BV278" s="247"/>
      <c r="BW278" s="247"/>
      <c r="BX278" s="247"/>
      <c r="BY278" s="247"/>
      <c r="BZ278" s="247"/>
      <c r="CA278" s="247"/>
      <c r="CB278" s="247"/>
      <c r="CC278" s="247"/>
      <c r="CD278" s="247"/>
      <c r="CE278" s="53"/>
      <c r="CF278" s="53"/>
      <c r="CG278" s="53"/>
      <c r="CH278" s="53"/>
      <c r="CI278" s="53"/>
      <c r="CJ278" s="53"/>
      <c r="CK278" s="53"/>
      <c r="CL278" s="53"/>
      <c r="CM278" s="53"/>
      <c r="CN278" s="53"/>
      <c r="CO278" s="53"/>
      <c r="CP278" s="53"/>
      <c r="CQ278" s="53"/>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row>
    <row r="279" spans="1:200" ht="27.95" customHeight="1" x14ac:dyDescent="0.2">
      <c r="A279" s="375"/>
      <c r="B279" s="196"/>
      <c r="C279" s="316" t="s">
        <v>951</v>
      </c>
      <c r="D279" s="678"/>
      <c r="E279" s="679"/>
      <c r="F279" s="678"/>
      <c r="G279" s="679"/>
      <c r="H279" s="678"/>
      <c r="I279" s="679"/>
      <c r="J279" s="678"/>
      <c r="K279" s="679"/>
      <c r="L279" s="678"/>
      <c r="M279" s="679"/>
      <c r="N279" s="678"/>
      <c r="O279" s="679"/>
      <c r="P279" s="678"/>
      <c r="Q279" s="679"/>
      <c r="R279" s="678"/>
      <c r="S279" s="679"/>
      <c r="T279" s="678"/>
      <c r="U279" s="679"/>
      <c r="V279" s="678"/>
      <c r="W279" s="679"/>
      <c r="X279" s="795"/>
      <c r="Y279" s="793"/>
      <c r="Z279" s="794"/>
      <c r="AA279" s="230">
        <f t="shared" si="41"/>
        <v>0</v>
      </c>
      <c r="AB279" s="452"/>
      <c r="AC279" s="249"/>
      <c r="AD279" s="258"/>
      <c r="AE279" s="249"/>
      <c r="AF279" s="249"/>
      <c r="AG279" s="249"/>
      <c r="AH279" s="249"/>
      <c r="AI279" s="249"/>
      <c r="AJ279" s="249"/>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7"/>
      <c r="BQ279" s="247"/>
      <c r="BR279" s="247"/>
      <c r="BS279" s="247"/>
      <c r="BT279" s="247"/>
      <c r="BU279" s="247"/>
      <c r="BV279" s="247"/>
      <c r="BW279" s="247"/>
      <c r="BX279" s="247"/>
      <c r="BY279" s="247"/>
      <c r="BZ279" s="247"/>
      <c r="CA279" s="247"/>
      <c r="CB279" s="247"/>
      <c r="CC279" s="247"/>
      <c r="CD279" s="247"/>
      <c r="CE279" s="53"/>
      <c r="CF279" s="53"/>
      <c r="CG279" s="53"/>
      <c r="CH279" s="53"/>
      <c r="CI279" s="53"/>
      <c r="CJ279" s="53"/>
      <c r="CK279" s="53"/>
      <c r="CL279" s="53"/>
      <c r="CM279" s="53"/>
      <c r="CN279" s="53"/>
      <c r="CO279" s="53"/>
      <c r="CP279" s="53"/>
      <c r="CQ279" s="53"/>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row>
    <row r="280" spans="1:200" ht="27.95" customHeight="1" x14ac:dyDescent="0.2">
      <c r="A280" s="375"/>
      <c r="B280" s="199"/>
      <c r="C280" s="169" t="s">
        <v>1024</v>
      </c>
      <c r="D280" s="678"/>
      <c r="E280" s="679"/>
      <c r="F280" s="678"/>
      <c r="G280" s="679"/>
      <c r="H280" s="678"/>
      <c r="I280" s="679"/>
      <c r="J280" s="678"/>
      <c r="K280" s="679"/>
      <c r="L280" s="678"/>
      <c r="M280" s="679"/>
      <c r="N280" s="678"/>
      <c r="O280" s="679"/>
      <c r="P280" s="678"/>
      <c r="Q280" s="679"/>
      <c r="R280" s="678"/>
      <c r="S280" s="679"/>
      <c r="T280" s="678"/>
      <c r="U280" s="679"/>
      <c r="V280" s="678"/>
      <c r="W280" s="679"/>
      <c r="X280" s="796"/>
      <c r="Y280" s="797"/>
      <c r="Z280" s="798"/>
      <c r="AA280" s="230">
        <f t="shared" si="41"/>
        <v>0</v>
      </c>
      <c r="AB280" s="452"/>
      <c r="AC280" s="249"/>
      <c r="AD280" s="258"/>
      <c r="AE280" s="249"/>
      <c r="AF280" s="249"/>
      <c r="AG280" s="249"/>
      <c r="AH280" s="249"/>
      <c r="AI280" s="249"/>
      <c r="AJ280" s="249"/>
      <c r="AS280" s="247"/>
      <c r="AT280" s="247"/>
      <c r="AU280" s="247"/>
      <c r="AV280" s="247"/>
      <c r="AW280" s="247"/>
      <c r="AX280" s="247"/>
      <c r="AY280" s="247"/>
      <c r="AZ280" s="247"/>
      <c r="BA280" s="247"/>
      <c r="BB280" s="247"/>
      <c r="BC280" s="247"/>
      <c r="BD280" s="247"/>
      <c r="BE280" s="247"/>
      <c r="BF280" s="247"/>
      <c r="BG280" s="247"/>
      <c r="BH280" s="247"/>
      <c r="BI280" s="247"/>
      <c r="BJ280" s="247"/>
      <c r="BK280" s="247"/>
      <c r="BL280" s="247"/>
      <c r="BM280" s="247"/>
      <c r="BN280" s="247"/>
      <c r="BO280" s="247"/>
      <c r="BP280" s="247"/>
      <c r="BQ280" s="247"/>
      <c r="BR280" s="247"/>
      <c r="BS280" s="247"/>
      <c r="BT280" s="247"/>
      <c r="BU280" s="247"/>
      <c r="BV280" s="247"/>
      <c r="BW280" s="247"/>
      <c r="BX280" s="247"/>
      <c r="BY280" s="247"/>
      <c r="BZ280" s="247"/>
      <c r="CA280" s="247"/>
      <c r="CB280" s="247"/>
      <c r="CC280" s="247"/>
      <c r="CD280" s="247"/>
      <c r="CE280" s="53"/>
      <c r="CF280" s="53"/>
      <c r="CG280" s="53"/>
      <c r="CH280" s="53"/>
      <c r="CI280" s="53"/>
      <c r="CJ280" s="53"/>
      <c r="CK280" s="53"/>
      <c r="CL280" s="53"/>
      <c r="CM280" s="53"/>
      <c r="CN280" s="53"/>
      <c r="CO280" s="53"/>
      <c r="CP280" s="53"/>
      <c r="CQ280" s="53"/>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row>
    <row r="281" spans="1:200" ht="45" customHeight="1" x14ac:dyDescent="0.2">
      <c r="A281" s="375"/>
      <c r="B281" s="188" t="s">
        <v>952</v>
      </c>
      <c r="C281" s="140" t="s">
        <v>953</v>
      </c>
      <c r="D281" s="687"/>
      <c r="E281" s="688"/>
      <c r="F281" s="687"/>
      <c r="G281" s="688"/>
      <c r="H281" s="687"/>
      <c r="I281" s="688"/>
      <c r="J281" s="687"/>
      <c r="K281" s="688"/>
      <c r="L281" s="687"/>
      <c r="M281" s="688"/>
      <c r="N281" s="687"/>
      <c r="O281" s="688"/>
      <c r="P281" s="687"/>
      <c r="Q281" s="688"/>
      <c r="R281" s="687"/>
      <c r="S281" s="688"/>
      <c r="T281" s="687"/>
      <c r="U281" s="688"/>
      <c r="V281" s="687"/>
      <c r="W281" s="688"/>
      <c r="X281" s="582"/>
      <c r="Y281" s="33">
        <f t="shared" ref="Y281:Y282" si="42">IF(OR(D281="s",F281="s",H281="s",J281="s",L281="s",N281="s",P281="s",R281="s",T281="s",V281="s"), 0, IF(OR(D281="a",F281="a",H281="a",J281="a",L281="a",N281="a",P281="a",R281="a",T281="a",V281="a"),Z281,0))</f>
        <v>0</v>
      </c>
      <c r="Z281" s="382">
        <f>IF(X281="na",0,30)</f>
        <v>30</v>
      </c>
      <c r="AA281" s="40">
        <f>IF(OR(COUNTIF(D282:W282,"a")+COUNTIF(D282:W282,"s")+COUNTIF(X282:X282,"na")&gt;0),0,(COUNTIF(D281:W281,"a")+COUNTIF(D281:W281,"s")+COUNTIF(X281,"na")))</f>
        <v>0</v>
      </c>
      <c r="AB281" s="314"/>
      <c r="AC281" s="249"/>
      <c r="AD281" s="258"/>
      <c r="AE281" s="249"/>
      <c r="AF281" s="249"/>
      <c r="AG281" s="249"/>
      <c r="AH281" s="249"/>
      <c r="AI281" s="249"/>
      <c r="AJ281" s="249"/>
      <c r="AT281" s="247"/>
      <c r="AU281" s="247"/>
      <c r="AV281" s="247"/>
      <c r="AW281" s="247"/>
      <c r="AX281" s="247"/>
      <c r="AY281" s="247"/>
      <c r="AZ281" s="247"/>
      <c r="BA281" s="247"/>
      <c r="BB281" s="247"/>
      <c r="BC281" s="247"/>
      <c r="BD281" s="247"/>
      <c r="BE281" s="247"/>
      <c r="BF281" s="247"/>
      <c r="BG281" s="247"/>
      <c r="BH281" s="247"/>
      <c r="BI281" s="247"/>
      <c r="BJ281" s="247"/>
      <c r="BK281" s="247"/>
      <c r="BL281" s="247"/>
      <c r="BM281" s="247"/>
      <c r="BN281" s="247"/>
      <c r="BO281" s="247"/>
      <c r="BP281" s="247"/>
      <c r="BQ281" s="247"/>
      <c r="BR281" s="247"/>
      <c r="BS281" s="247"/>
      <c r="BT281" s="247"/>
      <c r="BU281" s="247"/>
      <c r="BV281" s="247"/>
      <c r="BW281" s="247"/>
      <c r="BX281" s="247"/>
      <c r="BY281" s="247"/>
      <c r="BZ281" s="247"/>
      <c r="CA281" s="247"/>
      <c r="CB281" s="247"/>
      <c r="CC281" s="247"/>
      <c r="CD281" s="247"/>
      <c r="CE281" s="247"/>
      <c r="CF281" s="247"/>
      <c r="CG281" s="53"/>
      <c r="CH281" s="53"/>
      <c r="CI281" s="53"/>
      <c r="CJ281" s="53"/>
      <c r="CK281" s="53"/>
      <c r="CL281" s="53"/>
      <c r="CM281" s="53"/>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row>
    <row r="282" spans="1:200" ht="45" customHeight="1" thickBot="1" x14ac:dyDescent="0.25">
      <c r="A282" s="373"/>
      <c r="B282" s="209" t="s">
        <v>954</v>
      </c>
      <c r="C282" s="586" t="s">
        <v>955</v>
      </c>
      <c r="D282" s="746"/>
      <c r="E282" s="747"/>
      <c r="F282" s="746"/>
      <c r="G282" s="747"/>
      <c r="H282" s="746"/>
      <c r="I282" s="747"/>
      <c r="J282" s="746"/>
      <c r="K282" s="747"/>
      <c r="L282" s="746"/>
      <c r="M282" s="747"/>
      <c r="N282" s="746"/>
      <c r="O282" s="747"/>
      <c r="P282" s="746"/>
      <c r="Q282" s="747"/>
      <c r="R282" s="746"/>
      <c r="S282" s="747"/>
      <c r="T282" s="746"/>
      <c r="U282" s="747"/>
      <c r="V282" s="746"/>
      <c r="W282" s="747"/>
      <c r="X282" s="587"/>
      <c r="Y282" s="588">
        <f t="shared" si="42"/>
        <v>0</v>
      </c>
      <c r="Z282" s="494">
        <f>IF(X281="na",0,15)</f>
        <v>15</v>
      </c>
      <c r="AA282" s="40">
        <f>IF(OR(COUNTIF(D281:W281,"a")+COUNTIF(D281:W281,"s")+COUNTIF(X281:X281,"na")&gt;0),0,(COUNTIF(D282:W282,"a")+COUNTIF(D282:W282,"s")+COUNTIF(X282,"na")))</f>
        <v>0</v>
      </c>
      <c r="AB282" s="314"/>
      <c r="AC282" s="249"/>
      <c r="AD282" s="258"/>
      <c r="AE282" s="249"/>
      <c r="AF282" s="249"/>
      <c r="AG282" s="249"/>
      <c r="AH282" s="249"/>
      <c r="AI282" s="249"/>
      <c r="AJ282" s="249"/>
      <c r="AT282" s="247"/>
      <c r="AU282" s="247"/>
      <c r="AV282" s="247"/>
      <c r="AW282" s="247"/>
      <c r="AX282" s="247"/>
      <c r="AY282" s="247"/>
      <c r="AZ282" s="247"/>
      <c r="BA282" s="247"/>
      <c r="BB282" s="247"/>
      <c r="BC282" s="247"/>
      <c r="BD282" s="247"/>
      <c r="BE282" s="247"/>
      <c r="BF282" s="247"/>
      <c r="BG282" s="247"/>
      <c r="BH282" s="247"/>
      <c r="BI282" s="247"/>
      <c r="BJ282" s="247"/>
      <c r="BK282" s="247"/>
      <c r="BL282" s="247"/>
      <c r="BM282" s="247"/>
      <c r="BN282" s="247"/>
      <c r="BO282" s="247"/>
      <c r="BP282" s="247"/>
      <c r="BQ282" s="247"/>
      <c r="BR282" s="247"/>
      <c r="BS282" s="247"/>
      <c r="BT282" s="247"/>
      <c r="BU282" s="247"/>
      <c r="BV282" s="247"/>
      <c r="BW282" s="247"/>
      <c r="BX282" s="247"/>
      <c r="BY282" s="247"/>
      <c r="BZ282" s="247"/>
      <c r="CA282" s="247"/>
      <c r="CB282" s="247"/>
      <c r="CC282" s="247"/>
      <c r="CD282" s="247"/>
      <c r="CE282" s="247"/>
      <c r="CF282" s="247"/>
      <c r="CG282" s="53"/>
      <c r="CH282" s="53"/>
      <c r="CI282" s="53"/>
      <c r="CJ282" s="53"/>
      <c r="CK282" s="53"/>
      <c r="CL282" s="53"/>
      <c r="CM282" s="53"/>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row>
    <row r="283" spans="1:200" ht="30" customHeight="1" x14ac:dyDescent="0.2">
      <c r="A283" s="364"/>
      <c r="B283" s="90"/>
      <c r="C283" s="589" t="s">
        <v>956</v>
      </c>
      <c r="D283" s="719"/>
      <c r="E283" s="719"/>
      <c r="F283" s="719"/>
      <c r="G283" s="719"/>
      <c r="H283" s="719"/>
      <c r="I283" s="719"/>
      <c r="J283" s="719"/>
      <c r="K283" s="719"/>
      <c r="L283" s="719"/>
      <c r="M283" s="719"/>
      <c r="N283" s="719"/>
      <c r="O283" s="719"/>
      <c r="P283" s="719"/>
      <c r="Q283" s="719"/>
      <c r="R283" s="719"/>
      <c r="S283" s="719"/>
      <c r="T283" s="719"/>
      <c r="U283" s="719"/>
      <c r="V283" s="719"/>
      <c r="W283" s="719"/>
      <c r="X283" s="719"/>
      <c r="Y283" s="719"/>
      <c r="Z283" s="786"/>
      <c r="AA283" s="229"/>
      <c r="AC283" s="249"/>
      <c r="AD283" s="258"/>
      <c r="AE283" s="249"/>
      <c r="AF283" s="249"/>
      <c r="AG283" s="249"/>
      <c r="AH283" s="249"/>
      <c r="AI283" s="249"/>
      <c r="AJ283" s="249"/>
      <c r="AS283" s="247"/>
      <c r="AT283" s="247"/>
      <c r="AU283" s="247"/>
      <c r="AV283" s="247"/>
      <c r="AW283" s="247"/>
      <c r="AX283" s="247"/>
      <c r="AY283" s="247"/>
      <c r="AZ283" s="247"/>
      <c r="BA283" s="247"/>
      <c r="BB283" s="247"/>
      <c r="BC283" s="247"/>
      <c r="BD283" s="247"/>
      <c r="BE283" s="247"/>
      <c r="BF283" s="247"/>
      <c r="BG283" s="247"/>
      <c r="BH283" s="247"/>
      <c r="BI283" s="247"/>
      <c r="BJ283" s="247"/>
      <c r="BK283" s="247"/>
      <c r="BL283" s="247"/>
      <c r="BM283" s="247"/>
      <c r="BN283" s="247"/>
      <c r="BO283" s="247"/>
      <c r="BP283" s="247"/>
      <c r="BQ283" s="247"/>
      <c r="BR283" s="247"/>
      <c r="BS283" s="247"/>
      <c r="BT283" s="247"/>
      <c r="BU283" s="247"/>
      <c r="BV283" s="247"/>
      <c r="BW283" s="247"/>
      <c r="BX283" s="247"/>
      <c r="BY283" s="247"/>
      <c r="BZ283" s="247"/>
      <c r="CA283" s="247"/>
      <c r="CB283" s="247"/>
      <c r="CC283" s="247"/>
      <c r="CD283" s="247"/>
      <c r="CE283" s="53"/>
      <c r="CF283" s="53"/>
      <c r="CG283" s="53"/>
      <c r="CH283" s="53"/>
      <c r="CI283" s="53"/>
      <c r="CJ283" s="53"/>
      <c r="CK283" s="53"/>
      <c r="CL283" s="53"/>
      <c r="CM283" s="53"/>
      <c r="CN283" s="53"/>
      <c r="CO283" s="53"/>
      <c r="CP283" s="53"/>
      <c r="CQ283" s="53"/>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row>
    <row r="284" spans="1:200" ht="45" customHeight="1" x14ac:dyDescent="0.2">
      <c r="A284" s="375"/>
      <c r="B284" s="585" t="s">
        <v>957</v>
      </c>
      <c r="C284" s="316" t="s">
        <v>958</v>
      </c>
      <c r="D284" s="782"/>
      <c r="E284" s="783"/>
      <c r="F284" s="782"/>
      <c r="G284" s="783"/>
      <c r="H284" s="782"/>
      <c r="I284" s="783"/>
      <c r="J284" s="782"/>
      <c r="K284" s="783"/>
      <c r="L284" s="782"/>
      <c r="M284" s="783"/>
      <c r="N284" s="782"/>
      <c r="O284" s="783"/>
      <c r="P284" s="782"/>
      <c r="Q284" s="783"/>
      <c r="R284" s="782"/>
      <c r="S284" s="783"/>
      <c r="T284" s="782"/>
      <c r="U284" s="783"/>
      <c r="V284" s="782"/>
      <c r="W284" s="783"/>
      <c r="X284" s="454"/>
      <c r="Y284" s="455">
        <f t="shared" ref="Y284" si="43">IF(OR(D284="s",F284="s",H284="s",J284="s",L284="s",N284="s",P284="s",R284="s",T284="s",V284="s"), 0, IF(OR(D284="a",F284="a",H284="a",J284="a",L284="a",N284="a",P284="a",R284="a",T284="a",V284="a"),Z284,0))</f>
        <v>0</v>
      </c>
      <c r="Z284" s="559">
        <v>15</v>
      </c>
      <c r="AA284" s="230">
        <f>COUNTIF(D284:W284,"a")+COUNTIF(D284:W284,"s")</f>
        <v>0</v>
      </c>
      <c r="AB284" s="452"/>
      <c r="AC284" s="249"/>
      <c r="AD284" s="258"/>
      <c r="AE284" s="249"/>
      <c r="AF284" s="249"/>
      <c r="AG284" s="249"/>
      <c r="AH284" s="249"/>
      <c r="AI284" s="249"/>
      <c r="AJ284" s="249"/>
      <c r="AS284" s="247"/>
      <c r="AT284" s="247"/>
      <c r="AU284" s="247"/>
      <c r="AV284" s="247"/>
      <c r="AW284" s="247"/>
      <c r="AX284" s="247"/>
      <c r="AY284" s="247"/>
      <c r="AZ284" s="247"/>
      <c r="BA284" s="247"/>
      <c r="BB284" s="247"/>
      <c r="BC284" s="247"/>
      <c r="BD284" s="247"/>
      <c r="BE284" s="247"/>
      <c r="BF284" s="247"/>
      <c r="BG284" s="247"/>
      <c r="BH284" s="247"/>
      <c r="BI284" s="247"/>
      <c r="BJ284" s="247"/>
      <c r="BK284" s="247"/>
      <c r="BL284" s="247"/>
      <c r="BM284" s="247"/>
      <c r="BN284" s="247"/>
      <c r="BO284" s="247"/>
      <c r="BP284" s="247"/>
      <c r="BQ284" s="247"/>
      <c r="BR284" s="247"/>
      <c r="BS284" s="247"/>
      <c r="BT284" s="247"/>
      <c r="BU284" s="247"/>
      <c r="BV284" s="247"/>
      <c r="BW284" s="247"/>
      <c r="BX284" s="247"/>
      <c r="BY284" s="247"/>
      <c r="BZ284" s="247"/>
      <c r="CA284" s="247"/>
      <c r="CB284" s="247"/>
      <c r="CC284" s="247"/>
      <c r="CD284" s="247"/>
      <c r="CE284" s="53"/>
      <c r="CF284" s="53"/>
      <c r="CG284" s="53"/>
      <c r="CH284" s="53"/>
      <c r="CI284" s="53"/>
      <c r="CJ284" s="53"/>
      <c r="CK284" s="53"/>
      <c r="CL284" s="53"/>
      <c r="CM284" s="53"/>
      <c r="CN284" s="53"/>
      <c r="CO284" s="53"/>
      <c r="CP284" s="53"/>
      <c r="CQ284" s="53"/>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row>
    <row r="285" spans="1:200" ht="30" customHeight="1" x14ac:dyDescent="0.2">
      <c r="A285" s="375"/>
      <c r="B285" s="563"/>
      <c r="C285" s="560" t="s">
        <v>959</v>
      </c>
      <c r="D285" s="776" t="s">
        <v>891</v>
      </c>
      <c r="E285" s="777"/>
      <c r="F285" s="777"/>
      <c r="G285" s="777"/>
      <c r="H285" s="777"/>
      <c r="I285" s="777"/>
      <c r="J285" s="777"/>
      <c r="K285" s="777"/>
      <c r="L285" s="777"/>
      <c r="M285" s="777"/>
      <c r="N285" s="777"/>
      <c r="O285" s="777"/>
      <c r="P285" s="777"/>
      <c r="Q285" s="777"/>
      <c r="R285" s="777"/>
      <c r="S285" s="777"/>
      <c r="T285" s="777"/>
      <c r="U285" s="777"/>
      <c r="V285" s="777"/>
      <c r="W285" s="777"/>
      <c r="X285" s="777"/>
      <c r="Y285" s="777"/>
      <c r="Z285" s="778"/>
      <c r="AC285" s="249"/>
      <c r="AD285" s="258"/>
      <c r="AE285" s="249"/>
      <c r="AF285" s="249"/>
      <c r="AG285" s="249"/>
      <c r="AH285" s="249"/>
      <c r="AI285" s="249"/>
      <c r="AJ285" s="249"/>
      <c r="AS285" s="247"/>
      <c r="AT285" s="247"/>
      <c r="AU285" s="247"/>
      <c r="AV285" s="247"/>
      <c r="AW285" s="247"/>
      <c r="AX285" s="247"/>
      <c r="AY285" s="247"/>
      <c r="AZ285" s="247"/>
      <c r="BA285" s="247"/>
      <c r="BB285" s="247"/>
      <c r="BC285" s="247"/>
      <c r="BD285" s="247"/>
      <c r="BE285" s="247"/>
      <c r="BF285" s="247"/>
      <c r="BG285" s="247"/>
      <c r="BH285" s="247"/>
      <c r="BI285" s="247"/>
      <c r="BJ285" s="247"/>
      <c r="BK285" s="247"/>
      <c r="BL285" s="247"/>
      <c r="BM285" s="247"/>
      <c r="BN285" s="247"/>
      <c r="BO285" s="247"/>
      <c r="BP285" s="247"/>
      <c r="BQ285" s="247"/>
      <c r="BR285" s="247"/>
      <c r="BS285" s="247"/>
      <c r="BT285" s="247"/>
      <c r="BU285" s="247"/>
      <c r="BV285" s="247"/>
      <c r="BW285" s="247"/>
      <c r="BX285" s="247"/>
      <c r="BY285" s="247"/>
      <c r="BZ285" s="247"/>
      <c r="CA285" s="247"/>
      <c r="CB285" s="247"/>
      <c r="CC285" s="247"/>
      <c r="CD285" s="247"/>
      <c r="CE285" s="53"/>
      <c r="CF285" s="53"/>
      <c r="CG285" s="53"/>
      <c r="CH285" s="53"/>
      <c r="CI285" s="53"/>
      <c r="CJ285" s="53"/>
      <c r="CK285" s="53"/>
      <c r="CL285" s="53"/>
      <c r="CM285" s="53"/>
      <c r="CN285" s="53"/>
      <c r="CO285" s="53"/>
      <c r="CP285" s="53"/>
      <c r="CQ285" s="53"/>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row>
    <row r="286" spans="1:200" ht="27.95" customHeight="1" x14ac:dyDescent="0.2">
      <c r="A286" s="375"/>
      <c r="B286" s="564"/>
      <c r="C286" s="316" t="s">
        <v>960</v>
      </c>
      <c r="D286" s="687"/>
      <c r="E286" s="688"/>
      <c r="F286" s="678"/>
      <c r="G286" s="679"/>
      <c r="H286" s="678"/>
      <c r="I286" s="679"/>
      <c r="J286" s="678"/>
      <c r="K286" s="679"/>
      <c r="L286" s="678"/>
      <c r="M286" s="679"/>
      <c r="N286" s="678"/>
      <c r="O286" s="679"/>
      <c r="P286" s="678"/>
      <c r="Q286" s="679"/>
      <c r="R286" s="678"/>
      <c r="S286" s="679"/>
      <c r="T286" s="678"/>
      <c r="U286" s="679"/>
      <c r="V286" s="678"/>
      <c r="W286" s="679"/>
      <c r="X286" s="724"/>
      <c r="Y286" s="725"/>
      <c r="Z286" s="726"/>
      <c r="AA286" s="230">
        <f>IF(COUNTIF($D$284:$W$284,"s"),1,COUNTIF(D286:W286, "a"))</f>
        <v>0</v>
      </c>
      <c r="AB286" s="452"/>
      <c r="AC286" s="249"/>
      <c r="AD286" s="258"/>
      <c r="AE286" s="249"/>
      <c r="AF286" s="249"/>
      <c r="AG286" s="249"/>
      <c r="AH286" s="249"/>
      <c r="AI286" s="249"/>
      <c r="AJ286" s="249"/>
      <c r="AS286" s="247"/>
      <c r="AT286" s="247"/>
      <c r="AU286" s="247"/>
      <c r="AV286" s="247"/>
      <c r="AW286" s="247"/>
      <c r="AX286" s="247"/>
      <c r="AY286" s="247"/>
      <c r="AZ286" s="247"/>
      <c r="BA286" s="247"/>
      <c r="BB286" s="247"/>
      <c r="BC286" s="247"/>
      <c r="BD286" s="247"/>
      <c r="BE286" s="247"/>
      <c r="BF286" s="247"/>
      <c r="BG286" s="247"/>
      <c r="BH286" s="247"/>
      <c r="BI286" s="247"/>
      <c r="BJ286" s="247"/>
      <c r="BK286" s="247"/>
      <c r="BL286" s="247"/>
      <c r="BM286" s="247"/>
      <c r="BN286" s="247"/>
      <c r="BO286" s="247"/>
      <c r="BP286" s="247"/>
      <c r="BQ286" s="247"/>
      <c r="BR286" s="247"/>
      <c r="BS286" s="247"/>
      <c r="BT286" s="247"/>
      <c r="BU286" s="247"/>
      <c r="BV286" s="247"/>
      <c r="BW286" s="247"/>
      <c r="BX286" s="247"/>
      <c r="BY286" s="247"/>
      <c r="BZ286" s="247"/>
      <c r="CA286" s="247"/>
      <c r="CB286" s="247"/>
      <c r="CC286" s="247"/>
      <c r="CD286" s="247"/>
      <c r="CE286" s="53"/>
      <c r="CF286" s="53"/>
      <c r="CG286" s="53"/>
      <c r="CH286" s="53"/>
      <c r="CI286" s="53"/>
      <c r="CJ286" s="53"/>
      <c r="CK286" s="53"/>
      <c r="CL286" s="53"/>
      <c r="CM286" s="53"/>
      <c r="CN286" s="53"/>
      <c r="CO286" s="53"/>
      <c r="CP286" s="53"/>
      <c r="CQ286" s="53"/>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row>
    <row r="287" spans="1:200" ht="27.95" customHeight="1" x14ac:dyDescent="0.2">
      <c r="A287" s="375"/>
      <c r="B287" s="565"/>
      <c r="C287" s="316" t="s">
        <v>961</v>
      </c>
      <c r="D287" s="678"/>
      <c r="E287" s="679"/>
      <c r="F287" s="678"/>
      <c r="G287" s="679"/>
      <c r="H287" s="678"/>
      <c r="I287" s="679"/>
      <c r="J287" s="678"/>
      <c r="K287" s="679"/>
      <c r="L287" s="678"/>
      <c r="M287" s="679"/>
      <c r="N287" s="678"/>
      <c r="O287" s="679"/>
      <c r="P287" s="678"/>
      <c r="Q287" s="679"/>
      <c r="R287" s="678"/>
      <c r="S287" s="679"/>
      <c r="T287" s="678"/>
      <c r="U287" s="679"/>
      <c r="V287" s="678"/>
      <c r="W287" s="679"/>
      <c r="X287" s="727"/>
      <c r="Y287" s="728"/>
      <c r="Z287" s="729"/>
      <c r="AA287" s="230">
        <f t="shared" ref="AA287:AA294" si="44">IF(COUNTIF($D$284:$W$284,"s"),1,COUNTIF(D287:W287, "a"))</f>
        <v>0</v>
      </c>
      <c r="AB287" s="452"/>
      <c r="AC287" s="249"/>
      <c r="AD287" s="258"/>
      <c r="AE287" s="249"/>
      <c r="AF287" s="249"/>
      <c r="AG287" s="249"/>
      <c r="AH287" s="249"/>
      <c r="AI287" s="249"/>
      <c r="AJ287" s="249"/>
      <c r="AS287" s="247"/>
      <c r="AT287" s="247"/>
      <c r="AU287" s="247"/>
      <c r="AV287" s="247"/>
      <c r="AW287" s="247"/>
      <c r="AX287" s="247"/>
      <c r="AY287" s="247"/>
      <c r="AZ287" s="247"/>
      <c r="BA287" s="247"/>
      <c r="BB287" s="247"/>
      <c r="BC287" s="247"/>
      <c r="BD287" s="247"/>
      <c r="BE287" s="247"/>
      <c r="BF287" s="247"/>
      <c r="BG287" s="247"/>
      <c r="BH287" s="247"/>
      <c r="BI287" s="247"/>
      <c r="BJ287" s="247"/>
      <c r="BK287" s="247"/>
      <c r="BL287" s="247"/>
      <c r="BM287" s="247"/>
      <c r="BN287" s="247"/>
      <c r="BO287" s="247"/>
      <c r="BP287" s="247"/>
      <c r="BQ287" s="247"/>
      <c r="BR287" s="247"/>
      <c r="BS287" s="247"/>
      <c r="BT287" s="247"/>
      <c r="BU287" s="247"/>
      <c r="BV287" s="247"/>
      <c r="BW287" s="247"/>
      <c r="BX287" s="247"/>
      <c r="BY287" s="247"/>
      <c r="BZ287" s="247"/>
      <c r="CA287" s="247"/>
      <c r="CB287" s="247"/>
      <c r="CC287" s="247"/>
      <c r="CD287" s="247"/>
      <c r="CE287" s="53"/>
      <c r="CF287" s="53"/>
      <c r="CG287" s="53"/>
      <c r="CH287" s="53"/>
      <c r="CI287" s="53"/>
      <c r="CJ287" s="53"/>
      <c r="CK287" s="53"/>
      <c r="CL287" s="53"/>
      <c r="CM287" s="53"/>
      <c r="CN287" s="53"/>
      <c r="CO287" s="53"/>
      <c r="CP287" s="53"/>
      <c r="CQ287" s="53"/>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row>
    <row r="288" spans="1:200" ht="27.95" customHeight="1" x14ac:dyDescent="0.2">
      <c r="A288" s="620"/>
      <c r="B288" s="86"/>
      <c r="C288" s="169" t="s">
        <v>962</v>
      </c>
      <c r="D288" s="678"/>
      <c r="E288" s="679"/>
      <c r="F288" s="678"/>
      <c r="G288" s="679"/>
      <c r="H288" s="678"/>
      <c r="I288" s="679"/>
      <c r="J288" s="678"/>
      <c r="K288" s="679"/>
      <c r="L288" s="678"/>
      <c r="M288" s="679"/>
      <c r="N288" s="678"/>
      <c r="O288" s="679"/>
      <c r="P288" s="678"/>
      <c r="Q288" s="679"/>
      <c r="R288" s="678"/>
      <c r="S288" s="679"/>
      <c r="T288" s="678"/>
      <c r="U288" s="679"/>
      <c r="V288" s="678"/>
      <c r="W288" s="679"/>
      <c r="X288" s="727"/>
      <c r="Y288" s="728"/>
      <c r="Z288" s="729"/>
      <c r="AA288" s="230">
        <f t="shared" si="44"/>
        <v>0</v>
      </c>
      <c r="AB288" s="452"/>
      <c r="AC288" s="249"/>
      <c r="AD288" s="258"/>
      <c r="AE288" s="249"/>
      <c r="AF288" s="249"/>
      <c r="AG288" s="249"/>
      <c r="AH288" s="249"/>
      <c r="AI288" s="249"/>
      <c r="AJ288" s="249"/>
      <c r="AS288" s="247"/>
      <c r="AT288" s="247"/>
      <c r="AU288" s="247"/>
      <c r="AV288" s="247"/>
      <c r="AW288" s="247"/>
      <c r="AX288" s="247"/>
      <c r="AY288" s="247"/>
      <c r="AZ288" s="247"/>
      <c r="BA288" s="247"/>
      <c r="BB288" s="247"/>
      <c r="BC288" s="247"/>
      <c r="BD288" s="247"/>
      <c r="BE288" s="247"/>
      <c r="BF288" s="247"/>
      <c r="BG288" s="247"/>
      <c r="BH288" s="247"/>
      <c r="BI288" s="247"/>
      <c r="BJ288" s="247"/>
      <c r="BK288" s="247"/>
      <c r="BL288" s="247"/>
      <c r="BM288" s="247"/>
      <c r="BN288" s="247"/>
      <c r="BO288" s="247"/>
      <c r="BP288" s="247"/>
      <c r="BQ288" s="247"/>
      <c r="BR288" s="247"/>
      <c r="BS288" s="247"/>
      <c r="BT288" s="247"/>
      <c r="BU288" s="247"/>
      <c r="BV288" s="247"/>
      <c r="BW288" s="247"/>
      <c r="BX288" s="247"/>
      <c r="BY288" s="247"/>
      <c r="BZ288" s="247"/>
      <c r="CA288" s="247"/>
      <c r="CB288" s="247"/>
      <c r="CC288" s="247"/>
      <c r="CD288" s="247"/>
      <c r="CE288" s="53"/>
      <c r="CF288" s="53"/>
      <c r="CG288" s="53"/>
      <c r="CH288" s="53"/>
      <c r="CI288" s="53"/>
      <c r="CJ288" s="53"/>
      <c r="CK288" s="53"/>
      <c r="CL288" s="53"/>
      <c r="CM288" s="53"/>
      <c r="CN288" s="53"/>
      <c r="CO288" s="53"/>
      <c r="CP288" s="53"/>
      <c r="CQ288" s="53"/>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row>
    <row r="289" spans="1:200" ht="27.95" customHeight="1" x14ac:dyDescent="0.2">
      <c r="A289" s="375"/>
      <c r="B289" s="564"/>
      <c r="C289" s="169" t="s">
        <v>963</v>
      </c>
      <c r="D289" s="678"/>
      <c r="E289" s="679"/>
      <c r="F289" s="678"/>
      <c r="G289" s="679"/>
      <c r="H289" s="678"/>
      <c r="I289" s="679"/>
      <c r="J289" s="678"/>
      <c r="K289" s="679"/>
      <c r="L289" s="678"/>
      <c r="M289" s="679"/>
      <c r="N289" s="678"/>
      <c r="O289" s="679"/>
      <c r="P289" s="678"/>
      <c r="Q289" s="679"/>
      <c r="R289" s="678"/>
      <c r="S289" s="679"/>
      <c r="T289" s="678"/>
      <c r="U289" s="679"/>
      <c r="V289" s="678"/>
      <c r="W289" s="679"/>
      <c r="X289" s="727"/>
      <c r="Y289" s="728"/>
      <c r="Z289" s="729"/>
      <c r="AA289" s="230">
        <f t="shared" si="44"/>
        <v>0</v>
      </c>
      <c r="AB289" s="452"/>
      <c r="AC289" s="249"/>
      <c r="AD289" s="258"/>
      <c r="AE289" s="249"/>
      <c r="AF289" s="249"/>
      <c r="AG289" s="249"/>
      <c r="AH289" s="249"/>
      <c r="AI289" s="249"/>
      <c r="AJ289" s="249"/>
      <c r="AS289" s="247"/>
      <c r="AT289" s="247"/>
      <c r="AU289" s="247"/>
      <c r="AV289" s="247"/>
      <c r="AW289" s="247"/>
      <c r="AX289" s="247"/>
      <c r="AY289" s="247"/>
      <c r="AZ289" s="247"/>
      <c r="BA289" s="247"/>
      <c r="BB289" s="247"/>
      <c r="BC289" s="247"/>
      <c r="BD289" s="247"/>
      <c r="BE289" s="247"/>
      <c r="BF289" s="247"/>
      <c r="BG289" s="247"/>
      <c r="BH289" s="247"/>
      <c r="BI289" s="247"/>
      <c r="BJ289" s="247"/>
      <c r="BK289" s="247"/>
      <c r="BL289" s="247"/>
      <c r="BM289" s="247"/>
      <c r="BN289" s="247"/>
      <c r="BO289" s="247"/>
      <c r="BP289" s="247"/>
      <c r="BQ289" s="247"/>
      <c r="BR289" s="247"/>
      <c r="BS289" s="247"/>
      <c r="BT289" s="247"/>
      <c r="BU289" s="247"/>
      <c r="BV289" s="247"/>
      <c r="BW289" s="247"/>
      <c r="BX289" s="247"/>
      <c r="BY289" s="247"/>
      <c r="BZ289" s="247"/>
      <c r="CA289" s="247"/>
      <c r="CB289" s="247"/>
      <c r="CC289" s="247"/>
      <c r="CD289" s="247"/>
      <c r="CE289" s="53"/>
      <c r="CF289" s="53"/>
      <c r="CG289" s="53"/>
      <c r="CH289" s="53"/>
      <c r="CI289" s="53"/>
      <c r="CJ289" s="53"/>
      <c r="CK289" s="53"/>
      <c r="CL289" s="53"/>
      <c r="CM289" s="53"/>
      <c r="CN289" s="53"/>
      <c r="CO289" s="53"/>
      <c r="CP289" s="53"/>
      <c r="CQ289" s="53"/>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row>
    <row r="290" spans="1:200" ht="27.95" customHeight="1" x14ac:dyDescent="0.2">
      <c r="A290" s="375"/>
      <c r="B290" s="565"/>
      <c r="C290" s="316" t="s">
        <v>964</v>
      </c>
      <c r="D290" s="678"/>
      <c r="E290" s="679"/>
      <c r="F290" s="678"/>
      <c r="G290" s="679"/>
      <c r="H290" s="678"/>
      <c r="I290" s="679"/>
      <c r="J290" s="678"/>
      <c r="K290" s="679"/>
      <c r="L290" s="678"/>
      <c r="M290" s="679"/>
      <c r="N290" s="678"/>
      <c r="O290" s="679"/>
      <c r="P290" s="678"/>
      <c r="Q290" s="679"/>
      <c r="R290" s="678"/>
      <c r="S290" s="679"/>
      <c r="T290" s="678"/>
      <c r="U290" s="679"/>
      <c r="V290" s="678"/>
      <c r="W290" s="679"/>
      <c r="X290" s="727"/>
      <c r="Y290" s="728"/>
      <c r="Z290" s="729"/>
      <c r="AA290" s="230">
        <f t="shared" si="44"/>
        <v>0</v>
      </c>
      <c r="AB290" s="452"/>
      <c r="AC290" s="249"/>
      <c r="AD290" s="258"/>
      <c r="AE290" s="249"/>
      <c r="AF290" s="249"/>
      <c r="AG290" s="249"/>
      <c r="AH290" s="249"/>
      <c r="AI290" s="249"/>
      <c r="AJ290" s="249"/>
      <c r="AS290" s="247"/>
      <c r="AT290" s="247"/>
      <c r="AU290" s="247"/>
      <c r="AV290" s="247"/>
      <c r="AW290" s="247"/>
      <c r="AX290" s="247"/>
      <c r="AY290" s="247"/>
      <c r="AZ290" s="247"/>
      <c r="BA290" s="247"/>
      <c r="BB290" s="247"/>
      <c r="BC290" s="247"/>
      <c r="BD290" s="247"/>
      <c r="BE290" s="247"/>
      <c r="BF290" s="247"/>
      <c r="BG290" s="247"/>
      <c r="BH290" s="247"/>
      <c r="BI290" s="247"/>
      <c r="BJ290" s="247"/>
      <c r="BK290" s="247"/>
      <c r="BL290" s="247"/>
      <c r="BM290" s="247"/>
      <c r="BN290" s="247"/>
      <c r="BO290" s="247"/>
      <c r="BP290" s="247"/>
      <c r="BQ290" s="247"/>
      <c r="BR290" s="247"/>
      <c r="BS290" s="247"/>
      <c r="BT290" s="247"/>
      <c r="BU290" s="247"/>
      <c r="BV290" s="247"/>
      <c r="BW290" s="247"/>
      <c r="BX290" s="247"/>
      <c r="BY290" s="247"/>
      <c r="BZ290" s="247"/>
      <c r="CA290" s="247"/>
      <c r="CB290" s="247"/>
      <c r="CC290" s="247"/>
      <c r="CD290" s="247"/>
      <c r="CE290" s="53"/>
      <c r="CF290" s="53"/>
      <c r="CG290" s="53"/>
      <c r="CH290" s="53"/>
      <c r="CI290" s="53"/>
      <c r="CJ290" s="53"/>
      <c r="CK290" s="53"/>
      <c r="CL290" s="53"/>
      <c r="CM290" s="53"/>
      <c r="CN290" s="53"/>
      <c r="CO290" s="53"/>
      <c r="CP290" s="53"/>
      <c r="CQ290" s="53"/>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row>
    <row r="291" spans="1:200" ht="27.95" customHeight="1" x14ac:dyDescent="0.2">
      <c r="A291" s="620"/>
      <c r="B291" s="86"/>
      <c r="C291" s="316" t="s">
        <v>965</v>
      </c>
      <c r="D291" s="678"/>
      <c r="E291" s="679"/>
      <c r="F291" s="678"/>
      <c r="G291" s="679"/>
      <c r="H291" s="678"/>
      <c r="I291" s="679"/>
      <c r="J291" s="678"/>
      <c r="K291" s="679"/>
      <c r="L291" s="678"/>
      <c r="M291" s="679"/>
      <c r="N291" s="678"/>
      <c r="O291" s="679"/>
      <c r="P291" s="678"/>
      <c r="Q291" s="679"/>
      <c r="R291" s="678"/>
      <c r="S291" s="679"/>
      <c r="T291" s="678"/>
      <c r="U291" s="679"/>
      <c r="V291" s="678"/>
      <c r="W291" s="679"/>
      <c r="X291" s="727"/>
      <c r="Y291" s="728"/>
      <c r="Z291" s="729"/>
      <c r="AA291" s="230">
        <f t="shared" si="44"/>
        <v>0</v>
      </c>
      <c r="AB291" s="452"/>
      <c r="AC291" s="249"/>
      <c r="AD291" s="258"/>
      <c r="AE291" s="249"/>
      <c r="AF291" s="249"/>
      <c r="AG291" s="249"/>
      <c r="AH291" s="249"/>
      <c r="AI291" s="249"/>
      <c r="AJ291" s="249"/>
      <c r="AS291" s="247"/>
      <c r="AT291" s="247"/>
      <c r="AU291" s="247"/>
      <c r="AV291" s="247"/>
      <c r="AW291" s="247"/>
      <c r="AX291" s="247"/>
      <c r="AY291" s="247"/>
      <c r="AZ291" s="247"/>
      <c r="BA291" s="247"/>
      <c r="BB291" s="247"/>
      <c r="BC291" s="247"/>
      <c r="BD291" s="247"/>
      <c r="BE291" s="247"/>
      <c r="BF291" s="247"/>
      <c r="BG291" s="247"/>
      <c r="BH291" s="247"/>
      <c r="BI291" s="247"/>
      <c r="BJ291" s="247"/>
      <c r="BK291" s="247"/>
      <c r="BL291" s="247"/>
      <c r="BM291" s="247"/>
      <c r="BN291" s="247"/>
      <c r="BO291" s="247"/>
      <c r="BP291" s="247"/>
      <c r="BQ291" s="247"/>
      <c r="BR291" s="247"/>
      <c r="BS291" s="247"/>
      <c r="BT291" s="247"/>
      <c r="BU291" s="247"/>
      <c r="BV291" s="247"/>
      <c r="BW291" s="247"/>
      <c r="BX291" s="247"/>
      <c r="BY291" s="247"/>
      <c r="BZ291" s="247"/>
      <c r="CA291" s="247"/>
      <c r="CB291" s="247"/>
      <c r="CC291" s="247"/>
      <c r="CD291" s="247"/>
      <c r="CE291" s="53"/>
      <c r="CF291" s="53"/>
      <c r="CG291" s="53"/>
      <c r="CH291" s="53"/>
      <c r="CI291" s="53"/>
      <c r="CJ291" s="53"/>
      <c r="CK291" s="53"/>
      <c r="CL291" s="53"/>
      <c r="CM291" s="53"/>
      <c r="CN291" s="53"/>
      <c r="CO291" s="53"/>
      <c r="CP291" s="53"/>
      <c r="CQ291" s="53"/>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row>
    <row r="292" spans="1:200" ht="27.95" customHeight="1" x14ac:dyDescent="0.2">
      <c r="A292" s="375"/>
      <c r="B292" s="564"/>
      <c r="C292" s="316" t="s">
        <v>966</v>
      </c>
      <c r="D292" s="687"/>
      <c r="E292" s="688"/>
      <c r="F292" s="678"/>
      <c r="G292" s="679"/>
      <c r="H292" s="678"/>
      <c r="I292" s="679"/>
      <c r="J292" s="678"/>
      <c r="K292" s="679"/>
      <c r="L292" s="678"/>
      <c r="M292" s="679"/>
      <c r="N292" s="678"/>
      <c r="O292" s="679"/>
      <c r="P292" s="678"/>
      <c r="Q292" s="679"/>
      <c r="R292" s="678"/>
      <c r="S292" s="679"/>
      <c r="T292" s="678"/>
      <c r="U292" s="679"/>
      <c r="V292" s="678"/>
      <c r="W292" s="679"/>
      <c r="X292" s="727"/>
      <c r="Y292" s="728"/>
      <c r="Z292" s="729"/>
      <c r="AA292" s="230">
        <f t="shared" si="44"/>
        <v>0</v>
      </c>
      <c r="AB292" s="452"/>
      <c r="AC292" s="249"/>
      <c r="AD292" s="258"/>
      <c r="AE292" s="249"/>
      <c r="AF292" s="249"/>
      <c r="AG292" s="249"/>
      <c r="AH292" s="249"/>
      <c r="AI292" s="249"/>
      <c r="AJ292" s="249"/>
      <c r="AS292" s="247"/>
      <c r="AT292" s="247"/>
      <c r="AU292" s="247"/>
      <c r="AV292" s="247"/>
      <c r="AW292" s="247"/>
      <c r="AX292" s="247"/>
      <c r="AY292" s="247"/>
      <c r="AZ292" s="247"/>
      <c r="BA292" s="247"/>
      <c r="BB292" s="247"/>
      <c r="BC292" s="247"/>
      <c r="BD292" s="247"/>
      <c r="BE292" s="247"/>
      <c r="BF292" s="247"/>
      <c r="BG292" s="247"/>
      <c r="BH292" s="247"/>
      <c r="BI292" s="247"/>
      <c r="BJ292" s="247"/>
      <c r="BK292" s="247"/>
      <c r="BL292" s="247"/>
      <c r="BM292" s="247"/>
      <c r="BN292" s="247"/>
      <c r="BO292" s="247"/>
      <c r="BP292" s="247"/>
      <c r="BQ292" s="247"/>
      <c r="BR292" s="247"/>
      <c r="BS292" s="247"/>
      <c r="BT292" s="247"/>
      <c r="BU292" s="247"/>
      <c r="BV292" s="247"/>
      <c r="BW292" s="247"/>
      <c r="BX292" s="247"/>
      <c r="BY292" s="247"/>
      <c r="BZ292" s="247"/>
      <c r="CA292" s="247"/>
      <c r="CB292" s="247"/>
      <c r="CC292" s="247"/>
      <c r="CD292" s="247"/>
      <c r="CE292" s="53"/>
      <c r="CF292" s="53"/>
      <c r="CG292" s="53"/>
      <c r="CH292" s="53"/>
      <c r="CI292" s="53"/>
      <c r="CJ292" s="53"/>
      <c r="CK292" s="53"/>
      <c r="CL292" s="53"/>
      <c r="CM292" s="53"/>
      <c r="CN292" s="53"/>
      <c r="CO292" s="53"/>
      <c r="CP292" s="53"/>
      <c r="CQ292" s="53"/>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row>
    <row r="293" spans="1:200" ht="27.95" customHeight="1" x14ac:dyDescent="0.2">
      <c r="A293" s="375"/>
      <c r="B293" s="565"/>
      <c r="C293" s="316" t="s">
        <v>967</v>
      </c>
      <c r="D293" s="678"/>
      <c r="E293" s="679"/>
      <c r="F293" s="678"/>
      <c r="G293" s="679"/>
      <c r="H293" s="678"/>
      <c r="I293" s="679"/>
      <c r="J293" s="678"/>
      <c r="K293" s="679"/>
      <c r="L293" s="678"/>
      <c r="M293" s="679"/>
      <c r="N293" s="678"/>
      <c r="O293" s="679"/>
      <c r="P293" s="678"/>
      <c r="Q293" s="679"/>
      <c r="R293" s="678"/>
      <c r="S293" s="679"/>
      <c r="T293" s="678"/>
      <c r="U293" s="679"/>
      <c r="V293" s="678"/>
      <c r="W293" s="679"/>
      <c r="X293" s="727"/>
      <c r="Y293" s="728"/>
      <c r="Z293" s="729"/>
      <c r="AA293" s="230">
        <f t="shared" si="44"/>
        <v>0</v>
      </c>
      <c r="AB293" s="452"/>
      <c r="AC293" s="249"/>
      <c r="AD293" s="258"/>
      <c r="AE293" s="249"/>
      <c r="AF293" s="249"/>
      <c r="AG293" s="249"/>
      <c r="AH293" s="249"/>
      <c r="AI293" s="249"/>
      <c r="AJ293" s="249"/>
      <c r="AS293" s="247"/>
      <c r="AT293" s="247"/>
      <c r="AU293" s="247"/>
      <c r="AV293" s="247"/>
      <c r="AW293" s="247"/>
      <c r="AX293" s="247"/>
      <c r="AY293" s="247"/>
      <c r="AZ293" s="247"/>
      <c r="BA293" s="247"/>
      <c r="BB293" s="247"/>
      <c r="BC293" s="247"/>
      <c r="BD293" s="247"/>
      <c r="BE293" s="247"/>
      <c r="BF293" s="247"/>
      <c r="BG293" s="247"/>
      <c r="BH293" s="247"/>
      <c r="BI293" s="247"/>
      <c r="BJ293" s="247"/>
      <c r="BK293" s="247"/>
      <c r="BL293" s="247"/>
      <c r="BM293" s="247"/>
      <c r="BN293" s="247"/>
      <c r="BO293" s="247"/>
      <c r="BP293" s="247"/>
      <c r="BQ293" s="247"/>
      <c r="BR293" s="247"/>
      <c r="BS293" s="247"/>
      <c r="BT293" s="247"/>
      <c r="BU293" s="247"/>
      <c r="BV293" s="247"/>
      <c r="BW293" s="247"/>
      <c r="BX293" s="247"/>
      <c r="BY293" s="247"/>
      <c r="BZ293" s="247"/>
      <c r="CA293" s="247"/>
      <c r="CB293" s="247"/>
      <c r="CC293" s="247"/>
      <c r="CD293" s="247"/>
      <c r="CE293" s="53"/>
      <c r="CF293" s="53"/>
      <c r="CG293" s="53"/>
      <c r="CH293" s="53"/>
      <c r="CI293" s="53"/>
      <c r="CJ293" s="53"/>
      <c r="CK293" s="53"/>
      <c r="CL293" s="53"/>
      <c r="CM293" s="53"/>
      <c r="CN293" s="53"/>
      <c r="CO293" s="53"/>
      <c r="CP293" s="53"/>
      <c r="CQ293" s="53"/>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row>
    <row r="294" spans="1:200" ht="27.95" customHeight="1" x14ac:dyDescent="0.2">
      <c r="A294" s="375"/>
      <c r="B294" s="86"/>
      <c r="C294" s="316" t="s">
        <v>968</v>
      </c>
      <c r="D294" s="678"/>
      <c r="E294" s="679"/>
      <c r="F294" s="678"/>
      <c r="G294" s="679"/>
      <c r="H294" s="678"/>
      <c r="I294" s="679"/>
      <c r="J294" s="678"/>
      <c r="K294" s="679"/>
      <c r="L294" s="678"/>
      <c r="M294" s="679"/>
      <c r="N294" s="678"/>
      <c r="O294" s="679"/>
      <c r="P294" s="678"/>
      <c r="Q294" s="679"/>
      <c r="R294" s="678"/>
      <c r="S294" s="679"/>
      <c r="T294" s="678"/>
      <c r="U294" s="679"/>
      <c r="V294" s="678"/>
      <c r="W294" s="679"/>
      <c r="X294" s="727"/>
      <c r="Y294" s="728"/>
      <c r="Z294" s="729"/>
      <c r="AA294" s="230">
        <f t="shared" si="44"/>
        <v>0</v>
      </c>
      <c r="AB294" s="452"/>
      <c r="AC294" s="249"/>
      <c r="AD294" s="258"/>
      <c r="AE294" s="249"/>
      <c r="AF294" s="249"/>
      <c r="AG294" s="249"/>
      <c r="AH294" s="249"/>
      <c r="AI294" s="249"/>
      <c r="AJ294" s="249"/>
      <c r="AS294" s="247"/>
      <c r="AT294" s="247"/>
      <c r="AU294" s="247"/>
      <c r="AV294" s="247"/>
      <c r="AW294" s="247"/>
      <c r="AX294" s="247"/>
      <c r="AY294" s="247"/>
      <c r="AZ294" s="247"/>
      <c r="BA294" s="247"/>
      <c r="BB294" s="247"/>
      <c r="BC294" s="247"/>
      <c r="BD294" s="247"/>
      <c r="BE294" s="247"/>
      <c r="BF294" s="247"/>
      <c r="BG294" s="247"/>
      <c r="BH294" s="247"/>
      <c r="BI294" s="247"/>
      <c r="BJ294" s="247"/>
      <c r="BK294" s="247"/>
      <c r="BL294" s="247"/>
      <c r="BM294" s="247"/>
      <c r="BN294" s="247"/>
      <c r="BO294" s="247"/>
      <c r="BP294" s="247"/>
      <c r="BQ294" s="247"/>
      <c r="BR294" s="247"/>
      <c r="BS294" s="247"/>
      <c r="BT294" s="247"/>
      <c r="BU294" s="247"/>
      <c r="BV294" s="247"/>
      <c r="BW294" s="247"/>
      <c r="BX294" s="247"/>
      <c r="BY294" s="247"/>
      <c r="BZ294" s="247"/>
      <c r="CA294" s="247"/>
      <c r="CB294" s="247"/>
      <c r="CC294" s="247"/>
      <c r="CD294" s="247"/>
      <c r="CE294" s="53"/>
      <c r="CF294" s="53"/>
      <c r="CG294" s="53"/>
      <c r="CH294" s="53"/>
      <c r="CI294" s="53"/>
      <c r="CJ294" s="53"/>
      <c r="CK294" s="53"/>
      <c r="CL294" s="53"/>
      <c r="CM294" s="53"/>
      <c r="CN294" s="53"/>
      <c r="CO294" s="53"/>
      <c r="CP294" s="53"/>
      <c r="CQ294" s="53"/>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row>
    <row r="295" spans="1:200" ht="27.95" customHeight="1" x14ac:dyDescent="0.2">
      <c r="A295" s="375"/>
      <c r="B295" s="86"/>
      <c r="C295" s="490" t="s">
        <v>735</v>
      </c>
      <c r="D295" s="771"/>
      <c r="E295" s="772"/>
      <c r="F295" s="772"/>
      <c r="G295" s="772"/>
      <c r="H295" s="772"/>
      <c r="I295" s="772"/>
      <c r="J295" s="772"/>
      <c r="K295" s="772"/>
      <c r="L295" s="772"/>
      <c r="M295" s="772"/>
      <c r="N295" s="772"/>
      <c r="O295" s="772"/>
      <c r="P295" s="772"/>
      <c r="Q295" s="772"/>
      <c r="R295" s="772"/>
      <c r="S295" s="772"/>
      <c r="T295" s="772"/>
      <c r="U295" s="772"/>
      <c r="V295" s="772"/>
      <c r="W295" s="773"/>
      <c r="X295" s="779"/>
      <c r="Y295" s="780"/>
      <c r="Z295" s="781"/>
      <c r="AA295" s="40" t="str">
        <f>IF(AND(ISTEXT(D295),COUNTIF(D294:W294,"a")),1,IF(COUNTIF(D294:W294,"a"),0,""))</f>
        <v/>
      </c>
      <c r="AB295" s="452"/>
      <c r="AD295" s="258"/>
      <c r="AK295" s="247"/>
      <c r="AL295" s="247"/>
      <c r="AM295" s="247"/>
      <c r="AN295" s="247"/>
      <c r="AO295" s="247"/>
      <c r="AP295" s="247"/>
      <c r="AQ295" s="247"/>
      <c r="AR295" s="247"/>
      <c r="AS295" s="247"/>
      <c r="AT295" s="247"/>
      <c r="AU295" s="247"/>
      <c r="AV295" s="247"/>
      <c r="AW295" s="247"/>
      <c r="AX295" s="247"/>
      <c r="AY295" s="247"/>
      <c r="AZ295" s="247"/>
      <c r="BA295" s="247"/>
      <c r="BB295" s="247"/>
      <c r="BC295" s="247"/>
      <c r="BD295" s="247"/>
      <c r="BE295" s="247"/>
      <c r="BF295" s="247"/>
      <c r="BG295" s="247"/>
      <c r="BH295" s="247"/>
      <c r="BI295" s="247"/>
      <c r="BJ295" s="247"/>
      <c r="BK295" s="247"/>
      <c r="BL295" s="247"/>
      <c r="BM295" s="247"/>
      <c r="BN295" s="247"/>
      <c r="BO295" s="247"/>
      <c r="BP295" s="247"/>
      <c r="BQ295" s="247"/>
      <c r="BR295" s="247"/>
      <c r="BS295" s="247"/>
      <c r="BT295" s="247"/>
      <c r="BU295" s="247"/>
      <c r="BV295" s="247"/>
      <c r="BW295" s="247"/>
      <c r="BX295" s="247"/>
      <c r="BY295" s="247"/>
      <c r="BZ295" s="247"/>
      <c r="CA295" s="247"/>
      <c r="CB295" s="247"/>
      <c r="CC295" s="247"/>
      <c r="CD295" s="247"/>
      <c r="CE295" s="247"/>
      <c r="CF295" s="247"/>
      <c r="CG295" s="53"/>
      <c r="CH295" s="53"/>
      <c r="CI295" s="53"/>
      <c r="CJ295" s="53"/>
      <c r="CK295" s="53"/>
      <c r="CL295" s="53"/>
      <c r="CM295" s="53"/>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row>
    <row r="296" spans="1:200" ht="45" customHeight="1" x14ac:dyDescent="0.2">
      <c r="A296" s="375"/>
      <c r="B296" s="585" t="s">
        <v>969</v>
      </c>
      <c r="C296" s="316" t="s">
        <v>970</v>
      </c>
      <c r="D296" s="782"/>
      <c r="E296" s="783"/>
      <c r="F296" s="782"/>
      <c r="G296" s="783"/>
      <c r="H296" s="782"/>
      <c r="I296" s="783"/>
      <c r="J296" s="782"/>
      <c r="K296" s="783"/>
      <c r="L296" s="782"/>
      <c r="M296" s="783"/>
      <c r="N296" s="782"/>
      <c r="O296" s="783"/>
      <c r="P296" s="782"/>
      <c r="Q296" s="783"/>
      <c r="R296" s="782"/>
      <c r="S296" s="783"/>
      <c r="T296" s="782"/>
      <c r="U296" s="783"/>
      <c r="V296" s="782"/>
      <c r="W296" s="783"/>
      <c r="X296" s="454"/>
      <c r="Y296" s="455">
        <f t="shared" ref="Y296" si="45">IF(OR(D296="s",F296="s",H296="s",J296="s",L296="s",N296="s",P296="s",R296="s",T296="s",V296="s"), 0, IF(OR(D296="a",F296="a",H296="a",J296="a",L296="a",N296="a",P296="a",R296="a",T296="a",V296="a"),Z296,0))</f>
        <v>0</v>
      </c>
      <c r="Z296" s="559">
        <v>15</v>
      </c>
      <c r="AA296" s="230">
        <f>COUNTIF(D296:W296,"a")+COUNTIF(D296:W296,"s")</f>
        <v>0</v>
      </c>
      <c r="AB296" s="452"/>
      <c r="AC296" s="249"/>
      <c r="AD296" s="258"/>
      <c r="AE296" s="249"/>
      <c r="AF296" s="249"/>
      <c r="AG296" s="249"/>
      <c r="AH296" s="249"/>
      <c r="AI296" s="249"/>
      <c r="AJ296" s="249"/>
      <c r="AS296" s="247"/>
      <c r="AT296" s="247"/>
      <c r="AU296" s="247"/>
      <c r="AV296" s="247"/>
      <c r="AW296" s="247"/>
      <c r="AX296" s="247"/>
      <c r="AY296" s="247"/>
      <c r="AZ296" s="247"/>
      <c r="BA296" s="247"/>
      <c r="BB296" s="247"/>
      <c r="BC296" s="247"/>
      <c r="BD296" s="247"/>
      <c r="BE296" s="247"/>
      <c r="BF296" s="247"/>
      <c r="BG296" s="247"/>
      <c r="BH296" s="247"/>
      <c r="BI296" s="247"/>
      <c r="BJ296" s="247"/>
      <c r="BK296" s="247"/>
      <c r="BL296" s="247"/>
      <c r="BM296" s="247"/>
      <c r="BN296" s="247"/>
      <c r="BO296" s="247"/>
      <c r="BP296" s="247"/>
      <c r="BQ296" s="247"/>
      <c r="BR296" s="247"/>
      <c r="BS296" s="247"/>
      <c r="BT296" s="247"/>
      <c r="BU296" s="247"/>
      <c r="BV296" s="247"/>
      <c r="BW296" s="247"/>
      <c r="BX296" s="247"/>
      <c r="BY296" s="247"/>
      <c r="BZ296" s="247"/>
      <c r="CA296" s="247"/>
      <c r="CB296" s="247"/>
      <c r="CC296" s="247"/>
      <c r="CD296" s="247"/>
      <c r="CE296" s="53"/>
      <c r="CF296" s="53"/>
      <c r="CG296" s="53"/>
      <c r="CH296" s="53"/>
      <c r="CI296" s="53"/>
      <c r="CJ296" s="53"/>
      <c r="CK296" s="53"/>
      <c r="CL296" s="53"/>
      <c r="CM296" s="53"/>
      <c r="CN296" s="53"/>
      <c r="CO296" s="53"/>
      <c r="CP296" s="53"/>
      <c r="CQ296" s="53"/>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row>
    <row r="297" spans="1:200" ht="30" customHeight="1" x14ac:dyDescent="0.2">
      <c r="A297" s="375"/>
      <c r="B297" s="563"/>
      <c r="C297" s="560" t="s">
        <v>959</v>
      </c>
      <c r="D297" s="776" t="s">
        <v>891</v>
      </c>
      <c r="E297" s="777"/>
      <c r="F297" s="777"/>
      <c r="G297" s="777"/>
      <c r="H297" s="777"/>
      <c r="I297" s="777"/>
      <c r="J297" s="777"/>
      <c r="K297" s="777"/>
      <c r="L297" s="777"/>
      <c r="M297" s="777"/>
      <c r="N297" s="777"/>
      <c r="O297" s="777"/>
      <c r="P297" s="777"/>
      <c r="Q297" s="777"/>
      <c r="R297" s="777"/>
      <c r="S297" s="777"/>
      <c r="T297" s="777"/>
      <c r="U297" s="777"/>
      <c r="V297" s="777"/>
      <c r="W297" s="777"/>
      <c r="X297" s="777"/>
      <c r="Y297" s="777"/>
      <c r="Z297" s="778"/>
      <c r="AC297" s="249"/>
      <c r="AD297" s="258"/>
      <c r="AE297" s="249"/>
      <c r="AF297" s="249"/>
      <c r="AG297" s="249"/>
      <c r="AH297" s="249"/>
      <c r="AI297" s="249"/>
      <c r="AJ297" s="249"/>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7"/>
      <c r="BQ297" s="247"/>
      <c r="BR297" s="247"/>
      <c r="BS297" s="247"/>
      <c r="BT297" s="247"/>
      <c r="BU297" s="247"/>
      <c r="BV297" s="247"/>
      <c r="BW297" s="247"/>
      <c r="BX297" s="247"/>
      <c r="BY297" s="247"/>
      <c r="BZ297" s="247"/>
      <c r="CA297" s="247"/>
      <c r="CB297" s="247"/>
      <c r="CC297" s="247"/>
      <c r="CD297" s="247"/>
      <c r="CE297" s="53"/>
      <c r="CF297" s="53"/>
      <c r="CG297" s="53"/>
      <c r="CH297" s="53"/>
      <c r="CI297" s="53"/>
      <c r="CJ297" s="53"/>
      <c r="CK297" s="53"/>
      <c r="CL297" s="53"/>
      <c r="CM297" s="53"/>
      <c r="CN297" s="53"/>
      <c r="CO297" s="53"/>
      <c r="CP297" s="53"/>
      <c r="CQ297" s="53"/>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row>
    <row r="298" spans="1:200" ht="27.95" customHeight="1" x14ac:dyDescent="0.2">
      <c r="A298" s="375"/>
      <c r="B298" s="564"/>
      <c r="C298" s="316" t="s">
        <v>960</v>
      </c>
      <c r="D298" s="687"/>
      <c r="E298" s="688"/>
      <c r="F298" s="687"/>
      <c r="G298" s="688"/>
      <c r="H298" s="687"/>
      <c r="I298" s="688"/>
      <c r="J298" s="687"/>
      <c r="K298" s="688"/>
      <c r="L298" s="687"/>
      <c r="M298" s="688"/>
      <c r="N298" s="687"/>
      <c r="O298" s="688"/>
      <c r="P298" s="687"/>
      <c r="Q298" s="688"/>
      <c r="R298" s="687"/>
      <c r="S298" s="688"/>
      <c r="T298" s="687"/>
      <c r="U298" s="688"/>
      <c r="V298" s="687"/>
      <c r="W298" s="723"/>
      <c r="X298" s="724"/>
      <c r="Y298" s="725"/>
      <c r="Z298" s="726"/>
      <c r="AA298" s="230">
        <f>IF(COUNTIF($D$296:$W$296,"s"),1,COUNTIF(D298:W298, "a"))</f>
        <v>0</v>
      </c>
      <c r="AB298" s="452"/>
      <c r="AC298" s="249"/>
      <c r="AD298" s="258"/>
      <c r="AE298" s="249"/>
      <c r="AF298" s="249"/>
      <c r="AG298" s="249"/>
      <c r="AH298" s="249"/>
      <c r="AI298" s="249"/>
      <c r="AJ298" s="249"/>
      <c r="AS298" s="247"/>
      <c r="AT298" s="247"/>
      <c r="AU298" s="247"/>
      <c r="AV298" s="247"/>
      <c r="AW298" s="247"/>
      <c r="AX298" s="247"/>
      <c r="AY298" s="247"/>
      <c r="AZ298" s="247"/>
      <c r="BA298" s="247"/>
      <c r="BB298" s="247"/>
      <c r="BC298" s="247"/>
      <c r="BD298" s="247"/>
      <c r="BE298" s="247"/>
      <c r="BF298" s="247"/>
      <c r="BG298" s="247"/>
      <c r="BH298" s="247"/>
      <c r="BI298" s="247"/>
      <c r="BJ298" s="247"/>
      <c r="BK298" s="247"/>
      <c r="BL298" s="247"/>
      <c r="BM298" s="247"/>
      <c r="BN298" s="247"/>
      <c r="BO298" s="247"/>
      <c r="BP298" s="247"/>
      <c r="BQ298" s="247"/>
      <c r="BR298" s="247"/>
      <c r="BS298" s="247"/>
      <c r="BT298" s="247"/>
      <c r="BU298" s="247"/>
      <c r="BV298" s="247"/>
      <c r="BW298" s="247"/>
      <c r="BX298" s="247"/>
      <c r="BY298" s="247"/>
      <c r="BZ298" s="247"/>
      <c r="CA298" s="247"/>
      <c r="CB298" s="247"/>
      <c r="CC298" s="247"/>
      <c r="CD298" s="247"/>
      <c r="CE298" s="53"/>
      <c r="CF298" s="53"/>
      <c r="CG298" s="53"/>
      <c r="CH298" s="53"/>
      <c r="CI298" s="53"/>
      <c r="CJ298" s="53"/>
      <c r="CK298" s="53"/>
      <c r="CL298" s="53"/>
      <c r="CM298" s="53"/>
      <c r="CN298" s="53"/>
      <c r="CO298" s="53"/>
      <c r="CP298" s="53"/>
      <c r="CQ298" s="53"/>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row>
    <row r="299" spans="1:200" ht="27.95" customHeight="1" x14ac:dyDescent="0.2">
      <c r="A299" s="375"/>
      <c r="B299" s="565"/>
      <c r="C299" s="316" t="s">
        <v>961</v>
      </c>
      <c r="D299" s="678"/>
      <c r="E299" s="679"/>
      <c r="F299" s="678"/>
      <c r="G299" s="679"/>
      <c r="H299" s="678"/>
      <c r="I299" s="679"/>
      <c r="J299" s="678"/>
      <c r="K299" s="679"/>
      <c r="L299" s="678"/>
      <c r="M299" s="679"/>
      <c r="N299" s="678"/>
      <c r="O299" s="679"/>
      <c r="P299" s="678"/>
      <c r="Q299" s="679"/>
      <c r="R299" s="678"/>
      <c r="S299" s="679"/>
      <c r="T299" s="678"/>
      <c r="U299" s="679"/>
      <c r="V299" s="678"/>
      <c r="W299" s="770"/>
      <c r="X299" s="727"/>
      <c r="Y299" s="728"/>
      <c r="Z299" s="729"/>
      <c r="AA299" s="230">
        <f t="shared" ref="AA299:AA306" si="46">IF(COUNTIF($D$296:$W$296,"s"),1,COUNTIF(D299:W299, "a"))</f>
        <v>0</v>
      </c>
      <c r="AB299" s="452"/>
      <c r="AC299" s="249"/>
      <c r="AD299" s="258"/>
      <c r="AE299" s="249"/>
      <c r="AF299" s="249"/>
      <c r="AG299" s="249"/>
      <c r="AH299" s="249"/>
      <c r="AI299" s="249"/>
      <c r="AJ299" s="249"/>
      <c r="AS299" s="247"/>
      <c r="AT299" s="247"/>
      <c r="AU299" s="247"/>
      <c r="AV299" s="247"/>
      <c r="AW299" s="247"/>
      <c r="AX299" s="247"/>
      <c r="AY299" s="247"/>
      <c r="AZ299" s="247"/>
      <c r="BA299" s="247"/>
      <c r="BB299" s="247"/>
      <c r="BC299" s="247"/>
      <c r="BD299" s="247"/>
      <c r="BE299" s="247"/>
      <c r="BF299" s="247"/>
      <c r="BG299" s="247"/>
      <c r="BH299" s="247"/>
      <c r="BI299" s="247"/>
      <c r="BJ299" s="247"/>
      <c r="BK299" s="247"/>
      <c r="BL299" s="247"/>
      <c r="BM299" s="247"/>
      <c r="BN299" s="247"/>
      <c r="BO299" s="247"/>
      <c r="BP299" s="247"/>
      <c r="BQ299" s="247"/>
      <c r="BR299" s="247"/>
      <c r="BS299" s="247"/>
      <c r="BT299" s="247"/>
      <c r="BU299" s="247"/>
      <c r="BV299" s="247"/>
      <c r="BW299" s="247"/>
      <c r="BX299" s="247"/>
      <c r="BY299" s="247"/>
      <c r="BZ299" s="247"/>
      <c r="CA299" s="247"/>
      <c r="CB299" s="247"/>
      <c r="CC299" s="247"/>
      <c r="CD299" s="247"/>
      <c r="CE299" s="53"/>
      <c r="CF299" s="53"/>
      <c r="CG299" s="53"/>
      <c r="CH299" s="53"/>
      <c r="CI299" s="53"/>
      <c r="CJ299" s="53"/>
      <c r="CK299" s="53"/>
      <c r="CL299" s="53"/>
      <c r="CM299" s="53"/>
      <c r="CN299" s="53"/>
      <c r="CO299" s="53"/>
      <c r="CP299" s="53"/>
      <c r="CQ299" s="53"/>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row>
    <row r="300" spans="1:200" ht="27.95" customHeight="1" x14ac:dyDescent="0.2">
      <c r="A300" s="620"/>
      <c r="B300" s="86"/>
      <c r="C300" s="169" t="s">
        <v>962</v>
      </c>
      <c r="D300" s="678"/>
      <c r="E300" s="679"/>
      <c r="F300" s="678"/>
      <c r="G300" s="679"/>
      <c r="H300" s="678"/>
      <c r="I300" s="679"/>
      <c r="J300" s="678"/>
      <c r="K300" s="679"/>
      <c r="L300" s="678"/>
      <c r="M300" s="679"/>
      <c r="N300" s="678"/>
      <c r="O300" s="679"/>
      <c r="P300" s="678"/>
      <c r="Q300" s="679"/>
      <c r="R300" s="678"/>
      <c r="S300" s="679"/>
      <c r="T300" s="678"/>
      <c r="U300" s="679"/>
      <c r="V300" s="678"/>
      <c r="W300" s="770"/>
      <c r="X300" s="727"/>
      <c r="Y300" s="728"/>
      <c r="Z300" s="729"/>
      <c r="AA300" s="230">
        <f t="shared" si="46"/>
        <v>0</v>
      </c>
      <c r="AB300" s="452"/>
      <c r="AC300" s="249"/>
      <c r="AD300" s="258"/>
      <c r="AE300" s="249"/>
      <c r="AF300" s="249"/>
      <c r="AG300" s="249"/>
      <c r="AH300" s="249"/>
      <c r="AI300" s="249"/>
      <c r="AJ300" s="249"/>
      <c r="AS300" s="247"/>
      <c r="AT300" s="247"/>
      <c r="AU300" s="247"/>
      <c r="AV300" s="247"/>
      <c r="AW300" s="247"/>
      <c r="AX300" s="247"/>
      <c r="AY300" s="247"/>
      <c r="AZ300" s="247"/>
      <c r="BA300" s="247"/>
      <c r="BB300" s="247"/>
      <c r="BC300" s="247"/>
      <c r="BD300" s="247"/>
      <c r="BE300" s="247"/>
      <c r="BF300" s="247"/>
      <c r="BG300" s="247"/>
      <c r="BH300" s="247"/>
      <c r="BI300" s="247"/>
      <c r="BJ300" s="247"/>
      <c r="BK300" s="247"/>
      <c r="BL300" s="247"/>
      <c r="BM300" s="247"/>
      <c r="BN300" s="247"/>
      <c r="BO300" s="247"/>
      <c r="BP300" s="247"/>
      <c r="BQ300" s="247"/>
      <c r="BR300" s="247"/>
      <c r="BS300" s="247"/>
      <c r="BT300" s="247"/>
      <c r="BU300" s="247"/>
      <c r="BV300" s="247"/>
      <c r="BW300" s="247"/>
      <c r="BX300" s="247"/>
      <c r="BY300" s="247"/>
      <c r="BZ300" s="247"/>
      <c r="CA300" s="247"/>
      <c r="CB300" s="247"/>
      <c r="CC300" s="247"/>
      <c r="CD300" s="247"/>
      <c r="CE300" s="53"/>
      <c r="CF300" s="53"/>
      <c r="CG300" s="53"/>
      <c r="CH300" s="53"/>
      <c r="CI300" s="53"/>
      <c r="CJ300" s="53"/>
      <c r="CK300" s="53"/>
      <c r="CL300" s="53"/>
      <c r="CM300" s="53"/>
      <c r="CN300" s="53"/>
      <c r="CO300" s="53"/>
      <c r="CP300" s="53"/>
      <c r="CQ300" s="53"/>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row>
    <row r="301" spans="1:200" ht="27.95" customHeight="1" x14ac:dyDescent="0.2">
      <c r="A301" s="375"/>
      <c r="B301" s="564"/>
      <c r="C301" s="169" t="s">
        <v>963</v>
      </c>
      <c r="D301" s="678"/>
      <c r="E301" s="679"/>
      <c r="F301" s="678"/>
      <c r="G301" s="679"/>
      <c r="H301" s="678"/>
      <c r="I301" s="679"/>
      <c r="J301" s="678"/>
      <c r="K301" s="679"/>
      <c r="L301" s="678"/>
      <c r="M301" s="679"/>
      <c r="N301" s="678"/>
      <c r="O301" s="679"/>
      <c r="P301" s="678"/>
      <c r="Q301" s="679"/>
      <c r="R301" s="678"/>
      <c r="S301" s="679"/>
      <c r="T301" s="678"/>
      <c r="U301" s="679"/>
      <c r="V301" s="678"/>
      <c r="W301" s="770"/>
      <c r="X301" s="727"/>
      <c r="Y301" s="728"/>
      <c r="Z301" s="729"/>
      <c r="AA301" s="230">
        <f t="shared" si="46"/>
        <v>0</v>
      </c>
      <c r="AB301" s="452"/>
      <c r="AC301" s="249"/>
      <c r="AD301" s="258"/>
      <c r="AE301" s="249"/>
      <c r="AF301" s="249"/>
      <c r="AG301" s="249"/>
      <c r="AH301" s="249"/>
      <c r="AI301" s="249"/>
      <c r="AJ301" s="249"/>
      <c r="AS301" s="247"/>
      <c r="AT301" s="247"/>
      <c r="AU301" s="247"/>
      <c r="AV301" s="247"/>
      <c r="AW301" s="247"/>
      <c r="AX301" s="247"/>
      <c r="AY301" s="247"/>
      <c r="AZ301" s="247"/>
      <c r="BA301" s="247"/>
      <c r="BB301" s="247"/>
      <c r="BC301" s="247"/>
      <c r="BD301" s="247"/>
      <c r="BE301" s="247"/>
      <c r="BF301" s="247"/>
      <c r="BG301" s="247"/>
      <c r="BH301" s="247"/>
      <c r="BI301" s="247"/>
      <c r="BJ301" s="247"/>
      <c r="BK301" s="247"/>
      <c r="BL301" s="247"/>
      <c r="BM301" s="247"/>
      <c r="BN301" s="247"/>
      <c r="BO301" s="247"/>
      <c r="BP301" s="247"/>
      <c r="BQ301" s="247"/>
      <c r="BR301" s="247"/>
      <c r="BS301" s="247"/>
      <c r="BT301" s="247"/>
      <c r="BU301" s="247"/>
      <c r="BV301" s="247"/>
      <c r="BW301" s="247"/>
      <c r="BX301" s="247"/>
      <c r="BY301" s="247"/>
      <c r="BZ301" s="247"/>
      <c r="CA301" s="247"/>
      <c r="CB301" s="247"/>
      <c r="CC301" s="247"/>
      <c r="CD301" s="247"/>
      <c r="CE301" s="53"/>
      <c r="CF301" s="53"/>
      <c r="CG301" s="53"/>
      <c r="CH301" s="53"/>
      <c r="CI301" s="53"/>
      <c r="CJ301" s="53"/>
      <c r="CK301" s="53"/>
      <c r="CL301" s="53"/>
      <c r="CM301" s="53"/>
      <c r="CN301" s="53"/>
      <c r="CO301" s="53"/>
      <c r="CP301" s="53"/>
      <c r="CQ301" s="53"/>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row>
    <row r="302" spans="1:200" ht="27.95" customHeight="1" x14ac:dyDescent="0.2">
      <c r="A302" s="375"/>
      <c r="B302" s="565"/>
      <c r="C302" s="316" t="s">
        <v>964</v>
      </c>
      <c r="D302" s="678"/>
      <c r="E302" s="679"/>
      <c r="F302" s="678"/>
      <c r="G302" s="679"/>
      <c r="H302" s="678"/>
      <c r="I302" s="679"/>
      <c r="J302" s="678"/>
      <c r="K302" s="679"/>
      <c r="L302" s="678"/>
      <c r="M302" s="679"/>
      <c r="N302" s="678"/>
      <c r="O302" s="679"/>
      <c r="P302" s="678"/>
      <c r="Q302" s="679"/>
      <c r="R302" s="678"/>
      <c r="S302" s="679"/>
      <c r="T302" s="678"/>
      <c r="U302" s="679"/>
      <c r="V302" s="678"/>
      <c r="W302" s="770"/>
      <c r="X302" s="727"/>
      <c r="Y302" s="728"/>
      <c r="Z302" s="729"/>
      <c r="AA302" s="230">
        <f t="shared" si="46"/>
        <v>0</v>
      </c>
      <c r="AB302" s="452"/>
      <c r="AC302" s="249"/>
      <c r="AD302" s="258"/>
      <c r="AE302" s="249"/>
      <c r="AF302" s="249"/>
      <c r="AG302" s="249"/>
      <c r="AH302" s="249"/>
      <c r="AI302" s="249"/>
      <c r="AJ302" s="249"/>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247"/>
      <c r="BZ302" s="247"/>
      <c r="CA302" s="247"/>
      <c r="CB302" s="247"/>
      <c r="CC302" s="247"/>
      <c r="CD302" s="247"/>
      <c r="CE302" s="53"/>
      <c r="CF302" s="53"/>
      <c r="CG302" s="53"/>
      <c r="CH302" s="53"/>
      <c r="CI302" s="53"/>
      <c r="CJ302" s="53"/>
      <c r="CK302" s="53"/>
      <c r="CL302" s="53"/>
      <c r="CM302" s="53"/>
      <c r="CN302" s="53"/>
      <c r="CO302" s="53"/>
      <c r="CP302" s="53"/>
      <c r="CQ302" s="53"/>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row>
    <row r="303" spans="1:200" ht="27.95" customHeight="1" x14ac:dyDescent="0.2">
      <c r="A303" s="620"/>
      <c r="B303" s="86"/>
      <c r="C303" s="316" t="s">
        <v>965</v>
      </c>
      <c r="D303" s="678"/>
      <c r="E303" s="679"/>
      <c r="F303" s="678"/>
      <c r="G303" s="679"/>
      <c r="H303" s="678"/>
      <c r="I303" s="679"/>
      <c r="J303" s="678"/>
      <c r="K303" s="679"/>
      <c r="L303" s="678"/>
      <c r="M303" s="679"/>
      <c r="N303" s="678"/>
      <c r="O303" s="679"/>
      <c r="P303" s="678"/>
      <c r="Q303" s="679"/>
      <c r="R303" s="678"/>
      <c r="S303" s="679"/>
      <c r="T303" s="678"/>
      <c r="U303" s="679"/>
      <c r="V303" s="678"/>
      <c r="W303" s="770"/>
      <c r="X303" s="727"/>
      <c r="Y303" s="728"/>
      <c r="Z303" s="729"/>
      <c r="AA303" s="230">
        <f t="shared" si="46"/>
        <v>0</v>
      </c>
      <c r="AB303" s="452"/>
      <c r="AC303" s="249"/>
      <c r="AD303" s="258"/>
      <c r="AE303" s="249"/>
      <c r="AF303" s="249"/>
      <c r="AG303" s="249"/>
      <c r="AH303" s="249"/>
      <c r="AI303" s="249"/>
      <c r="AJ303" s="249"/>
      <c r="AS303" s="247"/>
      <c r="AT303" s="247"/>
      <c r="AU303" s="247"/>
      <c r="AV303" s="247"/>
      <c r="AW303" s="247"/>
      <c r="AX303" s="247"/>
      <c r="AY303" s="247"/>
      <c r="AZ303" s="247"/>
      <c r="BA303" s="247"/>
      <c r="BB303" s="247"/>
      <c r="BC303" s="247"/>
      <c r="BD303" s="247"/>
      <c r="BE303" s="247"/>
      <c r="BF303" s="247"/>
      <c r="BG303" s="247"/>
      <c r="BH303" s="247"/>
      <c r="BI303" s="247"/>
      <c r="BJ303" s="247"/>
      <c r="BK303" s="247"/>
      <c r="BL303" s="247"/>
      <c r="BM303" s="247"/>
      <c r="BN303" s="247"/>
      <c r="BO303" s="247"/>
      <c r="BP303" s="247"/>
      <c r="BQ303" s="247"/>
      <c r="BR303" s="247"/>
      <c r="BS303" s="247"/>
      <c r="BT303" s="247"/>
      <c r="BU303" s="247"/>
      <c r="BV303" s="247"/>
      <c r="BW303" s="247"/>
      <c r="BX303" s="247"/>
      <c r="BY303" s="247"/>
      <c r="BZ303" s="247"/>
      <c r="CA303" s="247"/>
      <c r="CB303" s="247"/>
      <c r="CC303" s="247"/>
      <c r="CD303" s="247"/>
      <c r="CE303" s="53"/>
      <c r="CF303" s="53"/>
      <c r="CG303" s="53"/>
      <c r="CH303" s="53"/>
      <c r="CI303" s="53"/>
      <c r="CJ303" s="53"/>
      <c r="CK303" s="53"/>
      <c r="CL303" s="53"/>
      <c r="CM303" s="53"/>
      <c r="CN303" s="53"/>
      <c r="CO303" s="53"/>
      <c r="CP303" s="53"/>
      <c r="CQ303" s="53"/>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row>
    <row r="304" spans="1:200" ht="27.95" customHeight="1" x14ac:dyDescent="0.2">
      <c r="A304" s="375"/>
      <c r="B304" s="564"/>
      <c r="C304" s="316" t="s">
        <v>966</v>
      </c>
      <c r="D304" s="687"/>
      <c r="E304" s="688"/>
      <c r="F304" s="687"/>
      <c r="G304" s="688"/>
      <c r="H304" s="687"/>
      <c r="I304" s="688"/>
      <c r="J304" s="687"/>
      <c r="K304" s="688"/>
      <c r="L304" s="687"/>
      <c r="M304" s="688"/>
      <c r="N304" s="687"/>
      <c r="O304" s="688"/>
      <c r="P304" s="687"/>
      <c r="Q304" s="688"/>
      <c r="R304" s="687"/>
      <c r="S304" s="688"/>
      <c r="T304" s="687"/>
      <c r="U304" s="688"/>
      <c r="V304" s="687"/>
      <c r="W304" s="723"/>
      <c r="X304" s="727"/>
      <c r="Y304" s="728"/>
      <c r="Z304" s="729"/>
      <c r="AA304" s="230">
        <f t="shared" si="46"/>
        <v>0</v>
      </c>
      <c r="AB304" s="452"/>
      <c r="AC304" s="249"/>
      <c r="AD304" s="258"/>
      <c r="AE304" s="249"/>
      <c r="AF304" s="249"/>
      <c r="AG304" s="249"/>
      <c r="AH304" s="249"/>
      <c r="AI304" s="249"/>
      <c r="AJ304" s="249"/>
      <c r="AS304" s="247"/>
      <c r="AT304" s="247"/>
      <c r="AU304" s="247"/>
      <c r="AV304" s="247"/>
      <c r="AW304" s="247"/>
      <c r="AX304" s="247"/>
      <c r="AY304" s="247"/>
      <c r="AZ304" s="247"/>
      <c r="BA304" s="247"/>
      <c r="BB304" s="247"/>
      <c r="BC304" s="247"/>
      <c r="BD304" s="247"/>
      <c r="BE304" s="247"/>
      <c r="BF304" s="247"/>
      <c r="BG304" s="247"/>
      <c r="BH304" s="247"/>
      <c r="BI304" s="247"/>
      <c r="BJ304" s="247"/>
      <c r="BK304" s="247"/>
      <c r="BL304" s="247"/>
      <c r="BM304" s="247"/>
      <c r="BN304" s="247"/>
      <c r="BO304" s="247"/>
      <c r="BP304" s="247"/>
      <c r="BQ304" s="247"/>
      <c r="BR304" s="247"/>
      <c r="BS304" s="247"/>
      <c r="BT304" s="247"/>
      <c r="BU304" s="247"/>
      <c r="BV304" s="247"/>
      <c r="BW304" s="247"/>
      <c r="BX304" s="247"/>
      <c r="BY304" s="247"/>
      <c r="BZ304" s="247"/>
      <c r="CA304" s="247"/>
      <c r="CB304" s="247"/>
      <c r="CC304" s="247"/>
      <c r="CD304" s="247"/>
      <c r="CE304" s="53"/>
      <c r="CF304" s="53"/>
      <c r="CG304" s="53"/>
      <c r="CH304" s="53"/>
      <c r="CI304" s="53"/>
      <c r="CJ304" s="53"/>
      <c r="CK304" s="53"/>
      <c r="CL304" s="53"/>
      <c r="CM304" s="53"/>
      <c r="CN304" s="53"/>
      <c r="CO304" s="53"/>
      <c r="CP304" s="53"/>
      <c r="CQ304" s="53"/>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row>
    <row r="305" spans="1:200" ht="27.95" customHeight="1" x14ac:dyDescent="0.2">
      <c r="A305" s="375"/>
      <c r="B305" s="565"/>
      <c r="C305" s="316" t="s">
        <v>967</v>
      </c>
      <c r="D305" s="678"/>
      <c r="E305" s="679"/>
      <c r="F305" s="678"/>
      <c r="G305" s="679"/>
      <c r="H305" s="678"/>
      <c r="I305" s="679"/>
      <c r="J305" s="678"/>
      <c r="K305" s="679"/>
      <c r="L305" s="678"/>
      <c r="M305" s="679"/>
      <c r="N305" s="678"/>
      <c r="O305" s="679"/>
      <c r="P305" s="678"/>
      <c r="Q305" s="679"/>
      <c r="R305" s="678"/>
      <c r="S305" s="679"/>
      <c r="T305" s="678"/>
      <c r="U305" s="679"/>
      <c r="V305" s="678"/>
      <c r="W305" s="770"/>
      <c r="X305" s="727"/>
      <c r="Y305" s="728"/>
      <c r="Z305" s="729"/>
      <c r="AA305" s="230">
        <f t="shared" si="46"/>
        <v>0</v>
      </c>
      <c r="AB305" s="452"/>
      <c r="AC305" s="249"/>
      <c r="AD305" s="258"/>
      <c r="AE305" s="249"/>
      <c r="AF305" s="249"/>
      <c r="AG305" s="249"/>
      <c r="AH305" s="249"/>
      <c r="AI305" s="249"/>
      <c r="AJ305" s="249"/>
      <c r="AS305" s="247"/>
      <c r="AT305" s="247"/>
      <c r="AU305" s="247"/>
      <c r="AV305" s="247"/>
      <c r="AW305" s="247"/>
      <c r="AX305" s="247"/>
      <c r="AY305" s="247"/>
      <c r="AZ305" s="247"/>
      <c r="BA305" s="247"/>
      <c r="BB305" s="247"/>
      <c r="BC305" s="247"/>
      <c r="BD305" s="247"/>
      <c r="BE305" s="247"/>
      <c r="BF305" s="247"/>
      <c r="BG305" s="247"/>
      <c r="BH305" s="247"/>
      <c r="BI305" s="247"/>
      <c r="BJ305" s="247"/>
      <c r="BK305" s="247"/>
      <c r="BL305" s="247"/>
      <c r="BM305" s="247"/>
      <c r="BN305" s="247"/>
      <c r="BO305" s="247"/>
      <c r="BP305" s="247"/>
      <c r="BQ305" s="247"/>
      <c r="BR305" s="247"/>
      <c r="BS305" s="247"/>
      <c r="BT305" s="247"/>
      <c r="BU305" s="247"/>
      <c r="BV305" s="247"/>
      <c r="BW305" s="247"/>
      <c r="BX305" s="247"/>
      <c r="BY305" s="247"/>
      <c r="BZ305" s="247"/>
      <c r="CA305" s="247"/>
      <c r="CB305" s="247"/>
      <c r="CC305" s="247"/>
      <c r="CD305" s="247"/>
      <c r="CE305" s="53"/>
      <c r="CF305" s="53"/>
      <c r="CG305" s="53"/>
      <c r="CH305" s="53"/>
      <c r="CI305" s="53"/>
      <c r="CJ305" s="53"/>
      <c r="CK305" s="53"/>
      <c r="CL305" s="53"/>
      <c r="CM305" s="53"/>
      <c r="CN305" s="53"/>
      <c r="CO305" s="53"/>
      <c r="CP305" s="53"/>
      <c r="CQ305" s="53"/>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row>
    <row r="306" spans="1:200" ht="27.95" customHeight="1" x14ac:dyDescent="0.2">
      <c r="A306" s="375"/>
      <c r="B306" s="86"/>
      <c r="C306" s="357" t="s">
        <v>968</v>
      </c>
      <c r="D306" s="700"/>
      <c r="E306" s="701"/>
      <c r="F306" s="700"/>
      <c r="G306" s="701"/>
      <c r="H306" s="700"/>
      <c r="I306" s="701"/>
      <c r="J306" s="700"/>
      <c r="K306" s="701"/>
      <c r="L306" s="700"/>
      <c r="M306" s="701"/>
      <c r="N306" s="700"/>
      <c r="O306" s="701"/>
      <c r="P306" s="700"/>
      <c r="Q306" s="701"/>
      <c r="R306" s="700"/>
      <c r="S306" s="701"/>
      <c r="T306" s="700"/>
      <c r="U306" s="701"/>
      <c r="V306" s="700"/>
      <c r="W306" s="775"/>
      <c r="X306" s="727"/>
      <c r="Y306" s="728"/>
      <c r="Z306" s="729"/>
      <c r="AA306" s="230">
        <f t="shared" si="46"/>
        <v>0</v>
      </c>
      <c r="AB306" s="452"/>
      <c r="AC306" s="249"/>
      <c r="AD306" s="258"/>
      <c r="AE306" s="249"/>
      <c r="AF306" s="249"/>
      <c r="AG306" s="249"/>
      <c r="AH306" s="249"/>
      <c r="AI306" s="249"/>
      <c r="AJ306" s="249"/>
      <c r="AS306" s="247"/>
      <c r="AT306" s="247"/>
      <c r="AU306" s="247"/>
      <c r="AV306" s="247"/>
      <c r="AW306" s="247"/>
      <c r="AX306" s="247"/>
      <c r="AY306" s="247"/>
      <c r="AZ306" s="247"/>
      <c r="BA306" s="247"/>
      <c r="BB306" s="247"/>
      <c r="BC306" s="247"/>
      <c r="BD306" s="247"/>
      <c r="BE306" s="247"/>
      <c r="BF306" s="247"/>
      <c r="BG306" s="247"/>
      <c r="BH306" s="247"/>
      <c r="BI306" s="247"/>
      <c r="BJ306" s="247"/>
      <c r="BK306" s="247"/>
      <c r="BL306" s="247"/>
      <c r="BM306" s="247"/>
      <c r="BN306" s="247"/>
      <c r="BO306" s="247"/>
      <c r="BP306" s="247"/>
      <c r="BQ306" s="247"/>
      <c r="BR306" s="247"/>
      <c r="BS306" s="247"/>
      <c r="BT306" s="247"/>
      <c r="BU306" s="247"/>
      <c r="BV306" s="247"/>
      <c r="BW306" s="247"/>
      <c r="BX306" s="247"/>
      <c r="BY306" s="247"/>
      <c r="BZ306" s="247"/>
      <c r="CA306" s="247"/>
      <c r="CB306" s="247"/>
      <c r="CC306" s="247"/>
      <c r="CD306" s="247"/>
      <c r="CE306" s="53"/>
      <c r="CF306" s="53"/>
      <c r="CG306" s="53"/>
      <c r="CH306" s="53"/>
      <c r="CI306" s="53"/>
      <c r="CJ306" s="53"/>
      <c r="CK306" s="53"/>
      <c r="CL306" s="53"/>
      <c r="CM306" s="53"/>
      <c r="CN306" s="53"/>
      <c r="CO306" s="53"/>
      <c r="CP306" s="53"/>
      <c r="CQ306" s="53"/>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row>
    <row r="307" spans="1:200" ht="27.95" customHeight="1" thickBot="1" x14ac:dyDescent="0.25">
      <c r="A307" s="373"/>
      <c r="B307" s="88"/>
      <c r="C307" s="590" t="s">
        <v>735</v>
      </c>
      <c r="D307" s="784"/>
      <c r="E307" s="785"/>
      <c r="F307" s="785"/>
      <c r="G307" s="785"/>
      <c r="H307" s="785"/>
      <c r="I307" s="785"/>
      <c r="J307" s="785"/>
      <c r="K307" s="785"/>
      <c r="L307" s="785"/>
      <c r="M307" s="785"/>
      <c r="N307" s="785"/>
      <c r="O307" s="785"/>
      <c r="P307" s="785"/>
      <c r="Q307" s="785"/>
      <c r="R307" s="785"/>
      <c r="S307" s="785"/>
      <c r="T307" s="785"/>
      <c r="U307" s="785"/>
      <c r="V307" s="785"/>
      <c r="W307" s="785"/>
      <c r="X307" s="787"/>
      <c r="Y307" s="788"/>
      <c r="Z307" s="789"/>
      <c r="AA307" s="40" t="str">
        <f>IF(AND(ISTEXT(D307),COUNTIF(D306:W306,"a")),1,IF(COUNTIF(D306:W306,"a"),0,""))</f>
        <v/>
      </c>
      <c r="AB307" s="452"/>
      <c r="AD307" s="258"/>
      <c r="AK307" s="247"/>
      <c r="AL307" s="247"/>
      <c r="AM307" s="247"/>
      <c r="AN307" s="247"/>
      <c r="AO307" s="247"/>
      <c r="AP307" s="247"/>
      <c r="AQ307" s="247"/>
      <c r="AR307" s="247"/>
      <c r="AS307" s="247"/>
      <c r="AT307" s="247"/>
      <c r="AU307" s="247"/>
      <c r="AV307" s="247"/>
      <c r="AW307" s="247"/>
      <c r="AX307" s="247"/>
      <c r="AY307" s="247"/>
      <c r="AZ307" s="247"/>
      <c r="BA307" s="247"/>
      <c r="BB307" s="247"/>
      <c r="BC307" s="247"/>
      <c r="BD307" s="247"/>
      <c r="BE307" s="247"/>
      <c r="BF307" s="247"/>
      <c r="BG307" s="247"/>
      <c r="BH307" s="247"/>
      <c r="BI307" s="247"/>
      <c r="BJ307" s="247"/>
      <c r="BK307" s="247"/>
      <c r="BL307" s="247"/>
      <c r="BM307" s="247"/>
      <c r="BN307" s="247"/>
      <c r="BO307" s="247"/>
      <c r="BP307" s="247"/>
      <c r="BQ307" s="247"/>
      <c r="BR307" s="247"/>
      <c r="BS307" s="247"/>
      <c r="BT307" s="247"/>
      <c r="BU307" s="247"/>
      <c r="BV307" s="247"/>
      <c r="BW307" s="247"/>
      <c r="BX307" s="247"/>
      <c r="BY307" s="247"/>
      <c r="BZ307" s="247"/>
      <c r="CA307" s="247"/>
      <c r="CB307" s="247"/>
      <c r="CC307" s="247"/>
      <c r="CD307" s="247"/>
      <c r="CE307" s="247"/>
      <c r="CF307" s="247"/>
      <c r="CG307" s="53"/>
      <c r="CH307" s="53"/>
      <c r="CI307" s="53"/>
      <c r="CJ307" s="53"/>
      <c r="CK307" s="53"/>
      <c r="CL307" s="53"/>
      <c r="CM307" s="53"/>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row>
    <row r="308" spans="1:200" ht="30" customHeight="1" x14ac:dyDescent="0.2">
      <c r="A308" s="364"/>
      <c r="B308" s="90"/>
      <c r="C308" s="589" t="s">
        <v>971</v>
      </c>
      <c r="D308" s="719"/>
      <c r="E308" s="719"/>
      <c r="F308" s="719"/>
      <c r="G308" s="719"/>
      <c r="H308" s="719"/>
      <c r="I308" s="719"/>
      <c r="J308" s="719"/>
      <c r="K308" s="719"/>
      <c r="L308" s="719"/>
      <c r="M308" s="719"/>
      <c r="N308" s="719"/>
      <c r="O308" s="719"/>
      <c r="P308" s="719"/>
      <c r="Q308" s="719"/>
      <c r="R308" s="719"/>
      <c r="S308" s="719"/>
      <c r="T308" s="719"/>
      <c r="U308" s="719"/>
      <c r="V308" s="719"/>
      <c r="W308" s="719"/>
      <c r="X308" s="719"/>
      <c r="Y308" s="719"/>
      <c r="Z308" s="786"/>
      <c r="AA308" s="229"/>
      <c r="AC308" s="249"/>
      <c r="AD308" s="258"/>
      <c r="AE308" s="249"/>
      <c r="AF308" s="249"/>
      <c r="AG308" s="249"/>
      <c r="AH308" s="249"/>
      <c r="AI308" s="249"/>
      <c r="AJ308" s="249"/>
      <c r="AS308" s="247"/>
      <c r="AT308" s="247"/>
      <c r="AU308" s="247"/>
      <c r="AV308" s="247"/>
      <c r="AW308" s="247"/>
      <c r="AX308" s="247"/>
      <c r="AY308" s="247"/>
      <c r="AZ308" s="247"/>
      <c r="BA308" s="247"/>
      <c r="BB308" s="247"/>
      <c r="BC308" s="247"/>
      <c r="BD308" s="247"/>
      <c r="BE308" s="247"/>
      <c r="BF308" s="247"/>
      <c r="BG308" s="247"/>
      <c r="BH308" s="247"/>
      <c r="BI308" s="247"/>
      <c r="BJ308" s="247"/>
      <c r="BK308" s="247"/>
      <c r="BL308" s="247"/>
      <c r="BM308" s="247"/>
      <c r="BN308" s="247"/>
      <c r="BO308" s="247"/>
      <c r="BP308" s="247"/>
      <c r="BQ308" s="247"/>
      <c r="BR308" s="247"/>
      <c r="BS308" s="247"/>
      <c r="BT308" s="247"/>
      <c r="BU308" s="247"/>
      <c r="BV308" s="247"/>
      <c r="BW308" s="247"/>
      <c r="BX308" s="247"/>
      <c r="BY308" s="247"/>
      <c r="BZ308" s="247"/>
      <c r="CA308" s="247"/>
      <c r="CB308" s="247"/>
      <c r="CC308" s="247"/>
      <c r="CD308" s="247"/>
      <c r="CE308" s="53"/>
      <c r="CF308" s="53"/>
      <c r="CG308" s="53"/>
      <c r="CH308" s="53"/>
      <c r="CI308" s="53"/>
      <c r="CJ308" s="53"/>
      <c r="CK308" s="53"/>
      <c r="CL308" s="53"/>
      <c r="CM308" s="53"/>
      <c r="CN308" s="53"/>
      <c r="CO308" s="53"/>
      <c r="CP308" s="53"/>
      <c r="CQ308" s="53"/>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row>
    <row r="309" spans="1:200" ht="45" customHeight="1" x14ac:dyDescent="0.2">
      <c r="A309" s="375"/>
      <c r="B309" s="585" t="s">
        <v>972</v>
      </c>
      <c r="C309" s="316" t="s">
        <v>973</v>
      </c>
      <c r="D309" s="782"/>
      <c r="E309" s="783"/>
      <c r="F309" s="782"/>
      <c r="G309" s="783"/>
      <c r="H309" s="782"/>
      <c r="I309" s="783"/>
      <c r="J309" s="782"/>
      <c r="K309" s="783"/>
      <c r="L309" s="782"/>
      <c r="M309" s="783"/>
      <c r="N309" s="782"/>
      <c r="O309" s="783"/>
      <c r="P309" s="782"/>
      <c r="Q309" s="783"/>
      <c r="R309" s="782"/>
      <c r="S309" s="783"/>
      <c r="T309" s="782"/>
      <c r="U309" s="783"/>
      <c r="V309" s="782"/>
      <c r="W309" s="783"/>
      <c r="X309" s="454"/>
      <c r="Y309" s="455">
        <f t="shared" ref="Y309:Y318" si="47">IF(OR(D309="s",F309="s",H309="s",J309="s",L309="s",N309="s",P309="s",R309="s",T309="s",V309="s"), 0, IF(OR(D309="a",F309="a",H309="a",J309="a",L309="a",N309="a",P309="a",R309="a",T309="a",V309="a"),Z309,0))</f>
        <v>0</v>
      </c>
      <c r="Z309" s="559">
        <v>25</v>
      </c>
      <c r="AA309" s="230">
        <f>COUNTIF(D309:W309,"a")+COUNTIF(D309:W309,"s")</f>
        <v>0</v>
      </c>
      <c r="AB309" s="452"/>
      <c r="AC309" s="249"/>
      <c r="AD309" s="258"/>
      <c r="AE309" s="249"/>
      <c r="AF309" s="249"/>
      <c r="AG309" s="249"/>
      <c r="AH309" s="249"/>
      <c r="AI309" s="249"/>
      <c r="AJ309" s="249"/>
      <c r="AS309" s="247"/>
      <c r="AT309" s="247"/>
      <c r="AU309" s="247"/>
      <c r="AV309" s="247"/>
      <c r="AW309" s="247"/>
      <c r="AX309" s="247"/>
      <c r="AY309" s="247"/>
      <c r="AZ309" s="247"/>
      <c r="BA309" s="247"/>
      <c r="BB309" s="247"/>
      <c r="BC309" s="247"/>
      <c r="BD309" s="247"/>
      <c r="BE309" s="247"/>
      <c r="BF309" s="247"/>
      <c r="BG309" s="247"/>
      <c r="BH309" s="247"/>
      <c r="BI309" s="247"/>
      <c r="BJ309" s="247"/>
      <c r="BK309" s="247"/>
      <c r="BL309" s="247"/>
      <c r="BM309" s="247"/>
      <c r="BN309" s="247"/>
      <c r="BO309" s="247"/>
      <c r="BP309" s="247"/>
      <c r="BQ309" s="247"/>
      <c r="BR309" s="247"/>
      <c r="BS309" s="247"/>
      <c r="BT309" s="247"/>
      <c r="BU309" s="247"/>
      <c r="BV309" s="247"/>
      <c r="BW309" s="247"/>
      <c r="BX309" s="247"/>
      <c r="BY309" s="247"/>
      <c r="BZ309" s="247"/>
      <c r="CA309" s="247"/>
      <c r="CB309" s="247"/>
      <c r="CC309" s="247"/>
      <c r="CD309" s="247"/>
      <c r="CE309" s="53"/>
      <c r="CF309" s="53"/>
      <c r="CG309" s="53"/>
      <c r="CH309" s="53"/>
      <c r="CI309" s="53"/>
      <c r="CJ309" s="53"/>
      <c r="CK309" s="53"/>
      <c r="CL309" s="53"/>
      <c r="CM309" s="53"/>
      <c r="CN309" s="53"/>
      <c r="CO309" s="53"/>
      <c r="CP309" s="53"/>
      <c r="CQ309" s="53"/>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row>
    <row r="310" spans="1:200" ht="30" customHeight="1" x14ac:dyDescent="0.2">
      <c r="A310" s="375"/>
      <c r="B310" s="563"/>
      <c r="C310" s="560" t="s">
        <v>974</v>
      </c>
      <c r="D310" s="776" t="s">
        <v>891</v>
      </c>
      <c r="E310" s="777"/>
      <c r="F310" s="777"/>
      <c r="G310" s="777"/>
      <c r="H310" s="777"/>
      <c r="I310" s="777"/>
      <c r="J310" s="777"/>
      <c r="K310" s="777"/>
      <c r="L310" s="777"/>
      <c r="M310" s="777"/>
      <c r="N310" s="777"/>
      <c r="O310" s="777"/>
      <c r="P310" s="777"/>
      <c r="Q310" s="777"/>
      <c r="R310" s="777"/>
      <c r="S310" s="777"/>
      <c r="T310" s="777"/>
      <c r="U310" s="777"/>
      <c r="V310" s="777"/>
      <c r="W310" s="777"/>
      <c r="X310" s="777"/>
      <c r="Y310" s="777"/>
      <c r="Z310" s="778"/>
      <c r="AC310" s="249"/>
      <c r="AD310" s="258"/>
      <c r="AE310" s="249"/>
      <c r="AF310" s="249"/>
      <c r="AG310" s="249"/>
      <c r="AH310" s="249"/>
      <c r="AI310" s="249"/>
      <c r="AJ310" s="249"/>
      <c r="AS310" s="247"/>
      <c r="AT310" s="247"/>
      <c r="AU310" s="247"/>
      <c r="AV310" s="247"/>
      <c r="AW310" s="247"/>
      <c r="AX310" s="247"/>
      <c r="AY310" s="247"/>
      <c r="AZ310" s="247"/>
      <c r="BA310" s="247"/>
      <c r="BB310" s="247"/>
      <c r="BC310" s="247"/>
      <c r="BD310" s="247"/>
      <c r="BE310" s="247"/>
      <c r="BF310" s="247"/>
      <c r="BG310" s="247"/>
      <c r="BH310" s="247"/>
      <c r="BI310" s="247"/>
      <c r="BJ310" s="247"/>
      <c r="BK310" s="247"/>
      <c r="BL310" s="247"/>
      <c r="BM310" s="247"/>
      <c r="BN310" s="247"/>
      <c r="BO310" s="247"/>
      <c r="BP310" s="247"/>
      <c r="BQ310" s="247"/>
      <c r="BR310" s="247"/>
      <c r="BS310" s="247"/>
      <c r="BT310" s="247"/>
      <c r="BU310" s="247"/>
      <c r="BV310" s="247"/>
      <c r="BW310" s="247"/>
      <c r="BX310" s="247"/>
      <c r="BY310" s="247"/>
      <c r="BZ310" s="247"/>
      <c r="CA310" s="247"/>
      <c r="CB310" s="247"/>
      <c r="CC310" s="247"/>
      <c r="CD310" s="247"/>
      <c r="CE310" s="53"/>
      <c r="CF310" s="53"/>
      <c r="CG310" s="53"/>
      <c r="CH310" s="53"/>
      <c r="CI310" s="53"/>
      <c r="CJ310" s="53"/>
      <c r="CK310" s="53"/>
      <c r="CL310" s="53"/>
      <c r="CM310" s="53"/>
      <c r="CN310" s="53"/>
      <c r="CO310" s="53"/>
      <c r="CP310" s="53"/>
      <c r="CQ310" s="53"/>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row>
    <row r="311" spans="1:200" ht="27.95" customHeight="1" x14ac:dyDescent="0.2">
      <c r="A311" s="375"/>
      <c r="B311" s="564"/>
      <c r="C311" s="316" t="s">
        <v>975</v>
      </c>
      <c r="D311" s="687"/>
      <c r="E311" s="688"/>
      <c r="F311" s="687"/>
      <c r="G311" s="688"/>
      <c r="H311" s="687"/>
      <c r="I311" s="688"/>
      <c r="J311" s="687"/>
      <c r="K311" s="688"/>
      <c r="L311" s="687"/>
      <c r="M311" s="688"/>
      <c r="N311" s="687"/>
      <c r="O311" s="688"/>
      <c r="P311" s="687"/>
      <c r="Q311" s="688"/>
      <c r="R311" s="687"/>
      <c r="S311" s="688"/>
      <c r="T311" s="687"/>
      <c r="U311" s="688"/>
      <c r="V311" s="687"/>
      <c r="W311" s="723"/>
      <c r="X311" s="724"/>
      <c r="Y311" s="725"/>
      <c r="Z311" s="726"/>
      <c r="AA311" s="230">
        <f>IF(COUNTIF($D$309:$W$309,"s"),1,COUNTIF(D311:W311, "a"))</f>
        <v>0</v>
      </c>
      <c r="AB311" s="452"/>
      <c r="AC311" s="249"/>
      <c r="AD311" s="258"/>
      <c r="AE311" s="249"/>
      <c r="AF311" s="249"/>
      <c r="AG311" s="249"/>
      <c r="AH311" s="249"/>
      <c r="AI311" s="249"/>
      <c r="AJ311" s="249"/>
      <c r="AS311" s="247"/>
      <c r="AT311" s="247"/>
      <c r="AU311" s="247"/>
      <c r="AV311" s="247"/>
      <c r="AW311" s="247"/>
      <c r="AX311" s="247"/>
      <c r="AY311" s="247"/>
      <c r="AZ311" s="247"/>
      <c r="BA311" s="247"/>
      <c r="BB311" s="247"/>
      <c r="BC311" s="247"/>
      <c r="BD311" s="247"/>
      <c r="BE311" s="247"/>
      <c r="BF311" s="247"/>
      <c r="BG311" s="247"/>
      <c r="BH311" s="247"/>
      <c r="BI311" s="247"/>
      <c r="BJ311" s="247"/>
      <c r="BK311" s="247"/>
      <c r="BL311" s="247"/>
      <c r="BM311" s="247"/>
      <c r="BN311" s="247"/>
      <c r="BO311" s="247"/>
      <c r="BP311" s="247"/>
      <c r="BQ311" s="247"/>
      <c r="BR311" s="247"/>
      <c r="BS311" s="247"/>
      <c r="BT311" s="247"/>
      <c r="BU311" s="247"/>
      <c r="BV311" s="247"/>
      <c r="BW311" s="247"/>
      <c r="BX311" s="247"/>
      <c r="BY311" s="247"/>
      <c r="BZ311" s="247"/>
      <c r="CA311" s="247"/>
      <c r="CB311" s="247"/>
      <c r="CC311" s="247"/>
      <c r="CD311" s="247"/>
      <c r="CE311" s="53"/>
      <c r="CF311" s="53"/>
      <c r="CG311" s="53"/>
      <c r="CH311" s="53"/>
      <c r="CI311" s="53"/>
      <c r="CJ311" s="53"/>
      <c r="CK311" s="53"/>
      <c r="CL311" s="53"/>
      <c r="CM311" s="53"/>
      <c r="CN311" s="53"/>
      <c r="CO311" s="53"/>
      <c r="CP311" s="53"/>
      <c r="CQ311" s="53"/>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row>
    <row r="312" spans="1:200" ht="27.95" customHeight="1" x14ac:dyDescent="0.2">
      <c r="A312" s="375"/>
      <c r="B312" s="565"/>
      <c r="C312" s="316" t="s">
        <v>976</v>
      </c>
      <c r="D312" s="678"/>
      <c r="E312" s="679"/>
      <c r="F312" s="678"/>
      <c r="G312" s="679"/>
      <c r="H312" s="678"/>
      <c r="I312" s="679"/>
      <c r="J312" s="678"/>
      <c r="K312" s="679"/>
      <c r="L312" s="678"/>
      <c r="M312" s="679"/>
      <c r="N312" s="678"/>
      <c r="O312" s="679"/>
      <c r="P312" s="678"/>
      <c r="Q312" s="679"/>
      <c r="R312" s="678"/>
      <c r="S312" s="679"/>
      <c r="T312" s="678"/>
      <c r="U312" s="679"/>
      <c r="V312" s="678"/>
      <c r="W312" s="770"/>
      <c r="X312" s="727"/>
      <c r="Y312" s="728"/>
      <c r="Z312" s="729"/>
      <c r="AA312" s="230">
        <f t="shared" ref="AA312:AA316" si="48">IF(COUNTIF($D$309:$W$309,"s"),1,COUNTIF(D312:W312, "a"))</f>
        <v>0</v>
      </c>
      <c r="AB312" s="452"/>
      <c r="AC312" s="249"/>
      <c r="AD312" s="258"/>
      <c r="AE312" s="249"/>
      <c r="AF312" s="249"/>
      <c r="AG312" s="249"/>
      <c r="AH312" s="249"/>
      <c r="AI312" s="249"/>
      <c r="AJ312" s="249"/>
      <c r="AS312" s="247"/>
      <c r="AT312" s="247"/>
      <c r="AU312" s="247"/>
      <c r="AV312" s="247"/>
      <c r="AW312" s="247"/>
      <c r="AX312" s="247"/>
      <c r="AY312" s="247"/>
      <c r="AZ312" s="247"/>
      <c r="BA312" s="247"/>
      <c r="BB312" s="247"/>
      <c r="BC312" s="247"/>
      <c r="BD312" s="247"/>
      <c r="BE312" s="247"/>
      <c r="BF312" s="247"/>
      <c r="BG312" s="247"/>
      <c r="BH312" s="247"/>
      <c r="BI312" s="247"/>
      <c r="BJ312" s="247"/>
      <c r="BK312" s="247"/>
      <c r="BL312" s="247"/>
      <c r="BM312" s="247"/>
      <c r="BN312" s="247"/>
      <c r="BO312" s="247"/>
      <c r="BP312" s="247"/>
      <c r="BQ312" s="247"/>
      <c r="BR312" s="247"/>
      <c r="BS312" s="247"/>
      <c r="BT312" s="247"/>
      <c r="BU312" s="247"/>
      <c r="BV312" s="247"/>
      <c r="BW312" s="247"/>
      <c r="BX312" s="247"/>
      <c r="BY312" s="247"/>
      <c r="BZ312" s="247"/>
      <c r="CA312" s="247"/>
      <c r="CB312" s="247"/>
      <c r="CC312" s="247"/>
      <c r="CD312" s="247"/>
      <c r="CE312" s="53"/>
      <c r="CF312" s="53"/>
      <c r="CG312" s="53"/>
      <c r="CH312" s="53"/>
      <c r="CI312" s="53"/>
      <c r="CJ312" s="53"/>
      <c r="CK312" s="53"/>
      <c r="CL312" s="53"/>
      <c r="CM312" s="53"/>
      <c r="CN312" s="53"/>
      <c r="CO312" s="53"/>
      <c r="CP312" s="53"/>
      <c r="CQ312" s="53"/>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row>
    <row r="313" spans="1:200" ht="27.95" customHeight="1" x14ac:dyDescent="0.2">
      <c r="A313" s="620"/>
      <c r="B313" s="86"/>
      <c r="C313" s="169" t="s">
        <v>977</v>
      </c>
      <c r="D313" s="678"/>
      <c r="E313" s="679"/>
      <c r="F313" s="678"/>
      <c r="G313" s="679"/>
      <c r="H313" s="678"/>
      <c r="I313" s="679"/>
      <c r="J313" s="678"/>
      <c r="K313" s="679"/>
      <c r="L313" s="678"/>
      <c r="M313" s="679"/>
      <c r="N313" s="678"/>
      <c r="O313" s="679"/>
      <c r="P313" s="678"/>
      <c r="Q313" s="679"/>
      <c r="R313" s="678"/>
      <c r="S313" s="679"/>
      <c r="T313" s="678"/>
      <c r="U313" s="679"/>
      <c r="V313" s="678"/>
      <c r="W313" s="770"/>
      <c r="X313" s="727"/>
      <c r="Y313" s="728"/>
      <c r="Z313" s="729"/>
      <c r="AA313" s="230">
        <f t="shared" si="48"/>
        <v>0</v>
      </c>
      <c r="AB313" s="452"/>
      <c r="AC313" s="249"/>
      <c r="AD313" s="258"/>
      <c r="AE313" s="249"/>
      <c r="AF313" s="249"/>
      <c r="AG313" s="249"/>
      <c r="AH313" s="249"/>
      <c r="AI313" s="249"/>
      <c r="AJ313" s="249"/>
      <c r="AS313" s="247"/>
      <c r="AT313" s="247"/>
      <c r="AU313" s="247"/>
      <c r="AV313" s="247"/>
      <c r="AW313" s="247"/>
      <c r="AX313" s="247"/>
      <c r="AY313" s="247"/>
      <c r="AZ313" s="247"/>
      <c r="BA313" s="247"/>
      <c r="BB313" s="247"/>
      <c r="BC313" s="247"/>
      <c r="BD313" s="247"/>
      <c r="BE313" s="247"/>
      <c r="BF313" s="247"/>
      <c r="BG313" s="247"/>
      <c r="BH313" s="247"/>
      <c r="BI313" s="247"/>
      <c r="BJ313" s="247"/>
      <c r="BK313" s="247"/>
      <c r="BL313" s="247"/>
      <c r="BM313" s="247"/>
      <c r="BN313" s="247"/>
      <c r="BO313" s="247"/>
      <c r="BP313" s="247"/>
      <c r="BQ313" s="247"/>
      <c r="BR313" s="247"/>
      <c r="BS313" s="247"/>
      <c r="BT313" s="247"/>
      <c r="BU313" s="247"/>
      <c r="BV313" s="247"/>
      <c r="BW313" s="247"/>
      <c r="BX313" s="247"/>
      <c r="BY313" s="247"/>
      <c r="BZ313" s="247"/>
      <c r="CA313" s="247"/>
      <c r="CB313" s="247"/>
      <c r="CC313" s="247"/>
      <c r="CD313" s="247"/>
      <c r="CE313" s="53"/>
      <c r="CF313" s="53"/>
      <c r="CG313" s="53"/>
      <c r="CH313" s="53"/>
      <c r="CI313" s="53"/>
      <c r="CJ313" s="53"/>
      <c r="CK313" s="53"/>
      <c r="CL313" s="53"/>
      <c r="CM313" s="53"/>
      <c r="CN313" s="53"/>
      <c r="CO313" s="53"/>
      <c r="CP313" s="53"/>
      <c r="CQ313" s="53"/>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row>
    <row r="314" spans="1:200" ht="27.95" customHeight="1" x14ac:dyDescent="0.2">
      <c r="A314" s="375"/>
      <c r="B314" s="564"/>
      <c r="C314" s="169" t="s">
        <v>978</v>
      </c>
      <c r="D314" s="678"/>
      <c r="E314" s="679"/>
      <c r="F314" s="678"/>
      <c r="G314" s="679"/>
      <c r="H314" s="678"/>
      <c r="I314" s="679"/>
      <c r="J314" s="678"/>
      <c r="K314" s="679"/>
      <c r="L314" s="678"/>
      <c r="M314" s="679"/>
      <c r="N314" s="678"/>
      <c r="O314" s="679"/>
      <c r="P314" s="678"/>
      <c r="Q314" s="679"/>
      <c r="R314" s="678"/>
      <c r="S314" s="679"/>
      <c r="T314" s="678"/>
      <c r="U314" s="679"/>
      <c r="V314" s="678"/>
      <c r="W314" s="770"/>
      <c r="X314" s="727"/>
      <c r="Y314" s="728"/>
      <c r="Z314" s="729"/>
      <c r="AA314" s="230">
        <f t="shared" si="48"/>
        <v>0</v>
      </c>
      <c r="AB314" s="452"/>
      <c r="AC314" s="249"/>
      <c r="AD314" s="258"/>
      <c r="AE314" s="249"/>
      <c r="AF314" s="249"/>
      <c r="AG314" s="249"/>
      <c r="AH314" s="249"/>
      <c r="AI314" s="249"/>
      <c r="AJ314" s="249"/>
      <c r="AS314" s="247"/>
      <c r="AT314" s="247"/>
      <c r="AU314" s="247"/>
      <c r="AV314" s="247"/>
      <c r="AW314" s="247"/>
      <c r="AX314" s="247"/>
      <c r="AY314" s="247"/>
      <c r="AZ314" s="247"/>
      <c r="BA314" s="247"/>
      <c r="BB314" s="247"/>
      <c r="BC314" s="247"/>
      <c r="BD314" s="247"/>
      <c r="BE314" s="247"/>
      <c r="BF314" s="247"/>
      <c r="BG314" s="247"/>
      <c r="BH314" s="247"/>
      <c r="BI314" s="247"/>
      <c r="BJ314" s="247"/>
      <c r="BK314" s="247"/>
      <c r="BL314" s="247"/>
      <c r="BM314" s="247"/>
      <c r="BN314" s="247"/>
      <c r="BO314" s="247"/>
      <c r="BP314" s="247"/>
      <c r="BQ314" s="247"/>
      <c r="BR314" s="247"/>
      <c r="BS314" s="247"/>
      <c r="BT314" s="247"/>
      <c r="BU314" s="247"/>
      <c r="BV314" s="247"/>
      <c r="BW314" s="247"/>
      <c r="BX314" s="247"/>
      <c r="BY314" s="247"/>
      <c r="BZ314" s="247"/>
      <c r="CA314" s="247"/>
      <c r="CB314" s="247"/>
      <c r="CC314" s="247"/>
      <c r="CD314" s="247"/>
      <c r="CE314" s="53"/>
      <c r="CF314" s="53"/>
      <c r="CG314" s="53"/>
      <c r="CH314" s="53"/>
      <c r="CI314" s="53"/>
      <c r="CJ314" s="53"/>
      <c r="CK314" s="53"/>
      <c r="CL314" s="53"/>
      <c r="CM314" s="53"/>
      <c r="CN314" s="53"/>
      <c r="CO314" s="53"/>
      <c r="CP314" s="53"/>
      <c r="CQ314" s="53"/>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row>
    <row r="315" spans="1:200" ht="27.95" customHeight="1" x14ac:dyDescent="0.2">
      <c r="A315" s="375"/>
      <c r="B315" s="565"/>
      <c r="C315" s="316" t="s">
        <v>979</v>
      </c>
      <c r="D315" s="678"/>
      <c r="E315" s="679"/>
      <c r="F315" s="678"/>
      <c r="G315" s="679"/>
      <c r="H315" s="678"/>
      <c r="I315" s="679"/>
      <c r="J315" s="678"/>
      <c r="K315" s="679"/>
      <c r="L315" s="678"/>
      <c r="M315" s="679"/>
      <c r="N315" s="678"/>
      <c r="O315" s="679"/>
      <c r="P315" s="678"/>
      <c r="Q315" s="679"/>
      <c r="R315" s="678"/>
      <c r="S315" s="679"/>
      <c r="T315" s="678"/>
      <c r="U315" s="679"/>
      <c r="V315" s="678"/>
      <c r="W315" s="770"/>
      <c r="X315" s="727"/>
      <c r="Y315" s="728"/>
      <c r="Z315" s="729"/>
      <c r="AA315" s="230">
        <f t="shared" si="48"/>
        <v>0</v>
      </c>
      <c r="AB315" s="452"/>
      <c r="AC315" s="249"/>
      <c r="AD315" s="258"/>
      <c r="AE315" s="249"/>
      <c r="AF315" s="249"/>
      <c r="AG315" s="249"/>
      <c r="AH315" s="249"/>
      <c r="AI315" s="249"/>
      <c r="AJ315" s="249"/>
      <c r="AS315" s="247"/>
      <c r="AT315" s="247"/>
      <c r="AU315" s="247"/>
      <c r="AV315" s="247"/>
      <c r="AW315" s="247"/>
      <c r="AX315" s="247"/>
      <c r="AY315" s="247"/>
      <c r="AZ315" s="247"/>
      <c r="BA315" s="247"/>
      <c r="BB315" s="247"/>
      <c r="BC315" s="247"/>
      <c r="BD315" s="247"/>
      <c r="BE315" s="247"/>
      <c r="BF315" s="247"/>
      <c r="BG315" s="247"/>
      <c r="BH315" s="247"/>
      <c r="BI315" s="247"/>
      <c r="BJ315" s="247"/>
      <c r="BK315" s="247"/>
      <c r="BL315" s="247"/>
      <c r="BM315" s="247"/>
      <c r="BN315" s="247"/>
      <c r="BO315" s="247"/>
      <c r="BP315" s="247"/>
      <c r="BQ315" s="247"/>
      <c r="BR315" s="247"/>
      <c r="BS315" s="247"/>
      <c r="BT315" s="247"/>
      <c r="BU315" s="247"/>
      <c r="BV315" s="247"/>
      <c r="BW315" s="247"/>
      <c r="BX315" s="247"/>
      <c r="BY315" s="247"/>
      <c r="BZ315" s="247"/>
      <c r="CA315" s="247"/>
      <c r="CB315" s="247"/>
      <c r="CC315" s="247"/>
      <c r="CD315" s="247"/>
      <c r="CE315" s="53"/>
      <c r="CF315" s="53"/>
      <c r="CG315" s="53"/>
      <c r="CH315" s="53"/>
      <c r="CI315" s="53"/>
      <c r="CJ315" s="53"/>
      <c r="CK315" s="53"/>
      <c r="CL315" s="53"/>
      <c r="CM315" s="53"/>
      <c r="CN315" s="53"/>
      <c r="CO315" s="53"/>
      <c r="CP315" s="53"/>
      <c r="CQ315" s="53"/>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row>
    <row r="316" spans="1:200" ht="27.95" customHeight="1" x14ac:dyDescent="0.2">
      <c r="A316" s="620"/>
      <c r="B316" s="81"/>
      <c r="C316" s="169" t="s">
        <v>968</v>
      </c>
      <c r="D316" s="678"/>
      <c r="E316" s="679"/>
      <c r="F316" s="678"/>
      <c r="G316" s="679"/>
      <c r="H316" s="678"/>
      <c r="I316" s="679"/>
      <c r="J316" s="678"/>
      <c r="K316" s="679"/>
      <c r="L316" s="678"/>
      <c r="M316" s="679"/>
      <c r="N316" s="678"/>
      <c r="O316" s="679"/>
      <c r="P316" s="678"/>
      <c r="Q316" s="679"/>
      <c r="R316" s="678"/>
      <c r="S316" s="679"/>
      <c r="T316" s="678"/>
      <c r="U316" s="679"/>
      <c r="V316" s="678"/>
      <c r="W316" s="770"/>
      <c r="X316" s="727"/>
      <c r="Y316" s="728"/>
      <c r="Z316" s="729"/>
      <c r="AA316" s="230">
        <f t="shared" si="48"/>
        <v>0</v>
      </c>
      <c r="AB316" s="452"/>
      <c r="AC316" s="249"/>
      <c r="AD316" s="258"/>
      <c r="AE316" s="249"/>
      <c r="AF316" s="249"/>
      <c r="AG316" s="249"/>
      <c r="AH316" s="249"/>
      <c r="AI316" s="249"/>
      <c r="AJ316" s="249"/>
      <c r="AS316" s="247"/>
      <c r="AT316" s="247"/>
      <c r="AU316" s="247"/>
      <c r="AV316" s="247"/>
      <c r="AW316" s="247"/>
      <c r="AX316" s="247"/>
      <c r="AY316" s="247"/>
      <c r="AZ316" s="247"/>
      <c r="BA316" s="247"/>
      <c r="BB316" s="247"/>
      <c r="BC316" s="247"/>
      <c r="BD316" s="247"/>
      <c r="BE316" s="247"/>
      <c r="BF316" s="247"/>
      <c r="BG316" s="247"/>
      <c r="BH316" s="247"/>
      <c r="BI316" s="247"/>
      <c r="BJ316" s="247"/>
      <c r="BK316" s="247"/>
      <c r="BL316" s="247"/>
      <c r="BM316" s="247"/>
      <c r="BN316" s="247"/>
      <c r="BO316" s="247"/>
      <c r="BP316" s="247"/>
      <c r="BQ316" s="247"/>
      <c r="BR316" s="247"/>
      <c r="BS316" s="247"/>
      <c r="BT316" s="247"/>
      <c r="BU316" s="247"/>
      <c r="BV316" s="247"/>
      <c r="BW316" s="247"/>
      <c r="BX316" s="247"/>
      <c r="BY316" s="247"/>
      <c r="BZ316" s="247"/>
      <c r="CA316" s="247"/>
      <c r="CB316" s="247"/>
      <c r="CC316" s="247"/>
      <c r="CD316" s="247"/>
      <c r="CE316" s="53"/>
      <c r="CF316" s="53"/>
      <c r="CG316" s="53"/>
      <c r="CH316" s="53"/>
      <c r="CI316" s="53"/>
      <c r="CJ316" s="53"/>
      <c r="CK316" s="53"/>
      <c r="CL316" s="53"/>
      <c r="CM316" s="53"/>
      <c r="CN316" s="53"/>
      <c r="CO316" s="53"/>
      <c r="CP316" s="53"/>
      <c r="CQ316" s="53"/>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row>
    <row r="317" spans="1:200" ht="27.95" customHeight="1" x14ac:dyDescent="0.2">
      <c r="A317" s="375"/>
      <c r="B317" s="86"/>
      <c r="C317" s="490" t="s">
        <v>735</v>
      </c>
      <c r="D317" s="771"/>
      <c r="E317" s="772"/>
      <c r="F317" s="772"/>
      <c r="G317" s="772"/>
      <c r="H317" s="772"/>
      <c r="I317" s="772"/>
      <c r="J317" s="772"/>
      <c r="K317" s="772"/>
      <c r="L317" s="772"/>
      <c r="M317" s="772"/>
      <c r="N317" s="772"/>
      <c r="O317" s="772"/>
      <c r="P317" s="772"/>
      <c r="Q317" s="772"/>
      <c r="R317" s="772"/>
      <c r="S317" s="772"/>
      <c r="T317" s="772"/>
      <c r="U317" s="772"/>
      <c r="V317" s="772"/>
      <c r="W317" s="772"/>
      <c r="X317" s="779"/>
      <c r="Y317" s="780"/>
      <c r="Z317" s="781"/>
      <c r="AA317" s="40" t="str">
        <f>IF(AND(ISTEXT(D317),COUNTIF(D316:W316,"a")),1,IF(COUNTIF(D316:W316,"a"),0,""))</f>
        <v/>
      </c>
      <c r="AB317" s="452"/>
      <c r="AD317" s="258"/>
      <c r="AK317" s="247"/>
      <c r="AL317" s="247"/>
      <c r="AM317" s="247"/>
      <c r="AN317" s="247"/>
      <c r="AO317" s="247"/>
      <c r="AP317" s="247"/>
      <c r="AQ317" s="247"/>
      <c r="AR317" s="247"/>
      <c r="AS317" s="247"/>
      <c r="AT317" s="247"/>
      <c r="AU317" s="247"/>
      <c r="AV317" s="247"/>
      <c r="AW317" s="247"/>
      <c r="AX317" s="247"/>
      <c r="AY317" s="247"/>
      <c r="AZ317" s="247"/>
      <c r="BA317" s="247"/>
      <c r="BB317" s="247"/>
      <c r="BC317" s="247"/>
      <c r="BD317" s="247"/>
      <c r="BE317" s="247"/>
      <c r="BF317" s="247"/>
      <c r="BG317" s="247"/>
      <c r="BH317" s="247"/>
      <c r="BI317" s="247"/>
      <c r="BJ317" s="247"/>
      <c r="BK317" s="247"/>
      <c r="BL317" s="247"/>
      <c r="BM317" s="247"/>
      <c r="BN317" s="247"/>
      <c r="BO317" s="247"/>
      <c r="BP317" s="247"/>
      <c r="BQ317" s="247"/>
      <c r="BR317" s="247"/>
      <c r="BS317" s="247"/>
      <c r="BT317" s="247"/>
      <c r="BU317" s="247"/>
      <c r="BV317" s="247"/>
      <c r="BW317" s="247"/>
      <c r="BX317" s="247"/>
      <c r="BY317" s="247"/>
      <c r="BZ317" s="247"/>
      <c r="CA317" s="247"/>
      <c r="CB317" s="247"/>
      <c r="CC317" s="247"/>
      <c r="CD317" s="247"/>
      <c r="CE317" s="247"/>
      <c r="CF317" s="247"/>
      <c r="CG317" s="53"/>
      <c r="CH317" s="53"/>
      <c r="CI317" s="53"/>
      <c r="CJ317" s="53"/>
      <c r="CK317" s="53"/>
      <c r="CL317" s="53"/>
      <c r="CM317" s="53"/>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row>
    <row r="318" spans="1:200" ht="45" customHeight="1" x14ac:dyDescent="0.2">
      <c r="A318" s="375"/>
      <c r="B318" s="585" t="s">
        <v>980</v>
      </c>
      <c r="C318" s="316" t="s">
        <v>981</v>
      </c>
      <c r="D318" s="782"/>
      <c r="E318" s="783"/>
      <c r="F318" s="782"/>
      <c r="G318" s="783"/>
      <c r="H318" s="782"/>
      <c r="I318" s="783"/>
      <c r="J318" s="782"/>
      <c r="K318" s="783"/>
      <c r="L318" s="782"/>
      <c r="M318" s="783"/>
      <c r="N318" s="782"/>
      <c r="O318" s="783"/>
      <c r="P318" s="782"/>
      <c r="Q318" s="783"/>
      <c r="R318" s="782"/>
      <c r="S318" s="783"/>
      <c r="T318" s="782"/>
      <c r="U318" s="783"/>
      <c r="V318" s="782"/>
      <c r="W318" s="783"/>
      <c r="X318" s="454"/>
      <c r="Y318" s="455">
        <f t="shared" si="47"/>
        <v>0</v>
      </c>
      <c r="Z318" s="559">
        <v>25</v>
      </c>
      <c r="AA318" s="230">
        <f>COUNTIF(D318:W318,"a")+COUNTIF(D318:W318,"s")</f>
        <v>0</v>
      </c>
      <c r="AB318" s="452"/>
      <c r="AC318" s="249"/>
      <c r="AD318" s="258"/>
      <c r="AE318" s="249"/>
      <c r="AF318" s="249"/>
      <c r="AG318" s="249"/>
      <c r="AH318" s="249"/>
      <c r="AI318" s="249"/>
      <c r="AJ318" s="249"/>
      <c r="AS318" s="247"/>
      <c r="AT318" s="247"/>
      <c r="AU318" s="247"/>
      <c r="AV318" s="247"/>
      <c r="AW318" s="247"/>
      <c r="AX318" s="247"/>
      <c r="AY318" s="247"/>
      <c r="AZ318" s="247"/>
      <c r="BA318" s="247"/>
      <c r="BB318" s="247"/>
      <c r="BC318" s="247"/>
      <c r="BD318" s="247"/>
      <c r="BE318" s="247"/>
      <c r="BF318" s="247"/>
      <c r="BG318" s="247"/>
      <c r="BH318" s="247"/>
      <c r="BI318" s="247"/>
      <c r="BJ318" s="247"/>
      <c r="BK318" s="247"/>
      <c r="BL318" s="247"/>
      <c r="BM318" s="247"/>
      <c r="BN318" s="247"/>
      <c r="BO318" s="247"/>
      <c r="BP318" s="247"/>
      <c r="BQ318" s="247"/>
      <c r="BR318" s="247"/>
      <c r="BS318" s="247"/>
      <c r="BT318" s="247"/>
      <c r="BU318" s="247"/>
      <c r="BV318" s="247"/>
      <c r="BW318" s="247"/>
      <c r="BX318" s="247"/>
      <c r="BY318" s="247"/>
      <c r="BZ318" s="247"/>
      <c r="CA318" s="247"/>
      <c r="CB318" s="247"/>
      <c r="CC318" s="247"/>
      <c r="CD318" s="247"/>
      <c r="CE318" s="53"/>
      <c r="CF318" s="53"/>
      <c r="CG318" s="53"/>
      <c r="CH318" s="53"/>
      <c r="CI318" s="53"/>
      <c r="CJ318" s="53"/>
      <c r="CK318" s="53"/>
      <c r="CL318" s="53"/>
      <c r="CM318" s="53"/>
      <c r="CN318" s="53"/>
      <c r="CO318" s="53"/>
      <c r="CP318" s="53"/>
      <c r="CQ318" s="53"/>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row>
    <row r="319" spans="1:200" ht="30" customHeight="1" x14ac:dyDescent="0.2">
      <c r="A319" s="375"/>
      <c r="B319" s="563"/>
      <c r="C319" s="560" t="s">
        <v>974</v>
      </c>
      <c r="D319" s="776" t="s">
        <v>891</v>
      </c>
      <c r="E319" s="777"/>
      <c r="F319" s="777"/>
      <c r="G319" s="777"/>
      <c r="H319" s="777"/>
      <c r="I319" s="777"/>
      <c r="J319" s="777"/>
      <c r="K319" s="777"/>
      <c r="L319" s="777"/>
      <c r="M319" s="777"/>
      <c r="N319" s="777"/>
      <c r="O319" s="777"/>
      <c r="P319" s="777"/>
      <c r="Q319" s="777"/>
      <c r="R319" s="777"/>
      <c r="S319" s="777"/>
      <c r="T319" s="777"/>
      <c r="U319" s="777"/>
      <c r="V319" s="777"/>
      <c r="W319" s="777"/>
      <c r="X319" s="777"/>
      <c r="Y319" s="777"/>
      <c r="Z319" s="778"/>
      <c r="AC319" s="249"/>
      <c r="AD319" s="258"/>
      <c r="AE319" s="249"/>
      <c r="AF319" s="249"/>
      <c r="AG319" s="249"/>
      <c r="AH319" s="249"/>
      <c r="AI319" s="249"/>
      <c r="AJ319" s="249"/>
      <c r="AS319" s="247"/>
      <c r="AT319" s="247"/>
      <c r="AU319" s="247"/>
      <c r="AV319" s="247"/>
      <c r="AW319" s="247"/>
      <c r="AX319" s="247"/>
      <c r="AY319" s="247"/>
      <c r="AZ319" s="247"/>
      <c r="BA319" s="247"/>
      <c r="BB319" s="247"/>
      <c r="BC319" s="247"/>
      <c r="BD319" s="247"/>
      <c r="BE319" s="247"/>
      <c r="BF319" s="247"/>
      <c r="BG319" s="247"/>
      <c r="BH319" s="247"/>
      <c r="BI319" s="247"/>
      <c r="BJ319" s="247"/>
      <c r="BK319" s="247"/>
      <c r="BL319" s="247"/>
      <c r="BM319" s="247"/>
      <c r="BN319" s="247"/>
      <c r="BO319" s="247"/>
      <c r="BP319" s="247"/>
      <c r="BQ319" s="247"/>
      <c r="BR319" s="247"/>
      <c r="BS319" s="247"/>
      <c r="BT319" s="247"/>
      <c r="BU319" s="247"/>
      <c r="BV319" s="247"/>
      <c r="BW319" s="247"/>
      <c r="BX319" s="247"/>
      <c r="BY319" s="247"/>
      <c r="BZ319" s="247"/>
      <c r="CA319" s="247"/>
      <c r="CB319" s="247"/>
      <c r="CC319" s="247"/>
      <c r="CD319" s="247"/>
      <c r="CE319" s="53"/>
      <c r="CF319" s="53"/>
      <c r="CG319" s="53"/>
      <c r="CH319" s="53"/>
      <c r="CI319" s="53"/>
      <c r="CJ319" s="53"/>
      <c r="CK319" s="53"/>
      <c r="CL319" s="53"/>
      <c r="CM319" s="53"/>
      <c r="CN319" s="53"/>
      <c r="CO319" s="53"/>
      <c r="CP319" s="53"/>
      <c r="CQ319" s="53"/>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row>
    <row r="320" spans="1:200" ht="27.95" customHeight="1" x14ac:dyDescent="0.2">
      <c r="A320" s="375"/>
      <c r="B320" s="564"/>
      <c r="C320" s="316" t="s">
        <v>975</v>
      </c>
      <c r="D320" s="687"/>
      <c r="E320" s="688"/>
      <c r="F320" s="687"/>
      <c r="G320" s="688"/>
      <c r="H320" s="687"/>
      <c r="I320" s="688"/>
      <c r="J320" s="687"/>
      <c r="K320" s="688"/>
      <c r="L320" s="687"/>
      <c r="M320" s="688"/>
      <c r="N320" s="687"/>
      <c r="O320" s="688"/>
      <c r="P320" s="687"/>
      <c r="Q320" s="688"/>
      <c r="R320" s="687"/>
      <c r="S320" s="688"/>
      <c r="T320" s="687"/>
      <c r="U320" s="688"/>
      <c r="V320" s="687"/>
      <c r="W320" s="723"/>
      <c r="X320" s="724"/>
      <c r="Y320" s="725"/>
      <c r="Z320" s="726"/>
      <c r="AA320" s="230">
        <f>IF(COUNTIF($D$318:$W$318,"s"),1,COUNTIF(D320:W320, "a"))</f>
        <v>0</v>
      </c>
      <c r="AB320" s="452"/>
      <c r="AC320" s="249"/>
      <c r="AD320" s="258"/>
      <c r="AE320" s="249"/>
      <c r="AF320" s="249"/>
      <c r="AG320" s="249"/>
      <c r="AH320" s="249"/>
      <c r="AI320" s="249"/>
      <c r="AJ320" s="249"/>
      <c r="AS320" s="247"/>
      <c r="AT320" s="247"/>
      <c r="AU320" s="247"/>
      <c r="AV320" s="247"/>
      <c r="AW320" s="247"/>
      <c r="AX320" s="247"/>
      <c r="AY320" s="247"/>
      <c r="AZ320" s="247"/>
      <c r="BA320" s="247"/>
      <c r="BB320" s="247"/>
      <c r="BC320" s="247"/>
      <c r="BD320" s="247"/>
      <c r="BE320" s="247"/>
      <c r="BF320" s="247"/>
      <c r="BG320" s="247"/>
      <c r="BH320" s="247"/>
      <c r="BI320" s="247"/>
      <c r="BJ320" s="247"/>
      <c r="BK320" s="247"/>
      <c r="BL320" s="247"/>
      <c r="BM320" s="247"/>
      <c r="BN320" s="247"/>
      <c r="BO320" s="247"/>
      <c r="BP320" s="247"/>
      <c r="BQ320" s="247"/>
      <c r="BR320" s="247"/>
      <c r="BS320" s="247"/>
      <c r="BT320" s="247"/>
      <c r="BU320" s="247"/>
      <c r="BV320" s="247"/>
      <c r="BW320" s="247"/>
      <c r="BX320" s="247"/>
      <c r="BY320" s="247"/>
      <c r="BZ320" s="247"/>
      <c r="CA320" s="247"/>
      <c r="CB320" s="247"/>
      <c r="CC320" s="247"/>
      <c r="CD320" s="247"/>
      <c r="CE320" s="53"/>
      <c r="CF320" s="53"/>
      <c r="CG320" s="53"/>
      <c r="CH320" s="53"/>
      <c r="CI320" s="53"/>
      <c r="CJ320" s="53"/>
      <c r="CK320" s="53"/>
      <c r="CL320" s="53"/>
      <c r="CM320" s="53"/>
      <c r="CN320" s="53"/>
      <c r="CO320" s="53"/>
      <c r="CP320" s="53"/>
      <c r="CQ320" s="53"/>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row>
    <row r="321" spans="1:200" ht="27.95" customHeight="1" x14ac:dyDescent="0.2">
      <c r="A321" s="375"/>
      <c r="B321" s="565"/>
      <c r="C321" s="316" t="s">
        <v>976</v>
      </c>
      <c r="D321" s="678"/>
      <c r="E321" s="679"/>
      <c r="F321" s="678"/>
      <c r="G321" s="679"/>
      <c r="H321" s="678"/>
      <c r="I321" s="679"/>
      <c r="J321" s="678"/>
      <c r="K321" s="679"/>
      <c r="L321" s="678"/>
      <c r="M321" s="679"/>
      <c r="N321" s="678"/>
      <c r="O321" s="679"/>
      <c r="P321" s="678"/>
      <c r="Q321" s="679"/>
      <c r="R321" s="678"/>
      <c r="S321" s="679"/>
      <c r="T321" s="678"/>
      <c r="U321" s="679"/>
      <c r="V321" s="678"/>
      <c r="W321" s="770"/>
      <c r="X321" s="727"/>
      <c r="Y321" s="728"/>
      <c r="Z321" s="729"/>
      <c r="AA321" s="230">
        <f t="shared" ref="AA321:AA325" si="49">IF(COUNTIF($D$318:$W$318,"s"),1,COUNTIF(D321:W321, "a"))</f>
        <v>0</v>
      </c>
      <c r="AB321" s="452"/>
      <c r="AC321" s="249"/>
      <c r="AD321" s="258"/>
      <c r="AE321" s="249"/>
      <c r="AF321" s="249"/>
      <c r="AG321" s="249"/>
      <c r="AH321" s="249"/>
      <c r="AI321" s="249"/>
      <c r="AJ321" s="249"/>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c r="BT321" s="247"/>
      <c r="BU321" s="247"/>
      <c r="BV321" s="247"/>
      <c r="BW321" s="247"/>
      <c r="BX321" s="247"/>
      <c r="BY321" s="247"/>
      <c r="BZ321" s="247"/>
      <c r="CA321" s="247"/>
      <c r="CB321" s="247"/>
      <c r="CC321" s="247"/>
      <c r="CD321" s="247"/>
      <c r="CE321" s="53"/>
      <c r="CF321" s="53"/>
      <c r="CG321" s="53"/>
      <c r="CH321" s="53"/>
      <c r="CI321" s="53"/>
      <c r="CJ321" s="53"/>
      <c r="CK321" s="53"/>
      <c r="CL321" s="53"/>
      <c r="CM321" s="53"/>
      <c r="CN321" s="53"/>
      <c r="CO321" s="53"/>
      <c r="CP321" s="53"/>
      <c r="CQ321" s="53"/>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row>
    <row r="322" spans="1:200" ht="27.95" customHeight="1" x14ac:dyDescent="0.2">
      <c r="A322" s="620"/>
      <c r="B322" s="86"/>
      <c r="C322" s="169" t="s">
        <v>977</v>
      </c>
      <c r="D322" s="678"/>
      <c r="E322" s="679"/>
      <c r="F322" s="678"/>
      <c r="G322" s="679"/>
      <c r="H322" s="678"/>
      <c r="I322" s="679"/>
      <c r="J322" s="678"/>
      <c r="K322" s="679"/>
      <c r="L322" s="678"/>
      <c r="M322" s="679"/>
      <c r="N322" s="678"/>
      <c r="O322" s="679"/>
      <c r="P322" s="678"/>
      <c r="Q322" s="679"/>
      <c r="R322" s="678"/>
      <c r="S322" s="679"/>
      <c r="T322" s="678"/>
      <c r="U322" s="679"/>
      <c r="V322" s="678"/>
      <c r="W322" s="770"/>
      <c r="X322" s="727"/>
      <c r="Y322" s="728"/>
      <c r="Z322" s="729"/>
      <c r="AA322" s="230">
        <f t="shared" si="49"/>
        <v>0</v>
      </c>
      <c r="AB322" s="452"/>
      <c r="AC322" s="249"/>
      <c r="AD322" s="258"/>
      <c r="AE322" s="249"/>
      <c r="AF322" s="249"/>
      <c r="AG322" s="249"/>
      <c r="AH322" s="249"/>
      <c r="AI322" s="249"/>
      <c r="AJ322" s="249"/>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c r="BT322" s="247"/>
      <c r="BU322" s="247"/>
      <c r="BV322" s="247"/>
      <c r="BW322" s="247"/>
      <c r="BX322" s="247"/>
      <c r="BY322" s="247"/>
      <c r="BZ322" s="247"/>
      <c r="CA322" s="247"/>
      <c r="CB322" s="247"/>
      <c r="CC322" s="247"/>
      <c r="CD322" s="247"/>
      <c r="CE322" s="53"/>
      <c r="CF322" s="53"/>
      <c r="CG322" s="53"/>
      <c r="CH322" s="53"/>
      <c r="CI322" s="53"/>
      <c r="CJ322" s="53"/>
      <c r="CK322" s="53"/>
      <c r="CL322" s="53"/>
      <c r="CM322" s="53"/>
      <c r="CN322" s="53"/>
      <c r="CO322" s="53"/>
      <c r="CP322" s="53"/>
      <c r="CQ322" s="53"/>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row>
    <row r="323" spans="1:200" ht="27.95" customHeight="1" x14ac:dyDescent="0.2">
      <c r="A323" s="375"/>
      <c r="B323" s="564"/>
      <c r="C323" s="169" t="s">
        <v>978</v>
      </c>
      <c r="D323" s="678"/>
      <c r="E323" s="679"/>
      <c r="F323" s="678"/>
      <c r="G323" s="679"/>
      <c r="H323" s="678"/>
      <c r="I323" s="679"/>
      <c r="J323" s="678"/>
      <c r="K323" s="679"/>
      <c r="L323" s="678"/>
      <c r="M323" s="679"/>
      <c r="N323" s="678"/>
      <c r="O323" s="679"/>
      <c r="P323" s="678"/>
      <c r="Q323" s="679"/>
      <c r="R323" s="678"/>
      <c r="S323" s="679"/>
      <c r="T323" s="678"/>
      <c r="U323" s="679"/>
      <c r="V323" s="678"/>
      <c r="W323" s="770"/>
      <c r="X323" s="727"/>
      <c r="Y323" s="728"/>
      <c r="Z323" s="729"/>
      <c r="AA323" s="230">
        <f t="shared" si="49"/>
        <v>0</v>
      </c>
      <c r="AB323" s="452"/>
      <c r="AC323" s="249"/>
      <c r="AD323" s="258"/>
      <c r="AE323" s="249"/>
      <c r="AF323" s="249"/>
      <c r="AG323" s="249"/>
      <c r="AH323" s="249"/>
      <c r="AI323" s="249"/>
      <c r="AJ323" s="249"/>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c r="BT323" s="247"/>
      <c r="BU323" s="247"/>
      <c r="BV323" s="247"/>
      <c r="BW323" s="247"/>
      <c r="BX323" s="247"/>
      <c r="BY323" s="247"/>
      <c r="BZ323" s="247"/>
      <c r="CA323" s="247"/>
      <c r="CB323" s="247"/>
      <c r="CC323" s="247"/>
      <c r="CD323" s="247"/>
      <c r="CE323" s="53"/>
      <c r="CF323" s="53"/>
      <c r="CG323" s="53"/>
      <c r="CH323" s="53"/>
      <c r="CI323" s="53"/>
      <c r="CJ323" s="53"/>
      <c r="CK323" s="53"/>
      <c r="CL323" s="53"/>
      <c r="CM323" s="53"/>
      <c r="CN323" s="53"/>
      <c r="CO323" s="53"/>
      <c r="CP323" s="53"/>
      <c r="CQ323" s="53"/>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row>
    <row r="324" spans="1:200" ht="27.95" customHeight="1" x14ac:dyDescent="0.2">
      <c r="A324" s="375"/>
      <c r="B324" s="565"/>
      <c r="C324" s="316" t="s">
        <v>979</v>
      </c>
      <c r="D324" s="678"/>
      <c r="E324" s="679"/>
      <c r="F324" s="678"/>
      <c r="G324" s="679"/>
      <c r="H324" s="678"/>
      <c r="I324" s="679"/>
      <c r="J324" s="678"/>
      <c r="K324" s="679"/>
      <c r="L324" s="678"/>
      <c r="M324" s="679"/>
      <c r="N324" s="678"/>
      <c r="O324" s="679"/>
      <c r="P324" s="678"/>
      <c r="Q324" s="679"/>
      <c r="R324" s="678"/>
      <c r="S324" s="679"/>
      <c r="T324" s="678"/>
      <c r="U324" s="679"/>
      <c r="V324" s="678"/>
      <c r="W324" s="770"/>
      <c r="X324" s="727"/>
      <c r="Y324" s="728"/>
      <c r="Z324" s="729"/>
      <c r="AA324" s="230">
        <f t="shared" si="49"/>
        <v>0</v>
      </c>
      <c r="AB324" s="452"/>
      <c r="AC324" s="249"/>
      <c r="AD324" s="258"/>
      <c r="AE324" s="249"/>
      <c r="AF324" s="249"/>
      <c r="AG324" s="249"/>
      <c r="AH324" s="249"/>
      <c r="AI324" s="249"/>
      <c r="AJ324" s="249"/>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c r="BT324" s="247"/>
      <c r="BU324" s="247"/>
      <c r="BV324" s="247"/>
      <c r="BW324" s="247"/>
      <c r="BX324" s="247"/>
      <c r="BY324" s="247"/>
      <c r="BZ324" s="247"/>
      <c r="CA324" s="247"/>
      <c r="CB324" s="247"/>
      <c r="CC324" s="247"/>
      <c r="CD324" s="247"/>
      <c r="CE324" s="53"/>
      <c r="CF324" s="53"/>
      <c r="CG324" s="53"/>
      <c r="CH324" s="53"/>
      <c r="CI324" s="53"/>
      <c r="CJ324" s="53"/>
      <c r="CK324" s="53"/>
      <c r="CL324" s="53"/>
      <c r="CM324" s="53"/>
      <c r="CN324" s="53"/>
      <c r="CO324" s="53"/>
      <c r="CP324" s="53"/>
      <c r="CQ324" s="53"/>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row>
    <row r="325" spans="1:200" ht="27.95" customHeight="1" x14ac:dyDescent="0.2">
      <c r="A325" s="620"/>
      <c r="B325" s="81"/>
      <c r="C325" s="169" t="s">
        <v>968</v>
      </c>
      <c r="D325" s="700"/>
      <c r="E325" s="701"/>
      <c r="F325" s="700"/>
      <c r="G325" s="701"/>
      <c r="H325" s="700"/>
      <c r="I325" s="701"/>
      <c r="J325" s="700"/>
      <c r="K325" s="701"/>
      <c r="L325" s="700"/>
      <c r="M325" s="701"/>
      <c r="N325" s="700"/>
      <c r="O325" s="701"/>
      <c r="P325" s="700"/>
      <c r="Q325" s="701"/>
      <c r="R325" s="700"/>
      <c r="S325" s="701"/>
      <c r="T325" s="700"/>
      <c r="U325" s="701"/>
      <c r="V325" s="700"/>
      <c r="W325" s="775"/>
      <c r="X325" s="727"/>
      <c r="Y325" s="728"/>
      <c r="Z325" s="729"/>
      <c r="AA325" s="230">
        <f t="shared" si="49"/>
        <v>0</v>
      </c>
      <c r="AB325" s="452"/>
      <c r="AC325" s="249"/>
      <c r="AD325" s="258"/>
      <c r="AE325" s="249"/>
      <c r="AF325" s="249"/>
      <c r="AG325" s="249"/>
      <c r="AH325" s="249"/>
      <c r="AI325" s="249"/>
      <c r="AJ325" s="249"/>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c r="BT325" s="247"/>
      <c r="BU325" s="247"/>
      <c r="BV325" s="247"/>
      <c r="BW325" s="247"/>
      <c r="BX325" s="247"/>
      <c r="BY325" s="247"/>
      <c r="BZ325" s="247"/>
      <c r="CA325" s="247"/>
      <c r="CB325" s="247"/>
      <c r="CC325" s="247"/>
      <c r="CD325" s="247"/>
      <c r="CE325" s="53"/>
      <c r="CF325" s="53"/>
      <c r="CG325" s="53"/>
      <c r="CH325" s="53"/>
      <c r="CI325" s="53"/>
      <c r="CJ325" s="53"/>
      <c r="CK325" s="53"/>
      <c r="CL325" s="53"/>
      <c r="CM325" s="53"/>
      <c r="CN325" s="53"/>
      <c r="CO325" s="53"/>
      <c r="CP325" s="53"/>
      <c r="CQ325" s="53"/>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row>
    <row r="326" spans="1:200" ht="27.95" customHeight="1" x14ac:dyDescent="0.2">
      <c r="A326" s="375"/>
      <c r="B326" s="86"/>
      <c r="C326" s="490" t="s">
        <v>735</v>
      </c>
      <c r="D326" s="771"/>
      <c r="E326" s="772"/>
      <c r="F326" s="772"/>
      <c r="G326" s="772"/>
      <c r="H326" s="772"/>
      <c r="I326" s="772"/>
      <c r="J326" s="772"/>
      <c r="K326" s="772"/>
      <c r="L326" s="772"/>
      <c r="M326" s="772"/>
      <c r="N326" s="772"/>
      <c r="O326" s="772"/>
      <c r="P326" s="772"/>
      <c r="Q326" s="772"/>
      <c r="R326" s="772"/>
      <c r="S326" s="772"/>
      <c r="T326" s="772"/>
      <c r="U326" s="772"/>
      <c r="V326" s="772"/>
      <c r="W326" s="772"/>
      <c r="X326" s="779"/>
      <c r="Y326" s="780"/>
      <c r="Z326" s="781"/>
      <c r="AA326" s="40" t="str">
        <f>IF(AND(ISTEXT(D326),COUNTIF(D325:W325,"a")),1,IF(COUNTIF(D325:W325,"a"),0,""))</f>
        <v/>
      </c>
      <c r="AB326" s="452"/>
      <c r="AD326" s="258"/>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c r="BT326" s="247"/>
      <c r="BU326" s="247"/>
      <c r="BV326" s="247"/>
      <c r="BW326" s="247"/>
      <c r="BX326" s="247"/>
      <c r="BY326" s="247"/>
      <c r="BZ326" s="247"/>
      <c r="CA326" s="247"/>
      <c r="CB326" s="247"/>
      <c r="CC326" s="247"/>
      <c r="CD326" s="247"/>
      <c r="CE326" s="247"/>
      <c r="CF326" s="247"/>
      <c r="CG326" s="53"/>
      <c r="CH326" s="53"/>
      <c r="CI326" s="53"/>
      <c r="CJ326" s="53"/>
      <c r="CK326" s="53"/>
      <c r="CL326" s="53"/>
      <c r="CM326" s="53"/>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row>
    <row r="327" spans="1:200" ht="45" customHeight="1" x14ac:dyDescent="0.2">
      <c r="A327" s="375"/>
      <c r="B327" s="585" t="s">
        <v>982</v>
      </c>
      <c r="C327" s="316" t="s">
        <v>983</v>
      </c>
      <c r="D327" s="678"/>
      <c r="E327" s="679"/>
      <c r="F327" s="678"/>
      <c r="G327" s="679"/>
      <c r="H327" s="678"/>
      <c r="I327" s="679"/>
      <c r="J327" s="678"/>
      <c r="K327" s="679"/>
      <c r="L327" s="678"/>
      <c r="M327" s="679"/>
      <c r="N327" s="678"/>
      <c r="O327" s="679"/>
      <c r="P327" s="678"/>
      <c r="Q327" s="679"/>
      <c r="R327" s="678"/>
      <c r="S327" s="679"/>
      <c r="T327" s="678"/>
      <c r="U327" s="679"/>
      <c r="V327" s="678"/>
      <c r="W327" s="679"/>
      <c r="X327" s="591"/>
      <c r="Y327" s="30">
        <f t="shared" ref="Y327" si="50">IF(OR(D327="s",F327="s",H327="s",J327="s",L327="s",N327="s",P327="s",R327="s",T327="s",V327="s"), 0, IF(OR(D327="a",F327="a",H327="a",J327="a",L327="a",N327="a",P327="a",R327="a",T327="a",V327="a"),Z327,0))</f>
        <v>0</v>
      </c>
      <c r="Z327" s="378">
        <v>25</v>
      </c>
      <c r="AA327" s="230">
        <f>COUNTIF(D327:W327,"a")+COUNTIF(D327:W327,"s")</f>
        <v>0</v>
      </c>
      <c r="AB327" s="452"/>
      <c r="AC327" s="249"/>
      <c r="AD327" s="258"/>
      <c r="AE327" s="249"/>
      <c r="AF327" s="249"/>
      <c r="AG327" s="249"/>
      <c r="AH327" s="249"/>
      <c r="AI327" s="249"/>
      <c r="AJ327" s="249"/>
      <c r="AS327" s="247"/>
      <c r="AT327" s="247"/>
      <c r="AU327" s="247"/>
      <c r="AV327" s="247"/>
      <c r="AW327" s="247"/>
      <c r="AX327" s="247"/>
      <c r="AY327" s="247"/>
      <c r="AZ327" s="247"/>
      <c r="BA327" s="247"/>
      <c r="BB327" s="247"/>
      <c r="BC327" s="247"/>
      <c r="BD327" s="247"/>
      <c r="BE327" s="247"/>
      <c r="BF327" s="247"/>
      <c r="BG327" s="247"/>
      <c r="BH327" s="247"/>
      <c r="BI327" s="247"/>
      <c r="BJ327" s="247"/>
      <c r="BK327" s="247"/>
      <c r="BL327" s="247"/>
      <c r="BM327" s="247"/>
      <c r="BN327" s="247"/>
      <c r="BO327" s="247"/>
      <c r="BP327" s="247"/>
      <c r="BQ327" s="247"/>
      <c r="BR327" s="247"/>
      <c r="BS327" s="247"/>
      <c r="BT327" s="247"/>
      <c r="BU327" s="247"/>
      <c r="BV327" s="247"/>
      <c r="BW327" s="247"/>
      <c r="BX327" s="247"/>
      <c r="BY327" s="247"/>
      <c r="BZ327" s="247"/>
      <c r="CA327" s="247"/>
      <c r="CB327" s="247"/>
      <c r="CC327" s="247"/>
      <c r="CD327" s="247"/>
      <c r="CE327" s="53"/>
      <c r="CF327" s="53"/>
      <c r="CG327" s="53"/>
      <c r="CH327" s="53"/>
      <c r="CI327" s="53"/>
      <c r="CJ327" s="53"/>
      <c r="CK327" s="53"/>
      <c r="CL327" s="53"/>
      <c r="CM327" s="53"/>
      <c r="CN327" s="53"/>
      <c r="CO327" s="53"/>
      <c r="CP327" s="53"/>
      <c r="CQ327" s="53"/>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row>
    <row r="328" spans="1:200" ht="30" customHeight="1" x14ac:dyDescent="0.2">
      <c r="A328" s="375"/>
      <c r="B328" s="563"/>
      <c r="C328" s="560" t="s">
        <v>984</v>
      </c>
      <c r="D328" s="776" t="s">
        <v>891</v>
      </c>
      <c r="E328" s="777"/>
      <c r="F328" s="777"/>
      <c r="G328" s="777"/>
      <c r="H328" s="777"/>
      <c r="I328" s="777"/>
      <c r="J328" s="777"/>
      <c r="K328" s="777"/>
      <c r="L328" s="777"/>
      <c r="M328" s="777"/>
      <c r="N328" s="777"/>
      <c r="O328" s="777"/>
      <c r="P328" s="777"/>
      <c r="Q328" s="777"/>
      <c r="R328" s="777"/>
      <c r="S328" s="777"/>
      <c r="T328" s="777"/>
      <c r="U328" s="777"/>
      <c r="V328" s="777"/>
      <c r="W328" s="777"/>
      <c r="X328" s="777"/>
      <c r="Y328" s="777"/>
      <c r="Z328" s="778"/>
      <c r="AC328" s="249"/>
      <c r="AD328" s="258"/>
      <c r="AE328" s="249"/>
      <c r="AF328" s="249"/>
      <c r="AG328" s="249"/>
      <c r="AH328" s="249"/>
      <c r="AI328" s="249"/>
      <c r="AJ328" s="249"/>
      <c r="AS328" s="247"/>
      <c r="AT328" s="247"/>
      <c r="AU328" s="247"/>
      <c r="AV328" s="247"/>
      <c r="AW328" s="247"/>
      <c r="AX328" s="247"/>
      <c r="AY328" s="247"/>
      <c r="AZ328" s="247"/>
      <c r="BA328" s="247"/>
      <c r="BB328" s="247"/>
      <c r="BC328" s="247"/>
      <c r="BD328" s="247"/>
      <c r="BE328" s="247"/>
      <c r="BF328" s="247"/>
      <c r="BG328" s="247"/>
      <c r="BH328" s="247"/>
      <c r="BI328" s="247"/>
      <c r="BJ328" s="247"/>
      <c r="BK328" s="247"/>
      <c r="BL328" s="247"/>
      <c r="BM328" s="247"/>
      <c r="BN328" s="247"/>
      <c r="BO328" s="247"/>
      <c r="BP328" s="247"/>
      <c r="BQ328" s="247"/>
      <c r="BR328" s="247"/>
      <c r="BS328" s="247"/>
      <c r="BT328" s="247"/>
      <c r="BU328" s="247"/>
      <c r="BV328" s="247"/>
      <c r="BW328" s="247"/>
      <c r="BX328" s="247"/>
      <c r="BY328" s="247"/>
      <c r="BZ328" s="247"/>
      <c r="CA328" s="247"/>
      <c r="CB328" s="247"/>
      <c r="CC328" s="247"/>
      <c r="CD328" s="247"/>
      <c r="CE328" s="53"/>
      <c r="CF328" s="53"/>
      <c r="CG328" s="53"/>
      <c r="CH328" s="53"/>
      <c r="CI328" s="53"/>
      <c r="CJ328" s="53"/>
      <c r="CK328" s="53"/>
      <c r="CL328" s="53"/>
      <c r="CM328" s="53"/>
      <c r="CN328" s="53"/>
      <c r="CO328" s="53"/>
      <c r="CP328" s="53"/>
      <c r="CQ328" s="53"/>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row>
    <row r="329" spans="1:200" ht="27.95" customHeight="1" x14ac:dyDescent="0.2">
      <c r="A329" s="375"/>
      <c r="B329" s="564"/>
      <c r="C329" s="316" t="s">
        <v>985</v>
      </c>
      <c r="D329" s="687"/>
      <c r="E329" s="688"/>
      <c r="F329" s="687"/>
      <c r="G329" s="688"/>
      <c r="H329" s="687"/>
      <c r="I329" s="688"/>
      <c r="J329" s="687"/>
      <c r="K329" s="688"/>
      <c r="L329" s="687"/>
      <c r="M329" s="688"/>
      <c r="N329" s="687"/>
      <c r="O329" s="688"/>
      <c r="P329" s="687"/>
      <c r="Q329" s="688"/>
      <c r="R329" s="687"/>
      <c r="S329" s="688"/>
      <c r="T329" s="687"/>
      <c r="U329" s="688"/>
      <c r="V329" s="687"/>
      <c r="W329" s="723"/>
      <c r="X329" s="724"/>
      <c r="Y329" s="725"/>
      <c r="Z329" s="726"/>
      <c r="AA329" s="230">
        <f>IF(COUNTIF($D$327:$W$327,"s"),1,COUNTIF(D329:W329, "a"))</f>
        <v>0</v>
      </c>
      <c r="AB329" s="452"/>
      <c r="AC329" s="249"/>
      <c r="AD329" s="258"/>
      <c r="AE329" s="249"/>
      <c r="AF329" s="249"/>
      <c r="AG329" s="249"/>
      <c r="AH329" s="249"/>
      <c r="AI329" s="249"/>
      <c r="AJ329" s="249"/>
      <c r="AS329" s="247"/>
      <c r="AT329" s="247"/>
      <c r="AU329" s="247"/>
      <c r="AV329" s="247"/>
      <c r="AW329" s="247"/>
      <c r="AX329" s="247"/>
      <c r="AY329" s="247"/>
      <c r="AZ329" s="247"/>
      <c r="BA329" s="247"/>
      <c r="BB329" s="247"/>
      <c r="BC329" s="247"/>
      <c r="BD329" s="247"/>
      <c r="BE329" s="247"/>
      <c r="BF329" s="247"/>
      <c r="BG329" s="247"/>
      <c r="BH329" s="247"/>
      <c r="BI329" s="247"/>
      <c r="BJ329" s="247"/>
      <c r="BK329" s="247"/>
      <c r="BL329" s="247"/>
      <c r="BM329" s="247"/>
      <c r="BN329" s="247"/>
      <c r="BO329" s="247"/>
      <c r="BP329" s="247"/>
      <c r="BQ329" s="247"/>
      <c r="BR329" s="247"/>
      <c r="BS329" s="247"/>
      <c r="BT329" s="247"/>
      <c r="BU329" s="247"/>
      <c r="BV329" s="247"/>
      <c r="BW329" s="247"/>
      <c r="BX329" s="247"/>
      <c r="BY329" s="247"/>
      <c r="BZ329" s="247"/>
      <c r="CA329" s="247"/>
      <c r="CB329" s="247"/>
      <c r="CC329" s="247"/>
      <c r="CD329" s="247"/>
      <c r="CE329" s="53"/>
      <c r="CF329" s="53"/>
      <c r="CG329" s="53"/>
      <c r="CH329" s="53"/>
      <c r="CI329" s="53"/>
      <c r="CJ329" s="53"/>
      <c r="CK329" s="53"/>
      <c r="CL329" s="53"/>
      <c r="CM329" s="53"/>
      <c r="CN329" s="53"/>
      <c r="CO329" s="53"/>
      <c r="CP329" s="53"/>
      <c r="CQ329" s="53"/>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row>
    <row r="330" spans="1:200" ht="27.95" customHeight="1" x14ac:dyDescent="0.2">
      <c r="A330" s="375"/>
      <c r="B330" s="565"/>
      <c r="C330" s="316" t="s">
        <v>986</v>
      </c>
      <c r="D330" s="678"/>
      <c r="E330" s="679"/>
      <c r="F330" s="678"/>
      <c r="G330" s="679"/>
      <c r="H330" s="678"/>
      <c r="I330" s="679"/>
      <c r="J330" s="678"/>
      <c r="K330" s="679"/>
      <c r="L330" s="678"/>
      <c r="M330" s="679"/>
      <c r="N330" s="678"/>
      <c r="O330" s="679"/>
      <c r="P330" s="678"/>
      <c r="Q330" s="679"/>
      <c r="R330" s="678"/>
      <c r="S330" s="679"/>
      <c r="T330" s="678"/>
      <c r="U330" s="679"/>
      <c r="V330" s="678"/>
      <c r="W330" s="770"/>
      <c r="X330" s="727"/>
      <c r="Y330" s="728"/>
      <c r="Z330" s="729"/>
      <c r="AA330" s="230">
        <f t="shared" ref="AA330:AA331" si="51">IF(COUNTIF($D$327:$W$327,"s"),1,COUNTIF(D330:W330, "a"))</f>
        <v>0</v>
      </c>
      <c r="AB330" s="452"/>
      <c r="AC330" s="249"/>
      <c r="AD330" s="258"/>
      <c r="AE330" s="249"/>
      <c r="AF330" s="249"/>
      <c r="AG330" s="249"/>
      <c r="AH330" s="249"/>
      <c r="AI330" s="249"/>
      <c r="AJ330" s="249"/>
      <c r="AS330" s="247"/>
      <c r="AT330" s="247"/>
      <c r="AU330" s="247"/>
      <c r="AV330" s="247"/>
      <c r="AW330" s="247"/>
      <c r="AX330" s="247"/>
      <c r="AY330" s="247"/>
      <c r="AZ330" s="247"/>
      <c r="BA330" s="247"/>
      <c r="BB330" s="247"/>
      <c r="BC330" s="247"/>
      <c r="BD330" s="247"/>
      <c r="BE330" s="247"/>
      <c r="BF330" s="247"/>
      <c r="BG330" s="247"/>
      <c r="BH330" s="247"/>
      <c r="BI330" s="247"/>
      <c r="BJ330" s="247"/>
      <c r="BK330" s="247"/>
      <c r="BL330" s="247"/>
      <c r="BM330" s="247"/>
      <c r="BN330" s="247"/>
      <c r="BO330" s="247"/>
      <c r="BP330" s="247"/>
      <c r="BQ330" s="247"/>
      <c r="BR330" s="247"/>
      <c r="BS330" s="247"/>
      <c r="BT330" s="247"/>
      <c r="BU330" s="247"/>
      <c r="BV330" s="247"/>
      <c r="BW330" s="247"/>
      <c r="BX330" s="247"/>
      <c r="BY330" s="247"/>
      <c r="BZ330" s="247"/>
      <c r="CA330" s="247"/>
      <c r="CB330" s="247"/>
      <c r="CC330" s="247"/>
      <c r="CD330" s="247"/>
      <c r="CE330" s="53"/>
      <c r="CF330" s="53"/>
      <c r="CG330" s="53"/>
      <c r="CH330" s="53"/>
      <c r="CI330" s="53"/>
      <c r="CJ330" s="53"/>
      <c r="CK330" s="53"/>
      <c r="CL330" s="53"/>
      <c r="CM330" s="53"/>
      <c r="CN330" s="53"/>
      <c r="CO330" s="53"/>
      <c r="CP330" s="53"/>
      <c r="CQ330" s="53"/>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row>
    <row r="331" spans="1:200" ht="27.95" customHeight="1" x14ac:dyDescent="0.2">
      <c r="A331" s="620"/>
      <c r="B331" s="81"/>
      <c r="C331" s="169" t="s">
        <v>968</v>
      </c>
      <c r="D331" s="678"/>
      <c r="E331" s="679"/>
      <c r="F331" s="678"/>
      <c r="G331" s="679"/>
      <c r="H331" s="678"/>
      <c r="I331" s="679"/>
      <c r="J331" s="678"/>
      <c r="K331" s="679"/>
      <c r="L331" s="678"/>
      <c r="M331" s="679"/>
      <c r="N331" s="678"/>
      <c r="O331" s="679"/>
      <c r="P331" s="678"/>
      <c r="Q331" s="679"/>
      <c r="R331" s="678"/>
      <c r="S331" s="679"/>
      <c r="T331" s="678"/>
      <c r="U331" s="679"/>
      <c r="V331" s="678"/>
      <c r="W331" s="770"/>
      <c r="X331" s="727"/>
      <c r="Y331" s="728"/>
      <c r="Z331" s="729"/>
      <c r="AA331" s="230">
        <f t="shared" si="51"/>
        <v>0</v>
      </c>
      <c r="AB331" s="452"/>
      <c r="AC331" s="249"/>
      <c r="AD331" s="258"/>
      <c r="AE331" s="249"/>
      <c r="AF331" s="249"/>
      <c r="AG331" s="249"/>
      <c r="AH331" s="249"/>
      <c r="AI331" s="249"/>
      <c r="AJ331" s="249"/>
      <c r="AS331" s="247"/>
      <c r="AT331" s="247"/>
      <c r="AU331" s="247"/>
      <c r="AV331" s="247"/>
      <c r="AW331" s="247"/>
      <c r="AX331" s="247"/>
      <c r="AY331" s="247"/>
      <c r="AZ331" s="247"/>
      <c r="BA331" s="247"/>
      <c r="BB331" s="247"/>
      <c r="BC331" s="247"/>
      <c r="BD331" s="247"/>
      <c r="BE331" s="247"/>
      <c r="BF331" s="247"/>
      <c r="BG331" s="247"/>
      <c r="BH331" s="247"/>
      <c r="BI331" s="247"/>
      <c r="BJ331" s="247"/>
      <c r="BK331" s="247"/>
      <c r="BL331" s="247"/>
      <c r="BM331" s="247"/>
      <c r="BN331" s="247"/>
      <c r="BO331" s="247"/>
      <c r="BP331" s="247"/>
      <c r="BQ331" s="247"/>
      <c r="BR331" s="247"/>
      <c r="BS331" s="247"/>
      <c r="BT331" s="247"/>
      <c r="BU331" s="247"/>
      <c r="BV331" s="247"/>
      <c r="BW331" s="247"/>
      <c r="BX331" s="247"/>
      <c r="BY331" s="247"/>
      <c r="BZ331" s="247"/>
      <c r="CA331" s="247"/>
      <c r="CB331" s="247"/>
      <c r="CC331" s="247"/>
      <c r="CD331" s="247"/>
      <c r="CE331" s="53"/>
      <c r="CF331" s="53"/>
      <c r="CG331" s="53"/>
      <c r="CH331" s="53"/>
      <c r="CI331" s="53"/>
      <c r="CJ331" s="53"/>
      <c r="CK331" s="53"/>
      <c r="CL331" s="53"/>
      <c r="CM331" s="53"/>
      <c r="CN331" s="53"/>
      <c r="CO331" s="53"/>
      <c r="CP331" s="53"/>
      <c r="CQ331" s="53"/>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row>
    <row r="332" spans="1:200" ht="27.95" customHeight="1" x14ac:dyDescent="0.2">
      <c r="A332" s="375"/>
      <c r="B332" s="86"/>
      <c r="C332" s="490" t="s">
        <v>987</v>
      </c>
      <c r="D332" s="771"/>
      <c r="E332" s="772"/>
      <c r="F332" s="772"/>
      <c r="G332" s="772"/>
      <c r="H332" s="772"/>
      <c r="I332" s="772"/>
      <c r="J332" s="772"/>
      <c r="K332" s="772"/>
      <c r="L332" s="772"/>
      <c r="M332" s="772"/>
      <c r="N332" s="772"/>
      <c r="O332" s="772"/>
      <c r="P332" s="772"/>
      <c r="Q332" s="772"/>
      <c r="R332" s="772"/>
      <c r="S332" s="772"/>
      <c r="T332" s="772"/>
      <c r="U332" s="772"/>
      <c r="V332" s="772"/>
      <c r="W332" s="772"/>
      <c r="X332" s="727"/>
      <c r="Y332" s="728"/>
      <c r="Z332" s="729"/>
      <c r="AA332" s="40" t="str">
        <f>IF(AND(ISTEXT(D332),COUNTIF(D329:W329,"a")),1,IF(COUNTIF(D329:W329,"a"),0,""))</f>
        <v/>
      </c>
      <c r="AB332" s="452"/>
      <c r="AD332" s="258"/>
      <c r="AK332" s="247"/>
      <c r="AL332" s="247"/>
      <c r="AM332" s="247"/>
      <c r="AN332" s="247"/>
      <c r="AO332" s="247"/>
      <c r="AP332" s="247"/>
      <c r="AQ332" s="247"/>
      <c r="AR332" s="247"/>
      <c r="AS332" s="247"/>
      <c r="AT332" s="247"/>
      <c r="AU332" s="247"/>
      <c r="AV332" s="247"/>
      <c r="AW332" s="247"/>
      <c r="AX332" s="247"/>
      <c r="AY332" s="247"/>
      <c r="AZ332" s="247"/>
      <c r="BA332" s="247"/>
      <c r="BB332" s="247"/>
      <c r="BC332" s="247"/>
      <c r="BD332" s="247"/>
      <c r="BE332" s="247"/>
      <c r="BF332" s="247"/>
      <c r="BG332" s="247"/>
      <c r="BH332" s="247"/>
      <c r="BI332" s="247"/>
      <c r="BJ332" s="247"/>
      <c r="BK332" s="247"/>
      <c r="BL332" s="247"/>
      <c r="BM332" s="247"/>
      <c r="BN332" s="247"/>
      <c r="BO332" s="247"/>
      <c r="BP332" s="247"/>
      <c r="BQ332" s="247"/>
      <c r="BR332" s="247"/>
      <c r="BS332" s="247"/>
      <c r="BT332" s="247"/>
      <c r="BU332" s="247"/>
      <c r="BV332" s="247"/>
      <c r="BW332" s="247"/>
      <c r="BX332" s="247"/>
      <c r="BY332" s="247"/>
      <c r="BZ332" s="247"/>
      <c r="CA332" s="247"/>
      <c r="CB332" s="247"/>
      <c r="CC332" s="247"/>
      <c r="CD332" s="247"/>
      <c r="CE332" s="247"/>
      <c r="CF332" s="247"/>
      <c r="CG332" s="53"/>
      <c r="CH332" s="53"/>
      <c r="CI332" s="53"/>
      <c r="CJ332" s="53"/>
      <c r="CK332" s="53"/>
      <c r="CL332" s="53"/>
      <c r="CM332" s="53"/>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row>
    <row r="333" spans="1:200" ht="27.95" customHeight="1" x14ac:dyDescent="0.2">
      <c r="A333" s="375"/>
      <c r="B333" s="86"/>
      <c r="C333" s="490" t="s">
        <v>735</v>
      </c>
      <c r="D333" s="771"/>
      <c r="E333" s="772"/>
      <c r="F333" s="772"/>
      <c r="G333" s="772"/>
      <c r="H333" s="772"/>
      <c r="I333" s="772"/>
      <c r="J333" s="772"/>
      <c r="K333" s="772"/>
      <c r="L333" s="772"/>
      <c r="M333" s="772"/>
      <c r="N333" s="772"/>
      <c r="O333" s="772"/>
      <c r="P333" s="772"/>
      <c r="Q333" s="772"/>
      <c r="R333" s="772"/>
      <c r="S333" s="772"/>
      <c r="T333" s="772"/>
      <c r="U333" s="772"/>
      <c r="V333" s="772"/>
      <c r="W333" s="773"/>
      <c r="X333" s="727"/>
      <c r="Y333" s="728"/>
      <c r="Z333" s="729"/>
      <c r="AA333" s="40" t="str">
        <f>IF(AND(ISTEXT(D333),COUNTIF(D331:W331,"a")),1,IF(COUNTIF(D331:W331,"a"),0,""))</f>
        <v/>
      </c>
      <c r="AB333" s="452"/>
      <c r="AD333" s="258"/>
      <c r="AK333" s="247"/>
      <c r="AL333" s="247"/>
      <c r="AM333" s="247"/>
      <c r="AN333" s="247"/>
      <c r="AO333" s="247"/>
      <c r="AP333" s="247"/>
      <c r="AQ333" s="247"/>
      <c r="AR333" s="247"/>
      <c r="AS333" s="247"/>
      <c r="AT333" s="247"/>
      <c r="AU333" s="247"/>
      <c r="AV333" s="247"/>
      <c r="AW333" s="247"/>
      <c r="AX333" s="247"/>
      <c r="AY333" s="247"/>
      <c r="AZ333" s="247"/>
      <c r="BA333" s="247"/>
      <c r="BB333" s="247"/>
      <c r="BC333" s="247"/>
      <c r="BD333" s="247"/>
      <c r="BE333" s="247"/>
      <c r="BF333" s="247"/>
      <c r="BG333" s="247"/>
      <c r="BH333" s="247"/>
      <c r="BI333" s="247"/>
      <c r="BJ333" s="247"/>
      <c r="BK333" s="247"/>
      <c r="BL333" s="247"/>
      <c r="BM333" s="247"/>
      <c r="BN333" s="247"/>
      <c r="BO333" s="247"/>
      <c r="BP333" s="247"/>
      <c r="BQ333" s="247"/>
      <c r="BR333" s="247"/>
      <c r="BS333" s="247"/>
      <c r="BT333" s="247"/>
      <c r="BU333" s="247"/>
      <c r="BV333" s="247"/>
      <c r="BW333" s="247"/>
      <c r="BX333" s="247"/>
      <c r="BY333" s="247"/>
      <c r="BZ333" s="247"/>
      <c r="CA333" s="247"/>
      <c r="CB333" s="247"/>
      <c r="CC333" s="247"/>
      <c r="CD333" s="247"/>
      <c r="CE333" s="247"/>
      <c r="CF333" s="247"/>
      <c r="CG333" s="53"/>
      <c r="CH333" s="53"/>
      <c r="CI333" s="53"/>
      <c r="CJ333" s="53"/>
      <c r="CK333" s="53"/>
      <c r="CL333" s="53"/>
      <c r="CM333" s="53"/>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row>
    <row r="334" spans="1:200" ht="88.5" customHeight="1" thickBot="1" x14ac:dyDescent="0.25">
      <c r="A334" s="375" t="s">
        <v>208</v>
      </c>
      <c r="B334" s="585" t="s">
        <v>1141</v>
      </c>
      <c r="C334" s="316" t="s">
        <v>1142</v>
      </c>
      <c r="D334" s="687"/>
      <c r="E334" s="688"/>
      <c r="F334" s="687"/>
      <c r="G334" s="688"/>
      <c r="H334" s="687"/>
      <c r="I334" s="688"/>
      <c r="J334" s="687"/>
      <c r="K334" s="688"/>
      <c r="L334" s="687"/>
      <c r="M334" s="688"/>
      <c r="N334" s="687"/>
      <c r="O334" s="688"/>
      <c r="P334" s="687"/>
      <c r="Q334" s="688"/>
      <c r="R334" s="687"/>
      <c r="S334" s="688"/>
      <c r="T334" s="687"/>
      <c r="U334" s="688"/>
      <c r="V334" s="687"/>
      <c r="W334" s="688"/>
      <c r="X334" s="591"/>
      <c r="Y334" s="30">
        <f t="shared" ref="Y334" si="52">IF(OR(D334="s",F334="s",H334="s",J334="s",L334="s",N334="s",P334="s",R334="s",T334="s",V334="s"), 0, IF(OR(D334="a",F334="a",H334="a",J334="a",L334="a",N334="a",P334="a",R334="a",T334="a",V334="a"),Z334,0))</f>
        <v>0</v>
      </c>
      <c r="Z334" s="378">
        <v>10</v>
      </c>
      <c r="AA334" s="230">
        <f>COUNTIF(D334:W334,"a")+COUNTIF(D334:W334,"s")</f>
        <v>0</v>
      </c>
      <c r="AB334" s="452"/>
      <c r="AC334" s="249"/>
      <c r="AD334" s="258"/>
      <c r="AE334" s="249"/>
      <c r="AF334" s="249"/>
      <c r="AG334" s="249"/>
      <c r="AH334" s="249"/>
      <c r="AI334" s="249"/>
      <c r="AJ334" s="249"/>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c r="BT334" s="247"/>
      <c r="BU334" s="247"/>
      <c r="BV334" s="247"/>
      <c r="BW334" s="247"/>
      <c r="BX334" s="247"/>
      <c r="BY334" s="247"/>
      <c r="BZ334" s="247"/>
      <c r="CA334" s="247"/>
      <c r="CB334" s="247"/>
      <c r="CC334" s="247"/>
      <c r="CD334" s="247"/>
      <c r="CE334" s="53"/>
      <c r="CF334" s="53"/>
      <c r="CG334" s="53"/>
      <c r="CH334" s="53"/>
      <c r="CI334" s="53"/>
      <c r="CJ334" s="53"/>
      <c r="CK334" s="53"/>
      <c r="CL334" s="53"/>
      <c r="CM334" s="53"/>
      <c r="CN334" s="53"/>
      <c r="CO334" s="53"/>
      <c r="CP334" s="53"/>
      <c r="CQ334" s="53"/>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row>
    <row r="335" spans="1:200" ht="21" customHeight="1" thickTop="1" thickBot="1" x14ac:dyDescent="0.25">
      <c r="A335" s="375"/>
      <c r="B335" s="80"/>
      <c r="C335" s="140"/>
      <c r="D335" s="692" t="s">
        <v>443</v>
      </c>
      <c r="E335" s="702"/>
      <c r="F335" s="702"/>
      <c r="G335" s="702"/>
      <c r="H335" s="702"/>
      <c r="I335" s="702"/>
      <c r="J335" s="702"/>
      <c r="K335" s="702"/>
      <c r="L335" s="702"/>
      <c r="M335" s="702"/>
      <c r="N335" s="702"/>
      <c r="O335" s="702"/>
      <c r="P335" s="702"/>
      <c r="Q335" s="702"/>
      <c r="R335" s="702"/>
      <c r="S335" s="702"/>
      <c r="T335" s="702"/>
      <c r="U335" s="702"/>
      <c r="V335" s="702"/>
      <c r="W335" s="702"/>
      <c r="X335" s="703"/>
      <c r="Y335" s="309">
        <f>SUM(Y269:Y334)</f>
        <v>0</v>
      </c>
      <c r="Z335" s="380">
        <f>SUM(Z269:Z274)+Z281+SUM(Z284:Z334)</f>
        <v>200</v>
      </c>
      <c r="AA335" s="229"/>
      <c r="AC335" s="249"/>
      <c r="AD335" s="258"/>
      <c r="AE335" s="249"/>
      <c r="AF335" s="249"/>
      <c r="AG335" s="249"/>
      <c r="AH335" s="249"/>
      <c r="AI335" s="249"/>
      <c r="AJ335" s="249"/>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c r="BT335" s="247"/>
      <c r="BU335" s="247"/>
      <c r="BV335" s="247"/>
      <c r="BW335" s="247"/>
      <c r="BX335" s="247"/>
      <c r="BY335" s="247"/>
      <c r="BZ335" s="247"/>
      <c r="CA335" s="247"/>
      <c r="CB335" s="247"/>
      <c r="CC335" s="247"/>
      <c r="CD335" s="247"/>
      <c r="CE335" s="53"/>
      <c r="CF335" s="53"/>
      <c r="CG335" s="53"/>
      <c r="CH335" s="53"/>
      <c r="CI335" s="53"/>
      <c r="CJ335" s="53"/>
      <c r="CK335" s="53"/>
      <c r="CL335" s="53"/>
      <c r="CM335" s="53"/>
      <c r="CN335" s="53"/>
      <c r="CO335" s="53"/>
      <c r="CP335" s="53"/>
      <c r="CQ335" s="53"/>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row>
    <row r="336" spans="1:200" ht="21" customHeight="1" thickBot="1" x14ac:dyDescent="0.25">
      <c r="A336" s="373"/>
      <c r="B336" s="274"/>
      <c r="C336" s="146"/>
      <c r="D336" s="695"/>
      <c r="E336" s="696"/>
      <c r="F336" s="774">
        <v>0</v>
      </c>
      <c r="G336" s="736"/>
      <c r="H336" s="736"/>
      <c r="I336" s="736"/>
      <c r="J336" s="736"/>
      <c r="K336" s="736"/>
      <c r="L336" s="736"/>
      <c r="M336" s="736"/>
      <c r="N336" s="736"/>
      <c r="O336" s="736"/>
      <c r="P336" s="736"/>
      <c r="Q336" s="736"/>
      <c r="R336" s="736"/>
      <c r="S336" s="736"/>
      <c r="T336" s="736"/>
      <c r="U336" s="736"/>
      <c r="V336" s="736"/>
      <c r="W336" s="736"/>
      <c r="X336" s="736"/>
      <c r="Y336" s="736"/>
      <c r="Z336" s="737"/>
      <c r="AA336" s="229"/>
      <c r="AC336" s="249"/>
      <c r="AD336" s="258"/>
      <c r="AE336" s="249"/>
      <c r="AF336" s="249"/>
      <c r="AG336" s="249"/>
      <c r="AH336" s="249"/>
      <c r="AI336" s="249"/>
      <c r="AJ336" s="249"/>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c r="BT336" s="247"/>
      <c r="BU336" s="247"/>
      <c r="BV336" s="247"/>
      <c r="BW336" s="247"/>
      <c r="BX336" s="247"/>
      <c r="BY336" s="247"/>
      <c r="BZ336" s="247"/>
      <c r="CA336" s="247"/>
      <c r="CB336" s="247"/>
      <c r="CC336" s="247"/>
      <c r="CD336" s="247"/>
      <c r="CE336" s="53"/>
      <c r="CF336" s="53"/>
      <c r="CG336" s="53"/>
      <c r="CH336" s="53"/>
      <c r="CI336" s="53"/>
      <c r="CJ336" s="53"/>
      <c r="CK336" s="53"/>
      <c r="CL336" s="53"/>
      <c r="CM336" s="53"/>
      <c r="CN336" s="53"/>
      <c r="CO336" s="53"/>
      <c r="CP336" s="53"/>
      <c r="CQ336" s="53"/>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row>
    <row r="337" spans="1:200" ht="30" customHeight="1" thickBot="1" x14ac:dyDescent="0.25">
      <c r="A337" s="364"/>
      <c r="B337" s="277" t="s">
        <v>1099</v>
      </c>
      <c r="C337" s="155" t="s">
        <v>1100</v>
      </c>
      <c r="D337" s="278"/>
      <c r="E337" s="279"/>
      <c r="F337" s="280"/>
      <c r="G337" s="281"/>
      <c r="H337" s="176"/>
      <c r="I337" s="279"/>
      <c r="J337" s="179"/>
      <c r="K337" s="281"/>
      <c r="L337" s="278"/>
      <c r="M337" s="279"/>
      <c r="N337" s="280"/>
      <c r="O337" s="281"/>
      <c r="P337" s="278"/>
      <c r="Q337" s="279"/>
      <c r="R337" s="280"/>
      <c r="S337" s="281"/>
      <c r="T337" s="278"/>
      <c r="U337" s="279"/>
      <c r="V337" s="280"/>
      <c r="W337" s="279"/>
      <c r="X337" s="292"/>
      <c r="Y337" s="409"/>
      <c r="Z337" s="392"/>
      <c r="AA337" s="40"/>
      <c r="AB337" s="53"/>
      <c r="AD337" s="258"/>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c r="BT337" s="247"/>
      <c r="BU337" s="247"/>
      <c r="BV337" s="247"/>
      <c r="BW337" s="247"/>
      <c r="BX337" s="247"/>
      <c r="BY337" s="247"/>
      <c r="BZ337" s="247"/>
      <c r="CA337" s="247"/>
      <c r="CB337" s="247"/>
      <c r="CC337" s="247"/>
      <c r="CD337" s="247"/>
      <c r="CE337" s="247"/>
      <c r="CF337" s="247"/>
      <c r="CG337" s="53"/>
      <c r="CH337" s="53"/>
      <c r="CI337" s="53"/>
      <c r="CJ337" s="53"/>
      <c r="CK337" s="53"/>
      <c r="CL337" s="53"/>
      <c r="CM337" s="53"/>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row>
    <row r="338" spans="1:200" ht="30" customHeight="1" x14ac:dyDescent="0.2">
      <c r="A338" s="364"/>
      <c r="B338" s="41"/>
      <c r="C338" s="360" t="s">
        <v>887</v>
      </c>
      <c r="D338" s="722"/>
      <c r="E338" s="720"/>
      <c r="F338" s="720"/>
      <c r="G338" s="720"/>
      <c r="H338" s="720"/>
      <c r="I338" s="720"/>
      <c r="J338" s="720"/>
      <c r="K338" s="720"/>
      <c r="L338" s="720"/>
      <c r="M338" s="720"/>
      <c r="N338" s="720"/>
      <c r="O338" s="720"/>
      <c r="P338" s="720"/>
      <c r="Q338" s="720"/>
      <c r="R338" s="720"/>
      <c r="S338" s="720"/>
      <c r="T338" s="720"/>
      <c r="U338" s="720"/>
      <c r="V338" s="720"/>
      <c r="W338" s="720"/>
      <c r="X338" s="720"/>
      <c r="Y338" s="720"/>
      <c r="Z338" s="721"/>
      <c r="AA338" s="229"/>
      <c r="AC338" s="249"/>
      <c r="AD338" s="258"/>
      <c r="AE338" s="249"/>
      <c r="AF338" s="249"/>
      <c r="AG338" s="249"/>
      <c r="AH338" s="249"/>
      <c r="AI338" s="249"/>
      <c r="AJ338" s="249"/>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c r="BT338" s="247"/>
      <c r="BU338" s="247"/>
      <c r="BV338" s="247"/>
      <c r="BW338" s="247"/>
      <c r="BX338" s="247"/>
      <c r="BY338" s="247"/>
      <c r="BZ338" s="247"/>
      <c r="CA338" s="247"/>
      <c r="CB338" s="247"/>
      <c r="CC338" s="247"/>
      <c r="CD338" s="247"/>
      <c r="CE338" s="53"/>
      <c r="CF338" s="53"/>
      <c r="CG338" s="53"/>
      <c r="CH338" s="53"/>
      <c r="CI338" s="53"/>
      <c r="CJ338" s="53"/>
      <c r="CK338" s="53"/>
      <c r="CL338" s="53"/>
      <c r="CM338" s="53"/>
      <c r="CN338" s="53"/>
      <c r="CO338" s="53"/>
      <c r="CP338" s="53"/>
      <c r="CQ338" s="53"/>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row>
    <row r="339" spans="1:200" ht="30" customHeight="1" x14ac:dyDescent="0.2">
      <c r="A339" s="364"/>
      <c r="B339" s="41"/>
      <c r="C339" s="360" t="s">
        <v>1101</v>
      </c>
      <c r="D339" s="722"/>
      <c r="E339" s="720"/>
      <c r="F339" s="720"/>
      <c r="G339" s="720"/>
      <c r="H339" s="720"/>
      <c r="I339" s="720"/>
      <c r="J339" s="720"/>
      <c r="K339" s="720"/>
      <c r="L339" s="720"/>
      <c r="M339" s="720"/>
      <c r="N339" s="720"/>
      <c r="O339" s="720"/>
      <c r="P339" s="720"/>
      <c r="Q339" s="720"/>
      <c r="R339" s="720"/>
      <c r="S339" s="720"/>
      <c r="T339" s="720"/>
      <c r="U339" s="720"/>
      <c r="V339" s="720"/>
      <c r="W339" s="720"/>
      <c r="X339" s="720"/>
      <c r="Y339" s="720"/>
      <c r="Z339" s="721"/>
      <c r="AA339" s="229"/>
      <c r="AC339" s="249"/>
      <c r="AD339" s="258"/>
      <c r="AE339" s="249"/>
      <c r="AF339" s="249"/>
      <c r="AG339" s="249"/>
      <c r="AH339" s="249"/>
      <c r="AI339" s="249"/>
      <c r="AJ339" s="249"/>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c r="BT339" s="247"/>
      <c r="BU339" s="247"/>
      <c r="BV339" s="247"/>
      <c r="BW339" s="247"/>
      <c r="BX339" s="247"/>
      <c r="BY339" s="247"/>
      <c r="BZ339" s="247"/>
      <c r="CA339" s="247"/>
      <c r="CB339" s="247"/>
      <c r="CC339" s="247"/>
      <c r="CD339" s="247"/>
      <c r="CE339" s="53"/>
      <c r="CF339" s="53"/>
      <c r="CG339" s="53"/>
      <c r="CH339" s="53"/>
      <c r="CI339" s="53"/>
      <c r="CJ339" s="53"/>
      <c r="CK339" s="53"/>
      <c r="CL339" s="53"/>
      <c r="CM339" s="53"/>
      <c r="CN339" s="53"/>
      <c r="CO339" s="53"/>
      <c r="CP339" s="53"/>
      <c r="CQ339" s="53"/>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row>
    <row r="340" spans="1:200" s="319" customFormat="1" ht="67.7" customHeight="1" x14ac:dyDescent="0.2">
      <c r="A340" s="375"/>
      <c r="B340" s="188" t="s">
        <v>1102</v>
      </c>
      <c r="C340" s="145" t="s">
        <v>1103</v>
      </c>
      <c r="D340" s="700"/>
      <c r="E340" s="701"/>
      <c r="F340" s="700"/>
      <c r="G340" s="701"/>
      <c r="H340" s="700"/>
      <c r="I340" s="701"/>
      <c r="J340" s="700"/>
      <c r="K340" s="701"/>
      <c r="L340" s="700"/>
      <c r="M340" s="701"/>
      <c r="N340" s="700"/>
      <c r="O340" s="701"/>
      <c r="P340" s="700"/>
      <c r="Q340" s="701"/>
      <c r="R340" s="700"/>
      <c r="S340" s="701"/>
      <c r="T340" s="700"/>
      <c r="U340" s="701"/>
      <c r="V340" s="700"/>
      <c r="W340" s="701"/>
      <c r="X340" s="350"/>
      <c r="Y340" s="624">
        <f>IF(OR(D340="s",F340="s",H340="s",J340="s",L340="s",N340="s",P340="s",R340="s",T340="s",V340="s"), 0, IF(OR(D340="a",F340="a",H340="a",J340="a",L340="a",N340="a",P340="a",R340="a",T340="a",V340="a"),Z340,0))</f>
        <v>0</v>
      </c>
      <c r="Z340" s="383">
        <f>IF(X340="na",0,20)</f>
        <v>20</v>
      </c>
      <c r="AA340" s="230">
        <f>IF(AND(COUNTIF(D340:W340,"s"),X342="na"),0,COUNTIF(D340:W340,"a")+COUNTIF(D340:W340,"s")+COUNTIF(X340,"na"))</f>
        <v>0</v>
      </c>
      <c r="AB340" s="452"/>
      <c r="AC340" s="318"/>
      <c r="AD340" s="258"/>
      <c r="AE340" s="318"/>
      <c r="AF340" s="318"/>
      <c r="AG340" s="318"/>
      <c r="AH340" s="318"/>
      <c r="AI340" s="318"/>
      <c r="AJ340" s="318"/>
      <c r="AK340" s="318"/>
      <c r="AL340" s="318"/>
      <c r="AM340" s="318"/>
      <c r="AN340" s="318"/>
      <c r="AO340" s="318"/>
      <c r="AP340" s="318"/>
      <c r="AQ340" s="318"/>
      <c r="AR340" s="318"/>
      <c r="AS340" s="318"/>
      <c r="AT340" s="318"/>
      <c r="AU340" s="318"/>
      <c r="AV340" s="318"/>
      <c r="AW340" s="318"/>
      <c r="AX340" s="318"/>
      <c r="AY340" s="318"/>
      <c r="AZ340" s="318"/>
      <c r="BA340" s="318"/>
      <c r="BB340" s="318"/>
      <c r="BC340" s="318"/>
      <c r="BD340" s="318"/>
      <c r="BE340" s="318"/>
      <c r="BF340" s="318"/>
      <c r="BG340" s="318"/>
      <c r="BH340" s="318"/>
      <c r="BI340" s="318"/>
      <c r="BJ340" s="318"/>
      <c r="BK340" s="318"/>
      <c r="BL340" s="318"/>
      <c r="BM340" s="318"/>
      <c r="BN340" s="318"/>
      <c r="BO340" s="318"/>
      <c r="BP340" s="318"/>
      <c r="BQ340" s="318"/>
      <c r="BR340" s="318"/>
      <c r="BS340" s="318"/>
      <c r="BT340" s="318"/>
      <c r="BU340" s="318"/>
      <c r="BV340" s="318"/>
      <c r="BW340" s="318"/>
      <c r="BX340" s="318"/>
      <c r="BY340" s="318"/>
      <c r="BZ340" s="318"/>
      <c r="CA340" s="318"/>
      <c r="CB340" s="318"/>
      <c r="CC340" s="318"/>
      <c r="CD340" s="318"/>
      <c r="CE340" s="317"/>
      <c r="CF340" s="317"/>
      <c r="CG340" s="317"/>
      <c r="CH340" s="317"/>
      <c r="CI340" s="317"/>
      <c r="CJ340" s="317"/>
      <c r="CK340" s="317"/>
      <c r="CL340" s="317"/>
      <c r="CM340" s="317"/>
      <c r="CN340" s="317"/>
      <c r="CO340" s="317"/>
      <c r="CP340" s="317"/>
      <c r="CQ340" s="317"/>
    </row>
    <row r="341" spans="1:200" ht="30" customHeight="1" x14ac:dyDescent="0.2">
      <c r="A341" s="364"/>
      <c r="B341" s="41"/>
      <c r="C341" s="360" t="s">
        <v>1104</v>
      </c>
      <c r="D341" s="722"/>
      <c r="E341" s="720"/>
      <c r="F341" s="720"/>
      <c r="G341" s="720"/>
      <c r="H341" s="720"/>
      <c r="I341" s="720"/>
      <c r="J341" s="720"/>
      <c r="K341" s="720"/>
      <c r="L341" s="720"/>
      <c r="M341" s="720"/>
      <c r="N341" s="720"/>
      <c r="O341" s="720"/>
      <c r="P341" s="720"/>
      <c r="Q341" s="720"/>
      <c r="R341" s="720"/>
      <c r="S341" s="720"/>
      <c r="T341" s="720"/>
      <c r="U341" s="720"/>
      <c r="V341" s="720"/>
      <c r="W341" s="720"/>
      <c r="X341" s="720"/>
      <c r="Y341" s="720"/>
      <c r="Z341" s="721"/>
      <c r="AA341" s="229"/>
      <c r="AC341" s="249"/>
      <c r="AD341" s="258"/>
      <c r="AE341" s="249"/>
      <c r="AF341" s="249"/>
      <c r="AG341" s="249"/>
      <c r="AH341" s="249"/>
      <c r="AI341" s="249"/>
      <c r="AJ341" s="249"/>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c r="BT341" s="247"/>
      <c r="BU341" s="247"/>
      <c r="BV341" s="247"/>
      <c r="BW341" s="247"/>
      <c r="BX341" s="247"/>
      <c r="BY341" s="247"/>
      <c r="BZ341" s="247"/>
      <c r="CA341" s="247"/>
      <c r="CB341" s="247"/>
      <c r="CC341" s="247"/>
      <c r="CD341" s="247"/>
      <c r="CE341" s="53"/>
      <c r="CF341" s="53"/>
      <c r="CG341" s="53"/>
      <c r="CH341" s="53"/>
      <c r="CI341" s="53"/>
      <c r="CJ341" s="53"/>
      <c r="CK341" s="53"/>
      <c r="CL341" s="53"/>
      <c r="CM341" s="53"/>
      <c r="CN341" s="53"/>
      <c r="CO341" s="53"/>
      <c r="CP341" s="53"/>
      <c r="CQ341" s="53"/>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row>
    <row r="342" spans="1:200" s="319" customFormat="1" ht="45" customHeight="1" x14ac:dyDescent="0.2">
      <c r="A342" s="375"/>
      <c r="B342" s="189" t="s">
        <v>1105</v>
      </c>
      <c r="C342" s="145" t="s">
        <v>1106</v>
      </c>
      <c r="D342" s="678"/>
      <c r="E342" s="679"/>
      <c r="F342" s="678"/>
      <c r="G342" s="679"/>
      <c r="H342" s="678"/>
      <c r="I342" s="679"/>
      <c r="J342" s="678"/>
      <c r="K342" s="679"/>
      <c r="L342" s="678"/>
      <c r="M342" s="679"/>
      <c r="N342" s="678"/>
      <c r="O342" s="679"/>
      <c r="P342" s="678"/>
      <c r="Q342" s="679"/>
      <c r="R342" s="678"/>
      <c r="S342" s="679"/>
      <c r="T342" s="678"/>
      <c r="U342" s="679"/>
      <c r="V342" s="678"/>
      <c r="W342" s="679"/>
      <c r="X342" s="350"/>
      <c r="Y342" s="624">
        <f>IF(OR(D342="s",F342="s",H342="s",J342="s",L342="s",N342="s",P342="s",R342="s",T342="s",V342="s"), 0, IF(OR(D342="a",F342="a",H342="a",J342="a",L342="a",N342="a",P342="a",R342="a",T342="a",V342="a"),Z342,0))</f>
        <v>0</v>
      </c>
      <c r="Z342" s="383">
        <f>IF(X342="na",0,10)</f>
        <v>10</v>
      </c>
      <c r="AA342" s="230">
        <f>IF(AND(COUNTIF(D340:W340,"s"),X342="na"),0,COUNTIF(D342:W342,"a")+COUNTIF(D342:W342,"s")+COUNTIF(X342,"na"))</f>
        <v>0</v>
      </c>
      <c r="AB342" s="452"/>
      <c r="AC342" s="318"/>
      <c r="AD342" s="258"/>
      <c r="AE342" s="318"/>
      <c r="AF342" s="318"/>
      <c r="AG342" s="318"/>
      <c r="AH342" s="318"/>
      <c r="AI342" s="318"/>
      <c r="AJ342" s="318"/>
      <c r="AK342" s="318"/>
      <c r="AL342" s="318"/>
      <c r="AM342" s="318"/>
      <c r="AN342" s="318"/>
      <c r="AO342" s="318"/>
      <c r="AP342" s="318"/>
      <c r="AQ342" s="318"/>
      <c r="AR342" s="318"/>
      <c r="AS342" s="318"/>
      <c r="AT342" s="318"/>
      <c r="AU342" s="318"/>
      <c r="AV342" s="318"/>
      <c r="AW342" s="318"/>
      <c r="AX342" s="318"/>
      <c r="AY342" s="318"/>
      <c r="AZ342" s="318"/>
      <c r="BA342" s="318"/>
      <c r="BB342" s="318"/>
      <c r="BC342" s="318"/>
      <c r="BD342" s="318"/>
      <c r="BE342" s="318"/>
      <c r="BF342" s="318"/>
      <c r="BG342" s="318"/>
      <c r="BH342" s="318"/>
      <c r="BI342" s="318"/>
      <c r="BJ342" s="318"/>
      <c r="BK342" s="318"/>
      <c r="BL342" s="318"/>
      <c r="BM342" s="318"/>
      <c r="BN342" s="318"/>
      <c r="BO342" s="318"/>
      <c r="BP342" s="318"/>
      <c r="BQ342" s="318"/>
      <c r="BR342" s="318"/>
      <c r="BS342" s="318"/>
      <c r="BT342" s="318"/>
      <c r="BU342" s="318"/>
      <c r="BV342" s="318"/>
      <c r="BW342" s="318"/>
      <c r="BX342" s="318"/>
      <c r="BY342" s="318"/>
      <c r="BZ342" s="318"/>
      <c r="CA342" s="318"/>
      <c r="CB342" s="318"/>
      <c r="CC342" s="318"/>
      <c r="CD342" s="318"/>
      <c r="CE342" s="317"/>
      <c r="CF342" s="317"/>
      <c r="CG342" s="317"/>
      <c r="CH342" s="317"/>
      <c r="CI342" s="317"/>
      <c r="CJ342" s="317"/>
      <c r="CK342" s="317"/>
      <c r="CL342" s="317"/>
      <c r="CM342" s="317"/>
      <c r="CN342" s="317"/>
      <c r="CO342" s="317"/>
      <c r="CP342" s="317"/>
      <c r="CQ342" s="317"/>
    </row>
    <row r="343" spans="1:200" ht="30" customHeight="1" x14ac:dyDescent="0.2">
      <c r="A343" s="364"/>
      <c r="B343" s="41"/>
      <c r="C343" s="360" t="s">
        <v>884</v>
      </c>
      <c r="D343" s="722"/>
      <c r="E343" s="720"/>
      <c r="F343" s="720"/>
      <c r="G343" s="720"/>
      <c r="H343" s="720"/>
      <c r="I343" s="720"/>
      <c r="J343" s="720"/>
      <c r="K343" s="720"/>
      <c r="L343" s="720"/>
      <c r="M343" s="720"/>
      <c r="N343" s="720"/>
      <c r="O343" s="720"/>
      <c r="P343" s="720"/>
      <c r="Q343" s="720"/>
      <c r="R343" s="720"/>
      <c r="S343" s="720"/>
      <c r="T343" s="720"/>
      <c r="U343" s="720"/>
      <c r="V343" s="720"/>
      <c r="W343" s="720"/>
      <c r="X343" s="720"/>
      <c r="Y343" s="720"/>
      <c r="Z343" s="721"/>
      <c r="AA343" s="229"/>
      <c r="AC343" s="249"/>
      <c r="AD343" s="258"/>
      <c r="AE343" s="249"/>
      <c r="AF343" s="249"/>
      <c r="AG343" s="249"/>
      <c r="AH343" s="249"/>
      <c r="AI343" s="249"/>
      <c r="AJ343" s="249"/>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c r="BT343" s="247"/>
      <c r="BU343" s="247"/>
      <c r="BV343" s="247"/>
      <c r="BW343" s="247"/>
      <c r="BX343" s="247"/>
      <c r="BY343" s="247"/>
      <c r="BZ343" s="247"/>
      <c r="CA343" s="247"/>
      <c r="CB343" s="247"/>
      <c r="CC343" s="247"/>
      <c r="CD343" s="247"/>
      <c r="CE343" s="53"/>
      <c r="CF343" s="53"/>
      <c r="CG343" s="53"/>
      <c r="CH343" s="53"/>
      <c r="CI343" s="53"/>
      <c r="CJ343" s="53"/>
      <c r="CK343" s="53"/>
      <c r="CL343" s="53"/>
      <c r="CM343" s="53"/>
      <c r="CN343" s="53"/>
      <c r="CO343" s="53"/>
      <c r="CP343" s="53"/>
      <c r="CQ343" s="53"/>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row>
    <row r="344" spans="1:200" s="319" customFormat="1" ht="45" customHeight="1" x14ac:dyDescent="0.2">
      <c r="A344" s="375"/>
      <c r="B344" s="188" t="s">
        <v>1107</v>
      </c>
      <c r="C344" s="145" t="s">
        <v>1108</v>
      </c>
      <c r="D344" s="678"/>
      <c r="E344" s="679"/>
      <c r="F344" s="678"/>
      <c r="G344" s="679"/>
      <c r="H344" s="678"/>
      <c r="I344" s="679"/>
      <c r="J344" s="678"/>
      <c r="K344" s="679"/>
      <c r="L344" s="678"/>
      <c r="M344" s="679"/>
      <c r="N344" s="678"/>
      <c r="O344" s="679"/>
      <c r="P344" s="678"/>
      <c r="Q344" s="679"/>
      <c r="R344" s="678"/>
      <c r="S344" s="679"/>
      <c r="T344" s="678"/>
      <c r="U344" s="679"/>
      <c r="V344" s="678"/>
      <c r="W344" s="679"/>
      <c r="X344" s="610" t="str">
        <f>IF(OR(AND(X342="na",COUNTIF(D340:W340,"a")),AND(X340="na",X342="na")),"na","")</f>
        <v/>
      </c>
      <c r="Y344" s="624">
        <f>IF(OR(D344="s",F344="s",H344="s",J344="s",L344="s",N344="s",P344="s",R344="s",T344="s",V344="s"), 0, IF(OR(D344="a",F344="a",H344="a",J344="a",L344="a",N344="a",P344="a",R344="a",T344="a",V344="a"),Z344,0))</f>
        <v>0</v>
      </c>
      <c r="Z344" s="383">
        <f>IF(X344="na",0,10)</f>
        <v>10</v>
      </c>
      <c r="AA344" s="230">
        <f>COUNTIF(D344:W344,"a")+COUNTIF(D344:W344,"s")+COUNTIF(X344,"na")</f>
        <v>0</v>
      </c>
      <c r="AB344" s="452"/>
      <c r="AC344" s="318"/>
      <c r="AD344" s="258"/>
      <c r="AE344" s="318"/>
      <c r="AF344" s="318"/>
      <c r="AG344" s="318"/>
      <c r="AH344" s="318"/>
      <c r="AI344" s="318"/>
      <c r="AJ344" s="318"/>
      <c r="AK344" s="318"/>
      <c r="AL344" s="318"/>
      <c r="AM344" s="318"/>
      <c r="AN344" s="318"/>
      <c r="AO344" s="318"/>
      <c r="AP344" s="318"/>
      <c r="AQ344" s="318"/>
      <c r="AR344" s="318"/>
      <c r="AS344" s="318"/>
      <c r="AT344" s="318"/>
      <c r="AU344" s="318"/>
      <c r="AV344" s="318"/>
      <c r="AW344" s="318"/>
      <c r="AX344" s="318"/>
      <c r="AY344" s="318"/>
      <c r="AZ344" s="318"/>
      <c r="BA344" s="318"/>
      <c r="BB344" s="318"/>
      <c r="BC344" s="318"/>
      <c r="BD344" s="318"/>
      <c r="BE344" s="318"/>
      <c r="BF344" s="318"/>
      <c r="BG344" s="318"/>
      <c r="BH344" s="318"/>
      <c r="BI344" s="318"/>
      <c r="BJ344" s="318"/>
      <c r="BK344" s="318"/>
      <c r="BL344" s="318"/>
      <c r="BM344" s="318"/>
      <c r="BN344" s="318"/>
      <c r="BO344" s="318"/>
      <c r="BP344" s="318"/>
      <c r="BQ344" s="318"/>
      <c r="BR344" s="318"/>
      <c r="BS344" s="318"/>
      <c r="BT344" s="318"/>
      <c r="BU344" s="318"/>
      <c r="BV344" s="318"/>
      <c r="BW344" s="318"/>
      <c r="BX344" s="318"/>
      <c r="BY344" s="318"/>
      <c r="BZ344" s="318"/>
      <c r="CA344" s="318"/>
      <c r="CB344" s="318"/>
      <c r="CC344" s="318"/>
      <c r="CD344" s="318"/>
      <c r="CE344" s="317"/>
      <c r="CF344" s="317"/>
      <c r="CG344" s="317"/>
      <c r="CH344" s="317"/>
      <c r="CI344" s="317"/>
      <c r="CJ344" s="317"/>
      <c r="CK344" s="317"/>
      <c r="CL344" s="317"/>
      <c r="CM344" s="317"/>
      <c r="CN344" s="317"/>
      <c r="CO344" s="317"/>
      <c r="CP344" s="317"/>
      <c r="CQ344" s="317"/>
    </row>
    <row r="345" spans="1:200" ht="30" customHeight="1" x14ac:dyDescent="0.2">
      <c r="A345" s="364"/>
      <c r="B345" s="41"/>
      <c r="C345" s="360" t="s">
        <v>1096</v>
      </c>
      <c r="D345" s="718"/>
      <c r="E345" s="719"/>
      <c r="F345" s="719"/>
      <c r="G345" s="719"/>
      <c r="H345" s="719"/>
      <c r="I345" s="719"/>
      <c r="J345" s="719"/>
      <c r="K345" s="719"/>
      <c r="L345" s="719"/>
      <c r="M345" s="719"/>
      <c r="N345" s="719"/>
      <c r="O345" s="719"/>
      <c r="P345" s="719"/>
      <c r="Q345" s="719"/>
      <c r="R345" s="719"/>
      <c r="S345" s="719"/>
      <c r="T345" s="719"/>
      <c r="U345" s="719"/>
      <c r="V345" s="719"/>
      <c r="W345" s="719"/>
      <c r="X345" s="720"/>
      <c r="Y345" s="720"/>
      <c r="Z345" s="721"/>
      <c r="AA345" s="229"/>
      <c r="AC345" s="249"/>
      <c r="AD345" s="258"/>
      <c r="AE345" s="249"/>
      <c r="AF345" s="249"/>
      <c r="AG345" s="249"/>
      <c r="AH345" s="249"/>
      <c r="AI345" s="249"/>
      <c r="AJ345" s="249"/>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c r="BT345" s="247"/>
      <c r="BU345" s="247"/>
      <c r="BV345" s="247"/>
      <c r="BW345" s="247"/>
      <c r="BX345" s="247"/>
      <c r="BY345" s="247"/>
      <c r="BZ345" s="247"/>
      <c r="CA345" s="247"/>
      <c r="CB345" s="247"/>
      <c r="CC345" s="247"/>
      <c r="CD345" s="247"/>
      <c r="CE345" s="53"/>
      <c r="CF345" s="53"/>
      <c r="CG345" s="53"/>
      <c r="CH345" s="53"/>
      <c r="CI345" s="53"/>
      <c r="CJ345" s="53"/>
      <c r="CK345" s="53"/>
      <c r="CL345" s="53"/>
      <c r="CM345" s="53"/>
      <c r="CN345" s="53"/>
      <c r="CO345" s="53"/>
      <c r="CP345" s="53"/>
      <c r="CQ345" s="53"/>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row>
    <row r="346" spans="1:200" s="319" customFormat="1" ht="45" customHeight="1" x14ac:dyDescent="0.2">
      <c r="A346" s="375"/>
      <c r="B346" s="188" t="s">
        <v>1109</v>
      </c>
      <c r="C346" s="145" t="s">
        <v>1110</v>
      </c>
      <c r="D346" s="700"/>
      <c r="E346" s="701"/>
      <c r="F346" s="700"/>
      <c r="G346" s="701"/>
      <c r="H346" s="700"/>
      <c r="I346" s="701"/>
      <c r="J346" s="700"/>
      <c r="K346" s="701"/>
      <c r="L346" s="700"/>
      <c r="M346" s="701"/>
      <c r="N346" s="700"/>
      <c r="O346" s="701"/>
      <c r="P346" s="700"/>
      <c r="Q346" s="701"/>
      <c r="R346" s="700"/>
      <c r="S346" s="701"/>
      <c r="T346" s="700"/>
      <c r="U346" s="701"/>
      <c r="V346" s="700"/>
      <c r="W346" s="701"/>
      <c r="X346" s="371" t="str">
        <f>IF(AND(X340="na",X342="na"),"na","")</f>
        <v/>
      </c>
      <c r="Y346" s="624">
        <f>IF(OR(D346="s",F346="s",H346="s",J346="s",L346="s",N346="s",P346="s",R346="s",T346="s",V346="s"), 0, IF(OR(D346="a",F346="a",H346="a",J346="a",L346="a",N346="a",P346="a",R346="a",T346="a",V346="a"),Z346,0))</f>
        <v>0</v>
      </c>
      <c r="Z346" s="383">
        <f>IF(X346="na",0,5)</f>
        <v>5</v>
      </c>
      <c r="AA346" s="230">
        <f>COUNTIF(D346:W346,"a")+COUNTIF(D346:W346,"s")+COUNTIF(X346,"na")</f>
        <v>0</v>
      </c>
      <c r="AB346" s="452"/>
      <c r="AC346" s="318"/>
      <c r="AD346" s="258"/>
      <c r="AE346" s="318"/>
      <c r="AF346" s="318"/>
      <c r="AG346" s="318"/>
      <c r="AH346" s="318"/>
      <c r="AI346" s="318"/>
      <c r="AJ346" s="318"/>
      <c r="AK346" s="318"/>
      <c r="AL346" s="318"/>
      <c r="AM346" s="318"/>
      <c r="AN346" s="318"/>
      <c r="AO346" s="318"/>
      <c r="AP346" s="318"/>
      <c r="AQ346" s="318"/>
      <c r="AR346" s="318"/>
      <c r="AS346" s="318"/>
      <c r="AT346" s="318"/>
      <c r="AU346" s="318"/>
      <c r="AV346" s="318"/>
      <c r="AW346" s="318"/>
      <c r="AX346" s="318"/>
      <c r="AY346" s="318"/>
      <c r="AZ346" s="318"/>
      <c r="BA346" s="318"/>
      <c r="BB346" s="318"/>
      <c r="BC346" s="318"/>
      <c r="BD346" s="318"/>
      <c r="BE346" s="318"/>
      <c r="BF346" s="318"/>
      <c r="BG346" s="318"/>
      <c r="BH346" s="318"/>
      <c r="BI346" s="318"/>
      <c r="BJ346" s="318"/>
      <c r="BK346" s="318"/>
      <c r="BL346" s="318"/>
      <c r="BM346" s="318"/>
      <c r="BN346" s="318"/>
      <c r="BO346" s="318"/>
      <c r="BP346" s="318"/>
      <c r="BQ346" s="318"/>
      <c r="BR346" s="318"/>
      <c r="BS346" s="318"/>
      <c r="BT346" s="318"/>
      <c r="BU346" s="318"/>
      <c r="BV346" s="318"/>
      <c r="BW346" s="318"/>
      <c r="BX346" s="318"/>
      <c r="BY346" s="318"/>
      <c r="BZ346" s="318"/>
      <c r="CA346" s="318"/>
      <c r="CB346" s="318"/>
      <c r="CC346" s="318"/>
      <c r="CD346" s="318"/>
      <c r="CE346" s="317"/>
      <c r="CF346" s="317"/>
      <c r="CG346" s="317"/>
      <c r="CH346" s="317"/>
      <c r="CI346" s="317"/>
      <c r="CJ346" s="317"/>
      <c r="CK346" s="317"/>
      <c r="CL346" s="317"/>
      <c r="CM346" s="317"/>
      <c r="CN346" s="317"/>
      <c r="CO346" s="317"/>
      <c r="CP346" s="317"/>
      <c r="CQ346" s="317"/>
    </row>
    <row r="347" spans="1:200" s="319" customFormat="1" ht="45" customHeight="1" thickBot="1" x14ac:dyDescent="0.25">
      <c r="A347" s="375"/>
      <c r="B347" s="188" t="s">
        <v>1111</v>
      </c>
      <c r="C347" s="145" t="s">
        <v>1112</v>
      </c>
      <c r="D347" s="700"/>
      <c r="E347" s="701"/>
      <c r="F347" s="700"/>
      <c r="G347" s="701"/>
      <c r="H347" s="700"/>
      <c r="I347" s="701"/>
      <c r="J347" s="700"/>
      <c r="K347" s="701"/>
      <c r="L347" s="700"/>
      <c r="M347" s="701"/>
      <c r="N347" s="700"/>
      <c r="O347" s="701"/>
      <c r="P347" s="700"/>
      <c r="Q347" s="701"/>
      <c r="R347" s="700"/>
      <c r="S347" s="701"/>
      <c r="T347" s="700"/>
      <c r="U347" s="701"/>
      <c r="V347" s="700"/>
      <c r="W347" s="701"/>
      <c r="X347" s="610" t="str">
        <f>IF(OR(AND(X342="na",COUNTIF(D340:W340,"a")),AND(X340="na",X342="na")),"na","")</f>
        <v/>
      </c>
      <c r="Y347" s="624">
        <f>IF(OR(D347="s",F347="s",H347="s",J347="s",L347="s",N347="s",P347="s",R347="s",T347="s",V347="s"), 0, IF(OR(D347="a",F347="a",H347="a",J347="a",L347="a",N347="a",P347="a",R347="a",T347="a",V347="a"),Z347,0))</f>
        <v>0</v>
      </c>
      <c r="Z347" s="383">
        <f>IF(X347="na",0,10)</f>
        <v>10</v>
      </c>
      <c r="AA347" s="230">
        <f>COUNTIF(D347:W347,"a")+COUNTIF(D347:W347,"s")+COUNTIF(X347,"na")</f>
        <v>0</v>
      </c>
      <c r="AB347" s="452"/>
      <c r="AC347" s="318"/>
      <c r="AD347" s="258"/>
      <c r="AE347" s="318"/>
      <c r="AF347" s="318"/>
      <c r="AG347" s="318"/>
      <c r="AH347" s="318"/>
      <c r="AI347" s="318"/>
      <c r="AJ347" s="318"/>
      <c r="AK347" s="318"/>
      <c r="AL347" s="318"/>
      <c r="AM347" s="318"/>
      <c r="AN347" s="318"/>
      <c r="AO347" s="318"/>
      <c r="AP347" s="318"/>
      <c r="AQ347" s="318"/>
      <c r="AR347" s="318"/>
      <c r="AS347" s="318"/>
      <c r="AT347" s="318"/>
      <c r="AU347" s="318"/>
      <c r="AV347" s="318"/>
      <c r="AW347" s="318"/>
      <c r="AX347" s="318"/>
      <c r="AY347" s="318"/>
      <c r="AZ347" s="318"/>
      <c r="BA347" s="318"/>
      <c r="BB347" s="318"/>
      <c r="BC347" s="318"/>
      <c r="BD347" s="318"/>
      <c r="BE347" s="318"/>
      <c r="BF347" s="318"/>
      <c r="BG347" s="318"/>
      <c r="BH347" s="318"/>
      <c r="BI347" s="318"/>
      <c r="BJ347" s="318"/>
      <c r="BK347" s="318"/>
      <c r="BL347" s="318"/>
      <c r="BM347" s="318"/>
      <c r="BN347" s="318"/>
      <c r="BO347" s="318"/>
      <c r="BP347" s="318"/>
      <c r="BQ347" s="318"/>
      <c r="BR347" s="318"/>
      <c r="BS347" s="318"/>
      <c r="BT347" s="318"/>
      <c r="BU347" s="318"/>
      <c r="BV347" s="318"/>
      <c r="BW347" s="318"/>
      <c r="BX347" s="318"/>
      <c r="BY347" s="318"/>
      <c r="BZ347" s="318"/>
      <c r="CA347" s="318"/>
      <c r="CB347" s="318"/>
      <c r="CC347" s="318"/>
      <c r="CD347" s="318"/>
      <c r="CE347" s="317"/>
      <c r="CF347" s="317"/>
      <c r="CG347" s="317"/>
      <c r="CH347" s="317"/>
      <c r="CI347" s="317"/>
      <c r="CJ347" s="317"/>
      <c r="CK347" s="317"/>
      <c r="CL347" s="317"/>
      <c r="CM347" s="317"/>
      <c r="CN347" s="317"/>
      <c r="CO347" s="317"/>
      <c r="CP347" s="317"/>
      <c r="CQ347" s="317"/>
    </row>
    <row r="348" spans="1:200" ht="21" customHeight="1" thickTop="1" thickBot="1" x14ac:dyDescent="0.25">
      <c r="A348" s="375"/>
      <c r="B348" s="41"/>
      <c r="C348" s="123"/>
      <c r="D348" s="692" t="s">
        <v>443</v>
      </c>
      <c r="E348" s="702"/>
      <c r="F348" s="702"/>
      <c r="G348" s="702"/>
      <c r="H348" s="702"/>
      <c r="I348" s="702"/>
      <c r="J348" s="702"/>
      <c r="K348" s="702"/>
      <c r="L348" s="702"/>
      <c r="M348" s="702"/>
      <c r="N348" s="702"/>
      <c r="O348" s="702"/>
      <c r="P348" s="702"/>
      <c r="Q348" s="702"/>
      <c r="R348" s="702"/>
      <c r="S348" s="702"/>
      <c r="T348" s="702"/>
      <c r="U348" s="702"/>
      <c r="V348" s="702"/>
      <c r="W348" s="702"/>
      <c r="X348" s="703"/>
      <c r="Y348" s="309">
        <f>SUM(Y340:Y347)</f>
        <v>0</v>
      </c>
      <c r="Z348" s="380">
        <f>SUM(Z340:Z347)</f>
        <v>55</v>
      </c>
      <c r="AA348" s="40"/>
      <c r="AB348" s="53"/>
      <c r="AD348" s="258"/>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c r="BT348" s="247"/>
      <c r="BU348" s="247"/>
      <c r="BV348" s="247"/>
      <c r="BW348" s="247"/>
      <c r="BX348" s="247"/>
      <c r="BY348" s="247"/>
      <c r="BZ348" s="247"/>
      <c r="CA348" s="247"/>
      <c r="CB348" s="247"/>
      <c r="CC348" s="247"/>
      <c r="CD348" s="247"/>
      <c r="CE348" s="247"/>
      <c r="CF348" s="247"/>
      <c r="CG348" s="53"/>
      <c r="CH348" s="53"/>
      <c r="CI348" s="53"/>
      <c r="CJ348" s="53"/>
      <c r="CK348" s="53"/>
      <c r="CL348" s="53"/>
      <c r="CM348" s="53"/>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row>
    <row r="349" spans="1:200" ht="21" customHeight="1" thickBot="1" x14ac:dyDescent="0.25">
      <c r="A349" s="375"/>
      <c r="B349" s="88"/>
      <c r="C349" s="146"/>
      <c r="D349" s="695"/>
      <c r="E349" s="696"/>
      <c r="F349" s="704">
        <v>0</v>
      </c>
      <c r="G349" s="705"/>
      <c r="H349" s="705"/>
      <c r="I349" s="705"/>
      <c r="J349" s="705"/>
      <c r="K349" s="705"/>
      <c r="L349" s="705"/>
      <c r="M349" s="705"/>
      <c r="N349" s="705"/>
      <c r="O349" s="705"/>
      <c r="P349" s="705"/>
      <c r="Q349" s="705"/>
      <c r="R349" s="705"/>
      <c r="S349" s="705"/>
      <c r="T349" s="705"/>
      <c r="U349" s="705"/>
      <c r="V349" s="705"/>
      <c r="W349" s="705"/>
      <c r="X349" s="705"/>
      <c r="Y349" s="705"/>
      <c r="Z349" s="706"/>
      <c r="AA349" s="40"/>
      <c r="AB349" s="53"/>
      <c r="AD349" s="258"/>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c r="BT349" s="247"/>
      <c r="BU349" s="247"/>
      <c r="BV349" s="247"/>
      <c r="BW349" s="247"/>
      <c r="BX349" s="247"/>
      <c r="BY349" s="247"/>
      <c r="BZ349" s="247"/>
      <c r="CA349" s="247"/>
      <c r="CB349" s="247"/>
      <c r="CC349" s="247"/>
      <c r="CD349" s="247"/>
      <c r="CE349" s="247"/>
      <c r="CF349" s="247"/>
      <c r="CG349" s="53"/>
      <c r="CH349" s="53"/>
      <c r="CI349" s="53"/>
      <c r="CJ349" s="53"/>
      <c r="CK349" s="53"/>
      <c r="CL349" s="53"/>
      <c r="CM349" s="53"/>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row>
    <row r="350" spans="1:200" ht="30" customHeight="1" thickBot="1" x14ac:dyDescent="0.25">
      <c r="A350" s="364"/>
      <c r="B350" s="203" t="s">
        <v>550</v>
      </c>
      <c r="C350" s="450" t="s">
        <v>522</v>
      </c>
      <c r="D350" s="554"/>
      <c r="E350" s="555"/>
      <c r="F350" s="554" t="s">
        <v>442</v>
      </c>
      <c r="G350" s="555"/>
      <c r="H350" s="554" t="s">
        <v>442</v>
      </c>
      <c r="I350" s="555"/>
      <c r="J350" s="554"/>
      <c r="K350" s="555"/>
      <c r="L350" s="554"/>
      <c r="M350" s="555"/>
      <c r="N350" s="554"/>
      <c r="O350" s="555"/>
      <c r="P350" s="554"/>
      <c r="Q350" s="555"/>
      <c r="R350" s="554"/>
      <c r="S350" s="555"/>
      <c r="T350" s="554"/>
      <c r="U350" s="555"/>
      <c r="V350" s="554"/>
      <c r="W350" s="555"/>
      <c r="X350" s="312"/>
      <c r="Y350" s="312"/>
      <c r="Z350" s="376"/>
      <c r="AA350" s="229"/>
      <c r="AC350" s="249"/>
      <c r="AD350" s="258"/>
      <c r="AE350" s="249"/>
      <c r="AF350" s="249"/>
      <c r="AG350" s="249"/>
      <c r="AH350" s="249"/>
      <c r="AI350" s="249"/>
      <c r="AJ350" s="249"/>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c r="BT350" s="247"/>
      <c r="BU350" s="247"/>
      <c r="BV350" s="247"/>
      <c r="BW350" s="247"/>
      <c r="BX350" s="247"/>
      <c r="BY350" s="247"/>
      <c r="BZ350" s="247"/>
      <c r="CA350" s="247"/>
      <c r="CB350" s="247"/>
      <c r="CC350" s="247"/>
      <c r="CD350" s="247"/>
      <c r="CE350" s="53"/>
      <c r="CF350" s="53"/>
      <c r="CG350" s="53"/>
      <c r="CH350" s="53"/>
      <c r="CI350" s="53"/>
      <c r="CJ350" s="53"/>
      <c r="CK350" s="53"/>
      <c r="CL350" s="53"/>
      <c r="CM350" s="53"/>
      <c r="CN350" s="53"/>
      <c r="CO350" s="53"/>
      <c r="CP350" s="53"/>
      <c r="CQ350" s="53"/>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row>
    <row r="351" spans="1:200" ht="88.5" customHeight="1" thickBot="1" x14ac:dyDescent="0.25">
      <c r="A351" s="375"/>
      <c r="B351" s="195" t="s">
        <v>551</v>
      </c>
      <c r="C351" s="316" t="s">
        <v>58</v>
      </c>
      <c r="D351" s="687"/>
      <c r="E351" s="688"/>
      <c r="F351" s="687"/>
      <c r="G351" s="688"/>
      <c r="H351" s="687"/>
      <c r="I351" s="688"/>
      <c r="J351" s="687"/>
      <c r="K351" s="688"/>
      <c r="L351" s="687"/>
      <c r="M351" s="688"/>
      <c r="N351" s="687"/>
      <c r="O351" s="688"/>
      <c r="P351" s="687"/>
      <c r="Q351" s="688"/>
      <c r="R351" s="687"/>
      <c r="S351" s="688"/>
      <c r="T351" s="687"/>
      <c r="U351" s="688"/>
      <c r="V351" s="687"/>
      <c r="W351" s="688"/>
      <c r="X351" s="82"/>
      <c r="Y351" s="628">
        <f>IF(OR(D351="s",F351="s",H351="s",J351="s",L351="s",N351="s",P351="s",R351="s",T351="s",V351="s"), 0, IF(OR(D351="a",F351="a",H351="a",J351="a",L351="a",N351="a",P351="a",R351="a",T351="a",V351="a"),Z351,0))</f>
        <v>0</v>
      </c>
      <c r="Z351" s="382">
        <v>50</v>
      </c>
      <c r="AA351" s="230">
        <f>COUNTIF(D351:W351,"a")+COUNTIF(D351:W351,"s")</f>
        <v>0</v>
      </c>
      <c r="AB351" s="313"/>
      <c r="AC351" s="249"/>
      <c r="AD351" s="258"/>
      <c r="AE351" s="249"/>
      <c r="AF351" s="249"/>
      <c r="AG351" s="249"/>
      <c r="AH351" s="249"/>
      <c r="AI351" s="249"/>
      <c r="AJ351" s="249"/>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c r="BT351" s="247"/>
      <c r="BU351" s="247"/>
      <c r="BV351" s="247"/>
      <c r="BW351" s="247"/>
      <c r="BX351" s="247"/>
      <c r="BY351" s="247"/>
      <c r="BZ351" s="247"/>
      <c r="CA351" s="247"/>
      <c r="CB351" s="247"/>
      <c r="CC351" s="247"/>
      <c r="CD351" s="247"/>
      <c r="CE351" s="53"/>
      <c r="CF351" s="53"/>
      <c r="CG351" s="53"/>
      <c r="CH351" s="53"/>
      <c r="CI351" s="53"/>
      <c r="CJ351" s="53"/>
      <c r="CK351" s="53"/>
      <c r="CL351" s="53"/>
      <c r="CM351" s="53"/>
      <c r="CN351" s="53"/>
      <c r="CO351" s="53"/>
      <c r="CP351" s="53"/>
      <c r="CQ351" s="53"/>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row>
    <row r="352" spans="1:200" ht="21" customHeight="1" thickTop="1" thickBot="1" x14ac:dyDescent="0.25">
      <c r="A352" s="375"/>
      <c r="B352" s="80"/>
      <c r="C352" s="117"/>
      <c r="D352" s="692" t="s">
        <v>443</v>
      </c>
      <c r="E352" s="702"/>
      <c r="F352" s="702"/>
      <c r="G352" s="702"/>
      <c r="H352" s="702"/>
      <c r="I352" s="702"/>
      <c r="J352" s="702"/>
      <c r="K352" s="702"/>
      <c r="L352" s="702"/>
      <c r="M352" s="702"/>
      <c r="N352" s="702"/>
      <c r="O352" s="702"/>
      <c r="P352" s="702"/>
      <c r="Q352" s="702"/>
      <c r="R352" s="702"/>
      <c r="S352" s="702"/>
      <c r="T352" s="702"/>
      <c r="U352" s="702"/>
      <c r="V352" s="702"/>
      <c r="W352" s="702"/>
      <c r="X352" s="703"/>
      <c r="Y352" s="309">
        <f>SUM(Y351:Y351)</f>
        <v>0</v>
      </c>
      <c r="Z352" s="380">
        <f>SUM(Z351:Z351)</f>
        <v>50</v>
      </c>
      <c r="AA352" s="229"/>
      <c r="AC352" s="249"/>
      <c r="AD352" s="258"/>
      <c r="AE352" s="249"/>
      <c r="AF352" s="249"/>
      <c r="AG352" s="249"/>
      <c r="AH352" s="249"/>
      <c r="AI352" s="249"/>
      <c r="AJ352" s="249"/>
      <c r="AS352" s="247"/>
      <c r="AT352" s="247"/>
      <c r="AU352" s="247"/>
      <c r="AV352" s="247"/>
      <c r="AW352" s="247"/>
      <c r="AX352" s="247"/>
      <c r="AY352" s="247"/>
      <c r="AZ352" s="247"/>
      <c r="BA352" s="247"/>
      <c r="BB352" s="247"/>
      <c r="BC352" s="247"/>
      <c r="BD352" s="247"/>
      <c r="BE352" s="247"/>
      <c r="BF352" s="247"/>
      <c r="BG352" s="247"/>
      <c r="BH352" s="247"/>
      <c r="BI352" s="247"/>
      <c r="BJ352" s="247"/>
      <c r="BK352" s="247"/>
      <c r="BL352" s="247"/>
      <c r="BM352" s="247"/>
      <c r="BN352" s="247"/>
      <c r="BO352" s="247"/>
      <c r="BP352" s="247"/>
      <c r="BQ352" s="247"/>
      <c r="BR352" s="247"/>
      <c r="BS352" s="247"/>
      <c r="BT352" s="247"/>
      <c r="BU352" s="247"/>
      <c r="BV352" s="247"/>
      <c r="BW352" s="247"/>
      <c r="BX352" s="247"/>
      <c r="BY352" s="247"/>
      <c r="BZ352" s="247"/>
      <c r="CA352" s="247"/>
      <c r="CB352" s="247"/>
      <c r="CC352" s="247"/>
      <c r="CD352" s="247"/>
      <c r="CE352" s="53"/>
      <c r="CF352" s="53"/>
      <c r="CG352" s="53"/>
      <c r="CH352" s="53"/>
      <c r="CI352" s="53"/>
      <c r="CJ352" s="53"/>
      <c r="CK352" s="53"/>
      <c r="CL352" s="53"/>
      <c r="CM352" s="53"/>
      <c r="CN352" s="53"/>
      <c r="CO352" s="53"/>
      <c r="CP352" s="53"/>
      <c r="CQ352" s="53"/>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row>
    <row r="353" spans="1:200" ht="21" customHeight="1" thickBot="1" x14ac:dyDescent="0.25">
      <c r="A353" s="373"/>
      <c r="B353" s="274"/>
      <c r="C353" s="160"/>
      <c r="D353" s="695"/>
      <c r="E353" s="696"/>
      <c r="F353" s="893">
        <v>0</v>
      </c>
      <c r="G353" s="736"/>
      <c r="H353" s="736"/>
      <c r="I353" s="736"/>
      <c r="J353" s="736"/>
      <c r="K353" s="736"/>
      <c r="L353" s="736"/>
      <c r="M353" s="736"/>
      <c r="N353" s="736"/>
      <c r="O353" s="736"/>
      <c r="P353" s="736"/>
      <c r="Q353" s="736"/>
      <c r="R353" s="736"/>
      <c r="S353" s="736"/>
      <c r="T353" s="736"/>
      <c r="U353" s="736"/>
      <c r="V353" s="736"/>
      <c r="W353" s="736"/>
      <c r="X353" s="736"/>
      <c r="Y353" s="736"/>
      <c r="Z353" s="737"/>
      <c r="AA353" s="229"/>
      <c r="AC353" s="249"/>
      <c r="AD353" s="258"/>
      <c r="AE353" s="249"/>
      <c r="AF353" s="249"/>
      <c r="AG353" s="249"/>
      <c r="AH353" s="249"/>
      <c r="AI353" s="249"/>
      <c r="AJ353" s="249"/>
      <c r="AS353" s="247"/>
      <c r="AT353" s="247"/>
      <c r="AU353" s="247"/>
      <c r="AV353" s="247"/>
      <c r="AW353" s="247"/>
      <c r="AX353" s="247"/>
      <c r="AY353" s="247"/>
      <c r="AZ353" s="247"/>
      <c r="BA353" s="247"/>
      <c r="BB353" s="247"/>
      <c r="BC353" s="247"/>
      <c r="BD353" s="247"/>
      <c r="BE353" s="247"/>
      <c r="BF353" s="247"/>
      <c r="BG353" s="247"/>
      <c r="BH353" s="247"/>
      <c r="BI353" s="247"/>
      <c r="BJ353" s="247"/>
      <c r="BK353" s="247"/>
      <c r="BL353" s="247"/>
      <c r="BM353" s="247"/>
      <c r="BN353" s="247"/>
      <c r="BO353" s="247"/>
      <c r="BP353" s="247"/>
      <c r="BQ353" s="247"/>
      <c r="BR353" s="247"/>
      <c r="BS353" s="247"/>
      <c r="BT353" s="247"/>
      <c r="BU353" s="247"/>
      <c r="BV353" s="247"/>
      <c r="BW353" s="247"/>
      <c r="BX353" s="247"/>
      <c r="BY353" s="247"/>
      <c r="BZ353" s="247"/>
      <c r="CA353" s="247"/>
      <c r="CB353" s="247"/>
      <c r="CC353" s="247"/>
      <c r="CD353" s="247"/>
      <c r="CE353" s="53"/>
      <c r="CF353" s="53"/>
      <c r="CG353" s="53"/>
      <c r="CH353" s="53"/>
      <c r="CI353" s="53"/>
      <c r="CJ353" s="53"/>
      <c r="CK353" s="53"/>
      <c r="CL353" s="53"/>
      <c r="CM353" s="53"/>
      <c r="CN353" s="53"/>
      <c r="CO353" s="53"/>
      <c r="CP353" s="53"/>
      <c r="CQ353" s="53"/>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row>
    <row r="354" spans="1:200" s="319" customFormat="1" ht="30" customHeight="1" thickBot="1" x14ac:dyDescent="0.25">
      <c r="A354" s="364"/>
      <c r="B354" s="310" t="s">
        <v>689</v>
      </c>
      <c r="C354" s="311" t="s">
        <v>690</v>
      </c>
      <c r="D354" s="329"/>
      <c r="E354" s="330"/>
      <c r="F354" s="331"/>
      <c r="G354" s="332"/>
      <c r="H354" s="176"/>
      <c r="I354" s="330"/>
      <c r="J354" s="333"/>
      <c r="K354" s="332"/>
      <c r="L354" s="329"/>
      <c r="M354" s="330"/>
      <c r="N354" s="331"/>
      <c r="O354" s="332"/>
      <c r="P354" s="176"/>
      <c r="Q354" s="330"/>
      <c r="R354" s="331"/>
      <c r="S354" s="332"/>
      <c r="T354" s="329"/>
      <c r="U354" s="330"/>
      <c r="V354" s="331"/>
      <c r="W354" s="332"/>
      <c r="X354" s="334"/>
      <c r="Y354" s="334"/>
      <c r="Z354" s="376"/>
      <c r="AA354" s="230"/>
      <c r="AB354" s="317"/>
      <c r="AC354" s="318"/>
      <c r="AD354" s="258"/>
      <c r="AE354" s="318"/>
      <c r="AF354" s="318"/>
      <c r="AG354" s="318"/>
      <c r="AH354" s="318"/>
      <c r="AI354" s="318"/>
      <c r="AJ354" s="318"/>
      <c r="AK354" s="318"/>
      <c r="AL354" s="318"/>
      <c r="AM354" s="318"/>
      <c r="AN354" s="318"/>
      <c r="AO354" s="318"/>
      <c r="AP354" s="318"/>
      <c r="AQ354" s="318"/>
      <c r="AR354" s="318"/>
      <c r="AS354" s="318"/>
      <c r="AT354" s="318"/>
      <c r="AU354" s="318"/>
      <c r="AV354" s="318"/>
      <c r="AW354" s="318"/>
      <c r="AX354" s="318"/>
      <c r="AY354" s="318"/>
      <c r="AZ354" s="318"/>
      <c r="BA354" s="318"/>
      <c r="BB354" s="318"/>
      <c r="BC354" s="318"/>
      <c r="BD354" s="318"/>
      <c r="BE354" s="318"/>
      <c r="BF354" s="318"/>
      <c r="BG354" s="318"/>
      <c r="BH354" s="318"/>
      <c r="BI354" s="318"/>
      <c r="BJ354" s="318"/>
      <c r="BK354" s="318"/>
      <c r="BL354" s="318"/>
      <c r="BM354" s="318"/>
      <c r="BN354" s="318"/>
      <c r="BO354" s="318"/>
      <c r="BP354" s="318"/>
      <c r="BQ354" s="318"/>
      <c r="BR354" s="318"/>
      <c r="BS354" s="318"/>
      <c r="BT354" s="318"/>
      <c r="BU354" s="318"/>
      <c r="BV354" s="318"/>
      <c r="BW354" s="318"/>
      <c r="BX354" s="318"/>
      <c r="BY354" s="318"/>
      <c r="BZ354" s="318"/>
      <c r="CA354" s="318"/>
      <c r="CB354" s="318"/>
      <c r="CC354" s="318"/>
      <c r="CD354" s="318"/>
      <c r="CE354" s="317"/>
      <c r="CF354" s="317"/>
      <c r="CG354" s="317"/>
      <c r="CH354" s="317"/>
      <c r="CI354" s="317"/>
      <c r="CJ354" s="317"/>
      <c r="CK354" s="317"/>
      <c r="CL354" s="317"/>
      <c r="CM354" s="317"/>
      <c r="CN354" s="317"/>
      <c r="CO354" s="317"/>
      <c r="CP354" s="317"/>
      <c r="CQ354" s="317"/>
    </row>
    <row r="355" spans="1:200" ht="27.95" customHeight="1" x14ac:dyDescent="0.2">
      <c r="A355" s="375"/>
      <c r="B355" s="592"/>
      <c r="C355" s="593" t="s">
        <v>988</v>
      </c>
      <c r="D355" s="683"/>
      <c r="E355" s="684"/>
      <c r="F355" s="685"/>
      <c r="G355" s="685"/>
      <c r="H355" s="685"/>
      <c r="I355" s="685"/>
      <c r="J355" s="685"/>
      <c r="K355" s="685"/>
      <c r="L355" s="685"/>
      <c r="M355" s="685"/>
      <c r="N355" s="685"/>
      <c r="O355" s="685"/>
      <c r="P355" s="685"/>
      <c r="Q355" s="685"/>
      <c r="R355" s="685"/>
      <c r="S355" s="685"/>
      <c r="T355" s="685"/>
      <c r="U355" s="685"/>
      <c r="V355" s="685"/>
      <c r="W355" s="685"/>
      <c r="X355" s="685"/>
      <c r="Y355" s="685"/>
      <c r="Z355" s="686"/>
      <c r="AA355" s="40"/>
      <c r="AB355" s="53"/>
      <c r="AD355" s="258"/>
      <c r="AK355" s="247"/>
      <c r="AL355" s="247"/>
      <c r="AM355" s="247"/>
      <c r="AN355" s="247"/>
      <c r="AO355" s="247"/>
      <c r="AP355" s="247"/>
      <c r="AQ355" s="247"/>
      <c r="AR355" s="247"/>
      <c r="AS355" s="247"/>
      <c r="AT355" s="247"/>
      <c r="AU355" s="247"/>
      <c r="AV355" s="247"/>
      <c r="AW355" s="247"/>
      <c r="AX355" s="247"/>
      <c r="AY355" s="247"/>
      <c r="AZ355" s="247"/>
      <c r="BA355" s="247"/>
      <c r="BB355" s="247"/>
      <c r="BC355" s="247"/>
      <c r="BD355" s="247"/>
      <c r="BE355" s="247"/>
      <c r="BF355" s="247"/>
      <c r="BG355" s="247"/>
      <c r="BH355" s="247"/>
      <c r="BI355" s="247"/>
      <c r="BJ355" s="247"/>
      <c r="BK355" s="247"/>
      <c r="BL355" s="247"/>
      <c r="BM355" s="247"/>
      <c r="BN355" s="247"/>
      <c r="BO355" s="247"/>
      <c r="BP355" s="247"/>
      <c r="BQ355" s="247"/>
      <c r="BR355" s="247"/>
      <c r="BS355" s="247"/>
      <c r="BT355" s="247"/>
      <c r="BU355" s="247"/>
      <c r="BV355" s="247"/>
      <c r="BW355" s="247"/>
      <c r="BX355" s="247"/>
      <c r="BY355" s="247"/>
      <c r="BZ355" s="247"/>
      <c r="CA355" s="247"/>
      <c r="CB355" s="247"/>
      <c r="CC355" s="247"/>
      <c r="CD355" s="247"/>
      <c r="CE355" s="247"/>
      <c r="CF355" s="247"/>
      <c r="CG355" s="53"/>
      <c r="CH355" s="53"/>
      <c r="CI355" s="53"/>
      <c r="CJ355" s="53"/>
      <c r="CK355" s="53"/>
      <c r="CL355" s="53"/>
      <c r="CM355" s="53"/>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row>
    <row r="356" spans="1:200" s="319" customFormat="1" ht="45" customHeight="1" x14ac:dyDescent="0.2">
      <c r="A356" s="375"/>
      <c r="B356" s="188" t="s">
        <v>691</v>
      </c>
      <c r="C356" s="108" t="s">
        <v>989</v>
      </c>
      <c r="D356" s="687"/>
      <c r="E356" s="688"/>
      <c r="F356" s="687"/>
      <c r="G356" s="688"/>
      <c r="H356" s="687"/>
      <c r="I356" s="688"/>
      <c r="J356" s="687"/>
      <c r="K356" s="688"/>
      <c r="L356" s="687"/>
      <c r="M356" s="688"/>
      <c r="N356" s="687"/>
      <c r="O356" s="688"/>
      <c r="P356" s="687"/>
      <c r="Q356" s="688"/>
      <c r="R356" s="687"/>
      <c r="S356" s="688"/>
      <c r="T356" s="687"/>
      <c r="U356" s="688"/>
      <c r="V356" s="687"/>
      <c r="W356" s="688"/>
      <c r="X356" s="350"/>
      <c r="Y356" s="622">
        <f>IF(OR(D356="s",F356="s",H356="s",J356="s",L356="s",N356="s",P356="s",R356="s",T356="s",V356="s"), 0, IF(OR(D356="a",F356="a",H356="a",J356="a",L356="a",N356="a",P356="a",R356="a",T356="a",V356="a"),Z356,0))</f>
        <v>0</v>
      </c>
      <c r="Z356" s="382">
        <f>IF(X356="na",0,10)</f>
        <v>10</v>
      </c>
      <c r="AA356" s="230">
        <f>COUNTIF(D356:W356,"a")+COUNTIF(D356:W356,"s")+COUNTIF(X356,"na")</f>
        <v>0</v>
      </c>
      <c r="AB356" s="314"/>
      <c r="AC356" s="318"/>
      <c r="AD356" s="258" t="s">
        <v>209</v>
      </c>
      <c r="AE356" s="318"/>
      <c r="AF356" s="318"/>
      <c r="AG356" s="318"/>
      <c r="AH356" s="318"/>
      <c r="AI356" s="318"/>
      <c r="AJ356" s="318"/>
      <c r="AK356" s="318"/>
      <c r="AL356" s="318"/>
      <c r="AM356" s="318"/>
      <c r="AN356" s="318"/>
      <c r="AO356" s="318"/>
      <c r="AP356" s="318"/>
      <c r="AQ356" s="318"/>
      <c r="AR356" s="318"/>
      <c r="AS356" s="318"/>
      <c r="AT356" s="318"/>
      <c r="AU356" s="318"/>
      <c r="AV356" s="318"/>
      <c r="AW356" s="318"/>
      <c r="AX356" s="318"/>
      <c r="AY356" s="318"/>
      <c r="AZ356" s="318"/>
      <c r="BA356" s="318"/>
      <c r="BB356" s="318"/>
      <c r="BC356" s="318"/>
      <c r="BD356" s="318"/>
      <c r="BE356" s="318"/>
      <c r="BF356" s="318"/>
      <c r="BG356" s="318"/>
      <c r="BH356" s="318"/>
      <c r="BI356" s="318"/>
      <c r="BJ356" s="318"/>
      <c r="BK356" s="318"/>
      <c r="BL356" s="318"/>
      <c r="BM356" s="318"/>
      <c r="BN356" s="318"/>
      <c r="BO356" s="318"/>
      <c r="BP356" s="318"/>
      <c r="BQ356" s="318"/>
      <c r="BR356" s="318"/>
      <c r="BS356" s="318"/>
      <c r="BT356" s="318"/>
      <c r="BU356" s="318"/>
      <c r="BV356" s="318"/>
      <c r="BW356" s="318"/>
      <c r="BX356" s="318"/>
      <c r="BY356" s="318"/>
      <c r="BZ356" s="318"/>
      <c r="CA356" s="318"/>
      <c r="CB356" s="318"/>
      <c r="CC356" s="318"/>
      <c r="CD356" s="318"/>
      <c r="CE356" s="317"/>
      <c r="CF356" s="317"/>
      <c r="CG356" s="317"/>
      <c r="CH356" s="317"/>
      <c r="CI356" s="317"/>
      <c r="CJ356" s="317"/>
      <c r="CK356" s="317"/>
      <c r="CL356" s="317"/>
      <c r="CM356" s="317"/>
      <c r="CN356" s="317"/>
      <c r="CO356" s="317"/>
      <c r="CP356" s="317"/>
      <c r="CQ356" s="317"/>
    </row>
    <row r="357" spans="1:200" s="319" customFormat="1" ht="88.5" customHeight="1" x14ac:dyDescent="0.2">
      <c r="A357" s="375"/>
      <c r="B357" s="189" t="s">
        <v>692</v>
      </c>
      <c r="C357" s="145" t="s">
        <v>990</v>
      </c>
      <c r="D357" s="678"/>
      <c r="E357" s="679"/>
      <c r="F357" s="678"/>
      <c r="G357" s="679"/>
      <c r="H357" s="678"/>
      <c r="I357" s="679"/>
      <c r="J357" s="678"/>
      <c r="K357" s="679"/>
      <c r="L357" s="678"/>
      <c r="M357" s="679"/>
      <c r="N357" s="678"/>
      <c r="O357" s="679"/>
      <c r="P357" s="678"/>
      <c r="Q357" s="679"/>
      <c r="R357" s="678"/>
      <c r="S357" s="679"/>
      <c r="T357" s="678"/>
      <c r="U357" s="679"/>
      <c r="V357" s="678"/>
      <c r="W357" s="679"/>
      <c r="X357" s="173" t="str">
        <f>IF(X356="na","na","")</f>
        <v/>
      </c>
      <c r="Y357" s="622">
        <f>IF(OR(D357="s",F357="s",H357="s",J357="s",L357="s",N357="s",P357="s",R357="s",T357="s",V357="s"), 0, IF(OR(D357="a",F357="a",H357="a",J357="a",L357="a",N357="a",P357="a",R357="a",T357="a",V357="a"),Z357,0))</f>
        <v>0</v>
      </c>
      <c r="Z357" s="382">
        <f t="shared" ref="Z357:Z358" si="53">IF(X357="na",0,10)</f>
        <v>10</v>
      </c>
      <c r="AA357" s="230">
        <f t="shared" ref="AA357:AA358" si="54">COUNTIF(D357:W357,"a")+COUNTIF(D357:W357,"s")+COUNTIF(X357,"na")</f>
        <v>0</v>
      </c>
      <c r="AB357" s="314"/>
      <c r="AC357" s="318"/>
      <c r="AD357" s="258" t="s">
        <v>209</v>
      </c>
      <c r="AE357" s="318"/>
      <c r="AF357" s="318"/>
      <c r="AG357" s="318"/>
      <c r="AH357" s="318"/>
      <c r="AI357" s="318"/>
      <c r="AJ357" s="318"/>
      <c r="AK357" s="318"/>
      <c r="AL357" s="318"/>
      <c r="AM357" s="318"/>
      <c r="AN357" s="318"/>
      <c r="AO357" s="318"/>
      <c r="AP357" s="318"/>
      <c r="AQ357" s="318"/>
      <c r="AR357" s="318"/>
      <c r="AS357" s="318"/>
      <c r="AT357" s="318"/>
      <c r="AU357" s="318"/>
      <c r="AV357" s="318"/>
      <c r="AW357" s="318"/>
      <c r="AX357" s="318"/>
      <c r="AY357" s="318"/>
      <c r="AZ357" s="318"/>
      <c r="BA357" s="318"/>
      <c r="BB357" s="318"/>
      <c r="BC357" s="318"/>
      <c r="BD357" s="318"/>
      <c r="BE357" s="318"/>
      <c r="BF357" s="318"/>
      <c r="BG357" s="318"/>
      <c r="BH357" s="318"/>
      <c r="BI357" s="318"/>
      <c r="BJ357" s="318"/>
      <c r="BK357" s="318"/>
      <c r="BL357" s="318"/>
      <c r="BM357" s="318"/>
      <c r="BN357" s="318"/>
      <c r="BO357" s="318"/>
      <c r="BP357" s="318"/>
      <c r="BQ357" s="318"/>
      <c r="BR357" s="318"/>
      <c r="BS357" s="318"/>
      <c r="BT357" s="318"/>
      <c r="BU357" s="318"/>
      <c r="BV357" s="318"/>
      <c r="BW357" s="318"/>
      <c r="BX357" s="318"/>
      <c r="BY357" s="318"/>
      <c r="BZ357" s="318"/>
      <c r="CA357" s="318"/>
      <c r="CB357" s="318"/>
      <c r="CC357" s="318"/>
      <c r="CD357" s="318"/>
      <c r="CE357" s="317"/>
      <c r="CF357" s="317"/>
      <c r="CG357" s="317"/>
      <c r="CH357" s="317"/>
      <c r="CI357" s="317"/>
      <c r="CJ357" s="317"/>
      <c r="CK357" s="317"/>
      <c r="CL357" s="317"/>
      <c r="CM357" s="317"/>
      <c r="CN357" s="317"/>
      <c r="CO357" s="317"/>
      <c r="CP357" s="317"/>
      <c r="CQ357" s="317"/>
    </row>
    <row r="358" spans="1:200" s="319" customFormat="1" ht="45" customHeight="1" x14ac:dyDescent="0.15">
      <c r="A358" s="375"/>
      <c r="B358" s="189" t="s">
        <v>693</v>
      </c>
      <c r="C358" s="145" t="s">
        <v>694</v>
      </c>
      <c r="D358" s="636"/>
      <c r="E358" s="637"/>
      <c r="F358" s="636"/>
      <c r="G358" s="637"/>
      <c r="H358" s="636"/>
      <c r="I358" s="637"/>
      <c r="J358" s="636"/>
      <c r="K358" s="637"/>
      <c r="L358" s="636"/>
      <c r="M358" s="637"/>
      <c r="N358" s="636"/>
      <c r="O358" s="637"/>
      <c r="P358" s="636"/>
      <c r="Q358" s="637"/>
      <c r="R358" s="636"/>
      <c r="S358" s="637"/>
      <c r="T358" s="636"/>
      <c r="U358" s="637"/>
      <c r="V358" s="636"/>
      <c r="W358" s="637"/>
      <c r="X358" s="173" t="str">
        <f>IF(X356="na","na","")</f>
        <v/>
      </c>
      <c r="Y358" s="622">
        <f>IF(OR(D358="s",F358="s",H358="s",J358="s",L358="s",N358="s",P358="s",R358="s",T358="s",V358="s"), 0, IF(OR(D358="a",F358="a",H358="a",J358="a",L358="a",N358="a",P358="a",R358="a",T358="a",V358="a"),Z358,0))</f>
        <v>0</v>
      </c>
      <c r="Z358" s="382">
        <f t="shared" si="53"/>
        <v>10</v>
      </c>
      <c r="AA358" s="230">
        <f t="shared" si="54"/>
        <v>0</v>
      </c>
      <c r="AB358" s="314"/>
      <c r="AC358" s="318"/>
      <c r="AD358" s="258"/>
      <c r="AE358" s="318"/>
      <c r="AF358" s="318"/>
      <c r="AG358" s="318"/>
      <c r="AH358" s="318"/>
      <c r="AI358" s="318"/>
      <c r="AJ358" s="318"/>
      <c r="AK358" s="318"/>
      <c r="AL358" s="318"/>
      <c r="AM358" s="318"/>
      <c r="AN358" s="318"/>
      <c r="AO358" s="318"/>
      <c r="AP358" s="318"/>
      <c r="AQ358" s="318"/>
      <c r="AR358" s="318"/>
      <c r="AS358" s="318"/>
      <c r="AT358" s="318"/>
      <c r="AU358" s="318"/>
      <c r="AV358" s="318"/>
      <c r="AW358" s="318"/>
      <c r="AX358" s="318"/>
      <c r="AY358" s="318"/>
      <c r="AZ358" s="318"/>
      <c r="BA358" s="318"/>
      <c r="BB358" s="318"/>
      <c r="BC358" s="318"/>
      <c r="BD358" s="318"/>
      <c r="BE358" s="318"/>
      <c r="BF358" s="318"/>
      <c r="BG358" s="318"/>
      <c r="BH358" s="318"/>
      <c r="BI358" s="318"/>
      <c r="BJ358" s="318"/>
      <c r="BK358" s="318"/>
      <c r="BL358" s="318"/>
      <c r="BM358" s="318"/>
      <c r="BN358" s="318"/>
      <c r="BO358" s="318"/>
      <c r="BP358" s="318"/>
      <c r="BQ358" s="318"/>
      <c r="BR358" s="318"/>
      <c r="BS358" s="318"/>
      <c r="BT358" s="318"/>
      <c r="BU358" s="318"/>
      <c r="BV358" s="318"/>
      <c r="BW358" s="318"/>
      <c r="BX358" s="318"/>
      <c r="BY358" s="318"/>
      <c r="BZ358" s="318"/>
      <c r="CA358" s="318"/>
      <c r="CB358" s="318"/>
      <c r="CC358" s="318"/>
      <c r="CD358" s="318"/>
      <c r="CE358" s="317"/>
      <c r="CF358" s="317"/>
      <c r="CG358" s="317"/>
      <c r="CH358" s="317"/>
      <c r="CI358" s="317"/>
      <c r="CJ358" s="317"/>
      <c r="CK358" s="317"/>
      <c r="CL358" s="317"/>
      <c r="CM358" s="317"/>
      <c r="CN358" s="317"/>
      <c r="CO358" s="317"/>
      <c r="CP358" s="317"/>
      <c r="CQ358" s="317"/>
    </row>
    <row r="359" spans="1:200" ht="27.75" customHeight="1" x14ac:dyDescent="0.2">
      <c r="A359" s="375"/>
      <c r="B359" s="195"/>
      <c r="C359" s="130" t="s">
        <v>695</v>
      </c>
      <c r="D359" s="766"/>
      <c r="E359" s="767"/>
      <c r="F359" s="768"/>
      <c r="G359" s="768"/>
      <c r="H359" s="768"/>
      <c r="I359" s="768"/>
      <c r="J359" s="768"/>
      <c r="K359" s="768"/>
      <c r="L359" s="768"/>
      <c r="M359" s="768"/>
      <c r="N359" s="768"/>
      <c r="O359" s="768"/>
      <c r="P359" s="768"/>
      <c r="Q359" s="768"/>
      <c r="R359" s="768"/>
      <c r="S359" s="768"/>
      <c r="T359" s="768"/>
      <c r="U359" s="768"/>
      <c r="V359" s="768"/>
      <c r="W359" s="768"/>
      <c r="X359" s="768"/>
      <c r="Y359" s="768"/>
      <c r="Z359" s="769"/>
      <c r="AA359" s="40"/>
      <c r="AB359" s="53"/>
      <c r="AD359" s="258"/>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c r="BT359" s="247"/>
      <c r="BU359" s="247"/>
      <c r="BV359" s="247"/>
      <c r="BW359" s="247"/>
      <c r="BX359" s="247"/>
      <c r="BY359" s="247"/>
      <c r="BZ359" s="247"/>
      <c r="CA359" s="247"/>
      <c r="CB359" s="247"/>
      <c r="CC359" s="247"/>
      <c r="CD359" s="247"/>
      <c r="CE359" s="247"/>
      <c r="CF359" s="247"/>
      <c r="CG359" s="53"/>
      <c r="CH359" s="53"/>
      <c r="CI359" s="53"/>
      <c r="CJ359" s="53"/>
      <c r="CK359" s="53"/>
      <c r="CL359" s="53"/>
      <c r="CM359" s="53"/>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row>
    <row r="360" spans="1:200" s="319" customFormat="1" ht="27.95" customHeight="1" thickBot="1" x14ac:dyDescent="0.25">
      <c r="A360" s="375"/>
      <c r="B360" s="189" t="s">
        <v>696</v>
      </c>
      <c r="C360" s="145" t="s">
        <v>697</v>
      </c>
      <c r="D360" s="678"/>
      <c r="E360" s="679"/>
      <c r="F360" s="678"/>
      <c r="G360" s="679"/>
      <c r="H360" s="678"/>
      <c r="I360" s="679"/>
      <c r="J360" s="678"/>
      <c r="K360" s="679"/>
      <c r="L360" s="678"/>
      <c r="M360" s="679"/>
      <c r="N360" s="678"/>
      <c r="O360" s="679"/>
      <c r="P360" s="678"/>
      <c r="Q360" s="679"/>
      <c r="R360" s="678"/>
      <c r="S360" s="679"/>
      <c r="T360" s="678"/>
      <c r="U360" s="679"/>
      <c r="V360" s="678"/>
      <c r="W360" s="679"/>
      <c r="X360" s="451"/>
      <c r="Y360" s="622">
        <f>IF(OR(D360="s",F360="s",H360="s",J360="s",L360="s",N360="s",P360="s",R360="s",T360="s",V360="s"), 0, IF(OR(D360="a",F360="a",H360="a",J360="a",L360="a",N360="a",P360="a",R360="a",T360="a",V360="a"),Z360,0))</f>
        <v>0</v>
      </c>
      <c r="Z360" s="379">
        <v>20</v>
      </c>
      <c r="AA360" s="230">
        <f>COUNTIF(D360:W360,"a")+COUNTIF(D360:W360,"s")</f>
        <v>0</v>
      </c>
      <c r="AB360" s="452"/>
      <c r="AC360" s="318"/>
      <c r="AD360" s="258" t="s">
        <v>209</v>
      </c>
      <c r="AE360" s="318"/>
      <c r="AF360" s="318"/>
      <c r="AG360" s="318"/>
      <c r="AH360" s="318"/>
      <c r="AI360" s="318"/>
      <c r="AJ360" s="318"/>
      <c r="AK360" s="318"/>
      <c r="AL360" s="318"/>
      <c r="AM360" s="318"/>
      <c r="AN360" s="318"/>
      <c r="AO360" s="318"/>
      <c r="AP360" s="318"/>
      <c r="AQ360" s="318"/>
      <c r="AR360" s="318"/>
      <c r="AS360" s="318"/>
      <c r="AT360" s="318"/>
      <c r="AU360" s="318"/>
      <c r="AV360" s="318"/>
      <c r="AW360" s="318"/>
      <c r="AX360" s="318"/>
      <c r="AY360" s="318"/>
      <c r="AZ360" s="318"/>
      <c r="BA360" s="318"/>
      <c r="BB360" s="318"/>
      <c r="BC360" s="318"/>
      <c r="BD360" s="318"/>
      <c r="BE360" s="318"/>
      <c r="BF360" s="318"/>
      <c r="BG360" s="318"/>
      <c r="BH360" s="318"/>
      <c r="BI360" s="318"/>
      <c r="BJ360" s="318"/>
      <c r="BK360" s="318"/>
      <c r="BL360" s="318"/>
      <c r="BM360" s="318"/>
      <c r="BN360" s="318"/>
      <c r="BO360" s="318"/>
      <c r="BP360" s="318"/>
      <c r="BQ360" s="318"/>
      <c r="BR360" s="318"/>
      <c r="BS360" s="318"/>
      <c r="BT360" s="318"/>
      <c r="BU360" s="318"/>
      <c r="BV360" s="318"/>
      <c r="BW360" s="318"/>
      <c r="BX360" s="318"/>
      <c r="BY360" s="318"/>
      <c r="BZ360" s="318"/>
      <c r="CA360" s="318"/>
      <c r="CB360" s="318"/>
      <c r="CC360" s="318"/>
      <c r="CD360" s="318"/>
      <c r="CE360" s="317"/>
      <c r="CF360" s="317"/>
      <c r="CG360" s="317"/>
      <c r="CH360" s="317"/>
      <c r="CI360" s="317"/>
      <c r="CJ360" s="317"/>
      <c r="CK360" s="317"/>
      <c r="CL360" s="317"/>
      <c r="CM360" s="317"/>
      <c r="CN360" s="317"/>
      <c r="CO360" s="317"/>
      <c r="CP360" s="317"/>
      <c r="CQ360" s="317"/>
    </row>
    <row r="361" spans="1:200" s="319" customFormat="1" ht="17.45" customHeight="1" thickTop="1" thickBot="1" x14ac:dyDescent="0.25">
      <c r="A361" s="375"/>
      <c r="B361" s="193"/>
      <c r="C361" s="118"/>
      <c r="D361" s="692" t="s">
        <v>443</v>
      </c>
      <c r="E361" s="702"/>
      <c r="F361" s="702"/>
      <c r="G361" s="702"/>
      <c r="H361" s="702"/>
      <c r="I361" s="702"/>
      <c r="J361" s="702"/>
      <c r="K361" s="702"/>
      <c r="L361" s="702"/>
      <c r="M361" s="702"/>
      <c r="N361" s="702"/>
      <c r="O361" s="702"/>
      <c r="P361" s="702"/>
      <c r="Q361" s="702"/>
      <c r="R361" s="702"/>
      <c r="S361" s="702"/>
      <c r="T361" s="702"/>
      <c r="U361" s="702"/>
      <c r="V361" s="702"/>
      <c r="W361" s="702"/>
      <c r="X361" s="712"/>
      <c r="Y361" s="327">
        <f>SUM(Y356:Y360)</f>
        <v>0</v>
      </c>
      <c r="Z361" s="380">
        <f>SUM(Z356:Z358)+SUM(Z360)</f>
        <v>50</v>
      </c>
      <c r="AA361" s="230"/>
      <c r="AB361" s="317"/>
      <c r="AC361" s="318"/>
      <c r="AD361" s="258"/>
      <c r="AE361" s="318"/>
      <c r="AF361" s="318"/>
      <c r="AG361" s="318"/>
      <c r="AH361" s="318"/>
      <c r="AI361" s="318"/>
      <c r="AJ361" s="318"/>
      <c r="AK361" s="318"/>
      <c r="AL361" s="318"/>
      <c r="AM361" s="318"/>
      <c r="AN361" s="318"/>
      <c r="AO361" s="318"/>
      <c r="AP361" s="318"/>
      <c r="AQ361" s="318"/>
      <c r="AR361" s="318"/>
      <c r="AS361" s="318"/>
      <c r="AT361" s="318"/>
      <c r="AU361" s="318"/>
      <c r="AV361" s="318"/>
      <c r="AW361" s="318"/>
      <c r="AX361" s="318"/>
      <c r="AY361" s="318"/>
      <c r="AZ361" s="318"/>
      <c r="BA361" s="318"/>
      <c r="BB361" s="318"/>
      <c r="BC361" s="318"/>
      <c r="BD361" s="318"/>
      <c r="BE361" s="318"/>
      <c r="BF361" s="318"/>
      <c r="BG361" s="318"/>
      <c r="BH361" s="318"/>
      <c r="BI361" s="318"/>
      <c r="BJ361" s="318"/>
      <c r="BK361" s="318"/>
      <c r="BL361" s="318"/>
      <c r="BM361" s="318"/>
      <c r="BN361" s="318"/>
      <c r="BO361" s="318"/>
      <c r="BP361" s="318"/>
      <c r="BQ361" s="318"/>
      <c r="BR361" s="318"/>
      <c r="BS361" s="318"/>
      <c r="BT361" s="318"/>
      <c r="BU361" s="318"/>
      <c r="BV361" s="318"/>
      <c r="BW361" s="318"/>
      <c r="BX361" s="318"/>
      <c r="BY361" s="318"/>
      <c r="BZ361" s="318"/>
      <c r="CA361" s="318"/>
      <c r="CB361" s="318"/>
      <c r="CC361" s="318"/>
      <c r="CD361" s="318"/>
      <c r="CE361" s="317"/>
      <c r="CF361" s="317"/>
      <c r="CG361" s="317"/>
      <c r="CH361" s="317"/>
      <c r="CI361" s="317"/>
      <c r="CJ361" s="317"/>
      <c r="CK361" s="317"/>
      <c r="CL361" s="317"/>
      <c r="CM361" s="317"/>
      <c r="CN361" s="317"/>
      <c r="CO361" s="317"/>
      <c r="CP361" s="317"/>
      <c r="CQ361" s="317"/>
    </row>
    <row r="362" spans="1:200" s="319" customFormat="1" ht="21.6" customHeight="1" thickBot="1" x14ac:dyDescent="0.25">
      <c r="A362" s="375"/>
      <c r="B362" s="193"/>
      <c r="C362" s="118"/>
      <c r="D362" s="713"/>
      <c r="E362" s="714"/>
      <c r="F362" s="715">
        <v>20</v>
      </c>
      <c r="G362" s="716"/>
      <c r="H362" s="716"/>
      <c r="I362" s="716"/>
      <c r="J362" s="716"/>
      <c r="K362" s="716"/>
      <c r="L362" s="716"/>
      <c r="M362" s="716"/>
      <c r="N362" s="716"/>
      <c r="O362" s="716"/>
      <c r="P362" s="716"/>
      <c r="Q362" s="716"/>
      <c r="R362" s="716"/>
      <c r="S362" s="716"/>
      <c r="T362" s="716"/>
      <c r="U362" s="716"/>
      <c r="V362" s="716"/>
      <c r="W362" s="716"/>
      <c r="X362" s="716"/>
      <c r="Y362" s="716"/>
      <c r="Z362" s="717"/>
      <c r="AA362" s="230"/>
      <c r="AB362" s="317"/>
      <c r="AC362" s="318"/>
      <c r="AD362" s="258"/>
      <c r="AE362" s="318"/>
      <c r="AF362" s="318"/>
      <c r="AG362" s="318"/>
      <c r="AH362" s="318"/>
      <c r="AI362" s="318"/>
      <c r="AJ362" s="318"/>
      <c r="AK362" s="318"/>
      <c r="AL362" s="318"/>
      <c r="AM362" s="318"/>
      <c r="AN362" s="318"/>
      <c r="AO362" s="318"/>
      <c r="AP362" s="318"/>
      <c r="AQ362" s="318"/>
      <c r="AR362" s="318"/>
      <c r="AS362" s="318"/>
      <c r="AT362" s="318"/>
      <c r="AU362" s="318"/>
      <c r="AV362" s="318"/>
      <c r="AW362" s="318"/>
      <c r="AX362" s="318"/>
      <c r="AY362" s="318"/>
      <c r="AZ362" s="318"/>
      <c r="BA362" s="318"/>
      <c r="BB362" s="318"/>
      <c r="BC362" s="318"/>
      <c r="BD362" s="318"/>
      <c r="BE362" s="318"/>
      <c r="BF362" s="318"/>
      <c r="BG362" s="318"/>
      <c r="BH362" s="318"/>
      <c r="BI362" s="318"/>
      <c r="BJ362" s="318"/>
      <c r="BK362" s="318"/>
      <c r="BL362" s="318"/>
      <c r="BM362" s="318"/>
      <c r="BN362" s="318"/>
      <c r="BO362" s="318"/>
      <c r="BP362" s="318"/>
      <c r="BQ362" s="318"/>
      <c r="BR362" s="318"/>
      <c r="BS362" s="318"/>
      <c r="BT362" s="318"/>
      <c r="BU362" s="318"/>
      <c r="BV362" s="318"/>
      <c r="BW362" s="318"/>
      <c r="BX362" s="318"/>
      <c r="BY362" s="318"/>
      <c r="BZ362" s="318"/>
      <c r="CA362" s="318"/>
      <c r="CB362" s="318"/>
      <c r="CC362" s="318"/>
      <c r="CD362" s="318"/>
      <c r="CE362" s="317"/>
      <c r="CF362" s="317"/>
      <c r="CG362" s="317"/>
      <c r="CH362" s="317"/>
      <c r="CI362" s="317"/>
      <c r="CJ362" s="317"/>
      <c r="CK362" s="317"/>
      <c r="CL362" s="317"/>
      <c r="CM362" s="317"/>
      <c r="CN362" s="317"/>
      <c r="CO362" s="317"/>
      <c r="CP362" s="317"/>
      <c r="CQ362" s="317"/>
    </row>
    <row r="363" spans="1:200" s="319" customFormat="1" ht="30" customHeight="1" thickBot="1" x14ac:dyDescent="0.25">
      <c r="A363" s="375"/>
      <c r="B363" s="211" t="s">
        <v>698</v>
      </c>
      <c r="C363" s="144" t="s">
        <v>699</v>
      </c>
      <c r="D363" s="320"/>
      <c r="E363" s="321"/>
      <c r="F363" s="322"/>
      <c r="G363" s="323"/>
      <c r="H363" s="12"/>
      <c r="I363" s="321"/>
      <c r="J363" s="324"/>
      <c r="K363" s="323"/>
      <c r="L363" s="320"/>
      <c r="M363" s="321"/>
      <c r="N363" s="322"/>
      <c r="O363" s="323"/>
      <c r="P363" s="12"/>
      <c r="Q363" s="321"/>
      <c r="R363" s="322"/>
      <c r="S363" s="323"/>
      <c r="T363" s="320"/>
      <c r="U363" s="321"/>
      <c r="V363" s="322"/>
      <c r="W363" s="323"/>
      <c r="X363" s="325"/>
      <c r="Y363" s="325"/>
      <c r="Z363" s="381"/>
      <c r="AA363" s="230"/>
      <c r="AB363" s="317"/>
      <c r="AC363" s="318"/>
      <c r="AD363" s="258"/>
      <c r="AE363" s="318"/>
      <c r="AF363" s="318"/>
      <c r="AG363" s="318"/>
      <c r="AH363" s="318"/>
      <c r="AI363" s="318"/>
      <c r="AJ363" s="318"/>
      <c r="AK363" s="318"/>
      <c r="AL363" s="318"/>
      <c r="AM363" s="318"/>
      <c r="AN363" s="318"/>
      <c r="AO363" s="318"/>
      <c r="AP363" s="318"/>
      <c r="AQ363" s="318"/>
      <c r="AR363" s="318"/>
      <c r="AS363" s="318"/>
      <c r="AT363" s="318"/>
      <c r="AU363" s="318"/>
      <c r="AV363" s="318"/>
      <c r="AW363" s="318"/>
      <c r="AX363" s="318"/>
      <c r="AY363" s="318"/>
      <c r="AZ363" s="318"/>
      <c r="BA363" s="318"/>
      <c r="BB363" s="318"/>
      <c r="BC363" s="318"/>
      <c r="BD363" s="318"/>
      <c r="BE363" s="318"/>
      <c r="BF363" s="318"/>
      <c r="BG363" s="318"/>
      <c r="BH363" s="318"/>
      <c r="BI363" s="318"/>
      <c r="BJ363" s="318"/>
      <c r="BK363" s="318"/>
      <c r="BL363" s="318"/>
      <c r="BM363" s="318"/>
      <c r="BN363" s="318"/>
      <c r="BO363" s="318"/>
      <c r="BP363" s="318"/>
      <c r="BQ363" s="318"/>
      <c r="BR363" s="318"/>
      <c r="BS363" s="318"/>
      <c r="BT363" s="318"/>
      <c r="BU363" s="318"/>
      <c r="BV363" s="318"/>
      <c r="BW363" s="318"/>
      <c r="BX363" s="318"/>
      <c r="BY363" s="318"/>
      <c r="BZ363" s="318"/>
      <c r="CA363" s="318"/>
      <c r="CB363" s="318"/>
      <c r="CC363" s="318"/>
      <c r="CD363" s="318"/>
      <c r="CE363" s="317"/>
      <c r="CF363" s="317"/>
      <c r="CG363" s="317"/>
      <c r="CH363" s="317"/>
      <c r="CI363" s="317"/>
      <c r="CJ363" s="317"/>
      <c r="CK363" s="317"/>
      <c r="CL363" s="317"/>
      <c r="CM363" s="317"/>
      <c r="CN363" s="317"/>
      <c r="CO363" s="317"/>
      <c r="CP363" s="317"/>
      <c r="CQ363" s="317"/>
    </row>
    <row r="364" spans="1:200" s="319" customFormat="1" ht="27.95" customHeight="1" x14ac:dyDescent="0.2">
      <c r="A364" s="375"/>
      <c r="B364" s="189" t="s">
        <v>700</v>
      </c>
      <c r="C364" s="145" t="s">
        <v>701</v>
      </c>
      <c r="D364" s="678"/>
      <c r="E364" s="679"/>
      <c r="F364" s="678"/>
      <c r="G364" s="679"/>
      <c r="H364" s="678"/>
      <c r="I364" s="679"/>
      <c r="J364" s="678"/>
      <c r="K364" s="679"/>
      <c r="L364" s="678"/>
      <c r="M364" s="679"/>
      <c r="N364" s="678"/>
      <c r="O364" s="679"/>
      <c r="P364" s="678"/>
      <c r="Q364" s="679"/>
      <c r="R364" s="678"/>
      <c r="S364" s="679"/>
      <c r="T364" s="678"/>
      <c r="U364" s="679"/>
      <c r="V364" s="678"/>
      <c r="W364" s="679"/>
      <c r="X364" s="451"/>
      <c r="Y364" s="622">
        <f>IF(OR(D364="s",F364="s",H364="s",J364="s",L364="s",N364="s",P364="s",R364="s",T364="s",V364="s"), 0, IF(OR(D364="a",F364="a",H364="a",J364="a",L364="a",N364="a",P364="a",R364="a",T364="a",V364="a"),Z364,0))</f>
        <v>0</v>
      </c>
      <c r="Z364" s="379">
        <v>15</v>
      </c>
      <c r="AA364" s="230">
        <f>COUNTIF(D364:W364,"a")+COUNTIF(D364:W364,"s")</f>
        <v>0</v>
      </c>
      <c r="AB364" s="452"/>
      <c r="AC364" s="318"/>
      <c r="AD364" s="258"/>
      <c r="AE364" s="318"/>
      <c r="AF364" s="318"/>
      <c r="AG364" s="318"/>
      <c r="AH364" s="318"/>
      <c r="AI364" s="318"/>
      <c r="AJ364" s="318"/>
      <c r="AK364" s="318"/>
      <c r="AL364" s="318"/>
      <c r="AM364" s="318"/>
      <c r="AN364" s="318"/>
      <c r="AO364" s="318"/>
      <c r="AP364" s="318"/>
      <c r="AQ364" s="318"/>
      <c r="AR364" s="318"/>
      <c r="AS364" s="318"/>
      <c r="AT364" s="318"/>
      <c r="AU364" s="318"/>
      <c r="AV364" s="318"/>
      <c r="AW364" s="318"/>
      <c r="AX364" s="318"/>
      <c r="AY364" s="318"/>
      <c r="AZ364" s="318"/>
      <c r="BA364" s="318"/>
      <c r="BB364" s="318"/>
      <c r="BC364" s="318"/>
      <c r="BD364" s="318"/>
      <c r="BE364" s="318"/>
      <c r="BF364" s="318"/>
      <c r="BG364" s="318"/>
      <c r="BH364" s="318"/>
      <c r="BI364" s="318"/>
      <c r="BJ364" s="318"/>
      <c r="BK364" s="318"/>
      <c r="BL364" s="318"/>
      <c r="BM364" s="318"/>
      <c r="BN364" s="318"/>
      <c r="BO364" s="318"/>
      <c r="BP364" s="318"/>
      <c r="BQ364" s="318"/>
      <c r="BR364" s="318"/>
      <c r="BS364" s="318"/>
      <c r="BT364" s="318"/>
      <c r="BU364" s="318"/>
      <c r="BV364" s="318"/>
      <c r="BW364" s="318"/>
      <c r="BX364" s="318"/>
      <c r="BY364" s="318"/>
      <c r="BZ364" s="318"/>
      <c r="CA364" s="318"/>
      <c r="CB364" s="318"/>
      <c r="CC364" s="318"/>
      <c r="CD364" s="318"/>
      <c r="CE364" s="317"/>
      <c r="CF364" s="317"/>
      <c r="CG364" s="317"/>
      <c r="CH364" s="317"/>
      <c r="CI364" s="317"/>
      <c r="CJ364" s="317"/>
      <c r="CK364" s="317"/>
      <c r="CL364" s="317"/>
      <c r="CM364" s="317"/>
      <c r="CN364" s="317"/>
      <c r="CO364" s="317"/>
      <c r="CP364" s="317"/>
      <c r="CQ364" s="317"/>
    </row>
    <row r="365" spans="1:200" s="319" customFormat="1" ht="27.95" customHeight="1" thickBot="1" x14ac:dyDescent="0.25">
      <c r="A365" s="375"/>
      <c r="B365" s="189" t="s">
        <v>702</v>
      </c>
      <c r="C365" s="145" t="s">
        <v>703</v>
      </c>
      <c r="D365" s="678"/>
      <c r="E365" s="679"/>
      <c r="F365" s="678"/>
      <c r="G365" s="679"/>
      <c r="H365" s="678"/>
      <c r="I365" s="679"/>
      <c r="J365" s="678"/>
      <c r="K365" s="679"/>
      <c r="L365" s="678"/>
      <c r="M365" s="679"/>
      <c r="N365" s="678"/>
      <c r="O365" s="679"/>
      <c r="P365" s="678"/>
      <c r="Q365" s="679"/>
      <c r="R365" s="678"/>
      <c r="S365" s="679"/>
      <c r="T365" s="678"/>
      <c r="U365" s="679"/>
      <c r="V365" s="678"/>
      <c r="W365" s="679"/>
      <c r="X365" s="451"/>
      <c r="Y365" s="622">
        <f>IF(OR(D365="s",F365="s",H365="s",J365="s",L365="s",N365="s",P365="s",R365="s",T365="s",V365="s"), 0, IF(OR(D365="a",F365="a",H365="a",J365="a",L365="a",N365="a",P365="a",R365="a",T365="a",V365="a"),Z365,0))</f>
        <v>0</v>
      </c>
      <c r="Z365" s="379">
        <v>10</v>
      </c>
      <c r="AA365" s="230">
        <f>COUNTIF(D365:W365,"a")+COUNTIF(D365:W365,"s")</f>
        <v>0</v>
      </c>
      <c r="AB365" s="452"/>
      <c r="AC365" s="318"/>
      <c r="AD365" s="258"/>
      <c r="AE365" s="318"/>
      <c r="AF365" s="318"/>
      <c r="AG365" s="318"/>
      <c r="AH365" s="318"/>
      <c r="AI365" s="318"/>
      <c r="AJ365" s="318"/>
      <c r="AK365" s="318"/>
      <c r="AL365" s="318"/>
      <c r="AM365" s="318"/>
      <c r="AN365" s="318"/>
      <c r="AO365" s="318"/>
      <c r="AP365" s="318"/>
      <c r="AQ365" s="318"/>
      <c r="AR365" s="318"/>
      <c r="AS365" s="318"/>
      <c r="AT365" s="318"/>
      <c r="AU365" s="318"/>
      <c r="AV365" s="318"/>
      <c r="AW365" s="318"/>
      <c r="AX365" s="318"/>
      <c r="AY365" s="318"/>
      <c r="AZ365" s="318"/>
      <c r="BA365" s="318"/>
      <c r="BB365" s="318"/>
      <c r="BC365" s="318"/>
      <c r="BD365" s="318"/>
      <c r="BE365" s="318"/>
      <c r="BF365" s="318"/>
      <c r="BG365" s="318"/>
      <c r="BH365" s="318"/>
      <c r="BI365" s="318"/>
      <c r="BJ365" s="318"/>
      <c r="BK365" s="318"/>
      <c r="BL365" s="318"/>
      <c r="BM365" s="318"/>
      <c r="BN365" s="318"/>
      <c r="BO365" s="318"/>
      <c r="BP365" s="318"/>
      <c r="BQ365" s="318"/>
      <c r="BR365" s="318"/>
      <c r="BS365" s="318"/>
      <c r="BT365" s="318"/>
      <c r="BU365" s="318"/>
      <c r="BV365" s="318"/>
      <c r="BW365" s="318"/>
      <c r="BX365" s="318"/>
      <c r="BY365" s="318"/>
      <c r="BZ365" s="318"/>
      <c r="CA365" s="318"/>
      <c r="CB365" s="318"/>
      <c r="CC365" s="318"/>
      <c r="CD365" s="318"/>
      <c r="CE365" s="317"/>
      <c r="CF365" s="317"/>
      <c r="CG365" s="317"/>
      <c r="CH365" s="317"/>
      <c r="CI365" s="317"/>
      <c r="CJ365" s="317"/>
      <c r="CK365" s="317"/>
      <c r="CL365" s="317"/>
      <c r="CM365" s="317"/>
      <c r="CN365" s="317"/>
      <c r="CO365" s="317"/>
      <c r="CP365" s="317"/>
      <c r="CQ365" s="317"/>
    </row>
    <row r="366" spans="1:200" s="319" customFormat="1" ht="17.45" customHeight="1" thickTop="1" thickBot="1" x14ac:dyDescent="0.25">
      <c r="A366" s="375"/>
      <c r="B366" s="193"/>
      <c r="C366" s="118"/>
      <c r="D366" s="692" t="s">
        <v>443</v>
      </c>
      <c r="E366" s="702"/>
      <c r="F366" s="702"/>
      <c r="G366" s="702"/>
      <c r="H366" s="702"/>
      <c r="I366" s="702"/>
      <c r="J366" s="702"/>
      <c r="K366" s="702"/>
      <c r="L366" s="702"/>
      <c r="M366" s="702"/>
      <c r="N366" s="702"/>
      <c r="O366" s="702"/>
      <c r="P366" s="702"/>
      <c r="Q366" s="702"/>
      <c r="R366" s="702"/>
      <c r="S366" s="702"/>
      <c r="T366" s="702"/>
      <c r="U366" s="702"/>
      <c r="V366" s="702"/>
      <c r="W366" s="702"/>
      <c r="X366" s="712"/>
      <c r="Y366" s="327">
        <f>SUM(Y364:Y365)</f>
        <v>0</v>
      </c>
      <c r="Z366" s="380">
        <f>SUM(Z364:Z365)</f>
        <v>25</v>
      </c>
      <c r="AA366" s="230"/>
      <c r="AB366" s="317"/>
      <c r="AC366" s="318"/>
      <c r="AD366" s="258"/>
      <c r="AE366" s="318"/>
      <c r="AF366" s="318"/>
      <c r="AG366" s="318"/>
      <c r="AH366" s="318"/>
      <c r="AI366" s="318"/>
      <c r="AJ366" s="318"/>
      <c r="AK366" s="318"/>
      <c r="AL366" s="318"/>
      <c r="AM366" s="318"/>
      <c r="AN366" s="318"/>
      <c r="AO366" s="318"/>
      <c r="AP366" s="318"/>
      <c r="AQ366" s="318"/>
      <c r="AR366" s="318"/>
      <c r="AS366" s="318"/>
      <c r="AT366" s="318"/>
      <c r="AU366" s="318"/>
      <c r="AV366" s="318"/>
      <c r="AW366" s="318"/>
      <c r="AX366" s="318"/>
      <c r="AY366" s="318"/>
      <c r="AZ366" s="318"/>
      <c r="BA366" s="318"/>
      <c r="BB366" s="318"/>
      <c r="BC366" s="318"/>
      <c r="BD366" s="318"/>
      <c r="BE366" s="318"/>
      <c r="BF366" s="318"/>
      <c r="BG366" s="318"/>
      <c r="BH366" s="318"/>
      <c r="BI366" s="318"/>
      <c r="BJ366" s="318"/>
      <c r="BK366" s="318"/>
      <c r="BL366" s="318"/>
      <c r="BM366" s="318"/>
      <c r="BN366" s="318"/>
      <c r="BO366" s="318"/>
      <c r="BP366" s="318"/>
      <c r="BQ366" s="318"/>
      <c r="BR366" s="318"/>
      <c r="BS366" s="318"/>
      <c r="BT366" s="318"/>
      <c r="BU366" s="318"/>
      <c r="BV366" s="318"/>
      <c r="BW366" s="318"/>
      <c r="BX366" s="318"/>
      <c r="BY366" s="318"/>
      <c r="BZ366" s="318"/>
      <c r="CA366" s="318"/>
      <c r="CB366" s="318"/>
      <c r="CC366" s="318"/>
      <c r="CD366" s="318"/>
      <c r="CE366" s="317"/>
      <c r="CF366" s="317"/>
      <c r="CG366" s="317"/>
      <c r="CH366" s="317"/>
      <c r="CI366" s="317"/>
      <c r="CJ366" s="317"/>
      <c r="CK366" s="317"/>
      <c r="CL366" s="317"/>
      <c r="CM366" s="317"/>
      <c r="CN366" s="317"/>
      <c r="CO366" s="317"/>
      <c r="CP366" s="317"/>
      <c r="CQ366" s="317"/>
    </row>
    <row r="367" spans="1:200" s="319" customFormat="1" ht="21.6" customHeight="1" thickBot="1" x14ac:dyDescent="0.25">
      <c r="A367" s="375"/>
      <c r="B367" s="328"/>
      <c r="C367" s="146"/>
      <c r="D367" s="695"/>
      <c r="E367" s="696"/>
      <c r="F367" s="890">
        <v>0</v>
      </c>
      <c r="G367" s="891"/>
      <c r="H367" s="891"/>
      <c r="I367" s="891"/>
      <c r="J367" s="891"/>
      <c r="K367" s="891"/>
      <c r="L367" s="891"/>
      <c r="M367" s="891"/>
      <c r="N367" s="891"/>
      <c r="O367" s="891"/>
      <c r="P367" s="891"/>
      <c r="Q367" s="891"/>
      <c r="R367" s="891"/>
      <c r="S367" s="891"/>
      <c r="T367" s="891"/>
      <c r="U367" s="891"/>
      <c r="V367" s="891"/>
      <c r="W367" s="891"/>
      <c r="X367" s="891"/>
      <c r="Y367" s="891"/>
      <c r="Z367" s="892"/>
      <c r="AA367" s="230"/>
      <c r="AB367" s="317"/>
      <c r="AC367" s="318"/>
      <c r="AD367" s="258"/>
      <c r="AE367" s="318"/>
      <c r="AF367" s="318"/>
      <c r="AG367" s="318"/>
      <c r="AH367" s="318"/>
      <c r="AI367" s="318"/>
      <c r="AJ367" s="318"/>
      <c r="AK367" s="318"/>
      <c r="AL367" s="318"/>
      <c r="AM367" s="318"/>
      <c r="AN367" s="318"/>
      <c r="AO367" s="318"/>
      <c r="AP367" s="318"/>
      <c r="AQ367" s="318"/>
      <c r="AR367" s="318"/>
      <c r="AS367" s="318"/>
      <c r="AT367" s="318"/>
      <c r="AU367" s="318"/>
      <c r="AV367" s="318"/>
      <c r="AW367" s="318"/>
      <c r="AX367" s="318"/>
      <c r="AY367" s="318"/>
      <c r="AZ367" s="318"/>
      <c r="BA367" s="318"/>
      <c r="BB367" s="318"/>
      <c r="BC367" s="318"/>
      <c r="BD367" s="318"/>
      <c r="BE367" s="318"/>
      <c r="BF367" s="318"/>
      <c r="BG367" s="318"/>
      <c r="BH367" s="318"/>
      <c r="BI367" s="318"/>
      <c r="BJ367" s="318"/>
      <c r="BK367" s="318"/>
      <c r="BL367" s="318"/>
      <c r="BM367" s="318"/>
      <c r="BN367" s="318"/>
      <c r="BO367" s="318"/>
      <c r="BP367" s="318"/>
      <c r="BQ367" s="318"/>
      <c r="BR367" s="318"/>
      <c r="BS367" s="318"/>
      <c r="BT367" s="318"/>
      <c r="BU367" s="318"/>
      <c r="BV367" s="318"/>
      <c r="BW367" s="318"/>
      <c r="BX367" s="318"/>
      <c r="BY367" s="318"/>
      <c r="BZ367" s="318"/>
      <c r="CA367" s="318"/>
      <c r="CB367" s="318"/>
      <c r="CC367" s="318"/>
      <c r="CD367" s="318"/>
      <c r="CE367" s="317"/>
      <c r="CF367" s="317"/>
      <c r="CG367" s="317"/>
      <c r="CH367" s="317"/>
      <c r="CI367" s="317"/>
      <c r="CJ367" s="317"/>
      <c r="CK367" s="317"/>
      <c r="CL367" s="317"/>
      <c r="CM367" s="317"/>
      <c r="CN367" s="317"/>
      <c r="CO367" s="317"/>
      <c r="CP367" s="317"/>
      <c r="CQ367" s="317"/>
    </row>
    <row r="368" spans="1:200" ht="27.95" customHeight="1" thickBot="1" x14ac:dyDescent="0.25">
      <c r="A368" s="375"/>
      <c r="B368" s="277" t="s">
        <v>10</v>
      </c>
      <c r="C368" s="155" t="s">
        <v>385</v>
      </c>
      <c r="D368" s="280"/>
      <c r="E368" s="279"/>
      <c r="F368" s="280"/>
      <c r="G368" s="281"/>
      <c r="H368" s="176" t="s">
        <v>442</v>
      </c>
      <c r="I368" s="287"/>
      <c r="J368" s="179" t="s">
        <v>442</v>
      </c>
      <c r="K368" s="289"/>
      <c r="L368" s="278"/>
      <c r="M368" s="279"/>
      <c r="N368" s="280"/>
      <c r="O368" s="281"/>
      <c r="P368" s="278"/>
      <c r="Q368" s="279"/>
      <c r="R368" s="280"/>
      <c r="S368" s="281"/>
      <c r="T368" s="278"/>
      <c r="U368" s="279"/>
      <c r="V368" s="280"/>
      <c r="W368" s="281"/>
      <c r="X368" s="183"/>
      <c r="Y368" s="183"/>
      <c r="Z368" s="376"/>
      <c r="AA368" s="229"/>
      <c r="AC368" s="249"/>
      <c r="AD368" s="259"/>
      <c r="AE368" s="249"/>
      <c r="AF368" s="249"/>
      <c r="AG368" s="249"/>
      <c r="AH368" s="249"/>
      <c r="AI368" s="249"/>
      <c r="AJ368" s="249"/>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7"/>
      <c r="CW368" s="47"/>
      <c r="CX368" s="47"/>
      <c r="CY368" s="47"/>
      <c r="CZ368" s="47"/>
      <c r="DA368" s="47"/>
      <c r="DB368" s="47"/>
      <c r="DC368" s="47"/>
      <c r="DD368" s="47"/>
    </row>
    <row r="369" spans="1:200" ht="48" customHeight="1" thickBot="1" x14ac:dyDescent="0.25">
      <c r="A369" s="364"/>
      <c r="B369" s="194"/>
      <c r="C369" s="129" t="s">
        <v>1143</v>
      </c>
      <c r="D369" s="894"/>
      <c r="E369" s="895"/>
      <c r="F369" s="895"/>
      <c r="G369" s="895"/>
      <c r="H369" s="895"/>
      <c r="I369" s="895"/>
      <c r="J369" s="895"/>
      <c r="K369" s="895"/>
      <c r="L369" s="895"/>
      <c r="M369" s="895"/>
      <c r="N369" s="895"/>
      <c r="O369" s="895"/>
      <c r="P369" s="895"/>
      <c r="Q369" s="895"/>
      <c r="R369" s="895"/>
      <c r="S369" s="895"/>
      <c r="T369" s="895"/>
      <c r="U369" s="895"/>
      <c r="V369" s="895"/>
      <c r="W369" s="895"/>
      <c r="X369" s="895"/>
      <c r="Y369" s="895"/>
      <c r="Z369" s="896"/>
      <c r="AA369" s="51"/>
      <c r="AC369" s="249"/>
      <c r="AD369" s="258"/>
      <c r="AE369" s="249"/>
      <c r="AF369" s="249"/>
      <c r="AG369" s="249"/>
      <c r="AH369" s="249"/>
      <c r="AI369" s="249"/>
      <c r="AJ369" s="249"/>
      <c r="AS369" s="247"/>
      <c r="AT369" s="247"/>
      <c r="AU369" s="247"/>
      <c r="AV369" s="247"/>
      <c r="AW369" s="247"/>
      <c r="AX369" s="247"/>
      <c r="AY369" s="247"/>
      <c r="AZ369" s="247"/>
      <c r="BA369" s="247"/>
      <c r="BB369" s="247"/>
      <c r="BC369" s="247"/>
      <c r="BD369" s="247"/>
      <c r="BE369" s="247"/>
      <c r="BF369" s="247"/>
      <c r="BG369" s="247"/>
      <c r="BH369" s="247"/>
      <c r="BI369" s="247"/>
      <c r="BJ369" s="247"/>
      <c r="BK369" s="247"/>
      <c r="BL369" s="247"/>
      <c r="BM369" s="247"/>
      <c r="BN369" s="247"/>
      <c r="BO369" s="247"/>
      <c r="BP369" s="247"/>
      <c r="BQ369" s="247"/>
      <c r="BR369" s="247"/>
      <c r="BS369" s="247"/>
      <c r="BT369" s="247"/>
      <c r="BU369" s="247"/>
      <c r="BV369" s="247"/>
      <c r="BW369" s="247"/>
      <c r="BX369" s="247"/>
      <c r="BY369" s="247"/>
      <c r="BZ369" s="247"/>
      <c r="CA369" s="247"/>
      <c r="CB369" s="247"/>
      <c r="CC369" s="247"/>
      <c r="CD369" s="247"/>
      <c r="CE369" s="247"/>
      <c r="CF369" s="247"/>
      <c r="CG369" s="53"/>
      <c r="CH369" s="53"/>
      <c r="CI369" s="53"/>
      <c r="CJ369" s="53"/>
      <c r="CK369" s="53"/>
      <c r="CL369" s="53"/>
      <c r="CM369" s="53"/>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row>
    <row r="370" spans="1:200" ht="45" customHeight="1" x14ac:dyDescent="0.2">
      <c r="A370" s="375" t="s">
        <v>425</v>
      </c>
      <c r="B370" s="191" t="s">
        <v>494</v>
      </c>
      <c r="C370" s="140" t="s">
        <v>207</v>
      </c>
      <c r="D370" s="687"/>
      <c r="E370" s="688"/>
      <c r="F370" s="687"/>
      <c r="G370" s="688"/>
      <c r="H370" s="687"/>
      <c r="I370" s="688"/>
      <c r="J370" s="687"/>
      <c r="K370" s="688"/>
      <c r="L370" s="687"/>
      <c r="M370" s="688"/>
      <c r="N370" s="687"/>
      <c r="O370" s="688"/>
      <c r="P370" s="687"/>
      <c r="Q370" s="688"/>
      <c r="R370" s="687"/>
      <c r="S370" s="688"/>
      <c r="T370" s="687"/>
      <c r="U370" s="688"/>
      <c r="V370" s="687"/>
      <c r="W370" s="688"/>
      <c r="X370" s="615"/>
      <c r="Y370" s="628">
        <f t="shared" ref="Y370:Y378" si="55">IF(OR(D370="s",F370="s",H370="s",J370="s",L370="s",N370="s",P370="s",R370="s",T370="s",V370="s"), 0, IF(OR(D370="a",F370="a",H370="a",J370="a",L370="a",N370="a",P370="a",R370="a",T370="a",V370="a"),Z370,0))</f>
        <v>0</v>
      </c>
      <c r="Z370" s="382">
        <f>IF(X370="na",0,5)</f>
        <v>5</v>
      </c>
      <c r="AA370" s="40">
        <f>COUNTIF(D370:W370,"a")+COUNTIF(D370:W370,"s")+COUNTIF(X370,"na")</f>
        <v>0</v>
      </c>
      <c r="AB370" s="452"/>
      <c r="AC370" s="249"/>
      <c r="AD370" s="258" t="s">
        <v>209</v>
      </c>
      <c r="AE370" s="249"/>
      <c r="AF370" s="249"/>
      <c r="AG370" s="249"/>
      <c r="AH370" s="249"/>
      <c r="AI370" s="249"/>
      <c r="AJ370" s="249"/>
      <c r="AS370" s="247"/>
      <c r="AT370" s="247"/>
      <c r="AU370" s="247"/>
      <c r="AV370" s="247"/>
      <c r="AW370" s="247"/>
      <c r="AX370" s="247"/>
      <c r="AY370" s="247"/>
      <c r="AZ370" s="247"/>
      <c r="BA370" s="247"/>
      <c r="BB370" s="247"/>
      <c r="BC370" s="247"/>
      <c r="BD370" s="247"/>
      <c r="BE370" s="247"/>
      <c r="BF370" s="247"/>
      <c r="BG370" s="247"/>
      <c r="BH370" s="247"/>
      <c r="BI370" s="247"/>
      <c r="BJ370" s="247"/>
      <c r="BK370" s="247"/>
      <c r="BL370" s="247"/>
      <c r="BM370" s="247"/>
      <c r="BN370" s="247"/>
      <c r="BO370" s="247"/>
      <c r="BP370" s="247"/>
      <c r="BQ370" s="247"/>
      <c r="BR370" s="247"/>
      <c r="BS370" s="247"/>
      <c r="BT370" s="247"/>
      <c r="BU370" s="247"/>
      <c r="BV370" s="247"/>
      <c r="BW370" s="247"/>
      <c r="BX370" s="247"/>
      <c r="BY370" s="247"/>
      <c r="BZ370" s="247"/>
      <c r="CA370" s="247"/>
      <c r="CB370" s="247"/>
      <c r="CC370" s="247"/>
      <c r="CD370" s="247"/>
      <c r="CE370" s="247"/>
      <c r="CF370" s="247"/>
      <c r="CG370" s="53"/>
      <c r="CH370" s="53"/>
      <c r="CI370" s="53"/>
      <c r="CJ370" s="53"/>
      <c r="CK370" s="53"/>
      <c r="CL370" s="53"/>
      <c r="CM370" s="53"/>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row>
    <row r="371" spans="1:200" ht="45" customHeight="1" x14ac:dyDescent="0.2">
      <c r="A371" s="375" t="s">
        <v>425</v>
      </c>
      <c r="B371" s="193" t="s">
        <v>495</v>
      </c>
      <c r="C371" s="117" t="s">
        <v>432</v>
      </c>
      <c r="D371" s="678"/>
      <c r="E371" s="679"/>
      <c r="F371" s="678"/>
      <c r="G371" s="679"/>
      <c r="H371" s="678"/>
      <c r="I371" s="679"/>
      <c r="J371" s="678"/>
      <c r="K371" s="679"/>
      <c r="L371" s="678"/>
      <c r="M371" s="679"/>
      <c r="N371" s="678"/>
      <c r="O371" s="679"/>
      <c r="P371" s="678"/>
      <c r="Q371" s="679"/>
      <c r="R371" s="678"/>
      <c r="S371" s="679"/>
      <c r="T371" s="678"/>
      <c r="U371" s="679"/>
      <c r="V371" s="678"/>
      <c r="W371" s="679"/>
      <c r="X371" s="371" t="str">
        <f>IF(X370="na", "na", "")</f>
        <v/>
      </c>
      <c r="Y371" s="622">
        <f t="shared" si="55"/>
        <v>0</v>
      </c>
      <c r="Z371" s="379">
        <f>IF(X371="na",0,5)</f>
        <v>5</v>
      </c>
      <c r="AA371" s="40">
        <f>COUNTIF(D371:W371,"a")+COUNTIF(D371:W371,"s")+COUNTIF(X371,"na")</f>
        <v>0</v>
      </c>
      <c r="AB371" s="452"/>
      <c r="AC371" s="249"/>
      <c r="AD371" s="258" t="s">
        <v>209</v>
      </c>
      <c r="AE371" s="249"/>
      <c r="AF371" s="249"/>
      <c r="AG371" s="249"/>
      <c r="AH371" s="249"/>
      <c r="AI371" s="249"/>
      <c r="AJ371" s="249"/>
      <c r="AS371" s="247"/>
      <c r="AT371" s="247"/>
      <c r="AU371" s="247"/>
      <c r="AV371" s="247"/>
      <c r="AW371" s="247"/>
      <c r="AX371" s="247"/>
      <c r="AY371" s="247"/>
      <c r="AZ371" s="247"/>
      <c r="BA371" s="247"/>
      <c r="BB371" s="247"/>
      <c r="BC371" s="247"/>
      <c r="BD371" s="247"/>
      <c r="BE371" s="247"/>
      <c r="BF371" s="247"/>
      <c r="BG371" s="247"/>
      <c r="BH371" s="247"/>
      <c r="BI371" s="247"/>
      <c r="BJ371" s="247"/>
      <c r="BK371" s="247"/>
      <c r="BL371" s="247"/>
      <c r="BM371" s="247"/>
      <c r="BN371" s="247"/>
      <c r="BO371" s="247"/>
      <c r="BP371" s="247"/>
      <c r="BQ371" s="247"/>
      <c r="BR371" s="247"/>
      <c r="BS371" s="247"/>
      <c r="BT371" s="247"/>
      <c r="BU371" s="247"/>
      <c r="BV371" s="247"/>
      <c r="BW371" s="247"/>
      <c r="BX371" s="247"/>
      <c r="BY371" s="247"/>
      <c r="BZ371" s="247"/>
      <c r="CA371" s="247"/>
      <c r="CB371" s="247"/>
      <c r="CC371" s="247"/>
      <c r="CD371" s="247"/>
      <c r="CE371" s="247"/>
      <c r="CF371" s="247"/>
      <c r="CG371" s="53"/>
      <c r="CH371" s="53"/>
      <c r="CI371" s="53"/>
      <c r="CJ371" s="53"/>
      <c r="CK371" s="53"/>
      <c r="CL371" s="53"/>
      <c r="CM371" s="53"/>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row>
    <row r="372" spans="1:200" ht="45" customHeight="1" x14ac:dyDescent="0.2">
      <c r="A372" s="375" t="s">
        <v>208</v>
      </c>
      <c r="B372" s="192" t="s">
        <v>1144</v>
      </c>
      <c r="C372" s="117" t="s">
        <v>1145</v>
      </c>
      <c r="D372" s="678"/>
      <c r="E372" s="679"/>
      <c r="F372" s="678"/>
      <c r="G372" s="679"/>
      <c r="H372" s="678"/>
      <c r="I372" s="679"/>
      <c r="J372" s="678"/>
      <c r="K372" s="679"/>
      <c r="L372" s="678"/>
      <c r="M372" s="679"/>
      <c r="N372" s="678"/>
      <c r="O372" s="679"/>
      <c r="P372" s="678"/>
      <c r="Q372" s="679"/>
      <c r="R372" s="678"/>
      <c r="S372" s="679"/>
      <c r="T372" s="678"/>
      <c r="U372" s="679"/>
      <c r="V372" s="678"/>
      <c r="W372" s="679"/>
      <c r="X372" s="371" t="str">
        <f>IF(X371="na", "na", "")</f>
        <v/>
      </c>
      <c r="Y372" s="622">
        <f t="shared" si="55"/>
        <v>0</v>
      </c>
      <c r="Z372" s="379">
        <f>IF(X372="na",0,10)</f>
        <v>10</v>
      </c>
      <c r="AA372" s="40">
        <f>COUNTIF(D372:W372,"a")+COUNTIF(D372:W372,"s")+COUNTIF(X372,"na")</f>
        <v>0</v>
      </c>
      <c r="AB372" s="452"/>
      <c r="AC372" s="249"/>
      <c r="AD372" s="258"/>
      <c r="AE372" s="249"/>
      <c r="AF372" s="249"/>
      <c r="AG372" s="249"/>
      <c r="AH372" s="249"/>
      <c r="AI372" s="249"/>
      <c r="AJ372" s="249"/>
      <c r="AS372" s="247"/>
      <c r="AT372" s="247"/>
      <c r="AU372" s="247"/>
      <c r="AV372" s="247"/>
      <c r="AW372" s="247"/>
      <c r="AX372" s="247"/>
      <c r="AY372" s="247"/>
      <c r="AZ372" s="247"/>
      <c r="BA372" s="247"/>
      <c r="BB372" s="247"/>
      <c r="BC372" s="247"/>
      <c r="BD372" s="247"/>
      <c r="BE372" s="247"/>
      <c r="BF372" s="247"/>
      <c r="BG372" s="247"/>
      <c r="BH372" s="247"/>
      <c r="BI372" s="247"/>
      <c r="BJ372" s="247"/>
      <c r="BK372" s="247"/>
      <c r="BL372" s="247"/>
      <c r="BM372" s="247"/>
      <c r="BN372" s="247"/>
      <c r="BO372" s="247"/>
      <c r="BP372" s="247"/>
      <c r="BQ372" s="247"/>
      <c r="BR372" s="247"/>
      <c r="BS372" s="247"/>
      <c r="BT372" s="247"/>
      <c r="BU372" s="247"/>
      <c r="BV372" s="247"/>
      <c r="BW372" s="247"/>
      <c r="BX372" s="247"/>
      <c r="BY372" s="247"/>
      <c r="BZ372" s="247"/>
      <c r="CA372" s="247"/>
      <c r="CB372" s="247"/>
      <c r="CC372" s="247"/>
      <c r="CD372" s="247"/>
      <c r="CE372" s="247"/>
      <c r="CF372" s="247"/>
      <c r="CG372" s="53"/>
      <c r="CH372" s="53"/>
      <c r="CI372" s="53"/>
      <c r="CJ372" s="53"/>
      <c r="CK372" s="53"/>
      <c r="CL372" s="53"/>
      <c r="CM372" s="53"/>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row>
    <row r="373" spans="1:200" ht="48" customHeight="1" x14ac:dyDescent="0.2">
      <c r="A373" s="364"/>
      <c r="B373" s="191"/>
      <c r="C373" s="616" t="s">
        <v>1146</v>
      </c>
      <c r="D373" s="917"/>
      <c r="E373" s="918"/>
      <c r="F373" s="918"/>
      <c r="G373" s="918"/>
      <c r="H373" s="918"/>
      <c r="I373" s="918"/>
      <c r="J373" s="918"/>
      <c r="K373" s="918"/>
      <c r="L373" s="918"/>
      <c r="M373" s="918"/>
      <c r="N373" s="918"/>
      <c r="O373" s="918"/>
      <c r="P373" s="918"/>
      <c r="Q373" s="918"/>
      <c r="R373" s="918"/>
      <c r="S373" s="918"/>
      <c r="T373" s="918"/>
      <c r="U373" s="918"/>
      <c r="V373" s="918"/>
      <c r="W373" s="918"/>
      <c r="X373" s="918"/>
      <c r="Y373" s="918"/>
      <c r="Z373" s="919"/>
      <c r="AA373" s="51"/>
      <c r="AC373" s="249"/>
      <c r="AD373" s="258"/>
      <c r="AE373" s="249"/>
      <c r="AF373" s="249"/>
      <c r="AG373" s="249"/>
      <c r="AH373" s="249"/>
      <c r="AI373" s="249"/>
      <c r="AJ373" s="249"/>
      <c r="AS373" s="247"/>
      <c r="AT373" s="247"/>
      <c r="AU373" s="247"/>
      <c r="AV373" s="247"/>
      <c r="AW373" s="247"/>
      <c r="AX373" s="247"/>
      <c r="AY373" s="247"/>
      <c r="AZ373" s="247"/>
      <c r="BA373" s="247"/>
      <c r="BB373" s="247"/>
      <c r="BC373" s="247"/>
      <c r="BD373" s="247"/>
      <c r="BE373" s="247"/>
      <c r="BF373" s="247"/>
      <c r="BG373" s="247"/>
      <c r="BH373" s="247"/>
      <c r="BI373" s="247"/>
      <c r="BJ373" s="247"/>
      <c r="BK373" s="247"/>
      <c r="BL373" s="247"/>
      <c r="BM373" s="247"/>
      <c r="BN373" s="247"/>
      <c r="BO373" s="247"/>
      <c r="BP373" s="247"/>
      <c r="BQ373" s="247"/>
      <c r="BR373" s="247"/>
      <c r="BS373" s="247"/>
      <c r="BT373" s="247"/>
      <c r="BU373" s="247"/>
      <c r="BV373" s="247"/>
      <c r="BW373" s="247"/>
      <c r="BX373" s="247"/>
      <c r="BY373" s="247"/>
      <c r="BZ373" s="247"/>
      <c r="CA373" s="247"/>
      <c r="CB373" s="247"/>
      <c r="CC373" s="247"/>
      <c r="CD373" s="247"/>
      <c r="CE373" s="247"/>
      <c r="CF373" s="247"/>
      <c r="CG373" s="53"/>
      <c r="CH373" s="53"/>
      <c r="CI373" s="53"/>
      <c r="CJ373" s="53"/>
      <c r="CK373" s="53"/>
      <c r="CL373" s="53"/>
      <c r="CM373" s="53"/>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row>
    <row r="374" spans="1:200" ht="106.5" customHeight="1" x14ac:dyDescent="0.2">
      <c r="A374" s="375" t="s">
        <v>208</v>
      </c>
      <c r="B374" s="614" t="s">
        <v>1147</v>
      </c>
      <c r="C374" s="140" t="s">
        <v>1148</v>
      </c>
      <c r="D374" s="687"/>
      <c r="E374" s="688"/>
      <c r="F374" s="687"/>
      <c r="G374" s="688"/>
      <c r="H374" s="687"/>
      <c r="I374" s="688"/>
      <c r="J374" s="687"/>
      <c r="K374" s="688"/>
      <c r="L374" s="687"/>
      <c r="M374" s="688"/>
      <c r="N374" s="687"/>
      <c r="O374" s="688"/>
      <c r="P374" s="687"/>
      <c r="Q374" s="688"/>
      <c r="R374" s="687"/>
      <c r="S374" s="688"/>
      <c r="T374" s="687"/>
      <c r="U374" s="688"/>
      <c r="V374" s="687"/>
      <c r="W374" s="688"/>
      <c r="X374" s="34"/>
      <c r="Y374" s="628">
        <f t="shared" si="55"/>
        <v>0</v>
      </c>
      <c r="Z374" s="382">
        <f>IF(X374="na",0,10)</f>
        <v>10</v>
      </c>
      <c r="AA374" s="40">
        <f>COUNTIF(D374:W374,"a")+COUNTIF(D374:W374,"s")+COUNTIF(X374,"na")</f>
        <v>0</v>
      </c>
      <c r="AB374" s="452"/>
      <c r="AC374" s="249"/>
      <c r="AD374" s="258"/>
      <c r="AE374" s="249"/>
      <c r="AF374" s="249"/>
      <c r="AG374" s="249"/>
      <c r="AH374" s="249"/>
      <c r="AI374" s="249"/>
      <c r="AJ374" s="249"/>
      <c r="AS374" s="247"/>
      <c r="AT374" s="247"/>
      <c r="AU374" s="247"/>
      <c r="AV374" s="247"/>
      <c r="AW374" s="247"/>
      <c r="AX374" s="247"/>
      <c r="AY374" s="247"/>
      <c r="AZ374" s="247"/>
      <c r="BA374" s="247"/>
      <c r="BB374" s="247"/>
      <c r="BC374" s="247"/>
      <c r="BD374" s="247"/>
      <c r="BE374" s="247"/>
      <c r="BF374" s="247"/>
      <c r="BG374" s="247"/>
      <c r="BH374" s="247"/>
      <c r="BI374" s="247"/>
      <c r="BJ374" s="247"/>
      <c r="BK374" s="247"/>
      <c r="BL374" s="247"/>
      <c r="BM374" s="247"/>
      <c r="BN374" s="247"/>
      <c r="BO374" s="247"/>
      <c r="BP374" s="247"/>
      <c r="BQ374" s="247"/>
      <c r="BR374" s="247"/>
      <c r="BS374" s="247"/>
      <c r="BT374" s="247"/>
      <c r="BU374" s="247"/>
      <c r="BV374" s="247"/>
      <c r="BW374" s="247"/>
      <c r="BX374" s="247"/>
      <c r="BY374" s="247"/>
      <c r="BZ374" s="247"/>
      <c r="CA374" s="247"/>
      <c r="CB374" s="247"/>
      <c r="CC374" s="247"/>
      <c r="CD374" s="247"/>
      <c r="CE374" s="247"/>
      <c r="CF374" s="247"/>
      <c r="CG374" s="53"/>
      <c r="CH374" s="53"/>
      <c r="CI374" s="53"/>
      <c r="CJ374" s="53"/>
      <c r="CK374" s="53"/>
      <c r="CL374" s="53"/>
      <c r="CM374" s="53"/>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row>
    <row r="375" spans="1:200" ht="106.5" customHeight="1" x14ac:dyDescent="0.15">
      <c r="A375" s="375" t="s">
        <v>208</v>
      </c>
      <c r="B375" s="193" t="s">
        <v>1149</v>
      </c>
      <c r="C375" s="117" t="s">
        <v>1150</v>
      </c>
      <c r="D375" s="647"/>
      <c r="E375" s="648"/>
      <c r="F375" s="647"/>
      <c r="G375" s="648"/>
      <c r="H375" s="647"/>
      <c r="I375" s="648"/>
      <c r="J375" s="647"/>
      <c r="K375" s="648"/>
      <c r="L375" s="647"/>
      <c r="M375" s="648"/>
      <c r="N375" s="647"/>
      <c r="O375" s="648"/>
      <c r="P375" s="647"/>
      <c r="Q375" s="648"/>
      <c r="R375" s="647"/>
      <c r="S375" s="648"/>
      <c r="T375" s="647"/>
      <c r="U375" s="648"/>
      <c r="V375" s="647"/>
      <c r="W375" s="648"/>
      <c r="X375" s="371" t="str">
        <f>IF(X374="na", "na", "")</f>
        <v/>
      </c>
      <c r="Y375" s="622">
        <f t="shared" si="55"/>
        <v>0</v>
      </c>
      <c r="Z375" s="382">
        <f>IF(X375="na",0,5)</f>
        <v>5</v>
      </c>
      <c r="AA375" s="40">
        <f>COUNTIF(D375:W375,"a")+COUNTIF(D375:W375,"s")+COUNTIF(X375,"na")</f>
        <v>0</v>
      </c>
      <c r="AB375" s="452"/>
      <c r="AC375" s="249"/>
      <c r="AD375" s="258"/>
      <c r="AE375" s="249"/>
      <c r="AF375" s="249"/>
      <c r="AG375" s="249"/>
      <c r="AH375" s="249"/>
      <c r="AI375" s="249"/>
      <c r="AJ375" s="249"/>
      <c r="AS375" s="247"/>
      <c r="AT375" s="247"/>
      <c r="AU375" s="247"/>
      <c r="AV375" s="247"/>
      <c r="AW375" s="247"/>
      <c r="AX375" s="247"/>
      <c r="AY375" s="247"/>
      <c r="AZ375" s="247"/>
      <c r="BA375" s="247"/>
      <c r="BB375" s="247"/>
      <c r="BC375" s="247"/>
      <c r="BD375" s="247"/>
      <c r="BE375" s="247"/>
      <c r="BF375" s="247"/>
      <c r="BG375" s="247"/>
      <c r="BH375" s="247"/>
      <c r="BI375" s="247"/>
      <c r="BJ375" s="247"/>
      <c r="BK375" s="247"/>
      <c r="BL375" s="247"/>
      <c r="BM375" s="247"/>
      <c r="BN375" s="247"/>
      <c r="BO375" s="247"/>
      <c r="BP375" s="247"/>
      <c r="BQ375" s="247"/>
      <c r="BR375" s="247"/>
      <c r="BS375" s="247"/>
      <c r="BT375" s="247"/>
      <c r="BU375" s="247"/>
      <c r="BV375" s="247"/>
      <c r="BW375" s="247"/>
      <c r="BX375" s="247"/>
      <c r="BY375" s="247"/>
      <c r="BZ375" s="247"/>
      <c r="CA375" s="247"/>
      <c r="CB375" s="247"/>
      <c r="CC375" s="247"/>
      <c r="CD375" s="247"/>
      <c r="CE375" s="247"/>
      <c r="CF375" s="247"/>
      <c r="CG375" s="53"/>
      <c r="CH375" s="53"/>
      <c r="CI375" s="53"/>
      <c r="CJ375" s="53"/>
      <c r="CK375" s="53"/>
      <c r="CL375" s="53"/>
      <c r="CM375" s="53"/>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row>
    <row r="376" spans="1:200" ht="67.5" customHeight="1" x14ac:dyDescent="0.15">
      <c r="A376" s="375" t="s">
        <v>208</v>
      </c>
      <c r="B376" s="193" t="s">
        <v>1151</v>
      </c>
      <c r="C376" s="117" t="s">
        <v>1152</v>
      </c>
      <c r="D376" s="647"/>
      <c r="E376" s="648"/>
      <c r="F376" s="647"/>
      <c r="G376" s="648"/>
      <c r="H376" s="647"/>
      <c r="I376" s="648"/>
      <c r="J376" s="647"/>
      <c r="K376" s="648"/>
      <c r="L376" s="647"/>
      <c r="M376" s="648"/>
      <c r="N376" s="647"/>
      <c r="O376" s="648"/>
      <c r="P376" s="647"/>
      <c r="Q376" s="648"/>
      <c r="R376" s="647"/>
      <c r="S376" s="648"/>
      <c r="T376" s="647"/>
      <c r="U376" s="648"/>
      <c r="V376" s="647"/>
      <c r="W376" s="648"/>
      <c r="X376" s="371" t="str">
        <f>IF(X375="na", "na", "")</f>
        <v/>
      </c>
      <c r="Y376" s="622">
        <f t="shared" si="55"/>
        <v>0</v>
      </c>
      <c r="Z376" s="382">
        <f>IF(X376="na",0,10)</f>
        <v>10</v>
      </c>
      <c r="AA376" s="40">
        <f>COUNTIF(D376:W376,"a")+COUNTIF(D376:W376,"s")+COUNTIF(X376,"na")</f>
        <v>0</v>
      </c>
      <c r="AB376" s="452"/>
      <c r="AC376" s="249"/>
      <c r="AD376" s="258" t="s">
        <v>209</v>
      </c>
      <c r="AE376" s="249"/>
      <c r="AF376" s="249"/>
      <c r="AG376" s="249"/>
      <c r="AH376" s="249"/>
      <c r="AI376" s="249"/>
      <c r="AJ376" s="249"/>
      <c r="AS376" s="247"/>
      <c r="AT376" s="247"/>
      <c r="AU376" s="247"/>
      <c r="AV376" s="247"/>
      <c r="AW376" s="247"/>
      <c r="AX376" s="247"/>
      <c r="AY376" s="247"/>
      <c r="AZ376" s="247"/>
      <c r="BA376" s="247"/>
      <c r="BB376" s="247"/>
      <c r="BC376" s="247"/>
      <c r="BD376" s="247"/>
      <c r="BE376" s="247"/>
      <c r="BF376" s="247"/>
      <c r="BG376" s="247"/>
      <c r="BH376" s="247"/>
      <c r="BI376" s="247"/>
      <c r="BJ376" s="247"/>
      <c r="BK376" s="247"/>
      <c r="BL376" s="247"/>
      <c r="BM376" s="247"/>
      <c r="BN376" s="247"/>
      <c r="BO376" s="247"/>
      <c r="BP376" s="247"/>
      <c r="BQ376" s="247"/>
      <c r="BR376" s="247"/>
      <c r="BS376" s="247"/>
      <c r="BT376" s="247"/>
      <c r="BU376" s="247"/>
      <c r="BV376" s="247"/>
      <c r="BW376" s="247"/>
      <c r="BX376" s="247"/>
      <c r="BY376" s="247"/>
      <c r="BZ376" s="247"/>
      <c r="CA376" s="247"/>
      <c r="CB376" s="247"/>
      <c r="CC376" s="247"/>
      <c r="CD376" s="247"/>
      <c r="CE376" s="247"/>
      <c r="CF376" s="247"/>
      <c r="CG376" s="53"/>
      <c r="CH376" s="53"/>
      <c r="CI376" s="53"/>
      <c r="CJ376" s="53"/>
      <c r="CK376" s="53"/>
      <c r="CL376" s="53"/>
      <c r="CM376" s="53"/>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row>
    <row r="377" spans="1:200" ht="45" customHeight="1" x14ac:dyDescent="0.15">
      <c r="A377" s="375" t="s">
        <v>208</v>
      </c>
      <c r="B377" s="193" t="s">
        <v>1153</v>
      </c>
      <c r="C377" s="117" t="s">
        <v>1154</v>
      </c>
      <c r="D377" s="647"/>
      <c r="E377" s="648"/>
      <c r="F377" s="647"/>
      <c r="G377" s="648"/>
      <c r="H377" s="647"/>
      <c r="I377" s="648"/>
      <c r="J377" s="647"/>
      <c r="K377" s="648"/>
      <c r="L377" s="647"/>
      <c r="M377" s="648"/>
      <c r="N377" s="647"/>
      <c r="O377" s="648"/>
      <c r="P377" s="647"/>
      <c r="Q377" s="648"/>
      <c r="R377" s="647"/>
      <c r="S377" s="648"/>
      <c r="T377" s="647"/>
      <c r="U377" s="648"/>
      <c r="V377" s="647"/>
      <c r="W377" s="648"/>
      <c r="X377" s="371" t="str">
        <f>IF(X376="na", "na", "")</f>
        <v/>
      </c>
      <c r="Y377" s="622">
        <f t="shared" si="55"/>
        <v>0</v>
      </c>
      <c r="Z377" s="382">
        <f>IF(X377="na",0,10)</f>
        <v>10</v>
      </c>
      <c r="AA377" s="40">
        <f>COUNTIF(D377:W377,"a")+COUNTIF(D377:W377,"s")+COUNTIF(X377,"na")</f>
        <v>0</v>
      </c>
      <c r="AB377" s="452"/>
      <c r="AC377" s="249"/>
      <c r="AD377" s="258" t="s">
        <v>209</v>
      </c>
      <c r="AE377" s="249"/>
      <c r="AF377" s="249"/>
      <c r="AG377" s="249"/>
      <c r="AH377" s="249"/>
      <c r="AI377" s="249"/>
      <c r="AJ377" s="249"/>
      <c r="AS377" s="247"/>
      <c r="AT377" s="247"/>
      <c r="AU377" s="247"/>
      <c r="AV377" s="247"/>
      <c r="AW377" s="247"/>
      <c r="AX377" s="247"/>
      <c r="AY377" s="247"/>
      <c r="AZ377" s="247"/>
      <c r="BA377" s="247"/>
      <c r="BB377" s="247"/>
      <c r="BC377" s="247"/>
      <c r="BD377" s="247"/>
      <c r="BE377" s="247"/>
      <c r="BF377" s="247"/>
      <c r="BG377" s="247"/>
      <c r="BH377" s="247"/>
      <c r="BI377" s="247"/>
      <c r="BJ377" s="247"/>
      <c r="BK377" s="247"/>
      <c r="BL377" s="247"/>
      <c r="BM377" s="247"/>
      <c r="BN377" s="247"/>
      <c r="BO377" s="247"/>
      <c r="BP377" s="247"/>
      <c r="BQ377" s="247"/>
      <c r="BR377" s="247"/>
      <c r="BS377" s="247"/>
      <c r="BT377" s="247"/>
      <c r="BU377" s="247"/>
      <c r="BV377" s="247"/>
      <c r="BW377" s="247"/>
      <c r="BX377" s="247"/>
      <c r="BY377" s="247"/>
      <c r="BZ377" s="247"/>
      <c r="CA377" s="247"/>
      <c r="CB377" s="247"/>
      <c r="CC377" s="247"/>
      <c r="CD377" s="247"/>
      <c r="CE377" s="247"/>
      <c r="CF377" s="247"/>
      <c r="CG377" s="53"/>
      <c r="CH377" s="53"/>
      <c r="CI377" s="53"/>
      <c r="CJ377" s="53"/>
      <c r="CK377" s="53"/>
      <c r="CL377" s="53"/>
      <c r="CM377" s="53"/>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row>
    <row r="378" spans="1:200" ht="45" customHeight="1" thickBot="1" x14ac:dyDescent="0.25">
      <c r="A378" s="375" t="s">
        <v>208</v>
      </c>
      <c r="B378" s="193" t="s">
        <v>1155</v>
      </c>
      <c r="C378" s="117" t="s">
        <v>1156</v>
      </c>
      <c r="D378" s="746"/>
      <c r="E378" s="747"/>
      <c r="F378" s="746"/>
      <c r="G378" s="747"/>
      <c r="H378" s="746"/>
      <c r="I378" s="747"/>
      <c r="J378" s="746"/>
      <c r="K378" s="747"/>
      <c r="L378" s="746"/>
      <c r="M378" s="747"/>
      <c r="N378" s="746"/>
      <c r="O378" s="747"/>
      <c r="P378" s="746"/>
      <c r="Q378" s="747"/>
      <c r="R378" s="746"/>
      <c r="S378" s="747"/>
      <c r="T378" s="746"/>
      <c r="U378" s="747"/>
      <c r="V378" s="746"/>
      <c r="W378" s="747"/>
      <c r="X378" s="371" t="str">
        <f>IF(X374="na", "na", "")</f>
        <v/>
      </c>
      <c r="Y378" s="622">
        <f t="shared" si="55"/>
        <v>0</v>
      </c>
      <c r="Z378" s="379">
        <f>IF(X378="na",0,5)</f>
        <v>5</v>
      </c>
      <c r="AA378" s="40">
        <f>COUNTIF(D378:W378,"a")+COUNTIF(D378:W378,"s")+COUNTIF(X378,"na")</f>
        <v>0</v>
      </c>
      <c r="AB378" s="452"/>
      <c r="AC378" s="249"/>
      <c r="AD378" s="258"/>
      <c r="AE378" s="249"/>
      <c r="AF378" s="249"/>
      <c r="AG378" s="249"/>
      <c r="AH378" s="249"/>
      <c r="AI378" s="249"/>
      <c r="AJ378" s="249"/>
      <c r="AS378" s="247"/>
      <c r="AT378" s="247"/>
      <c r="AU378" s="247"/>
      <c r="AV378" s="247"/>
      <c r="AW378" s="247"/>
      <c r="AX378" s="247"/>
      <c r="AY378" s="247"/>
      <c r="AZ378" s="247"/>
      <c r="BA378" s="247"/>
      <c r="BB378" s="247"/>
      <c r="BC378" s="247"/>
      <c r="BD378" s="247"/>
      <c r="BE378" s="247"/>
      <c r="BF378" s="247"/>
      <c r="BG378" s="247"/>
      <c r="BH378" s="247"/>
      <c r="BI378" s="247"/>
      <c r="BJ378" s="247"/>
      <c r="BK378" s="247"/>
      <c r="BL378" s="247"/>
      <c r="BM378" s="247"/>
      <c r="BN378" s="247"/>
      <c r="BO378" s="247"/>
      <c r="BP378" s="247"/>
      <c r="BQ378" s="247"/>
      <c r="BR378" s="247"/>
      <c r="BS378" s="247"/>
      <c r="BT378" s="247"/>
      <c r="BU378" s="247"/>
      <c r="BV378" s="247"/>
      <c r="BW378" s="247"/>
      <c r="BX378" s="247"/>
      <c r="BY378" s="247"/>
      <c r="BZ378" s="247"/>
      <c r="CA378" s="247"/>
      <c r="CB378" s="247"/>
      <c r="CC378" s="247"/>
      <c r="CD378" s="247"/>
      <c r="CE378" s="247"/>
      <c r="CF378" s="247"/>
      <c r="CG378" s="53"/>
      <c r="CH378" s="53"/>
      <c r="CI378" s="53"/>
      <c r="CJ378" s="53"/>
      <c r="CK378" s="53"/>
      <c r="CL378" s="53"/>
      <c r="CM378" s="53"/>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row>
    <row r="379" spans="1:200" ht="21" customHeight="1" thickTop="1" thickBot="1" x14ac:dyDescent="0.25">
      <c r="A379" s="375"/>
      <c r="B379" s="37"/>
      <c r="C379" s="118"/>
      <c r="D379" s="692" t="s">
        <v>443</v>
      </c>
      <c r="E379" s="702"/>
      <c r="F379" s="702"/>
      <c r="G379" s="702"/>
      <c r="H379" s="702"/>
      <c r="I379" s="702"/>
      <c r="J379" s="702"/>
      <c r="K379" s="702"/>
      <c r="L379" s="702"/>
      <c r="M379" s="702"/>
      <c r="N379" s="702"/>
      <c r="O379" s="702"/>
      <c r="P379" s="702"/>
      <c r="Q379" s="702"/>
      <c r="R379" s="702"/>
      <c r="S379" s="702"/>
      <c r="T379" s="702"/>
      <c r="U379" s="702"/>
      <c r="V379" s="702"/>
      <c r="W379" s="702"/>
      <c r="X379" s="703"/>
      <c r="Y379" s="174">
        <f>SUM(Y370:Y378)</f>
        <v>0</v>
      </c>
      <c r="Z379" s="380">
        <f>SUM(Z370:Z378)</f>
        <v>60</v>
      </c>
      <c r="AA379" s="229"/>
      <c r="AC379" s="249"/>
      <c r="AD379" s="259"/>
      <c r="AE379" s="249"/>
      <c r="AF379" s="249"/>
      <c r="AG379" s="249"/>
      <c r="AH379" s="249"/>
      <c r="AI379" s="249"/>
      <c r="AJ379" s="249"/>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c r="CZ379" s="47"/>
      <c r="DA379" s="47"/>
      <c r="DB379" s="47"/>
      <c r="DC379" s="47"/>
      <c r="DD379" s="47"/>
    </row>
    <row r="380" spans="1:200" s="39" customFormat="1" ht="21" customHeight="1" thickBot="1" x14ac:dyDescent="0.25">
      <c r="A380" s="373"/>
      <c r="B380" s="627"/>
      <c r="C380" s="299"/>
      <c r="D380" s="695"/>
      <c r="E380" s="887"/>
      <c r="F380" s="886">
        <f xml:space="preserve"> IF(AND(X370="na",X374="na"), 0, IF(X370="na",10, IF(X374="na", 10,20)))</f>
        <v>20</v>
      </c>
      <c r="G380" s="835"/>
      <c r="H380" s="835"/>
      <c r="I380" s="835"/>
      <c r="J380" s="835"/>
      <c r="K380" s="835"/>
      <c r="L380" s="835"/>
      <c r="M380" s="835"/>
      <c r="N380" s="835"/>
      <c r="O380" s="835"/>
      <c r="P380" s="835"/>
      <c r="Q380" s="835"/>
      <c r="R380" s="835"/>
      <c r="S380" s="835"/>
      <c r="T380" s="835"/>
      <c r="U380" s="835"/>
      <c r="V380" s="835"/>
      <c r="W380" s="835"/>
      <c r="X380" s="835"/>
      <c r="Y380" s="835"/>
      <c r="Z380" s="836"/>
      <c r="AA380" s="229"/>
      <c r="AB380" s="47"/>
      <c r="AC380" s="249"/>
      <c r="AD380" s="259"/>
      <c r="AE380" s="249"/>
      <c r="AF380" s="249"/>
      <c r="AG380" s="249"/>
      <c r="AH380" s="249"/>
      <c r="AI380" s="249"/>
      <c r="AJ380" s="249"/>
      <c r="AK380" s="249"/>
      <c r="AL380" s="249"/>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c r="BM380" s="249"/>
      <c r="BN380" s="249"/>
      <c r="BO380" s="249"/>
      <c r="BP380" s="249"/>
      <c r="BQ380" s="249"/>
      <c r="BR380" s="249"/>
      <c r="BS380" s="249"/>
      <c r="BT380" s="249"/>
      <c r="BU380" s="249"/>
      <c r="BV380" s="249"/>
      <c r="BW380" s="249"/>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c r="CZ380" s="47"/>
      <c r="DA380" s="47"/>
      <c r="DB380" s="47"/>
      <c r="DC380" s="47"/>
      <c r="DD380" s="47"/>
      <c r="DE380" s="36"/>
      <c r="DF380" s="36"/>
      <c r="DG380" s="36"/>
      <c r="DH380" s="36"/>
      <c r="DI380" s="36"/>
      <c r="DJ380" s="36"/>
      <c r="DK380" s="36"/>
      <c r="DL380" s="36"/>
      <c r="DM380" s="36"/>
      <c r="DN380" s="36"/>
      <c r="DO380" s="36"/>
      <c r="DP380" s="36"/>
      <c r="DQ380" s="36"/>
      <c r="DR380" s="36"/>
      <c r="DS380" s="36"/>
      <c r="DT380" s="36"/>
      <c r="DU380" s="36"/>
      <c r="DV380" s="36"/>
      <c r="DW380" s="36"/>
      <c r="DX380" s="36"/>
      <c r="DY380" s="36"/>
      <c r="DZ380" s="36"/>
      <c r="EA380" s="36"/>
      <c r="EB380" s="36"/>
      <c r="EC380" s="36"/>
      <c r="ED380" s="36"/>
      <c r="EE380" s="36"/>
      <c r="EF380" s="36"/>
      <c r="EG380" s="36"/>
      <c r="EH380" s="36"/>
      <c r="EI380" s="36"/>
      <c r="EJ380" s="36"/>
      <c r="EK380" s="36"/>
      <c r="EL380" s="36"/>
      <c r="EM380" s="36"/>
      <c r="EN380" s="36"/>
      <c r="EO380" s="36"/>
      <c r="EP380" s="36"/>
      <c r="EQ380" s="36"/>
      <c r="ER380" s="36"/>
      <c r="ES380" s="36"/>
      <c r="ET380" s="36"/>
      <c r="EU380" s="36"/>
      <c r="EV380" s="36"/>
      <c r="EW380" s="36"/>
      <c r="EX380" s="36"/>
      <c r="EY380" s="36"/>
      <c r="EZ380" s="36"/>
      <c r="FA380" s="36"/>
      <c r="FB380" s="36"/>
      <c r="FC380" s="36"/>
      <c r="FD380" s="36"/>
      <c r="FE380" s="36"/>
      <c r="FF380" s="36"/>
      <c r="FG380" s="36"/>
      <c r="FH380" s="36"/>
      <c r="FI380" s="36"/>
      <c r="FJ380" s="36"/>
      <c r="FK380" s="36"/>
      <c r="FL380" s="36"/>
      <c r="FM380" s="36"/>
      <c r="FN380" s="36"/>
      <c r="FO380" s="36"/>
      <c r="FP380" s="36"/>
      <c r="FQ380" s="36"/>
      <c r="FR380" s="36"/>
      <c r="FS380" s="36"/>
      <c r="FT380" s="36"/>
      <c r="FU380" s="36"/>
      <c r="FV380" s="36"/>
      <c r="FW380" s="36"/>
      <c r="FX380" s="36"/>
      <c r="FY380" s="36"/>
      <c r="FZ380" s="36"/>
      <c r="GA380" s="36"/>
      <c r="GB380" s="36"/>
      <c r="GC380" s="36"/>
      <c r="GD380" s="36"/>
      <c r="GE380" s="36"/>
      <c r="GF380" s="36"/>
      <c r="GG380" s="36"/>
      <c r="GH380" s="36"/>
      <c r="GI380" s="36"/>
      <c r="GJ380" s="36"/>
      <c r="GK380" s="36"/>
      <c r="GL380" s="36"/>
      <c r="GM380" s="36"/>
      <c r="GN380" s="36"/>
      <c r="GO380" s="36"/>
      <c r="GP380" s="36"/>
      <c r="GQ380" s="36"/>
      <c r="GR380" s="36"/>
    </row>
    <row r="381" spans="1:200" s="319" customFormat="1" ht="30" customHeight="1" thickBot="1" x14ac:dyDescent="0.25">
      <c r="A381" s="364"/>
      <c r="B381" s="310" t="s">
        <v>274</v>
      </c>
      <c r="C381" s="311" t="s">
        <v>1113</v>
      </c>
      <c r="D381" s="329"/>
      <c r="E381" s="330"/>
      <c r="F381" s="331"/>
      <c r="G381" s="332"/>
      <c r="H381" s="176"/>
      <c r="I381" s="330"/>
      <c r="J381" s="333"/>
      <c r="K381" s="332"/>
      <c r="L381" s="329"/>
      <c r="M381" s="330"/>
      <c r="N381" s="331"/>
      <c r="O381" s="332"/>
      <c r="P381" s="176"/>
      <c r="Q381" s="330"/>
      <c r="R381" s="331"/>
      <c r="S381" s="332"/>
      <c r="T381" s="329"/>
      <c r="U381" s="330"/>
      <c r="V381" s="331"/>
      <c r="W381" s="332"/>
      <c r="X381" s="334"/>
      <c r="Y381" s="334"/>
      <c r="Z381" s="376"/>
      <c r="AA381" s="230"/>
      <c r="AB381" s="317"/>
      <c r="AC381" s="318"/>
      <c r="AD381" s="258"/>
      <c r="AE381" s="318"/>
      <c r="AF381" s="318"/>
      <c r="AG381" s="318"/>
      <c r="AH381" s="318"/>
      <c r="AI381" s="318"/>
      <c r="AJ381" s="318"/>
      <c r="AK381" s="318"/>
      <c r="AL381" s="318"/>
      <c r="AM381" s="318"/>
      <c r="AN381" s="318"/>
      <c r="AO381" s="318"/>
      <c r="AP381" s="318"/>
      <c r="AQ381" s="318"/>
      <c r="AR381" s="318"/>
      <c r="AS381" s="318"/>
      <c r="AT381" s="318"/>
      <c r="AU381" s="318"/>
      <c r="AV381" s="318"/>
      <c r="AW381" s="318"/>
      <c r="AX381" s="318"/>
      <c r="AY381" s="318"/>
      <c r="AZ381" s="318"/>
      <c r="BA381" s="318"/>
      <c r="BB381" s="318"/>
      <c r="BC381" s="318"/>
      <c r="BD381" s="318"/>
      <c r="BE381" s="318"/>
      <c r="BF381" s="318"/>
      <c r="BG381" s="318"/>
      <c r="BH381" s="318"/>
      <c r="BI381" s="318"/>
      <c r="BJ381" s="318"/>
      <c r="BK381" s="318"/>
      <c r="BL381" s="318"/>
      <c r="BM381" s="318"/>
      <c r="BN381" s="318"/>
      <c r="BO381" s="318"/>
      <c r="BP381" s="318"/>
      <c r="BQ381" s="318"/>
      <c r="BR381" s="318"/>
      <c r="BS381" s="318"/>
      <c r="BT381" s="318"/>
      <c r="BU381" s="318"/>
      <c r="BV381" s="318"/>
      <c r="BW381" s="318"/>
      <c r="BX381" s="318"/>
      <c r="BY381" s="318"/>
      <c r="BZ381" s="318"/>
      <c r="CA381" s="318"/>
      <c r="CB381" s="318"/>
      <c r="CC381" s="318"/>
      <c r="CD381" s="318"/>
      <c r="CE381" s="317"/>
      <c r="CF381" s="317"/>
      <c r="CG381" s="317"/>
      <c r="CH381" s="317"/>
      <c r="CI381" s="317"/>
      <c r="CJ381" s="317"/>
      <c r="CK381" s="317"/>
      <c r="CL381" s="317"/>
      <c r="CM381" s="317"/>
      <c r="CN381" s="317"/>
      <c r="CO381" s="317"/>
      <c r="CP381" s="317"/>
      <c r="CQ381" s="317"/>
    </row>
    <row r="382" spans="1:200" s="36" customFormat="1" ht="30" customHeight="1" thickBot="1" x14ac:dyDescent="0.25">
      <c r="A382" s="375"/>
      <c r="B382" s="190"/>
      <c r="C382" s="144" t="s">
        <v>483</v>
      </c>
      <c r="D382" s="707"/>
      <c r="E382" s="708"/>
      <c r="F382" s="708"/>
      <c r="G382" s="708"/>
      <c r="H382" s="708"/>
      <c r="I382" s="708"/>
      <c r="J382" s="708"/>
      <c r="K382" s="708"/>
      <c r="L382" s="708"/>
      <c r="M382" s="708"/>
      <c r="N382" s="708"/>
      <c r="O382" s="708"/>
      <c r="P382" s="708"/>
      <c r="Q382" s="708"/>
      <c r="R382" s="708"/>
      <c r="S382" s="708"/>
      <c r="T382" s="708"/>
      <c r="U382" s="708"/>
      <c r="V382" s="708"/>
      <c r="W382" s="708"/>
      <c r="X382" s="708"/>
      <c r="Y382" s="708"/>
      <c r="Z382" s="709"/>
      <c r="AA382" s="229"/>
      <c r="AB382" s="47"/>
      <c r="AC382" s="249"/>
      <c r="AD382" s="258"/>
      <c r="AE382" s="249"/>
      <c r="AF382" s="249"/>
      <c r="AG382" s="249"/>
      <c r="AH382" s="249"/>
      <c r="AI382" s="249"/>
      <c r="AJ382" s="249"/>
      <c r="AK382" s="249"/>
      <c r="AL382" s="249"/>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c r="BM382" s="249"/>
      <c r="BN382" s="249"/>
      <c r="BO382" s="249"/>
      <c r="BP382" s="249"/>
      <c r="BQ382" s="249"/>
      <c r="BR382" s="249"/>
      <c r="BS382" s="249"/>
      <c r="BT382" s="249"/>
      <c r="BU382" s="249"/>
      <c r="BV382" s="249"/>
      <c r="BW382" s="249"/>
      <c r="BX382" s="249"/>
      <c r="BY382" s="249"/>
      <c r="BZ382" s="249"/>
      <c r="CA382" s="249"/>
      <c r="CB382" s="249"/>
      <c r="CC382" s="249"/>
      <c r="CD382" s="249"/>
      <c r="CE382" s="47"/>
      <c r="CF382" s="47"/>
      <c r="CG382" s="47"/>
      <c r="CH382" s="47"/>
      <c r="CI382" s="47"/>
      <c r="CJ382" s="47"/>
      <c r="CK382" s="47"/>
      <c r="CL382" s="47"/>
      <c r="CM382" s="47"/>
      <c r="CN382" s="47"/>
      <c r="CO382" s="47"/>
      <c r="CP382" s="47"/>
      <c r="CQ382" s="47"/>
    </row>
    <row r="383" spans="1:200" s="319" customFormat="1" ht="67.7" customHeight="1" thickBot="1" x14ac:dyDescent="0.25">
      <c r="A383" s="375"/>
      <c r="B383" s="188" t="s">
        <v>1114</v>
      </c>
      <c r="C383" s="108" t="s">
        <v>1115</v>
      </c>
      <c r="D383" s="710"/>
      <c r="E383" s="711"/>
      <c r="F383" s="710"/>
      <c r="G383" s="711"/>
      <c r="H383" s="710"/>
      <c r="I383" s="711"/>
      <c r="J383" s="710"/>
      <c r="K383" s="711"/>
      <c r="L383" s="710"/>
      <c r="M383" s="711"/>
      <c r="N383" s="710"/>
      <c r="O383" s="711"/>
      <c r="P383" s="710"/>
      <c r="Q383" s="711"/>
      <c r="R383" s="710"/>
      <c r="S383" s="711"/>
      <c r="T383" s="710"/>
      <c r="U383" s="711"/>
      <c r="V383" s="710"/>
      <c r="W383" s="711"/>
      <c r="X383" s="172"/>
      <c r="Y383" s="622">
        <f>IF(OR(D383="s",F383="s",H383="s",J383="s",L383="s",N383="s",P383="s",R383="s",T383="s",V383="s"), 0, IF(OR(D383="a",F383="a",H383="a",J383="a",L383="a",N383="a",P383="a",R383="a",T383="a",V383="a",X383="na"),Z383,0))</f>
        <v>0</v>
      </c>
      <c r="Z383" s="391">
        <v>30</v>
      </c>
      <c r="AA383" s="230">
        <f>COUNTIF(D383:W383,"a")+COUNTIF(D383:W383,"s")+COUNTIF(X383,"na")</f>
        <v>0</v>
      </c>
      <c r="AB383" s="452"/>
      <c r="AC383" s="318"/>
      <c r="AD383" s="258"/>
      <c r="AE383" s="318"/>
      <c r="AF383" s="318"/>
      <c r="AG383" s="318"/>
      <c r="AH383" s="318"/>
      <c r="AI383" s="318"/>
      <c r="AJ383" s="318"/>
      <c r="AK383" s="318"/>
      <c r="AL383" s="318"/>
      <c r="AM383" s="318"/>
      <c r="AN383" s="318"/>
      <c r="AO383" s="318"/>
      <c r="AP383" s="318"/>
      <c r="AQ383" s="318"/>
      <c r="AR383" s="318"/>
      <c r="AS383" s="318"/>
      <c r="AT383" s="318"/>
      <c r="AU383" s="318"/>
      <c r="AV383" s="318"/>
      <c r="AW383" s="318"/>
      <c r="AX383" s="318"/>
      <c r="AY383" s="318"/>
      <c r="AZ383" s="318"/>
      <c r="BA383" s="318"/>
      <c r="BB383" s="318"/>
      <c r="BC383" s="318"/>
      <c r="BD383" s="318"/>
      <c r="BE383" s="318"/>
      <c r="BF383" s="318"/>
      <c r="BG383" s="318"/>
      <c r="BH383" s="318"/>
      <c r="BI383" s="318"/>
      <c r="BJ383" s="318"/>
      <c r="BK383" s="318"/>
      <c r="BL383" s="318"/>
      <c r="BM383" s="318"/>
      <c r="BN383" s="318"/>
      <c r="BO383" s="318"/>
      <c r="BP383" s="318"/>
      <c r="BQ383" s="318"/>
      <c r="BR383" s="318"/>
      <c r="BS383" s="318"/>
      <c r="BT383" s="318"/>
      <c r="BU383" s="318"/>
      <c r="BV383" s="318"/>
      <c r="BW383" s="318"/>
      <c r="BX383" s="318"/>
      <c r="BY383" s="318"/>
      <c r="BZ383" s="318"/>
      <c r="CA383" s="318"/>
      <c r="CB383" s="318"/>
      <c r="CC383" s="318"/>
      <c r="CD383" s="318"/>
      <c r="CE383" s="317"/>
      <c r="CF383" s="317"/>
      <c r="CG383" s="317"/>
      <c r="CH383" s="317"/>
      <c r="CI383" s="317"/>
      <c r="CJ383" s="317"/>
      <c r="CK383" s="317"/>
      <c r="CL383" s="317"/>
      <c r="CM383" s="317"/>
      <c r="CN383" s="317"/>
      <c r="CO383" s="317"/>
      <c r="CP383" s="317"/>
      <c r="CQ383" s="317"/>
    </row>
    <row r="384" spans="1:200" s="319" customFormat="1" ht="21" customHeight="1" thickTop="1" thickBot="1" x14ac:dyDescent="0.25">
      <c r="A384" s="375"/>
      <c r="B384" s="193"/>
      <c r="C384" s="118"/>
      <c r="D384" s="692" t="s">
        <v>443</v>
      </c>
      <c r="E384" s="702"/>
      <c r="F384" s="702"/>
      <c r="G384" s="702"/>
      <c r="H384" s="702"/>
      <c r="I384" s="702"/>
      <c r="J384" s="702"/>
      <c r="K384" s="702"/>
      <c r="L384" s="702"/>
      <c r="M384" s="702"/>
      <c r="N384" s="702"/>
      <c r="O384" s="702"/>
      <c r="P384" s="702"/>
      <c r="Q384" s="702"/>
      <c r="R384" s="702"/>
      <c r="S384" s="702"/>
      <c r="T384" s="702"/>
      <c r="U384" s="702"/>
      <c r="V384" s="702"/>
      <c r="W384" s="702"/>
      <c r="X384" s="712"/>
      <c r="Y384" s="327">
        <f>SUM(Y383:Y383)</f>
        <v>0</v>
      </c>
      <c r="Z384" s="380">
        <f>SUM(Z383:Z383)</f>
        <v>30</v>
      </c>
      <c r="AA384" s="230"/>
      <c r="AB384" s="317"/>
      <c r="AC384" s="318"/>
      <c r="AD384" s="258"/>
      <c r="AE384" s="318"/>
      <c r="AF384" s="318"/>
      <c r="AG384" s="318"/>
      <c r="AH384" s="318"/>
      <c r="AI384" s="318"/>
      <c r="AJ384" s="318"/>
      <c r="AK384" s="318"/>
      <c r="AL384" s="318"/>
      <c r="AM384" s="318"/>
      <c r="AN384" s="318"/>
      <c r="AO384" s="318"/>
      <c r="AP384" s="318"/>
      <c r="AQ384" s="318"/>
      <c r="AR384" s="318"/>
      <c r="AS384" s="318"/>
      <c r="AT384" s="318"/>
      <c r="AU384" s="318"/>
      <c r="AV384" s="318"/>
      <c r="AW384" s="318"/>
      <c r="AX384" s="318"/>
      <c r="AY384" s="318"/>
      <c r="AZ384" s="318"/>
      <c r="BA384" s="318"/>
      <c r="BB384" s="318"/>
      <c r="BC384" s="318"/>
      <c r="BD384" s="318"/>
      <c r="BE384" s="318"/>
      <c r="BF384" s="318"/>
      <c r="BG384" s="318"/>
      <c r="BH384" s="318"/>
      <c r="BI384" s="318"/>
      <c r="BJ384" s="318"/>
      <c r="BK384" s="318"/>
      <c r="BL384" s="318"/>
      <c r="BM384" s="318"/>
      <c r="BN384" s="318"/>
      <c r="BO384" s="318"/>
      <c r="BP384" s="318"/>
      <c r="BQ384" s="318"/>
      <c r="BR384" s="318"/>
      <c r="BS384" s="318"/>
      <c r="BT384" s="318"/>
      <c r="BU384" s="318"/>
      <c r="BV384" s="318"/>
      <c r="BW384" s="318"/>
      <c r="BX384" s="318"/>
      <c r="BY384" s="318"/>
      <c r="BZ384" s="318"/>
      <c r="CA384" s="318"/>
      <c r="CB384" s="318"/>
      <c r="CC384" s="318"/>
      <c r="CD384" s="318"/>
      <c r="CE384" s="317"/>
      <c r="CF384" s="317"/>
      <c r="CG384" s="317"/>
      <c r="CH384" s="317"/>
      <c r="CI384" s="317"/>
      <c r="CJ384" s="317"/>
      <c r="CK384" s="317"/>
      <c r="CL384" s="317"/>
      <c r="CM384" s="317"/>
      <c r="CN384" s="317"/>
      <c r="CO384" s="317"/>
      <c r="CP384" s="317"/>
      <c r="CQ384" s="317"/>
    </row>
    <row r="385" spans="1:95" s="319" customFormat="1" ht="21" customHeight="1" thickBot="1" x14ac:dyDescent="0.25">
      <c r="A385" s="375"/>
      <c r="B385" s="328"/>
      <c r="C385" s="160"/>
      <c r="D385" s="695"/>
      <c r="E385" s="696"/>
      <c r="F385" s="763">
        <v>0</v>
      </c>
      <c r="G385" s="764"/>
      <c r="H385" s="764"/>
      <c r="I385" s="764"/>
      <c r="J385" s="764"/>
      <c r="K385" s="764"/>
      <c r="L385" s="764"/>
      <c r="M385" s="764"/>
      <c r="N385" s="764"/>
      <c r="O385" s="764"/>
      <c r="P385" s="764"/>
      <c r="Q385" s="764"/>
      <c r="R385" s="764"/>
      <c r="S385" s="764"/>
      <c r="T385" s="764"/>
      <c r="U385" s="764"/>
      <c r="V385" s="764"/>
      <c r="W385" s="764"/>
      <c r="X385" s="764"/>
      <c r="Y385" s="764"/>
      <c r="Z385" s="765"/>
      <c r="AA385" s="230"/>
      <c r="AB385" s="317"/>
      <c r="AC385" s="318"/>
      <c r="AD385" s="258"/>
      <c r="AE385" s="318"/>
      <c r="AF385" s="318"/>
      <c r="AG385" s="318"/>
      <c r="AH385" s="318"/>
      <c r="AI385" s="318"/>
      <c r="AJ385" s="318"/>
      <c r="AK385" s="318"/>
      <c r="AL385" s="318"/>
      <c r="AM385" s="318"/>
      <c r="AN385" s="318"/>
      <c r="AO385" s="318"/>
      <c r="AP385" s="318"/>
      <c r="AQ385" s="318"/>
      <c r="AR385" s="318"/>
      <c r="AS385" s="318"/>
      <c r="AT385" s="318"/>
      <c r="AU385" s="318"/>
      <c r="AV385" s="318"/>
      <c r="AW385" s="318"/>
      <c r="AX385" s="318"/>
      <c r="AY385" s="318"/>
      <c r="AZ385" s="318"/>
      <c r="BA385" s="318"/>
      <c r="BB385" s="318"/>
      <c r="BC385" s="318"/>
      <c r="BD385" s="318"/>
      <c r="BE385" s="318"/>
      <c r="BF385" s="318"/>
      <c r="BG385" s="318"/>
      <c r="BH385" s="318"/>
      <c r="BI385" s="318"/>
      <c r="BJ385" s="318"/>
      <c r="BK385" s="318"/>
      <c r="BL385" s="318"/>
      <c r="BM385" s="318"/>
      <c r="BN385" s="318"/>
      <c r="BO385" s="318"/>
      <c r="BP385" s="318"/>
      <c r="BQ385" s="318"/>
      <c r="BR385" s="318"/>
      <c r="BS385" s="318"/>
      <c r="BT385" s="318"/>
      <c r="BU385" s="318"/>
      <c r="BV385" s="318"/>
      <c r="BW385" s="318"/>
      <c r="BX385" s="318"/>
      <c r="BY385" s="318"/>
      <c r="BZ385" s="318"/>
      <c r="CA385" s="318"/>
      <c r="CB385" s="318"/>
      <c r="CC385" s="318"/>
      <c r="CD385" s="318"/>
      <c r="CE385" s="317"/>
      <c r="CF385" s="317"/>
      <c r="CG385" s="317"/>
      <c r="CH385" s="317"/>
      <c r="CI385" s="317"/>
      <c r="CJ385" s="317"/>
      <c r="CK385" s="317"/>
      <c r="CL385" s="317"/>
      <c r="CM385" s="317"/>
      <c r="CN385" s="317"/>
      <c r="CO385" s="317"/>
      <c r="CP385" s="317"/>
      <c r="CQ385" s="317"/>
    </row>
    <row r="386" spans="1:95" s="319" customFormat="1" ht="33" customHeight="1" thickBot="1" x14ac:dyDescent="0.25">
      <c r="A386" s="364"/>
      <c r="B386" s="277"/>
      <c r="C386" s="878" t="s">
        <v>59</v>
      </c>
      <c r="D386" s="879"/>
      <c r="E386" s="879"/>
      <c r="F386" s="879"/>
      <c r="G386" s="879"/>
      <c r="H386" s="879"/>
      <c r="I386" s="879"/>
      <c r="J386" s="879"/>
      <c r="K386" s="879"/>
      <c r="L386" s="879"/>
      <c r="M386" s="879"/>
      <c r="N386" s="879"/>
      <c r="O386" s="879"/>
      <c r="P386" s="879"/>
      <c r="Q386" s="879"/>
      <c r="R386" s="879"/>
      <c r="S386" s="879"/>
      <c r="T386" s="879"/>
      <c r="U386" s="879"/>
      <c r="V386" s="879"/>
      <c r="W386" s="879"/>
      <c r="X386" s="879"/>
      <c r="Y386" s="879"/>
      <c r="Z386" s="880"/>
      <c r="AA386" s="230"/>
      <c r="AB386" s="317"/>
      <c r="AC386" s="318"/>
      <c r="AD386" s="258"/>
      <c r="AE386" s="318"/>
      <c r="AF386" s="318"/>
      <c r="AG386" s="318"/>
      <c r="AH386" s="318"/>
      <c r="AI386" s="318"/>
      <c r="AJ386" s="318"/>
      <c r="AK386" s="318"/>
      <c r="AL386" s="318"/>
      <c r="AM386" s="318"/>
      <c r="AN386" s="318"/>
      <c r="AO386" s="318"/>
      <c r="AP386" s="318"/>
      <c r="AQ386" s="318"/>
      <c r="AR386" s="318"/>
      <c r="AS386" s="318"/>
      <c r="AT386" s="318"/>
      <c r="AU386" s="318"/>
      <c r="AV386" s="318"/>
      <c r="AW386" s="318"/>
      <c r="AX386" s="318"/>
      <c r="AY386" s="318"/>
      <c r="AZ386" s="318"/>
      <c r="BA386" s="318"/>
      <c r="BB386" s="318"/>
      <c r="BC386" s="318"/>
      <c r="BD386" s="318"/>
      <c r="BE386" s="318"/>
      <c r="BF386" s="318"/>
      <c r="BG386" s="318"/>
      <c r="BH386" s="318"/>
      <c r="BI386" s="318"/>
      <c r="BJ386" s="318"/>
      <c r="BK386" s="318"/>
      <c r="BL386" s="318"/>
      <c r="BM386" s="318"/>
      <c r="BN386" s="318"/>
      <c r="BO386" s="318"/>
      <c r="BP386" s="318"/>
      <c r="BQ386" s="318"/>
      <c r="BR386" s="318"/>
      <c r="BS386" s="318"/>
      <c r="BT386" s="318"/>
      <c r="BU386" s="318"/>
      <c r="BV386" s="318"/>
      <c r="BW386" s="318"/>
      <c r="BX386" s="318"/>
      <c r="BY386" s="318"/>
      <c r="BZ386" s="318"/>
      <c r="CA386" s="318"/>
      <c r="CB386" s="318"/>
      <c r="CC386" s="318"/>
      <c r="CD386" s="318"/>
      <c r="CE386" s="317"/>
      <c r="CF386" s="317"/>
      <c r="CG386" s="317"/>
      <c r="CH386" s="317"/>
      <c r="CI386" s="317"/>
      <c r="CJ386" s="317"/>
      <c r="CK386" s="317"/>
      <c r="CL386" s="317"/>
      <c r="CM386" s="317"/>
      <c r="CN386" s="317"/>
      <c r="CO386" s="317"/>
      <c r="CP386" s="317"/>
      <c r="CQ386" s="317"/>
    </row>
    <row r="387" spans="1:95" s="319" customFormat="1" ht="30" customHeight="1" thickBot="1" x14ac:dyDescent="0.25">
      <c r="A387" s="375"/>
      <c r="B387" s="211">
        <v>5810</v>
      </c>
      <c r="C387" s="144" t="s">
        <v>60</v>
      </c>
      <c r="D387" s="320"/>
      <c r="E387" s="321"/>
      <c r="F387" s="322"/>
      <c r="G387" s="323"/>
      <c r="H387" s="176" t="s">
        <v>442</v>
      </c>
      <c r="I387" s="321"/>
      <c r="J387" s="324"/>
      <c r="K387" s="323"/>
      <c r="L387" s="320"/>
      <c r="M387" s="321"/>
      <c r="N387" s="322"/>
      <c r="O387" s="323"/>
      <c r="P387" s="176" t="s">
        <v>442</v>
      </c>
      <c r="Q387" s="321"/>
      <c r="R387" s="322"/>
      <c r="S387" s="323"/>
      <c r="T387" s="320"/>
      <c r="U387" s="321"/>
      <c r="V387" s="322"/>
      <c r="W387" s="323"/>
      <c r="X387" s="325"/>
      <c r="Y387" s="325"/>
      <c r="Z387" s="381"/>
      <c r="AA387" s="230"/>
      <c r="AB387" s="317"/>
      <c r="AC387" s="318"/>
      <c r="AD387" s="258"/>
      <c r="AE387" s="318"/>
      <c r="AF387" s="318"/>
      <c r="AG387" s="318"/>
      <c r="AH387" s="318"/>
      <c r="AI387" s="318"/>
      <c r="AJ387" s="318"/>
      <c r="AK387" s="318"/>
      <c r="AL387" s="318"/>
      <c r="AM387" s="318"/>
      <c r="AN387" s="318"/>
      <c r="AO387" s="318"/>
      <c r="AP387" s="318"/>
      <c r="AQ387" s="318"/>
      <c r="AR387" s="318"/>
      <c r="AS387" s="318"/>
      <c r="AT387" s="318"/>
      <c r="AU387" s="318"/>
      <c r="AV387" s="318"/>
      <c r="AW387" s="318"/>
      <c r="AX387" s="318"/>
      <c r="AY387" s="318"/>
      <c r="AZ387" s="318"/>
      <c r="BA387" s="318"/>
      <c r="BB387" s="318"/>
      <c r="BC387" s="318"/>
      <c r="BD387" s="318"/>
      <c r="BE387" s="318"/>
      <c r="BF387" s="318"/>
      <c r="BG387" s="318"/>
      <c r="BH387" s="318"/>
      <c r="BI387" s="318"/>
      <c r="BJ387" s="318"/>
      <c r="BK387" s="318"/>
      <c r="BL387" s="318"/>
      <c r="BM387" s="318"/>
      <c r="BN387" s="318"/>
      <c r="BO387" s="318"/>
      <c r="BP387" s="318"/>
      <c r="BQ387" s="318"/>
      <c r="BR387" s="318"/>
      <c r="BS387" s="318"/>
      <c r="BT387" s="318"/>
      <c r="BU387" s="318"/>
      <c r="BV387" s="318"/>
      <c r="BW387" s="318"/>
      <c r="BX387" s="318"/>
      <c r="BY387" s="318"/>
      <c r="BZ387" s="318"/>
      <c r="CA387" s="318"/>
      <c r="CB387" s="318"/>
      <c r="CC387" s="318"/>
      <c r="CD387" s="318"/>
      <c r="CE387" s="317"/>
      <c r="CF387" s="317"/>
      <c r="CG387" s="317"/>
      <c r="CH387" s="317"/>
      <c r="CI387" s="317"/>
      <c r="CJ387" s="317"/>
      <c r="CK387" s="317"/>
      <c r="CL387" s="317"/>
      <c r="CM387" s="317"/>
      <c r="CN387" s="317"/>
      <c r="CO387" s="317"/>
      <c r="CP387" s="317"/>
      <c r="CQ387" s="317"/>
    </row>
    <row r="388" spans="1:95" s="319" customFormat="1" ht="45" customHeight="1" x14ac:dyDescent="0.2">
      <c r="A388" s="375"/>
      <c r="B388" s="188" t="s">
        <v>61</v>
      </c>
      <c r="C388" s="108" t="s">
        <v>704</v>
      </c>
      <c r="D388" s="710"/>
      <c r="E388" s="711"/>
      <c r="F388" s="710"/>
      <c r="G388" s="711"/>
      <c r="H388" s="710"/>
      <c r="I388" s="711"/>
      <c r="J388" s="710"/>
      <c r="K388" s="711"/>
      <c r="L388" s="710"/>
      <c r="M388" s="711"/>
      <c r="N388" s="710"/>
      <c r="O388" s="711"/>
      <c r="P388" s="710"/>
      <c r="Q388" s="711"/>
      <c r="R388" s="710"/>
      <c r="S388" s="711"/>
      <c r="T388" s="710"/>
      <c r="U388" s="711"/>
      <c r="V388" s="710"/>
      <c r="W388" s="711"/>
      <c r="X388" s="326"/>
      <c r="Y388" s="622">
        <f t="shared" ref="Y388:Y389" si="56">IF(OR(D388="s",F388="s",H388="s",J388="s",L388="s",N388="s",P388="s",R388="s",T388="s",V388="s"), 0, IF(OR(D388="a",F388="a",H388="a",J388="a",L388="a",N388="a",P388="a",R388="a",T388="a",V388="a"),Z388,0))</f>
        <v>0</v>
      </c>
      <c r="Z388" s="378">
        <v>60</v>
      </c>
      <c r="AA388" s="230">
        <f>IF((COUNTIF(D388:W388,"a")+COUNTIF(D388:W388,"s"))&gt;0,IF(OR((COUNTIF(D389:W390,"a")+COUNTIF(D389:W390,"s"))),0,COUNTIF(D388:W388,"a")+COUNTIF(D388:W388,"s")),COUNTIF(D388:W388,"a")+COUNTIF(D388:W388,"s"))</f>
        <v>0</v>
      </c>
      <c r="AB388" s="314"/>
      <c r="AC388" s="318"/>
      <c r="AD388" s="258"/>
      <c r="AE388" s="318"/>
      <c r="AF388" s="318"/>
      <c r="AG388" s="318"/>
      <c r="AH388" s="318"/>
      <c r="AI388" s="318"/>
      <c r="AJ388" s="318"/>
      <c r="AK388" s="318"/>
      <c r="AL388" s="318"/>
      <c r="AM388" s="318"/>
      <c r="AN388" s="318"/>
      <c r="AO388" s="318"/>
      <c r="AP388" s="318"/>
      <c r="AQ388" s="318"/>
      <c r="AR388" s="318"/>
      <c r="AS388" s="318"/>
      <c r="AT388" s="318"/>
      <c r="AU388" s="318"/>
      <c r="AV388" s="318"/>
      <c r="AW388" s="318"/>
      <c r="AX388" s="318"/>
      <c r="AY388" s="318"/>
      <c r="AZ388" s="318"/>
      <c r="BA388" s="318"/>
      <c r="BB388" s="318"/>
      <c r="BC388" s="318"/>
      <c r="BD388" s="318"/>
      <c r="BE388" s="318"/>
      <c r="BF388" s="318"/>
      <c r="BG388" s="318"/>
      <c r="BH388" s="318"/>
      <c r="BI388" s="318"/>
      <c r="BJ388" s="318"/>
      <c r="BK388" s="318"/>
      <c r="BL388" s="318"/>
      <c r="BM388" s="318"/>
      <c r="BN388" s="318"/>
      <c r="BO388" s="318"/>
      <c r="BP388" s="318"/>
      <c r="BQ388" s="318"/>
      <c r="BR388" s="318"/>
      <c r="BS388" s="318"/>
      <c r="BT388" s="318"/>
      <c r="BU388" s="318"/>
      <c r="BV388" s="318"/>
      <c r="BW388" s="318"/>
      <c r="BX388" s="318"/>
      <c r="BY388" s="318"/>
      <c r="BZ388" s="318"/>
      <c r="CA388" s="318"/>
      <c r="CB388" s="318"/>
      <c r="CC388" s="318"/>
      <c r="CD388" s="318"/>
      <c r="CE388" s="317"/>
      <c r="CF388" s="317"/>
      <c r="CG388" s="317"/>
      <c r="CH388" s="317"/>
      <c r="CI388" s="317"/>
      <c r="CJ388" s="317"/>
      <c r="CK388" s="317"/>
      <c r="CL388" s="317"/>
      <c r="CM388" s="317"/>
      <c r="CN388" s="317"/>
      <c r="CO388" s="317"/>
      <c r="CP388" s="317"/>
      <c r="CQ388" s="317"/>
    </row>
    <row r="389" spans="1:95" s="319" customFormat="1" ht="106.5" customHeight="1" x14ac:dyDescent="0.2">
      <c r="A389" s="375"/>
      <c r="B389" s="487" t="s">
        <v>705</v>
      </c>
      <c r="C389" s="488" t="s">
        <v>706</v>
      </c>
      <c r="D389" s="678"/>
      <c r="E389" s="679"/>
      <c r="F389" s="678"/>
      <c r="G389" s="679"/>
      <c r="H389" s="678"/>
      <c r="I389" s="679"/>
      <c r="J389" s="678"/>
      <c r="K389" s="679"/>
      <c r="L389" s="678"/>
      <c r="M389" s="679"/>
      <c r="N389" s="678"/>
      <c r="O389" s="679"/>
      <c r="P389" s="678"/>
      <c r="Q389" s="679"/>
      <c r="R389" s="678"/>
      <c r="S389" s="679"/>
      <c r="T389" s="678"/>
      <c r="U389" s="679"/>
      <c r="V389" s="678"/>
      <c r="W389" s="679"/>
      <c r="X389" s="326"/>
      <c r="Y389" s="184">
        <f t="shared" si="56"/>
        <v>0</v>
      </c>
      <c r="Z389" s="378">
        <v>50</v>
      </c>
      <c r="AA389" s="230">
        <f>IF(OR(COUNTIF(D388:W388,"a")+COUNTIF(D388:W388,"s")+COUNTIF(D390:W390,"a")+COUNTIF(D390:W390,"s")&gt;0),0,(COUNTIF(D389:W389,"a")+COUNTIF(D389:W389,"s")))</f>
        <v>0</v>
      </c>
      <c r="AB389" s="314"/>
      <c r="AC389" s="318"/>
      <c r="AD389" s="258"/>
      <c r="AE389" s="318"/>
      <c r="AF389" s="318"/>
      <c r="AG389" s="318"/>
      <c r="AH389" s="318"/>
      <c r="AI389" s="318"/>
      <c r="AJ389" s="318"/>
      <c r="AK389" s="318"/>
      <c r="AL389" s="318"/>
      <c r="AM389" s="318"/>
      <c r="AN389" s="318"/>
      <c r="AO389" s="318"/>
      <c r="AP389" s="318"/>
      <c r="AQ389" s="318"/>
      <c r="AR389" s="318"/>
      <c r="AS389" s="318"/>
      <c r="AT389" s="318"/>
      <c r="AU389" s="318"/>
      <c r="AV389" s="318"/>
      <c r="AW389" s="318"/>
      <c r="AX389" s="318"/>
      <c r="AY389" s="318"/>
      <c r="AZ389" s="318"/>
      <c r="BA389" s="318"/>
      <c r="BB389" s="318"/>
      <c r="BC389" s="318"/>
      <c r="BD389" s="318"/>
      <c r="BE389" s="318"/>
      <c r="BF389" s="318"/>
      <c r="BG389" s="318"/>
      <c r="BH389" s="318"/>
      <c r="BI389" s="318"/>
      <c r="BJ389" s="318"/>
      <c r="BK389" s="318"/>
      <c r="BL389" s="318"/>
      <c r="BM389" s="318"/>
      <c r="BN389" s="318"/>
      <c r="BO389" s="318"/>
      <c r="BP389" s="318"/>
      <c r="BQ389" s="318"/>
      <c r="BR389" s="318"/>
      <c r="BS389" s="318"/>
      <c r="BT389" s="318"/>
      <c r="BU389" s="318"/>
      <c r="BV389" s="318"/>
      <c r="BW389" s="318"/>
      <c r="BX389" s="318"/>
      <c r="BY389" s="318"/>
      <c r="BZ389" s="318"/>
      <c r="CA389" s="318"/>
      <c r="CB389" s="318"/>
      <c r="CC389" s="318"/>
      <c r="CD389" s="318"/>
      <c r="CE389" s="317"/>
      <c r="CF389" s="317"/>
      <c r="CG389" s="317"/>
      <c r="CH389" s="317"/>
      <c r="CI389" s="317"/>
      <c r="CJ389" s="317"/>
      <c r="CK389" s="317"/>
      <c r="CL389" s="317"/>
      <c r="CM389" s="317"/>
      <c r="CN389" s="317"/>
      <c r="CO389" s="317"/>
      <c r="CP389" s="317"/>
      <c r="CQ389" s="317"/>
    </row>
    <row r="390" spans="1:95" s="319" customFormat="1" ht="67.7" customHeight="1" thickBot="1" x14ac:dyDescent="0.25">
      <c r="A390" s="375"/>
      <c r="B390" s="487" t="s">
        <v>527</v>
      </c>
      <c r="C390" s="488" t="s">
        <v>714</v>
      </c>
      <c r="D390" s="636"/>
      <c r="E390" s="637"/>
      <c r="F390" s="636"/>
      <c r="G390" s="637"/>
      <c r="H390" s="636"/>
      <c r="I390" s="637"/>
      <c r="J390" s="636"/>
      <c r="K390" s="637"/>
      <c r="L390" s="636"/>
      <c r="M390" s="637"/>
      <c r="N390" s="636"/>
      <c r="O390" s="637"/>
      <c r="P390" s="636"/>
      <c r="Q390" s="637"/>
      <c r="R390" s="636"/>
      <c r="S390" s="637"/>
      <c r="T390" s="636"/>
      <c r="U390" s="637"/>
      <c r="V390" s="636"/>
      <c r="W390" s="637"/>
      <c r="X390" s="326"/>
      <c r="Y390" s="184">
        <f>IF(OR(D390="s",F390="s",H390="s",J390="s",L390="s",N390="s",P390="s",R390="s",T390="s",V390="s"), 0, IF(OR(D390="a",F390="a",H390="a",J390="a",L390="a",N390="a",P390="a",R390="a",T390="a",V390="a"),Z390,0))</f>
        <v>0</v>
      </c>
      <c r="Z390" s="378">
        <v>25</v>
      </c>
      <c r="AA390" s="230">
        <f>IF((COUNTIF(D390:W390,"a")+COUNTIF(D390:W390,"s"))&gt;0,IF(OR((COUNTIF(D388:W389,"a")+COUNTIF(D388:W389,"s"))),0,COUNTIF(D390:W390,"a")+COUNTIF(D390:W390,"s")),COUNTIF(D390:W390,"a")+COUNTIF(D390:W390,"s"))</f>
        <v>0</v>
      </c>
      <c r="AB390" s="314"/>
      <c r="AC390" s="318"/>
      <c r="AD390" s="258"/>
      <c r="AE390" s="318"/>
      <c r="AF390" s="318"/>
      <c r="AG390" s="318"/>
      <c r="AH390" s="318"/>
      <c r="AI390" s="318"/>
      <c r="AJ390" s="318"/>
      <c r="AK390" s="318"/>
      <c r="AL390" s="318"/>
      <c r="AM390" s="318"/>
      <c r="AN390" s="318"/>
      <c r="AO390" s="318"/>
      <c r="AP390" s="318"/>
      <c r="AQ390" s="318"/>
      <c r="AR390" s="318"/>
      <c r="AS390" s="318"/>
      <c r="AT390" s="318"/>
      <c r="AU390" s="318"/>
      <c r="AV390" s="318"/>
      <c r="AW390" s="318"/>
      <c r="AX390" s="318"/>
      <c r="AY390" s="318"/>
      <c r="AZ390" s="318"/>
      <c r="BA390" s="318"/>
      <c r="BB390" s="318"/>
      <c r="BC390" s="318"/>
      <c r="BD390" s="318"/>
      <c r="BE390" s="318"/>
      <c r="BF390" s="318"/>
      <c r="BG390" s="318"/>
      <c r="BH390" s="318"/>
      <c r="BI390" s="318"/>
      <c r="BJ390" s="318"/>
      <c r="BK390" s="318"/>
      <c r="BL390" s="318"/>
      <c r="BM390" s="318"/>
      <c r="BN390" s="318"/>
      <c r="BO390" s="318"/>
      <c r="BP390" s="318"/>
      <c r="BQ390" s="318"/>
      <c r="BR390" s="318"/>
      <c r="BS390" s="318"/>
      <c r="BT390" s="318"/>
      <c r="BU390" s="318"/>
      <c r="BV390" s="318"/>
      <c r="BW390" s="318"/>
      <c r="BX390" s="318"/>
      <c r="BY390" s="318"/>
      <c r="BZ390" s="318"/>
      <c r="CA390" s="318"/>
      <c r="CB390" s="318"/>
      <c r="CC390" s="318"/>
      <c r="CD390" s="318"/>
      <c r="CE390" s="317"/>
      <c r="CF390" s="317"/>
      <c r="CG390" s="317"/>
      <c r="CH390" s="317"/>
      <c r="CI390" s="317"/>
      <c r="CJ390" s="317"/>
      <c r="CK390" s="317"/>
      <c r="CL390" s="317"/>
      <c r="CM390" s="317"/>
      <c r="CN390" s="317"/>
      <c r="CO390" s="317"/>
      <c r="CP390" s="317"/>
      <c r="CQ390" s="317"/>
    </row>
    <row r="391" spans="1:95" s="319" customFormat="1" ht="17.45" customHeight="1" thickTop="1" thickBot="1" x14ac:dyDescent="0.25">
      <c r="A391" s="375"/>
      <c r="B391" s="193"/>
      <c r="C391" s="118"/>
      <c r="D391" s="692" t="s">
        <v>443</v>
      </c>
      <c r="E391" s="702"/>
      <c r="F391" s="702"/>
      <c r="G391" s="702"/>
      <c r="H391" s="702"/>
      <c r="I391" s="702"/>
      <c r="J391" s="702"/>
      <c r="K391" s="702"/>
      <c r="L391" s="702"/>
      <c r="M391" s="702"/>
      <c r="N391" s="702"/>
      <c r="O391" s="702"/>
      <c r="P391" s="702"/>
      <c r="Q391" s="702"/>
      <c r="R391" s="702"/>
      <c r="S391" s="702"/>
      <c r="T391" s="702"/>
      <c r="U391" s="702"/>
      <c r="V391" s="702"/>
      <c r="W391" s="702"/>
      <c r="X391" s="712"/>
      <c r="Y391" s="327">
        <f>SUM(Y388:Y390)</f>
        <v>0</v>
      </c>
      <c r="Z391" s="380">
        <f>SUM(Z388)</f>
        <v>60</v>
      </c>
      <c r="AA391" s="230"/>
      <c r="AB391" s="317"/>
      <c r="AC391" s="318"/>
      <c r="AD391" s="258"/>
      <c r="AE391" s="318"/>
      <c r="AF391" s="318"/>
      <c r="AG391" s="318"/>
      <c r="AH391" s="318"/>
      <c r="AI391" s="318"/>
      <c r="AJ391" s="318"/>
      <c r="AK391" s="318"/>
      <c r="AL391" s="318"/>
      <c r="AM391" s="318"/>
      <c r="AN391" s="318"/>
      <c r="AO391" s="318"/>
      <c r="AP391" s="318"/>
      <c r="AQ391" s="318"/>
      <c r="AR391" s="318"/>
      <c r="AS391" s="318"/>
      <c r="AT391" s="318"/>
      <c r="AU391" s="318"/>
      <c r="AV391" s="318"/>
      <c r="AW391" s="318"/>
      <c r="AX391" s="318"/>
      <c r="AY391" s="318"/>
      <c r="AZ391" s="318"/>
      <c r="BA391" s="318"/>
      <c r="BB391" s="318"/>
      <c r="BC391" s="318"/>
      <c r="BD391" s="318"/>
      <c r="BE391" s="318"/>
      <c r="BF391" s="318"/>
      <c r="BG391" s="318"/>
      <c r="BH391" s="318"/>
      <c r="BI391" s="318"/>
      <c r="BJ391" s="318"/>
      <c r="BK391" s="318"/>
      <c r="BL391" s="318"/>
      <c r="BM391" s="318"/>
      <c r="BN391" s="318"/>
      <c r="BO391" s="318"/>
      <c r="BP391" s="318"/>
      <c r="BQ391" s="318"/>
      <c r="BR391" s="318"/>
      <c r="BS391" s="318"/>
      <c r="BT391" s="318"/>
      <c r="BU391" s="318"/>
      <c r="BV391" s="318"/>
      <c r="BW391" s="318"/>
      <c r="BX391" s="318"/>
      <c r="BY391" s="318"/>
      <c r="BZ391" s="318"/>
      <c r="CA391" s="318"/>
      <c r="CB391" s="318"/>
      <c r="CC391" s="318"/>
      <c r="CD391" s="318"/>
      <c r="CE391" s="317"/>
      <c r="CF391" s="317"/>
      <c r="CG391" s="317"/>
      <c r="CH391" s="317"/>
      <c r="CI391" s="317"/>
      <c r="CJ391" s="317"/>
      <c r="CK391" s="317"/>
      <c r="CL391" s="317"/>
      <c r="CM391" s="317"/>
      <c r="CN391" s="317"/>
      <c r="CO391" s="317"/>
      <c r="CP391" s="317"/>
      <c r="CQ391" s="317"/>
    </row>
    <row r="392" spans="1:95" s="319" customFormat="1" ht="21.6" customHeight="1" thickBot="1" x14ac:dyDescent="0.25">
      <c r="A392" s="375"/>
      <c r="B392" s="328"/>
      <c r="C392" s="146"/>
      <c r="D392" s="695"/>
      <c r="E392" s="696"/>
      <c r="F392" s="877">
        <v>0</v>
      </c>
      <c r="G392" s="736"/>
      <c r="H392" s="736"/>
      <c r="I392" s="736"/>
      <c r="J392" s="736"/>
      <c r="K392" s="736"/>
      <c r="L392" s="736"/>
      <c r="M392" s="736"/>
      <c r="N392" s="736"/>
      <c r="O392" s="736"/>
      <c r="P392" s="736"/>
      <c r="Q392" s="736"/>
      <c r="R392" s="736"/>
      <c r="S392" s="736"/>
      <c r="T392" s="736"/>
      <c r="U392" s="736"/>
      <c r="V392" s="736"/>
      <c r="W392" s="736"/>
      <c r="X392" s="736"/>
      <c r="Y392" s="736"/>
      <c r="Z392" s="737"/>
      <c r="AA392" s="230"/>
      <c r="AB392" s="317"/>
      <c r="AC392" s="318"/>
      <c r="AD392" s="258"/>
      <c r="AE392" s="318"/>
      <c r="AF392" s="318"/>
      <c r="AG392" s="318"/>
      <c r="AH392" s="318"/>
      <c r="AI392" s="318"/>
      <c r="AJ392" s="318"/>
      <c r="AK392" s="318"/>
      <c r="AL392" s="318"/>
      <c r="AM392" s="318"/>
      <c r="AN392" s="318"/>
      <c r="AO392" s="318"/>
      <c r="AP392" s="318"/>
      <c r="AQ392" s="318"/>
      <c r="AR392" s="318"/>
      <c r="AS392" s="318"/>
      <c r="AT392" s="318"/>
      <c r="AU392" s="318"/>
      <c r="AV392" s="318"/>
      <c r="AW392" s="318"/>
      <c r="AX392" s="318"/>
      <c r="AY392" s="318"/>
      <c r="AZ392" s="318"/>
      <c r="BA392" s="318"/>
      <c r="BB392" s="318"/>
      <c r="BC392" s="318"/>
      <c r="BD392" s="318"/>
      <c r="BE392" s="318"/>
      <c r="BF392" s="318"/>
      <c r="BG392" s="318"/>
      <c r="BH392" s="318"/>
      <c r="BI392" s="318"/>
      <c r="BJ392" s="318"/>
      <c r="BK392" s="318"/>
      <c r="BL392" s="318"/>
      <c r="BM392" s="318"/>
      <c r="BN392" s="318"/>
      <c r="BO392" s="318"/>
      <c r="BP392" s="318"/>
      <c r="BQ392" s="318"/>
      <c r="BR392" s="318"/>
      <c r="BS392" s="318"/>
      <c r="BT392" s="318"/>
      <c r="BU392" s="318"/>
      <c r="BV392" s="318"/>
      <c r="BW392" s="318"/>
      <c r="BX392" s="318"/>
      <c r="BY392" s="318"/>
      <c r="BZ392" s="318"/>
      <c r="CA392" s="318"/>
      <c r="CB392" s="318"/>
      <c r="CC392" s="318"/>
      <c r="CD392" s="318"/>
      <c r="CE392" s="317"/>
      <c r="CF392" s="317"/>
      <c r="CG392" s="317"/>
      <c r="CH392" s="317"/>
      <c r="CI392" s="317"/>
      <c r="CJ392" s="317"/>
      <c r="CK392" s="317"/>
      <c r="CL392" s="317"/>
      <c r="CM392" s="317"/>
      <c r="CN392" s="317"/>
      <c r="CO392" s="317"/>
      <c r="CP392" s="317"/>
      <c r="CQ392" s="317"/>
    </row>
    <row r="393" spans="1:95" s="319" customFormat="1" ht="30" customHeight="1" thickBot="1" x14ac:dyDescent="0.25">
      <c r="A393" s="375"/>
      <c r="B393" s="310">
        <v>5811</v>
      </c>
      <c r="C393" s="311" t="s">
        <v>528</v>
      </c>
      <c r="D393" s="329"/>
      <c r="E393" s="330"/>
      <c r="F393" s="331"/>
      <c r="G393" s="332"/>
      <c r="H393" s="176" t="s">
        <v>442</v>
      </c>
      <c r="I393" s="330"/>
      <c r="J393" s="333"/>
      <c r="K393" s="332"/>
      <c r="L393" s="329"/>
      <c r="M393" s="330"/>
      <c r="N393" s="331"/>
      <c r="O393" s="332"/>
      <c r="P393" s="176" t="s">
        <v>442</v>
      </c>
      <c r="Q393" s="330"/>
      <c r="R393" s="331"/>
      <c r="S393" s="332"/>
      <c r="T393" s="329"/>
      <c r="U393" s="330"/>
      <c r="V393" s="331"/>
      <c r="W393" s="332"/>
      <c r="X393" s="334"/>
      <c r="Y393" s="334"/>
      <c r="Z393" s="376"/>
      <c r="AA393" s="230"/>
      <c r="AB393" s="317"/>
      <c r="AC393" s="318"/>
      <c r="AD393" s="258"/>
      <c r="AE393" s="318"/>
      <c r="AF393" s="318"/>
      <c r="AG393" s="318"/>
      <c r="AH393" s="318"/>
      <c r="AI393" s="318"/>
      <c r="AJ393" s="318"/>
      <c r="AK393" s="318"/>
      <c r="AL393" s="318"/>
      <c r="AM393" s="318"/>
      <c r="AN393" s="318"/>
      <c r="AO393" s="318"/>
      <c r="AP393" s="318"/>
      <c r="AQ393" s="318"/>
      <c r="AR393" s="318"/>
      <c r="AS393" s="318"/>
      <c r="AT393" s="318"/>
      <c r="AU393" s="318"/>
      <c r="AV393" s="318"/>
      <c r="AW393" s="318"/>
      <c r="AX393" s="318"/>
      <c r="AY393" s="318"/>
      <c r="AZ393" s="318"/>
      <c r="BA393" s="318"/>
      <c r="BB393" s="318"/>
      <c r="BC393" s="318"/>
      <c r="BD393" s="318"/>
      <c r="BE393" s="318"/>
      <c r="BF393" s="318"/>
      <c r="BG393" s="318"/>
      <c r="BH393" s="318"/>
      <c r="BI393" s="318"/>
      <c r="BJ393" s="318"/>
      <c r="BK393" s="318"/>
      <c r="BL393" s="318"/>
      <c r="BM393" s="318"/>
      <c r="BN393" s="318"/>
      <c r="BO393" s="318"/>
      <c r="BP393" s="318"/>
      <c r="BQ393" s="318"/>
      <c r="BR393" s="318"/>
      <c r="BS393" s="318"/>
      <c r="BT393" s="318"/>
      <c r="BU393" s="318"/>
      <c r="BV393" s="318"/>
      <c r="BW393" s="318"/>
      <c r="BX393" s="318"/>
      <c r="BY393" s="318"/>
      <c r="BZ393" s="318"/>
      <c r="CA393" s="318"/>
      <c r="CB393" s="318"/>
      <c r="CC393" s="318"/>
      <c r="CD393" s="318"/>
      <c r="CE393" s="317"/>
      <c r="CF393" s="317"/>
      <c r="CG393" s="317"/>
      <c r="CH393" s="317"/>
      <c r="CI393" s="317"/>
      <c r="CJ393" s="317"/>
      <c r="CK393" s="317"/>
      <c r="CL393" s="317"/>
      <c r="CM393" s="317"/>
      <c r="CN393" s="317"/>
      <c r="CO393" s="317"/>
      <c r="CP393" s="317"/>
      <c r="CQ393" s="317"/>
    </row>
    <row r="394" spans="1:95" s="319" customFormat="1" ht="45" customHeight="1" thickBot="1" x14ac:dyDescent="0.25">
      <c r="A394" s="375"/>
      <c r="B394" s="188" t="s">
        <v>529</v>
      </c>
      <c r="C394" s="108" t="s">
        <v>530</v>
      </c>
      <c r="D394" s="710"/>
      <c r="E394" s="711"/>
      <c r="F394" s="710"/>
      <c r="G394" s="711"/>
      <c r="H394" s="710"/>
      <c r="I394" s="711"/>
      <c r="J394" s="710"/>
      <c r="K394" s="711"/>
      <c r="L394" s="710"/>
      <c r="M394" s="711"/>
      <c r="N394" s="710"/>
      <c r="O394" s="711"/>
      <c r="P394" s="710"/>
      <c r="Q394" s="711"/>
      <c r="R394" s="710"/>
      <c r="S394" s="711"/>
      <c r="T394" s="710"/>
      <c r="U394" s="711"/>
      <c r="V394" s="710"/>
      <c r="W394" s="711"/>
      <c r="X394" s="172"/>
      <c r="Y394" s="622">
        <f>IF(OR(D394="s",F394="s",H394="s",J394="s",L394="s",N394="s",P394="s",R394="s",T394="s",V394="s"), 0, IF(OR(D394="a",F394="a",H394="a",J394="a",L394="a",N394="a",P394="a",R394="a",T394="a",V394="a",X394="na"),Z394,0))</f>
        <v>0</v>
      </c>
      <c r="Z394" s="391">
        <v>20</v>
      </c>
      <c r="AA394" s="230">
        <f>COUNTIF(D394:W394,"a")+COUNTIF(D394:W394,"s")+COUNTIF(X394,"na")</f>
        <v>0</v>
      </c>
      <c r="AB394" s="313"/>
      <c r="AC394" s="318"/>
      <c r="AD394" s="258"/>
      <c r="AE394" s="318"/>
      <c r="AF394" s="318"/>
      <c r="AG394" s="318"/>
      <c r="AH394" s="318"/>
      <c r="AI394" s="318"/>
      <c r="AJ394" s="318"/>
      <c r="AK394" s="318"/>
      <c r="AL394" s="318"/>
      <c r="AM394" s="318"/>
      <c r="AN394" s="318"/>
      <c r="AO394" s="318"/>
      <c r="AP394" s="318"/>
      <c r="AQ394" s="318"/>
      <c r="AR394" s="318"/>
      <c r="AS394" s="318"/>
      <c r="AT394" s="318"/>
      <c r="AU394" s="318"/>
      <c r="AV394" s="318"/>
      <c r="AW394" s="318"/>
      <c r="AX394" s="318"/>
      <c r="AY394" s="318"/>
      <c r="AZ394" s="318"/>
      <c r="BA394" s="318"/>
      <c r="BB394" s="318"/>
      <c r="BC394" s="318"/>
      <c r="BD394" s="318"/>
      <c r="BE394" s="318"/>
      <c r="BF394" s="318"/>
      <c r="BG394" s="318"/>
      <c r="BH394" s="318"/>
      <c r="BI394" s="318"/>
      <c r="BJ394" s="318"/>
      <c r="BK394" s="318"/>
      <c r="BL394" s="318"/>
      <c r="BM394" s="318"/>
      <c r="BN394" s="318"/>
      <c r="BO394" s="318"/>
      <c r="BP394" s="318"/>
      <c r="BQ394" s="318"/>
      <c r="BR394" s="318"/>
      <c r="BS394" s="318"/>
      <c r="BT394" s="318"/>
      <c r="BU394" s="318"/>
      <c r="BV394" s="318"/>
      <c r="BW394" s="318"/>
      <c r="BX394" s="318"/>
      <c r="BY394" s="318"/>
      <c r="BZ394" s="318"/>
      <c r="CA394" s="318"/>
      <c r="CB394" s="318"/>
      <c r="CC394" s="318"/>
      <c r="CD394" s="318"/>
      <c r="CE394" s="317"/>
      <c r="CF394" s="317"/>
      <c r="CG394" s="317"/>
      <c r="CH394" s="317"/>
      <c r="CI394" s="317"/>
      <c r="CJ394" s="317"/>
      <c r="CK394" s="317"/>
      <c r="CL394" s="317"/>
      <c r="CM394" s="317"/>
      <c r="CN394" s="317"/>
      <c r="CO394" s="317"/>
      <c r="CP394" s="317"/>
      <c r="CQ394" s="317"/>
    </row>
    <row r="395" spans="1:95" s="319" customFormat="1" ht="21" customHeight="1" thickTop="1" thickBot="1" x14ac:dyDescent="0.25">
      <c r="A395" s="375"/>
      <c r="B395" s="193"/>
      <c r="C395" s="118"/>
      <c r="D395" s="692" t="s">
        <v>443</v>
      </c>
      <c r="E395" s="702"/>
      <c r="F395" s="702"/>
      <c r="G395" s="702"/>
      <c r="H395" s="702"/>
      <c r="I395" s="702"/>
      <c r="J395" s="702"/>
      <c r="K395" s="702"/>
      <c r="L395" s="702"/>
      <c r="M395" s="702"/>
      <c r="N395" s="702"/>
      <c r="O395" s="702"/>
      <c r="P395" s="702"/>
      <c r="Q395" s="702"/>
      <c r="R395" s="702"/>
      <c r="S395" s="702"/>
      <c r="T395" s="702"/>
      <c r="U395" s="702"/>
      <c r="V395" s="702"/>
      <c r="W395" s="702"/>
      <c r="X395" s="712"/>
      <c r="Y395" s="327">
        <f>SUM(Y394:Y394)</f>
        <v>0</v>
      </c>
      <c r="Z395" s="380">
        <f>SUM(Z394:Z394)</f>
        <v>20</v>
      </c>
      <c r="AA395" s="230"/>
      <c r="AB395" s="317"/>
      <c r="AC395" s="318"/>
      <c r="AD395" s="258"/>
      <c r="AE395" s="318"/>
      <c r="AF395" s="318"/>
      <c r="AG395" s="318"/>
      <c r="AH395" s="318"/>
      <c r="AI395" s="318"/>
      <c r="AJ395" s="318"/>
      <c r="AK395" s="318"/>
      <c r="AL395" s="318"/>
      <c r="AM395" s="318"/>
      <c r="AN395" s="318"/>
      <c r="AO395" s="318"/>
      <c r="AP395" s="318"/>
      <c r="AQ395" s="318"/>
      <c r="AR395" s="318"/>
      <c r="AS395" s="318"/>
      <c r="AT395" s="318"/>
      <c r="AU395" s="318"/>
      <c r="AV395" s="318"/>
      <c r="AW395" s="318"/>
      <c r="AX395" s="318"/>
      <c r="AY395" s="318"/>
      <c r="AZ395" s="318"/>
      <c r="BA395" s="318"/>
      <c r="BB395" s="318"/>
      <c r="BC395" s="318"/>
      <c r="BD395" s="318"/>
      <c r="BE395" s="318"/>
      <c r="BF395" s="318"/>
      <c r="BG395" s="318"/>
      <c r="BH395" s="318"/>
      <c r="BI395" s="318"/>
      <c r="BJ395" s="318"/>
      <c r="BK395" s="318"/>
      <c r="BL395" s="318"/>
      <c r="BM395" s="318"/>
      <c r="BN395" s="318"/>
      <c r="BO395" s="318"/>
      <c r="BP395" s="318"/>
      <c r="BQ395" s="318"/>
      <c r="BR395" s="318"/>
      <c r="BS395" s="318"/>
      <c r="BT395" s="318"/>
      <c r="BU395" s="318"/>
      <c r="BV395" s="318"/>
      <c r="BW395" s="318"/>
      <c r="BX395" s="318"/>
      <c r="BY395" s="318"/>
      <c r="BZ395" s="318"/>
      <c r="CA395" s="318"/>
      <c r="CB395" s="318"/>
      <c r="CC395" s="318"/>
      <c r="CD395" s="318"/>
      <c r="CE395" s="317"/>
      <c r="CF395" s="317"/>
      <c r="CG395" s="317"/>
      <c r="CH395" s="317"/>
      <c r="CI395" s="317"/>
      <c r="CJ395" s="317"/>
      <c r="CK395" s="317"/>
      <c r="CL395" s="317"/>
      <c r="CM395" s="317"/>
      <c r="CN395" s="317"/>
      <c r="CO395" s="317"/>
      <c r="CP395" s="317"/>
      <c r="CQ395" s="317"/>
    </row>
    <row r="396" spans="1:95" s="319" customFormat="1" ht="21" customHeight="1" thickBot="1" x14ac:dyDescent="0.25">
      <c r="A396" s="375"/>
      <c r="B396" s="328"/>
      <c r="C396" s="160"/>
      <c r="D396" s="695"/>
      <c r="E396" s="696"/>
      <c r="F396" s="889">
        <v>0</v>
      </c>
      <c r="G396" s="736"/>
      <c r="H396" s="736"/>
      <c r="I396" s="736"/>
      <c r="J396" s="736"/>
      <c r="K396" s="736"/>
      <c r="L396" s="736"/>
      <c r="M396" s="736"/>
      <c r="N396" s="736"/>
      <c r="O396" s="736"/>
      <c r="P396" s="736"/>
      <c r="Q396" s="736"/>
      <c r="R396" s="736"/>
      <c r="S396" s="736"/>
      <c r="T396" s="736"/>
      <c r="U396" s="736"/>
      <c r="V396" s="736"/>
      <c r="W396" s="736"/>
      <c r="X396" s="736"/>
      <c r="Y396" s="736"/>
      <c r="Z396" s="737"/>
      <c r="AA396" s="230"/>
      <c r="AB396" s="317"/>
      <c r="AC396" s="318"/>
      <c r="AD396" s="258"/>
      <c r="AE396" s="318"/>
      <c r="AF396" s="318"/>
      <c r="AG396" s="318"/>
      <c r="AH396" s="318"/>
      <c r="AI396" s="318"/>
      <c r="AJ396" s="318"/>
      <c r="AK396" s="318"/>
      <c r="AL396" s="318"/>
      <c r="AM396" s="318"/>
      <c r="AN396" s="318"/>
      <c r="AO396" s="318"/>
      <c r="AP396" s="318"/>
      <c r="AQ396" s="318"/>
      <c r="AR396" s="318"/>
      <c r="AS396" s="318"/>
      <c r="AT396" s="318"/>
      <c r="AU396" s="318"/>
      <c r="AV396" s="318"/>
      <c r="AW396" s="318"/>
      <c r="AX396" s="318"/>
      <c r="AY396" s="318"/>
      <c r="AZ396" s="318"/>
      <c r="BA396" s="318"/>
      <c r="BB396" s="318"/>
      <c r="BC396" s="318"/>
      <c r="BD396" s="318"/>
      <c r="BE396" s="318"/>
      <c r="BF396" s="318"/>
      <c r="BG396" s="318"/>
      <c r="BH396" s="318"/>
      <c r="BI396" s="318"/>
      <c r="BJ396" s="318"/>
      <c r="BK396" s="318"/>
      <c r="BL396" s="318"/>
      <c r="BM396" s="318"/>
      <c r="BN396" s="318"/>
      <c r="BO396" s="318"/>
      <c r="BP396" s="318"/>
      <c r="BQ396" s="318"/>
      <c r="BR396" s="318"/>
      <c r="BS396" s="318"/>
      <c r="BT396" s="318"/>
      <c r="BU396" s="318"/>
      <c r="BV396" s="318"/>
      <c r="BW396" s="318"/>
      <c r="BX396" s="318"/>
      <c r="BY396" s="318"/>
      <c r="BZ396" s="318"/>
      <c r="CA396" s="318"/>
      <c r="CB396" s="318"/>
      <c r="CC396" s="318"/>
      <c r="CD396" s="318"/>
      <c r="CE396" s="317"/>
      <c r="CF396" s="317"/>
      <c r="CG396" s="317"/>
      <c r="CH396" s="317"/>
      <c r="CI396" s="317"/>
      <c r="CJ396" s="317"/>
      <c r="CK396" s="317"/>
      <c r="CL396" s="317"/>
      <c r="CM396" s="317"/>
      <c r="CN396" s="317"/>
      <c r="CO396" s="317"/>
      <c r="CP396" s="317"/>
      <c r="CQ396" s="317"/>
    </row>
    <row r="397" spans="1:95" s="319" customFormat="1" ht="30" customHeight="1" thickBot="1" x14ac:dyDescent="0.25">
      <c r="A397" s="375"/>
      <c r="B397" s="310">
        <v>5812</v>
      </c>
      <c r="C397" s="311" t="s">
        <v>531</v>
      </c>
      <c r="D397" s="329"/>
      <c r="E397" s="330"/>
      <c r="F397" s="331"/>
      <c r="G397" s="332"/>
      <c r="H397" s="176" t="s">
        <v>442</v>
      </c>
      <c r="I397" s="330"/>
      <c r="J397" s="333"/>
      <c r="K397" s="332"/>
      <c r="L397" s="329"/>
      <c r="M397" s="330"/>
      <c r="N397" s="331"/>
      <c r="O397" s="332"/>
      <c r="P397" s="176" t="s">
        <v>442</v>
      </c>
      <c r="Q397" s="330"/>
      <c r="R397" s="331"/>
      <c r="S397" s="332"/>
      <c r="T397" s="329"/>
      <c r="U397" s="330"/>
      <c r="V397" s="331"/>
      <c r="W397" s="332"/>
      <c r="X397" s="334"/>
      <c r="Y397" s="334"/>
      <c r="Z397" s="376"/>
      <c r="AA397" s="230"/>
      <c r="AB397" s="317"/>
      <c r="AC397" s="318"/>
      <c r="AD397" s="258"/>
      <c r="AE397" s="318"/>
      <c r="AF397" s="318"/>
      <c r="AG397" s="318"/>
      <c r="AH397" s="318"/>
      <c r="AI397" s="318"/>
      <c r="AJ397" s="318"/>
      <c r="AK397" s="318"/>
      <c r="AL397" s="318"/>
      <c r="AM397" s="318"/>
      <c r="AN397" s="318"/>
      <c r="AO397" s="318"/>
      <c r="AP397" s="318"/>
      <c r="AQ397" s="318"/>
      <c r="AR397" s="318"/>
      <c r="AS397" s="318"/>
      <c r="AT397" s="318"/>
      <c r="AU397" s="318"/>
      <c r="AV397" s="318"/>
      <c r="AW397" s="318"/>
      <c r="AX397" s="318"/>
      <c r="AY397" s="318"/>
      <c r="AZ397" s="318"/>
      <c r="BA397" s="318"/>
      <c r="BB397" s="318"/>
      <c r="BC397" s="318"/>
      <c r="BD397" s="318"/>
      <c r="BE397" s="318"/>
      <c r="BF397" s="318"/>
      <c r="BG397" s="318"/>
      <c r="BH397" s="318"/>
      <c r="BI397" s="318"/>
      <c r="BJ397" s="318"/>
      <c r="BK397" s="318"/>
      <c r="BL397" s="318"/>
      <c r="BM397" s="318"/>
      <c r="BN397" s="318"/>
      <c r="BO397" s="318"/>
      <c r="BP397" s="318"/>
      <c r="BQ397" s="318"/>
      <c r="BR397" s="318"/>
      <c r="BS397" s="318"/>
      <c r="BT397" s="318"/>
      <c r="BU397" s="318"/>
      <c r="BV397" s="318"/>
      <c r="BW397" s="318"/>
      <c r="BX397" s="318"/>
      <c r="BY397" s="318"/>
      <c r="BZ397" s="318"/>
      <c r="CA397" s="318"/>
      <c r="CB397" s="318"/>
      <c r="CC397" s="318"/>
      <c r="CD397" s="318"/>
      <c r="CE397" s="317"/>
      <c r="CF397" s="317"/>
      <c r="CG397" s="317"/>
      <c r="CH397" s="317"/>
      <c r="CI397" s="317"/>
      <c r="CJ397" s="317"/>
      <c r="CK397" s="317"/>
      <c r="CL397" s="317"/>
      <c r="CM397" s="317"/>
      <c r="CN397" s="317"/>
      <c r="CO397" s="317"/>
      <c r="CP397" s="317"/>
      <c r="CQ397" s="317"/>
    </row>
    <row r="398" spans="1:95" s="319" customFormat="1" ht="30" customHeight="1" x14ac:dyDescent="0.2">
      <c r="A398" s="375"/>
      <c r="B398" s="188" t="s">
        <v>532</v>
      </c>
      <c r="C398" s="108" t="s">
        <v>533</v>
      </c>
      <c r="D398" s="710"/>
      <c r="E398" s="711"/>
      <c r="F398" s="710"/>
      <c r="G398" s="711"/>
      <c r="H398" s="710"/>
      <c r="I398" s="711"/>
      <c r="J398" s="710"/>
      <c r="K398" s="711"/>
      <c r="L398" s="710"/>
      <c r="M398" s="711"/>
      <c r="N398" s="710"/>
      <c r="O398" s="711"/>
      <c r="P398" s="710"/>
      <c r="Q398" s="711"/>
      <c r="R398" s="710"/>
      <c r="S398" s="711"/>
      <c r="T398" s="710"/>
      <c r="U398" s="711"/>
      <c r="V398" s="710"/>
      <c r="W398" s="711"/>
      <c r="X398" s="326"/>
      <c r="Y398" s="622">
        <f>IF(OR(D398="s",F398="s",H398="s",J398="s",L398="s",N398="s",P398="s",R398="s",T398="s",V398="s"), 0, IF(OR(D398="a",F398="a",H398="a",J398="a",L398="a",N398="a",P398="a",R398="a",T398="a",V398="a"),Z398,0))</f>
        <v>0</v>
      </c>
      <c r="Z398" s="382">
        <v>15</v>
      </c>
      <c r="AA398" s="230">
        <f>COUNTIF(D398:W398,"a")+COUNTIF(D398:W398,"s")</f>
        <v>0</v>
      </c>
      <c r="AB398" s="313"/>
      <c r="AC398" s="318"/>
      <c r="AD398" s="258"/>
      <c r="AE398" s="318"/>
      <c r="AF398" s="318"/>
      <c r="AG398" s="318"/>
      <c r="AH398" s="318"/>
      <c r="AI398" s="318"/>
      <c r="AJ398" s="318"/>
      <c r="AK398" s="318"/>
      <c r="AL398" s="318"/>
      <c r="AM398" s="318"/>
      <c r="AN398" s="318"/>
      <c r="AO398" s="318"/>
      <c r="AP398" s="318"/>
      <c r="AQ398" s="318"/>
      <c r="AR398" s="318"/>
      <c r="AS398" s="318"/>
      <c r="AT398" s="318"/>
      <c r="AU398" s="318"/>
      <c r="AV398" s="318"/>
      <c r="AW398" s="318"/>
      <c r="AX398" s="318"/>
      <c r="AY398" s="318"/>
      <c r="AZ398" s="318"/>
      <c r="BA398" s="318"/>
      <c r="BB398" s="318"/>
      <c r="BC398" s="318"/>
      <c r="BD398" s="318"/>
      <c r="BE398" s="318"/>
      <c r="BF398" s="318"/>
      <c r="BG398" s="318"/>
      <c r="BH398" s="318"/>
      <c r="BI398" s="318"/>
      <c r="BJ398" s="318"/>
      <c r="BK398" s="318"/>
      <c r="BL398" s="318"/>
      <c r="BM398" s="318"/>
      <c r="BN398" s="318"/>
      <c r="BO398" s="318"/>
      <c r="BP398" s="318"/>
      <c r="BQ398" s="318"/>
      <c r="BR398" s="318"/>
      <c r="BS398" s="318"/>
      <c r="BT398" s="318"/>
      <c r="BU398" s="318"/>
      <c r="BV398" s="318"/>
      <c r="BW398" s="318"/>
      <c r="BX398" s="318"/>
      <c r="BY398" s="318"/>
      <c r="BZ398" s="318"/>
      <c r="CA398" s="318"/>
      <c r="CB398" s="318"/>
      <c r="CC398" s="318"/>
      <c r="CD398" s="318"/>
      <c r="CE398" s="317"/>
      <c r="CF398" s="317"/>
      <c r="CG398" s="317"/>
      <c r="CH398" s="317"/>
      <c r="CI398" s="317"/>
      <c r="CJ398" s="317"/>
      <c r="CK398" s="317"/>
      <c r="CL398" s="317"/>
      <c r="CM398" s="317"/>
      <c r="CN398" s="317"/>
      <c r="CO398" s="317"/>
      <c r="CP398" s="317"/>
      <c r="CQ398" s="317"/>
    </row>
    <row r="399" spans="1:95" s="319" customFormat="1" ht="30" customHeight="1" x14ac:dyDescent="0.2">
      <c r="A399" s="375"/>
      <c r="B399" s="189" t="s">
        <v>534</v>
      </c>
      <c r="C399" s="145" t="s">
        <v>535</v>
      </c>
      <c r="D399" s="678"/>
      <c r="E399" s="679"/>
      <c r="F399" s="678"/>
      <c r="G399" s="679"/>
      <c r="H399" s="678"/>
      <c r="I399" s="679"/>
      <c r="J399" s="678"/>
      <c r="K399" s="679"/>
      <c r="L399" s="678"/>
      <c r="M399" s="679"/>
      <c r="N399" s="678"/>
      <c r="O399" s="679"/>
      <c r="P399" s="678"/>
      <c r="Q399" s="679"/>
      <c r="R399" s="678"/>
      <c r="S399" s="679"/>
      <c r="T399" s="678"/>
      <c r="U399" s="679"/>
      <c r="V399" s="678"/>
      <c r="W399" s="679"/>
      <c r="X399" s="326"/>
      <c r="Y399" s="622">
        <f>IF(OR(D399="s",F399="s",H399="s",J399="s",L399="s",N399="s",P399="s",R399="s",T399="s",V399="s"), 0, IF(OR(D399="a",F399="a",H399="a",J399="a",L399="a",N399="a",P399="a",R399="a",T399="a",V399="a"),Z399,0))</f>
        <v>0</v>
      </c>
      <c r="Z399" s="379">
        <v>10</v>
      </c>
      <c r="AA399" s="230">
        <f>COUNTIF(D399:W399,"a")+COUNTIF(D399:W399,"s")</f>
        <v>0</v>
      </c>
      <c r="AB399" s="313"/>
      <c r="AC399" s="318"/>
      <c r="AD399" s="258"/>
      <c r="AE399" s="318"/>
      <c r="AF399" s="318"/>
      <c r="AG399" s="318"/>
      <c r="AH399" s="318"/>
      <c r="AI399" s="318"/>
      <c r="AJ399" s="318"/>
      <c r="AK399" s="318"/>
      <c r="AL399" s="318"/>
      <c r="AM399" s="318"/>
      <c r="AN399" s="318"/>
      <c r="AO399" s="318"/>
      <c r="AP399" s="318"/>
      <c r="AQ399" s="318"/>
      <c r="AR399" s="318"/>
      <c r="AS399" s="318"/>
      <c r="AT399" s="318"/>
      <c r="AU399" s="318"/>
      <c r="AV399" s="318"/>
      <c r="AW399" s="318"/>
      <c r="AX399" s="318"/>
      <c r="AY399" s="318"/>
      <c r="AZ399" s="318"/>
      <c r="BA399" s="318"/>
      <c r="BB399" s="318"/>
      <c r="BC399" s="318"/>
      <c r="BD399" s="318"/>
      <c r="BE399" s="318"/>
      <c r="BF399" s="318"/>
      <c r="BG399" s="318"/>
      <c r="BH399" s="318"/>
      <c r="BI399" s="318"/>
      <c r="BJ399" s="318"/>
      <c r="BK399" s="318"/>
      <c r="BL399" s="318"/>
      <c r="BM399" s="318"/>
      <c r="BN399" s="318"/>
      <c r="BO399" s="318"/>
      <c r="BP399" s="318"/>
      <c r="BQ399" s="318"/>
      <c r="BR399" s="318"/>
      <c r="BS399" s="318"/>
      <c r="BT399" s="318"/>
      <c r="BU399" s="318"/>
      <c r="BV399" s="318"/>
      <c r="BW399" s="318"/>
      <c r="BX399" s="318"/>
      <c r="BY399" s="318"/>
      <c r="BZ399" s="318"/>
      <c r="CA399" s="318"/>
      <c r="CB399" s="318"/>
      <c r="CC399" s="318"/>
      <c r="CD399" s="318"/>
      <c r="CE399" s="317"/>
      <c r="CF399" s="317"/>
      <c r="CG399" s="317"/>
      <c r="CH399" s="317"/>
      <c r="CI399" s="317"/>
      <c r="CJ399" s="317"/>
      <c r="CK399" s="317"/>
      <c r="CL399" s="317"/>
      <c r="CM399" s="317"/>
      <c r="CN399" s="317"/>
      <c r="CO399" s="317"/>
      <c r="CP399" s="317"/>
      <c r="CQ399" s="317"/>
    </row>
    <row r="400" spans="1:95" s="319" customFormat="1" ht="45" customHeight="1" x14ac:dyDescent="0.2">
      <c r="A400" s="375"/>
      <c r="B400" s="189" t="s">
        <v>536</v>
      </c>
      <c r="C400" s="145" t="s">
        <v>341</v>
      </c>
      <c r="D400" s="636"/>
      <c r="E400" s="637"/>
      <c r="F400" s="636"/>
      <c r="G400" s="637"/>
      <c r="H400" s="636"/>
      <c r="I400" s="637"/>
      <c r="J400" s="636"/>
      <c r="K400" s="637"/>
      <c r="L400" s="636"/>
      <c r="M400" s="637"/>
      <c r="N400" s="636"/>
      <c r="O400" s="637"/>
      <c r="P400" s="636"/>
      <c r="Q400" s="637"/>
      <c r="R400" s="636"/>
      <c r="S400" s="637"/>
      <c r="T400" s="636"/>
      <c r="U400" s="637"/>
      <c r="V400" s="636"/>
      <c r="W400" s="637"/>
      <c r="X400" s="326"/>
      <c r="Y400" s="94">
        <f>IF(OR(D400="s",F400="s",H400="s",J400="s",L400="s",N400="s",P400="s",R400="s",T400="s",V400="s"), 0, IF(OR(D400="a",F400="a",H400="a",J400="a",L400="a",N400="a",P400="a",R400="a",T400="a",V400="a"),Z400,0))</f>
        <v>0</v>
      </c>
      <c r="Z400" s="379">
        <v>10</v>
      </c>
      <c r="AA400" s="230">
        <f>COUNTIF(D400:W400,"a")+COUNTIF(D400:W400,"s")</f>
        <v>0</v>
      </c>
      <c r="AB400" s="313"/>
      <c r="AC400" s="318"/>
      <c r="AD400" s="258"/>
      <c r="AE400" s="318"/>
      <c r="AF400" s="318"/>
      <c r="AG400" s="318"/>
      <c r="AH400" s="318"/>
      <c r="AI400" s="318"/>
      <c r="AJ400" s="318"/>
      <c r="AK400" s="318"/>
      <c r="AL400" s="318"/>
      <c r="AM400" s="318"/>
      <c r="AN400" s="318"/>
      <c r="AO400" s="318"/>
      <c r="AP400" s="318"/>
      <c r="AQ400" s="318"/>
      <c r="AR400" s="318"/>
      <c r="AS400" s="318"/>
      <c r="AT400" s="318"/>
      <c r="AU400" s="318"/>
      <c r="AV400" s="318"/>
      <c r="AW400" s="318"/>
      <c r="AX400" s="318"/>
      <c r="AY400" s="318"/>
      <c r="AZ400" s="318"/>
      <c r="BA400" s="318"/>
      <c r="BB400" s="318"/>
      <c r="BC400" s="318"/>
      <c r="BD400" s="318"/>
      <c r="BE400" s="318"/>
      <c r="BF400" s="318"/>
      <c r="BG400" s="318"/>
      <c r="BH400" s="318"/>
      <c r="BI400" s="318"/>
      <c r="BJ400" s="318"/>
      <c r="BK400" s="318"/>
      <c r="BL400" s="318"/>
      <c r="BM400" s="318"/>
      <c r="BN400" s="318"/>
      <c r="BO400" s="318"/>
      <c r="BP400" s="318"/>
      <c r="BQ400" s="318"/>
      <c r="BR400" s="318"/>
      <c r="BS400" s="318"/>
      <c r="BT400" s="318"/>
      <c r="BU400" s="318"/>
      <c r="BV400" s="318"/>
      <c r="BW400" s="318"/>
      <c r="BX400" s="318"/>
      <c r="BY400" s="318"/>
      <c r="BZ400" s="318"/>
      <c r="CA400" s="318"/>
      <c r="CB400" s="318"/>
      <c r="CC400" s="318"/>
      <c r="CD400" s="318"/>
      <c r="CE400" s="317"/>
      <c r="CF400" s="317"/>
      <c r="CG400" s="317"/>
      <c r="CH400" s="317"/>
      <c r="CI400" s="317"/>
      <c r="CJ400" s="317"/>
      <c r="CK400" s="317"/>
      <c r="CL400" s="317"/>
      <c r="CM400" s="317"/>
      <c r="CN400" s="317"/>
      <c r="CO400" s="317"/>
      <c r="CP400" s="317"/>
      <c r="CQ400" s="317"/>
    </row>
    <row r="401" spans="1:95" s="319" customFormat="1" ht="30" customHeight="1" x14ac:dyDescent="0.2">
      <c r="A401" s="375"/>
      <c r="B401" s="189" t="s">
        <v>342</v>
      </c>
      <c r="C401" s="145" t="s">
        <v>343</v>
      </c>
      <c r="D401" s="678"/>
      <c r="E401" s="679"/>
      <c r="F401" s="678"/>
      <c r="G401" s="679"/>
      <c r="H401" s="678"/>
      <c r="I401" s="679"/>
      <c r="J401" s="678"/>
      <c r="K401" s="679"/>
      <c r="L401" s="678"/>
      <c r="M401" s="679"/>
      <c r="N401" s="678"/>
      <c r="O401" s="679"/>
      <c r="P401" s="678"/>
      <c r="Q401" s="679"/>
      <c r="R401" s="678"/>
      <c r="S401" s="679"/>
      <c r="T401" s="678"/>
      <c r="U401" s="679"/>
      <c r="V401" s="678"/>
      <c r="W401" s="679"/>
      <c r="X401" s="326"/>
      <c r="Y401" s="622">
        <f>IF(OR(D401="s",F401="s",H401="s",J401="s",L401="s",N401="s",P401="s",R401="s",T401="s",V401="s"), 0, IF(OR(D401="a",F401="a",H401="a",J401="a",L401="a",N401="a",P401="a",R401="a",T401="a",V401="a"),Z401,0))</f>
        <v>0</v>
      </c>
      <c r="Z401" s="379">
        <v>10</v>
      </c>
      <c r="AA401" s="230">
        <f>COUNTIF(D401:W401,"a")+COUNTIF(D401:W401,"s")</f>
        <v>0</v>
      </c>
      <c r="AB401" s="313"/>
      <c r="AC401" s="318"/>
      <c r="AD401" s="258"/>
      <c r="AE401" s="318"/>
      <c r="AF401" s="318"/>
      <c r="AG401" s="318"/>
      <c r="AH401" s="318"/>
      <c r="AI401" s="318"/>
      <c r="AJ401" s="318"/>
      <c r="AK401" s="318"/>
      <c r="AL401" s="318"/>
      <c r="AM401" s="318"/>
      <c r="AN401" s="318"/>
      <c r="AO401" s="318"/>
      <c r="AP401" s="318"/>
      <c r="AQ401" s="318"/>
      <c r="AR401" s="318"/>
      <c r="AS401" s="318"/>
      <c r="AT401" s="318"/>
      <c r="AU401" s="318"/>
      <c r="AV401" s="318"/>
      <c r="AW401" s="318"/>
      <c r="AX401" s="318"/>
      <c r="AY401" s="318"/>
      <c r="AZ401" s="318"/>
      <c r="BA401" s="318"/>
      <c r="BB401" s="318"/>
      <c r="BC401" s="318"/>
      <c r="BD401" s="318"/>
      <c r="BE401" s="318"/>
      <c r="BF401" s="318"/>
      <c r="BG401" s="318"/>
      <c r="BH401" s="318"/>
      <c r="BI401" s="318"/>
      <c r="BJ401" s="318"/>
      <c r="BK401" s="318"/>
      <c r="BL401" s="318"/>
      <c r="BM401" s="318"/>
      <c r="BN401" s="318"/>
      <c r="BO401" s="318"/>
      <c r="BP401" s="318"/>
      <c r="BQ401" s="318"/>
      <c r="BR401" s="318"/>
      <c r="BS401" s="318"/>
      <c r="BT401" s="318"/>
      <c r="BU401" s="318"/>
      <c r="BV401" s="318"/>
      <c r="BW401" s="318"/>
      <c r="BX401" s="318"/>
      <c r="BY401" s="318"/>
      <c r="BZ401" s="318"/>
      <c r="CA401" s="318"/>
      <c r="CB401" s="318"/>
      <c r="CC401" s="318"/>
      <c r="CD401" s="318"/>
      <c r="CE401" s="317"/>
      <c r="CF401" s="317"/>
      <c r="CG401" s="317"/>
      <c r="CH401" s="317"/>
      <c r="CI401" s="317"/>
      <c r="CJ401" s="317"/>
      <c r="CK401" s="317"/>
      <c r="CL401" s="317"/>
      <c r="CM401" s="317"/>
      <c r="CN401" s="317"/>
      <c r="CO401" s="317"/>
      <c r="CP401" s="317"/>
      <c r="CQ401" s="317"/>
    </row>
    <row r="402" spans="1:95" s="319" customFormat="1" ht="67.7" customHeight="1" thickBot="1" x14ac:dyDescent="0.2">
      <c r="A402" s="375"/>
      <c r="B402" s="189" t="s">
        <v>344</v>
      </c>
      <c r="C402" s="145" t="s">
        <v>345</v>
      </c>
      <c r="D402" s="636"/>
      <c r="E402" s="637"/>
      <c r="F402" s="636"/>
      <c r="G402" s="637"/>
      <c r="H402" s="636"/>
      <c r="I402" s="637"/>
      <c r="J402" s="636"/>
      <c r="K402" s="637"/>
      <c r="L402" s="636"/>
      <c r="M402" s="637"/>
      <c r="N402" s="636"/>
      <c r="O402" s="637"/>
      <c r="P402" s="636"/>
      <c r="Q402" s="637"/>
      <c r="R402" s="636"/>
      <c r="S402" s="637"/>
      <c r="T402" s="636"/>
      <c r="U402" s="637"/>
      <c r="V402" s="636"/>
      <c r="W402" s="637"/>
      <c r="X402" s="172"/>
      <c r="Y402" s="622">
        <f>IF(OR(D402="s",F402="s",H402="s",J402="s",L402="s",N402="s",P402="s",R402="s",T402="s",V402="s"), 0, IF(OR(D402="a",F402="a",H402="a",J402="a",L402="a",N402="a",P402="a",R402="a",T402="a",V402="a"),Z402,0))</f>
        <v>0</v>
      </c>
      <c r="Z402" s="379">
        <v>10</v>
      </c>
      <c r="AA402" s="230">
        <f>COUNTIF(D402:W402,"a")+COUNTIF(D402:W402,"s")+COUNTIF(X402,"na")</f>
        <v>0</v>
      </c>
      <c r="AB402" s="313"/>
      <c r="AC402" s="318"/>
      <c r="AD402" s="258"/>
      <c r="AE402" s="318"/>
      <c r="AF402" s="318"/>
      <c r="AG402" s="318"/>
      <c r="AH402" s="318"/>
      <c r="AI402" s="318"/>
      <c r="AJ402" s="318"/>
      <c r="AK402" s="318"/>
      <c r="AL402" s="318"/>
      <c r="AM402" s="318"/>
      <c r="AN402" s="318"/>
      <c r="AO402" s="318"/>
      <c r="AP402" s="318"/>
      <c r="AQ402" s="318"/>
      <c r="AR402" s="318"/>
      <c r="AS402" s="318"/>
      <c r="AT402" s="318"/>
      <c r="AU402" s="318"/>
      <c r="AV402" s="318"/>
      <c r="AW402" s="318"/>
      <c r="AX402" s="318"/>
      <c r="AY402" s="318"/>
      <c r="AZ402" s="318"/>
      <c r="BA402" s="318"/>
      <c r="BB402" s="318"/>
      <c r="BC402" s="318"/>
      <c r="BD402" s="318"/>
      <c r="BE402" s="318"/>
      <c r="BF402" s="318"/>
      <c r="BG402" s="318"/>
      <c r="BH402" s="318"/>
      <c r="BI402" s="318"/>
      <c r="BJ402" s="318"/>
      <c r="BK402" s="318"/>
      <c r="BL402" s="318"/>
      <c r="BM402" s="318"/>
      <c r="BN402" s="318"/>
      <c r="BO402" s="318"/>
      <c r="BP402" s="318"/>
      <c r="BQ402" s="318"/>
      <c r="BR402" s="318"/>
      <c r="BS402" s="318"/>
      <c r="BT402" s="318"/>
      <c r="BU402" s="318"/>
      <c r="BV402" s="318"/>
      <c r="BW402" s="318"/>
      <c r="BX402" s="318"/>
      <c r="BY402" s="318"/>
      <c r="BZ402" s="318"/>
      <c r="CA402" s="318"/>
      <c r="CB402" s="318"/>
      <c r="CC402" s="318"/>
      <c r="CD402" s="318"/>
      <c r="CE402" s="317"/>
      <c r="CF402" s="317"/>
      <c r="CG402" s="317"/>
      <c r="CH402" s="317"/>
      <c r="CI402" s="317"/>
      <c r="CJ402" s="317"/>
      <c r="CK402" s="317"/>
      <c r="CL402" s="317"/>
      <c r="CM402" s="317"/>
      <c r="CN402" s="317"/>
      <c r="CO402" s="317"/>
      <c r="CP402" s="317"/>
      <c r="CQ402" s="317"/>
    </row>
    <row r="403" spans="1:95" s="319" customFormat="1" ht="21" customHeight="1" thickTop="1" thickBot="1" x14ac:dyDescent="0.25">
      <c r="A403" s="375"/>
      <c r="B403" s="193"/>
      <c r="C403" s="118"/>
      <c r="D403" s="692" t="s">
        <v>443</v>
      </c>
      <c r="E403" s="702"/>
      <c r="F403" s="702"/>
      <c r="G403" s="702"/>
      <c r="H403" s="702"/>
      <c r="I403" s="702"/>
      <c r="J403" s="702"/>
      <c r="K403" s="702"/>
      <c r="L403" s="702"/>
      <c r="M403" s="702"/>
      <c r="N403" s="702"/>
      <c r="O403" s="702"/>
      <c r="P403" s="702"/>
      <c r="Q403" s="702"/>
      <c r="R403" s="702"/>
      <c r="S403" s="702"/>
      <c r="T403" s="702"/>
      <c r="U403" s="702"/>
      <c r="V403" s="702"/>
      <c r="W403" s="702"/>
      <c r="X403" s="712"/>
      <c r="Y403" s="327">
        <f>SUM(Y398:Y402)</f>
        <v>0</v>
      </c>
      <c r="Z403" s="380">
        <f>SUM(Z398:Z402)</f>
        <v>55</v>
      </c>
      <c r="AA403" s="230"/>
      <c r="AB403" s="317"/>
      <c r="AC403" s="318"/>
      <c r="AD403" s="258"/>
      <c r="AE403" s="318"/>
      <c r="AF403" s="318"/>
      <c r="AG403" s="318"/>
      <c r="AH403" s="318"/>
      <c r="AI403" s="318"/>
      <c r="AJ403" s="318"/>
      <c r="AK403" s="318"/>
      <c r="AL403" s="318"/>
      <c r="AM403" s="318"/>
      <c r="AN403" s="318"/>
      <c r="AO403" s="318"/>
      <c r="AP403" s="318"/>
      <c r="AQ403" s="318"/>
      <c r="AR403" s="318"/>
      <c r="AS403" s="318"/>
      <c r="AT403" s="318"/>
      <c r="AU403" s="318"/>
      <c r="AV403" s="318"/>
      <c r="AW403" s="318"/>
      <c r="AX403" s="318"/>
      <c r="AY403" s="318"/>
      <c r="AZ403" s="318"/>
      <c r="BA403" s="318"/>
      <c r="BB403" s="318"/>
      <c r="BC403" s="318"/>
      <c r="BD403" s="318"/>
      <c r="BE403" s="318"/>
      <c r="BF403" s="318"/>
      <c r="BG403" s="318"/>
      <c r="BH403" s="318"/>
      <c r="BI403" s="318"/>
      <c r="BJ403" s="318"/>
      <c r="BK403" s="318"/>
      <c r="BL403" s="318"/>
      <c r="BM403" s="318"/>
      <c r="BN403" s="318"/>
      <c r="BO403" s="318"/>
      <c r="BP403" s="318"/>
      <c r="BQ403" s="318"/>
      <c r="BR403" s="318"/>
      <c r="BS403" s="318"/>
      <c r="BT403" s="318"/>
      <c r="BU403" s="318"/>
      <c r="BV403" s="318"/>
      <c r="BW403" s="318"/>
      <c r="BX403" s="318"/>
      <c r="BY403" s="318"/>
      <c r="BZ403" s="318"/>
      <c r="CA403" s="318"/>
      <c r="CB403" s="318"/>
      <c r="CC403" s="318"/>
      <c r="CD403" s="318"/>
      <c r="CE403" s="317"/>
      <c r="CF403" s="317"/>
      <c r="CG403" s="317"/>
      <c r="CH403" s="317"/>
      <c r="CI403" s="317"/>
      <c r="CJ403" s="317"/>
      <c r="CK403" s="317"/>
      <c r="CL403" s="317"/>
      <c r="CM403" s="317"/>
      <c r="CN403" s="317"/>
      <c r="CO403" s="317"/>
      <c r="CP403" s="317"/>
      <c r="CQ403" s="317"/>
    </row>
    <row r="404" spans="1:95" s="319" customFormat="1" ht="21" customHeight="1" thickBot="1" x14ac:dyDescent="0.25">
      <c r="A404" s="373"/>
      <c r="B404" s="328"/>
      <c r="C404" s="160"/>
      <c r="D404" s="695"/>
      <c r="E404" s="696"/>
      <c r="F404" s="873">
        <v>0</v>
      </c>
      <c r="G404" s="736"/>
      <c r="H404" s="736"/>
      <c r="I404" s="736"/>
      <c r="J404" s="736"/>
      <c r="K404" s="736"/>
      <c r="L404" s="736"/>
      <c r="M404" s="736"/>
      <c r="N404" s="736"/>
      <c r="O404" s="736"/>
      <c r="P404" s="736"/>
      <c r="Q404" s="736"/>
      <c r="R404" s="736"/>
      <c r="S404" s="736"/>
      <c r="T404" s="736"/>
      <c r="U404" s="736"/>
      <c r="V404" s="736"/>
      <c r="W404" s="736"/>
      <c r="X404" s="736"/>
      <c r="Y404" s="736"/>
      <c r="Z404" s="737"/>
      <c r="AA404" s="230"/>
      <c r="AB404" s="317"/>
      <c r="AC404" s="318"/>
      <c r="AD404" s="258"/>
      <c r="AE404" s="318"/>
      <c r="AF404" s="318"/>
      <c r="AG404" s="318"/>
      <c r="AH404" s="318"/>
      <c r="AI404" s="318"/>
      <c r="AJ404" s="318"/>
      <c r="AK404" s="318"/>
      <c r="AL404" s="318"/>
      <c r="AM404" s="318"/>
      <c r="AN404" s="318"/>
      <c r="AO404" s="318"/>
      <c r="AP404" s="318"/>
      <c r="AQ404" s="318"/>
      <c r="AR404" s="318"/>
      <c r="AS404" s="318"/>
      <c r="AT404" s="318"/>
      <c r="AU404" s="318"/>
      <c r="AV404" s="318"/>
      <c r="AW404" s="318"/>
      <c r="AX404" s="318"/>
      <c r="AY404" s="318"/>
      <c r="AZ404" s="318"/>
      <c r="BA404" s="318"/>
      <c r="BB404" s="318"/>
      <c r="BC404" s="318"/>
      <c r="BD404" s="318"/>
      <c r="BE404" s="318"/>
      <c r="BF404" s="318"/>
      <c r="BG404" s="318"/>
      <c r="BH404" s="318"/>
      <c r="BI404" s="318"/>
      <c r="BJ404" s="318"/>
      <c r="BK404" s="318"/>
      <c r="BL404" s="318"/>
      <c r="BM404" s="318"/>
      <c r="BN404" s="318"/>
      <c r="BO404" s="318"/>
      <c r="BP404" s="318"/>
      <c r="BQ404" s="318"/>
      <c r="BR404" s="318"/>
      <c r="BS404" s="318"/>
      <c r="BT404" s="318"/>
      <c r="BU404" s="318"/>
      <c r="BV404" s="318"/>
      <c r="BW404" s="318"/>
      <c r="BX404" s="318"/>
      <c r="BY404" s="318"/>
      <c r="BZ404" s="318"/>
      <c r="CA404" s="318"/>
      <c r="CB404" s="318"/>
      <c r="CC404" s="318"/>
      <c r="CD404" s="318"/>
      <c r="CE404" s="317"/>
      <c r="CF404" s="317"/>
      <c r="CG404" s="317"/>
      <c r="CH404" s="317"/>
      <c r="CI404" s="317"/>
      <c r="CJ404" s="317"/>
      <c r="CK404" s="317"/>
      <c r="CL404" s="317"/>
      <c r="CM404" s="317"/>
      <c r="CN404" s="317"/>
      <c r="CO404" s="317"/>
      <c r="CP404" s="317"/>
      <c r="CQ404" s="317"/>
    </row>
    <row r="405" spans="1:95" s="319" customFormat="1" ht="30" customHeight="1" thickBot="1" x14ac:dyDescent="0.25">
      <c r="A405" s="364"/>
      <c r="B405" s="310" t="s">
        <v>346</v>
      </c>
      <c r="C405" s="413" t="s">
        <v>347</v>
      </c>
      <c r="D405" s="329"/>
      <c r="E405" s="330"/>
      <c r="F405" s="291" t="s">
        <v>442</v>
      </c>
      <c r="G405" s="414"/>
      <c r="H405" s="176" t="s">
        <v>442</v>
      </c>
      <c r="I405" s="415"/>
      <c r="J405" s="179" t="s">
        <v>442</v>
      </c>
      <c r="K405" s="414"/>
      <c r="L405" s="176" t="s">
        <v>442</v>
      </c>
      <c r="M405" s="177"/>
      <c r="N405" s="176" t="s">
        <v>442</v>
      </c>
      <c r="O405" s="332"/>
      <c r="P405" s="176"/>
      <c r="Q405" s="330"/>
      <c r="R405" s="331"/>
      <c r="S405" s="332"/>
      <c r="T405" s="329"/>
      <c r="U405" s="330"/>
      <c r="V405" s="331"/>
      <c r="W405" s="332"/>
      <c r="X405" s="334"/>
      <c r="Y405" s="334"/>
      <c r="Z405" s="376"/>
      <c r="AA405" s="230"/>
      <c r="AB405" s="317"/>
      <c r="AC405" s="318"/>
      <c r="AD405" s="258"/>
      <c r="AE405" s="318"/>
      <c r="AF405" s="318"/>
      <c r="AG405" s="318"/>
      <c r="AH405" s="318"/>
      <c r="AI405" s="318"/>
      <c r="AJ405" s="318"/>
      <c r="AK405" s="318"/>
      <c r="AL405" s="318"/>
      <c r="AM405" s="318"/>
      <c r="AN405" s="318"/>
      <c r="AO405" s="318"/>
      <c r="AP405" s="318"/>
      <c r="AQ405" s="318"/>
      <c r="AR405" s="318"/>
      <c r="AS405" s="318"/>
      <c r="AT405" s="318"/>
      <c r="AU405" s="318"/>
      <c r="AV405" s="318"/>
      <c r="AW405" s="318"/>
      <c r="AX405" s="318"/>
      <c r="AY405" s="318"/>
      <c r="AZ405" s="318"/>
      <c r="BA405" s="318"/>
      <c r="BB405" s="318"/>
      <c r="BC405" s="318"/>
      <c r="BD405" s="318"/>
      <c r="BE405" s="318"/>
      <c r="BF405" s="318"/>
      <c r="BG405" s="318"/>
      <c r="BH405" s="318"/>
      <c r="BI405" s="318"/>
      <c r="BJ405" s="318"/>
      <c r="BK405" s="318"/>
      <c r="BL405" s="318"/>
      <c r="BM405" s="318"/>
      <c r="BN405" s="318"/>
      <c r="BO405" s="318"/>
      <c r="BP405" s="318"/>
      <c r="BQ405" s="318"/>
      <c r="BR405" s="318"/>
      <c r="BS405" s="318"/>
      <c r="BT405" s="318"/>
      <c r="BU405" s="318"/>
      <c r="BV405" s="318"/>
      <c r="BW405" s="318"/>
      <c r="BX405" s="318"/>
      <c r="BY405" s="318"/>
      <c r="BZ405" s="318"/>
      <c r="CA405" s="318"/>
      <c r="CB405" s="318"/>
      <c r="CC405" s="318"/>
      <c r="CD405" s="318"/>
      <c r="CE405" s="317"/>
      <c r="CF405" s="317"/>
      <c r="CG405" s="317"/>
      <c r="CH405" s="317"/>
      <c r="CI405" s="317"/>
      <c r="CJ405" s="317"/>
      <c r="CK405" s="317"/>
      <c r="CL405" s="317"/>
      <c r="CM405" s="317"/>
      <c r="CN405" s="317"/>
      <c r="CO405" s="317"/>
      <c r="CP405" s="317"/>
      <c r="CQ405" s="317"/>
    </row>
    <row r="406" spans="1:95" s="319" customFormat="1" ht="45" customHeight="1" x14ac:dyDescent="0.2">
      <c r="A406" s="375"/>
      <c r="B406" s="199" t="s">
        <v>348</v>
      </c>
      <c r="C406" s="145" t="s">
        <v>991</v>
      </c>
      <c r="D406" s="636"/>
      <c r="E406" s="637"/>
      <c r="F406" s="636"/>
      <c r="G406" s="637"/>
      <c r="H406" s="636"/>
      <c r="I406" s="637"/>
      <c r="J406" s="636"/>
      <c r="K406" s="637"/>
      <c r="L406" s="636"/>
      <c r="M406" s="637"/>
      <c r="N406" s="636"/>
      <c r="O406" s="637"/>
      <c r="P406" s="636"/>
      <c r="Q406" s="637"/>
      <c r="R406" s="636"/>
      <c r="S406" s="637"/>
      <c r="T406" s="636"/>
      <c r="U406" s="637"/>
      <c r="V406" s="636"/>
      <c r="W406" s="637"/>
      <c r="X406" s="326"/>
      <c r="Y406" s="30">
        <f>IF(OR(D406="s",F406="s",H406="s",J406="s",L406="s",N406="s",P406="s",R406="s",T406="s",V406="s"), 0, IF(OR(D406="a",F406="a",H406="a",J406="a",L406="a",N406="a",P406="a",R406="a",T406="a",V406="a"),Z406,0))</f>
        <v>0</v>
      </c>
      <c r="Z406" s="379">
        <v>10</v>
      </c>
      <c r="AA406" s="230">
        <f>COUNTIF(D406:W406,"a")+COUNTIF(D406:W406,"s")</f>
        <v>0</v>
      </c>
      <c r="AB406" s="452"/>
      <c r="AC406" s="318"/>
      <c r="AD406" s="258" t="s">
        <v>209</v>
      </c>
      <c r="AE406" s="460"/>
      <c r="AF406" s="318"/>
      <c r="AG406" s="318"/>
      <c r="AH406" s="318"/>
      <c r="AI406" s="318"/>
      <c r="AJ406" s="318"/>
      <c r="AK406" s="318"/>
      <c r="AL406" s="318"/>
      <c r="AM406" s="318"/>
      <c r="AN406" s="318"/>
      <c r="AO406" s="318"/>
      <c r="AP406" s="318"/>
      <c r="AQ406" s="318"/>
      <c r="AR406" s="318"/>
      <c r="AS406" s="318"/>
      <c r="AT406" s="318"/>
      <c r="AU406" s="318"/>
      <c r="AV406" s="318"/>
      <c r="AW406" s="318"/>
      <c r="AX406" s="318"/>
      <c r="AY406" s="318"/>
      <c r="AZ406" s="318"/>
      <c r="BA406" s="318"/>
      <c r="BB406" s="318"/>
      <c r="BC406" s="318"/>
      <c r="BD406" s="318"/>
      <c r="BE406" s="318"/>
      <c r="BF406" s="318"/>
      <c r="BG406" s="318"/>
      <c r="BH406" s="318"/>
      <c r="BI406" s="318"/>
      <c r="BJ406" s="318"/>
      <c r="BK406" s="318"/>
      <c r="BL406" s="318"/>
      <c r="BM406" s="318"/>
      <c r="BN406" s="318"/>
      <c r="BO406" s="318"/>
      <c r="BP406" s="318"/>
      <c r="BQ406" s="318"/>
      <c r="BR406" s="318"/>
      <c r="BS406" s="318"/>
      <c r="BT406" s="318"/>
      <c r="BU406" s="318"/>
      <c r="BV406" s="318"/>
      <c r="BW406" s="318"/>
      <c r="BX406" s="318"/>
      <c r="BY406" s="318"/>
      <c r="BZ406" s="318"/>
      <c r="CA406" s="318"/>
      <c r="CB406" s="318"/>
      <c r="CC406" s="318"/>
      <c r="CD406" s="318"/>
      <c r="CE406" s="317"/>
      <c r="CF406" s="317"/>
      <c r="CG406" s="317"/>
      <c r="CH406" s="317"/>
      <c r="CI406" s="317"/>
      <c r="CJ406" s="317"/>
      <c r="CK406" s="317"/>
      <c r="CL406" s="317"/>
      <c r="CM406" s="317"/>
      <c r="CN406" s="317"/>
      <c r="CO406" s="317"/>
      <c r="CP406" s="317"/>
      <c r="CQ406" s="317"/>
    </row>
    <row r="407" spans="1:95" s="319" customFormat="1" ht="45" customHeight="1" x14ac:dyDescent="0.2">
      <c r="A407" s="375"/>
      <c r="B407" s="201" t="s">
        <v>349</v>
      </c>
      <c r="C407" s="145" t="s">
        <v>992</v>
      </c>
      <c r="D407" s="636"/>
      <c r="E407" s="637"/>
      <c r="F407" s="636"/>
      <c r="G407" s="637"/>
      <c r="H407" s="636"/>
      <c r="I407" s="637"/>
      <c r="J407" s="636"/>
      <c r="K407" s="637"/>
      <c r="L407" s="636"/>
      <c r="M407" s="637"/>
      <c r="N407" s="636"/>
      <c r="O407" s="637"/>
      <c r="P407" s="636"/>
      <c r="Q407" s="637"/>
      <c r="R407" s="636"/>
      <c r="S407" s="637"/>
      <c r="T407" s="636"/>
      <c r="U407" s="637"/>
      <c r="V407" s="636"/>
      <c r="W407" s="637"/>
      <c r="X407" s="326"/>
      <c r="Y407" s="94">
        <f>IF(OR(D407="s",F407="s",H407="s",J407="s",L407="s",N407="s",P407="s",R407="s",T407="s",V407="s"), 0, IF(OR(D407="a",F407="a",H407="a",J407="a",L407="a",N407="a",P407="a",R407="a",T407="a",V407="a"),Z407,0))</f>
        <v>0</v>
      </c>
      <c r="Z407" s="379">
        <v>5</v>
      </c>
      <c r="AA407" s="230">
        <f>COUNTIF(D407:W407,"a")+COUNTIF(D407:W407,"s")</f>
        <v>0</v>
      </c>
      <c r="AB407" s="452"/>
      <c r="AC407" s="318"/>
      <c r="AD407" s="258" t="s">
        <v>209</v>
      </c>
      <c r="AE407" s="460"/>
      <c r="AF407" s="318"/>
      <c r="AG407" s="318"/>
      <c r="AH407" s="318"/>
      <c r="AI407" s="318"/>
      <c r="AJ407" s="318"/>
      <c r="AK407" s="318"/>
      <c r="AL407" s="318"/>
      <c r="AM407" s="318"/>
      <c r="AN407" s="318"/>
      <c r="AO407" s="318"/>
      <c r="AP407" s="318"/>
      <c r="AQ407" s="318"/>
      <c r="AR407" s="318"/>
      <c r="AS407" s="318"/>
      <c r="AT407" s="318"/>
      <c r="AU407" s="318"/>
      <c r="AV407" s="318"/>
      <c r="AW407" s="318"/>
      <c r="AX407" s="318"/>
      <c r="AY407" s="318"/>
      <c r="AZ407" s="318"/>
      <c r="BA407" s="318"/>
      <c r="BB407" s="318"/>
      <c r="BC407" s="318"/>
      <c r="BD407" s="318"/>
      <c r="BE407" s="318"/>
      <c r="BF407" s="318"/>
      <c r="BG407" s="318"/>
      <c r="BH407" s="318"/>
      <c r="BI407" s="318"/>
      <c r="BJ407" s="318"/>
      <c r="BK407" s="318"/>
      <c r="BL407" s="318"/>
      <c r="BM407" s="318"/>
      <c r="BN407" s="318"/>
      <c r="BO407" s="318"/>
      <c r="BP407" s="318"/>
      <c r="BQ407" s="318"/>
      <c r="BR407" s="318"/>
      <c r="BS407" s="318"/>
      <c r="BT407" s="318"/>
      <c r="BU407" s="318"/>
      <c r="BV407" s="318"/>
      <c r="BW407" s="318"/>
      <c r="BX407" s="318"/>
      <c r="BY407" s="318"/>
      <c r="BZ407" s="318"/>
      <c r="CA407" s="318"/>
      <c r="CB407" s="318"/>
      <c r="CC407" s="318"/>
      <c r="CD407" s="318"/>
      <c r="CE407" s="317"/>
      <c r="CF407" s="317"/>
      <c r="CG407" s="317"/>
      <c r="CH407" s="317"/>
      <c r="CI407" s="317"/>
      <c r="CJ407" s="317"/>
      <c r="CK407" s="317"/>
      <c r="CL407" s="317"/>
      <c r="CM407" s="317"/>
      <c r="CN407" s="317"/>
      <c r="CO407" s="317"/>
      <c r="CP407" s="317"/>
      <c r="CQ407" s="317"/>
    </row>
    <row r="408" spans="1:95" s="319" customFormat="1" ht="45" customHeight="1" x14ac:dyDescent="0.2">
      <c r="A408" s="375"/>
      <c r="B408" s="199" t="s">
        <v>350</v>
      </c>
      <c r="C408" s="145" t="s">
        <v>246</v>
      </c>
      <c r="D408" s="678"/>
      <c r="E408" s="679"/>
      <c r="F408" s="678"/>
      <c r="G408" s="679"/>
      <c r="H408" s="678"/>
      <c r="I408" s="679"/>
      <c r="J408" s="678"/>
      <c r="K408" s="679"/>
      <c r="L408" s="678"/>
      <c r="M408" s="679"/>
      <c r="N408" s="678"/>
      <c r="O408" s="679"/>
      <c r="P408" s="678"/>
      <c r="Q408" s="679"/>
      <c r="R408" s="678"/>
      <c r="S408" s="679"/>
      <c r="T408" s="678"/>
      <c r="U408" s="679"/>
      <c r="V408" s="678"/>
      <c r="W408" s="679"/>
      <c r="X408" s="172"/>
      <c r="Y408" s="622">
        <f>IF(OR(D408="s",F408="s",H408="s",J408="s",L408="s",N408="s",P408="s",R408="s",T408="s",V408="s"), 0, IF(OR(D408="a",F408="a",H408="a",J408="a",L408="a",N408="a",P408="a",R408="a",T408="a",V408="a",X408="na"),Z408,0))</f>
        <v>0</v>
      </c>
      <c r="Z408" s="379">
        <v>5</v>
      </c>
      <c r="AA408" s="230">
        <f>COUNTIF(D408:W408,"a")+COUNTIF(D408:W408,"s")+COUNTIF(X408,"na")</f>
        <v>0</v>
      </c>
      <c r="AB408" s="452"/>
      <c r="AC408" s="318"/>
      <c r="AD408" s="258"/>
      <c r="AE408" s="460"/>
      <c r="AF408" s="318"/>
      <c r="AG408" s="318"/>
      <c r="AH408" s="318"/>
      <c r="AI408" s="318"/>
      <c r="AJ408" s="318"/>
      <c r="AK408" s="318"/>
      <c r="AL408" s="318"/>
      <c r="AM408" s="318"/>
      <c r="AN408" s="318"/>
      <c r="AO408" s="318"/>
      <c r="AP408" s="318"/>
      <c r="AQ408" s="318"/>
      <c r="AR408" s="318"/>
      <c r="AS408" s="318"/>
      <c r="AT408" s="318"/>
      <c r="AU408" s="318"/>
      <c r="AV408" s="318"/>
      <c r="AW408" s="318"/>
      <c r="AX408" s="318"/>
      <c r="AY408" s="318"/>
      <c r="AZ408" s="318"/>
      <c r="BA408" s="318"/>
      <c r="BB408" s="318"/>
      <c r="BC408" s="318"/>
      <c r="BD408" s="318"/>
      <c r="BE408" s="318"/>
      <c r="BF408" s="318"/>
      <c r="BG408" s="318"/>
      <c r="BH408" s="318"/>
      <c r="BI408" s="318"/>
      <c r="BJ408" s="318"/>
      <c r="BK408" s="318"/>
      <c r="BL408" s="318"/>
      <c r="BM408" s="318"/>
      <c r="BN408" s="318"/>
      <c r="BO408" s="318"/>
      <c r="BP408" s="318"/>
      <c r="BQ408" s="318"/>
      <c r="BR408" s="318"/>
      <c r="BS408" s="318"/>
      <c r="BT408" s="318"/>
      <c r="BU408" s="318"/>
      <c r="BV408" s="318"/>
      <c r="BW408" s="318"/>
      <c r="BX408" s="318"/>
      <c r="BY408" s="318"/>
      <c r="BZ408" s="318"/>
      <c r="CA408" s="318"/>
      <c r="CB408" s="318"/>
      <c r="CC408" s="318"/>
      <c r="CD408" s="318"/>
      <c r="CE408" s="317"/>
      <c r="CF408" s="317"/>
      <c r="CG408" s="317"/>
      <c r="CH408" s="317"/>
      <c r="CI408" s="317"/>
      <c r="CJ408" s="317"/>
      <c r="CK408" s="317"/>
      <c r="CL408" s="317"/>
      <c r="CM408" s="317"/>
      <c r="CN408" s="317"/>
      <c r="CO408" s="317"/>
      <c r="CP408" s="317"/>
      <c r="CQ408" s="317"/>
    </row>
    <row r="409" spans="1:95" s="319" customFormat="1" ht="45" customHeight="1" thickBot="1" x14ac:dyDescent="0.2">
      <c r="A409" s="375"/>
      <c r="B409" s="199" t="s">
        <v>247</v>
      </c>
      <c r="C409" s="145" t="s">
        <v>993</v>
      </c>
      <c r="D409" s="636"/>
      <c r="E409" s="637"/>
      <c r="F409" s="636"/>
      <c r="G409" s="637"/>
      <c r="H409" s="636"/>
      <c r="I409" s="637"/>
      <c r="J409" s="636"/>
      <c r="K409" s="637"/>
      <c r="L409" s="636"/>
      <c r="M409" s="637"/>
      <c r="N409" s="636"/>
      <c r="O409" s="637"/>
      <c r="P409" s="636"/>
      <c r="Q409" s="637"/>
      <c r="R409" s="636"/>
      <c r="S409" s="637"/>
      <c r="T409" s="636"/>
      <c r="U409" s="637"/>
      <c r="V409" s="636"/>
      <c r="W409" s="637"/>
      <c r="X409" s="335"/>
      <c r="Y409" s="622">
        <f>IF(OR(D409="s",F409="s",H409="s",J409="s",L409="s",N409="s",P409="s",R409="s",T409="s",V409="s"), 0, IF(OR(D409="a",F409="a",H409="a",J409="a",L409="a",N409="a",P409="a",R409="a",T409="a",V409="a"),Z409,0))</f>
        <v>0</v>
      </c>
      <c r="Z409" s="379">
        <v>5</v>
      </c>
      <c r="AA409" s="230">
        <f>COUNTIF(D409:W409,"a")+COUNTIF(D409:W409,"s")</f>
        <v>0</v>
      </c>
      <c r="AB409" s="452"/>
      <c r="AC409" s="318"/>
      <c r="AD409" s="258"/>
      <c r="AE409" s="460"/>
      <c r="AF409" s="318"/>
      <c r="AG409" s="318"/>
      <c r="AH409" s="318"/>
      <c r="AI409" s="318"/>
      <c r="AJ409" s="318"/>
      <c r="AK409" s="318"/>
      <c r="AL409" s="318"/>
      <c r="AM409" s="318"/>
      <c r="AN409" s="318"/>
      <c r="AO409" s="318"/>
      <c r="AP409" s="318"/>
      <c r="AQ409" s="318"/>
      <c r="AR409" s="318"/>
      <c r="AS409" s="318"/>
      <c r="AT409" s="318"/>
      <c r="AU409" s="318"/>
      <c r="AV409" s="318"/>
      <c r="AW409" s="318"/>
      <c r="AX409" s="318"/>
      <c r="AY409" s="318"/>
      <c r="AZ409" s="318"/>
      <c r="BA409" s="318"/>
      <c r="BB409" s="318"/>
      <c r="BC409" s="318"/>
      <c r="BD409" s="318"/>
      <c r="BE409" s="318"/>
      <c r="BF409" s="318"/>
      <c r="BG409" s="318"/>
      <c r="BH409" s="318"/>
      <c r="BI409" s="318"/>
      <c r="BJ409" s="318"/>
      <c r="BK409" s="318"/>
      <c r="BL409" s="318"/>
      <c r="BM409" s="318"/>
      <c r="BN409" s="318"/>
      <c r="BO409" s="318"/>
      <c r="BP409" s="318"/>
      <c r="BQ409" s="318"/>
      <c r="BR409" s="318"/>
      <c r="BS409" s="318"/>
      <c r="BT409" s="318"/>
      <c r="BU409" s="318"/>
      <c r="BV409" s="318"/>
      <c r="BW409" s="318"/>
      <c r="BX409" s="318"/>
      <c r="BY409" s="318"/>
      <c r="BZ409" s="318"/>
      <c r="CA409" s="318"/>
      <c r="CB409" s="318"/>
      <c r="CC409" s="318"/>
      <c r="CD409" s="318"/>
      <c r="CE409" s="317"/>
      <c r="CF409" s="317"/>
      <c r="CG409" s="317"/>
      <c r="CH409" s="317"/>
      <c r="CI409" s="317"/>
      <c r="CJ409" s="317"/>
      <c r="CK409" s="317"/>
      <c r="CL409" s="317"/>
      <c r="CM409" s="317"/>
      <c r="CN409" s="317"/>
      <c r="CO409" s="317"/>
      <c r="CP409" s="317"/>
      <c r="CQ409" s="317"/>
    </row>
    <row r="410" spans="1:95" s="319" customFormat="1" ht="21" customHeight="1" thickTop="1" thickBot="1" x14ac:dyDescent="0.25">
      <c r="A410" s="375"/>
      <c r="B410" s="193"/>
      <c r="C410" s="118"/>
      <c r="D410" s="692" t="s">
        <v>443</v>
      </c>
      <c r="E410" s="702"/>
      <c r="F410" s="702"/>
      <c r="G410" s="702"/>
      <c r="H410" s="702"/>
      <c r="I410" s="702"/>
      <c r="J410" s="702"/>
      <c r="K410" s="702"/>
      <c r="L410" s="702"/>
      <c r="M410" s="702"/>
      <c r="N410" s="702"/>
      <c r="O410" s="702"/>
      <c r="P410" s="702"/>
      <c r="Q410" s="702"/>
      <c r="R410" s="702"/>
      <c r="S410" s="702"/>
      <c r="T410" s="702"/>
      <c r="U410" s="702"/>
      <c r="V410" s="702"/>
      <c r="W410" s="702"/>
      <c r="X410" s="712"/>
      <c r="Y410" s="327">
        <f>SUM(Y406:Y409)</f>
        <v>0</v>
      </c>
      <c r="Z410" s="380">
        <f>SUM(Z406:Z409)</f>
        <v>25</v>
      </c>
      <c r="AA410" s="230"/>
      <c r="AB410" s="317"/>
      <c r="AC410" s="318"/>
      <c r="AD410" s="258"/>
      <c r="AE410" s="318"/>
      <c r="AF410" s="318"/>
      <c r="AG410" s="318"/>
      <c r="AH410" s="318"/>
      <c r="AI410" s="318"/>
      <c r="AJ410" s="318"/>
      <c r="AK410" s="318"/>
      <c r="AL410" s="318"/>
      <c r="AM410" s="318"/>
      <c r="AN410" s="318"/>
      <c r="AO410" s="318"/>
      <c r="AP410" s="318"/>
      <c r="AQ410" s="318"/>
      <c r="AR410" s="318"/>
      <c r="AS410" s="318"/>
      <c r="AT410" s="318"/>
      <c r="AU410" s="318"/>
      <c r="AV410" s="318"/>
      <c r="AW410" s="318"/>
      <c r="AX410" s="318"/>
      <c r="AY410" s="318"/>
      <c r="AZ410" s="318"/>
      <c r="BA410" s="318"/>
      <c r="BB410" s="318"/>
      <c r="BC410" s="318"/>
      <c r="BD410" s="318"/>
      <c r="BE410" s="318"/>
      <c r="BF410" s="318"/>
      <c r="BG410" s="318"/>
      <c r="BH410" s="318"/>
      <c r="BI410" s="318"/>
      <c r="BJ410" s="318"/>
      <c r="BK410" s="318"/>
      <c r="BL410" s="318"/>
      <c r="BM410" s="318"/>
      <c r="BN410" s="318"/>
      <c r="BO410" s="318"/>
      <c r="BP410" s="318"/>
      <c r="BQ410" s="318"/>
      <c r="BR410" s="318"/>
      <c r="BS410" s="318"/>
      <c r="BT410" s="318"/>
      <c r="BU410" s="318"/>
      <c r="BV410" s="318"/>
      <c r="BW410" s="318"/>
      <c r="BX410" s="318"/>
      <c r="BY410" s="318"/>
      <c r="BZ410" s="318"/>
      <c r="CA410" s="318"/>
      <c r="CB410" s="318"/>
      <c r="CC410" s="318"/>
      <c r="CD410" s="318"/>
      <c r="CE410" s="317"/>
      <c r="CF410" s="317"/>
      <c r="CG410" s="317"/>
      <c r="CH410" s="317"/>
      <c r="CI410" s="317"/>
      <c r="CJ410" s="317"/>
      <c r="CK410" s="317"/>
      <c r="CL410" s="317"/>
      <c r="CM410" s="317"/>
      <c r="CN410" s="317"/>
      <c r="CO410" s="317"/>
      <c r="CP410" s="317"/>
      <c r="CQ410" s="317"/>
    </row>
    <row r="411" spans="1:95" s="319" customFormat="1" ht="21" customHeight="1" thickBot="1" x14ac:dyDescent="0.25">
      <c r="A411" s="373"/>
      <c r="B411" s="328"/>
      <c r="C411" s="160"/>
      <c r="D411" s="695"/>
      <c r="E411" s="696"/>
      <c r="F411" s="760">
        <v>15</v>
      </c>
      <c r="G411" s="761"/>
      <c r="H411" s="761"/>
      <c r="I411" s="761"/>
      <c r="J411" s="761"/>
      <c r="K411" s="761"/>
      <c r="L411" s="761"/>
      <c r="M411" s="761"/>
      <c r="N411" s="761"/>
      <c r="O411" s="761"/>
      <c r="P411" s="761"/>
      <c r="Q411" s="761"/>
      <c r="R411" s="761"/>
      <c r="S411" s="761"/>
      <c r="T411" s="761"/>
      <c r="U411" s="761"/>
      <c r="V411" s="761"/>
      <c r="W411" s="761"/>
      <c r="X411" s="761"/>
      <c r="Y411" s="761"/>
      <c r="Z411" s="762"/>
      <c r="AA411" s="230"/>
      <c r="AB411" s="317"/>
      <c r="AC411" s="318"/>
      <c r="AD411" s="258"/>
      <c r="AE411" s="318"/>
      <c r="AF411" s="318"/>
      <c r="AG411" s="318"/>
      <c r="AH411" s="318"/>
      <c r="AI411" s="318"/>
      <c r="AJ411" s="318"/>
      <c r="AK411" s="318"/>
      <c r="AL411" s="318"/>
      <c r="AM411" s="318"/>
      <c r="AN411" s="318"/>
      <c r="AO411" s="318"/>
      <c r="AP411" s="318"/>
      <c r="AQ411" s="318"/>
      <c r="AR411" s="318"/>
      <c r="AS411" s="318"/>
      <c r="AT411" s="318"/>
      <c r="AU411" s="318"/>
      <c r="AV411" s="318"/>
      <c r="AW411" s="318"/>
      <c r="AX411" s="318"/>
      <c r="AY411" s="318"/>
      <c r="AZ411" s="318"/>
      <c r="BA411" s="318"/>
      <c r="BB411" s="318"/>
      <c r="BC411" s="318"/>
      <c r="BD411" s="318"/>
      <c r="BE411" s="318"/>
      <c r="BF411" s="318"/>
      <c r="BG411" s="318"/>
      <c r="BH411" s="318"/>
      <c r="BI411" s="318"/>
      <c r="BJ411" s="318"/>
      <c r="BK411" s="318"/>
      <c r="BL411" s="318"/>
      <c r="BM411" s="318"/>
      <c r="BN411" s="318"/>
      <c r="BO411" s="318"/>
      <c r="BP411" s="318"/>
      <c r="BQ411" s="318"/>
      <c r="BR411" s="318"/>
      <c r="BS411" s="318"/>
      <c r="BT411" s="318"/>
      <c r="BU411" s="318"/>
      <c r="BV411" s="318"/>
      <c r="BW411" s="318"/>
      <c r="BX411" s="318"/>
      <c r="BY411" s="318"/>
      <c r="BZ411" s="318"/>
      <c r="CA411" s="318"/>
      <c r="CB411" s="318"/>
      <c r="CC411" s="318"/>
      <c r="CD411" s="318"/>
      <c r="CE411" s="317"/>
      <c r="CF411" s="317"/>
      <c r="CG411" s="317"/>
      <c r="CH411" s="317"/>
      <c r="CI411" s="317"/>
      <c r="CJ411" s="317"/>
      <c r="CK411" s="317"/>
      <c r="CL411" s="317"/>
      <c r="CM411" s="317"/>
      <c r="CN411" s="317"/>
      <c r="CO411" s="317"/>
      <c r="CP411" s="317"/>
      <c r="CQ411" s="317"/>
    </row>
    <row r="412" spans="1:95" s="319" customFormat="1" ht="30" customHeight="1" thickBot="1" x14ac:dyDescent="0.25">
      <c r="A412" s="364"/>
      <c r="B412" s="412" t="s">
        <v>248</v>
      </c>
      <c r="C412" s="413" t="s">
        <v>249</v>
      </c>
      <c r="D412" s="329"/>
      <c r="E412" s="330"/>
      <c r="F412" s="291" t="s">
        <v>442</v>
      </c>
      <c r="G412" s="414"/>
      <c r="H412" s="176" t="s">
        <v>442</v>
      </c>
      <c r="I412" s="415"/>
      <c r="J412" s="179" t="s">
        <v>442</v>
      </c>
      <c r="K412" s="414"/>
      <c r="L412" s="176" t="s">
        <v>442</v>
      </c>
      <c r="M412" s="177"/>
      <c r="N412" s="176" t="s">
        <v>442</v>
      </c>
      <c r="O412" s="332"/>
      <c r="P412" s="176"/>
      <c r="Q412" s="330"/>
      <c r="R412" s="331"/>
      <c r="S412" s="332"/>
      <c r="T412" s="329"/>
      <c r="U412" s="330"/>
      <c r="V412" s="331"/>
      <c r="W412" s="332"/>
      <c r="X412" s="334"/>
      <c r="Y412" s="334"/>
      <c r="Z412" s="376"/>
      <c r="AA412" s="230"/>
      <c r="AB412" s="317"/>
      <c r="AC412" s="318"/>
      <c r="AD412" s="258"/>
      <c r="AE412" s="318"/>
      <c r="AF412" s="318"/>
      <c r="AG412" s="318"/>
      <c r="AH412" s="318"/>
      <c r="AI412" s="318"/>
      <c r="AJ412" s="318"/>
      <c r="AK412" s="318"/>
      <c r="AL412" s="318"/>
      <c r="AM412" s="318"/>
      <c r="AN412" s="318"/>
      <c r="AO412" s="318"/>
      <c r="AP412" s="318"/>
      <c r="AQ412" s="318"/>
      <c r="AR412" s="318"/>
      <c r="AS412" s="318"/>
      <c r="AT412" s="318"/>
      <c r="AU412" s="318"/>
      <c r="AV412" s="318"/>
      <c r="AW412" s="318"/>
      <c r="AX412" s="318"/>
      <c r="AY412" s="318"/>
      <c r="AZ412" s="318"/>
      <c r="BA412" s="318"/>
      <c r="BB412" s="318"/>
      <c r="BC412" s="318"/>
      <c r="BD412" s="318"/>
      <c r="BE412" s="318"/>
      <c r="BF412" s="318"/>
      <c r="BG412" s="318"/>
      <c r="BH412" s="318"/>
      <c r="BI412" s="318"/>
      <c r="BJ412" s="318"/>
      <c r="BK412" s="318"/>
      <c r="BL412" s="318"/>
      <c r="BM412" s="318"/>
      <c r="BN412" s="318"/>
      <c r="BO412" s="318"/>
      <c r="BP412" s="318"/>
      <c r="BQ412" s="318"/>
      <c r="BR412" s="318"/>
      <c r="BS412" s="318"/>
      <c r="BT412" s="318"/>
      <c r="BU412" s="318"/>
      <c r="BV412" s="318"/>
      <c r="BW412" s="318"/>
      <c r="BX412" s="318"/>
      <c r="BY412" s="318"/>
      <c r="BZ412" s="318"/>
      <c r="CA412" s="318"/>
      <c r="CB412" s="318"/>
      <c r="CC412" s="318"/>
      <c r="CD412" s="318"/>
      <c r="CE412" s="317"/>
      <c r="CF412" s="317"/>
      <c r="CG412" s="317"/>
      <c r="CH412" s="317"/>
      <c r="CI412" s="317"/>
      <c r="CJ412" s="317"/>
      <c r="CK412" s="317"/>
      <c r="CL412" s="317"/>
      <c r="CM412" s="317"/>
      <c r="CN412" s="317"/>
      <c r="CO412" s="317"/>
      <c r="CP412" s="317"/>
      <c r="CQ412" s="317"/>
    </row>
    <row r="413" spans="1:95" s="36" customFormat="1" ht="30" customHeight="1" x14ac:dyDescent="0.2">
      <c r="A413" s="375"/>
      <c r="B413" s="201"/>
      <c r="C413" s="359" t="s">
        <v>994</v>
      </c>
      <c r="D413" s="681"/>
      <c r="E413" s="681"/>
      <c r="F413" s="681"/>
      <c r="G413" s="681"/>
      <c r="H413" s="681"/>
      <c r="I413" s="681"/>
      <c r="J413" s="681"/>
      <c r="K413" s="681"/>
      <c r="L413" s="681"/>
      <c r="M413" s="681"/>
      <c r="N413" s="681"/>
      <c r="O413" s="681"/>
      <c r="P413" s="681"/>
      <c r="Q413" s="681"/>
      <c r="R413" s="681"/>
      <c r="S413" s="681"/>
      <c r="T413" s="681"/>
      <c r="U413" s="681"/>
      <c r="V413" s="681"/>
      <c r="W413" s="681"/>
      <c r="X413" s="681"/>
      <c r="Y413" s="681"/>
      <c r="Z413" s="682"/>
      <c r="AA413" s="40"/>
      <c r="AB413" s="53"/>
      <c r="AC413" s="247"/>
      <c r="AD413" s="247"/>
      <c r="AE413" s="247"/>
      <c r="AF413" s="247"/>
      <c r="AG413" s="247"/>
      <c r="AH413" s="247"/>
      <c r="AI413" s="247"/>
      <c r="AJ413" s="247"/>
      <c r="AK413" s="247"/>
      <c r="AL413" s="249"/>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c r="BM413" s="249"/>
      <c r="BN413" s="249"/>
      <c r="BO413" s="249"/>
      <c r="BP413" s="249"/>
      <c r="BQ413" s="249"/>
      <c r="BR413" s="249"/>
      <c r="BS413" s="249"/>
      <c r="BT413" s="249"/>
      <c r="BU413" s="249"/>
      <c r="BV413" s="249"/>
      <c r="BW413" s="249"/>
      <c r="BX413" s="249"/>
      <c r="BY413" s="249"/>
      <c r="BZ413" s="249"/>
      <c r="CA413" s="249"/>
      <c r="CB413" s="249"/>
      <c r="CC413" s="249"/>
      <c r="CD413" s="249"/>
      <c r="CE413" s="249"/>
    </row>
    <row r="414" spans="1:95" s="319" customFormat="1" ht="45" customHeight="1" x14ac:dyDescent="0.2">
      <c r="A414" s="375"/>
      <c r="B414" s="199" t="s">
        <v>250</v>
      </c>
      <c r="C414" s="108" t="s">
        <v>995</v>
      </c>
      <c r="D414" s="687"/>
      <c r="E414" s="688"/>
      <c r="F414" s="687"/>
      <c r="G414" s="688"/>
      <c r="H414" s="687"/>
      <c r="I414" s="688"/>
      <c r="J414" s="687"/>
      <c r="K414" s="688"/>
      <c r="L414" s="687"/>
      <c r="M414" s="688"/>
      <c r="N414" s="687"/>
      <c r="O414" s="688"/>
      <c r="P414" s="687"/>
      <c r="Q414" s="688"/>
      <c r="R414" s="687"/>
      <c r="S414" s="688"/>
      <c r="T414" s="687"/>
      <c r="U414" s="688"/>
      <c r="V414" s="687"/>
      <c r="W414" s="688"/>
      <c r="X414" s="34"/>
      <c r="Y414" s="628">
        <f>IF(OR(D414="s",F414="s",H414="s",J414="s",L414="s",N414="s",P414="s",R414="s",T414="s",V414="s"), 0, IF(OR(D414="a",F414="a",H414="a",J414="a",L414="a",N414="a",P414="a",R414="a",T414="a",V414="a"),Z414,0))</f>
        <v>0</v>
      </c>
      <c r="Z414" s="382">
        <f>IF(X414="na",0,5)</f>
        <v>5</v>
      </c>
      <c r="AA414" s="40">
        <f>IF(OR(COUNTIF(D426:W426,"a")+COUNTIF(D426:W426,"s")&gt;0),0,(COUNTIF(D414:W414,"a")+COUNTIF(D414:W414,"s")+COUNTIF(X414,"na")))</f>
        <v>0</v>
      </c>
      <c r="AB414" s="314"/>
      <c r="AC414" s="318"/>
      <c r="AD414" s="258" t="s">
        <v>209</v>
      </c>
      <c r="AE414" s="460"/>
      <c r="AF414" s="318"/>
      <c r="AG414" s="318"/>
      <c r="AH414" s="318"/>
      <c r="AI414" s="318"/>
      <c r="AJ414" s="318"/>
      <c r="AK414" s="318"/>
      <c r="AL414" s="318"/>
      <c r="AM414" s="318"/>
      <c r="AN414" s="318"/>
      <c r="AO414" s="318"/>
      <c r="AP414" s="318"/>
      <c r="AQ414" s="318"/>
      <c r="AR414" s="318"/>
      <c r="AS414" s="318"/>
      <c r="AT414" s="318"/>
      <c r="AU414" s="318"/>
      <c r="AV414" s="318"/>
      <c r="AW414" s="318"/>
      <c r="AX414" s="318"/>
      <c r="AY414" s="318"/>
      <c r="AZ414" s="318"/>
      <c r="BA414" s="318"/>
      <c r="BB414" s="318"/>
      <c r="BC414" s="318"/>
      <c r="BD414" s="318"/>
      <c r="BE414" s="318"/>
      <c r="BF414" s="318"/>
      <c r="BG414" s="318"/>
      <c r="BH414" s="318"/>
      <c r="BI414" s="318"/>
      <c r="BJ414" s="318"/>
      <c r="BK414" s="318"/>
      <c r="BL414" s="318"/>
      <c r="BM414" s="318"/>
      <c r="BN414" s="318"/>
      <c r="BO414" s="318"/>
      <c r="BP414" s="318"/>
      <c r="BQ414" s="318"/>
      <c r="BR414" s="318"/>
      <c r="BS414" s="318"/>
      <c r="BT414" s="318"/>
      <c r="BU414" s="318"/>
      <c r="BV414" s="318"/>
      <c r="BW414" s="318"/>
      <c r="BX414" s="318"/>
      <c r="BY414" s="318"/>
      <c r="BZ414" s="318"/>
      <c r="CA414" s="318"/>
      <c r="CB414" s="318"/>
      <c r="CC414" s="318"/>
      <c r="CD414" s="318"/>
      <c r="CE414" s="317"/>
      <c r="CF414" s="317"/>
      <c r="CG414" s="317"/>
      <c r="CH414" s="317"/>
      <c r="CI414" s="317"/>
      <c r="CJ414" s="317"/>
      <c r="CK414" s="317"/>
      <c r="CL414" s="317"/>
      <c r="CM414" s="317"/>
      <c r="CN414" s="317"/>
      <c r="CO414" s="317"/>
      <c r="CP414" s="317"/>
      <c r="CQ414" s="317"/>
    </row>
    <row r="415" spans="1:95" s="319" customFormat="1" ht="45" customHeight="1" x14ac:dyDescent="0.2">
      <c r="A415" s="375"/>
      <c r="B415" s="199" t="s">
        <v>996</v>
      </c>
      <c r="C415" s="108" t="s">
        <v>997</v>
      </c>
      <c r="D415" s="687"/>
      <c r="E415" s="688"/>
      <c r="F415" s="687"/>
      <c r="G415" s="688"/>
      <c r="H415" s="687"/>
      <c r="I415" s="688"/>
      <c r="J415" s="687"/>
      <c r="K415" s="688"/>
      <c r="L415" s="687"/>
      <c r="M415" s="688"/>
      <c r="N415" s="687"/>
      <c r="O415" s="688"/>
      <c r="P415" s="687"/>
      <c r="Q415" s="688"/>
      <c r="R415" s="687"/>
      <c r="S415" s="688"/>
      <c r="T415" s="687"/>
      <c r="U415" s="688"/>
      <c r="V415" s="687"/>
      <c r="W415" s="688"/>
      <c r="X415" s="371" t="str">
        <f>IF(X414="na","na","")</f>
        <v/>
      </c>
      <c r="Y415" s="628">
        <f>IF(OR(D415="s",F415="s",H415="s",J415="s",L415="s",N415="s",P415="s",R415="s",T415="s",V415="s"), 0, IF(OR(D415="a",F415="a",H415="a",J415="a",L415="a",N415="a",P415="a",R415="a",T415="a",V415="a"),Z415,0))</f>
        <v>0</v>
      </c>
      <c r="Z415" s="382">
        <f>IF(X415="na",0,5)</f>
        <v>5</v>
      </c>
      <c r="AA415" s="40">
        <f>IF(OR(COUNTIF(D426:W426,"a")+COUNTIF(D426:W426,"s")&gt;0),0,(COUNTIF(D415:W415,"a")+COUNTIF(D415:W415,"s")+COUNTIF(X415,"na")))</f>
        <v>0</v>
      </c>
      <c r="AB415" s="314"/>
      <c r="AC415" s="318"/>
      <c r="AD415" s="258"/>
      <c r="AE415" s="460"/>
      <c r="AF415" s="318"/>
      <c r="AG415" s="318"/>
      <c r="AH415" s="318"/>
      <c r="AI415" s="318"/>
      <c r="AJ415" s="318"/>
      <c r="AK415" s="318"/>
      <c r="AL415" s="318"/>
      <c r="AM415" s="318"/>
      <c r="AN415" s="318"/>
      <c r="AO415" s="318"/>
      <c r="AP415" s="318"/>
      <c r="AQ415" s="318"/>
      <c r="AR415" s="318"/>
      <c r="AS415" s="318"/>
      <c r="AT415" s="318"/>
      <c r="AU415" s="318"/>
      <c r="AV415" s="318"/>
      <c r="AW415" s="318"/>
      <c r="AX415" s="318"/>
      <c r="AY415" s="318"/>
      <c r="AZ415" s="318"/>
      <c r="BA415" s="318"/>
      <c r="BB415" s="318"/>
      <c r="BC415" s="318"/>
      <c r="BD415" s="318"/>
      <c r="BE415" s="318"/>
      <c r="BF415" s="318"/>
      <c r="BG415" s="318"/>
      <c r="BH415" s="318"/>
      <c r="BI415" s="318"/>
      <c r="BJ415" s="318"/>
      <c r="BK415" s="318"/>
      <c r="BL415" s="318"/>
      <c r="BM415" s="318"/>
      <c r="BN415" s="318"/>
      <c r="BO415" s="318"/>
      <c r="BP415" s="318"/>
      <c r="BQ415" s="318"/>
      <c r="BR415" s="318"/>
      <c r="BS415" s="318"/>
      <c r="BT415" s="318"/>
      <c r="BU415" s="318"/>
      <c r="BV415" s="318"/>
      <c r="BW415" s="318"/>
      <c r="BX415" s="318"/>
      <c r="BY415" s="318"/>
      <c r="BZ415" s="318"/>
      <c r="CA415" s="318"/>
      <c r="CB415" s="318"/>
      <c r="CC415" s="318"/>
      <c r="CD415" s="318"/>
      <c r="CE415" s="317"/>
      <c r="CF415" s="317"/>
      <c r="CG415" s="317"/>
      <c r="CH415" s="317"/>
      <c r="CI415" s="317"/>
      <c r="CJ415" s="317"/>
      <c r="CK415" s="317"/>
      <c r="CL415" s="317"/>
      <c r="CM415" s="317"/>
      <c r="CN415" s="317"/>
      <c r="CO415" s="317"/>
      <c r="CP415" s="317"/>
      <c r="CQ415" s="317"/>
    </row>
    <row r="416" spans="1:95" s="36" customFormat="1" ht="30" customHeight="1" x14ac:dyDescent="0.2">
      <c r="A416" s="375"/>
      <c r="B416" s="199"/>
      <c r="C416" s="360" t="s">
        <v>998</v>
      </c>
      <c r="D416" s="791"/>
      <c r="E416" s="791"/>
      <c r="F416" s="791"/>
      <c r="G416" s="791"/>
      <c r="H416" s="791"/>
      <c r="I416" s="791"/>
      <c r="J416" s="791"/>
      <c r="K416" s="791"/>
      <c r="L416" s="791"/>
      <c r="M416" s="791"/>
      <c r="N416" s="791"/>
      <c r="O416" s="791"/>
      <c r="P416" s="791"/>
      <c r="Q416" s="791"/>
      <c r="R416" s="791"/>
      <c r="S416" s="791"/>
      <c r="T416" s="791"/>
      <c r="U416" s="791"/>
      <c r="V416" s="791"/>
      <c r="W416" s="791"/>
      <c r="X416" s="791"/>
      <c r="Y416" s="791"/>
      <c r="Z416" s="792"/>
      <c r="AA416" s="40"/>
      <c r="AB416" s="53"/>
      <c r="AC416" s="247"/>
      <c r="AD416" s="247"/>
      <c r="AE416" s="247"/>
      <c r="AF416" s="247"/>
      <c r="AG416" s="247"/>
      <c r="AH416" s="247"/>
      <c r="AI416" s="247"/>
      <c r="AJ416" s="247"/>
      <c r="AK416" s="247"/>
      <c r="AL416" s="249"/>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c r="BM416" s="249"/>
      <c r="BN416" s="249"/>
      <c r="BO416" s="249"/>
      <c r="BP416" s="249"/>
      <c r="BQ416" s="249"/>
      <c r="BR416" s="249"/>
      <c r="BS416" s="249"/>
      <c r="BT416" s="249"/>
      <c r="BU416" s="249"/>
      <c r="BV416" s="249"/>
      <c r="BW416" s="249"/>
      <c r="BX416" s="249"/>
      <c r="BY416" s="249"/>
      <c r="BZ416" s="249"/>
      <c r="CA416" s="249"/>
      <c r="CB416" s="249"/>
      <c r="CC416" s="249"/>
      <c r="CD416" s="249"/>
      <c r="CE416" s="249"/>
    </row>
    <row r="417" spans="1:200" s="319" customFormat="1" ht="45" customHeight="1" x14ac:dyDescent="0.2">
      <c r="A417" s="375"/>
      <c r="B417" s="199" t="s">
        <v>407</v>
      </c>
      <c r="C417" s="145" t="s">
        <v>408</v>
      </c>
      <c r="D417" s="678"/>
      <c r="E417" s="679"/>
      <c r="F417" s="678"/>
      <c r="G417" s="679"/>
      <c r="H417" s="678"/>
      <c r="I417" s="679"/>
      <c r="J417" s="678"/>
      <c r="K417" s="679"/>
      <c r="L417" s="678"/>
      <c r="M417" s="679"/>
      <c r="N417" s="678"/>
      <c r="O417" s="679"/>
      <c r="P417" s="678"/>
      <c r="Q417" s="679"/>
      <c r="R417" s="678"/>
      <c r="S417" s="679"/>
      <c r="T417" s="678"/>
      <c r="U417" s="679"/>
      <c r="V417" s="678"/>
      <c r="W417" s="679"/>
      <c r="X417" s="34"/>
      <c r="Y417" s="622">
        <f>IF(OR(D417="s",F417="s",H417="s",J417="s",L417="s",N417="s",P417="s",R417="s",T417="s",V417="s"), 0, IF(OR(D417="a",F417="a",H417="a",J417="a",L417="a",N417="a",P417="a",R417="a",T417="a",V417="a"),Z417,0))</f>
        <v>0</v>
      </c>
      <c r="Z417" s="379">
        <f>IF(X417="na",0,5)</f>
        <v>5</v>
      </c>
      <c r="AA417" s="40">
        <f>IF(OR(COUNTIF(D426:W426,"a")+COUNTIF(D426:W426,"s")&gt;0),0,(COUNTIF(D417:W417,"a")+COUNTIF(D417:W417,"s")+COUNTIF(X417,"na")))</f>
        <v>0</v>
      </c>
      <c r="AB417" s="314"/>
      <c r="AC417" s="318"/>
      <c r="AD417" s="258" t="s">
        <v>209</v>
      </c>
      <c r="AE417" s="460"/>
      <c r="AF417" s="318"/>
      <c r="AG417" s="318"/>
      <c r="AH417" s="318"/>
      <c r="AI417" s="318"/>
      <c r="AJ417" s="318"/>
      <c r="AK417" s="318"/>
      <c r="AL417" s="318"/>
      <c r="AM417" s="318"/>
      <c r="AN417" s="318"/>
      <c r="AO417" s="318"/>
      <c r="AP417" s="318"/>
      <c r="AQ417" s="318"/>
      <c r="AR417" s="318"/>
      <c r="AS417" s="318"/>
      <c r="AT417" s="318"/>
      <c r="AU417" s="318"/>
      <c r="AV417" s="318"/>
      <c r="AW417" s="318"/>
      <c r="AX417" s="318"/>
      <c r="AY417" s="318"/>
      <c r="AZ417" s="318"/>
      <c r="BA417" s="318"/>
      <c r="BB417" s="318"/>
      <c r="BC417" s="318"/>
      <c r="BD417" s="318"/>
      <c r="BE417" s="318"/>
      <c r="BF417" s="318"/>
      <c r="BG417" s="318"/>
      <c r="BH417" s="318"/>
      <c r="BI417" s="318"/>
      <c r="BJ417" s="318"/>
      <c r="BK417" s="318"/>
      <c r="BL417" s="318"/>
      <c r="BM417" s="318"/>
      <c r="BN417" s="318"/>
      <c r="BO417" s="318"/>
      <c r="BP417" s="318"/>
      <c r="BQ417" s="318"/>
      <c r="BR417" s="318"/>
      <c r="BS417" s="318"/>
      <c r="BT417" s="318"/>
      <c r="BU417" s="318"/>
      <c r="BV417" s="318"/>
      <c r="BW417" s="318"/>
      <c r="BX417" s="318"/>
      <c r="BY417" s="318"/>
      <c r="BZ417" s="318"/>
      <c r="CA417" s="318"/>
      <c r="CB417" s="318"/>
      <c r="CC417" s="318"/>
      <c r="CD417" s="318"/>
      <c r="CE417" s="317"/>
      <c r="CF417" s="317"/>
      <c r="CG417" s="317"/>
      <c r="CH417" s="317"/>
      <c r="CI417" s="317"/>
      <c r="CJ417" s="317"/>
      <c r="CK417" s="317"/>
      <c r="CL417" s="317"/>
      <c r="CM417" s="317"/>
      <c r="CN417" s="317"/>
      <c r="CO417" s="317"/>
      <c r="CP417" s="317"/>
      <c r="CQ417" s="317"/>
    </row>
    <row r="418" spans="1:200" s="36" customFormat="1" ht="30" customHeight="1" x14ac:dyDescent="0.2">
      <c r="A418" s="375"/>
      <c r="B418" s="199"/>
      <c r="C418" s="360" t="s">
        <v>999</v>
      </c>
      <c r="D418" s="720"/>
      <c r="E418" s="720"/>
      <c r="F418" s="720"/>
      <c r="G418" s="720"/>
      <c r="H418" s="720"/>
      <c r="I418" s="720"/>
      <c r="J418" s="720"/>
      <c r="K418" s="720"/>
      <c r="L418" s="720"/>
      <c r="M418" s="720"/>
      <c r="N418" s="720"/>
      <c r="O418" s="720"/>
      <c r="P418" s="720"/>
      <c r="Q418" s="720"/>
      <c r="R418" s="720"/>
      <c r="S418" s="720"/>
      <c r="T418" s="720"/>
      <c r="U418" s="720"/>
      <c r="V418" s="720"/>
      <c r="W418" s="720"/>
      <c r="X418" s="720"/>
      <c r="Y418" s="720"/>
      <c r="Z418" s="721"/>
      <c r="AA418" s="40"/>
      <c r="AB418" s="53"/>
      <c r="AC418" s="247"/>
      <c r="AD418" s="247"/>
      <c r="AE418" s="247"/>
      <c r="AF418" s="247"/>
      <c r="AG418" s="247"/>
      <c r="AH418" s="247"/>
      <c r="AI418" s="247"/>
      <c r="AJ418" s="247"/>
      <c r="AK418" s="247"/>
      <c r="AL418" s="249"/>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c r="BM418" s="249"/>
      <c r="BN418" s="249"/>
      <c r="BO418" s="249"/>
      <c r="BP418" s="249"/>
      <c r="BQ418" s="249"/>
      <c r="BR418" s="249"/>
      <c r="BS418" s="249"/>
      <c r="BT418" s="249"/>
      <c r="BU418" s="249"/>
      <c r="BV418" s="249"/>
      <c r="BW418" s="249"/>
      <c r="BX418" s="249"/>
      <c r="BY418" s="249"/>
      <c r="BZ418" s="249"/>
      <c r="CA418" s="249"/>
      <c r="CB418" s="249"/>
      <c r="CC418" s="249"/>
      <c r="CD418" s="249"/>
      <c r="CE418" s="249"/>
    </row>
    <row r="419" spans="1:200" s="319" customFormat="1" ht="45" customHeight="1" x14ac:dyDescent="0.15">
      <c r="A419" s="375"/>
      <c r="B419" s="199" t="s">
        <v>409</v>
      </c>
      <c r="C419" s="145" t="s">
        <v>405</v>
      </c>
      <c r="D419" s="636"/>
      <c r="E419" s="637"/>
      <c r="F419" s="636"/>
      <c r="G419" s="637"/>
      <c r="H419" s="636"/>
      <c r="I419" s="637"/>
      <c r="J419" s="636"/>
      <c r="K419" s="637"/>
      <c r="L419" s="636"/>
      <c r="M419" s="637"/>
      <c r="N419" s="636"/>
      <c r="O419" s="637"/>
      <c r="P419" s="636"/>
      <c r="Q419" s="637"/>
      <c r="R419" s="636"/>
      <c r="S419" s="637"/>
      <c r="T419" s="636"/>
      <c r="U419" s="637"/>
      <c r="V419" s="636"/>
      <c r="W419" s="637"/>
      <c r="X419" s="34"/>
      <c r="Y419" s="30">
        <f>IF(OR(D419="s",F419="s",H419="s",J419="s",L419="s",N419="s",P419="s",R419="s",T419="s",V419="s"), 0, IF(OR(D419="a",F419="a",H419="a",J419="a",L419="a",N419="a",P419="a",R419="a",T419="a",V419="a"),Z419,0))</f>
        <v>0</v>
      </c>
      <c r="Z419" s="379">
        <f>IF(X419="na",0,10)</f>
        <v>10</v>
      </c>
      <c r="AA419" s="40">
        <f>IF(OR(COUNTIF(D426:W426,"a")+COUNTIF(D426:W426,"s")&gt;0),0,(COUNTIF(D419:W419,"a")+COUNTIF(D419:W419,"s")+COUNTIF(X419,"na")))</f>
        <v>0</v>
      </c>
      <c r="AB419" s="314"/>
      <c r="AC419" s="318"/>
      <c r="AD419" s="258"/>
      <c r="AE419" s="460"/>
      <c r="AF419" s="318"/>
      <c r="AG419" s="318"/>
      <c r="AH419" s="318"/>
      <c r="AI419" s="318"/>
      <c r="AJ419" s="318"/>
      <c r="AK419" s="318"/>
      <c r="AL419" s="318"/>
      <c r="AM419" s="318"/>
      <c r="AN419" s="318"/>
      <c r="AO419" s="318"/>
      <c r="AP419" s="318"/>
      <c r="AQ419" s="318"/>
      <c r="AR419" s="318"/>
      <c r="AS419" s="318"/>
      <c r="AT419" s="318"/>
      <c r="AU419" s="318"/>
      <c r="AV419" s="318"/>
      <c r="AW419" s="318"/>
      <c r="AX419" s="318"/>
      <c r="AY419" s="318"/>
      <c r="AZ419" s="318"/>
      <c r="BA419" s="318"/>
      <c r="BB419" s="318"/>
      <c r="BC419" s="318"/>
      <c r="BD419" s="318"/>
      <c r="BE419" s="318"/>
      <c r="BF419" s="318"/>
      <c r="BG419" s="318"/>
      <c r="BH419" s="318"/>
      <c r="BI419" s="318"/>
      <c r="BJ419" s="318"/>
      <c r="BK419" s="318"/>
      <c r="BL419" s="318"/>
      <c r="BM419" s="318"/>
      <c r="BN419" s="318"/>
      <c r="BO419" s="318"/>
      <c r="BP419" s="318"/>
      <c r="BQ419" s="318"/>
      <c r="BR419" s="318"/>
      <c r="BS419" s="318"/>
      <c r="BT419" s="318"/>
      <c r="BU419" s="318"/>
      <c r="BV419" s="318"/>
      <c r="BW419" s="318"/>
      <c r="BX419" s="318"/>
      <c r="BY419" s="318"/>
      <c r="BZ419" s="318"/>
      <c r="CA419" s="318"/>
      <c r="CB419" s="318"/>
      <c r="CC419" s="318"/>
      <c r="CD419" s="318"/>
      <c r="CE419" s="317"/>
      <c r="CF419" s="317"/>
      <c r="CG419" s="317"/>
      <c r="CH419" s="317"/>
      <c r="CI419" s="317"/>
      <c r="CJ419" s="317"/>
      <c r="CK419" s="317"/>
      <c r="CL419" s="317"/>
      <c r="CM419" s="317"/>
      <c r="CN419" s="317"/>
      <c r="CO419" s="317"/>
      <c r="CP419" s="317"/>
      <c r="CQ419" s="317"/>
    </row>
    <row r="420" spans="1:200" s="319" customFormat="1" ht="45" customHeight="1" x14ac:dyDescent="0.15">
      <c r="A420" s="375"/>
      <c r="B420" s="199" t="s">
        <v>410</v>
      </c>
      <c r="C420" s="145" t="s">
        <v>1000</v>
      </c>
      <c r="D420" s="636"/>
      <c r="E420" s="637"/>
      <c r="F420" s="636"/>
      <c r="G420" s="637"/>
      <c r="H420" s="636"/>
      <c r="I420" s="637"/>
      <c r="J420" s="636"/>
      <c r="K420" s="637"/>
      <c r="L420" s="636"/>
      <c r="M420" s="637"/>
      <c r="N420" s="636"/>
      <c r="O420" s="637"/>
      <c r="P420" s="636"/>
      <c r="Q420" s="637"/>
      <c r="R420" s="636"/>
      <c r="S420" s="637"/>
      <c r="T420" s="636"/>
      <c r="U420" s="637"/>
      <c r="V420" s="636"/>
      <c r="W420" s="637"/>
      <c r="X420" s="371" t="str">
        <f>IF(X419="na","na","")</f>
        <v/>
      </c>
      <c r="Y420" s="30">
        <f>IF(OR(D420="s",F420="s",H420="s",J420="s",L420="s",N420="s",P420="s",R420="s",T420="s",V420="s"), 0, IF(OR(D420="a",F420="a",H420="a",J420="a",L420="a",N420="a",P420="a",R420="a",T420="a",V420="a"),Z420,0))</f>
        <v>0</v>
      </c>
      <c r="Z420" s="379">
        <f>IF(X420="na",0,5)</f>
        <v>5</v>
      </c>
      <c r="AA420" s="40">
        <f>IF(OR(COUNTIF(D426:W426,"a")+COUNTIF(D426:W426,"s")&gt;0),0,(COUNTIF(D420:W420,"a")+COUNTIF(D420:W420,"s")+COUNTIF(X420,"na")))</f>
        <v>0</v>
      </c>
      <c r="AB420" s="314"/>
      <c r="AC420" s="318"/>
      <c r="AD420" s="258"/>
      <c r="AE420" s="460"/>
      <c r="AF420" s="318"/>
      <c r="AG420" s="318"/>
      <c r="AH420" s="318"/>
      <c r="AI420" s="318"/>
      <c r="AJ420" s="318"/>
      <c r="AK420" s="318"/>
      <c r="AL420" s="318"/>
      <c r="AM420" s="318"/>
      <c r="AN420" s="318"/>
      <c r="AO420" s="318"/>
      <c r="AP420" s="318"/>
      <c r="AQ420" s="318"/>
      <c r="AR420" s="318"/>
      <c r="AS420" s="318"/>
      <c r="AT420" s="318"/>
      <c r="AU420" s="318"/>
      <c r="AV420" s="318"/>
      <c r="AW420" s="318"/>
      <c r="AX420" s="318"/>
      <c r="AY420" s="318"/>
      <c r="AZ420" s="318"/>
      <c r="BA420" s="318"/>
      <c r="BB420" s="318"/>
      <c r="BC420" s="318"/>
      <c r="BD420" s="318"/>
      <c r="BE420" s="318"/>
      <c r="BF420" s="318"/>
      <c r="BG420" s="318"/>
      <c r="BH420" s="318"/>
      <c r="BI420" s="318"/>
      <c r="BJ420" s="318"/>
      <c r="BK420" s="318"/>
      <c r="BL420" s="318"/>
      <c r="BM420" s="318"/>
      <c r="BN420" s="318"/>
      <c r="BO420" s="318"/>
      <c r="BP420" s="318"/>
      <c r="BQ420" s="318"/>
      <c r="BR420" s="318"/>
      <c r="BS420" s="318"/>
      <c r="BT420" s="318"/>
      <c r="BU420" s="318"/>
      <c r="BV420" s="318"/>
      <c r="BW420" s="318"/>
      <c r="BX420" s="318"/>
      <c r="BY420" s="318"/>
      <c r="BZ420" s="318"/>
      <c r="CA420" s="318"/>
      <c r="CB420" s="318"/>
      <c r="CC420" s="318"/>
      <c r="CD420" s="318"/>
      <c r="CE420" s="317"/>
      <c r="CF420" s="317"/>
      <c r="CG420" s="317"/>
      <c r="CH420" s="317"/>
      <c r="CI420" s="317"/>
      <c r="CJ420" s="317"/>
      <c r="CK420" s="317"/>
      <c r="CL420" s="317"/>
      <c r="CM420" s="317"/>
      <c r="CN420" s="317"/>
      <c r="CO420" s="317"/>
      <c r="CP420" s="317"/>
      <c r="CQ420" s="317"/>
    </row>
    <row r="421" spans="1:200" s="36" customFormat="1" ht="30" customHeight="1" x14ac:dyDescent="0.2">
      <c r="A421" s="375"/>
      <c r="B421" s="196"/>
      <c r="C421" s="360" t="s">
        <v>1001</v>
      </c>
      <c r="D421" s="722"/>
      <c r="E421" s="720"/>
      <c r="F421" s="720"/>
      <c r="G421" s="720"/>
      <c r="H421" s="720"/>
      <c r="I421" s="720"/>
      <c r="J421" s="720"/>
      <c r="K421" s="720"/>
      <c r="L421" s="720"/>
      <c r="M421" s="720"/>
      <c r="N421" s="720"/>
      <c r="O421" s="720"/>
      <c r="P421" s="720"/>
      <c r="Q421" s="720"/>
      <c r="R421" s="720"/>
      <c r="S421" s="720"/>
      <c r="T421" s="720"/>
      <c r="U421" s="720"/>
      <c r="V421" s="720"/>
      <c r="W421" s="720"/>
      <c r="X421" s="720"/>
      <c r="Y421" s="720"/>
      <c r="Z421" s="721"/>
      <c r="AA421" s="40"/>
      <c r="AB421" s="53"/>
      <c r="AC421" s="247"/>
      <c r="AD421" s="247"/>
      <c r="AE421" s="247"/>
      <c r="AF421" s="247"/>
      <c r="AG421" s="247"/>
      <c r="AH421" s="247"/>
      <c r="AI421" s="247"/>
      <c r="AJ421" s="247"/>
      <c r="AK421" s="247"/>
      <c r="AL421" s="249"/>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c r="BM421" s="249"/>
      <c r="BN421" s="249"/>
      <c r="BO421" s="249"/>
      <c r="BP421" s="249"/>
      <c r="BQ421" s="249"/>
      <c r="BR421" s="249"/>
      <c r="BS421" s="249"/>
      <c r="BT421" s="249"/>
      <c r="BU421" s="249"/>
      <c r="BV421" s="249"/>
      <c r="BW421" s="249"/>
      <c r="BX421" s="249"/>
      <c r="BY421" s="249"/>
      <c r="BZ421" s="249"/>
      <c r="CA421" s="249"/>
      <c r="CB421" s="249"/>
      <c r="CC421" s="249"/>
      <c r="CD421" s="249"/>
      <c r="CE421" s="249"/>
    </row>
    <row r="422" spans="1:200" s="319" customFormat="1" ht="67.7" customHeight="1" x14ac:dyDescent="0.15">
      <c r="A422" s="375"/>
      <c r="B422" s="336" t="s">
        <v>411</v>
      </c>
      <c r="C422" s="145" t="s">
        <v>1002</v>
      </c>
      <c r="D422" s="636"/>
      <c r="E422" s="637"/>
      <c r="F422" s="636"/>
      <c r="G422" s="637"/>
      <c r="H422" s="636"/>
      <c r="I422" s="637"/>
      <c r="J422" s="636"/>
      <c r="K422" s="637"/>
      <c r="L422" s="636"/>
      <c r="M422" s="637"/>
      <c r="N422" s="636"/>
      <c r="O422" s="637"/>
      <c r="P422" s="636"/>
      <c r="Q422" s="637"/>
      <c r="R422" s="636"/>
      <c r="S422" s="637"/>
      <c r="T422" s="636"/>
      <c r="U422" s="637"/>
      <c r="V422" s="636"/>
      <c r="W422" s="637"/>
      <c r="X422" s="34"/>
      <c r="Y422" s="30">
        <f>IF(OR(D422="s",F422="s",H422="s",J422="s",L422="s",N422="s",P422="s",R422="s",T422="s",V422="s"), 0, IF(OR(D422="a",F422="a",H422="a",J422="a",L422="a",N422="a",P422="a",R422="a",T422="a",V422="a"),Z422,0))</f>
        <v>0</v>
      </c>
      <c r="Z422" s="379">
        <f>IF(X422="na",0,5)</f>
        <v>5</v>
      </c>
      <c r="AA422" s="40">
        <f>IF(OR(COUNTIF(D426:W426,"a")+COUNTIF(D426:W426,"s")&gt;0),0,(COUNTIF(D422:W422,"a")+COUNTIF(D422:W422,"s")+COUNTIF(X422,"na")))</f>
        <v>0</v>
      </c>
      <c r="AB422" s="314"/>
      <c r="AC422" s="318"/>
      <c r="AD422" s="258" t="s">
        <v>209</v>
      </c>
      <c r="AE422" s="460"/>
      <c r="AF422" s="318"/>
      <c r="AG422" s="318"/>
      <c r="AH422" s="318"/>
      <c r="AI422" s="318"/>
      <c r="AJ422" s="318"/>
      <c r="AK422" s="318"/>
      <c r="AL422" s="318"/>
      <c r="AM422" s="318"/>
      <c r="AN422" s="318"/>
      <c r="AO422" s="318"/>
      <c r="AP422" s="318"/>
      <c r="AQ422" s="318"/>
      <c r="AR422" s="318"/>
      <c r="AS422" s="318"/>
      <c r="AT422" s="318"/>
      <c r="AU422" s="318"/>
      <c r="AV422" s="318"/>
      <c r="AW422" s="318"/>
      <c r="AX422" s="318"/>
      <c r="AY422" s="318"/>
      <c r="AZ422" s="318"/>
      <c r="BA422" s="318"/>
      <c r="BB422" s="318"/>
      <c r="BC422" s="318"/>
      <c r="BD422" s="318"/>
      <c r="BE422" s="318"/>
      <c r="BF422" s="318"/>
      <c r="BG422" s="318"/>
      <c r="BH422" s="318"/>
      <c r="BI422" s="318"/>
      <c r="BJ422" s="318"/>
      <c r="BK422" s="318"/>
      <c r="BL422" s="318"/>
      <c r="BM422" s="318"/>
      <c r="BN422" s="318"/>
      <c r="BO422" s="318"/>
      <c r="BP422" s="318"/>
      <c r="BQ422" s="318"/>
      <c r="BR422" s="318"/>
      <c r="BS422" s="318"/>
      <c r="BT422" s="318"/>
      <c r="BU422" s="318"/>
      <c r="BV422" s="318"/>
      <c r="BW422" s="318"/>
      <c r="BX422" s="318"/>
      <c r="BY422" s="318"/>
      <c r="BZ422" s="318"/>
      <c r="CA422" s="318"/>
      <c r="CB422" s="318"/>
      <c r="CC422" s="318"/>
      <c r="CD422" s="318"/>
      <c r="CE422" s="317"/>
      <c r="CF422" s="317"/>
      <c r="CG422" s="317"/>
      <c r="CH422" s="317"/>
      <c r="CI422" s="317"/>
      <c r="CJ422" s="317"/>
      <c r="CK422" s="317"/>
      <c r="CL422" s="317"/>
      <c r="CM422" s="317"/>
      <c r="CN422" s="317"/>
      <c r="CO422" s="317"/>
      <c r="CP422" s="317"/>
      <c r="CQ422" s="317"/>
    </row>
    <row r="423" spans="1:200" s="319" customFormat="1" ht="88.5" customHeight="1" x14ac:dyDescent="0.2">
      <c r="A423" s="375"/>
      <c r="B423" s="336" t="s">
        <v>412</v>
      </c>
      <c r="C423" s="145" t="s">
        <v>1003</v>
      </c>
      <c r="D423" s="636"/>
      <c r="E423" s="637"/>
      <c r="F423" s="636"/>
      <c r="G423" s="637"/>
      <c r="H423" s="636"/>
      <c r="I423" s="637"/>
      <c r="J423" s="636"/>
      <c r="K423" s="637"/>
      <c r="L423" s="636"/>
      <c r="M423" s="637"/>
      <c r="N423" s="636"/>
      <c r="O423" s="637"/>
      <c r="P423" s="636"/>
      <c r="Q423" s="637"/>
      <c r="R423" s="636"/>
      <c r="S423" s="637"/>
      <c r="T423" s="636"/>
      <c r="U423" s="637"/>
      <c r="V423" s="636"/>
      <c r="W423" s="637"/>
      <c r="X423" s="326"/>
      <c r="Y423" s="30">
        <f>IF(OR(D423="s",F423="s",H423="s",J423="s",L423="s",N423="s",P423="s",R423="s",T423="s",V423="s"), 0, IF(OR(D423="a",F423="a",H423="a",J423="a",L423="a",N423="a",P423="a",R423="a",T423="a",V423="a"),Z423,0))</f>
        <v>0</v>
      </c>
      <c r="Z423" s="379">
        <v>10</v>
      </c>
      <c r="AA423" s="40">
        <f>IF((COUNTIF(D423:W423,"a")+COUNTIF(D423:W423,"s"))&gt;0,IF((COUNTIF(D426:W426,"a")+COUNTIF(D426:W426,"s"))&gt;0,0,COUNTIF(D423:W423,"a")+COUNTIF(D423:W423,"s")), COUNTIF(D423:W423,"a")+COUNTIF(D423:W423,"s"))</f>
        <v>0</v>
      </c>
      <c r="AB423" s="314"/>
      <c r="AC423" s="318"/>
      <c r="AD423" s="258"/>
      <c r="AE423" s="460"/>
      <c r="AF423" s="318"/>
      <c r="AG423" s="318"/>
      <c r="AH423" s="318"/>
      <c r="AI423" s="318"/>
      <c r="AJ423" s="318"/>
      <c r="AK423" s="318"/>
      <c r="AL423" s="318"/>
      <c r="AM423" s="318"/>
      <c r="AN423" s="318"/>
      <c r="AO423" s="318"/>
      <c r="AP423" s="318"/>
      <c r="AQ423" s="318"/>
      <c r="AR423" s="318"/>
      <c r="AS423" s="318"/>
      <c r="AT423" s="318"/>
      <c r="AU423" s="318"/>
      <c r="AV423" s="318"/>
      <c r="AW423" s="318"/>
      <c r="AX423" s="318"/>
      <c r="AY423" s="318"/>
      <c r="AZ423" s="318"/>
      <c r="BA423" s="318"/>
      <c r="BB423" s="318"/>
      <c r="BC423" s="318"/>
      <c r="BD423" s="318"/>
      <c r="BE423" s="318"/>
      <c r="BF423" s="318"/>
      <c r="BG423" s="318"/>
      <c r="BH423" s="318"/>
      <c r="BI423" s="318"/>
      <c r="BJ423" s="318"/>
      <c r="BK423" s="318"/>
      <c r="BL423" s="318"/>
      <c r="BM423" s="318"/>
      <c r="BN423" s="318"/>
      <c r="BO423" s="318"/>
      <c r="BP423" s="318"/>
      <c r="BQ423" s="318"/>
      <c r="BR423" s="318"/>
      <c r="BS423" s="318"/>
      <c r="BT423" s="318"/>
      <c r="BU423" s="318"/>
      <c r="BV423" s="318"/>
      <c r="BW423" s="318"/>
      <c r="BX423" s="318"/>
      <c r="BY423" s="318"/>
      <c r="BZ423" s="318"/>
      <c r="CA423" s="318"/>
      <c r="CB423" s="318"/>
      <c r="CC423" s="318"/>
      <c r="CD423" s="318"/>
      <c r="CE423" s="317"/>
      <c r="CF423" s="317"/>
      <c r="CG423" s="317"/>
      <c r="CH423" s="317"/>
      <c r="CI423" s="317"/>
      <c r="CJ423" s="317"/>
      <c r="CK423" s="317"/>
      <c r="CL423" s="317"/>
      <c r="CM423" s="317"/>
      <c r="CN423" s="317"/>
      <c r="CO423" s="317"/>
      <c r="CP423" s="317"/>
      <c r="CQ423" s="317"/>
    </row>
    <row r="424" spans="1:200" s="319" customFormat="1" ht="67.7" customHeight="1" x14ac:dyDescent="0.2">
      <c r="A424" s="375"/>
      <c r="B424" s="336" t="s">
        <v>413</v>
      </c>
      <c r="C424" s="145" t="s">
        <v>1004</v>
      </c>
      <c r="D424" s="678"/>
      <c r="E424" s="679"/>
      <c r="F424" s="678"/>
      <c r="G424" s="679"/>
      <c r="H424" s="678"/>
      <c r="I424" s="679"/>
      <c r="J424" s="678"/>
      <c r="K424" s="679"/>
      <c r="L424" s="678"/>
      <c r="M424" s="679"/>
      <c r="N424" s="678"/>
      <c r="O424" s="679"/>
      <c r="P424" s="678"/>
      <c r="Q424" s="679"/>
      <c r="R424" s="678"/>
      <c r="S424" s="679"/>
      <c r="T424" s="678"/>
      <c r="U424" s="679"/>
      <c r="V424" s="678"/>
      <c r="W424" s="679"/>
      <c r="X424" s="371" t="str">
        <f>IF(X422="na","na","")</f>
        <v/>
      </c>
      <c r="Y424" s="30">
        <f>IF(OR(D424="s",F424="s",H424="s",J424="s",L424="s",N424="s",P424="s",R424="s",T424="s",V424="s"), 0, IF(OR(D424="a",F424="a",H424="a",J424="a",L424="a",N424="a",P424="a",R424="a",T424="a",V424="a"),Z424,0))</f>
        <v>0</v>
      </c>
      <c r="Z424" s="379">
        <f>IF(X424="na",0,5)</f>
        <v>5</v>
      </c>
      <c r="AA424" s="40">
        <f>IF(OR(COUNTIF(D426:W426,"a")+COUNTIF(D426:W426,"s")&gt;0),0,(COUNTIF(D424:W424,"a")+COUNTIF(D424:W424,"s")+COUNTIF(X424,"na")))</f>
        <v>0</v>
      </c>
      <c r="AB424" s="314"/>
      <c r="AC424" s="318"/>
      <c r="AD424" s="258" t="s">
        <v>209</v>
      </c>
      <c r="AE424" s="460"/>
      <c r="AF424" s="318"/>
      <c r="AG424" s="318"/>
      <c r="AH424" s="318"/>
      <c r="AI424" s="318"/>
      <c r="AJ424" s="318"/>
      <c r="AK424" s="318"/>
      <c r="AL424" s="318"/>
      <c r="AM424" s="318"/>
      <c r="AN424" s="318"/>
      <c r="AO424" s="318"/>
      <c r="AP424" s="318"/>
      <c r="AQ424" s="318"/>
      <c r="AR424" s="318"/>
      <c r="AS424" s="318"/>
      <c r="AT424" s="318"/>
      <c r="AU424" s="318"/>
      <c r="AV424" s="318"/>
      <c r="AW424" s="318"/>
      <c r="AX424" s="318"/>
      <c r="AY424" s="318"/>
      <c r="AZ424" s="318"/>
      <c r="BA424" s="318"/>
      <c r="BB424" s="318"/>
      <c r="BC424" s="318"/>
      <c r="BD424" s="318"/>
      <c r="BE424" s="318"/>
      <c r="BF424" s="318"/>
      <c r="BG424" s="318"/>
      <c r="BH424" s="318"/>
      <c r="BI424" s="318"/>
      <c r="BJ424" s="318"/>
      <c r="BK424" s="318"/>
      <c r="BL424" s="318"/>
      <c r="BM424" s="318"/>
      <c r="BN424" s="318"/>
      <c r="BO424" s="318"/>
      <c r="BP424" s="318"/>
      <c r="BQ424" s="318"/>
      <c r="BR424" s="318"/>
      <c r="BS424" s="318"/>
      <c r="BT424" s="318"/>
      <c r="BU424" s="318"/>
      <c r="BV424" s="318"/>
      <c r="BW424" s="318"/>
      <c r="BX424" s="318"/>
      <c r="BY424" s="318"/>
      <c r="BZ424" s="318"/>
      <c r="CA424" s="318"/>
      <c r="CB424" s="318"/>
      <c r="CC424" s="318"/>
      <c r="CD424" s="318"/>
      <c r="CE424" s="317"/>
      <c r="CF424" s="317"/>
      <c r="CG424" s="317"/>
      <c r="CH424" s="317"/>
      <c r="CI424" s="317"/>
      <c r="CJ424" s="317"/>
      <c r="CK424" s="317"/>
      <c r="CL424" s="317"/>
      <c r="CM424" s="317"/>
      <c r="CN424" s="317"/>
      <c r="CO424" s="317"/>
      <c r="CP424" s="317"/>
      <c r="CQ424" s="317"/>
    </row>
    <row r="425" spans="1:200" ht="30" customHeight="1" x14ac:dyDescent="0.2">
      <c r="A425" s="375"/>
      <c r="B425" s="308"/>
      <c r="C425" s="130" t="s">
        <v>1005</v>
      </c>
      <c r="D425" s="753"/>
      <c r="E425" s="754"/>
      <c r="F425" s="755"/>
      <c r="G425" s="755"/>
      <c r="H425" s="755"/>
      <c r="I425" s="755"/>
      <c r="J425" s="755"/>
      <c r="K425" s="755"/>
      <c r="L425" s="755"/>
      <c r="M425" s="755"/>
      <c r="N425" s="755"/>
      <c r="O425" s="755"/>
      <c r="P425" s="755"/>
      <c r="Q425" s="755"/>
      <c r="R425" s="755"/>
      <c r="S425" s="755"/>
      <c r="T425" s="755"/>
      <c r="U425" s="755"/>
      <c r="V425" s="755"/>
      <c r="W425" s="755"/>
      <c r="X425" s="755"/>
      <c r="Y425" s="755"/>
      <c r="Z425" s="756"/>
      <c r="AA425" s="40"/>
      <c r="AB425" s="53"/>
      <c r="AD425" s="258"/>
      <c r="AK425" s="247"/>
      <c r="AL425" s="247"/>
      <c r="AM425" s="247"/>
      <c r="AN425" s="247"/>
      <c r="AO425" s="247"/>
      <c r="AP425" s="247"/>
      <c r="AQ425" s="247"/>
      <c r="AR425" s="247"/>
      <c r="AS425" s="247"/>
      <c r="AT425" s="247"/>
      <c r="AU425" s="247"/>
      <c r="AV425" s="247"/>
      <c r="AW425" s="247"/>
      <c r="AX425" s="247"/>
      <c r="AY425" s="247"/>
      <c r="AZ425" s="247"/>
      <c r="BA425" s="247"/>
      <c r="BB425" s="247"/>
      <c r="BC425" s="247"/>
      <c r="BD425" s="247"/>
      <c r="BE425" s="247"/>
      <c r="BF425" s="247"/>
      <c r="BG425" s="247"/>
      <c r="BH425" s="247"/>
      <c r="BI425" s="247"/>
      <c r="BJ425" s="247"/>
      <c r="BK425" s="247"/>
      <c r="BL425" s="247"/>
      <c r="BM425" s="247"/>
      <c r="BN425" s="247"/>
      <c r="BO425" s="247"/>
      <c r="BP425" s="247"/>
      <c r="BQ425" s="247"/>
      <c r="BR425" s="247"/>
      <c r="BS425" s="247"/>
      <c r="BT425" s="247"/>
      <c r="BU425" s="247"/>
      <c r="BV425" s="247"/>
      <c r="BW425" s="247"/>
      <c r="BX425" s="247"/>
      <c r="BY425" s="247"/>
      <c r="BZ425" s="247"/>
      <c r="CA425" s="247"/>
      <c r="CB425" s="247"/>
      <c r="CC425" s="247"/>
      <c r="CD425" s="247"/>
      <c r="CE425" s="247"/>
      <c r="CF425" s="247"/>
      <c r="CG425" s="53"/>
      <c r="CH425" s="53"/>
      <c r="CI425" s="53"/>
      <c r="CJ425" s="53"/>
      <c r="CK425" s="53"/>
      <c r="CL425" s="53"/>
      <c r="CM425" s="53"/>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row>
    <row r="426" spans="1:200" s="319" customFormat="1" ht="27.95" customHeight="1" thickBot="1" x14ac:dyDescent="0.2">
      <c r="A426" s="375"/>
      <c r="B426" s="336" t="s">
        <v>281</v>
      </c>
      <c r="C426" s="145" t="s">
        <v>354</v>
      </c>
      <c r="D426" s="636"/>
      <c r="E426" s="637"/>
      <c r="F426" s="636"/>
      <c r="G426" s="637"/>
      <c r="H426" s="636"/>
      <c r="I426" s="637"/>
      <c r="J426" s="636"/>
      <c r="K426" s="637"/>
      <c r="L426" s="636"/>
      <c r="M426" s="637"/>
      <c r="N426" s="636"/>
      <c r="O426" s="637"/>
      <c r="P426" s="636"/>
      <c r="Q426" s="637"/>
      <c r="R426" s="636"/>
      <c r="S426" s="637"/>
      <c r="T426" s="636"/>
      <c r="U426" s="637"/>
      <c r="V426" s="636"/>
      <c r="W426" s="637"/>
      <c r="X426" s="594"/>
      <c r="Y426" s="595">
        <f>IF(OR(D426="s",F426="s",H426="s",J426="s",L426="s",N426="s",P426="s",R426="s",T426="s",V426="s"), 0, IF(OR(D426="a",F426="a",H426="a",J426="a",L426="a",N426="a",P426="a",R426="a",T426="a",V426="a"),Z426,0))</f>
        <v>0</v>
      </c>
      <c r="Z426" s="379">
        <v>50</v>
      </c>
      <c r="AA426" s="40">
        <f>IF(OR(COUNTIF(D414:W424,"a")+COUNTIF(D414:W424,"s")+COUNTIF(X414:X424,"na")&gt;0),0,(COUNTIF(D426:W426,"a")+COUNTIF(D426:W426,"s")))</f>
        <v>0</v>
      </c>
      <c r="AB426" s="314"/>
      <c r="AC426" s="318"/>
      <c r="AD426" s="258"/>
      <c r="AE426" s="460"/>
      <c r="AF426" s="318"/>
      <c r="AG426" s="318"/>
      <c r="AH426" s="318"/>
      <c r="AI426" s="318"/>
      <c r="AJ426" s="318"/>
      <c r="AK426" s="318"/>
      <c r="AL426" s="318"/>
      <c r="AM426" s="318"/>
      <c r="AN426" s="318"/>
      <c r="AO426" s="318"/>
      <c r="AP426" s="318"/>
      <c r="AQ426" s="318"/>
      <c r="AR426" s="318"/>
      <c r="AS426" s="318"/>
      <c r="AT426" s="318"/>
      <c r="AU426" s="318"/>
      <c r="AV426" s="318"/>
      <c r="AW426" s="318"/>
      <c r="AX426" s="318"/>
      <c r="AY426" s="318"/>
      <c r="AZ426" s="318"/>
      <c r="BA426" s="318"/>
      <c r="BB426" s="318"/>
      <c r="BC426" s="318"/>
      <c r="BD426" s="318"/>
      <c r="BE426" s="318"/>
      <c r="BF426" s="318"/>
      <c r="BG426" s="318"/>
      <c r="BH426" s="318"/>
      <c r="BI426" s="318"/>
      <c r="BJ426" s="318"/>
      <c r="BK426" s="318"/>
      <c r="BL426" s="318"/>
      <c r="BM426" s="318"/>
      <c r="BN426" s="318"/>
      <c r="BO426" s="318"/>
      <c r="BP426" s="318"/>
      <c r="BQ426" s="318"/>
      <c r="BR426" s="318"/>
      <c r="BS426" s="318"/>
      <c r="BT426" s="318"/>
      <c r="BU426" s="318"/>
      <c r="BV426" s="318"/>
      <c r="BW426" s="318"/>
      <c r="BX426" s="318"/>
      <c r="BY426" s="318"/>
      <c r="BZ426" s="318"/>
      <c r="CA426" s="318"/>
      <c r="CB426" s="318"/>
      <c r="CC426" s="318"/>
      <c r="CD426" s="318"/>
      <c r="CE426" s="317"/>
      <c r="CF426" s="317"/>
      <c r="CG426" s="317"/>
      <c r="CH426" s="317"/>
      <c r="CI426" s="317"/>
      <c r="CJ426" s="317"/>
      <c r="CK426" s="317"/>
      <c r="CL426" s="317"/>
      <c r="CM426" s="317"/>
      <c r="CN426" s="317"/>
      <c r="CO426" s="317"/>
      <c r="CP426" s="317"/>
      <c r="CQ426" s="317"/>
    </row>
    <row r="427" spans="1:200" s="319" customFormat="1" ht="21" customHeight="1" thickTop="1" thickBot="1" x14ac:dyDescent="0.25">
      <c r="A427" s="375"/>
      <c r="B427" s="193"/>
      <c r="C427" s="118"/>
      <c r="D427" s="692" t="s">
        <v>443</v>
      </c>
      <c r="E427" s="702"/>
      <c r="F427" s="702"/>
      <c r="G427" s="702"/>
      <c r="H427" s="702"/>
      <c r="I427" s="702"/>
      <c r="J427" s="702"/>
      <c r="K427" s="702"/>
      <c r="L427" s="702"/>
      <c r="M427" s="702"/>
      <c r="N427" s="702"/>
      <c r="O427" s="702"/>
      <c r="P427" s="702"/>
      <c r="Q427" s="702"/>
      <c r="R427" s="702"/>
      <c r="S427" s="702"/>
      <c r="T427" s="702"/>
      <c r="U427" s="702"/>
      <c r="V427" s="702"/>
      <c r="W427" s="702"/>
      <c r="X427" s="712"/>
      <c r="Y427" s="327">
        <f>SUM(Y414:Y426)</f>
        <v>0</v>
      </c>
      <c r="Z427" s="380">
        <f>SUM(Z414:Z424)</f>
        <v>50</v>
      </c>
      <c r="AA427" s="230"/>
      <c r="AB427" s="317"/>
      <c r="AC427" s="318"/>
      <c r="AD427" s="258"/>
      <c r="AE427" s="318"/>
      <c r="AF427" s="318"/>
      <c r="AG427" s="318"/>
      <c r="AH427" s="318"/>
      <c r="AI427" s="318"/>
      <c r="AJ427" s="318"/>
      <c r="AK427" s="318"/>
      <c r="AL427" s="318"/>
      <c r="AM427" s="318"/>
      <c r="AN427" s="318"/>
      <c r="AO427" s="318"/>
      <c r="AP427" s="318"/>
      <c r="AQ427" s="318"/>
      <c r="AR427" s="318"/>
      <c r="AS427" s="318"/>
      <c r="AT427" s="318"/>
      <c r="AU427" s="318"/>
      <c r="AV427" s="318"/>
      <c r="AW427" s="318"/>
      <c r="AX427" s="318"/>
      <c r="AY427" s="318"/>
      <c r="AZ427" s="318"/>
      <c r="BA427" s="318"/>
      <c r="BB427" s="318"/>
      <c r="BC427" s="318"/>
      <c r="BD427" s="318"/>
      <c r="BE427" s="318"/>
      <c r="BF427" s="318"/>
      <c r="BG427" s="318"/>
      <c r="BH427" s="318"/>
      <c r="BI427" s="318"/>
      <c r="BJ427" s="318"/>
      <c r="BK427" s="318"/>
      <c r="BL427" s="318"/>
      <c r="BM427" s="318"/>
      <c r="BN427" s="318"/>
      <c r="BO427" s="318"/>
      <c r="BP427" s="318"/>
      <c r="BQ427" s="318"/>
      <c r="BR427" s="318"/>
      <c r="BS427" s="318"/>
      <c r="BT427" s="318"/>
      <c r="BU427" s="318"/>
      <c r="BV427" s="318"/>
      <c r="BW427" s="318"/>
      <c r="BX427" s="318"/>
      <c r="BY427" s="318"/>
      <c r="BZ427" s="318"/>
      <c r="CA427" s="318"/>
      <c r="CB427" s="318"/>
      <c r="CC427" s="318"/>
      <c r="CD427" s="318"/>
      <c r="CE427" s="317"/>
      <c r="CF427" s="317"/>
      <c r="CG427" s="317"/>
      <c r="CH427" s="317"/>
      <c r="CI427" s="317"/>
      <c r="CJ427" s="317"/>
      <c r="CK427" s="317"/>
      <c r="CL427" s="317"/>
      <c r="CM427" s="317"/>
      <c r="CN427" s="317"/>
      <c r="CO427" s="317"/>
      <c r="CP427" s="317"/>
      <c r="CQ427" s="317"/>
    </row>
    <row r="428" spans="1:200" s="319" customFormat="1" ht="21" customHeight="1" thickBot="1" x14ac:dyDescent="0.25">
      <c r="A428" s="373"/>
      <c r="B428" s="328"/>
      <c r="C428" s="160"/>
      <c r="D428" s="695"/>
      <c r="E428" s="696"/>
      <c r="F428" s="757">
        <f>IF(AND(X414="na",X417="na",X422="na"),0,IF(AND(X414="na",X417="na"),10,IF(AND(X414="na",X422="na"),5,IF(AND(X417="na",X422="na"),5,IF(X414="na",15,IF(X417="na",15,IF(X422="na",10,20)))))))</f>
        <v>20</v>
      </c>
      <c r="G428" s="758"/>
      <c r="H428" s="758"/>
      <c r="I428" s="758"/>
      <c r="J428" s="758"/>
      <c r="K428" s="758"/>
      <c r="L428" s="758"/>
      <c r="M428" s="758"/>
      <c r="N428" s="758"/>
      <c r="O428" s="758"/>
      <c r="P428" s="758"/>
      <c r="Q428" s="758"/>
      <c r="R428" s="758"/>
      <c r="S428" s="758"/>
      <c r="T428" s="758"/>
      <c r="U428" s="758"/>
      <c r="V428" s="758"/>
      <c r="W428" s="758"/>
      <c r="X428" s="758"/>
      <c r="Y428" s="758"/>
      <c r="Z428" s="759"/>
      <c r="AA428" s="230"/>
      <c r="AB428" s="317"/>
      <c r="AC428" s="318"/>
      <c r="AD428" s="258"/>
      <c r="AE428" s="318"/>
      <c r="AF428" s="318"/>
      <c r="AG428" s="318"/>
      <c r="AH428" s="318"/>
      <c r="AI428" s="318"/>
      <c r="AJ428" s="318"/>
      <c r="AK428" s="318"/>
      <c r="AL428" s="318"/>
      <c r="AM428" s="318"/>
      <c r="AN428" s="318"/>
      <c r="AO428" s="318"/>
      <c r="AP428" s="318"/>
      <c r="AQ428" s="318"/>
      <c r="AR428" s="318"/>
      <c r="AS428" s="318"/>
      <c r="AT428" s="318"/>
      <c r="AU428" s="318"/>
      <c r="AV428" s="318"/>
      <c r="AW428" s="318"/>
      <c r="AX428" s="318"/>
      <c r="AY428" s="318"/>
      <c r="AZ428" s="318"/>
      <c r="BA428" s="318"/>
      <c r="BB428" s="318"/>
      <c r="BC428" s="318"/>
      <c r="BD428" s="318"/>
      <c r="BE428" s="318"/>
      <c r="BF428" s="318"/>
      <c r="BG428" s="318"/>
      <c r="BH428" s="318"/>
      <c r="BI428" s="318"/>
      <c r="BJ428" s="318"/>
      <c r="BK428" s="318"/>
      <c r="BL428" s="318"/>
      <c r="BM428" s="318"/>
      <c r="BN428" s="318"/>
      <c r="BO428" s="318"/>
      <c r="BP428" s="318"/>
      <c r="BQ428" s="318"/>
      <c r="BR428" s="318"/>
      <c r="BS428" s="318"/>
      <c r="BT428" s="318"/>
      <c r="BU428" s="318"/>
      <c r="BV428" s="318"/>
      <c r="BW428" s="318"/>
      <c r="BX428" s="318"/>
      <c r="BY428" s="318"/>
      <c r="BZ428" s="318"/>
      <c r="CA428" s="318"/>
      <c r="CB428" s="318"/>
      <c r="CC428" s="318"/>
      <c r="CD428" s="318"/>
      <c r="CE428" s="317"/>
      <c r="CF428" s="317"/>
      <c r="CG428" s="317"/>
      <c r="CH428" s="317"/>
      <c r="CI428" s="317"/>
      <c r="CJ428" s="317"/>
      <c r="CK428" s="317"/>
      <c r="CL428" s="317"/>
      <c r="CM428" s="317"/>
      <c r="CN428" s="317"/>
      <c r="CO428" s="317"/>
      <c r="CP428" s="317"/>
      <c r="CQ428" s="317"/>
    </row>
    <row r="429" spans="1:200" s="319" customFormat="1" ht="30" customHeight="1" thickBot="1" x14ac:dyDescent="0.25">
      <c r="A429" s="364"/>
      <c r="B429" s="416" t="s">
        <v>355</v>
      </c>
      <c r="C429" s="413" t="s">
        <v>356</v>
      </c>
      <c r="D429" s="329"/>
      <c r="E429" s="330"/>
      <c r="F429" s="291" t="s">
        <v>442</v>
      </c>
      <c r="G429" s="414"/>
      <c r="H429" s="176" t="s">
        <v>442</v>
      </c>
      <c r="I429" s="415"/>
      <c r="J429" s="179" t="s">
        <v>442</v>
      </c>
      <c r="K429" s="414"/>
      <c r="L429" s="176"/>
      <c r="M429" s="177"/>
      <c r="N429" s="176" t="s">
        <v>442</v>
      </c>
      <c r="O429" s="332"/>
      <c r="P429" s="176"/>
      <c r="Q429" s="330"/>
      <c r="R429" s="331"/>
      <c r="S429" s="332"/>
      <c r="T429" s="329"/>
      <c r="U429" s="330"/>
      <c r="V429" s="331"/>
      <c r="W429" s="332"/>
      <c r="X429" s="334"/>
      <c r="Y429" s="334"/>
      <c r="Z429" s="376"/>
      <c r="AA429" s="230"/>
      <c r="AB429" s="317"/>
      <c r="AC429" s="318"/>
      <c r="AD429" s="258"/>
      <c r="AE429" s="318"/>
      <c r="AF429" s="318"/>
      <c r="AG429" s="318"/>
      <c r="AH429" s="318"/>
      <c r="AI429" s="318"/>
      <c r="AJ429" s="318"/>
      <c r="AK429" s="318"/>
      <c r="AL429" s="318"/>
      <c r="AM429" s="318"/>
      <c r="AN429" s="318"/>
      <c r="AO429" s="318"/>
      <c r="AP429" s="318"/>
      <c r="AQ429" s="318"/>
      <c r="AR429" s="318"/>
      <c r="AS429" s="318"/>
      <c r="AT429" s="318"/>
      <c r="AU429" s="318"/>
      <c r="AV429" s="318"/>
      <c r="AW429" s="318"/>
      <c r="AX429" s="318"/>
      <c r="AY429" s="318"/>
      <c r="AZ429" s="318"/>
      <c r="BA429" s="318"/>
      <c r="BB429" s="318"/>
      <c r="BC429" s="318"/>
      <c r="BD429" s="318"/>
      <c r="BE429" s="318"/>
      <c r="BF429" s="318"/>
      <c r="BG429" s="318"/>
      <c r="BH429" s="318"/>
      <c r="BI429" s="318"/>
      <c r="BJ429" s="318"/>
      <c r="BK429" s="318"/>
      <c r="BL429" s="318"/>
      <c r="BM429" s="318"/>
      <c r="BN429" s="318"/>
      <c r="BO429" s="318"/>
      <c r="BP429" s="318"/>
      <c r="BQ429" s="318"/>
      <c r="BR429" s="318"/>
      <c r="BS429" s="318"/>
      <c r="BT429" s="318"/>
      <c r="BU429" s="318"/>
      <c r="BV429" s="318"/>
      <c r="BW429" s="318"/>
      <c r="BX429" s="318"/>
      <c r="BY429" s="318"/>
      <c r="BZ429" s="318"/>
      <c r="CA429" s="318"/>
      <c r="CB429" s="318"/>
      <c r="CC429" s="318"/>
      <c r="CD429" s="318"/>
      <c r="CE429" s="317"/>
      <c r="CF429" s="317"/>
      <c r="CG429" s="317"/>
      <c r="CH429" s="317"/>
      <c r="CI429" s="317"/>
      <c r="CJ429" s="317"/>
      <c r="CK429" s="317"/>
      <c r="CL429" s="317"/>
      <c r="CM429" s="317"/>
      <c r="CN429" s="317"/>
      <c r="CO429" s="317"/>
      <c r="CP429" s="317"/>
      <c r="CQ429" s="317"/>
    </row>
    <row r="430" spans="1:200" s="319" customFormat="1" ht="45" customHeight="1" x14ac:dyDescent="0.2">
      <c r="A430" s="375"/>
      <c r="B430" s="201" t="s">
        <v>357</v>
      </c>
      <c r="C430" s="108" t="s">
        <v>358</v>
      </c>
      <c r="D430" s="710"/>
      <c r="E430" s="711"/>
      <c r="F430" s="710"/>
      <c r="G430" s="711"/>
      <c r="H430" s="710"/>
      <c r="I430" s="711"/>
      <c r="J430" s="710"/>
      <c r="K430" s="711"/>
      <c r="L430" s="710"/>
      <c r="M430" s="711"/>
      <c r="N430" s="710"/>
      <c r="O430" s="711"/>
      <c r="P430" s="710"/>
      <c r="Q430" s="711"/>
      <c r="R430" s="710"/>
      <c r="S430" s="711"/>
      <c r="T430" s="710"/>
      <c r="U430" s="711"/>
      <c r="V430" s="710"/>
      <c r="W430" s="711"/>
      <c r="X430" s="326"/>
      <c r="Y430" s="622">
        <f t="shared" ref="Y430:Y433" si="57">IF(OR(D430="s",F430="s",H430="s",J430="s",L430="s",N430="s",P430="s",R430="s",T430="s",V430="s"), 0, IF(OR(D430="a",F430="a",H430="a",J430="a",L430="a",N430="a",P430="a",R430="a",T430="a",V430="a"),Z430,0))</f>
        <v>0</v>
      </c>
      <c r="Z430" s="382">
        <v>5</v>
      </c>
      <c r="AA430" s="230">
        <f t="shared" ref="AA430:AA433" si="58">COUNTIF(D430:W430,"a")+COUNTIF(D430:W430,"s")</f>
        <v>0</v>
      </c>
      <c r="AB430" s="452"/>
      <c r="AC430" s="318"/>
      <c r="AD430" s="258"/>
      <c r="AE430" s="460"/>
      <c r="AF430" s="318"/>
      <c r="AG430" s="318"/>
      <c r="AH430" s="318"/>
      <c r="AI430" s="318"/>
      <c r="AJ430" s="318"/>
      <c r="AK430" s="318"/>
      <c r="AL430" s="318"/>
      <c r="AM430" s="318"/>
      <c r="AN430" s="318"/>
      <c r="AO430" s="318"/>
      <c r="AP430" s="318"/>
      <c r="AQ430" s="318"/>
      <c r="AR430" s="318"/>
      <c r="AS430" s="318"/>
      <c r="AT430" s="318"/>
      <c r="AU430" s="318"/>
      <c r="AV430" s="318"/>
      <c r="AW430" s="318"/>
      <c r="AX430" s="318"/>
      <c r="AY430" s="318"/>
      <c r="AZ430" s="318"/>
      <c r="BA430" s="318"/>
      <c r="BB430" s="318"/>
      <c r="BC430" s="318"/>
      <c r="BD430" s="318"/>
      <c r="BE430" s="318"/>
      <c r="BF430" s="318"/>
      <c r="BG430" s="318"/>
      <c r="BH430" s="318"/>
      <c r="BI430" s="318"/>
      <c r="BJ430" s="318"/>
      <c r="BK430" s="318"/>
      <c r="BL430" s="318"/>
      <c r="BM430" s="318"/>
      <c r="BN430" s="318"/>
      <c r="BO430" s="318"/>
      <c r="BP430" s="318"/>
      <c r="BQ430" s="318"/>
      <c r="BR430" s="318"/>
      <c r="BS430" s="318"/>
      <c r="BT430" s="318"/>
      <c r="BU430" s="318"/>
      <c r="BV430" s="318"/>
      <c r="BW430" s="318"/>
      <c r="BX430" s="318"/>
      <c r="BY430" s="318"/>
      <c r="BZ430" s="318"/>
      <c r="CA430" s="318"/>
      <c r="CB430" s="318"/>
      <c r="CC430" s="318"/>
      <c r="CD430" s="318"/>
      <c r="CE430" s="317"/>
      <c r="CF430" s="317"/>
      <c r="CG430" s="317"/>
      <c r="CH430" s="317"/>
      <c r="CI430" s="317"/>
      <c r="CJ430" s="317"/>
      <c r="CK430" s="317"/>
      <c r="CL430" s="317"/>
      <c r="CM430" s="317"/>
      <c r="CN430" s="317"/>
      <c r="CO430" s="317"/>
      <c r="CP430" s="317"/>
      <c r="CQ430" s="317"/>
    </row>
    <row r="431" spans="1:200" s="319" customFormat="1" ht="45" customHeight="1" x14ac:dyDescent="0.2">
      <c r="A431" s="375"/>
      <c r="B431" s="199" t="s">
        <v>359</v>
      </c>
      <c r="C431" s="145" t="s">
        <v>360</v>
      </c>
      <c r="D431" s="678"/>
      <c r="E431" s="679"/>
      <c r="F431" s="678"/>
      <c r="G431" s="679"/>
      <c r="H431" s="678"/>
      <c r="I431" s="679"/>
      <c r="J431" s="678"/>
      <c r="K431" s="679"/>
      <c r="L431" s="678"/>
      <c r="M431" s="679"/>
      <c r="N431" s="678"/>
      <c r="O431" s="679"/>
      <c r="P431" s="678"/>
      <c r="Q431" s="679"/>
      <c r="R431" s="678"/>
      <c r="S431" s="679"/>
      <c r="T431" s="678"/>
      <c r="U431" s="679"/>
      <c r="V431" s="678"/>
      <c r="W431" s="679"/>
      <c r="X431" s="326"/>
      <c r="Y431" s="622">
        <f t="shared" si="57"/>
        <v>0</v>
      </c>
      <c r="Z431" s="379">
        <v>5</v>
      </c>
      <c r="AA431" s="230">
        <f t="shared" si="58"/>
        <v>0</v>
      </c>
      <c r="AB431" s="452"/>
      <c r="AC431" s="318"/>
      <c r="AD431" s="258" t="s">
        <v>209</v>
      </c>
      <c r="AE431" s="460"/>
      <c r="AF431" s="318"/>
      <c r="AG431" s="318"/>
      <c r="AH431" s="318"/>
      <c r="AI431" s="318"/>
      <c r="AJ431" s="318"/>
      <c r="AK431" s="318"/>
      <c r="AL431" s="318"/>
      <c r="AM431" s="318"/>
      <c r="AN431" s="318"/>
      <c r="AO431" s="318"/>
      <c r="AP431" s="318"/>
      <c r="AQ431" s="318"/>
      <c r="AR431" s="318"/>
      <c r="AS431" s="318"/>
      <c r="AT431" s="318"/>
      <c r="AU431" s="318"/>
      <c r="AV431" s="318"/>
      <c r="AW431" s="318"/>
      <c r="AX431" s="318"/>
      <c r="AY431" s="318"/>
      <c r="AZ431" s="318"/>
      <c r="BA431" s="318"/>
      <c r="BB431" s="318"/>
      <c r="BC431" s="318"/>
      <c r="BD431" s="318"/>
      <c r="BE431" s="318"/>
      <c r="BF431" s="318"/>
      <c r="BG431" s="318"/>
      <c r="BH431" s="318"/>
      <c r="BI431" s="318"/>
      <c r="BJ431" s="318"/>
      <c r="BK431" s="318"/>
      <c r="BL431" s="318"/>
      <c r="BM431" s="318"/>
      <c r="BN431" s="318"/>
      <c r="BO431" s="318"/>
      <c r="BP431" s="318"/>
      <c r="BQ431" s="318"/>
      <c r="BR431" s="318"/>
      <c r="BS431" s="318"/>
      <c r="BT431" s="318"/>
      <c r="BU431" s="318"/>
      <c r="BV431" s="318"/>
      <c r="BW431" s="318"/>
      <c r="BX431" s="318"/>
      <c r="BY431" s="318"/>
      <c r="BZ431" s="318"/>
      <c r="CA431" s="318"/>
      <c r="CB431" s="318"/>
      <c r="CC431" s="318"/>
      <c r="CD431" s="318"/>
      <c r="CE431" s="317"/>
      <c r="CF431" s="317"/>
      <c r="CG431" s="317"/>
      <c r="CH431" s="317"/>
      <c r="CI431" s="317"/>
      <c r="CJ431" s="317"/>
      <c r="CK431" s="317"/>
      <c r="CL431" s="317"/>
      <c r="CM431" s="317"/>
      <c r="CN431" s="317"/>
      <c r="CO431" s="317"/>
      <c r="CP431" s="317"/>
      <c r="CQ431" s="317"/>
    </row>
    <row r="432" spans="1:200" s="319" customFormat="1" ht="126" customHeight="1" x14ac:dyDescent="0.2">
      <c r="A432" s="375"/>
      <c r="B432" s="199" t="s">
        <v>361</v>
      </c>
      <c r="C432" s="145" t="s">
        <v>1006</v>
      </c>
      <c r="D432" s="636"/>
      <c r="E432" s="637"/>
      <c r="F432" s="636"/>
      <c r="G432" s="637"/>
      <c r="H432" s="636"/>
      <c r="I432" s="637"/>
      <c r="J432" s="636"/>
      <c r="K432" s="637"/>
      <c r="L432" s="636"/>
      <c r="M432" s="637"/>
      <c r="N432" s="636"/>
      <c r="O432" s="637"/>
      <c r="P432" s="636"/>
      <c r="Q432" s="637"/>
      <c r="R432" s="636"/>
      <c r="S432" s="637"/>
      <c r="T432" s="636"/>
      <c r="U432" s="637"/>
      <c r="V432" s="636"/>
      <c r="W432" s="637"/>
      <c r="X432" s="326"/>
      <c r="Y432" s="30">
        <f t="shared" si="57"/>
        <v>0</v>
      </c>
      <c r="Z432" s="379">
        <v>5</v>
      </c>
      <c r="AA432" s="230">
        <f t="shared" si="58"/>
        <v>0</v>
      </c>
      <c r="AB432" s="452"/>
      <c r="AC432" s="318"/>
      <c r="AD432" s="258" t="s">
        <v>209</v>
      </c>
      <c r="AE432" s="460"/>
      <c r="AF432" s="318"/>
      <c r="AG432" s="318"/>
      <c r="AH432" s="318"/>
      <c r="AI432" s="318"/>
      <c r="AJ432" s="318"/>
      <c r="AK432" s="318"/>
      <c r="AL432" s="318"/>
      <c r="AM432" s="318"/>
      <c r="AN432" s="318"/>
      <c r="AO432" s="318"/>
      <c r="AP432" s="318"/>
      <c r="AQ432" s="318"/>
      <c r="AR432" s="318"/>
      <c r="AS432" s="318"/>
      <c r="AT432" s="318"/>
      <c r="AU432" s="318"/>
      <c r="AV432" s="318"/>
      <c r="AW432" s="318"/>
      <c r="AX432" s="318"/>
      <c r="AY432" s="318"/>
      <c r="AZ432" s="318"/>
      <c r="BA432" s="318"/>
      <c r="BB432" s="318"/>
      <c r="BC432" s="318"/>
      <c r="BD432" s="318"/>
      <c r="BE432" s="318"/>
      <c r="BF432" s="318"/>
      <c r="BG432" s="318"/>
      <c r="BH432" s="318"/>
      <c r="BI432" s="318"/>
      <c r="BJ432" s="318"/>
      <c r="BK432" s="318"/>
      <c r="BL432" s="318"/>
      <c r="BM432" s="318"/>
      <c r="BN432" s="318"/>
      <c r="BO432" s="318"/>
      <c r="BP432" s="318"/>
      <c r="BQ432" s="318"/>
      <c r="BR432" s="318"/>
      <c r="BS432" s="318"/>
      <c r="BT432" s="318"/>
      <c r="BU432" s="318"/>
      <c r="BV432" s="318"/>
      <c r="BW432" s="318"/>
      <c r="BX432" s="318"/>
      <c r="BY432" s="318"/>
      <c r="BZ432" s="318"/>
      <c r="CA432" s="318"/>
      <c r="CB432" s="318"/>
      <c r="CC432" s="318"/>
      <c r="CD432" s="318"/>
      <c r="CE432" s="317"/>
      <c r="CF432" s="317"/>
      <c r="CG432" s="317"/>
      <c r="CH432" s="317"/>
      <c r="CI432" s="317"/>
      <c r="CJ432" s="317"/>
      <c r="CK432" s="317"/>
      <c r="CL432" s="317"/>
      <c r="CM432" s="317"/>
      <c r="CN432" s="317"/>
      <c r="CO432" s="317"/>
      <c r="CP432" s="317"/>
      <c r="CQ432" s="317"/>
    </row>
    <row r="433" spans="1:95" s="319" customFormat="1" ht="45" customHeight="1" thickBot="1" x14ac:dyDescent="0.25">
      <c r="A433" s="375"/>
      <c r="B433" s="199" t="s">
        <v>62</v>
      </c>
      <c r="C433" s="145" t="s">
        <v>63</v>
      </c>
      <c r="D433" s="678"/>
      <c r="E433" s="679"/>
      <c r="F433" s="678"/>
      <c r="G433" s="679"/>
      <c r="H433" s="678"/>
      <c r="I433" s="679"/>
      <c r="J433" s="678"/>
      <c r="K433" s="679"/>
      <c r="L433" s="678"/>
      <c r="M433" s="679"/>
      <c r="N433" s="678"/>
      <c r="O433" s="679"/>
      <c r="P433" s="678"/>
      <c r="Q433" s="679"/>
      <c r="R433" s="678"/>
      <c r="S433" s="679"/>
      <c r="T433" s="678"/>
      <c r="U433" s="679"/>
      <c r="V433" s="678"/>
      <c r="W433" s="679"/>
      <c r="X433" s="326"/>
      <c r="Y433" s="622">
        <f t="shared" si="57"/>
        <v>0</v>
      </c>
      <c r="Z433" s="379">
        <v>5</v>
      </c>
      <c r="AA433" s="230">
        <f t="shared" si="58"/>
        <v>0</v>
      </c>
      <c r="AB433" s="452"/>
      <c r="AC433" s="318"/>
      <c r="AD433" s="258"/>
      <c r="AE433" s="460"/>
      <c r="AF433" s="318"/>
      <c r="AG433" s="318"/>
      <c r="AH433" s="318"/>
      <c r="AI433" s="318"/>
      <c r="AJ433" s="318"/>
      <c r="AK433" s="318"/>
      <c r="AL433" s="318"/>
      <c r="AM433" s="318"/>
      <c r="AN433" s="318"/>
      <c r="AO433" s="318"/>
      <c r="AP433" s="318"/>
      <c r="AQ433" s="318"/>
      <c r="AR433" s="318"/>
      <c r="AS433" s="318"/>
      <c r="AT433" s="318"/>
      <c r="AU433" s="318"/>
      <c r="AV433" s="318"/>
      <c r="AW433" s="318"/>
      <c r="AX433" s="318"/>
      <c r="AY433" s="318"/>
      <c r="AZ433" s="318"/>
      <c r="BA433" s="318"/>
      <c r="BB433" s="318"/>
      <c r="BC433" s="318"/>
      <c r="BD433" s="318"/>
      <c r="BE433" s="318"/>
      <c r="BF433" s="318"/>
      <c r="BG433" s="318"/>
      <c r="BH433" s="318"/>
      <c r="BI433" s="318"/>
      <c r="BJ433" s="318"/>
      <c r="BK433" s="318"/>
      <c r="BL433" s="318"/>
      <c r="BM433" s="318"/>
      <c r="BN433" s="318"/>
      <c r="BO433" s="318"/>
      <c r="BP433" s="318"/>
      <c r="BQ433" s="318"/>
      <c r="BR433" s="318"/>
      <c r="BS433" s="318"/>
      <c r="BT433" s="318"/>
      <c r="BU433" s="318"/>
      <c r="BV433" s="318"/>
      <c r="BW433" s="318"/>
      <c r="BX433" s="318"/>
      <c r="BY433" s="318"/>
      <c r="BZ433" s="318"/>
      <c r="CA433" s="318"/>
      <c r="CB433" s="318"/>
      <c r="CC433" s="318"/>
      <c r="CD433" s="318"/>
      <c r="CE433" s="317"/>
      <c r="CF433" s="317"/>
      <c r="CG433" s="317"/>
      <c r="CH433" s="317"/>
      <c r="CI433" s="317"/>
      <c r="CJ433" s="317"/>
      <c r="CK433" s="317"/>
      <c r="CL433" s="317"/>
      <c r="CM433" s="317"/>
      <c r="CN433" s="317"/>
      <c r="CO433" s="317"/>
      <c r="CP433" s="317"/>
      <c r="CQ433" s="317"/>
    </row>
    <row r="434" spans="1:95" s="319" customFormat="1" ht="21" customHeight="1" thickTop="1" thickBot="1" x14ac:dyDescent="0.25">
      <c r="A434" s="375"/>
      <c r="B434" s="193"/>
      <c r="C434" s="118"/>
      <c r="D434" s="692" t="s">
        <v>443</v>
      </c>
      <c r="E434" s="702"/>
      <c r="F434" s="702"/>
      <c r="G434" s="702"/>
      <c r="H434" s="702"/>
      <c r="I434" s="702"/>
      <c r="J434" s="702"/>
      <c r="K434" s="702"/>
      <c r="L434" s="702"/>
      <c r="M434" s="702"/>
      <c r="N434" s="702"/>
      <c r="O434" s="702"/>
      <c r="P434" s="702"/>
      <c r="Q434" s="702"/>
      <c r="R434" s="702"/>
      <c r="S434" s="702"/>
      <c r="T434" s="702"/>
      <c r="U434" s="702"/>
      <c r="V434" s="702"/>
      <c r="W434" s="702"/>
      <c r="X434" s="712"/>
      <c r="Y434" s="327">
        <f>SUM(Y430:Y433)</f>
        <v>0</v>
      </c>
      <c r="Z434" s="380">
        <f>SUM(Z430:Z433)</f>
        <v>20</v>
      </c>
      <c r="AA434" s="230"/>
      <c r="AB434" s="317"/>
      <c r="AC434" s="318"/>
      <c r="AD434" s="258"/>
      <c r="AE434" s="318"/>
      <c r="AF434" s="318"/>
      <c r="AG434" s="318"/>
      <c r="AH434" s="318"/>
      <c r="AI434" s="318"/>
      <c r="AJ434" s="318"/>
      <c r="AK434" s="318"/>
      <c r="AL434" s="318"/>
      <c r="AM434" s="318"/>
      <c r="AN434" s="318"/>
      <c r="AO434" s="318"/>
      <c r="AP434" s="318"/>
      <c r="AQ434" s="318"/>
      <c r="AR434" s="318"/>
      <c r="AS434" s="318"/>
      <c r="AT434" s="318"/>
      <c r="AU434" s="318"/>
      <c r="AV434" s="318"/>
      <c r="AW434" s="318"/>
      <c r="AX434" s="318"/>
      <c r="AY434" s="318"/>
      <c r="AZ434" s="318"/>
      <c r="BA434" s="318"/>
      <c r="BB434" s="318"/>
      <c r="BC434" s="318"/>
      <c r="BD434" s="318"/>
      <c r="BE434" s="318"/>
      <c r="BF434" s="318"/>
      <c r="BG434" s="318"/>
      <c r="BH434" s="318"/>
      <c r="BI434" s="318"/>
      <c r="BJ434" s="318"/>
      <c r="BK434" s="318"/>
      <c r="BL434" s="318"/>
      <c r="BM434" s="318"/>
      <c r="BN434" s="318"/>
      <c r="BO434" s="318"/>
      <c r="BP434" s="318"/>
      <c r="BQ434" s="318"/>
      <c r="BR434" s="318"/>
      <c r="BS434" s="318"/>
      <c r="BT434" s="318"/>
      <c r="BU434" s="318"/>
      <c r="BV434" s="318"/>
      <c r="BW434" s="318"/>
      <c r="BX434" s="318"/>
      <c r="BY434" s="318"/>
      <c r="BZ434" s="318"/>
      <c r="CA434" s="318"/>
      <c r="CB434" s="318"/>
      <c r="CC434" s="318"/>
      <c r="CD434" s="318"/>
      <c r="CE434" s="317"/>
      <c r="CF434" s="317"/>
      <c r="CG434" s="317"/>
      <c r="CH434" s="317"/>
      <c r="CI434" s="317"/>
      <c r="CJ434" s="317"/>
      <c r="CK434" s="317"/>
      <c r="CL434" s="317"/>
      <c r="CM434" s="317"/>
      <c r="CN434" s="317"/>
      <c r="CO434" s="317"/>
      <c r="CP434" s="317"/>
      <c r="CQ434" s="317"/>
    </row>
    <row r="435" spans="1:95" s="319" customFormat="1" ht="21" customHeight="1" thickBot="1" x14ac:dyDescent="0.25">
      <c r="A435" s="373"/>
      <c r="B435" s="328"/>
      <c r="C435" s="160"/>
      <c r="D435" s="695"/>
      <c r="E435" s="696"/>
      <c r="F435" s="750">
        <v>10</v>
      </c>
      <c r="G435" s="751"/>
      <c r="H435" s="751"/>
      <c r="I435" s="751"/>
      <c r="J435" s="751"/>
      <c r="K435" s="751"/>
      <c r="L435" s="751"/>
      <c r="M435" s="751"/>
      <c r="N435" s="751"/>
      <c r="O435" s="751"/>
      <c r="P435" s="751"/>
      <c r="Q435" s="751"/>
      <c r="R435" s="751"/>
      <c r="S435" s="751"/>
      <c r="T435" s="751"/>
      <c r="U435" s="751"/>
      <c r="V435" s="751"/>
      <c r="W435" s="751"/>
      <c r="X435" s="751"/>
      <c r="Y435" s="751"/>
      <c r="Z435" s="752"/>
      <c r="AA435" s="230"/>
      <c r="AB435" s="317"/>
      <c r="AC435" s="318"/>
      <c r="AD435" s="258"/>
      <c r="AE435" s="318"/>
      <c r="AF435" s="318"/>
      <c r="AG435" s="318"/>
      <c r="AH435" s="318"/>
      <c r="AI435" s="318"/>
      <c r="AJ435" s="318"/>
      <c r="AK435" s="318"/>
      <c r="AL435" s="318"/>
      <c r="AM435" s="318"/>
      <c r="AN435" s="318"/>
      <c r="AO435" s="318"/>
      <c r="AP435" s="318"/>
      <c r="AQ435" s="318"/>
      <c r="AR435" s="318"/>
      <c r="AS435" s="318"/>
      <c r="AT435" s="318"/>
      <c r="AU435" s="318"/>
      <c r="AV435" s="318"/>
      <c r="AW435" s="318"/>
      <c r="AX435" s="318"/>
      <c r="AY435" s="318"/>
      <c r="AZ435" s="318"/>
      <c r="BA435" s="318"/>
      <c r="BB435" s="318"/>
      <c r="BC435" s="318"/>
      <c r="BD435" s="318"/>
      <c r="BE435" s="318"/>
      <c r="BF435" s="318"/>
      <c r="BG435" s="318"/>
      <c r="BH435" s="318"/>
      <c r="BI435" s="318"/>
      <c r="BJ435" s="318"/>
      <c r="BK435" s="318"/>
      <c r="BL435" s="318"/>
      <c r="BM435" s="318"/>
      <c r="BN435" s="318"/>
      <c r="BO435" s="318"/>
      <c r="BP435" s="318"/>
      <c r="BQ435" s="318"/>
      <c r="BR435" s="318"/>
      <c r="BS435" s="318"/>
      <c r="BT435" s="318"/>
      <c r="BU435" s="318"/>
      <c r="BV435" s="318"/>
      <c r="BW435" s="318"/>
      <c r="BX435" s="318"/>
      <c r="BY435" s="318"/>
      <c r="BZ435" s="318"/>
      <c r="CA435" s="318"/>
      <c r="CB435" s="318"/>
      <c r="CC435" s="318"/>
      <c r="CD435" s="318"/>
      <c r="CE435" s="317"/>
      <c r="CF435" s="317"/>
      <c r="CG435" s="317"/>
      <c r="CH435" s="317"/>
      <c r="CI435" s="317"/>
      <c r="CJ435" s="317"/>
      <c r="CK435" s="317"/>
      <c r="CL435" s="317"/>
      <c r="CM435" s="317"/>
      <c r="CN435" s="317"/>
      <c r="CO435" s="317"/>
      <c r="CP435" s="317"/>
      <c r="CQ435" s="317"/>
    </row>
    <row r="436" spans="1:95" s="36" customFormat="1" ht="30" customHeight="1" thickBot="1" x14ac:dyDescent="0.25">
      <c r="A436" s="364"/>
      <c r="B436" s="203">
        <v>5900</v>
      </c>
      <c r="C436" s="175" t="s">
        <v>486</v>
      </c>
      <c r="D436" s="176" t="s">
        <v>442</v>
      </c>
      <c r="E436" s="177"/>
      <c r="F436" s="176" t="s">
        <v>442</v>
      </c>
      <c r="G436" s="178"/>
      <c r="H436" s="176" t="s">
        <v>442</v>
      </c>
      <c r="I436" s="177"/>
      <c r="J436" s="179"/>
      <c r="K436" s="178"/>
      <c r="L436" s="180"/>
      <c r="M436" s="177"/>
      <c r="N436" s="181"/>
      <c r="O436" s="177"/>
      <c r="P436" s="180"/>
      <c r="Q436" s="177"/>
      <c r="R436" s="180"/>
      <c r="S436" s="177"/>
      <c r="T436" s="180"/>
      <c r="U436" s="182"/>
      <c r="V436" s="176"/>
      <c r="W436" s="177"/>
      <c r="X436" s="183"/>
      <c r="Y436" s="183"/>
      <c r="Z436" s="376"/>
      <c r="AA436" s="229"/>
      <c r="AB436" s="47"/>
      <c r="AC436" s="249"/>
      <c r="AD436" s="258"/>
      <c r="AE436" s="249"/>
      <c r="AF436" s="249"/>
      <c r="AG436" s="249"/>
      <c r="AH436" s="249"/>
      <c r="AI436" s="249"/>
      <c r="AJ436" s="249"/>
      <c r="AK436" s="249"/>
      <c r="AL436" s="249"/>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c r="BM436" s="249"/>
      <c r="BN436" s="249"/>
      <c r="BO436" s="249"/>
      <c r="BP436" s="249"/>
      <c r="BQ436" s="249"/>
      <c r="BR436" s="249"/>
      <c r="BS436" s="249"/>
      <c r="BT436" s="249"/>
      <c r="BU436" s="249"/>
      <c r="BV436" s="249"/>
      <c r="BW436" s="249"/>
      <c r="BX436" s="249"/>
      <c r="BY436" s="249"/>
      <c r="BZ436" s="249"/>
      <c r="CA436" s="249"/>
      <c r="CB436" s="249"/>
      <c r="CC436" s="249"/>
      <c r="CD436" s="249"/>
      <c r="CE436" s="47"/>
      <c r="CF436" s="47"/>
      <c r="CG436" s="47"/>
      <c r="CH436" s="47"/>
      <c r="CI436" s="47"/>
      <c r="CJ436" s="47"/>
      <c r="CK436" s="47"/>
      <c r="CL436" s="47"/>
      <c r="CM436" s="47"/>
      <c r="CN436" s="47"/>
      <c r="CO436" s="47"/>
      <c r="CP436" s="47"/>
      <c r="CQ436" s="47"/>
    </row>
    <row r="437" spans="1:95" s="36" customFormat="1" ht="48" customHeight="1" thickBot="1" x14ac:dyDescent="0.25">
      <c r="A437" s="375"/>
      <c r="B437" s="188"/>
      <c r="C437" s="144" t="s">
        <v>419</v>
      </c>
      <c r="D437" s="708"/>
      <c r="E437" s="708"/>
      <c r="F437" s="708"/>
      <c r="G437" s="708"/>
      <c r="H437" s="708"/>
      <c r="I437" s="708"/>
      <c r="J437" s="708"/>
      <c r="K437" s="708"/>
      <c r="L437" s="708"/>
      <c r="M437" s="708"/>
      <c r="N437" s="708"/>
      <c r="O437" s="708"/>
      <c r="P437" s="708"/>
      <c r="Q437" s="708"/>
      <c r="R437" s="708"/>
      <c r="S437" s="708"/>
      <c r="T437" s="708"/>
      <c r="U437" s="708"/>
      <c r="V437" s="708"/>
      <c r="W437" s="708"/>
      <c r="X437" s="708"/>
      <c r="Y437" s="708"/>
      <c r="Z437" s="709"/>
      <c r="AA437" s="229"/>
      <c r="AB437" s="47"/>
      <c r="AC437" s="249"/>
      <c r="AD437" s="258"/>
      <c r="AE437" s="249"/>
      <c r="AF437" s="249"/>
      <c r="AG437" s="249"/>
      <c r="AH437" s="249"/>
      <c r="AI437" s="249"/>
      <c r="AJ437" s="249"/>
      <c r="AK437" s="249"/>
      <c r="AL437" s="249"/>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c r="BM437" s="249"/>
      <c r="BN437" s="249"/>
      <c r="BO437" s="249"/>
      <c r="BP437" s="249"/>
      <c r="BQ437" s="249"/>
      <c r="BR437" s="249"/>
      <c r="BS437" s="249"/>
      <c r="BT437" s="249"/>
      <c r="BU437" s="249"/>
      <c r="BV437" s="249"/>
      <c r="BW437" s="249"/>
      <c r="BX437" s="249"/>
      <c r="BY437" s="249"/>
      <c r="BZ437" s="249"/>
      <c r="CA437" s="249"/>
      <c r="CB437" s="249"/>
      <c r="CC437" s="249"/>
      <c r="CD437" s="249"/>
      <c r="CE437" s="47"/>
      <c r="CF437" s="47"/>
      <c r="CG437" s="47"/>
      <c r="CH437" s="47"/>
      <c r="CI437" s="47"/>
      <c r="CJ437" s="47"/>
      <c r="CK437" s="47"/>
      <c r="CL437" s="47"/>
      <c r="CM437" s="47"/>
      <c r="CN437" s="47"/>
      <c r="CO437" s="47"/>
      <c r="CP437" s="47"/>
      <c r="CQ437" s="47"/>
    </row>
    <row r="438" spans="1:95" s="36" customFormat="1" ht="45" customHeight="1" x14ac:dyDescent="0.2">
      <c r="A438" s="375"/>
      <c r="B438" s="189" t="s">
        <v>500</v>
      </c>
      <c r="C438" s="108" t="s">
        <v>1007</v>
      </c>
      <c r="D438" s="710"/>
      <c r="E438" s="711"/>
      <c r="F438" s="710"/>
      <c r="G438" s="711"/>
      <c r="H438" s="710"/>
      <c r="I438" s="711"/>
      <c r="J438" s="710"/>
      <c r="K438" s="711"/>
      <c r="L438" s="710"/>
      <c r="M438" s="711"/>
      <c r="N438" s="710"/>
      <c r="O438" s="711"/>
      <c r="P438" s="710"/>
      <c r="Q438" s="711"/>
      <c r="R438" s="710"/>
      <c r="S438" s="711"/>
      <c r="T438" s="710"/>
      <c r="U438" s="711"/>
      <c r="V438" s="710"/>
      <c r="W438" s="711"/>
      <c r="X438" s="458"/>
      <c r="Y438" s="628">
        <f>IF(OR(D438="s",F438="s",H438="s",J438="s",L438="s",N438="s",P438="s",R438="s",T438="s",V438="s"), 0, IF(OR(D438="a",F438="a",H438="a",J438="a",L438="a",N438="a",P438="a",R438="a",T438="a",V438="a"),Z438,0))</f>
        <v>0</v>
      </c>
      <c r="Z438" s="382">
        <v>40</v>
      </c>
      <c r="AA438" s="230">
        <f>COUNTIF(D438:W438,"a")+COUNTIF(D438:W438,"s")</f>
        <v>0</v>
      </c>
      <c r="AB438" s="452"/>
      <c r="AC438" s="249"/>
      <c r="AD438" s="258" t="s">
        <v>209</v>
      </c>
      <c r="AE438" s="249"/>
      <c r="AF438" s="249"/>
      <c r="AG438" s="249"/>
      <c r="AH438" s="249"/>
      <c r="AI438" s="249"/>
      <c r="AJ438" s="249"/>
      <c r="AK438" s="249"/>
      <c r="AL438" s="249"/>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c r="BM438" s="249"/>
      <c r="BN438" s="249"/>
      <c r="BO438" s="249"/>
      <c r="BP438" s="249"/>
      <c r="BQ438" s="249"/>
      <c r="BR438" s="249"/>
      <c r="BS438" s="249"/>
      <c r="BT438" s="249"/>
      <c r="BU438" s="249"/>
      <c r="BV438" s="249"/>
      <c r="BW438" s="249"/>
      <c r="BX438" s="249"/>
      <c r="BY438" s="249"/>
      <c r="BZ438" s="249"/>
      <c r="CA438" s="249"/>
      <c r="CB438" s="249"/>
      <c r="CC438" s="249"/>
      <c r="CD438" s="249"/>
      <c r="CE438" s="47"/>
      <c r="CF438" s="47"/>
      <c r="CG438" s="47"/>
      <c r="CH438" s="47"/>
      <c r="CI438" s="47"/>
      <c r="CJ438" s="47"/>
      <c r="CK438" s="47"/>
      <c r="CL438" s="47"/>
      <c r="CM438" s="47"/>
      <c r="CN438" s="47"/>
      <c r="CO438" s="47"/>
      <c r="CP438" s="47"/>
      <c r="CQ438" s="47"/>
    </row>
    <row r="439" spans="1:95" s="36" customFormat="1" ht="67.7" customHeight="1" x14ac:dyDescent="0.2">
      <c r="A439" s="375"/>
      <c r="B439" s="189" t="s">
        <v>499</v>
      </c>
      <c r="C439" s="115" t="s">
        <v>206</v>
      </c>
      <c r="D439" s="678"/>
      <c r="E439" s="679"/>
      <c r="F439" s="678"/>
      <c r="G439" s="679"/>
      <c r="H439" s="678"/>
      <c r="I439" s="679"/>
      <c r="J439" s="678"/>
      <c r="K439" s="679"/>
      <c r="L439" s="678"/>
      <c r="M439" s="679"/>
      <c r="N439" s="678"/>
      <c r="O439" s="679"/>
      <c r="P439" s="678"/>
      <c r="Q439" s="679"/>
      <c r="R439" s="678"/>
      <c r="S439" s="679"/>
      <c r="T439" s="678"/>
      <c r="U439" s="679"/>
      <c r="V439" s="678"/>
      <c r="W439" s="679"/>
      <c r="X439" s="458"/>
      <c r="Y439" s="622">
        <f>IF(OR(D439="s",F439="s",H439="s",J439="s",L439="s",N439="s",P439="s",R439="s",T439="s",V439="s"), 0, IF(OR(D439="a",F439="a",H439="a",J439="a",L439="a",N439="a",P439="a",R439="a",T439="a",V439="a"),Z439,0))</f>
        <v>0</v>
      </c>
      <c r="Z439" s="379">
        <v>10</v>
      </c>
      <c r="AA439" s="230">
        <f>COUNTIF(D439:W439,"a")+COUNTIF(D439:W439,"s")</f>
        <v>0</v>
      </c>
      <c r="AB439" s="452"/>
      <c r="AC439" s="249"/>
      <c r="AD439" s="258"/>
      <c r="AE439" s="249"/>
      <c r="AF439" s="249"/>
      <c r="AG439" s="249"/>
      <c r="AH439" s="249"/>
      <c r="AI439" s="249"/>
      <c r="AJ439" s="249"/>
      <c r="AK439" s="249"/>
      <c r="AL439" s="249"/>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c r="BM439" s="249"/>
      <c r="BN439" s="249"/>
      <c r="BO439" s="249"/>
      <c r="BP439" s="249"/>
      <c r="BQ439" s="249"/>
      <c r="BR439" s="249"/>
      <c r="BS439" s="249"/>
      <c r="BT439" s="249"/>
      <c r="BU439" s="249"/>
      <c r="BV439" s="249"/>
      <c r="BW439" s="249"/>
      <c r="BX439" s="249"/>
      <c r="BY439" s="249"/>
      <c r="BZ439" s="249"/>
      <c r="CA439" s="249"/>
      <c r="CB439" s="249"/>
      <c r="CC439" s="249"/>
      <c r="CD439" s="249"/>
      <c r="CE439" s="47"/>
      <c r="CF439" s="47"/>
      <c r="CG439" s="47"/>
      <c r="CH439" s="47"/>
      <c r="CI439" s="47"/>
      <c r="CJ439" s="47"/>
      <c r="CK439" s="47"/>
      <c r="CL439" s="47"/>
      <c r="CM439" s="47"/>
      <c r="CN439" s="47"/>
      <c r="CO439" s="47"/>
      <c r="CP439" s="47"/>
      <c r="CQ439" s="47"/>
    </row>
    <row r="440" spans="1:95" s="36" customFormat="1" ht="67.7" customHeight="1" thickBot="1" x14ac:dyDescent="0.25">
      <c r="A440" s="375"/>
      <c r="B440" s="189" t="s">
        <v>498</v>
      </c>
      <c r="C440" s="115" t="s">
        <v>1008</v>
      </c>
      <c r="D440" s="746"/>
      <c r="E440" s="747"/>
      <c r="F440" s="746"/>
      <c r="G440" s="747"/>
      <c r="H440" s="746"/>
      <c r="I440" s="747"/>
      <c r="J440" s="746"/>
      <c r="K440" s="747"/>
      <c r="L440" s="746"/>
      <c r="M440" s="747"/>
      <c r="N440" s="746"/>
      <c r="O440" s="747"/>
      <c r="P440" s="746"/>
      <c r="Q440" s="747"/>
      <c r="R440" s="746"/>
      <c r="S440" s="747"/>
      <c r="T440" s="746"/>
      <c r="U440" s="747"/>
      <c r="V440" s="746"/>
      <c r="W440" s="747"/>
      <c r="X440" s="458"/>
      <c r="Y440" s="622">
        <f>IF(OR(D440="s",F440="s",H440="s",J440="s",L440="s",N440="s",P440="s",R440="s",T440="s",V440="s"), 0, IF(OR(D440="a",F440="a",H440="a",J440="a",L440="a",N440="a",P440="a",R440="a",T440="a",V440="a"),Z440,0))</f>
        <v>0</v>
      </c>
      <c r="Z440" s="379">
        <v>10</v>
      </c>
      <c r="AA440" s="230">
        <f>COUNTIF(D440:W440,"a")+COUNTIF(D440:W440,"s")</f>
        <v>0</v>
      </c>
      <c r="AB440" s="452"/>
      <c r="AC440" s="249"/>
      <c r="AD440" s="258"/>
      <c r="AE440" s="249"/>
      <c r="AF440" s="249"/>
      <c r="AG440" s="249"/>
      <c r="AH440" s="249"/>
      <c r="AI440" s="249"/>
      <c r="AJ440" s="249"/>
      <c r="AK440" s="249"/>
      <c r="AL440" s="249"/>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c r="BM440" s="249"/>
      <c r="BN440" s="249"/>
      <c r="BO440" s="249"/>
      <c r="BP440" s="249"/>
      <c r="BQ440" s="249"/>
      <c r="BR440" s="249"/>
      <c r="BS440" s="249"/>
      <c r="BT440" s="249"/>
      <c r="BU440" s="249"/>
      <c r="BV440" s="249"/>
      <c r="BW440" s="249"/>
      <c r="BX440" s="249"/>
      <c r="BY440" s="249"/>
      <c r="BZ440" s="249"/>
      <c r="CA440" s="249"/>
      <c r="CB440" s="249"/>
      <c r="CC440" s="249"/>
      <c r="CD440" s="249"/>
      <c r="CE440" s="47"/>
      <c r="CF440" s="47"/>
      <c r="CG440" s="47"/>
      <c r="CH440" s="47"/>
      <c r="CI440" s="47"/>
      <c r="CJ440" s="47"/>
      <c r="CK440" s="47"/>
      <c r="CL440" s="47"/>
      <c r="CM440" s="47"/>
      <c r="CN440" s="47"/>
      <c r="CO440" s="47"/>
      <c r="CP440" s="47"/>
      <c r="CQ440" s="47"/>
    </row>
    <row r="441" spans="1:95" s="36" customFormat="1" ht="48" customHeight="1" thickBot="1" x14ac:dyDescent="0.25">
      <c r="A441" s="375"/>
      <c r="B441" s="189"/>
      <c r="C441" s="749" t="s">
        <v>1009</v>
      </c>
      <c r="D441" s="708"/>
      <c r="E441" s="708"/>
      <c r="F441" s="708"/>
      <c r="G441" s="708"/>
      <c r="H441" s="708"/>
      <c r="I441" s="708"/>
      <c r="J441" s="708"/>
      <c r="K441" s="708"/>
      <c r="L441" s="708"/>
      <c r="M441" s="708"/>
      <c r="N441" s="708"/>
      <c r="O441" s="708"/>
      <c r="P441" s="708"/>
      <c r="Q441" s="708"/>
      <c r="R441" s="708"/>
      <c r="S441" s="708"/>
      <c r="T441" s="708"/>
      <c r="U441" s="708"/>
      <c r="V441" s="708"/>
      <c r="W441" s="708"/>
      <c r="X441" s="708"/>
      <c r="Y441" s="708"/>
      <c r="Z441" s="709"/>
      <c r="AA441" s="229"/>
      <c r="AB441" s="47"/>
      <c r="AC441" s="249"/>
      <c r="AD441" s="258"/>
      <c r="AE441" s="249"/>
      <c r="AF441" s="249"/>
      <c r="AG441" s="249"/>
      <c r="AH441" s="249"/>
      <c r="AI441" s="249"/>
      <c r="AJ441" s="249"/>
      <c r="AK441" s="249"/>
      <c r="AL441" s="249"/>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c r="BM441" s="249"/>
      <c r="BN441" s="249"/>
      <c r="BO441" s="249"/>
      <c r="BP441" s="249"/>
      <c r="BQ441" s="249"/>
      <c r="BR441" s="249"/>
      <c r="BS441" s="249"/>
      <c r="BT441" s="249"/>
      <c r="BU441" s="249"/>
      <c r="BV441" s="249"/>
      <c r="BW441" s="249"/>
      <c r="BX441" s="249"/>
      <c r="BY441" s="249"/>
      <c r="BZ441" s="249"/>
      <c r="CA441" s="249"/>
      <c r="CB441" s="249"/>
      <c r="CC441" s="249"/>
      <c r="CD441" s="249"/>
      <c r="CE441" s="47"/>
      <c r="CF441" s="47"/>
      <c r="CG441" s="47"/>
      <c r="CH441" s="47"/>
      <c r="CI441" s="47"/>
      <c r="CJ441" s="47"/>
      <c r="CK441" s="47"/>
      <c r="CL441" s="47"/>
      <c r="CM441" s="47"/>
      <c r="CN441" s="47"/>
      <c r="CO441" s="47"/>
      <c r="CP441" s="47"/>
      <c r="CQ441" s="47"/>
    </row>
    <row r="442" spans="1:95" s="36" customFormat="1" ht="45" customHeight="1" x14ac:dyDescent="0.2">
      <c r="A442" s="375"/>
      <c r="B442" s="189" t="s">
        <v>496</v>
      </c>
      <c r="C442" s="115" t="s">
        <v>1010</v>
      </c>
      <c r="D442" s="710"/>
      <c r="E442" s="711"/>
      <c r="F442" s="710"/>
      <c r="G442" s="711"/>
      <c r="H442" s="710"/>
      <c r="I442" s="711"/>
      <c r="J442" s="710"/>
      <c r="K442" s="711"/>
      <c r="L442" s="710"/>
      <c r="M442" s="711"/>
      <c r="N442" s="710"/>
      <c r="O442" s="711"/>
      <c r="P442" s="710"/>
      <c r="Q442" s="711"/>
      <c r="R442" s="710"/>
      <c r="S442" s="711"/>
      <c r="T442" s="710"/>
      <c r="U442" s="711"/>
      <c r="V442" s="710"/>
      <c r="W442" s="711"/>
      <c r="X442" s="458"/>
      <c r="Y442" s="30">
        <f>IF(OR(D442="s",F442="s",H442="s",J442="s",L442="s",N442="s",P442="s",R442="s",T442="s",V442="s"), 0, IF(OR(D442="a",F442="a",H442="a",J442="a",L442="a",N442="a",P442="a",R442="a",T442="a",V442="a"),Z442,0))</f>
        <v>0</v>
      </c>
      <c r="Z442" s="379">
        <v>40</v>
      </c>
      <c r="AA442" s="230">
        <f>IF((COUNTIF(D442:W442,"a")+COUNTIF(D442:W442,"s"))&gt;0,IF(OR((COUNTIF(D443:W443,"a")+COUNTIF(D443:W443,"s"))),0,COUNTIF(D442:W442,"a")+COUNTIF(D442:W442,"s")),COUNTIF(D442:W442,"a")+COUNTIF(D442:W442,"s"))</f>
        <v>0</v>
      </c>
      <c r="AB442" s="314"/>
      <c r="AC442" s="249"/>
      <c r="AD442" s="258"/>
      <c r="AE442" s="249"/>
      <c r="AF442" s="249"/>
      <c r="AG442" s="249"/>
      <c r="AH442" s="249"/>
      <c r="AI442" s="249"/>
      <c r="AJ442" s="249"/>
      <c r="AK442" s="249"/>
      <c r="AL442" s="249"/>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c r="BM442" s="249"/>
      <c r="BN442" s="249"/>
      <c r="BO442" s="249"/>
      <c r="BP442" s="249"/>
      <c r="BQ442" s="249"/>
      <c r="BR442" s="249"/>
      <c r="BS442" s="249"/>
      <c r="BT442" s="249"/>
      <c r="BU442" s="249"/>
      <c r="BV442" s="249"/>
      <c r="BW442" s="249"/>
      <c r="BX442" s="249"/>
      <c r="BY442" s="249"/>
      <c r="BZ442" s="249"/>
      <c r="CA442" s="249"/>
      <c r="CB442" s="249"/>
      <c r="CC442" s="249"/>
      <c r="CD442" s="249"/>
      <c r="CE442" s="47"/>
      <c r="CF442" s="47"/>
      <c r="CG442" s="47"/>
      <c r="CH442" s="47"/>
      <c r="CI442" s="47"/>
      <c r="CJ442" s="47"/>
      <c r="CK442" s="47"/>
      <c r="CL442" s="47"/>
      <c r="CM442" s="47"/>
      <c r="CN442" s="47"/>
      <c r="CO442" s="47"/>
      <c r="CP442" s="47"/>
      <c r="CQ442" s="47"/>
    </row>
    <row r="443" spans="1:95" s="36" customFormat="1" ht="67.7" customHeight="1" thickBot="1" x14ac:dyDescent="0.25">
      <c r="A443" s="375"/>
      <c r="B443" s="202" t="s">
        <v>497</v>
      </c>
      <c r="C443" s="167" t="s">
        <v>1011</v>
      </c>
      <c r="D443" s="678"/>
      <c r="E443" s="679"/>
      <c r="F443" s="678"/>
      <c r="G443" s="679"/>
      <c r="H443" s="678"/>
      <c r="I443" s="679"/>
      <c r="J443" s="678"/>
      <c r="K443" s="679"/>
      <c r="L443" s="678"/>
      <c r="M443" s="679"/>
      <c r="N443" s="678"/>
      <c r="O443" s="679"/>
      <c r="P443" s="678"/>
      <c r="Q443" s="679"/>
      <c r="R443" s="678"/>
      <c r="S443" s="679"/>
      <c r="T443" s="678"/>
      <c r="U443" s="679"/>
      <c r="V443" s="678"/>
      <c r="W443" s="679"/>
      <c r="X443" s="458"/>
      <c r="Y443" s="75">
        <f>IF(OR(D443="s",F443="s",H443="s",J443="s",L443="s",N443="s",P443="s",R443="s",T443="s",V443="s"), 0, IF(OR(D443="a",F443="a",H443="a",J443="a",L443="a",N443="a",P443="a",R443="a",T443="a",V443="a"),Z443,0))</f>
        <v>0</v>
      </c>
      <c r="Z443" s="379">
        <v>20</v>
      </c>
      <c r="AA443" s="230">
        <f>IF((COUNTIF(D443:W443,"a")+COUNTIF(D443:W443,"s"))&gt;0,IF((COUNTIF(D442:W442,"a")+COUNTIF(D442:W442,"s"))&gt;0,0,COUNTIF(D443:W443,"a")+COUNTIF(D443:W443,"s")), COUNTIF(D443:W443,"a")+COUNTIF(D443:W443,"s"))</f>
        <v>0</v>
      </c>
      <c r="AB443" s="314"/>
      <c r="AC443" s="249"/>
      <c r="AD443" s="258"/>
      <c r="AE443" s="249"/>
      <c r="AF443" s="249"/>
      <c r="AG443" s="249"/>
      <c r="AH443" s="249"/>
      <c r="AI443" s="249"/>
      <c r="AJ443" s="249"/>
      <c r="AK443" s="249"/>
      <c r="AL443" s="249"/>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c r="BM443" s="249"/>
      <c r="BN443" s="249"/>
      <c r="BO443" s="249"/>
      <c r="BP443" s="249"/>
      <c r="BQ443" s="249"/>
      <c r="BR443" s="249"/>
      <c r="BS443" s="249"/>
      <c r="BT443" s="249"/>
      <c r="BU443" s="249"/>
      <c r="BV443" s="249"/>
      <c r="BW443" s="249"/>
      <c r="BX443" s="249"/>
      <c r="BY443" s="249"/>
      <c r="BZ443" s="249"/>
      <c r="CA443" s="249"/>
      <c r="CB443" s="249"/>
      <c r="CC443" s="249"/>
      <c r="CD443" s="249"/>
      <c r="CE443" s="47"/>
      <c r="CF443" s="47"/>
      <c r="CG443" s="47"/>
      <c r="CH443" s="47"/>
      <c r="CI443" s="47"/>
      <c r="CJ443" s="47"/>
      <c r="CK443" s="47"/>
      <c r="CL443" s="47"/>
      <c r="CM443" s="47"/>
      <c r="CN443" s="47"/>
      <c r="CO443" s="47"/>
      <c r="CP443" s="47"/>
      <c r="CQ443" s="47"/>
    </row>
    <row r="444" spans="1:95" s="36" customFormat="1" ht="21" customHeight="1" thickTop="1" thickBot="1" x14ac:dyDescent="0.25">
      <c r="A444" s="375"/>
      <c r="B444" s="86"/>
      <c r="C444" s="117"/>
      <c r="D444" s="692" t="s">
        <v>443</v>
      </c>
      <c r="E444" s="693"/>
      <c r="F444" s="693"/>
      <c r="G444" s="693"/>
      <c r="H444" s="693"/>
      <c r="I444" s="693"/>
      <c r="J444" s="693"/>
      <c r="K444" s="693"/>
      <c r="L444" s="693"/>
      <c r="M444" s="693"/>
      <c r="N444" s="693"/>
      <c r="O444" s="693"/>
      <c r="P444" s="693"/>
      <c r="Q444" s="693"/>
      <c r="R444" s="693"/>
      <c r="S444" s="693"/>
      <c r="T444" s="693"/>
      <c r="U444" s="693"/>
      <c r="V444" s="693"/>
      <c r="W444" s="693"/>
      <c r="X444" s="694"/>
      <c r="Y444" s="309">
        <f>SUM(Y438:Y443)</f>
        <v>0</v>
      </c>
      <c r="Z444" s="380">
        <f>SUM(Z438:Z442)</f>
        <v>100</v>
      </c>
      <c r="AA444" s="229"/>
      <c r="AB444" s="47"/>
      <c r="AC444" s="249"/>
      <c r="AD444" s="258"/>
      <c r="AE444" s="249"/>
      <c r="AF444" s="249"/>
      <c r="AG444" s="249"/>
      <c r="AH444" s="249"/>
      <c r="AI444" s="249"/>
      <c r="AJ444" s="249"/>
      <c r="AK444" s="249"/>
      <c r="AL444" s="249"/>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c r="BM444" s="249"/>
      <c r="BN444" s="249"/>
      <c r="BO444" s="249"/>
      <c r="BP444" s="249"/>
      <c r="BQ444" s="249"/>
      <c r="BR444" s="249"/>
      <c r="BS444" s="249"/>
      <c r="BT444" s="249"/>
      <c r="BU444" s="249"/>
      <c r="BV444" s="249"/>
      <c r="BW444" s="249"/>
      <c r="BX444" s="249"/>
      <c r="BY444" s="249"/>
      <c r="BZ444" s="249"/>
      <c r="CA444" s="249"/>
      <c r="CB444" s="249"/>
      <c r="CC444" s="249"/>
      <c r="CD444" s="249"/>
      <c r="CE444" s="47"/>
      <c r="CF444" s="47"/>
      <c r="CG444" s="47"/>
      <c r="CH444" s="47"/>
      <c r="CI444" s="47"/>
      <c r="CJ444" s="47"/>
      <c r="CK444" s="47"/>
      <c r="CL444" s="47"/>
      <c r="CM444" s="47"/>
      <c r="CN444" s="47"/>
      <c r="CO444" s="47"/>
      <c r="CP444" s="47"/>
      <c r="CQ444" s="47"/>
    </row>
    <row r="445" spans="1:95" s="36" customFormat="1" ht="21" customHeight="1" thickBot="1" x14ac:dyDescent="0.25">
      <c r="A445" s="373"/>
      <c r="B445" s="627"/>
      <c r="C445" s="596"/>
      <c r="D445" s="695"/>
      <c r="E445" s="696"/>
      <c r="F445" s="748">
        <v>40</v>
      </c>
      <c r="G445" s="736"/>
      <c r="H445" s="736"/>
      <c r="I445" s="736"/>
      <c r="J445" s="736"/>
      <c r="K445" s="736"/>
      <c r="L445" s="736"/>
      <c r="M445" s="736"/>
      <c r="N445" s="736"/>
      <c r="O445" s="736"/>
      <c r="P445" s="736"/>
      <c r="Q445" s="736"/>
      <c r="R445" s="736"/>
      <c r="S445" s="736"/>
      <c r="T445" s="736"/>
      <c r="U445" s="736"/>
      <c r="V445" s="736"/>
      <c r="W445" s="736"/>
      <c r="X445" s="736"/>
      <c r="Y445" s="736"/>
      <c r="Z445" s="737"/>
      <c r="AA445" s="229"/>
      <c r="AB445" s="47"/>
      <c r="AC445" s="249"/>
      <c r="AD445" s="258"/>
      <c r="AE445" s="249"/>
      <c r="AF445" s="249"/>
      <c r="AG445" s="249"/>
      <c r="AH445" s="249"/>
      <c r="AI445" s="249"/>
      <c r="AJ445" s="249"/>
      <c r="AK445" s="249"/>
      <c r="AL445" s="249"/>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c r="BM445" s="249"/>
      <c r="BN445" s="249"/>
      <c r="BO445" s="249"/>
      <c r="BP445" s="249"/>
      <c r="BQ445" s="249"/>
      <c r="BR445" s="249"/>
      <c r="BS445" s="249"/>
      <c r="BT445" s="249"/>
      <c r="BU445" s="249"/>
      <c r="BV445" s="249"/>
      <c r="BW445" s="249"/>
      <c r="BX445" s="249"/>
      <c r="BY445" s="249"/>
      <c r="BZ445" s="249"/>
      <c r="CA445" s="249"/>
      <c r="CB445" s="249"/>
      <c r="CC445" s="249"/>
      <c r="CD445" s="249"/>
      <c r="CE445" s="47"/>
      <c r="CF445" s="47"/>
      <c r="CG445" s="47"/>
      <c r="CH445" s="47"/>
      <c r="CI445" s="47"/>
      <c r="CJ445" s="47"/>
      <c r="CK445" s="47"/>
      <c r="CL445" s="47"/>
      <c r="CM445" s="47"/>
      <c r="CN445" s="47"/>
      <c r="CO445" s="47"/>
      <c r="CP445" s="47"/>
      <c r="CQ445" s="47"/>
    </row>
    <row r="446" spans="1:95" s="36" customFormat="1" ht="30" customHeight="1" thickBot="1" x14ac:dyDescent="0.25">
      <c r="A446" s="364"/>
      <c r="B446" s="203">
        <v>5910</v>
      </c>
      <c r="C446" s="175" t="s">
        <v>147</v>
      </c>
      <c r="D446" s="176" t="s">
        <v>442</v>
      </c>
      <c r="E446" s="177"/>
      <c r="F446" s="176" t="s">
        <v>442</v>
      </c>
      <c r="G446" s="178"/>
      <c r="H446" s="176" t="s">
        <v>442</v>
      </c>
      <c r="I446" s="177"/>
      <c r="J446" s="179"/>
      <c r="K446" s="178"/>
      <c r="L446" s="180"/>
      <c r="M446" s="177"/>
      <c r="N446" s="181"/>
      <c r="O446" s="177"/>
      <c r="P446" s="180"/>
      <c r="Q446" s="177"/>
      <c r="R446" s="180"/>
      <c r="S446" s="177"/>
      <c r="T446" s="180"/>
      <c r="U446" s="182"/>
      <c r="V446" s="176"/>
      <c r="W446" s="177"/>
      <c r="X446" s="183"/>
      <c r="Y446" s="183"/>
      <c r="Z446" s="376"/>
      <c r="AA446" s="229"/>
      <c r="AB446" s="47"/>
      <c r="AC446" s="249"/>
      <c r="AD446" s="258"/>
      <c r="AE446" s="249"/>
      <c r="AF446" s="249"/>
      <c r="AG446" s="249"/>
      <c r="AH446" s="249"/>
      <c r="AI446" s="249"/>
      <c r="AJ446" s="249"/>
      <c r="AK446" s="249"/>
      <c r="AL446" s="249"/>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c r="BM446" s="249"/>
      <c r="BN446" s="249"/>
      <c r="BO446" s="249"/>
      <c r="BP446" s="249"/>
      <c r="BQ446" s="249"/>
      <c r="BR446" s="249"/>
      <c r="BS446" s="249"/>
      <c r="BT446" s="249"/>
      <c r="BU446" s="249"/>
      <c r="BV446" s="249"/>
      <c r="BW446" s="249"/>
      <c r="BX446" s="249"/>
      <c r="BY446" s="249"/>
      <c r="BZ446" s="249"/>
      <c r="CA446" s="249"/>
      <c r="CB446" s="249"/>
      <c r="CC446" s="249"/>
      <c r="CD446" s="249"/>
      <c r="CE446" s="47"/>
      <c r="CF446" s="47"/>
      <c r="CG446" s="47"/>
      <c r="CH446" s="47"/>
      <c r="CI446" s="47"/>
      <c r="CJ446" s="47"/>
      <c r="CK446" s="47"/>
      <c r="CL446" s="47"/>
      <c r="CM446" s="47"/>
      <c r="CN446" s="47"/>
      <c r="CO446" s="47"/>
      <c r="CP446" s="47"/>
      <c r="CQ446" s="47"/>
    </row>
    <row r="447" spans="1:95" s="36" customFormat="1" ht="30" customHeight="1" thickBot="1" x14ac:dyDescent="0.25">
      <c r="A447" s="375"/>
      <c r="B447" s="190"/>
      <c r="C447" s="144" t="s">
        <v>483</v>
      </c>
      <c r="D447" s="707"/>
      <c r="E447" s="708"/>
      <c r="F447" s="708"/>
      <c r="G447" s="708"/>
      <c r="H447" s="708"/>
      <c r="I447" s="708"/>
      <c r="J447" s="708"/>
      <c r="K447" s="708"/>
      <c r="L447" s="708"/>
      <c r="M447" s="708"/>
      <c r="N447" s="708"/>
      <c r="O447" s="708"/>
      <c r="P447" s="708"/>
      <c r="Q447" s="708"/>
      <c r="R447" s="708"/>
      <c r="S447" s="708"/>
      <c r="T447" s="708"/>
      <c r="U447" s="708"/>
      <c r="V447" s="708"/>
      <c r="W447" s="708"/>
      <c r="X447" s="708"/>
      <c r="Y447" s="708"/>
      <c r="Z447" s="709"/>
      <c r="AA447" s="229"/>
      <c r="AB447" s="47"/>
      <c r="AC447" s="249"/>
      <c r="AD447" s="258"/>
      <c r="AE447" s="249"/>
      <c r="AF447" s="249"/>
      <c r="AG447" s="249"/>
      <c r="AH447" s="249"/>
      <c r="AI447" s="249"/>
      <c r="AJ447" s="249"/>
      <c r="AK447" s="249"/>
      <c r="AL447" s="249"/>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c r="BM447" s="249"/>
      <c r="BN447" s="249"/>
      <c r="BO447" s="249"/>
      <c r="BP447" s="249"/>
      <c r="BQ447" s="249"/>
      <c r="BR447" s="249"/>
      <c r="BS447" s="249"/>
      <c r="BT447" s="249"/>
      <c r="BU447" s="249"/>
      <c r="BV447" s="249"/>
      <c r="BW447" s="249"/>
      <c r="BX447" s="249"/>
      <c r="BY447" s="249"/>
      <c r="BZ447" s="249"/>
      <c r="CA447" s="249"/>
      <c r="CB447" s="249"/>
      <c r="CC447" s="249"/>
      <c r="CD447" s="249"/>
      <c r="CE447" s="47"/>
      <c r="CF447" s="47"/>
      <c r="CG447" s="47"/>
      <c r="CH447" s="47"/>
      <c r="CI447" s="47"/>
      <c r="CJ447" s="47"/>
      <c r="CK447" s="47"/>
      <c r="CL447" s="47"/>
      <c r="CM447" s="47"/>
      <c r="CN447" s="47"/>
      <c r="CO447" s="47"/>
      <c r="CP447" s="47"/>
      <c r="CQ447" s="47"/>
    </row>
    <row r="448" spans="1:95" s="36" customFormat="1" ht="88.5" customHeight="1" x14ac:dyDescent="0.2">
      <c r="A448" s="375"/>
      <c r="B448" s="188" t="s">
        <v>1012</v>
      </c>
      <c r="C448" s="108" t="s">
        <v>1013</v>
      </c>
      <c r="D448" s="710"/>
      <c r="E448" s="711"/>
      <c r="F448" s="710"/>
      <c r="G448" s="711"/>
      <c r="H448" s="710"/>
      <c r="I448" s="711"/>
      <c r="J448" s="710"/>
      <c r="K448" s="711"/>
      <c r="L448" s="710"/>
      <c r="M448" s="711"/>
      <c r="N448" s="710"/>
      <c r="O448" s="711"/>
      <c r="P448" s="710"/>
      <c r="Q448" s="711"/>
      <c r="R448" s="710"/>
      <c r="S448" s="711"/>
      <c r="T448" s="710"/>
      <c r="U448" s="711"/>
      <c r="V448" s="710"/>
      <c r="W448" s="711"/>
      <c r="X448" s="77"/>
      <c r="Y448" s="185">
        <f t="shared" ref="Y448:Y452" si="59">IF(OR(D448="s",F448="s",H448="s",J448="s",L448="s",N448="s",P448="s",R448="s",T448="s",V448="s"), 0, IF(OR(D448="a",F448="a",H448="a",J448="a",L448="a",N448="a",P448="a",R448="a",T448="a",V448="a"),Z448,0))</f>
        <v>0</v>
      </c>
      <c r="Z448" s="382">
        <f>IF(X448="na",0,20)</f>
        <v>20</v>
      </c>
      <c r="AA448" s="230">
        <f t="shared" ref="AA448:AA454" si="60">COUNTIF(D448:W448,"a")+COUNTIF(D448:W448,"s")+COUNTIF(X448,"NA")</f>
        <v>0</v>
      </c>
      <c r="AB448" s="314"/>
      <c r="AC448" s="249"/>
      <c r="AD448" s="258"/>
      <c r="AE448" s="249"/>
      <c r="AF448" s="249"/>
      <c r="AG448" s="249"/>
      <c r="AH448" s="249"/>
      <c r="AI448" s="249"/>
      <c r="AJ448" s="249"/>
      <c r="AK448" s="249"/>
      <c r="AL448" s="249"/>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c r="BM448" s="249"/>
      <c r="BN448" s="249"/>
      <c r="BO448" s="249"/>
      <c r="BP448" s="249"/>
      <c r="BQ448" s="249"/>
      <c r="BR448" s="249"/>
      <c r="BS448" s="249"/>
      <c r="BT448" s="249"/>
      <c r="BU448" s="249"/>
      <c r="BV448" s="249"/>
      <c r="BW448" s="249"/>
      <c r="BX448" s="249"/>
      <c r="BY448" s="249"/>
      <c r="BZ448" s="249"/>
      <c r="CA448" s="249"/>
      <c r="CB448" s="249"/>
      <c r="CC448" s="249"/>
      <c r="CD448" s="249"/>
      <c r="CE448" s="47"/>
      <c r="CF448" s="47"/>
      <c r="CG448" s="47"/>
      <c r="CH448" s="47"/>
      <c r="CI448" s="47"/>
      <c r="CJ448" s="47"/>
      <c r="CK448" s="47"/>
      <c r="CL448" s="47"/>
      <c r="CM448" s="47"/>
      <c r="CN448" s="47"/>
      <c r="CO448" s="47"/>
      <c r="CP448" s="47"/>
      <c r="CQ448" s="47"/>
    </row>
    <row r="449" spans="1:108" s="36" customFormat="1" ht="45" customHeight="1" x14ac:dyDescent="0.2">
      <c r="A449" s="375"/>
      <c r="B449" s="189" t="s">
        <v>501</v>
      </c>
      <c r="C449" s="115" t="s">
        <v>1014</v>
      </c>
      <c r="D449" s="678"/>
      <c r="E449" s="679"/>
      <c r="F449" s="678"/>
      <c r="G449" s="679"/>
      <c r="H449" s="678"/>
      <c r="I449" s="679"/>
      <c r="J449" s="678"/>
      <c r="K449" s="679"/>
      <c r="L449" s="678"/>
      <c r="M449" s="679"/>
      <c r="N449" s="678"/>
      <c r="O449" s="679"/>
      <c r="P449" s="678"/>
      <c r="Q449" s="679"/>
      <c r="R449" s="678"/>
      <c r="S449" s="679"/>
      <c r="T449" s="678"/>
      <c r="U449" s="679"/>
      <c r="V449" s="678"/>
      <c r="W449" s="679"/>
      <c r="X449" s="78" t="str">
        <f>IF(X448="na","na","")</f>
        <v/>
      </c>
      <c r="Y449" s="185">
        <f t="shared" si="59"/>
        <v>0</v>
      </c>
      <c r="Z449" s="379">
        <f>IF(X449="na",0,10)</f>
        <v>10</v>
      </c>
      <c r="AA449" s="230">
        <f t="shared" si="60"/>
        <v>0</v>
      </c>
      <c r="AB449" s="314"/>
      <c r="AC449" s="249"/>
      <c r="AD449" s="258"/>
      <c r="AE449" s="249"/>
      <c r="AF449" s="249"/>
      <c r="AG449" s="249"/>
      <c r="AH449" s="249"/>
      <c r="AI449" s="249"/>
      <c r="AJ449" s="249"/>
      <c r="AK449" s="249"/>
      <c r="AL449" s="249"/>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c r="BM449" s="249"/>
      <c r="BN449" s="249"/>
      <c r="BO449" s="249"/>
      <c r="BP449" s="249"/>
      <c r="BQ449" s="249"/>
      <c r="BR449" s="249"/>
      <c r="BS449" s="249"/>
      <c r="BT449" s="249"/>
      <c r="BU449" s="249"/>
      <c r="BV449" s="249"/>
      <c r="BW449" s="249"/>
      <c r="BX449" s="249"/>
      <c r="BY449" s="249"/>
      <c r="BZ449" s="249"/>
      <c r="CA449" s="249"/>
      <c r="CB449" s="249"/>
      <c r="CC449" s="249"/>
      <c r="CD449" s="249"/>
      <c r="CE449" s="47"/>
      <c r="CF449" s="47"/>
      <c r="CG449" s="47"/>
      <c r="CH449" s="47"/>
      <c r="CI449" s="47"/>
      <c r="CJ449" s="47"/>
      <c r="CK449" s="47"/>
      <c r="CL449" s="47"/>
      <c r="CM449" s="47"/>
      <c r="CN449" s="47"/>
      <c r="CO449" s="47"/>
      <c r="CP449" s="47"/>
      <c r="CQ449" s="47"/>
    </row>
    <row r="450" spans="1:108" s="36" customFormat="1" ht="88.5" customHeight="1" x14ac:dyDescent="0.2">
      <c r="A450" s="375"/>
      <c r="B450" s="189" t="s">
        <v>81</v>
      </c>
      <c r="C450" s="111" t="s">
        <v>278</v>
      </c>
      <c r="D450" s="678"/>
      <c r="E450" s="679"/>
      <c r="F450" s="678"/>
      <c r="G450" s="679"/>
      <c r="H450" s="678"/>
      <c r="I450" s="679"/>
      <c r="J450" s="678"/>
      <c r="K450" s="679"/>
      <c r="L450" s="678"/>
      <c r="M450" s="679"/>
      <c r="N450" s="678"/>
      <c r="O450" s="679"/>
      <c r="P450" s="678"/>
      <c r="Q450" s="679"/>
      <c r="R450" s="678"/>
      <c r="S450" s="679"/>
      <c r="T450" s="678"/>
      <c r="U450" s="679"/>
      <c r="V450" s="678"/>
      <c r="W450" s="679"/>
      <c r="X450" s="78" t="str">
        <f>IF(X448="na","na","")</f>
        <v/>
      </c>
      <c r="Y450" s="622">
        <f>IF(OR(D450="s",F450="s",H450="s",J450="s",L450="s",N450="s",P450="s",R450="s",T450="s",V450="s"), 0, IF(OR(D450="a",F450="a",H450="a",J450="a",L450="a",N450="a",P450="a",R450="a",T450="a",V450="a"),Z450,0))</f>
        <v>0</v>
      </c>
      <c r="Z450" s="379">
        <f>IF(X450="na", 0,20)</f>
        <v>20</v>
      </c>
      <c r="AA450" s="230">
        <f t="shared" si="60"/>
        <v>0</v>
      </c>
      <c r="AB450" s="314"/>
      <c r="AC450" s="249"/>
      <c r="AD450" s="258"/>
      <c r="AE450" s="249"/>
      <c r="AF450" s="249"/>
      <c r="AG450" s="249"/>
      <c r="AH450" s="249"/>
      <c r="AI450" s="249"/>
      <c r="AJ450" s="249"/>
      <c r="AK450" s="249"/>
      <c r="AL450" s="249"/>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c r="BM450" s="249"/>
      <c r="BN450" s="249"/>
      <c r="BO450" s="249"/>
      <c r="BP450" s="249"/>
      <c r="BQ450" s="249"/>
      <c r="BR450" s="249"/>
      <c r="BS450" s="249"/>
      <c r="BT450" s="249"/>
      <c r="BU450" s="249"/>
      <c r="BV450" s="249"/>
      <c r="BW450" s="249"/>
      <c r="BX450" s="249"/>
      <c r="BY450" s="249"/>
      <c r="BZ450" s="249"/>
      <c r="CA450" s="249"/>
      <c r="CB450" s="249"/>
      <c r="CC450" s="249"/>
      <c r="CD450" s="249"/>
      <c r="CE450" s="47"/>
      <c r="CF450" s="47"/>
      <c r="CG450" s="47"/>
      <c r="CH450" s="47"/>
      <c r="CI450" s="47"/>
      <c r="CJ450" s="47"/>
      <c r="CK450" s="47"/>
      <c r="CL450" s="47"/>
      <c r="CM450" s="47"/>
      <c r="CN450" s="47"/>
      <c r="CO450" s="47"/>
      <c r="CP450" s="47"/>
      <c r="CQ450" s="47"/>
    </row>
    <row r="451" spans="1:108" s="36" customFormat="1" ht="67.7" customHeight="1" x14ac:dyDescent="0.2">
      <c r="A451" s="459"/>
      <c r="B451" s="188" t="s">
        <v>82</v>
      </c>
      <c r="C451" s="145" t="s">
        <v>426</v>
      </c>
      <c r="D451" s="678"/>
      <c r="E451" s="679"/>
      <c r="F451" s="678"/>
      <c r="G451" s="679"/>
      <c r="H451" s="678"/>
      <c r="I451" s="679"/>
      <c r="J451" s="678"/>
      <c r="K451" s="679"/>
      <c r="L451" s="678"/>
      <c r="M451" s="679"/>
      <c r="N451" s="678"/>
      <c r="O451" s="679"/>
      <c r="P451" s="678"/>
      <c r="Q451" s="679"/>
      <c r="R451" s="678"/>
      <c r="S451" s="679"/>
      <c r="T451" s="678"/>
      <c r="U451" s="679"/>
      <c r="V451" s="678"/>
      <c r="W451" s="679"/>
      <c r="X451" s="78" t="str">
        <f>IF(X448="na","na","")</f>
        <v/>
      </c>
      <c r="Y451" s="622">
        <f t="shared" si="59"/>
        <v>0</v>
      </c>
      <c r="Z451" s="379">
        <f>IF(X451="na",0,20)</f>
        <v>20</v>
      </c>
      <c r="AA451" s="230">
        <f t="shared" si="60"/>
        <v>0</v>
      </c>
      <c r="AB451" s="314"/>
      <c r="AC451" s="249"/>
      <c r="AD451" s="258" t="s">
        <v>209</v>
      </c>
      <c r="AE451" s="249"/>
      <c r="AF451" s="249"/>
      <c r="AG451" s="249"/>
      <c r="AH451" s="249"/>
      <c r="AI451" s="249"/>
      <c r="AJ451" s="249"/>
      <c r="AK451" s="249"/>
      <c r="AL451" s="249"/>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c r="BM451" s="249"/>
      <c r="BN451" s="249"/>
      <c r="BO451" s="249"/>
      <c r="BP451" s="249"/>
      <c r="BQ451" s="249"/>
      <c r="BR451" s="249"/>
      <c r="BS451" s="249"/>
      <c r="BT451" s="249"/>
      <c r="BU451" s="249"/>
      <c r="BV451" s="249"/>
      <c r="BW451" s="249"/>
      <c r="BX451" s="249"/>
      <c r="BY451" s="249"/>
      <c r="BZ451" s="249"/>
      <c r="CA451" s="249"/>
      <c r="CB451" s="249"/>
      <c r="CC451" s="249"/>
      <c r="CD451" s="249"/>
      <c r="CE451" s="47"/>
      <c r="CF451" s="47"/>
      <c r="CG451" s="47"/>
      <c r="CH451" s="47"/>
      <c r="CI451" s="47"/>
      <c r="CJ451" s="47"/>
      <c r="CK451" s="47"/>
      <c r="CL451" s="47"/>
      <c r="CM451" s="47"/>
      <c r="CN451" s="47"/>
      <c r="CO451" s="47"/>
      <c r="CP451" s="47"/>
      <c r="CQ451" s="47"/>
    </row>
    <row r="452" spans="1:108" s="36" customFormat="1" ht="67.7" customHeight="1" x14ac:dyDescent="0.2">
      <c r="A452" s="375"/>
      <c r="B452" s="189" t="s">
        <v>83</v>
      </c>
      <c r="C452" s="145" t="s">
        <v>519</v>
      </c>
      <c r="D452" s="678"/>
      <c r="E452" s="679"/>
      <c r="F452" s="678"/>
      <c r="G452" s="679"/>
      <c r="H452" s="678"/>
      <c r="I452" s="679"/>
      <c r="J452" s="678"/>
      <c r="K452" s="679"/>
      <c r="L452" s="678"/>
      <c r="M452" s="679"/>
      <c r="N452" s="678"/>
      <c r="O452" s="679"/>
      <c r="P452" s="678"/>
      <c r="Q452" s="679"/>
      <c r="R452" s="678"/>
      <c r="S452" s="679"/>
      <c r="T452" s="678"/>
      <c r="U452" s="679"/>
      <c r="V452" s="678"/>
      <c r="W452" s="679"/>
      <c r="X452" s="78" t="str">
        <f>IF(X448="na","na","")</f>
        <v/>
      </c>
      <c r="Y452" s="622">
        <f t="shared" si="59"/>
        <v>0</v>
      </c>
      <c r="Z452" s="379">
        <f>IF(X452="na",0,20)</f>
        <v>20</v>
      </c>
      <c r="AA452" s="230">
        <f t="shared" si="60"/>
        <v>0</v>
      </c>
      <c r="AB452" s="314"/>
      <c r="AC452" s="249"/>
      <c r="AD452" s="258" t="s">
        <v>209</v>
      </c>
      <c r="AE452" s="249"/>
      <c r="AF452" s="249"/>
      <c r="AG452" s="249"/>
      <c r="AH452" s="249"/>
      <c r="AI452" s="249"/>
      <c r="AJ452" s="249"/>
      <c r="AK452" s="249"/>
      <c r="AL452" s="249"/>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c r="BM452" s="249"/>
      <c r="BN452" s="249"/>
      <c r="BO452" s="249"/>
      <c r="BP452" s="249"/>
      <c r="BQ452" s="249"/>
      <c r="BR452" s="249"/>
      <c r="BS452" s="249"/>
      <c r="BT452" s="249"/>
      <c r="BU452" s="249"/>
      <c r="BV452" s="249"/>
      <c r="BW452" s="249"/>
      <c r="BX452" s="249"/>
      <c r="BY452" s="249"/>
      <c r="BZ452" s="249"/>
      <c r="CA452" s="249"/>
      <c r="CB452" s="249"/>
      <c r="CC452" s="249"/>
      <c r="CD452" s="249"/>
      <c r="CE452" s="47"/>
      <c r="CF452" s="47"/>
      <c r="CG452" s="47"/>
      <c r="CH452" s="47"/>
      <c r="CI452" s="47"/>
      <c r="CJ452" s="47"/>
      <c r="CK452" s="47"/>
      <c r="CL452" s="47"/>
      <c r="CM452" s="47"/>
      <c r="CN452" s="47"/>
      <c r="CO452" s="47"/>
      <c r="CP452" s="47"/>
      <c r="CQ452" s="47"/>
    </row>
    <row r="453" spans="1:108" s="36" customFormat="1" ht="67.7" customHeight="1" x14ac:dyDescent="0.2">
      <c r="A453" s="459"/>
      <c r="B453" s="189" t="s">
        <v>84</v>
      </c>
      <c r="C453" s="145" t="s">
        <v>503</v>
      </c>
      <c r="D453" s="678"/>
      <c r="E453" s="679"/>
      <c r="F453" s="678"/>
      <c r="G453" s="679"/>
      <c r="H453" s="678"/>
      <c r="I453" s="679"/>
      <c r="J453" s="678"/>
      <c r="K453" s="679"/>
      <c r="L453" s="678"/>
      <c r="M453" s="679"/>
      <c r="N453" s="678"/>
      <c r="O453" s="679"/>
      <c r="P453" s="678"/>
      <c r="Q453" s="679"/>
      <c r="R453" s="678"/>
      <c r="S453" s="679"/>
      <c r="T453" s="678"/>
      <c r="U453" s="679"/>
      <c r="V453" s="678"/>
      <c r="W453" s="679"/>
      <c r="X453" s="78" t="str">
        <f>IF(X448="na","na","")</f>
        <v/>
      </c>
      <c r="Y453" s="622">
        <f>IF(OR(D453="s",F453="s",H453="s",J453="s",L453="s",N453="s",P453="s",R453="s",T453="s",V453="s"), 0, IF(OR(D453="a",F453="a",H453="a",J453="a",L453="a",N453="a",P453="a",R453="a",T453="a",V453="a"),Z453,0))</f>
        <v>0</v>
      </c>
      <c r="Z453" s="379">
        <f>IF(X453="na",0,20)</f>
        <v>20</v>
      </c>
      <c r="AA453" s="230">
        <f t="shared" si="60"/>
        <v>0</v>
      </c>
      <c r="AB453" s="314"/>
      <c r="AC453" s="249"/>
      <c r="AD453" s="258" t="s">
        <v>209</v>
      </c>
      <c r="AE453" s="249"/>
      <c r="AF453" s="249"/>
      <c r="AG453" s="249"/>
      <c r="AH453" s="249"/>
      <c r="AI453" s="249"/>
      <c r="AJ453" s="249"/>
      <c r="AK453" s="249"/>
      <c r="AL453" s="249"/>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c r="BM453" s="249"/>
      <c r="BN453" s="249"/>
      <c r="BO453" s="249"/>
      <c r="BP453" s="249"/>
      <c r="BQ453" s="249"/>
      <c r="BR453" s="249"/>
      <c r="BS453" s="249"/>
      <c r="BT453" s="249"/>
      <c r="BU453" s="249"/>
      <c r="BV453" s="249"/>
      <c r="BW453" s="249"/>
      <c r="BX453" s="249"/>
      <c r="BY453" s="249"/>
      <c r="BZ453" s="249"/>
      <c r="CA453" s="249"/>
      <c r="CB453" s="249"/>
      <c r="CC453" s="249"/>
      <c r="CD453" s="249"/>
      <c r="CE453" s="47"/>
      <c r="CF453" s="47"/>
      <c r="CG453" s="47"/>
      <c r="CH453" s="47"/>
      <c r="CI453" s="47"/>
      <c r="CJ453" s="47"/>
      <c r="CK453" s="47"/>
      <c r="CL453" s="47"/>
      <c r="CM453" s="47"/>
      <c r="CN453" s="47"/>
      <c r="CO453" s="47"/>
      <c r="CP453" s="47"/>
      <c r="CQ453" s="47"/>
    </row>
    <row r="454" spans="1:108" s="36" customFormat="1" ht="67.7" customHeight="1" thickBot="1" x14ac:dyDescent="0.25">
      <c r="A454" s="375"/>
      <c r="B454" s="189" t="s">
        <v>1015</v>
      </c>
      <c r="C454" s="111" t="s">
        <v>1016</v>
      </c>
      <c r="D454" s="687"/>
      <c r="E454" s="688"/>
      <c r="F454" s="687"/>
      <c r="G454" s="688"/>
      <c r="H454" s="687"/>
      <c r="I454" s="688"/>
      <c r="J454" s="687"/>
      <c r="K454" s="688"/>
      <c r="L454" s="687"/>
      <c r="M454" s="688"/>
      <c r="N454" s="687"/>
      <c r="O454" s="688"/>
      <c r="P454" s="687"/>
      <c r="Q454" s="688"/>
      <c r="R454" s="687"/>
      <c r="S454" s="688"/>
      <c r="T454" s="687"/>
      <c r="U454" s="688"/>
      <c r="V454" s="687"/>
      <c r="W454" s="688"/>
      <c r="X454" s="78" t="str">
        <f>IF(X448="na","na","")</f>
        <v/>
      </c>
      <c r="Y454" s="622">
        <f>IF(OR(D454="s",F454="s",H454="s",J454="s",L454="s",N454="s",P454="s",R454="s",T454="s",V454="s"), 0, IF(OR(D454="a",F454="a",H454="a",J454="a",L454="a",N454="a",P454="a",R454="a",T454="a",V454="a"),Z454,0))</f>
        <v>0</v>
      </c>
      <c r="Z454" s="379">
        <f>IF(X454="na", 0,10)</f>
        <v>10</v>
      </c>
      <c r="AA454" s="230">
        <f t="shared" si="60"/>
        <v>0</v>
      </c>
      <c r="AB454" s="452"/>
      <c r="AC454" s="249"/>
      <c r="AD454" s="258"/>
      <c r="AE454" s="249"/>
      <c r="AF454" s="249"/>
      <c r="AG454" s="249"/>
      <c r="AH454" s="249"/>
      <c r="AI454" s="249"/>
      <c r="AJ454" s="249"/>
      <c r="AK454" s="249"/>
      <c r="AL454" s="249"/>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c r="BM454" s="249"/>
      <c r="BN454" s="249"/>
      <c r="BO454" s="249"/>
      <c r="BP454" s="249"/>
      <c r="BQ454" s="249"/>
      <c r="BR454" s="249"/>
      <c r="BS454" s="249"/>
      <c r="BT454" s="249"/>
      <c r="BU454" s="249"/>
      <c r="BV454" s="249"/>
      <c r="BW454" s="249"/>
      <c r="BX454" s="249"/>
      <c r="BY454" s="249"/>
      <c r="BZ454" s="249"/>
      <c r="CA454" s="249"/>
      <c r="CB454" s="249"/>
      <c r="CC454" s="249"/>
      <c r="CD454" s="249"/>
      <c r="CE454" s="47"/>
      <c r="CF454" s="47"/>
      <c r="CG454" s="47"/>
      <c r="CH454" s="47"/>
      <c r="CI454" s="47"/>
      <c r="CJ454" s="47"/>
      <c r="CK454" s="47"/>
      <c r="CL454" s="47"/>
      <c r="CM454" s="47"/>
      <c r="CN454" s="47"/>
      <c r="CO454" s="47"/>
      <c r="CP454" s="47"/>
      <c r="CQ454" s="47"/>
    </row>
    <row r="455" spans="1:108" s="36" customFormat="1" ht="30" customHeight="1" thickBot="1" x14ac:dyDescent="0.25">
      <c r="A455" s="375"/>
      <c r="B455" s="190"/>
      <c r="C455" s="144" t="s">
        <v>1017</v>
      </c>
      <c r="D455" s="707"/>
      <c r="E455" s="708"/>
      <c r="F455" s="708"/>
      <c r="G455" s="708"/>
      <c r="H455" s="708"/>
      <c r="I455" s="708"/>
      <c r="J455" s="708"/>
      <c r="K455" s="708"/>
      <c r="L455" s="708"/>
      <c r="M455" s="708"/>
      <c r="N455" s="708"/>
      <c r="O455" s="708"/>
      <c r="P455" s="708"/>
      <c r="Q455" s="708"/>
      <c r="R455" s="708"/>
      <c r="S455" s="708"/>
      <c r="T455" s="708"/>
      <c r="U455" s="708"/>
      <c r="V455" s="708"/>
      <c r="W455" s="708"/>
      <c r="X455" s="708"/>
      <c r="Y455" s="708"/>
      <c r="Z455" s="709"/>
      <c r="AA455" s="229"/>
      <c r="AB455" s="47"/>
      <c r="AC455" s="249"/>
      <c r="AD455" s="258"/>
      <c r="AE455" s="249"/>
      <c r="AF455" s="249"/>
      <c r="AG455" s="249"/>
      <c r="AH455" s="249"/>
      <c r="AI455" s="249"/>
      <c r="AJ455" s="249"/>
      <c r="AK455" s="249"/>
      <c r="AL455" s="249"/>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c r="BM455" s="249"/>
      <c r="BN455" s="249"/>
      <c r="BO455" s="249"/>
      <c r="BP455" s="249"/>
      <c r="BQ455" s="249"/>
      <c r="BR455" s="249"/>
      <c r="BS455" s="249"/>
      <c r="BT455" s="249"/>
      <c r="BU455" s="249"/>
      <c r="BV455" s="249"/>
      <c r="BW455" s="249"/>
      <c r="BX455" s="249"/>
      <c r="BY455" s="249"/>
      <c r="BZ455" s="249"/>
      <c r="CA455" s="249"/>
      <c r="CB455" s="249"/>
      <c r="CC455" s="249"/>
      <c r="CD455" s="249"/>
      <c r="CE455" s="47"/>
      <c r="CF455" s="47"/>
      <c r="CG455" s="47"/>
      <c r="CH455" s="47"/>
      <c r="CI455" s="47"/>
      <c r="CJ455" s="47"/>
      <c r="CK455" s="47"/>
      <c r="CL455" s="47"/>
      <c r="CM455" s="47"/>
      <c r="CN455" s="47"/>
      <c r="CO455" s="47"/>
      <c r="CP455" s="47"/>
      <c r="CQ455" s="47"/>
    </row>
    <row r="456" spans="1:108" s="36" customFormat="1" ht="67.7" customHeight="1" x14ac:dyDescent="0.2">
      <c r="A456" s="459"/>
      <c r="B456" s="188" t="s">
        <v>1018</v>
      </c>
      <c r="C456" s="145" t="s">
        <v>1019</v>
      </c>
      <c r="D456" s="678"/>
      <c r="E456" s="679"/>
      <c r="F456" s="678"/>
      <c r="G456" s="679"/>
      <c r="H456" s="678"/>
      <c r="I456" s="679"/>
      <c r="J456" s="678"/>
      <c r="K456" s="679"/>
      <c r="L456" s="678"/>
      <c r="M456" s="679"/>
      <c r="N456" s="678"/>
      <c r="O456" s="679"/>
      <c r="P456" s="678"/>
      <c r="Q456" s="679"/>
      <c r="R456" s="678"/>
      <c r="S456" s="679"/>
      <c r="T456" s="678"/>
      <c r="U456" s="679"/>
      <c r="V456" s="678"/>
      <c r="W456" s="679"/>
      <c r="X456" s="78" t="str">
        <f>IF(X448="na","na","")</f>
        <v/>
      </c>
      <c r="Y456" s="622">
        <f t="shared" ref="Y456:Y457" si="61">IF(OR(D456="s",F456="s",H456="s",J456="s",L456="s",N456="s",P456="s",R456="s",T456="s",V456="s"), 0, IF(OR(D456="a",F456="a",H456="a",J456="a",L456="a",N456="a",P456="a",R456="a",T456="a",V456="a"),Z456,0))</f>
        <v>0</v>
      </c>
      <c r="Z456" s="379">
        <f>IF(X456="na",0,20)</f>
        <v>20</v>
      </c>
      <c r="AA456" s="230">
        <f>IF(OR(COUNTIF(D457:W458,"a")+COUNTIF(D457:W458,"s")+COUNTIF(X457:X458,"na")&gt;0),0,(COUNTIF(D456:W456,"a")+COUNTIF(D456:W456,"s")+COUNTIF(X456,"na")))</f>
        <v>0</v>
      </c>
      <c r="AB456" s="452"/>
      <c r="AC456" s="249"/>
      <c r="AD456" s="258"/>
      <c r="AE456" s="249"/>
      <c r="AF456" s="249"/>
      <c r="AG456" s="249"/>
      <c r="AH456" s="249"/>
      <c r="AI456" s="249"/>
      <c r="AJ456" s="249"/>
      <c r="AK456" s="249"/>
      <c r="AL456" s="249"/>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c r="BM456" s="249"/>
      <c r="BN456" s="249"/>
      <c r="BO456" s="249"/>
      <c r="BP456" s="249"/>
      <c r="BQ456" s="249"/>
      <c r="BR456" s="249"/>
      <c r="BS456" s="249"/>
      <c r="BT456" s="249"/>
      <c r="BU456" s="249"/>
      <c r="BV456" s="249"/>
      <c r="BW456" s="249"/>
      <c r="BX456" s="249"/>
      <c r="BY456" s="249"/>
      <c r="BZ456" s="249"/>
      <c r="CA456" s="249"/>
      <c r="CB456" s="249"/>
      <c r="CC456" s="249"/>
      <c r="CD456" s="249"/>
      <c r="CE456" s="47"/>
      <c r="CF456" s="47"/>
      <c r="CG456" s="47"/>
      <c r="CH456" s="47"/>
      <c r="CI456" s="47"/>
      <c r="CJ456" s="47"/>
      <c r="CK456" s="47"/>
      <c r="CL456" s="47"/>
      <c r="CM456" s="47"/>
      <c r="CN456" s="47"/>
      <c r="CO456" s="47"/>
      <c r="CP456" s="47"/>
      <c r="CQ456" s="47"/>
    </row>
    <row r="457" spans="1:108" s="36" customFormat="1" ht="88.5" customHeight="1" x14ac:dyDescent="0.2">
      <c r="A457" s="375"/>
      <c r="B457" s="487" t="s">
        <v>1020</v>
      </c>
      <c r="C457" s="488" t="s">
        <v>1021</v>
      </c>
      <c r="D457" s="678"/>
      <c r="E457" s="679"/>
      <c r="F457" s="678"/>
      <c r="G457" s="679"/>
      <c r="H457" s="678"/>
      <c r="I457" s="679"/>
      <c r="J457" s="678"/>
      <c r="K457" s="679"/>
      <c r="L457" s="678"/>
      <c r="M457" s="679"/>
      <c r="N457" s="678"/>
      <c r="O457" s="679"/>
      <c r="P457" s="678"/>
      <c r="Q457" s="679"/>
      <c r="R457" s="678"/>
      <c r="S457" s="679"/>
      <c r="T457" s="678"/>
      <c r="U457" s="679"/>
      <c r="V457" s="678"/>
      <c r="W457" s="679"/>
      <c r="X457" s="458"/>
      <c r="Y457" s="595">
        <f t="shared" si="61"/>
        <v>0</v>
      </c>
      <c r="Z457" s="379">
        <f>IF(X448="na",0,10)</f>
        <v>10</v>
      </c>
      <c r="AA457" s="230">
        <f>IF(OR(COUNTIF(D456:W456,"a")+COUNTIF(D456:W456,"s")+COUNTIF(X456:X456,"na")+COUNTIF(D458:W458,"a")+COUNTIF(D458:W458,"s")+COUNTIF(X458:X458,"na")&gt;0),0,(COUNTIF(D457:W457,"a")+COUNTIF(D457:W457,"s")+COUNTIF(X457,"na")))</f>
        <v>0</v>
      </c>
      <c r="AB457" s="452"/>
      <c r="AC457" s="249"/>
      <c r="AD457" s="258"/>
      <c r="AE457" s="249"/>
      <c r="AF457" s="249"/>
      <c r="AG457" s="249"/>
      <c r="AH457" s="249"/>
      <c r="AI457" s="249"/>
      <c r="AJ457" s="249"/>
      <c r="AK457" s="249"/>
      <c r="AL457" s="249"/>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c r="BM457" s="249"/>
      <c r="BN457" s="249"/>
      <c r="BO457" s="249"/>
      <c r="BP457" s="249"/>
      <c r="BQ457" s="249"/>
      <c r="BR457" s="249"/>
      <c r="BS457" s="249"/>
      <c r="BT457" s="249"/>
      <c r="BU457" s="249"/>
      <c r="BV457" s="249"/>
      <c r="BW457" s="249"/>
      <c r="BX457" s="249"/>
      <c r="BY457" s="249"/>
      <c r="BZ457" s="249"/>
      <c r="CA457" s="249"/>
      <c r="CB457" s="249"/>
      <c r="CC457" s="249"/>
      <c r="CD457" s="249"/>
      <c r="CE457" s="47"/>
      <c r="CF457" s="47"/>
      <c r="CG457" s="47"/>
      <c r="CH457" s="47"/>
      <c r="CI457" s="47"/>
      <c r="CJ457" s="47"/>
      <c r="CK457" s="47"/>
      <c r="CL457" s="47"/>
      <c r="CM457" s="47"/>
      <c r="CN457" s="47"/>
      <c r="CO457" s="47"/>
      <c r="CP457" s="47"/>
      <c r="CQ457" s="47"/>
    </row>
    <row r="458" spans="1:108" s="36" customFormat="1" ht="67.7" customHeight="1" thickBot="1" x14ac:dyDescent="0.25">
      <c r="A458" s="459"/>
      <c r="B458" s="487" t="s">
        <v>1022</v>
      </c>
      <c r="C458" s="488" t="s">
        <v>1023</v>
      </c>
      <c r="D458" s="746"/>
      <c r="E458" s="747"/>
      <c r="F458" s="746"/>
      <c r="G458" s="747"/>
      <c r="H458" s="746"/>
      <c r="I458" s="747"/>
      <c r="J458" s="746"/>
      <c r="K458" s="747"/>
      <c r="L458" s="746"/>
      <c r="M458" s="747"/>
      <c r="N458" s="746"/>
      <c r="O458" s="747"/>
      <c r="P458" s="746"/>
      <c r="Q458" s="747"/>
      <c r="R458" s="746"/>
      <c r="S458" s="747"/>
      <c r="T458" s="746"/>
      <c r="U458" s="747"/>
      <c r="V458" s="746"/>
      <c r="W458" s="747"/>
      <c r="X458" s="458"/>
      <c r="Y458" s="595">
        <f>IF(OR(D458="s",F458="s",H458="s",J458="s",L458="s",N458="s",P458="s",R458="s",T458="s",V458="s"), 0, IF(OR(D458="a",F458="a",H458="a",J458="a",L458="a",N458="a",P458="a",R458="a",T458="a",V458="a"),Z458,0))</f>
        <v>0</v>
      </c>
      <c r="Z458" s="379">
        <f>IF(X448="na",0,5)</f>
        <v>5</v>
      </c>
      <c r="AA458" s="230">
        <f>IF(OR(COUNTIF(D456:W457,"a")+COUNTIF(D456:W457,"s")+COUNTIF(X456:X457,"na")&gt;0),0,(COUNTIF(D458:W458,"a")+COUNTIF(D458:W458,"s")+COUNTIF(X458,"na")))</f>
        <v>0</v>
      </c>
      <c r="AB458" s="452"/>
      <c r="AC458" s="249"/>
      <c r="AD458" s="258"/>
      <c r="AE458" s="249"/>
      <c r="AF458" s="249"/>
      <c r="AG458" s="249"/>
      <c r="AH458" s="249"/>
      <c r="AI458" s="249"/>
      <c r="AJ458" s="249"/>
      <c r="AK458" s="249"/>
      <c r="AL458" s="249"/>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c r="BM458" s="249"/>
      <c r="BN458" s="249"/>
      <c r="BO458" s="249"/>
      <c r="BP458" s="249"/>
      <c r="BQ458" s="249"/>
      <c r="BR458" s="249"/>
      <c r="BS458" s="249"/>
      <c r="BT458" s="249"/>
      <c r="BU458" s="249"/>
      <c r="BV458" s="249"/>
      <c r="BW458" s="249"/>
      <c r="BX458" s="249"/>
      <c r="BY458" s="249"/>
      <c r="BZ458" s="249"/>
      <c r="CA458" s="249"/>
      <c r="CB458" s="249"/>
      <c r="CC458" s="249"/>
      <c r="CD458" s="249"/>
      <c r="CE458" s="47"/>
      <c r="CF458" s="47"/>
      <c r="CG458" s="47"/>
      <c r="CH458" s="47"/>
      <c r="CI458" s="47"/>
      <c r="CJ458" s="47"/>
      <c r="CK458" s="47"/>
      <c r="CL458" s="47"/>
      <c r="CM458" s="47"/>
      <c r="CN458" s="47"/>
      <c r="CO458" s="47"/>
      <c r="CP458" s="47"/>
      <c r="CQ458" s="47"/>
    </row>
    <row r="459" spans="1:108" s="36" customFormat="1" ht="21" customHeight="1" thickTop="1" thickBot="1" x14ac:dyDescent="0.25">
      <c r="A459" s="375"/>
      <c r="B459" s="86"/>
      <c r="C459" s="117"/>
      <c r="D459" s="692" t="s">
        <v>443</v>
      </c>
      <c r="E459" s="693"/>
      <c r="F459" s="693"/>
      <c r="G459" s="693"/>
      <c r="H459" s="693"/>
      <c r="I459" s="693"/>
      <c r="J459" s="693"/>
      <c r="K459" s="693"/>
      <c r="L459" s="693"/>
      <c r="M459" s="693"/>
      <c r="N459" s="693"/>
      <c r="O459" s="693"/>
      <c r="P459" s="693"/>
      <c r="Q459" s="693"/>
      <c r="R459" s="693"/>
      <c r="S459" s="693"/>
      <c r="T459" s="693"/>
      <c r="U459" s="693"/>
      <c r="V459" s="693"/>
      <c r="W459" s="693"/>
      <c r="X459" s="694"/>
      <c r="Y459" s="597">
        <f>SUM(Y448:Y458)</f>
        <v>0</v>
      </c>
      <c r="Z459" s="380">
        <f>SUM(Z448:Z456)</f>
        <v>140</v>
      </c>
      <c r="AA459" s="229"/>
      <c r="AB459" s="47"/>
      <c r="AC459" s="249"/>
      <c r="AD459" s="258"/>
      <c r="AE459" s="249"/>
      <c r="AF459" s="249"/>
      <c r="AG459" s="249"/>
      <c r="AH459" s="249"/>
      <c r="AI459" s="249"/>
      <c r="AJ459" s="249"/>
      <c r="AK459" s="249"/>
      <c r="AL459" s="249"/>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c r="BM459" s="249"/>
      <c r="BN459" s="249"/>
      <c r="BO459" s="249"/>
      <c r="BP459" s="249"/>
      <c r="BQ459" s="249"/>
      <c r="BR459" s="249"/>
      <c r="BS459" s="249"/>
      <c r="BT459" s="249"/>
      <c r="BU459" s="249"/>
      <c r="BV459" s="249"/>
      <c r="BW459" s="249"/>
      <c r="BX459" s="249"/>
      <c r="BY459" s="249"/>
      <c r="BZ459" s="249"/>
      <c r="CA459" s="249"/>
      <c r="CB459" s="249"/>
      <c r="CC459" s="249"/>
      <c r="CD459" s="249"/>
      <c r="CE459" s="47"/>
      <c r="CF459" s="47"/>
      <c r="CG459" s="47"/>
      <c r="CH459" s="47"/>
      <c r="CI459" s="47"/>
      <c r="CJ459" s="47"/>
      <c r="CK459" s="47"/>
      <c r="CL459" s="47"/>
      <c r="CM459" s="47"/>
      <c r="CN459" s="47"/>
      <c r="CO459" s="47"/>
      <c r="CP459" s="47"/>
      <c r="CQ459" s="47"/>
    </row>
    <row r="460" spans="1:108" s="36" customFormat="1" ht="21" customHeight="1" thickBot="1" x14ac:dyDescent="0.25">
      <c r="A460" s="373"/>
      <c r="B460" s="627"/>
      <c r="C460" s="596"/>
      <c r="D460" s="695"/>
      <c r="E460" s="696"/>
      <c r="F460" s="697">
        <f>IF(X448="na",0,60)</f>
        <v>60</v>
      </c>
      <c r="G460" s="698"/>
      <c r="H460" s="698"/>
      <c r="I460" s="698"/>
      <c r="J460" s="698"/>
      <c r="K460" s="698"/>
      <c r="L460" s="698"/>
      <c r="M460" s="698"/>
      <c r="N460" s="698"/>
      <c r="O460" s="698"/>
      <c r="P460" s="698"/>
      <c r="Q460" s="698"/>
      <c r="R460" s="698"/>
      <c r="S460" s="698"/>
      <c r="T460" s="698"/>
      <c r="U460" s="698"/>
      <c r="V460" s="698"/>
      <c r="W460" s="698"/>
      <c r="X460" s="698"/>
      <c r="Y460" s="698"/>
      <c r="Z460" s="699"/>
      <c r="AA460" s="229"/>
      <c r="AB460" s="47"/>
      <c r="AC460" s="249"/>
      <c r="AD460" s="258"/>
      <c r="AE460" s="249"/>
      <c r="AF460" s="249"/>
      <c r="AG460" s="249"/>
      <c r="AH460" s="249"/>
      <c r="AI460" s="249"/>
      <c r="AJ460" s="249"/>
      <c r="AK460" s="249"/>
      <c r="AL460" s="249"/>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c r="BM460" s="249"/>
      <c r="BN460" s="249"/>
      <c r="BO460" s="249"/>
      <c r="BP460" s="249"/>
      <c r="BQ460" s="249"/>
      <c r="BR460" s="249"/>
      <c r="BS460" s="249"/>
      <c r="BT460" s="249"/>
      <c r="BU460" s="249"/>
      <c r="BV460" s="249"/>
      <c r="BW460" s="249"/>
      <c r="BX460" s="249"/>
      <c r="BY460" s="249"/>
      <c r="BZ460" s="249"/>
      <c r="CA460" s="249"/>
      <c r="CB460" s="249"/>
      <c r="CC460" s="249"/>
      <c r="CD460" s="249"/>
      <c r="CE460" s="47"/>
      <c r="CF460" s="47"/>
      <c r="CG460" s="47"/>
      <c r="CH460" s="47"/>
      <c r="CI460" s="47"/>
      <c r="CJ460" s="47"/>
      <c r="CK460" s="47"/>
      <c r="CL460" s="47"/>
      <c r="CM460" s="47"/>
      <c r="CN460" s="47"/>
      <c r="CO460" s="47"/>
      <c r="CP460" s="47"/>
      <c r="CQ460" s="47"/>
    </row>
    <row r="461" spans="1:108" ht="33" customHeight="1" thickBot="1" x14ac:dyDescent="0.25">
      <c r="A461" s="364"/>
      <c r="B461" s="215" t="s">
        <v>157</v>
      </c>
      <c r="C461" s="874" t="s">
        <v>391</v>
      </c>
      <c r="D461" s="875"/>
      <c r="E461" s="875"/>
      <c r="F461" s="875"/>
      <c r="G461" s="875"/>
      <c r="H461" s="875"/>
      <c r="I461" s="875"/>
      <c r="J461" s="875"/>
      <c r="K461" s="875"/>
      <c r="L461" s="875"/>
      <c r="M461" s="875"/>
      <c r="N461" s="875"/>
      <c r="O461" s="875"/>
      <c r="P461" s="875"/>
      <c r="Q461" s="875"/>
      <c r="R461" s="875"/>
      <c r="S461" s="875"/>
      <c r="T461" s="875"/>
      <c r="U461" s="875"/>
      <c r="V461" s="875"/>
      <c r="W461" s="875"/>
      <c r="X461" s="875"/>
      <c r="Y461" s="875"/>
      <c r="Z461" s="876"/>
      <c r="AD461" s="258"/>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c r="CU461" s="47"/>
      <c r="CV461" s="47"/>
      <c r="CW461" s="47"/>
      <c r="CX461" s="47"/>
      <c r="CY461" s="47"/>
      <c r="CZ461" s="47"/>
      <c r="DA461" s="47"/>
      <c r="DB461" s="47"/>
      <c r="DC461" s="47"/>
      <c r="DD461" s="47"/>
    </row>
    <row r="462" spans="1:108" ht="30" customHeight="1" thickBot="1" x14ac:dyDescent="0.25">
      <c r="A462" s="375"/>
      <c r="B462" s="204" t="s">
        <v>156</v>
      </c>
      <c r="C462" s="129" t="s">
        <v>142</v>
      </c>
      <c r="D462" s="8"/>
      <c r="E462" s="7"/>
      <c r="F462" s="8"/>
      <c r="G462" s="9"/>
      <c r="H462" s="12" t="s">
        <v>442</v>
      </c>
      <c r="I462" s="7"/>
      <c r="J462" s="12" t="s">
        <v>442</v>
      </c>
      <c r="K462" s="9"/>
      <c r="L462" s="6"/>
      <c r="M462" s="7"/>
      <c r="N462" s="8"/>
      <c r="O462" s="9"/>
      <c r="P462" s="6"/>
      <c r="Q462" s="7"/>
      <c r="R462" s="8"/>
      <c r="S462" s="9"/>
      <c r="T462" s="6"/>
      <c r="U462" s="7"/>
      <c r="V462" s="8"/>
      <c r="W462" s="9"/>
      <c r="X462" s="13"/>
      <c r="Y462" s="13"/>
      <c r="Z462" s="381"/>
      <c r="AD462" s="258"/>
      <c r="BX462" s="47"/>
      <c r="BY462" s="47"/>
      <c r="BZ462" s="47"/>
      <c r="CA462" s="47"/>
      <c r="CB462" s="47"/>
      <c r="CC462" s="47"/>
      <c r="CD462" s="47"/>
      <c r="CE462" s="47"/>
      <c r="CF462" s="47"/>
      <c r="CG462" s="47"/>
      <c r="CH462" s="47"/>
      <c r="CI462" s="47"/>
      <c r="CJ462" s="47"/>
      <c r="CK462" s="47"/>
      <c r="CL462" s="47"/>
      <c r="CM462" s="47"/>
      <c r="CN462" s="47"/>
      <c r="CO462" s="47"/>
      <c r="CP462" s="47"/>
      <c r="CQ462" s="47"/>
      <c r="CR462" s="47"/>
      <c r="CS462" s="47"/>
      <c r="CT462" s="47"/>
      <c r="CU462" s="47"/>
      <c r="CV462" s="47"/>
      <c r="CW462" s="47"/>
      <c r="CX462" s="47"/>
      <c r="CY462" s="47"/>
      <c r="CZ462" s="47"/>
      <c r="DA462" s="47"/>
      <c r="DB462" s="47"/>
      <c r="DC462" s="47"/>
      <c r="DD462" s="47"/>
    </row>
    <row r="463" spans="1:108" ht="27.95" customHeight="1" x14ac:dyDescent="0.2">
      <c r="A463" s="375"/>
      <c r="B463" s="198" t="s">
        <v>155</v>
      </c>
      <c r="C463" s="337" t="s">
        <v>31</v>
      </c>
      <c r="D463" s="710"/>
      <c r="E463" s="711"/>
      <c r="F463" s="710"/>
      <c r="G463" s="711"/>
      <c r="H463" s="710"/>
      <c r="I463" s="711"/>
      <c r="J463" s="710"/>
      <c r="K463" s="711"/>
      <c r="L463" s="710"/>
      <c r="M463" s="711"/>
      <c r="N463" s="710"/>
      <c r="O463" s="711"/>
      <c r="P463" s="710"/>
      <c r="Q463" s="711"/>
      <c r="R463" s="710"/>
      <c r="S463" s="711"/>
      <c r="T463" s="710"/>
      <c r="U463" s="711"/>
      <c r="V463" s="710"/>
      <c r="W463" s="711"/>
      <c r="X463" s="82"/>
      <c r="Y463" s="628">
        <f t="shared" ref="Y463:Y468" si="62">IF(OR(D463="s",F463="s",H463="s",J463="s",L463="s",N463="s",P463="s",R463="s",T463="s",V463="s"), 0, IF(OR(D463="a",F463="a",H463="a",J463="a",L463="a",N463="a",P463="a",R463="a",T463="a",V463="a"),Z463,0))</f>
        <v>0</v>
      </c>
      <c r="Z463" s="382">
        <v>10</v>
      </c>
      <c r="AA463" s="230">
        <f t="shared" ref="AA463:AA468" si="63">COUNTIF(D463:W463,"a")+COUNTIF(D463:W463,"s")</f>
        <v>0</v>
      </c>
      <c r="AB463" s="313"/>
      <c r="AD463" s="258" t="s">
        <v>209</v>
      </c>
      <c r="BX463" s="47"/>
      <c r="BY463" s="47"/>
      <c r="BZ463" s="47"/>
      <c r="CA463" s="47"/>
      <c r="CB463" s="47"/>
      <c r="CC463" s="47"/>
      <c r="CD463" s="47"/>
      <c r="CE463" s="47"/>
      <c r="CF463" s="47"/>
      <c r="CG463" s="47"/>
      <c r="CH463" s="47"/>
      <c r="CI463" s="47"/>
      <c r="CJ463" s="47"/>
      <c r="CK463" s="47"/>
      <c r="CL463" s="47"/>
      <c r="CM463" s="47"/>
      <c r="CN463" s="47"/>
      <c r="CO463" s="47"/>
      <c r="CP463" s="47"/>
      <c r="CQ463" s="47"/>
      <c r="CR463" s="47"/>
      <c r="CS463" s="47"/>
      <c r="CT463" s="47"/>
      <c r="CU463" s="47"/>
      <c r="CV463" s="47"/>
      <c r="CW463" s="47"/>
      <c r="CX463" s="47"/>
      <c r="CY463" s="47"/>
      <c r="CZ463" s="47"/>
      <c r="DA463" s="47"/>
      <c r="DB463" s="47"/>
      <c r="DC463" s="47"/>
      <c r="DD463" s="47"/>
    </row>
    <row r="464" spans="1:108" ht="27.95" customHeight="1" x14ac:dyDescent="0.2">
      <c r="A464" s="375"/>
      <c r="B464" s="189" t="s">
        <v>154</v>
      </c>
      <c r="C464" s="338" t="s">
        <v>32</v>
      </c>
      <c r="D464" s="678"/>
      <c r="E464" s="679"/>
      <c r="F464" s="678"/>
      <c r="G464" s="679"/>
      <c r="H464" s="678"/>
      <c r="I464" s="679"/>
      <c r="J464" s="678"/>
      <c r="K464" s="679"/>
      <c r="L464" s="678"/>
      <c r="M464" s="679"/>
      <c r="N464" s="678"/>
      <c r="O464" s="679"/>
      <c r="P464" s="678"/>
      <c r="Q464" s="679"/>
      <c r="R464" s="678"/>
      <c r="S464" s="679"/>
      <c r="T464" s="678"/>
      <c r="U464" s="679"/>
      <c r="V464" s="678"/>
      <c r="W464" s="679"/>
      <c r="X464" s="82"/>
      <c r="Y464" s="622">
        <f t="shared" si="62"/>
        <v>0</v>
      </c>
      <c r="Z464" s="379">
        <v>10</v>
      </c>
      <c r="AA464" s="230">
        <f t="shared" si="63"/>
        <v>0</v>
      </c>
      <c r="AB464" s="313"/>
      <c r="AD464" s="258" t="s">
        <v>209</v>
      </c>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c r="CU464" s="47"/>
      <c r="CV464" s="47"/>
      <c r="CW464" s="47"/>
      <c r="CX464" s="47"/>
      <c r="CY464" s="47"/>
      <c r="CZ464" s="47"/>
      <c r="DA464" s="47"/>
      <c r="DB464" s="47"/>
      <c r="DC464" s="47"/>
      <c r="DD464" s="47"/>
    </row>
    <row r="465" spans="1:200" ht="27.95" customHeight="1" x14ac:dyDescent="0.2">
      <c r="A465" s="375"/>
      <c r="B465" s="189" t="s">
        <v>153</v>
      </c>
      <c r="C465" s="122" t="s">
        <v>143</v>
      </c>
      <c r="D465" s="678"/>
      <c r="E465" s="679"/>
      <c r="F465" s="678"/>
      <c r="G465" s="679"/>
      <c r="H465" s="678"/>
      <c r="I465" s="679"/>
      <c r="J465" s="678"/>
      <c r="K465" s="679"/>
      <c r="L465" s="678"/>
      <c r="M465" s="679"/>
      <c r="N465" s="678"/>
      <c r="O465" s="679"/>
      <c r="P465" s="678"/>
      <c r="Q465" s="679"/>
      <c r="R465" s="678"/>
      <c r="S465" s="679"/>
      <c r="T465" s="678"/>
      <c r="U465" s="679"/>
      <c r="V465" s="678"/>
      <c r="W465" s="679"/>
      <c r="X465" s="82"/>
      <c r="Y465" s="622">
        <f t="shared" si="62"/>
        <v>0</v>
      </c>
      <c r="Z465" s="379">
        <v>10</v>
      </c>
      <c r="AA465" s="230">
        <f t="shared" si="63"/>
        <v>0</v>
      </c>
      <c r="AB465" s="313"/>
      <c r="AD465" s="258" t="s">
        <v>209</v>
      </c>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c r="CZ465" s="47"/>
      <c r="DA465" s="47"/>
      <c r="DB465" s="47"/>
      <c r="DC465" s="47"/>
      <c r="DD465" s="47"/>
    </row>
    <row r="466" spans="1:200" ht="45" customHeight="1" x14ac:dyDescent="0.2">
      <c r="A466" s="375"/>
      <c r="B466" s="189" t="s">
        <v>152</v>
      </c>
      <c r="C466" s="122" t="s">
        <v>177</v>
      </c>
      <c r="D466" s="678"/>
      <c r="E466" s="679"/>
      <c r="F466" s="678"/>
      <c r="G466" s="679"/>
      <c r="H466" s="678"/>
      <c r="I466" s="679"/>
      <c r="J466" s="678"/>
      <c r="K466" s="679"/>
      <c r="L466" s="678"/>
      <c r="M466" s="679"/>
      <c r="N466" s="678"/>
      <c r="O466" s="679"/>
      <c r="P466" s="678"/>
      <c r="Q466" s="679"/>
      <c r="R466" s="678"/>
      <c r="S466" s="679"/>
      <c r="T466" s="678"/>
      <c r="U466" s="679"/>
      <c r="V466" s="678"/>
      <c r="W466" s="679"/>
      <c r="X466" s="82"/>
      <c r="Y466" s="622">
        <f t="shared" si="62"/>
        <v>0</v>
      </c>
      <c r="Z466" s="379">
        <v>20</v>
      </c>
      <c r="AA466" s="230">
        <f t="shared" si="63"/>
        <v>0</v>
      </c>
      <c r="AB466" s="313"/>
      <c r="AD466" s="258" t="s">
        <v>209</v>
      </c>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row>
    <row r="467" spans="1:200" ht="27.95" customHeight="1" x14ac:dyDescent="0.2">
      <c r="A467" s="375"/>
      <c r="B467" s="189" t="s">
        <v>151</v>
      </c>
      <c r="C467" s="122" t="s">
        <v>178</v>
      </c>
      <c r="D467" s="678"/>
      <c r="E467" s="679"/>
      <c r="F467" s="678"/>
      <c r="G467" s="679"/>
      <c r="H467" s="678"/>
      <c r="I467" s="679"/>
      <c r="J467" s="678"/>
      <c r="K467" s="679"/>
      <c r="L467" s="678"/>
      <c r="M467" s="679"/>
      <c r="N467" s="678"/>
      <c r="O467" s="679"/>
      <c r="P467" s="678"/>
      <c r="Q467" s="679"/>
      <c r="R467" s="678"/>
      <c r="S467" s="679"/>
      <c r="T467" s="678"/>
      <c r="U467" s="679"/>
      <c r="V467" s="678"/>
      <c r="W467" s="679"/>
      <c r="X467" s="82"/>
      <c r="Y467" s="622">
        <f t="shared" si="62"/>
        <v>0</v>
      </c>
      <c r="Z467" s="379">
        <v>10</v>
      </c>
      <c r="AA467" s="230">
        <f t="shared" si="63"/>
        <v>0</v>
      </c>
      <c r="AB467" s="313"/>
      <c r="AD467" s="258" t="s">
        <v>209</v>
      </c>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c r="CZ467" s="47"/>
      <c r="DA467" s="47"/>
      <c r="DB467" s="47"/>
      <c r="DC467" s="47"/>
      <c r="DD467" s="47"/>
    </row>
    <row r="468" spans="1:200" ht="27.95" customHeight="1" thickBot="1" x14ac:dyDescent="0.2">
      <c r="A468" s="375"/>
      <c r="B468" s="189" t="s">
        <v>85</v>
      </c>
      <c r="C468" s="338" t="s">
        <v>33</v>
      </c>
      <c r="D468" s="630"/>
      <c r="E468" s="635"/>
      <c r="F468" s="630"/>
      <c r="G468" s="635"/>
      <c r="H468" s="630"/>
      <c r="I468" s="635"/>
      <c r="J468" s="630"/>
      <c r="K468" s="635"/>
      <c r="L468" s="630"/>
      <c r="M468" s="635"/>
      <c r="N468" s="630"/>
      <c r="O468" s="635"/>
      <c r="P468" s="630"/>
      <c r="Q468" s="635"/>
      <c r="R468" s="630"/>
      <c r="S468" s="635"/>
      <c r="T468" s="630"/>
      <c r="U468" s="635"/>
      <c r="V468" s="630"/>
      <c r="W468" s="635"/>
      <c r="X468" s="82"/>
      <c r="Y468" s="622">
        <f t="shared" si="62"/>
        <v>0</v>
      </c>
      <c r="Z468" s="379">
        <v>10</v>
      </c>
      <c r="AA468" s="230">
        <f t="shared" si="63"/>
        <v>0</v>
      </c>
      <c r="AB468" s="313"/>
      <c r="AD468" s="258"/>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row>
    <row r="469" spans="1:200" ht="21" customHeight="1" thickTop="1" thickBot="1" x14ac:dyDescent="0.25">
      <c r="A469" s="375"/>
      <c r="B469" s="80"/>
      <c r="C469" s="139"/>
      <c r="D469" s="692" t="s">
        <v>443</v>
      </c>
      <c r="E469" s="702"/>
      <c r="F469" s="702"/>
      <c r="G469" s="702"/>
      <c r="H469" s="702"/>
      <c r="I469" s="702"/>
      <c r="J469" s="702"/>
      <c r="K469" s="702"/>
      <c r="L469" s="702"/>
      <c r="M469" s="702"/>
      <c r="N469" s="702"/>
      <c r="O469" s="702"/>
      <c r="P469" s="702"/>
      <c r="Q469" s="702"/>
      <c r="R469" s="702"/>
      <c r="S469" s="702"/>
      <c r="T469" s="702"/>
      <c r="U469" s="702"/>
      <c r="V469" s="702"/>
      <c r="W469" s="702"/>
      <c r="X469" s="703"/>
      <c r="Y469" s="1">
        <f>SUM(Y463:Y468)</f>
        <v>0</v>
      </c>
      <c r="Z469" s="380">
        <f>SUM(Z463:Z468)</f>
        <v>70</v>
      </c>
      <c r="AD469" s="258"/>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row>
    <row r="470" spans="1:200" ht="21" customHeight="1" thickBot="1" x14ac:dyDescent="0.25">
      <c r="A470" s="373"/>
      <c r="B470" s="274"/>
      <c r="C470" s="296"/>
      <c r="D470" s="695"/>
      <c r="E470" s="809"/>
      <c r="F470" s="885">
        <v>60</v>
      </c>
      <c r="G470" s="736"/>
      <c r="H470" s="736"/>
      <c r="I470" s="736"/>
      <c r="J470" s="736"/>
      <c r="K470" s="736"/>
      <c r="L470" s="736"/>
      <c r="M470" s="736"/>
      <c r="N470" s="736"/>
      <c r="O470" s="736"/>
      <c r="P470" s="736"/>
      <c r="Q470" s="736"/>
      <c r="R470" s="736"/>
      <c r="S470" s="736"/>
      <c r="T470" s="736"/>
      <c r="U470" s="736"/>
      <c r="V470" s="736"/>
      <c r="W470" s="736"/>
      <c r="X470" s="736"/>
      <c r="Y470" s="736"/>
      <c r="Z470" s="737"/>
      <c r="AD470" s="258"/>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c r="CZ470" s="47"/>
      <c r="DA470" s="47"/>
      <c r="DB470" s="47"/>
      <c r="DC470" s="47"/>
      <c r="DD470" s="47"/>
    </row>
    <row r="471" spans="1:200" ht="30" customHeight="1" thickBot="1" x14ac:dyDescent="0.25">
      <c r="A471" s="364"/>
      <c r="B471" s="417" t="s">
        <v>34</v>
      </c>
      <c r="C471" s="418" t="s">
        <v>35</v>
      </c>
      <c r="D471" s="176" t="s">
        <v>442</v>
      </c>
      <c r="E471" s="414"/>
      <c r="F471" s="176" t="s">
        <v>442</v>
      </c>
      <c r="G471" s="414"/>
      <c r="H471" s="176" t="s">
        <v>442</v>
      </c>
      <c r="I471" s="279"/>
      <c r="J471" s="176"/>
      <c r="K471" s="281"/>
      <c r="L471" s="278"/>
      <c r="M471" s="279"/>
      <c r="N471" s="280"/>
      <c r="O471" s="281"/>
      <c r="P471" s="278"/>
      <c r="Q471" s="279"/>
      <c r="R471" s="280"/>
      <c r="S471" s="281"/>
      <c r="T471" s="278"/>
      <c r="U471" s="279"/>
      <c r="V471" s="280"/>
      <c r="W471" s="281"/>
      <c r="X471" s="183"/>
      <c r="Y471" s="183"/>
      <c r="Z471" s="376"/>
      <c r="AA471" s="40"/>
      <c r="AB471" s="53"/>
      <c r="AD471" s="258"/>
      <c r="AE471" s="256"/>
      <c r="AK471" s="247"/>
      <c r="AL471" s="247"/>
      <c r="AM471" s="247"/>
      <c r="AN471" s="247"/>
      <c r="AO471" s="247"/>
      <c r="AP471" s="247"/>
      <c r="AQ471" s="247"/>
      <c r="AR471" s="247"/>
      <c r="AS471" s="247"/>
      <c r="AT471" s="247"/>
      <c r="AU471" s="247"/>
      <c r="AV471" s="247"/>
      <c r="AW471" s="247"/>
      <c r="AX471" s="247"/>
      <c r="AY471" s="247"/>
      <c r="AZ471" s="247"/>
      <c r="BA471" s="247"/>
      <c r="BB471" s="247"/>
      <c r="BC471" s="247"/>
      <c r="BD471" s="247"/>
      <c r="BE471" s="247"/>
      <c r="BF471" s="247"/>
      <c r="BG471" s="247"/>
      <c r="BH471" s="247"/>
      <c r="BI471" s="247"/>
      <c r="BJ471" s="247"/>
      <c r="BK471" s="247"/>
      <c r="BL471" s="247"/>
      <c r="BM471" s="247"/>
      <c r="BN471" s="247"/>
      <c r="BO471" s="247"/>
      <c r="BP471" s="247"/>
      <c r="BQ471" s="247"/>
      <c r="BR471" s="247"/>
      <c r="BS471" s="247"/>
      <c r="BT471" s="247"/>
      <c r="BU471" s="247"/>
      <c r="BV471" s="247"/>
      <c r="BW471" s="247"/>
      <c r="BX471" s="247"/>
      <c r="BY471" s="247"/>
      <c r="BZ471" s="247"/>
      <c r="CA471" s="247"/>
      <c r="CB471" s="247"/>
      <c r="CC471" s="247"/>
      <c r="CD471" s="247"/>
      <c r="CE471" s="247"/>
      <c r="CF471" s="247"/>
      <c r="CG471" s="53"/>
      <c r="CH471" s="53"/>
      <c r="CI471" s="53"/>
      <c r="CJ471" s="53"/>
      <c r="CK471" s="53"/>
      <c r="CL471" s="53"/>
      <c r="CM471" s="53"/>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row>
    <row r="472" spans="1:200" ht="45" customHeight="1" x14ac:dyDescent="0.2">
      <c r="A472" s="375"/>
      <c r="B472" s="188" t="s">
        <v>36</v>
      </c>
      <c r="C472" s="337" t="s">
        <v>37</v>
      </c>
      <c r="D472" s="710"/>
      <c r="E472" s="711"/>
      <c r="F472" s="710"/>
      <c r="G472" s="711"/>
      <c r="H472" s="710"/>
      <c r="I472" s="711"/>
      <c r="J472" s="710"/>
      <c r="K472" s="711"/>
      <c r="L472" s="710"/>
      <c r="M472" s="711"/>
      <c r="N472" s="710"/>
      <c r="O472" s="711"/>
      <c r="P472" s="710"/>
      <c r="Q472" s="711"/>
      <c r="R472" s="710"/>
      <c r="S472" s="711"/>
      <c r="T472" s="710"/>
      <c r="U472" s="711"/>
      <c r="V472" s="710"/>
      <c r="W472" s="711"/>
      <c r="X472" s="82"/>
      <c r="Y472" s="628">
        <f t="shared" ref="Y472:Y479" si="64">IF(OR(D472="s",F472="s",H472="s",J472="s",L472="s",N472="s",P472="s",R472="s",T472="s",V472="s"), 0, IF(OR(D472="a",F472="a",H472="a",J472="a",L472="a",N472="a",P472="a",R472="a",T472="a",V472="a"),Z472,0))</f>
        <v>0</v>
      </c>
      <c r="Z472" s="382">
        <v>10</v>
      </c>
      <c r="AA472" s="40">
        <f t="shared" ref="AA472:AA479" si="65">COUNTIF(D472:W472,"a")+COUNTIF(D472:W472,"s")</f>
        <v>0</v>
      </c>
      <c r="AB472" s="313"/>
      <c r="AD472" s="258" t="s">
        <v>209</v>
      </c>
      <c r="AK472" s="247"/>
      <c r="AL472" s="247"/>
      <c r="AM472" s="247"/>
      <c r="AN472" s="247"/>
      <c r="AO472" s="247"/>
      <c r="AP472" s="247"/>
      <c r="AQ472" s="247"/>
      <c r="AR472" s="247"/>
      <c r="AS472" s="247"/>
      <c r="AT472" s="247"/>
      <c r="AU472" s="247"/>
      <c r="AV472" s="247"/>
      <c r="AW472" s="247"/>
      <c r="AX472" s="247"/>
      <c r="AY472" s="247"/>
      <c r="AZ472" s="247"/>
      <c r="BA472" s="247"/>
      <c r="BB472" s="247"/>
      <c r="BC472" s="247"/>
      <c r="BD472" s="247"/>
      <c r="BE472" s="247"/>
      <c r="BF472" s="247"/>
      <c r="BG472" s="247"/>
      <c r="BH472" s="247"/>
      <c r="BI472" s="247"/>
      <c r="BJ472" s="247"/>
      <c r="BK472" s="247"/>
      <c r="BL472" s="247"/>
      <c r="BM472" s="247"/>
      <c r="BN472" s="247"/>
      <c r="BO472" s="247"/>
      <c r="BP472" s="247"/>
      <c r="BQ472" s="247"/>
      <c r="BR472" s="247"/>
      <c r="BS472" s="247"/>
      <c r="BT472" s="247"/>
      <c r="BU472" s="247"/>
      <c r="BV472" s="247"/>
      <c r="BW472" s="247"/>
      <c r="BX472" s="247"/>
      <c r="BY472" s="247"/>
      <c r="BZ472" s="247"/>
      <c r="CA472" s="247"/>
      <c r="CB472" s="247"/>
      <c r="CC472" s="247"/>
      <c r="CD472" s="247"/>
      <c r="CE472" s="247"/>
      <c r="CF472" s="247"/>
      <c r="CG472" s="53"/>
      <c r="CH472" s="53"/>
      <c r="CI472" s="53"/>
      <c r="CJ472" s="53"/>
      <c r="CK472" s="53"/>
      <c r="CL472" s="53"/>
      <c r="CM472" s="53"/>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row>
    <row r="473" spans="1:200" ht="27.95" customHeight="1" x14ac:dyDescent="0.2">
      <c r="A473" s="375"/>
      <c r="B473" s="189" t="s">
        <v>38</v>
      </c>
      <c r="C473" s="338" t="s">
        <v>39</v>
      </c>
      <c r="D473" s="678"/>
      <c r="E473" s="679"/>
      <c r="F473" s="678"/>
      <c r="G473" s="679"/>
      <c r="H473" s="678"/>
      <c r="I473" s="679"/>
      <c r="J473" s="678"/>
      <c r="K473" s="679"/>
      <c r="L473" s="678"/>
      <c r="M473" s="679"/>
      <c r="N473" s="678"/>
      <c r="O473" s="679"/>
      <c r="P473" s="678"/>
      <c r="Q473" s="679"/>
      <c r="R473" s="678"/>
      <c r="S473" s="679"/>
      <c r="T473" s="678"/>
      <c r="U473" s="679"/>
      <c r="V473" s="678"/>
      <c r="W473" s="679"/>
      <c r="X473" s="82"/>
      <c r="Y473" s="622">
        <f t="shared" si="64"/>
        <v>0</v>
      </c>
      <c r="Z473" s="379">
        <v>10</v>
      </c>
      <c r="AA473" s="40">
        <f t="shared" si="65"/>
        <v>0</v>
      </c>
      <c r="AB473" s="313"/>
      <c r="AD473" s="258"/>
      <c r="AK473" s="247"/>
      <c r="AL473" s="247"/>
      <c r="AM473" s="247"/>
      <c r="AN473" s="247"/>
      <c r="AO473" s="247"/>
      <c r="AP473" s="247"/>
      <c r="AQ473" s="247"/>
      <c r="AR473" s="247"/>
      <c r="AS473" s="247"/>
      <c r="AT473" s="247"/>
      <c r="AU473" s="247"/>
      <c r="AV473" s="247"/>
      <c r="AW473" s="247"/>
      <c r="AX473" s="247"/>
      <c r="AY473" s="247"/>
      <c r="AZ473" s="247"/>
      <c r="BA473" s="247"/>
      <c r="BB473" s="247"/>
      <c r="BC473" s="247"/>
      <c r="BD473" s="247"/>
      <c r="BE473" s="247"/>
      <c r="BF473" s="247"/>
      <c r="BG473" s="247"/>
      <c r="BH473" s="247"/>
      <c r="BI473" s="247"/>
      <c r="BJ473" s="247"/>
      <c r="BK473" s="247"/>
      <c r="BL473" s="247"/>
      <c r="BM473" s="247"/>
      <c r="BN473" s="247"/>
      <c r="BO473" s="247"/>
      <c r="BP473" s="247"/>
      <c r="BQ473" s="247"/>
      <c r="BR473" s="247"/>
      <c r="BS473" s="247"/>
      <c r="BT473" s="247"/>
      <c r="BU473" s="247"/>
      <c r="BV473" s="247"/>
      <c r="BW473" s="247"/>
      <c r="BX473" s="247"/>
      <c r="BY473" s="247"/>
      <c r="BZ473" s="247"/>
      <c r="CA473" s="247"/>
      <c r="CB473" s="247"/>
      <c r="CC473" s="247"/>
      <c r="CD473" s="247"/>
      <c r="CE473" s="247"/>
      <c r="CF473" s="247"/>
      <c r="CG473" s="53"/>
      <c r="CH473" s="53"/>
      <c r="CI473" s="53"/>
      <c r="CJ473" s="53"/>
      <c r="CK473" s="53"/>
      <c r="CL473" s="53"/>
      <c r="CM473" s="53"/>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row>
    <row r="474" spans="1:200" ht="45" customHeight="1" x14ac:dyDescent="0.2">
      <c r="A474" s="375"/>
      <c r="B474" s="192" t="s">
        <v>40</v>
      </c>
      <c r="C474" s="117" t="s">
        <v>41</v>
      </c>
      <c r="D474" s="678"/>
      <c r="E474" s="679"/>
      <c r="F474" s="678"/>
      <c r="G474" s="679"/>
      <c r="H474" s="678"/>
      <c r="I474" s="679"/>
      <c r="J474" s="678"/>
      <c r="K474" s="679"/>
      <c r="L474" s="678"/>
      <c r="M474" s="679"/>
      <c r="N474" s="678"/>
      <c r="O474" s="679"/>
      <c r="P474" s="678"/>
      <c r="Q474" s="679"/>
      <c r="R474" s="678"/>
      <c r="S474" s="679"/>
      <c r="T474" s="678"/>
      <c r="U474" s="679"/>
      <c r="V474" s="678"/>
      <c r="W474" s="679"/>
      <c r="X474" s="82"/>
      <c r="Y474" s="622">
        <f t="shared" si="64"/>
        <v>0</v>
      </c>
      <c r="Z474" s="379">
        <v>10</v>
      </c>
      <c r="AA474" s="40">
        <f t="shared" si="65"/>
        <v>0</v>
      </c>
      <c r="AB474" s="313"/>
      <c r="AD474" s="258"/>
      <c r="AK474" s="247"/>
      <c r="AL474" s="247"/>
      <c r="AM474" s="247"/>
      <c r="AN474" s="247"/>
      <c r="AO474" s="247"/>
      <c r="AP474" s="247"/>
      <c r="AQ474" s="247"/>
      <c r="AR474" s="247"/>
      <c r="AS474" s="247"/>
      <c r="AT474" s="247"/>
      <c r="AU474" s="247"/>
      <c r="AV474" s="247"/>
      <c r="AW474" s="247"/>
      <c r="AX474" s="247"/>
      <c r="AY474" s="247"/>
      <c r="AZ474" s="247"/>
      <c r="BA474" s="247"/>
      <c r="BB474" s="247"/>
      <c r="BC474" s="247"/>
      <c r="BD474" s="247"/>
      <c r="BE474" s="247"/>
      <c r="BF474" s="247"/>
      <c r="BG474" s="247"/>
      <c r="BH474" s="247"/>
      <c r="BI474" s="247"/>
      <c r="BJ474" s="247"/>
      <c r="BK474" s="247"/>
      <c r="BL474" s="247"/>
      <c r="BM474" s="247"/>
      <c r="BN474" s="247"/>
      <c r="BO474" s="247"/>
      <c r="BP474" s="247"/>
      <c r="BQ474" s="247"/>
      <c r="BR474" s="247"/>
      <c r="BS474" s="247"/>
      <c r="BT474" s="247"/>
      <c r="BU474" s="247"/>
      <c r="BV474" s="247"/>
      <c r="BW474" s="247"/>
      <c r="BX474" s="247"/>
      <c r="BY474" s="247"/>
      <c r="BZ474" s="247"/>
      <c r="CA474" s="247"/>
      <c r="CB474" s="247"/>
      <c r="CC474" s="247"/>
      <c r="CD474" s="247"/>
      <c r="CE474" s="247"/>
      <c r="CF474" s="247"/>
      <c r="CG474" s="53"/>
      <c r="CH474" s="53"/>
      <c r="CI474" s="53"/>
      <c r="CJ474" s="53"/>
      <c r="CK474" s="53"/>
      <c r="CL474" s="53"/>
      <c r="CM474" s="53"/>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row>
    <row r="475" spans="1:200" ht="45" customHeight="1" x14ac:dyDescent="0.2">
      <c r="A475" s="375"/>
      <c r="B475" s="192" t="s">
        <v>42</v>
      </c>
      <c r="C475" s="117" t="s">
        <v>43</v>
      </c>
      <c r="D475" s="678"/>
      <c r="E475" s="679"/>
      <c r="F475" s="678"/>
      <c r="G475" s="679"/>
      <c r="H475" s="678"/>
      <c r="I475" s="679"/>
      <c r="J475" s="678"/>
      <c r="K475" s="679"/>
      <c r="L475" s="678"/>
      <c r="M475" s="679"/>
      <c r="N475" s="678"/>
      <c r="O475" s="679"/>
      <c r="P475" s="678"/>
      <c r="Q475" s="679"/>
      <c r="R475" s="678"/>
      <c r="S475" s="679"/>
      <c r="T475" s="678"/>
      <c r="U475" s="679"/>
      <c r="V475" s="678"/>
      <c r="W475" s="679"/>
      <c r="X475" s="82"/>
      <c r="Y475" s="622">
        <f t="shared" si="64"/>
        <v>0</v>
      </c>
      <c r="Z475" s="379">
        <v>5</v>
      </c>
      <c r="AA475" s="40">
        <f t="shared" si="65"/>
        <v>0</v>
      </c>
      <c r="AB475" s="313"/>
      <c r="AD475" s="258"/>
      <c r="AK475" s="247"/>
      <c r="AL475" s="247"/>
      <c r="AM475" s="247"/>
      <c r="AN475" s="247"/>
      <c r="AO475" s="247"/>
      <c r="AP475" s="247"/>
      <c r="AQ475" s="247"/>
      <c r="AR475" s="247"/>
      <c r="AS475" s="247"/>
      <c r="AT475" s="247"/>
      <c r="AU475" s="247"/>
      <c r="AV475" s="247"/>
      <c r="AW475" s="247"/>
      <c r="AX475" s="247"/>
      <c r="AY475" s="247"/>
      <c r="AZ475" s="247"/>
      <c r="BA475" s="247"/>
      <c r="BB475" s="247"/>
      <c r="BC475" s="247"/>
      <c r="BD475" s="247"/>
      <c r="BE475" s="247"/>
      <c r="BF475" s="247"/>
      <c r="BG475" s="247"/>
      <c r="BH475" s="247"/>
      <c r="BI475" s="247"/>
      <c r="BJ475" s="247"/>
      <c r="BK475" s="247"/>
      <c r="BL475" s="247"/>
      <c r="BM475" s="247"/>
      <c r="BN475" s="247"/>
      <c r="BO475" s="247"/>
      <c r="BP475" s="247"/>
      <c r="BQ475" s="247"/>
      <c r="BR475" s="247"/>
      <c r="BS475" s="247"/>
      <c r="BT475" s="247"/>
      <c r="BU475" s="247"/>
      <c r="BV475" s="247"/>
      <c r="BW475" s="247"/>
      <c r="BX475" s="247"/>
      <c r="BY475" s="247"/>
      <c r="BZ475" s="247"/>
      <c r="CA475" s="247"/>
      <c r="CB475" s="247"/>
      <c r="CC475" s="247"/>
      <c r="CD475" s="247"/>
      <c r="CE475" s="247"/>
      <c r="CF475" s="247"/>
      <c r="CG475" s="53"/>
      <c r="CH475" s="53"/>
      <c r="CI475" s="53"/>
      <c r="CJ475" s="53"/>
      <c r="CK475" s="53"/>
      <c r="CL475" s="53"/>
      <c r="CM475" s="53"/>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row>
    <row r="476" spans="1:200" ht="45" customHeight="1" x14ac:dyDescent="0.2">
      <c r="A476" s="375"/>
      <c r="B476" s="189" t="s">
        <v>44</v>
      </c>
      <c r="C476" s="338" t="s">
        <v>45</v>
      </c>
      <c r="D476" s="678"/>
      <c r="E476" s="679"/>
      <c r="F476" s="678"/>
      <c r="G476" s="679"/>
      <c r="H476" s="678"/>
      <c r="I476" s="679"/>
      <c r="J476" s="678"/>
      <c r="K476" s="679"/>
      <c r="L476" s="678"/>
      <c r="M476" s="679"/>
      <c r="N476" s="678"/>
      <c r="O476" s="679"/>
      <c r="P476" s="678"/>
      <c r="Q476" s="679"/>
      <c r="R476" s="678"/>
      <c r="S476" s="679"/>
      <c r="T476" s="678"/>
      <c r="U476" s="679"/>
      <c r="V476" s="678"/>
      <c r="W476" s="679"/>
      <c r="X476" s="82"/>
      <c r="Y476" s="622">
        <f t="shared" si="64"/>
        <v>0</v>
      </c>
      <c r="Z476" s="379">
        <v>10</v>
      </c>
      <c r="AA476" s="40">
        <f t="shared" si="65"/>
        <v>0</v>
      </c>
      <c r="AB476" s="313"/>
      <c r="AD476" s="258" t="s">
        <v>209</v>
      </c>
      <c r="AK476" s="247"/>
      <c r="AL476" s="247"/>
      <c r="AM476" s="247"/>
      <c r="AN476" s="247"/>
      <c r="AO476" s="247"/>
      <c r="AP476" s="247"/>
      <c r="AQ476" s="247"/>
      <c r="AR476" s="247"/>
      <c r="AS476" s="247"/>
      <c r="AT476" s="247"/>
      <c r="AU476" s="247"/>
      <c r="AV476" s="247"/>
      <c r="AW476" s="247"/>
      <c r="AX476" s="247"/>
      <c r="AY476" s="247"/>
      <c r="AZ476" s="247"/>
      <c r="BA476" s="247"/>
      <c r="BB476" s="247"/>
      <c r="BC476" s="247"/>
      <c r="BD476" s="247"/>
      <c r="BE476" s="247"/>
      <c r="BF476" s="247"/>
      <c r="BG476" s="247"/>
      <c r="BH476" s="247"/>
      <c r="BI476" s="247"/>
      <c r="BJ476" s="247"/>
      <c r="BK476" s="247"/>
      <c r="BL476" s="247"/>
      <c r="BM476" s="247"/>
      <c r="BN476" s="247"/>
      <c r="BO476" s="247"/>
      <c r="BP476" s="247"/>
      <c r="BQ476" s="247"/>
      <c r="BR476" s="247"/>
      <c r="BS476" s="247"/>
      <c r="BT476" s="247"/>
      <c r="BU476" s="247"/>
      <c r="BV476" s="247"/>
      <c r="BW476" s="247"/>
      <c r="BX476" s="247"/>
      <c r="BY476" s="247"/>
      <c r="BZ476" s="247"/>
      <c r="CA476" s="247"/>
      <c r="CB476" s="247"/>
      <c r="CC476" s="247"/>
      <c r="CD476" s="247"/>
      <c r="CE476" s="247"/>
      <c r="CF476" s="247"/>
      <c r="CG476" s="53"/>
      <c r="CH476" s="53"/>
      <c r="CI476" s="53"/>
      <c r="CJ476" s="53"/>
      <c r="CK476" s="53"/>
      <c r="CL476" s="53"/>
      <c r="CM476" s="53"/>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row>
    <row r="477" spans="1:200" ht="27.95" customHeight="1" x14ac:dyDescent="0.15">
      <c r="A477" s="375"/>
      <c r="B477" s="192" t="s">
        <v>46</v>
      </c>
      <c r="C477" s="139" t="s">
        <v>47</v>
      </c>
      <c r="D477" s="636"/>
      <c r="E477" s="637"/>
      <c r="F477" s="636"/>
      <c r="G477" s="637"/>
      <c r="H477" s="636"/>
      <c r="I477" s="637"/>
      <c r="J477" s="636"/>
      <c r="K477" s="637"/>
      <c r="L477" s="636"/>
      <c r="M477" s="637"/>
      <c r="N477" s="636"/>
      <c r="O477" s="637"/>
      <c r="P477" s="636"/>
      <c r="Q477" s="637"/>
      <c r="R477" s="636"/>
      <c r="S477" s="637"/>
      <c r="T477" s="636"/>
      <c r="U477" s="637"/>
      <c r="V477" s="636"/>
      <c r="W477" s="637"/>
      <c r="X477" s="82"/>
      <c r="Y477" s="622">
        <f t="shared" si="64"/>
        <v>0</v>
      </c>
      <c r="Z477" s="379">
        <v>10</v>
      </c>
      <c r="AA477" s="40">
        <f t="shared" si="65"/>
        <v>0</v>
      </c>
      <c r="AB477" s="313"/>
      <c r="AD477" s="258"/>
      <c r="AK477" s="247"/>
      <c r="AL477" s="247"/>
      <c r="AM477" s="247"/>
      <c r="AN477" s="247"/>
      <c r="AO477" s="247"/>
      <c r="AP477" s="247"/>
      <c r="AQ477" s="247"/>
      <c r="AR477" s="247"/>
      <c r="AS477" s="247"/>
      <c r="AT477" s="247"/>
      <c r="AU477" s="247"/>
      <c r="AV477" s="247"/>
      <c r="AW477" s="247"/>
      <c r="AX477" s="247"/>
      <c r="AY477" s="247"/>
      <c r="AZ477" s="247"/>
      <c r="BA477" s="247"/>
      <c r="BB477" s="247"/>
      <c r="BC477" s="247"/>
      <c r="BD477" s="247"/>
      <c r="BE477" s="247"/>
      <c r="BF477" s="247"/>
      <c r="BG477" s="247"/>
      <c r="BH477" s="247"/>
      <c r="BI477" s="247"/>
      <c r="BJ477" s="247"/>
      <c r="BK477" s="247"/>
      <c r="BL477" s="247"/>
      <c r="BM477" s="247"/>
      <c r="BN477" s="247"/>
      <c r="BO477" s="247"/>
      <c r="BP477" s="247"/>
      <c r="BQ477" s="247"/>
      <c r="BR477" s="247"/>
      <c r="BS477" s="247"/>
      <c r="BT477" s="247"/>
      <c r="BU477" s="247"/>
      <c r="BV477" s="247"/>
      <c r="BW477" s="247"/>
      <c r="BX477" s="247"/>
      <c r="BY477" s="247"/>
      <c r="BZ477" s="247"/>
      <c r="CA477" s="247"/>
      <c r="CB477" s="247"/>
      <c r="CC477" s="247"/>
      <c r="CD477" s="247"/>
      <c r="CE477" s="247"/>
      <c r="CF477" s="247"/>
      <c r="CG477" s="53"/>
      <c r="CH477" s="53"/>
      <c r="CI477" s="53"/>
      <c r="CJ477" s="53"/>
      <c r="CK477" s="53"/>
      <c r="CL477" s="53"/>
      <c r="CM477" s="53"/>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row>
    <row r="478" spans="1:200" ht="45" customHeight="1" x14ac:dyDescent="0.15">
      <c r="A478" s="375"/>
      <c r="B478" s="189" t="s">
        <v>48</v>
      </c>
      <c r="C478" s="338" t="s">
        <v>49</v>
      </c>
      <c r="D478" s="636"/>
      <c r="E478" s="637"/>
      <c r="F478" s="636"/>
      <c r="G478" s="637"/>
      <c r="H478" s="636"/>
      <c r="I478" s="637"/>
      <c r="J478" s="636"/>
      <c r="K478" s="637"/>
      <c r="L478" s="636"/>
      <c r="M478" s="637"/>
      <c r="N478" s="636"/>
      <c r="O478" s="637"/>
      <c r="P478" s="636"/>
      <c r="Q478" s="637"/>
      <c r="R478" s="636"/>
      <c r="S478" s="637"/>
      <c r="T478" s="636"/>
      <c r="U478" s="637"/>
      <c r="V478" s="636"/>
      <c r="W478" s="637"/>
      <c r="X478" s="82"/>
      <c r="Y478" s="622">
        <f t="shared" si="64"/>
        <v>0</v>
      </c>
      <c r="Z478" s="379">
        <v>10</v>
      </c>
      <c r="AA478" s="40">
        <f t="shared" si="65"/>
        <v>0</v>
      </c>
      <c r="AB478" s="313"/>
      <c r="AD478" s="258" t="s">
        <v>209</v>
      </c>
      <c r="AE478" s="256"/>
      <c r="AK478" s="247"/>
      <c r="AL478" s="247"/>
      <c r="AM478" s="247"/>
      <c r="AN478" s="247"/>
      <c r="AO478" s="247"/>
      <c r="AP478" s="247"/>
      <c r="AQ478" s="247"/>
      <c r="AR478" s="247"/>
      <c r="AS478" s="247"/>
      <c r="AT478" s="247"/>
      <c r="AU478" s="247"/>
      <c r="AV478" s="247"/>
      <c r="AW478" s="247"/>
      <c r="AX478" s="247"/>
      <c r="AY478" s="247"/>
      <c r="AZ478" s="247"/>
      <c r="BA478" s="247"/>
      <c r="BB478" s="247"/>
      <c r="BC478" s="247"/>
      <c r="BD478" s="247"/>
      <c r="BE478" s="247"/>
      <c r="BF478" s="247"/>
      <c r="BG478" s="247"/>
      <c r="BH478" s="247"/>
      <c r="BI478" s="247"/>
      <c r="BJ478" s="247"/>
      <c r="BK478" s="247"/>
      <c r="BL478" s="247"/>
      <c r="BM478" s="247"/>
      <c r="BN478" s="247"/>
      <c r="BO478" s="247"/>
      <c r="BP478" s="247"/>
      <c r="BQ478" s="247"/>
      <c r="BR478" s="247"/>
      <c r="BS478" s="247"/>
      <c r="BT478" s="247"/>
      <c r="BU478" s="247"/>
      <c r="BV478" s="247"/>
      <c r="BW478" s="247"/>
      <c r="BX478" s="247"/>
      <c r="BY478" s="247"/>
      <c r="BZ478" s="247"/>
      <c r="CA478" s="247"/>
      <c r="CB478" s="247"/>
      <c r="CC478" s="247"/>
      <c r="CD478" s="247"/>
      <c r="CE478" s="247"/>
      <c r="CF478" s="247"/>
      <c r="CG478" s="53"/>
      <c r="CH478" s="53"/>
      <c r="CI478" s="53"/>
      <c r="CJ478" s="53"/>
      <c r="CK478" s="53"/>
      <c r="CL478" s="53"/>
      <c r="CM478" s="53"/>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row>
    <row r="479" spans="1:200" ht="45" customHeight="1" thickBot="1" x14ac:dyDescent="0.2">
      <c r="A479" s="375"/>
      <c r="B479" s="192" t="s">
        <v>50</v>
      </c>
      <c r="C479" s="339" t="s">
        <v>51</v>
      </c>
      <c r="D479" s="630"/>
      <c r="E479" s="635"/>
      <c r="F479" s="630"/>
      <c r="G479" s="635"/>
      <c r="H479" s="630"/>
      <c r="I479" s="635"/>
      <c r="J479" s="630"/>
      <c r="K479" s="635"/>
      <c r="L479" s="630"/>
      <c r="M479" s="635"/>
      <c r="N479" s="630"/>
      <c r="O479" s="635"/>
      <c r="P479" s="630"/>
      <c r="Q479" s="635"/>
      <c r="R479" s="630"/>
      <c r="S479" s="635"/>
      <c r="T479" s="630"/>
      <c r="U479" s="635"/>
      <c r="V479" s="630"/>
      <c r="W479" s="635"/>
      <c r="X479" s="82"/>
      <c r="Y479" s="622">
        <f t="shared" si="64"/>
        <v>0</v>
      </c>
      <c r="Z479" s="379">
        <v>10</v>
      </c>
      <c r="AA479" s="40">
        <f t="shared" si="65"/>
        <v>0</v>
      </c>
      <c r="AB479" s="313"/>
      <c r="AD479" s="258"/>
      <c r="AE479" s="256"/>
      <c r="AK479" s="247"/>
      <c r="AL479" s="247"/>
      <c r="AM479" s="247"/>
      <c r="AN479" s="247"/>
      <c r="AO479" s="247"/>
      <c r="AP479" s="247"/>
      <c r="AQ479" s="247"/>
      <c r="AR479" s="247"/>
      <c r="AS479" s="247"/>
      <c r="AT479" s="247"/>
      <c r="AU479" s="247"/>
      <c r="AV479" s="247"/>
      <c r="AW479" s="247"/>
      <c r="AX479" s="247"/>
      <c r="AY479" s="247"/>
      <c r="AZ479" s="247"/>
      <c r="BA479" s="247"/>
      <c r="BB479" s="247"/>
      <c r="BC479" s="247"/>
      <c r="BD479" s="247"/>
      <c r="BE479" s="247"/>
      <c r="BF479" s="247"/>
      <c r="BG479" s="247"/>
      <c r="BH479" s="247"/>
      <c r="BI479" s="247"/>
      <c r="BJ479" s="247"/>
      <c r="BK479" s="247"/>
      <c r="BL479" s="247"/>
      <c r="BM479" s="247"/>
      <c r="BN479" s="247"/>
      <c r="BO479" s="247"/>
      <c r="BP479" s="247"/>
      <c r="BQ479" s="247"/>
      <c r="BR479" s="247"/>
      <c r="BS479" s="247"/>
      <c r="BT479" s="247"/>
      <c r="BU479" s="247"/>
      <c r="BV479" s="247"/>
      <c r="BW479" s="247"/>
      <c r="BX479" s="247"/>
      <c r="BY479" s="247"/>
      <c r="BZ479" s="247"/>
      <c r="CA479" s="247"/>
      <c r="CB479" s="247"/>
      <c r="CC479" s="247"/>
      <c r="CD479" s="247"/>
      <c r="CE479" s="247"/>
      <c r="CF479" s="247"/>
      <c r="CG479" s="53"/>
      <c r="CH479" s="53"/>
      <c r="CI479" s="53"/>
      <c r="CJ479" s="53"/>
      <c r="CK479" s="53"/>
      <c r="CL479" s="53"/>
      <c r="CM479" s="53"/>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row>
    <row r="480" spans="1:200" ht="21" customHeight="1" thickTop="1" thickBot="1" x14ac:dyDescent="0.25">
      <c r="A480" s="375"/>
      <c r="B480" s="80"/>
      <c r="C480" s="139"/>
      <c r="D480" s="692" t="s">
        <v>443</v>
      </c>
      <c r="E480" s="702"/>
      <c r="F480" s="702"/>
      <c r="G480" s="702"/>
      <c r="H480" s="702"/>
      <c r="I480" s="702"/>
      <c r="J480" s="702"/>
      <c r="K480" s="702"/>
      <c r="L480" s="702"/>
      <c r="M480" s="702"/>
      <c r="N480" s="702"/>
      <c r="O480" s="702"/>
      <c r="P480" s="702"/>
      <c r="Q480" s="702"/>
      <c r="R480" s="702"/>
      <c r="S480" s="702"/>
      <c r="T480" s="702"/>
      <c r="U480" s="702"/>
      <c r="V480" s="702"/>
      <c r="W480" s="702"/>
      <c r="X480" s="703"/>
      <c r="Y480" s="309">
        <f>SUM(Y472:Y479)</f>
        <v>0</v>
      </c>
      <c r="Z480" s="380">
        <f>SUM(Z472:Z479)</f>
        <v>75</v>
      </c>
      <c r="AA480" s="40"/>
      <c r="AB480" s="53"/>
      <c r="AD480" s="258"/>
      <c r="AK480" s="247"/>
      <c r="AL480" s="247"/>
      <c r="AM480" s="247"/>
      <c r="AN480" s="247"/>
      <c r="AO480" s="247"/>
      <c r="AP480" s="247"/>
      <c r="AQ480" s="247"/>
      <c r="AR480" s="247"/>
      <c r="AS480" s="247"/>
      <c r="AT480" s="247"/>
      <c r="AU480" s="247"/>
      <c r="AV480" s="247"/>
      <c r="AW480" s="247"/>
      <c r="AX480" s="247"/>
      <c r="AY480" s="247"/>
      <c r="AZ480" s="247"/>
      <c r="BA480" s="247"/>
      <c r="BB480" s="247"/>
      <c r="BC480" s="247"/>
      <c r="BD480" s="247"/>
      <c r="BE480" s="247"/>
      <c r="BF480" s="247"/>
      <c r="BG480" s="247"/>
      <c r="BH480" s="247"/>
      <c r="BI480" s="247"/>
      <c r="BJ480" s="247"/>
      <c r="BK480" s="247"/>
      <c r="BL480" s="247"/>
      <c r="BM480" s="247"/>
      <c r="BN480" s="247"/>
      <c r="BO480" s="247"/>
      <c r="BP480" s="247"/>
      <c r="BQ480" s="247"/>
      <c r="BR480" s="247"/>
      <c r="BS480" s="247"/>
      <c r="BT480" s="247"/>
      <c r="BU480" s="247"/>
      <c r="BV480" s="247"/>
      <c r="BW480" s="247"/>
      <c r="BX480" s="247"/>
      <c r="BY480" s="247"/>
      <c r="BZ480" s="247"/>
      <c r="CA480" s="247"/>
      <c r="CB480" s="247"/>
      <c r="CC480" s="247"/>
      <c r="CD480" s="247"/>
      <c r="CE480" s="247"/>
      <c r="CF480" s="247"/>
      <c r="CG480" s="53"/>
      <c r="CH480" s="53"/>
      <c r="CI480" s="53"/>
      <c r="CJ480" s="53"/>
      <c r="CK480" s="53"/>
      <c r="CL480" s="53"/>
      <c r="CM480" s="53"/>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row>
    <row r="481" spans="1:200" ht="21" customHeight="1" thickBot="1" x14ac:dyDescent="0.25">
      <c r="A481" s="373"/>
      <c r="B481" s="274"/>
      <c r="C481" s="340"/>
      <c r="D481" s="695"/>
      <c r="E481" s="696"/>
      <c r="F481" s="867">
        <v>30</v>
      </c>
      <c r="G481" s="868"/>
      <c r="H481" s="868"/>
      <c r="I481" s="868"/>
      <c r="J481" s="868"/>
      <c r="K481" s="868"/>
      <c r="L481" s="868"/>
      <c r="M481" s="868"/>
      <c r="N481" s="868"/>
      <c r="O481" s="868"/>
      <c r="P481" s="868"/>
      <c r="Q481" s="868"/>
      <c r="R481" s="868"/>
      <c r="S481" s="868"/>
      <c r="T481" s="868"/>
      <c r="U481" s="868"/>
      <c r="V481" s="868"/>
      <c r="W481" s="868"/>
      <c r="X481" s="868"/>
      <c r="Y481" s="868"/>
      <c r="Z481" s="869"/>
      <c r="AA481" s="40"/>
      <c r="AB481" s="53"/>
      <c r="AD481" s="258"/>
      <c r="AE481" s="256"/>
      <c r="AK481" s="247"/>
      <c r="AL481" s="247"/>
      <c r="AM481" s="247"/>
      <c r="AN481" s="247"/>
      <c r="AO481" s="247"/>
      <c r="AP481" s="247"/>
      <c r="AQ481" s="247"/>
      <c r="AR481" s="247"/>
      <c r="AS481" s="247"/>
      <c r="AT481" s="247"/>
      <c r="AU481" s="247"/>
      <c r="AV481" s="247"/>
      <c r="AW481" s="247"/>
      <c r="AX481" s="247"/>
      <c r="AY481" s="247"/>
      <c r="AZ481" s="247"/>
      <c r="BA481" s="247"/>
      <c r="BB481" s="247"/>
      <c r="BC481" s="247"/>
      <c r="BD481" s="247"/>
      <c r="BE481" s="247"/>
      <c r="BF481" s="247"/>
      <c r="BG481" s="247"/>
      <c r="BH481" s="247"/>
      <c r="BI481" s="247"/>
      <c r="BJ481" s="247"/>
      <c r="BK481" s="247"/>
      <c r="BL481" s="247"/>
      <c r="BM481" s="247"/>
      <c r="BN481" s="247"/>
      <c r="BO481" s="247"/>
      <c r="BP481" s="247"/>
      <c r="BQ481" s="247"/>
      <c r="BR481" s="247"/>
      <c r="BS481" s="247"/>
      <c r="BT481" s="247"/>
      <c r="BU481" s="247"/>
      <c r="BV481" s="247"/>
      <c r="BW481" s="247"/>
      <c r="BX481" s="247"/>
      <c r="BY481" s="247"/>
      <c r="BZ481" s="247"/>
      <c r="CA481" s="247"/>
      <c r="CB481" s="247"/>
      <c r="CC481" s="247"/>
      <c r="CD481" s="247"/>
      <c r="CE481" s="247"/>
      <c r="CF481" s="247"/>
      <c r="CG481" s="53"/>
      <c r="CH481" s="53"/>
      <c r="CI481" s="53"/>
      <c r="CJ481" s="53"/>
      <c r="CK481" s="53"/>
      <c r="CL481" s="53"/>
      <c r="CM481" s="53"/>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row>
    <row r="482" spans="1:200" ht="30" customHeight="1" thickBot="1" x14ac:dyDescent="0.25">
      <c r="A482" s="422"/>
      <c r="B482" s="412" t="s">
        <v>168</v>
      </c>
      <c r="C482" s="603" t="s">
        <v>386</v>
      </c>
      <c r="D482" s="604"/>
      <c r="E482" s="605"/>
      <c r="F482" s="604"/>
      <c r="G482" s="605"/>
      <c r="H482" s="176" t="s">
        <v>442</v>
      </c>
      <c r="I482" s="605"/>
      <c r="J482" s="604"/>
      <c r="K482" s="605"/>
      <c r="L482" s="604"/>
      <c r="M482" s="605"/>
      <c r="N482" s="604"/>
      <c r="O482" s="605"/>
      <c r="P482" s="176" t="s">
        <v>442</v>
      </c>
      <c r="Q482" s="605"/>
      <c r="R482" s="604"/>
      <c r="S482" s="605"/>
      <c r="T482" s="604"/>
      <c r="U482" s="605"/>
      <c r="V482" s="604"/>
      <c r="W482" s="605"/>
      <c r="X482" s="183"/>
      <c r="Y482" s="448"/>
      <c r="Z482" s="449"/>
      <c r="AD482" s="258"/>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c r="CZ482" s="47"/>
      <c r="DA482" s="47"/>
      <c r="DB482" s="47"/>
      <c r="DC482" s="47"/>
      <c r="DD482" s="47"/>
    </row>
    <row r="483" spans="1:200" ht="45" customHeight="1" x14ac:dyDescent="0.2">
      <c r="A483" s="384"/>
      <c r="B483" s="201" t="s">
        <v>167</v>
      </c>
      <c r="C483" s="150" t="s">
        <v>238</v>
      </c>
      <c r="D483" s="710"/>
      <c r="E483" s="711"/>
      <c r="F483" s="710"/>
      <c r="G483" s="711"/>
      <c r="H483" s="710"/>
      <c r="I483" s="711"/>
      <c r="J483" s="710"/>
      <c r="K483" s="711"/>
      <c r="L483" s="710"/>
      <c r="M483" s="711"/>
      <c r="N483" s="710"/>
      <c r="O483" s="711"/>
      <c r="P483" s="710"/>
      <c r="Q483" s="711"/>
      <c r="R483" s="710"/>
      <c r="S483" s="711"/>
      <c r="T483" s="710"/>
      <c r="U483" s="711"/>
      <c r="V483" s="710"/>
      <c r="W483" s="711"/>
      <c r="X483" s="95"/>
      <c r="Y483" s="622">
        <f t="shared" ref="Y483:Y492" si="66">IF(OR(D483="s",F483="s",H483="s",J483="s",L483="s",N483="s",P483="s",R483="s",T483="s",V483="s"), 0, IF(OR(D483="a",F483="a",H483="a",J483="a",L483="a",N483="a",P483="a",R483="a",T483="a",V483="a"),Z483,0))</f>
        <v>0</v>
      </c>
      <c r="Z483" s="379">
        <v>10</v>
      </c>
      <c r="AA483" s="230">
        <f t="shared" ref="AA483:AA488" si="67">COUNTIF(D483:W483,"a")+COUNTIF(D483:W483,"s")</f>
        <v>0</v>
      </c>
      <c r="AB483" s="313"/>
      <c r="AD483" s="258" t="s">
        <v>209</v>
      </c>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c r="CZ483" s="47"/>
      <c r="DA483" s="47"/>
      <c r="DB483" s="47"/>
      <c r="DC483" s="47"/>
      <c r="DD483" s="47"/>
    </row>
    <row r="484" spans="1:200" ht="27.95" customHeight="1" x14ac:dyDescent="0.2">
      <c r="A484" s="384"/>
      <c r="B484" s="201" t="s">
        <v>166</v>
      </c>
      <c r="C484" s="151" t="s">
        <v>191</v>
      </c>
      <c r="D484" s="678"/>
      <c r="E484" s="679"/>
      <c r="F484" s="678"/>
      <c r="G484" s="679"/>
      <c r="H484" s="678"/>
      <c r="I484" s="679"/>
      <c r="J484" s="678"/>
      <c r="K484" s="679"/>
      <c r="L484" s="678"/>
      <c r="M484" s="679"/>
      <c r="N484" s="678"/>
      <c r="O484" s="679"/>
      <c r="P484" s="678"/>
      <c r="Q484" s="679"/>
      <c r="R484" s="678"/>
      <c r="S484" s="679"/>
      <c r="T484" s="678"/>
      <c r="U484" s="679"/>
      <c r="V484" s="678"/>
      <c r="W484" s="679"/>
      <c r="X484" s="95"/>
      <c r="Y484" s="622">
        <f t="shared" si="66"/>
        <v>0</v>
      </c>
      <c r="Z484" s="379">
        <v>5</v>
      </c>
      <c r="AA484" s="230">
        <f t="shared" si="67"/>
        <v>0</v>
      </c>
      <c r="AB484" s="313"/>
      <c r="AD484" s="258" t="s">
        <v>209</v>
      </c>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c r="CZ484" s="47"/>
      <c r="DA484" s="47"/>
      <c r="DB484" s="47"/>
      <c r="DC484" s="47"/>
      <c r="DD484" s="47"/>
    </row>
    <row r="485" spans="1:200" ht="69.599999999999994" customHeight="1" x14ac:dyDescent="0.2">
      <c r="A485" s="384"/>
      <c r="B485" s="199" t="s">
        <v>165</v>
      </c>
      <c r="C485" s="152" t="s">
        <v>232</v>
      </c>
      <c r="D485" s="678"/>
      <c r="E485" s="679"/>
      <c r="F485" s="678"/>
      <c r="G485" s="679"/>
      <c r="H485" s="678"/>
      <c r="I485" s="679"/>
      <c r="J485" s="678"/>
      <c r="K485" s="679"/>
      <c r="L485" s="678"/>
      <c r="M485" s="679"/>
      <c r="N485" s="678"/>
      <c r="O485" s="679"/>
      <c r="P485" s="678"/>
      <c r="Q485" s="679"/>
      <c r="R485" s="678"/>
      <c r="S485" s="679"/>
      <c r="T485" s="678"/>
      <c r="U485" s="679"/>
      <c r="V485" s="678"/>
      <c r="W485" s="679"/>
      <c r="X485" s="95"/>
      <c r="Y485" s="622">
        <f t="shared" si="66"/>
        <v>0</v>
      </c>
      <c r="Z485" s="379">
        <v>10</v>
      </c>
      <c r="AA485" s="230">
        <f t="shared" si="67"/>
        <v>0</v>
      </c>
      <c r="AB485" s="313"/>
      <c r="AD485" s="258"/>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c r="CZ485" s="47"/>
      <c r="DA485" s="47"/>
      <c r="DB485" s="47"/>
      <c r="DC485" s="47"/>
      <c r="DD485" s="47"/>
    </row>
    <row r="486" spans="1:200" ht="27.95" customHeight="1" x14ac:dyDescent="0.2">
      <c r="A486" s="384"/>
      <c r="B486" s="199" t="s">
        <v>164</v>
      </c>
      <c r="C486" s="152" t="s">
        <v>524</v>
      </c>
      <c r="D486" s="678"/>
      <c r="E486" s="679"/>
      <c r="F486" s="678"/>
      <c r="G486" s="679"/>
      <c r="H486" s="678"/>
      <c r="I486" s="679"/>
      <c r="J486" s="678"/>
      <c r="K486" s="679"/>
      <c r="L486" s="678"/>
      <c r="M486" s="679"/>
      <c r="N486" s="678"/>
      <c r="O486" s="679"/>
      <c r="P486" s="678"/>
      <c r="Q486" s="679"/>
      <c r="R486" s="678"/>
      <c r="S486" s="679"/>
      <c r="T486" s="678"/>
      <c r="U486" s="679"/>
      <c r="V486" s="678"/>
      <c r="W486" s="679"/>
      <c r="X486" s="95"/>
      <c r="Y486" s="622">
        <f t="shared" si="66"/>
        <v>0</v>
      </c>
      <c r="Z486" s="379">
        <v>10</v>
      </c>
      <c r="AA486" s="230">
        <f t="shared" si="67"/>
        <v>0</v>
      </c>
      <c r="AB486" s="313"/>
      <c r="AD486" s="258"/>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c r="CZ486" s="47"/>
      <c r="DA486" s="47"/>
      <c r="DB486" s="47"/>
      <c r="DC486" s="47"/>
      <c r="DD486" s="47"/>
    </row>
    <row r="487" spans="1:200" ht="45" customHeight="1" x14ac:dyDescent="0.2">
      <c r="A487" s="384"/>
      <c r="B487" s="199" t="s">
        <v>163</v>
      </c>
      <c r="C487" s="152" t="s">
        <v>1132</v>
      </c>
      <c r="D487" s="678"/>
      <c r="E487" s="679"/>
      <c r="F487" s="678"/>
      <c r="G487" s="679"/>
      <c r="H487" s="678"/>
      <c r="I487" s="679"/>
      <c r="J487" s="678"/>
      <c r="K487" s="679"/>
      <c r="L487" s="678"/>
      <c r="M487" s="679"/>
      <c r="N487" s="678"/>
      <c r="O487" s="679"/>
      <c r="P487" s="678"/>
      <c r="Q487" s="679"/>
      <c r="R487" s="678"/>
      <c r="S487" s="679"/>
      <c r="T487" s="678"/>
      <c r="U487" s="679"/>
      <c r="V487" s="678"/>
      <c r="W487" s="679"/>
      <c r="X487" s="95"/>
      <c r="Y487" s="622">
        <f t="shared" si="66"/>
        <v>0</v>
      </c>
      <c r="Z487" s="379">
        <v>5</v>
      </c>
      <c r="AA487" s="230">
        <f t="shared" si="67"/>
        <v>0</v>
      </c>
      <c r="AB487" s="313"/>
      <c r="AD487" s="258" t="s">
        <v>209</v>
      </c>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c r="CZ487" s="47"/>
      <c r="DA487" s="47"/>
      <c r="DB487" s="47"/>
      <c r="DC487" s="47"/>
      <c r="DD487" s="47"/>
    </row>
    <row r="488" spans="1:200" ht="45" customHeight="1" x14ac:dyDescent="0.2">
      <c r="A488" s="384"/>
      <c r="B488" s="199" t="s">
        <v>158</v>
      </c>
      <c r="C488" s="152" t="s">
        <v>11</v>
      </c>
      <c r="D488" s="678"/>
      <c r="E488" s="679"/>
      <c r="F488" s="678"/>
      <c r="G488" s="679"/>
      <c r="H488" s="678"/>
      <c r="I488" s="679"/>
      <c r="J488" s="678"/>
      <c r="K488" s="679"/>
      <c r="L488" s="678"/>
      <c r="M488" s="679"/>
      <c r="N488" s="678"/>
      <c r="O488" s="679"/>
      <c r="P488" s="678"/>
      <c r="Q488" s="679"/>
      <c r="R488" s="678"/>
      <c r="S488" s="679"/>
      <c r="T488" s="678"/>
      <c r="U488" s="679"/>
      <c r="V488" s="678"/>
      <c r="W488" s="679"/>
      <c r="X488" s="103"/>
      <c r="Y488" s="622">
        <f t="shared" si="66"/>
        <v>0</v>
      </c>
      <c r="Z488" s="379">
        <v>10</v>
      </c>
      <c r="AA488" s="230">
        <f t="shared" si="67"/>
        <v>0</v>
      </c>
      <c r="AB488" s="313"/>
      <c r="AD488" s="258" t="s">
        <v>209</v>
      </c>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c r="CU488" s="47"/>
      <c r="CV488" s="47"/>
      <c r="CW488" s="47"/>
      <c r="CX488" s="47"/>
      <c r="CY488" s="47"/>
      <c r="CZ488" s="47"/>
      <c r="DA488" s="47"/>
      <c r="DB488" s="47"/>
      <c r="DC488" s="47"/>
      <c r="DD488" s="47"/>
    </row>
    <row r="489" spans="1:200" ht="45" customHeight="1" x14ac:dyDescent="0.2">
      <c r="A489" s="384"/>
      <c r="B489" s="199" t="s">
        <v>159</v>
      </c>
      <c r="C489" s="152" t="s">
        <v>491</v>
      </c>
      <c r="D489" s="678"/>
      <c r="E489" s="679"/>
      <c r="F489" s="678"/>
      <c r="G489" s="679"/>
      <c r="H489" s="678"/>
      <c r="I489" s="679"/>
      <c r="J489" s="678"/>
      <c r="K489" s="679"/>
      <c r="L489" s="678"/>
      <c r="M489" s="679"/>
      <c r="N489" s="678"/>
      <c r="O489" s="679"/>
      <c r="P489" s="678"/>
      <c r="Q489" s="679"/>
      <c r="R489" s="678"/>
      <c r="S489" s="679"/>
      <c r="T489" s="678"/>
      <c r="U489" s="679"/>
      <c r="V489" s="678"/>
      <c r="W489" s="679"/>
      <c r="X489" s="29"/>
      <c r="Y489" s="625">
        <f>IF(OR(D489="s",F489="s",H489="s",J489="s",L489="s",N489="s",P489="s",R489="s",T489="s",V489="s"), 0, IF(OR(D489="a",F489="a",H489="a",J489="a",L489="a",N489="a",P489="a",R489="a",T489="a",V489="a", X489="NA"),Z489,0))</f>
        <v>0</v>
      </c>
      <c r="Z489" s="379">
        <v>5</v>
      </c>
      <c r="AA489" s="230">
        <f>COUNTIF(D489:W489,"a")+COUNTIF(D489:W489,"s")+COUNTIF(X489,"NA")</f>
        <v>0</v>
      </c>
      <c r="AB489" s="313"/>
      <c r="AD489" s="258" t="s">
        <v>209</v>
      </c>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row>
    <row r="490" spans="1:200" ht="45" customHeight="1" x14ac:dyDescent="0.2">
      <c r="A490" s="384"/>
      <c r="B490" s="199" t="s">
        <v>160</v>
      </c>
      <c r="C490" s="152" t="s">
        <v>275</v>
      </c>
      <c r="D490" s="678"/>
      <c r="E490" s="679"/>
      <c r="F490" s="678"/>
      <c r="G490" s="679"/>
      <c r="H490" s="678"/>
      <c r="I490" s="679"/>
      <c r="J490" s="678"/>
      <c r="K490" s="679"/>
      <c r="L490" s="678"/>
      <c r="M490" s="679"/>
      <c r="N490" s="678"/>
      <c r="O490" s="679"/>
      <c r="P490" s="678"/>
      <c r="Q490" s="679"/>
      <c r="R490" s="678"/>
      <c r="S490" s="679"/>
      <c r="T490" s="678"/>
      <c r="U490" s="679"/>
      <c r="V490" s="678"/>
      <c r="W490" s="679"/>
      <c r="X490" s="95"/>
      <c r="Y490" s="622">
        <f t="shared" si="66"/>
        <v>0</v>
      </c>
      <c r="Z490" s="379">
        <v>10</v>
      </c>
      <c r="AA490" s="230">
        <f>COUNTIF(D490:W490,"a")+COUNTIF(D490:W490,"s")</f>
        <v>0</v>
      </c>
      <c r="AB490" s="313"/>
      <c r="AD490" s="258" t="s">
        <v>209</v>
      </c>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c r="CZ490" s="47"/>
      <c r="DA490" s="47"/>
      <c r="DB490" s="47"/>
      <c r="DC490" s="47"/>
      <c r="DD490" s="47"/>
    </row>
    <row r="491" spans="1:200" ht="27.95" customHeight="1" x14ac:dyDescent="0.2">
      <c r="A491" s="384"/>
      <c r="B491" s="199" t="s">
        <v>161</v>
      </c>
      <c r="C491" s="152" t="s">
        <v>190</v>
      </c>
      <c r="D491" s="647"/>
      <c r="E491" s="648"/>
      <c r="F491" s="647"/>
      <c r="G491" s="648"/>
      <c r="H491" s="647"/>
      <c r="I491" s="648"/>
      <c r="J491" s="647"/>
      <c r="K491" s="648"/>
      <c r="L491" s="647"/>
      <c r="M491" s="648"/>
      <c r="N491" s="647"/>
      <c r="O491" s="648"/>
      <c r="P491" s="647"/>
      <c r="Q491" s="648"/>
      <c r="R491" s="647"/>
      <c r="S491" s="648"/>
      <c r="T491" s="647"/>
      <c r="U491" s="648"/>
      <c r="V491" s="647"/>
      <c r="W491" s="648"/>
      <c r="X491" s="95"/>
      <c r="Y491" s="624">
        <f t="shared" si="66"/>
        <v>0</v>
      </c>
      <c r="Z491" s="383">
        <v>10</v>
      </c>
      <c r="AA491" s="230">
        <f>IF((COUNTIF(D491:W491,"a")+COUNTIF(D491:W491,"s"))&gt;0,IF(OR((COUNTIF(D492:W492,"a")+COUNTIF(D492:W492,"s"))),0,COUNTIF(D491:W491,"a")+COUNTIF(D491:W491,"s")),COUNTIF(D491:W491,"a")+COUNTIF(D491:W491,"s"))</f>
        <v>0</v>
      </c>
      <c r="AB491" s="105"/>
      <c r="AD491" s="258"/>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row>
    <row r="492" spans="1:200" ht="27.95" customHeight="1" thickBot="1" x14ac:dyDescent="0.25">
      <c r="A492" s="384"/>
      <c r="B492" s="202" t="s">
        <v>162</v>
      </c>
      <c r="C492" s="126" t="s">
        <v>380</v>
      </c>
      <c r="D492" s="630"/>
      <c r="E492" s="635"/>
      <c r="F492" s="630"/>
      <c r="G492" s="635"/>
      <c r="H492" s="630"/>
      <c r="I492" s="635"/>
      <c r="J492" s="630"/>
      <c r="K492" s="635"/>
      <c r="L492" s="630"/>
      <c r="M492" s="635"/>
      <c r="N492" s="630"/>
      <c r="O492" s="635"/>
      <c r="P492" s="630"/>
      <c r="Q492" s="635"/>
      <c r="R492" s="630"/>
      <c r="S492" s="635"/>
      <c r="T492" s="630"/>
      <c r="U492" s="635"/>
      <c r="V492" s="630"/>
      <c r="W492" s="635"/>
      <c r="X492" s="95"/>
      <c r="Y492" s="104">
        <f t="shared" si="66"/>
        <v>0</v>
      </c>
      <c r="Z492" s="394">
        <v>10</v>
      </c>
      <c r="AA492" s="230">
        <f>IF((COUNTIF(D492:W492,"a")+COUNTIF(D492:W492,"s"))&gt;0,IF((COUNTIF(D491:W491,"a")+COUNTIF(D491:W491,"s"))&gt;0,0,COUNTIF(D492:W492,"a")+COUNTIF(D492:W492,"s")), COUNTIF(D492:W492,"a")+COUNTIF(D492:W492,"s"))</f>
        <v>0</v>
      </c>
      <c r="AB492" s="105"/>
      <c r="AD492" s="258"/>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c r="CU492" s="47"/>
      <c r="CV492" s="47"/>
      <c r="CW492" s="47"/>
      <c r="CX492" s="47"/>
      <c r="CY492" s="47"/>
      <c r="CZ492" s="47"/>
      <c r="DA492" s="47"/>
      <c r="DB492" s="47"/>
      <c r="DC492" s="47"/>
      <c r="DD492" s="47"/>
    </row>
    <row r="493" spans="1:200" ht="21" customHeight="1" thickTop="1" thickBot="1" x14ac:dyDescent="0.25">
      <c r="A493" s="384"/>
      <c r="B493" s="96"/>
      <c r="C493" s="153"/>
      <c r="D493" s="692" t="s">
        <v>443</v>
      </c>
      <c r="E493" s="702"/>
      <c r="F493" s="702"/>
      <c r="G493" s="702"/>
      <c r="H493" s="702"/>
      <c r="I493" s="702"/>
      <c r="J493" s="702"/>
      <c r="K493" s="702"/>
      <c r="L493" s="702"/>
      <c r="M493" s="702"/>
      <c r="N493" s="702"/>
      <c r="O493" s="702"/>
      <c r="P493" s="702"/>
      <c r="Q493" s="702"/>
      <c r="R493" s="702"/>
      <c r="S493" s="702"/>
      <c r="T493" s="702"/>
      <c r="U493" s="702"/>
      <c r="V493" s="702"/>
      <c r="W493" s="702"/>
      <c r="X493" s="703"/>
      <c r="Y493" s="174">
        <f>SUM(Y483:Y492)</f>
        <v>0</v>
      </c>
      <c r="Z493" s="380">
        <f>SUM(Z483:Z491)</f>
        <v>75</v>
      </c>
      <c r="AD493" s="258"/>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row>
    <row r="494" spans="1:200" ht="21" customHeight="1" thickBot="1" x14ac:dyDescent="0.25">
      <c r="A494" s="425"/>
      <c r="B494" s="426"/>
      <c r="C494" s="427"/>
      <c r="D494" s="695"/>
      <c r="E494" s="809"/>
      <c r="F494" s="862">
        <v>45</v>
      </c>
      <c r="G494" s="835"/>
      <c r="H494" s="835"/>
      <c r="I494" s="835"/>
      <c r="J494" s="835"/>
      <c r="K494" s="835"/>
      <c r="L494" s="835"/>
      <c r="M494" s="835"/>
      <c r="N494" s="835"/>
      <c r="O494" s="835"/>
      <c r="P494" s="835"/>
      <c r="Q494" s="835"/>
      <c r="R494" s="835"/>
      <c r="S494" s="835"/>
      <c r="T494" s="835"/>
      <c r="U494" s="835"/>
      <c r="V494" s="835"/>
      <c r="W494" s="835"/>
      <c r="X494" s="835"/>
      <c r="Y494" s="835"/>
      <c r="Z494" s="836"/>
      <c r="AD494" s="258"/>
      <c r="BX494" s="47"/>
      <c r="BY494" s="47"/>
      <c r="BZ494" s="47"/>
      <c r="CA494" s="47"/>
      <c r="CB494" s="47"/>
      <c r="CC494" s="47"/>
      <c r="CD494" s="47"/>
      <c r="CE494" s="47"/>
      <c r="CF494" s="47"/>
      <c r="CG494" s="47"/>
      <c r="CH494" s="47"/>
      <c r="CI494" s="47"/>
      <c r="CJ494" s="47"/>
      <c r="CK494" s="47"/>
      <c r="CL494" s="47"/>
      <c r="CM494" s="47"/>
      <c r="CN494" s="47"/>
      <c r="CO494" s="47"/>
      <c r="CP494" s="47"/>
      <c r="CQ494" s="47"/>
      <c r="CR494" s="47"/>
      <c r="CS494" s="47"/>
      <c r="CT494" s="47"/>
      <c r="CU494" s="47"/>
      <c r="CV494" s="47"/>
      <c r="CW494" s="47"/>
      <c r="CX494" s="47"/>
      <c r="CY494" s="47"/>
      <c r="CZ494" s="47"/>
      <c r="DA494" s="47"/>
      <c r="DB494" s="47"/>
      <c r="DC494" s="47"/>
      <c r="DD494" s="47"/>
    </row>
    <row r="495" spans="1:200" s="319" customFormat="1" ht="30" customHeight="1" thickBot="1" x14ac:dyDescent="0.25">
      <c r="A495" s="419"/>
      <c r="B495" s="277" t="s">
        <v>170</v>
      </c>
      <c r="C495" s="155" t="s">
        <v>387</v>
      </c>
      <c r="D495" s="329"/>
      <c r="E495" s="330"/>
      <c r="F495" s="331"/>
      <c r="G495" s="332"/>
      <c r="H495" s="176" t="s">
        <v>442</v>
      </c>
      <c r="I495" s="330"/>
      <c r="J495" s="333"/>
      <c r="K495" s="332"/>
      <c r="L495" s="329"/>
      <c r="M495" s="330"/>
      <c r="N495" s="331"/>
      <c r="O495" s="332"/>
      <c r="P495" s="329"/>
      <c r="Q495" s="330"/>
      <c r="R495" s="331"/>
      <c r="S495" s="332"/>
      <c r="T495" s="329"/>
      <c r="U495" s="330"/>
      <c r="V495" s="331"/>
      <c r="W495" s="332"/>
      <c r="X495" s="334"/>
      <c r="Y495" s="334"/>
      <c r="Z495" s="376"/>
      <c r="AA495" s="230"/>
      <c r="AB495" s="317"/>
      <c r="AC495" s="318"/>
      <c r="AD495" s="258"/>
      <c r="AE495" s="318"/>
      <c r="AF495" s="318"/>
      <c r="AG495" s="318"/>
      <c r="AH495" s="318"/>
      <c r="AI495" s="318"/>
      <c r="AJ495" s="318"/>
      <c r="AK495" s="318"/>
      <c r="AL495" s="318"/>
      <c r="AM495" s="318"/>
      <c r="AN495" s="318"/>
      <c r="AO495" s="318"/>
      <c r="AP495" s="318"/>
      <c r="AQ495" s="318"/>
      <c r="AR495" s="318"/>
      <c r="AS495" s="318"/>
      <c r="AT495" s="318"/>
      <c r="AU495" s="318"/>
      <c r="AV495" s="318"/>
      <c r="AW495" s="318"/>
      <c r="AX495" s="318"/>
      <c r="AY495" s="318"/>
      <c r="AZ495" s="318"/>
      <c r="BA495" s="318"/>
      <c r="BB495" s="318"/>
      <c r="BC495" s="318"/>
      <c r="BD495" s="318"/>
      <c r="BE495" s="318"/>
      <c r="BF495" s="318"/>
      <c r="BG495" s="318"/>
      <c r="BH495" s="318"/>
      <c r="BI495" s="318"/>
      <c r="BJ495" s="318"/>
      <c r="BK495" s="318"/>
      <c r="BL495" s="318"/>
      <c r="BM495" s="318"/>
      <c r="BN495" s="318"/>
      <c r="BO495" s="318"/>
      <c r="BP495" s="318"/>
      <c r="BQ495" s="318"/>
      <c r="BR495" s="318"/>
      <c r="BS495" s="318"/>
      <c r="BT495" s="318"/>
      <c r="BU495" s="318"/>
      <c r="BV495" s="318"/>
      <c r="BW495" s="318"/>
      <c r="BX495" s="318"/>
      <c r="BY495" s="318"/>
      <c r="BZ495" s="318"/>
      <c r="CA495" s="318"/>
      <c r="CB495" s="318"/>
      <c r="CC495" s="318"/>
      <c r="CD495" s="318"/>
      <c r="CE495" s="317"/>
      <c r="CF495" s="317"/>
      <c r="CG495" s="317"/>
      <c r="CH495" s="317"/>
      <c r="CI495" s="317"/>
      <c r="CJ495" s="317"/>
      <c r="CK495" s="317"/>
      <c r="CL495" s="317"/>
      <c r="CM495" s="317"/>
      <c r="CN495" s="317"/>
      <c r="CO495" s="317"/>
      <c r="CP495" s="317"/>
      <c r="CQ495" s="317"/>
    </row>
    <row r="496" spans="1:200" s="319" customFormat="1" ht="45" customHeight="1" x14ac:dyDescent="0.2">
      <c r="A496" s="375"/>
      <c r="B496" s="192" t="s">
        <v>52</v>
      </c>
      <c r="C496" s="117" t="s">
        <v>53</v>
      </c>
      <c r="D496" s="678"/>
      <c r="E496" s="679"/>
      <c r="F496" s="678"/>
      <c r="G496" s="679"/>
      <c r="H496" s="678"/>
      <c r="I496" s="679"/>
      <c r="J496" s="678"/>
      <c r="K496" s="679"/>
      <c r="L496" s="678"/>
      <c r="M496" s="679"/>
      <c r="N496" s="678"/>
      <c r="O496" s="679"/>
      <c r="P496" s="678"/>
      <c r="Q496" s="679"/>
      <c r="R496" s="678"/>
      <c r="S496" s="679"/>
      <c r="T496" s="678"/>
      <c r="U496" s="679"/>
      <c r="V496" s="678"/>
      <c r="W496" s="679"/>
      <c r="X496" s="326"/>
      <c r="Y496" s="622">
        <f t="shared" ref="Y496:Y501" si="68">IF(OR(D496="s",F496="s",H496="s",J496="s",L496="s",N496="s",P496="s",R496="s",T496="s",V496="s"), 0, IF(OR(D496="a",F496="a",H496="a",J496="a",L496="a",N496="a",P496="a",R496="a",T496="a",V496="a"),Z496,0))</f>
        <v>0</v>
      </c>
      <c r="Z496" s="379">
        <v>20</v>
      </c>
      <c r="AA496" s="230">
        <f t="shared" ref="AA496:AA501" si="69">COUNTIF(D496:W496,"a")+COUNTIF(D496:W496,"s")</f>
        <v>0</v>
      </c>
      <c r="AB496" s="313"/>
      <c r="AC496" s="318"/>
      <c r="AD496" s="258" t="s">
        <v>209</v>
      </c>
      <c r="AE496" s="256"/>
      <c r="AF496" s="318"/>
      <c r="AG496" s="318"/>
      <c r="AH496" s="318"/>
      <c r="AI496" s="318"/>
      <c r="AJ496" s="318"/>
      <c r="AK496" s="318"/>
      <c r="AL496" s="318"/>
      <c r="AM496" s="318"/>
      <c r="AN496" s="318"/>
      <c r="AO496" s="318"/>
      <c r="AP496" s="318"/>
      <c r="AQ496" s="318"/>
      <c r="AR496" s="318"/>
      <c r="AS496" s="318"/>
      <c r="AT496" s="318"/>
      <c r="AU496" s="318"/>
      <c r="AV496" s="318"/>
      <c r="AW496" s="318"/>
      <c r="AX496" s="318"/>
      <c r="AY496" s="318"/>
      <c r="AZ496" s="318"/>
      <c r="BA496" s="318"/>
      <c r="BB496" s="318"/>
      <c r="BC496" s="318"/>
      <c r="BD496" s="318"/>
      <c r="BE496" s="318"/>
      <c r="BF496" s="318"/>
      <c r="BG496" s="318"/>
      <c r="BH496" s="318"/>
      <c r="BI496" s="318"/>
      <c r="BJ496" s="318"/>
      <c r="BK496" s="318"/>
      <c r="BL496" s="318"/>
      <c r="BM496" s="318"/>
      <c r="BN496" s="318"/>
      <c r="BO496" s="318"/>
      <c r="BP496" s="318"/>
      <c r="BQ496" s="318"/>
      <c r="BR496" s="318"/>
      <c r="BS496" s="318"/>
      <c r="BT496" s="318"/>
      <c r="BU496" s="318"/>
      <c r="BV496" s="318"/>
      <c r="BW496" s="318"/>
      <c r="BX496" s="318"/>
      <c r="BY496" s="318"/>
      <c r="BZ496" s="318"/>
      <c r="CA496" s="318"/>
      <c r="CB496" s="318"/>
      <c r="CC496" s="318"/>
      <c r="CD496" s="318"/>
      <c r="CE496" s="317"/>
      <c r="CF496" s="317"/>
      <c r="CG496" s="317"/>
      <c r="CH496" s="317"/>
      <c r="CI496" s="317"/>
      <c r="CJ496" s="317"/>
      <c r="CK496" s="317"/>
      <c r="CL496" s="317"/>
      <c r="CM496" s="317"/>
      <c r="CN496" s="317"/>
      <c r="CO496" s="317"/>
      <c r="CP496" s="317"/>
      <c r="CQ496" s="317"/>
    </row>
    <row r="497" spans="1:200" s="319" customFormat="1" ht="27.95" customHeight="1" x14ac:dyDescent="0.2">
      <c r="A497" s="375"/>
      <c r="B497" s="192" t="s">
        <v>169</v>
      </c>
      <c r="C497" s="341" t="s">
        <v>54</v>
      </c>
      <c r="D497" s="678"/>
      <c r="E497" s="679"/>
      <c r="F497" s="678"/>
      <c r="G497" s="679"/>
      <c r="H497" s="678"/>
      <c r="I497" s="679"/>
      <c r="J497" s="678"/>
      <c r="K497" s="679"/>
      <c r="L497" s="678"/>
      <c r="M497" s="679"/>
      <c r="N497" s="678"/>
      <c r="O497" s="679"/>
      <c r="P497" s="678"/>
      <c r="Q497" s="679"/>
      <c r="R497" s="678"/>
      <c r="S497" s="679"/>
      <c r="T497" s="678"/>
      <c r="U497" s="679"/>
      <c r="V497" s="678"/>
      <c r="W497" s="679"/>
      <c r="X497" s="326"/>
      <c r="Y497" s="622">
        <f t="shared" si="68"/>
        <v>0</v>
      </c>
      <c r="Z497" s="379">
        <v>10</v>
      </c>
      <c r="AA497" s="230">
        <f t="shared" si="69"/>
        <v>0</v>
      </c>
      <c r="AB497" s="313"/>
      <c r="AC497" s="318"/>
      <c r="AD497" s="258"/>
      <c r="AE497" s="256"/>
      <c r="AF497" s="318"/>
      <c r="AG497" s="318"/>
      <c r="AH497" s="318"/>
      <c r="AI497" s="318"/>
      <c r="AJ497" s="318"/>
      <c r="AK497" s="318"/>
      <c r="AL497" s="318"/>
      <c r="AM497" s="318"/>
      <c r="AN497" s="318"/>
      <c r="AO497" s="318"/>
      <c r="AP497" s="318"/>
      <c r="AQ497" s="318"/>
      <c r="AR497" s="318"/>
      <c r="AS497" s="318"/>
      <c r="AT497" s="318"/>
      <c r="AU497" s="318"/>
      <c r="AV497" s="318"/>
      <c r="AW497" s="318"/>
      <c r="AX497" s="318"/>
      <c r="AY497" s="318"/>
      <c r="AZ497" s="318"/>
      <c r="BA497" s="318"/>
      <c r="BB497" s="318"/>
      <c r="BC497" s="318"/>
      <c r="BD497" s="318"/>
      <c r="BE497" s="318"/>
      <c r="BF497" s="318"/>
      <c r="BG497" s="318"/>
      <c r="BH497" s="318"/>
      <c r="BI497" s="318"/>
      <c r="BJ497" s="318"/>
      <c r="BK497" s="318"/>
      <c r="BL497" s="318"/>
      <c r="BM497" s="318"/>
      <c r="BN497" s="318"/>
      <c r="BO497" s="318"/>
      <c r="BP497" s="318"/>
      <c r="BQ497" s="318"/>
      <c r="BR497" s="318"/>
      <c r="BS497" s="318"/>
      <c r="BT497" s="318"/>
      <c r="BU497" s="318"/>
      <c r="BV497" s="318"/>
      <c r="BW497" s="318"/>
      <c r="BX497" s="318"/>
      <c r="BY497" s="318"/>
      <c r="BZ497" s="318"/>
      <c r="CA497" s="318"/>
      <c r="CB497" s="318"/>
      <c r="CC497" s="318"/>
      <c r="CD497" s="318"/>
      <c r="CE497" s="317"/>
      <c r="CF497" s="317"/>
      <c r="CG497" s="317"/>
      <c r="CH497" s="317"/>
      <c r="CI497" s="317"/>
      <c r="CJ497" s="317"/>
      <c r="CK497" s="317"/>
      <c r="CL497" s="317"/>
      <c r="CM497" s="317"/>
      <c r="CN497" s="317"/>
      <c r="CO497" s="317"/>
      <c r="CP497" s="317"/>
      <c r="CQ497" s="317"/>
    </row>
    <row r="498" spans="1:200" s="319" customFormat="1" ht="45" customHeight="1" x14ac:dyDescent="0.2">
      <c r="A498" s="375"/>
      <c r="B498" s="192" t="s">
        <v>171</v>
      </c>
      <c r="C498" s="342" t="s">
        <v>55</v>
      </c>
      <c r="D498" s="678"/>
      <c r="E498" s="679"/>
      <c r="F498" s="678"/>
      <c r="G498" s="679"/>
      <c r="H498" s="678"/>
      <c r="I498" s="679"/>
      <c r="J498" s="678"/>
      <c r="K498" s="679"/>
      <c r="L498" s="678"/>
      <c r="M498" s="679"/>
      <c r="N498" s="678"/>
      <c r="O498" s="679"/>
      <c r="P498" s="678"/>
      <c r="Q498" s="679"/>
      <c r="R498" s="678"/>
      <c r="S498" s="679"/>
      <c r="T498" s="678"/>
      <c r="U498" s="679"/>
      <c r="V498" s="678"/>
      <c r="W498" s="679"/>
      <c r="X498" s="172"/>
      <c r="Y498" s="622">
        <f>IF(OR(D498="s",F498="s",H498="s",J498="s",L498="s",N498="s",P498="s",R498="s",T498="s",V498="s"), 0, IF(OR(D498="a",F498="a",H498="a",J498="a",L498="a",N498="a",P498="a",R498="a",T498="a",V498="a",X498="na"),Z498,0))</f>
        <v>0</v>
      </c>
      <c r="Z498" s="379">
        <v>5</v>
      </c>
      <c r="AA498" s="230">
        <f>COUNTIF(D498:W498,"a")+COUNTIF(D498:W498,"s")+COUNTIF(X498,"na")</f>
        <v>0</v>
      </c>
      <c r="AB498" s="313"/>
      <c r="AC498" s="318"/>
      <c r="AD498" s="258"/>
      <c r="AE498" s="256"/>
      <c r="AF498" s="318"/>
      <c r="AG498" s="318"/>
      <c r="AH498" s="318"/>
      <c r="AI498" s="318"/>
      <c r="AJ498" s="318"/>
      <c r="AK498" s="318"/>
      <c r="AL498" s="318"/>
      <c r="AM498" s="318"/>
      <c r="AN498" s="318"/>
      <c r="AO498" s="318"/>
      <c r="AP498" s="318"/>
      <c r="AQ498" s="318"/>
      <c r="AR498" s="318"/>
      <c r="AS498" s="318"/>
      <c r="AT498" s="318"/>
      <c r="AU498" s="318"/>
      <c r="AV498" s="318"/>
      <c r="AW498" s="318"/>
      <c r="AX498" s="318"/>
      <c r="AY498" s="318"/>
      <c r="AZ498" s="318"/>
      <c r="BA498" s="318"/>
      <c r="BB498" s="318"/>
      <c r="BC498" s="318"/>
      <c r="BD498" s="318"/>
      <c r="BE498" s="318"/>
      <c r="BF498" s="318"/>
      <c r="BG498" s="318"/>
      <c r="BH498" s="318"/>
      <c r="BI498" s="318"/>
      <c r="BJ498" s="318"/>
      <c r="BK498" s="318"/>
      <c r="BL498" s="318"/>
      <c r="BM498" s="318"/>
      <c r="BN498" s="318"/>
      <c r="BO498" s="318"/>
      <c r="BP498" s="318"/>
      <c r="BQ498" s="318"/>
      <c r="BR498" s="318"/>
      <c r="BS498" s="318"/>
      <c r="BT498" s="318"/>
      <c r="BU498" s="318"/>
      <c r="BV498" s="318"/>
      <c r="BW498" s="318"/>
      <c r="BX498" s="318"/>
      <c r="BY498" s="318"/>
      <c r="BZ498" s="318"/>
      <c r="CA498" s="318"/>
      <c r="CB498" s="318"/>
      <c r="CC498" s="318"/>
      <c r="CD498" s="318"/>
      <c r="CE498" s="317"/>
      <c r="CF498" s="317"/>
      <c r="CG498" s="317"/>
      <c r="CH498" s="317"/>
      <c r="CI498" s="317"/>
      <c r="CJ498" s="317"/>
      <c r="CK498" s="317"/>
      <c r="CL498" s="317"/>
      <c r="CM498" s="317"/>
      <c r="CN498" s="317"/>
      <c r="CO498" s="317"/>
      <c r="CP498" s="317"/>
      <c r="CQ498" s="317"/>
    </row>
    <row r="499" spans="1:200" s="319" customFormat="1" ht="45" customHeight="1" x14ac:dyDescent="0.2">
      <c r="A499" s="375"/>
      <c r="B499" s="192" t="s">
        <v>172</v>
      </c>
      <c r="C499" s="117" t="s">
        <v>56</v>
      </c>
      <c r="D499" s="636"/>
      <c r="E499" s="637"/>
      <c r="F499" s="636"/>
      <c r="G499" s="637"/>
      <c r="H499" s="636"/>
      <c r="I499" s="637"/>
      <c r="J499" s="636"/>
      <c r="K499" s="637"/>
      <c r="L499" s="636"/>
      <c r="M499" s="637"/>
      <c r="N499" s="636"/>
      <c r="O499" s="637"/>
      <c r="P499" s="636"/>
      <c r="Q499" s="637"/>
      <c r="R499" s="636"/>
      <c r="S499" s="637"/>
      <c r="T499" s="636"/>
      <c r="U499" s="637"/>
      <c r="V499" s="636"/>
      <c r="W499" s="637"/>
      <c r="X499" s="326"/>
      <c r="Y499" s="622">
        <f t="shared" si="68"/>
        <v>0</v>
      </c>
      <c r="Z499" s="379">
        <v>20</v>
      </c>
      <c r="AA499" s="230">
        <f t="shared" si="69"/>
        <v>0</v>
      </c>
      <c r="AB499" s="313"/>
      <c r="AC499" s="318"/>
      <c r="AD499" s="258"/>
      <c r="AE499" s="256"/>
      <c r="AF499" s="318"/>
      <c r="AG499" s="318"/>
      <c r="AH499" s="318"/>
      <c r="AI499" s="318"/>
      <c r="AJ499" s="318"/>
      <c r="AK499" s="318"/>
      <c r="AL499" s="318"/>
      <c r="AM499" s="318"/>
      <c r="AN499" s="318"/>
      <c r="AO499" s="318"/>
      <c r="AP499" s="318"/>
      <c r="AQ499" s="318"/>
      <c r="AR499" s="318"/>
      <c r="AS499" s="318"/>
      <c r="AT499" s="318"/>
      <c r="AU499" s="318"/>
      <c r="AV499" s="318"/>
      <c r="AW499" s="318"/>
      <c r="AX499" s="318"/>
      <c r="AY499" s="318"/>
      <c r="AZ499" s="318"/>
      <c r="BA499" s="318"/>
      <c r="BB499" s="318"/>
      <c r="BC499" s="318"/>
      <c r="BD499" s="318"/>
      <c r="BE499" s="318"/>
      <c r="BF499" s="318"/>
      <c r="BG499" s="318"/>
      <c r="BH499" s="318"/>
      <c r="BI499" s="318"/>
      <c r="BJ499" s="318"/>
      <c r="BK499" s="318"/>
      <c r="BL499" s="318"/>
      <c r="BM499" s="318"/>
      <c r="BN499" s="318"/>
      <c r="BO499" s="318"/>
      <c r="BP499" s="318"/>
      <c r="BQ499" s="318"/>
      <c r="BR499" s="318"/>
      <c r="BS499" s="318"/>
      <c r="BT499" s="318"/>
      <c r="BU499" s="318"/>
      <c r="BV499" s="318"/>
      <c r="BW499" s="318"/>
      <c r="BX499" s="318"/>
      <c r="BY499" s="318"/>
      <c r="BZ499" s="318"/>
      <c r="CA499" s="318"/>
      <c r="CB499" s="318"/>
      <c r="CC499" s="318"/>
      <c r="CD499" s="318"/>
      <c r="CE499" s="317"/>
      <c r="CF499" s="317"/>
      <c r="CG499" s="317"/>
      <c r="CH499" s="317"/>
      <c r="CI499" s="317"/>
      <c r="CJ499" s="317"/>
      <c r="CK499" s="317"/>
      <c r="CL499" s="317"/>
      <c r="CM499" s="317"/>
      <c r="CN499" s="317"/>
      <c r="CO499" s="317"/>
      <c r="CP499" s="317"/>
      <c r="CQ499" s="317"/>
    </row>
    <row r="500" spans="1:200" s="319" customFormat="1" ht="67.7" customHeight="1" x14ac:dyDescent="0.2">
      <c r="A500" s="375"/>
      <c r="B500" s="192" t="s">
        <v>173</v>
      </c>
      <c r="C500" s="117" t="s">
        <v>188</v>
      </c>
      <c r="D500" s="678"/>
      <c r="E500" s="679"/>
      <c r="F500" s="678"/>
      <c r="G500" s="679"/>
      <c r="H500" s="678"/>
      <c r="I500" s="679"/>
      <c r="J500" s="678"/>
      <c r="K500" s="679"/>
      <c r="L500" s="678"/>
      <c r="M500" s="679"/>
      <c r="N500" s="678"/>
      <c r="O500" s="679"/>
      <c r="P500" s="678"/>
      <c r="Q500" s="679"/>
      <c r="R500" s="678"/>
      <c r="S500" s="679"/>
      <c r="T500" s="678"/>
      <c r="U500" s="679"/>
      <c r="V500" s="678"/>
      <c r="W500" s="679"/>
      <c r="X500" s="326"/>
      <c r="Y500" s="622">
        <f t="shared" si="68"/>
        <v>0</v>
      </c>
      <c r="Z500" s="379">
        <v>10</v>
      </c>
      <c r="AA500" s="230">
        <f t="shared" si="69"/>
        <v>0</v>
      </c>
      <c r="AB500" s="313"/>
      <c r="AC500" s="318"/>
      <c r="AD500" s="258" t="s">
        <v>209</v>
      </c>
      <c r="AE500" s="256"/>
      <c r="AF500" s="318"/>
      <c r="AG500" s="318"/>
      <c r="AH500" s="318"/>
      <c r="AI500" s="318"/>
      <c r="AJ500" s="318"/>
      <c r="AK500" s="318"/>
      <c r="AL500" s="318"/>
      <c r="AM500" s="318"/>
      <c r="AN500" s="318"/>
      <c r="AO500" s="318"/>
      <c r="AP500" s="318"/>
      <c r="AQ500" s="318"/>
      <c r="AR500" s="318"/>
      <c r="AS500" s="318"/>
      <c r="AT500" s="318"/>
      <c r="AU500" s="318"/>
      <c r="AV500" s="318"/>
      <c r="AW500" s="318"/>
      <c r="AX500" s="318"/>
      <c r="AY500" s="318"/>
      <c r="AZ500" s="318"/>
      <c r="BA500" s="318"/>
      <c r="BB500" s="318"/>
      <c r="BC500" s="318"/>
      <c r="BD500" s="318"/>
      <c r="BE500" s="318"/>
      <c r="BF500" s="318"/>
      <c r="BG500" s="318"/>
      <c r="BH500" s="318"/>
      <c r="BI500" s="318"/>
      <c r="BJ500" s="318"/>
      <c r="BK500" s="318"/>
      <c r="BL500" s="318"/>
      <c r="BM500" s="318"/>
      <c r="BN500" s="318"/>
      <c r="BO500" s="318"/>
      <c r="BP500" s="318"/>
      <c r="BQ500" s="318"/>
      <c r="BR500" s="318"/>
      <c r="BS500" s="318"/>
      <c r="BT500" s="318"/>
      <c r="BU500" s="318"/>
      <c r="BV500" s="318"/>
      <c r="BW500" s="318"/>
      <c r="BX500" s="318"/>
      <c r="BY500" s="318"/>
      <c r="BZ500" s="318"/>
      <c r="CA500" s="318"/>
      <c r="CB500" s="318"/>
      <c r="CC500" s="318"/>
      <c r="CD500" s="318"/>
      <c r="CE500" s="317"/>
      <c r="CF500" s="317"/>
      <c r="CG500" s="317"/>
      <c r="CH500" s="317"/>
      <c r="CI500" s="317"/>
      <c r="CJ500" s="317"/>
      <c r="CK500" s="317"/>
      <c r="CL500" s="317"/>
      <c r="CM500" s="317"/>
      <c r="CN500" s="317"/>
      <c r="CO500" s="317"/>
      <c r="CP500" s="317"/>
      <c r="CQ500" s="317"/>
    </row>
    <row r="501" spans="1:200" s="319" customFormat="1" ht="45" customHeight="1" thickBot="1" x14ac:dyDescent="0.25">
      <c r="A501" s="375"/>
      <c r="B501" s="192" t="s">
        <v>174</v>
      </c>
      <c r="C501" s="117" t="s">
        <v>213</v>
      </c>
      <c r="D501" s="636"/>
      <c r="E501" s="637"/>
      <c r="F501" s="636"/>
      <c r="G501" s="637"/>
      <c r="H501" s="636"/>
      <c r="I501" s="637"/>
      <c r="J501" s="636"/>
      <c r="K501" s="637"/>
      <c r="L501" s="636"/>
      <c r="M501" s="637"/>
      <c r="N501" s="636"/>
      <c r="O501" s="637"/>
      <c r="P501" s="636"/>
      <c r="Q501" s="637"/>
      <c r="R501" s="636"/>
      <c r="S501" s="637"/>
      <c r="T501" s="636"/>
      <c r="U501" s="637"/>
      <c r="V501" s="636"/>
      <c r="W501" s="637"/>
      <c r="X501" s="326"/>
      <c r="Y501" s="622">
        <f t="shared" si="68"/>
        <v>0</v>
      </c>
      <c r="Z501" s="379">
        <v>10</v>
      </c>
      <c r="AA501" s="230">
        <f t="shared" si="69"/>
        <v>0</v>
      </c>
      <c r="AB501" s="313"/>
      <c r="AC501" s="318"/>
      <c r="AD501" s="258" t="s">
        <v>209</v>
      </c>
      <c r="AE501" s="318"/>
      <c r="AF501" s="318"/>
      <c r="AG501" s="318"/>
      <c r="AH501" s="318"/>
      <c r="AI501" s="318"/>
      <c r="AJ501" s="318"/>
      <c r="AK501" s="318"/>
      <c r="AL501" s="318"/>
      <c r="AM501" s="318"/>
      <c r="AN501" s="318"/>
      <c r="AO501" s="318"/>
      <c r="AP501" s="318"/>
      <c r="AQ501" s="318"/>
      <c r="AR501" s="318"/>
      <c r="AS501" s="318"/>
      <c r="AT501" s="318"/>
      <c r="AU501" s="318"/>
      <c r="AV501" s="318"/>
      <c r="AW501" s="318"/>
      <c r="AX501" s="318"/>
      <c r="AY501" s="318"/>
      <c r="AZ501" s="318"/>
      <c r="BA501" s="318"/>
      <c r="BB501" s="318"/>
      <c r="BC501" s="318"/>
      <c r="BD501" s="318"/>
      <c r="BE501" s="318"/>
      <c r="BF501" s="318"/>
      <c r="BG501" s="318"/>
      <c r="BH501" s="318"/>
      <c r="BI501" s="318"/>
      <c r="BJ501" s="318"/>
      <c r="BK501" s="318"/>
      <c r="BL501" s="318"/>
      <c r="BM501" s="318"/>
      <c r="BN501" s="318"/>
      <c r="BO501" s="318"/>
      <c r="BP501" s="318"/>
      <c r="BQ501" s="318"/>
      <c r="BR501" s="318"/>
      <c r="BS501" s="318"/>
      <c r="BT501" s="318"/>
      <c r="BU501" s="318"/>
      <c r="BV501" s="318"/>
      <c r="BW501" s="318"/>
      <c r="BX501" s="318"/>
      <c r="BY501" s="318"/>
      <c r="BZ501" s="318"/>
      <c r="CA501" s="318"/>
      <c r="CB501" s="318"/>
      <c r="CC501" s="318"/>
      <c r="CD501" s="318"/>
      <c r="CE501" s="317"/>
      <c r="CF501" s="317"/>
      <c r="CG501" s="317"/>
      <c r="CH501" s="317"/>
      <c r="CI501" s="317"/>
      <c r="CJ501" s="317"/>
      <c r="CK501" s="317"/>
      <c r="CL501" s="317"/>
      <c r="CM501" s="317"/>
      <c r="CN501" s="317"/>
      <c r="CO501" s="317"/>
      <c r="CP501" s="317"/>
      <c r="CQ501" s="317"/>
    </row>
    <row r="502" spans="1:200" s="42" customFormat="1" ht="21" customHeight="1" thickTop="1" thickBot="1" x14ac:dyDescent="0.25">
      <c r="A502" s="375"/>
      <c r="B502" s="81"/>
      <c r="C502" s="118"/>
      <c r="D502" s="692" t="s">
        <v>443</v>
      </c>
      <c r="E502" s="702"/>
      <c r="F502" s="702"/>
      <c r="G502" s="702"/>
      <c r="H502" s="702"/>
      <c r="I502" s="702"/>
      <c r="J502" s="702"/>
      <c r="K502" s="702"/>
      <c r="L502" s="702"/>
      <c r="M502" s="702"/>
      <c r="N502" s="702"/>
      <c r="O502" s="702"/>
      <c r="P502" s="702"/>
      <c r="Q502" s="702"/>
      <c r="R502" s="702"/>
      <c r="S502" s="702"/>
      <c r="T502" s="702"/>
      <c r="U502" s="702"/>
      <c r="V502" s="702"/>
      <c r="W502" s="702"/>
      <c r="X502" s="863"/>
      <c r="Y502" s="327">
        <f>SUM(Y496:Y501)</f>
        <v>0</v>
      </c>
      <c r="Z502" s="380">
        <f>SUM(Z496:Z501)</f>
        <v>75</v>
      </c>
      <c r="AA502" s="230"/>
      <c r="AB502" s="343"/>
      <c r="AC502" s="251"/>
      <c r="AD502" s="258"/>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c r="BT502" s="251"/>
      <c r="BU502" s="251"/>
      <c r="BV502" s="251"/>
      <c r="BW502" s="251"/>
      <c r="BX502" s="251"/>
      <c r="BY502" s="251"/>
      <c r="BZ502" s="251"/>
      <c r="CA502" s="251"/>
      <c r="CB502" s="251"/>
      <c r="CC502" s="251"/>
      <c r="CD502" s="251"/>
      <c r="CE502" s="343"/>
      <c r="CF502" s="343"/>
      <c r="CG502" s="343"/>
      <c r="CH502" s="343"/>
      <c r="CI502" s="343"/>
      <c r="CJ502" s="343"/>
      <c r="CK502" s="343"/>
      <c r="CL502" s="343"/>
      <c r="CM502" s="343"/>
      <c r="CN502" s="343"/>
      <c r="CO502" s="343"/>
      <c r="CP502" s="343"/>
      <c r="CQ502" s="343"/>
    </row>
    <row r="503" spans="1:200" s="42" customFormat="1" ht="21" customHeight="1" thickBot="1" x14ac:dyDescent="0.25">
      <c r="A503" s="373"/>
      <c r="B503" s="274"/>
      <c r="C503" s="146"/>
      <c r="D503" s="695"/>
      <c r="E503" s="837"/>
      <c r="F503" s="834">
        <v>40</v>
      </c>
      <c r="G503" s="835"/>
      <c r="H503" s="835"/>
      <c r="I503" s="835"/>
      <c r="J503" s="835"/>
      <c r="K503" s="835"/>
      <c r="L503" s="835"/>
      <c r="M503" s="835"/>
      <c r="N503" s="835"/>
      <c r="O503" s="835"/>
      <c r="P503" s="835"/>
      <c r="Q503" s="835"/>
      <c r="R503" s="835"/>
      <c r="S503" s="835"/>
      <c r="T503" s="835"/>
      <c r="U503" s="835"/>
      <c r="V503" s="835"/>
      <c r="W503" s="835"/>
      <c r="X503" s="835"/>
      <c r="Y503" s="835"/>
      <c r="Z503" s="836"/>
      <c r="AA503" s="230"/>
      <c r="AB503" s="343"/>
      <c r="AC503" s="251"/>
      <c r="AD503" s="258"/>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c r="BT503" s="251"/>
      <c r="BU503" s="251"/>
      <c r="BV503" s="251"/>
      <c r="BW503" s="251"/>
      <c r="BX503" s="251"/>
      <c r="BY503" s="251"/>
      <c r="BZ503" s="251"/>
      <c r="CA503" s="251"/>
      <c r="CB503" s="251"/>
      <c r="CC503" s="251"/>
      <c r="CD503" s="251"/>
      <c r="CE503" s="343"/>
      <c r="CF503" s="343"/>
      <c r="CG503" s="343"/>
      <c r="CH503" s="343"/>
      <c r="CI503" s="343"/>
      <c r="CJ503" s="343"/>
      <c r="CK503" s="343"/>
      <c r="CL503" s="343"/>
      <c r="CM503" s="343"/>
      <c r="CN503" s="343"/>
      <c r="CO503" s="343"/>
      <c r="CP503" s="343"/>
      <c r="CQ503" s="343"/>
    </row>
    <row r="504" spans="1:200" ht="30" customHeight="1" thickBot="1" x14ac:dyDescent="0.25">
      <c r="A504" s="364"/>
      <c r="B504" s="277" t="s">
        <v>176</v>
      </c>
      <c r="C504" s="155" t="s">
        <v>537</v>
      </c>
      <c r="D504" s="176" t="s">
        <v>442</v>
      </c>
      <c r="E504" s="279"/>
      <c r="F504" s="280"/>
      <c r="G504" s="281"/>
      <c r="H504" s="176" t="s">
        <v>442</v>
      </c>
      <c r="I504" s="279"/>
      <c r="J504" s="282"/>
      <c r="K504" s="281"/>
      <c r="L504" s="278"/>
      <c r="M504" s="279"/>
      <c r="N504" s="280"/>
      <c r="O504" s="281"/>
      <c r="P504" s="278"/>
      <c r="Q504" s="279"/>
      <c r="R504" s="280"/>
      <c r="S504" s="281"/>
      <c r="T504" s="278"/>
      <c r="U504" s="279"/>
      <c r="V504" s="280"/>
      <c r="W504" s="281"/>
      <c r="X504" s="183"/>
      <c r="Y504" s="183"/>
      <c r="Z504" s="376"/>
      <c r="AA504" s="40"/>
      <c r="AB504" s="53"/>
      <c r="AD504" s="258"/>
      <c r="AK504" s="247"/>
      <c r="AL504" s="247"/>
      <c r="AM504" s="247"/>
      <c r="AN504" s="247"/>
      <c r="AO504" s="247"/>
      <c r="AP504" s="247"/>
      <c r="AQ504" s="247"/>
      <c r="AR504" s="247"/>
      <c r="AS504" s="247"/>
      <c r="AT504" s="247"/>
      <c r="AU504" s="247"/>
      <c r="AV504" s="247"/>
      <c r="AW504" s="247"/>
      <c r="AX504" s="247"/>
      <c r="AY504" s="247"/>
      <c r="AZ504" s="247"/>
      <c r="BA504" s="247"/>
      <c r="BB504" s="247"/>
      <c r="BC504" s="247"/>
      <c r="BD504" s="247"/>
      <c r="BE504" s="247"/>
      <c r="BF504" s="247"/>
      <c r="BG504" s="247"/>
      <c r="BH504" s="247"/>
      <c r="BI504" s="247"/>
      <c r="BJ504" s="247"/>
      <c r="BK504" s="247"/>
      <c r="BL504" s="247"/>
      <c r="BM504" s="247"/>
      <c r="BN504" s="247"/>
      <c r="BO504" s="247"/>
      <c r="BP504" s="247"/>
      <c r="BQ504" s="247"/>
      <c r="BR504" s="247"/>
      <c r="BS504" s="247"/>
      <c r="BT504" s="247"/>
      <c r="BU504" s="247"/>
      <c r="BV504" s="247"/>
      <c r="BW504" s="247"/>
      <c r="BX504" s="247"/>
      <c r="BY504" s="247"/>
      <c r="BZ504" s="247"/>
      <c r="CA504" s="247"/>
      <c r="CB504" s="247"/>
      <c r="CC504" s="247"/>
      <c r="CD504" s="247"/>
      <c r="CE504" s="247"/>
      <c r="CF504" s="247"/>
      <c r="CG504" s="53"/>
      <c r="CH504" s="53"/>
      <c r="CI504" s="53"/>
      <c r="CJ504" s="53"/>
      <c r="CK504" s="53"/>
      <c r="CL504" s="53"/>
      <c r="CM504" s="53"/>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row>
    <row r="505" spans="1:200" s="36" customFormat="1" ht="45" customHeight="1" thickBot="1" x14ac:dyDescent="0.25">
      <c r="A505" s="375"/>
      <c r="B505" s="188"/>
      <c r="C505" s="144" t="s">
        <v>382</v>
      </c>
      <c r="D505" s="708"/>
      <c r="E505" s="708"/>
      <c r="F505" s="708"/>
      <c r="G505" s="708"/>
      <c r="H505" s="708"/>
      <c r="I505" s="708"/>
      <c r="J505" s="708"/>
      <c r="K505" s="708"/>
      <c r="L505" s="708"/>
      <c r="M505" s="708"/>
      <c r="N505" s="708"/>
      <c r="O505" s="708"/>
      <c r="P505" s="708"/>
      <c r="Q505" s="708"/>
      <c r="R505" s="708"/>
      <c r="S505" s="708"/>
      <c r="T505" s="708"/>
      <c r="U505" s="708"/>
      <c r="V505" s="708"/>
      <c r="W505" s="708"/>
      <c r="X505" s="708"/>
      <c r="Y505" s="708"/>
      <c r="Z505" s="709"/>
      <c r="AA505" s="229"/>
      <c r="AB505" s="47"/>
      <c r="AC505" s="249"/>
      <c r="AD505" s="258"/>
      <c r="AE505" s="249"/>
      <c r="AF505" s="249"/>
      <c r="AG505" s="249"/>
      <c r="AH505" s="249"/>
      <c r="AI505" s="249"/>
      <c r="AJ505" s="249"/>
      <c r="AK505" s="249"/>
      <c r="AL505" s="249"/>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c r="BM505" s="249"/>
      <c r="BN505" s="249"/>
      <c r="BO505" s="249"/>
      <c r="BP505" s="249"/>
      <c r="BQ505" s="249"/>
      <c r="BR505" s="249"/>
      <c r="BS505" s="249"/>
      <c r="BT505" s="249"/>
      <c r="BU505" s="249"/>
      <c r="BV505" s="249"/>
      <c r="BW505" s="249"/>
      <c r="BX505" s="249"/>
      <c r="BY505" s="249"/>
      <c r="BZ505" s="249"/>
      <c r="CA505" s="249"/>
      <c r="CB505" s="249"/>
      <c r="CC505" s="249"/>
      <c r="CD505" s="249"/>
      <c r="CE505" s="47"/>
      <c r="CF505" s="47"/>
      <c r="CG505" s="47"/>
      <c r="CH505" s="47"/>
      <c r="CI505" s="47"/>
      <c r="CJ505" s="47"/>
      <c r="CK505" s="47"/>
      <c r="CL505" s="47"/>
      <c r="CM505" s="47"/>
      <c r="CN505" s="47"/>
      <c r="CO505" s="47"/>
      <c r="CP505" s="47"/>
      <c r="CQ505" s="47"/>
    </row>
    <row r="506" spans="1:200" s="319" customFormat="1" ht="45" customHeight="1" x14ac:dyDescent="0.2">
      <c r="A506" s="375"/>
      <c r="B506" s="191" t="s">
        <v>175</v>
      </c>
      <c r="C506" s="140" t="s">
        <v>707</v>
      </c>
      <c r="D506" s="710"/>
      <c r="E506" s="711"/>
      <c r="F506" s="710"/>
      <c r="G506" s="711"/>
      <c r="H506" s="710"/>
      <c r="I506" s="711"/>
      <c r="J506" s="710"/>
      <c r="K506" s="711"/>
      <c r="L506" s="710"/>
      <c r="M506" s="711"/>
      <c r="N506" s="710"/>
      <c r="O506" s="711"/>
      <c r="P506" s="710"/>
      <c r="Q506" s="711"/>
      <c r="R506" s="710"/>
      <c r="S506" s="711"/>
      <c r="T506" s="710"/>
      <c r="U506" s="711"/>
      <c r="V506" s="710"/>
      <c r="W506" s="711"/>
      <c r="X506" s="172"/>
      <c r="Y506" s="622">
        <f>IF(OR(D506="s",F506="s",H506="s",J506="s",L506="s",N506="s",P506="s",R506="s",T506="s",V506="s"), 0, IF(OR(D506="a",F506="a",H506="a",J506="a",L506="a",N506="a",P506="a",R506="a",T506="a",V506="a",X506="na"),Z506,0))</f>
        <v>0</v>
      </c>
      <c r="Z506" s="382">
        <v>25</v>
      </c>
      <c r="AA506" s="230">
        <f>IF(OR(COUNTIF(D510:W512,"a")+COUNTIF(D510:W512,"s")+COUNTIF(X510:X512,"na")&gt;0),0,(COUNTIF(D506:W506,"a")+COUNTIF(D506:W506,"s")+COUNTIF(X506,"na")))</f>
        <v>0</v>
      </c>
      <c r="AB506" s="314"/>
      <c r="AC506" s="318"/>
      <c r="AD506" s="258" t="s">
        <v>209</v>
      </c>
      <c r="AE506" s="318"/>
      <c r="AF506" s="318"/>
      <c r="AG506" s="318"/>
      <c r="AH506" s="318"/>
      <c r="AI506" s="318"/>
      <c r="AJ506" s="318"/>
      <c r="AK506" s="318"/>
      <c r="AL506" s="318"/>
      <c r="AM506" s="318"/>
      <c r="AN506" s="318"/>
      <c r="AO506" s="318"/>
      <c r="AP506" s="318"/>
      <c r="AQ506" s="318"/>
      <c r="AR506" s="318"/>
      <c r="AS506" s="318"/>
      <c r="AT506" s="318"/>
      <c r="AU506" s="318"/>
      <c r="AV506" s="318"/>
      <c r="AW506" s="318"/>
      <c r="AX506" s="318"/>
      <c r="AY506" s="318"/>
      <c r="AZ506" s="318"/>
      <c r="BA506" s="318"/>
      <c r="BB506" s="318"/>
      <c r="BC506" s="318"/>
      <c r="BD506" s="318"/>
      <c r="BE506" s="318"/>
      <c r="BF506" s="318"/>
      <c r="BG506" s="318"/>
      <c r="BH506" s="318"/>
      <c r="BI506" s="318"/>
      <c r="BJ506" s="318"/>
      <c r="BK506" s="318"/>
      <c r="BL506" s="318"/>
      <c r="BM506" s="318"/>
      <c r="BN506" s="318"/>
      <c r="BO506" s="318"/>
      <c r="BP506" s="318"/>
      <c r="BQ506" s="318"/>
      <c r="BR506" s="318"/>
      <c r="BS506" s="318"/>
      <c r="BT506" s="318"/>
      <c r="BU506" s="318"/>
      <c r="BV506" s="318"/>
      <c r="BW506" s="318"/>
      <c r="BX506" s="318"/>
      <c r="BY506" s="318"/>
      <c r="BZ506" s="318"/>
      <c r="CA506" s="318"/>
      <c r="CB506" s="318"/>
      <c r="CC506" s="318"/>
      <c r="CD506" s="318"/>
      <c r="CE506" s="317"/>
      <c r="CF506" s="317"/>
      <c r="CG506" s="317"/>
      <c r="CH506" s="317"/>
      <c r="CI506" s="317"/>
      <c r="CJ506" s="317"/>
      <c r="CK506" s="317"/>
      <c r="CL506" s="317"/>
      <c r="CM506" s="317"/>
      <c r="CN506" s="317"/>
      <c r="CO506" s="317"/>
      <c r="CP506" s="317"/>
      <c r="CQ506" s="317"/>
    </row>
    <row r="507" spans="1:200" ht="45" customHeight="1" x14ac:dyDescent="0.2">
      <c r="A507" s="375"/>
      <c r="B507" s="192" t="s">
        <v>509</v>
      </c>
      <c r="C507" s="117" t="s">
        <v>708</v>
      </c>
      <c r="D507" s="678"/>
      <c r="E507" s="679"/>
      <c r="F507" s="678"/>
      <c r="G507" s="679"/>
      <c r="H507" s="678"/>
      <c r="I507" s="679"/>
      <c r="J507" s="678"/>
      <c r="K507" s="679"/>
      <c r="L507" s="678"/>
      <c r="M507" s="679"/>
      <c r="N507" s="678"/>
      <c r="O507" s="679"/>
      <c r="P507" s="678"/>
      <c r="Q507" s="679"/>
      <c r="R507" s="678"/>
      <c r="S507" s="679"/>
      <c r="T507" s="678"/>
      <c r="U507" s="679"/>
      <c r="V507" s="678"/>
      <c r="W507" s="679"/>
      <c r="X507" s="173" t="str">
        <f>IF(X506="na", "na","")</f>
        <v/>
      </c>
      <c r="Y507" s="622">
        <f>IF(OR(D507="s",F507="s",H507="s",J507="s",L507="s",N507="s",P507="s",R507="s",T507="s",V507="s"), 0, IF(OR(D507="a",F507="a",H507="a",J507="a",L507="a",N507="a",P507="a",R507="a",T507="a",V507="a"),Z507,0))</f>
        <v>0</v>
      </c>
      <c r="Z507" s="379">
        <v>20</v>
      </c>
      <c r="AA507" s="230">
        <f>IF(OR(COUNTIF(D510:W512,"a")+COUNTIF(D510:W512,"s")+COUNTIF(X510:X512,"na")&gt;0),0,(COUNTIF(D507:W507,"a")+COUNTIF(D507:W507,"s")+COUNTIF(X507,"na")))</f>
        <v>0</v>
      </c>
      <c r="AB507" s="313"/>
      <c r="AC507" s="249"/>
      <c r="AD507" s="258"/>
      <c r="AE507" s="249"/>
      <c r="AF507" s="249"/>
      <c r="AG507" s="249"/>
      <c r="AH507" s="249"/>
      <c r="AI507" s="249"/>
      <c r="AJ507" s="249"/>
      <c r="AU507" s="247"/>
      <c r="AV507" s="247"/>
      <c r="AW507" s="247"/>
      <c r="AX507" s="247"/>
      <c r="AY507" s="247"/>
      <c r="AZ507" s="247"/>
      <c r="BA507" s="247"/>
      <c r="BB507" s="247"/>
      <c r="BC507" s="247"/>
      <c r="BD507" s="247"/>
      <c r="BE507" s="247"/>
      <c r="BF507" s="247"/>
      <c r="BG507" s="247"/>
      <c r="BH507" s="247"/>
      <c r="BI507" s="247"/>
      <c r="BJ507" s="247"/>
      <c r="BK507" s="247"/>
      <c r="BL507" s="247"/>
      <c r="BM507" s="247"/>
      <c r="BN507" s="247"/>
      <c r="BO507" s="247"/>
      <c r="BP507" s="247"/>
      <c r="BQ507" s="247"/>
      <c r="BR507" s="247"/>
      <c r="BS507" s="247"/>
      <c r="BT507" s="247"/>
      <c r="BU507" s="247"/>
      <c r="BV507" s="247"/>
      <c r="BW507" s="247"/>
      <c r="BX507" s="247"/>
      <c r="BY507" s="247"/>
      <c r="BZ507" s="247"/>
      <c r="CA507" s="247"/>
      <c r="CB507" s="247"/>
      <c r="CC507" s="247"/>
      <c r="CD507" s="247"/>
      <c r="CE507" s="247"/>
      <c r="CF507" s="247"/>
      <c r="CG507" s="53"/>
      <c r="CH507" s="53"/>
      <c r="CI507" s="53"/>
      <c r="CJ507" s="53"/>
      <c r="CK507" s="53"/>
      <c r="CL507" s="53"/>
      <c r="CM507" s="53"/>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row>
    <row r="508" spans="1:200" ht="45" customHeight="1" x14ac:dyDescent="0.2">
      <c r="A508" s="375"/>
      <c r="B508" s="192" t="s">
        <v>510</v>
      </c>
      <c r="C508" s="118" t="s">
        <v>709</v>
      </c>
      <c r="D508" s="700"/>
      <c r="E508" s="701"/>
      <c r="F508" s="700"/>
      <c r="G508" s="701"/>
      <c r="H508" s="700"/>
      <c r="I508" s="701"/>
      <c r="J508" s="700"/>
      <c r="K508" s="701"/>
      <c r="L508" s="700"/>
      <c r="M508" s="701"/>
      <c r="N508" s="700"/>
      <c r="O508" s="701"/>
      <c r="P508" s="700"/>
      <c r="Q508" s="701"/>
      <c r="R508" s="700"/>
      <c r="S508" s="701"/>
      <c r="T508" s="700"/>
      <c r="U508" s="701"/>
      <c r="V508" s="700"/>
      <c r="W508" s="701"/>
      <c r="X508" s="173" t="str">
        <f>IF(X506="na", "na","")</f>
        <v/>
      </c>
      <c r="Y508" s="622">
        <f>IF(OR(D508="s",F508="s",H508="s",J508="s",L508="s",N508="s",P508="s",R508="s",T508="s",V508="s"), 0, IF(OR(D508="a",F508="a",H508="a",J508="a",L508="a",N508="a",P508="a",R508="a",T508="a",V508="a"),Z508,0))</f>
        <v>0</v>
      </c>
      <c r="Z508" s="383">
        <v>20</v>
      </c>
      <c r="AA508" s="230">
        <f>IF(OR(COUNTIF(D510:W512,"a")+COUNTIF(D510:W512,"s")+COUNTIF(X510:X512,"na")&gt;0),0,(COUNTIF(D508:W508,"a")+COUNTIF(D508:W508,"s")+COUNTIF(X508,"na")))</f>
        <v>0</v>
      </c>
      <c r="AB508" s="313"/>
      <c r="AC508" s="249"/>
      <c r="AD508" s="258"/>
      <c r="AE508" s="249"/>
      <c r="AF508" s="249"/>
      <c r="AG508" s="249"/>
      <c r="AH508" s="249"/>
      <c r="AI508" s="249"/>
      <c r="AJ508" s="249"/>
      <c r="AU508" s="247"/>
      <c r="AV508" s="247"/>
      <c r="AW508" s="247"/>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7"/>
      <c r="BZ508" s="247"/>
      <c r="CA508" s="247"/>
      <c r="CB508" s="247"/>
      <c r="CC508" s="247"/>
      <c r="CD508" s="247"/>
      <c r="CE508" s="247"/>
      <c r="CF508" s="247"/>
      <c r="CG508" s="53"/>
      <c r="CH508" s="53"/>
      <c r="CI508" s="53"/>
      <c r="CJ508" s="53"/>
      <c r="CK508" s="53"/>
      <c r="CL508" s="53"/>
      <c r="CM508" s="53"/>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row>
    <row r="509" spans="1:200" s="36" customFormat="1" ht="45" customHeight="1" x14ac:dyDescent="0.2">
      <c r="A509" s="375"/>
      <c r="B509" s="188"/>
      <c r="C509" s="168" t="s">
        <v>539</v>
      </c>
      <c r="D509" s="865"/>
      <c r="E509" s="865"/>
      <c r="F509" s="865"/>
      <c r="G509" s="865"/>
      <c r="H509" s="865"/>
      <c r="I509" s="865"/>
      <c r="J509" s="865"/>
      <c r="K509" s="865"/>
      <c r="L509" s="865"/>
      <c r="M509" s="865"/>
      <c r="N509" s="865"/>
      <c r="O509" s="865"/>
      <c r="P509" s="865"/>
      <c r="Q509" s="865"/>
      <c r="R509" s="865"/>
      <c r="S509" s="865"/>
      <c r="T509" s="865"/>
      <c r="U509" s="865"/>
      <c r="V509" s="865"/>
      <c r="W509" s="865"/>
      <c r="X509" s="865"/>
      <c r="Y509" s="865"/>
      <c r="Z509" s="866"/>
      <c r="AA509" s="229"/>
      <c r="AB509" s="47"/>
      <c r="AC509" s="249"/>
      <c r="AD509" s="258"/>
      <c r="AE509" s="249"/>
      <c r="AF509" s="249"/>
      <c r="AG509" s="249"/>
      <c r="AH509" s="249"/>
      <c r="AI509" s="249"/>
      <c r="AJ509" s="249"/>
      <c r="AK509" s="249"/>
      <c r="AL509" s="249"/>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c r="BM509" s="249"/>
      <c r="BN509" s="249"/>
      <c r="BO509" s="249"/>
      <c r="BP509" s="249"/>
      <c r="BQ509" s="249"/>
      <c r="BR509" s="249"/>
      <c r="BS509" s="249"/>
      <c r="BT509" s="249"/>
      <c r="BU509" s="249"/>
      <c r="BV509" s="249"/>
      <c r="BW509" s="249"/>
      <c r="BX509" s="249"/>
      <c r="BY509" s="249"/>
      <c r="BZ509" s="249"/>
      <c r="CA509" s="249"/>
      <c r="CB509" s="249"/>
      <c r="CC509" s="249"/>
      <c r="CD509" s="249"/>
      <c r="CE509" s="47"/>
      <c r="CF509" s="47"/>
      <c r="CG509" s="47"/>
      <c r="CH509" s="47"/>
      <c r="CI509" s="47"/>
      <c r="CJ509" s="47"/>
      <c r="CK509" s="47"/>
      <c r="CL509" s="47"/>
      <c r="CM509" s="47"/>
      <c r="CN509" s="47"/>
      <c r="CO509" s="47"/>
      <c r="CP509" s="47"/>
      <c r="CQ509" s="47"/>
    </row>
    <row r="510" spans="1:200" s="319" customFormat="1" ht="45" customHeight="1" x14ac:dyDescent="0.2">
      <c r="A510" s="375"/>
      <c r="B510" s="308" t="s">
        <v>540</v>
      </c>
      <c r="C510" s="344" t="s">
        <v>710</v>
      </c>
      <c r="D510" s="687"/>
      <c r="E510" s="688"/>
      <c r="F510" s="687"/>
      <c r="G510" s="688"/>
      <c r="H510" s="687"/>
      <c r="I510" s="688"/>
      <c r="J510" s="687"/>
      <c r="K510" s="688"/>
      <c r="L510" s="687"/>
      <c r="M510" s="688"/>
      <c r="N510" s="687"/>
      <c r="O510" s="688"/>
      <c r="P510" s="687"/>
      <c r="Q510" s="688"/>
      <c r="R510" s="687"/>
      <c r="S510" s="688"/>
      <c r="T510" s="687"/>
      <c r="U510" s="688"/>
      <c r="V510" s="687"/>
      <c r="W510" s="688"/>
      <c r="X510" s="350"/>
      <c r="Y510" s="102">
        <f>IF(OR(D510="s",F510="s",H510="s",J510="s",L510="s",N510="s",P510="s",R510="s",T510="s",V510="s"), 0, IF(OR(D510="a",F510="a",H510="a",J510="a",L510="a",N510="a",P510="a",R510="a",T510="a",V510="a",X510="na"),Z510,0))</f>
        <v>0</v>
      </c>
      <c r="Z510" s="382">
        <v>25</v>
      </c>
      <c r="AA510" s="230">
        <f>IF(OR(COUNTIF(D506:W508,"a")+COUNTIF(D506:W508,"s")+COUNTIF(X506:X508,"na")&gt;0),0,(COUNTIF(D510:W510,"a")+COUNTIF(D510:W510,"s")+COUNTIF(X510,"na")))</f>
        <v>0</v>
      </c>
      <c r="AB510" s="313"/>
      <c r="AC510" s="318"/>
      <c r="AD510" s="258" t="s">
        <v>209</v>
      </c>
      <c r="AE510" s="318"/>
      <c r="AF510" s="318"/>
      <c r="AG510" s="318"/>
      <c r="AH510" s="318"/>
      <c r="AI510" s="318"/>
      <c r="AJ510" s="318"/>
      <c r="AK510" s="318"/>
      <c r="AL510" s="318"/>
      <c r="AM510" s="318"/>
      <c r="AN510" s="318"/>
      <c r="AO510" s="318"/>
      <c r="AP510" s="318"/>
      <c r="AQ510" s="318"/>
      <c r="AR510" s="318"/>
      <c r="AS510" s="318"/>
      <c r="AT510" s="318"/>
      <c r="AU510" s="318"/>
      <c r="AV510" s="318"/>
      <c r="AW510" s="318"/>
      <c r="AX510" s="318"/>
      <c r="AY510" s="318"/>
      <c r="AZ510" s="318"/>
      <c r="BA510" s="318"/>
      <c r="BB510" s="318"/>
      <c r="BC510" s="318"/>
      <c r="BD510" s="318"/>
      <c r="BE510" s="318"/>
      <c r="BF510" s="318"/>
      <c r="BG510" s="318"/>
      <c r="BH510" s="318"/>
      <c r="BI510" s="318"/>
      <c r="BJ510" s="318"/>
      <c r="BK510" s="318"/>
      <c r="BL510" s="318"/>
      <c r="BM510" s="318"/>
      <c r="BN510" s="318"/>
      <c r="BO510" s="318"/>
      <c r="BP510" s="318"/>
      <c r="BQ510" s="318"/>
      <c r="BR510" s="318"/>
      <c r="BS510" s="318"/>
      <c r="BT510" s="318"/>
      <c r="BU510" s="318"/>
      <c r="BV510" s="318"/>
      <c r="BW510" s="318"/>
      <c r="BX510" s="318"/>
      <c r="BY510" s="318"/>
      <c r="BZ510" s="318"/>
      <c r="CA510" s="318"/>
      <c r="CB510" s="318"/>
      <c r="CC510" s="318"/>
      <c r="CD510" s="318"/>
      <c r="CE510" s="317"/>
      <c r="CF510" s="317"/>
      <c r="CG510" s="317"/>
      <c r="CH510" s="317"/>
      <c r="CI510" s="317"/>
      <c r="CJ510" s="317"/>
      <c r="CK510" s="317"/>
      <c r="CL510" s="317"/>
      <c r="CM510" s="317"/>
      <c r="CN510" s="317"/>
      <c r="CO510" s="317"/>
      <c r="CP510" s="317"/>
      <c r="CQ510" s="317"/>
    </row>
    <row r="511" spans="1:200" ht="45" customHeight="1" x14ac:dyDescent="0.2">
      <c r="A511" s="375"/>
      <c r="B511" s="207" t="s">
        <v>541</v>
      </c>
      <c r="C511" s="345" t="s">
        <v>711</v>
      </c>
      <c r="D511" s="678"/>
      <c r="E511" s="679"/>
      <c r="F511" s="678"/>
      <c r="G511" s="679"/>
      <c r="H511" s="678"/>
      <c r="I511" s="679"/>
      <c r="J511" s="678"/>
      <c r="K511" s="679"/>
      <c r="L511" s="678"/>
      <c r="M511" s="679"/>
      <c r="N511" s="678"/>
      <c r="O511" s="679"/>
      <c r="P511" s="678"/>
      <c r="Q511" s="679"/>
      <c r="R511" s="678"/>
      <c r="S511" s="679"/>
      <c r="T511" s="678"/>
      <c r="U511" s="679"/>
      <c r="V511" s="678"/>
      <c r="W511" s="679"/>
      <c r="X511" s="173" t="str">
        <f>IF(X510="na", "na","")</f>
        <v/>
      </c>
      <c r="Y511" s="102">
        <f t="shared" ref="Y511:Y516" si="70">IF(OR(D511="s",F511="s",H511="s",J511="s",L511="s",N511="s",P511="s",R511="s",T511="s",V511="s"), 0, IF(OR(D511="a",F511="a",H511="a",J511="a",L511="a",N511="a",P511="a",R511="a",T511="a",V511="a"),Z511,0))</f>
        <v>0</v>
      </c>
      <c r="Z511" s="379">
        <v>20</v>
      </c>
      <c r="AA511" s="230">
        <f>IF(OR(COUNTIF(D506:W508,"a")+COUNTIF(D506:W508,"s")+COUNTIF(X506:X508,"na")&gt;0),0,(COUNTIF(D511:W511,"a")+COUNTIF(D511:W511,"s")+COUNTIF(X511,"na")))</f>
        <v>0</v>
      </c>
      <c r="AB511" s="313"/>
      <c r="AC511" s="249"/>
      <c r="AD511" s="258"/>
      <c r="AE511" s="249"/>
      <c r="AF511" s="249"/>
      <c r="AG511" s="249"/>
      <c r="AH511" s="249"/>
      <c r="AI511" s="249"/>
      <c r="AJ511" s="249"/>
      <c r="AU511" s="247"/>
      <c r="AV511" s="247"/>
      <c r="AW511" s="247"/>
      <c r="AX511" s="247"/>
      <c r="AY511" s="247"/>
      <c r="AZ511" s="247"/>
      <c r="BA511" s="247"/>
      <c r="BB511" s="247"/>
      <c r="BC511" s="247"/>
      <c r="BD511" s="247"/>
      <c r="BE511" s="247"/>
      <c r="BF511" s="247"/>
      <c r="BG511" s="247"/>
      <c r="BH511" s="247"/>
      <c r="BI511" s="247"/>
      <c r="BJ511" s="247"/>
      <c r="BK511" s="247"/>
      <c r="BL511" s="247"/>
      <c r="BM511" s="247"/>
      <c r="BN511" s="247"/>
      <c r="BO511" s="247"/>
      <c r="BP511" s="247"/>
      <c r="BQ511" s="247"/>
      <c r="BR511" s="247"/>
      <c r="BS511" s="247"/>
      <c r="BT511" s="247"/>
      <c r="BU511" s="247"/>
      <c r="BV511" s="247"/>
      <c r="BW511" s="247"/>
      <c r="BX511" s="247"/>
      <c r="BY511" s="247"/>
      <c r="BZ511" s="247"/>
      <c r="CA511" s="247"/>
      <c r="CB511" s="247"/>
      <c r="CC511" s="247"/>
      <c r="CD511" s="247"/>
      <c r="CE511" s="247"/>
      <c r="CF511" s="247"/>
      <c r="CG511" s="53"/>
      <c r="CH511" s="53"/>
      <c r="CI511" s="53"/>
      <c r="CJ511" s="53"/>
      <c r="CK511" s="53"/>
      <c r="CL511" s="53"/>
      <c r="CM511" s="53"/>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row>
    <row r="512" spans="1:200" ht="45" customHeight="1" x14ac:dyDescent="0.2">
      <c r="A512" s="375"/>
      <c r="B512" s="207" t="s">
        <v>542</v>
      </c>
      <c r="C512" s="345" t="s">
        <v>712</v>
      </c>
      <c r="D512" s="678"/>
      <c r="E512" s="679"/>
      <c r="F512" s="678"/>
      <c r="G512" s="679"/>
      <c r="H512" s="678"/>
      <c r="I512" s="679"/>
      <c r="J512" s="678"/>
      <c r="K512" s="679"/>
      <c r="L512" s="678"/>
      <c r="M512" s="679"/>
      <c r="N512" s="678"/>
      <c r="O512" s="679"/>
      <c r="P512" s="678"/>
      <c r="Q512" s="679"/>
      <c r="R512" s="678"/>
      <c r="S512" s="679"/>
      <c r="T512" s="678"/>
      <c r="U512" s="679"/>
      <c r="V512" s="678"/>
      <c r="W512" s="679"/>
      <c r="X512" s="173" t="str">
        <f>IF(X510="na", "na","")</f>
        <v/>
      </c>
      <c r="Y512" s="102">
        <f t="shared" si="70"/>
        <v>0</v>
      </c>
      <c r="Z512" s="379">
        <v>20</v>
      </c>
      <c r="AA512" s="230">
        <f>IF(OR(COUNTIF(D506:W508,"a")+COUNTIF(D506:W508,"s")+COUNTIF(X506:X508,"na")&gt;0),0,(COUNTIF(D512:W512,"a")+COUNTIF(D512:W512,"s")+COUNTIF(X512,"na")))</f>
        <v>0</v>
      </c>
      <c r="AB512" s="313"/>
      <c r="AC512" s="249"/>
      <c r="AD512" s="258"/>
      <c r="AE512" s="249"/>
      <c r="AF512" s="249"/>
      <c r="AG512" s="249"/>
      <c r="AH512" s="249"/>
      <c r="AI512" s="249"/>
      <c r="AJ512" s="249"/>
      <c r="AU512" s="247"/>
      <c r="AV512" s="247"/>
      <c r="AW512" s="247"/>
      <c r="AX512" s="247"/>
      <c r="AY512" s="247"/>
      <c r="AZ512" s="247"/>
      <c r="BA512" s="247"/>
      <c r="BB512" s="247"/>
      <c r="BC512" s="247"/>
      <c r="BD512" s="247"/>
      <c r="BE512" s="247"/>
      <c r="BF512" s="247"/>
      <c r="BG512" s="247"/>
      <c r="BH512" s="247"/>
      <c r="BI512" s="247"/>
      <c r="BJ512" s="247"/>
      <c r="BK512" s="247"/>
      <c r="BL512" s="247"/>
      <c r="BM512" s="247"/>
      <c r="BN512" s="247"/>
      <c r="BO512" s="247"/>
      <c r="BP512" s="247"/>
      <c r="BQ512" s="247"/>
      <c r="BR512" s="247"/>
      <c r="BS512" s="247"/>
      <c r="BT512" s="247"/>
      <c r="BU512" s="247"/>
      <c r="BV512" s="247"/>
      <c r="BW512" s="247"/>
      <c r="BX512" s="247"/>
      <c r="BY512" s="247"/>
      <c r="BZ512" s="247"/>
      <c r="CA512" s="247"/>
      <c r="CB512" s="247"/>
      <c r="CC512" s="247"/>
      <c r="CD512" s="247"/>
      <c r="CE512" s="247"/>
      <c r="CF512" s="247"/>
      <c r="CG512" s="53"/>
      <c r="CH512" s="53"/>
      <c r="CI512" s="53"/>
      <c r="CJ512" s="53"/>
      <c r="CK512" s="53"/>
      <c r="CL512" s="53"/>
      <c r="CM512" s="53"/>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row>
    <row r="513" spans="1:200" ht="45" customHeight="1" x14ac:dyDescent="0.2">
      <c r="A513" s="375"/>
      <c r="B513" s="192" t="s">
        <v>511</v>
      </c>
      <c r="C513" s="117" t="s">
        <v>545</v>
      </c>
      <c r="D513" s="678"/>
      <c r="E513" s="679"/>
      <c r="F513" s="678"/>
      <c r="G513" s="679"/>
      <c r="H513" s="678"/>
      <c r="I513" s="679"/>
      <c r="J513" s="678"/>
      <c r="K513" s="679"/>
      <c r="L513" s="678"/>
      <c r="M513" s="679"/>
      <c r="N513" s="678"/>
      <c r="O513" s="679"/>
      <c r="P513" s="678"/>
      <c r="Q513" s="679"/>
      <c r="R513" s="678"/>
      <c r="S513" s="679"/>
      <c r="T513" s="678"/>
      <c r="U513" s="679"/>
      <c r="V513" s="678"/>
      <c r="W513" s="679"/>
      <c r="X513" s="95"/>
      <c r="Y513" s="622">
        <f t="shared" si="70"/>
        <v>0</v>
      </c>
      <c r="Z513" s="379">
        <v>10</v>
      </c>
      <c r="AA513" s="40">
        <f>COUNTIF(D513:W513,"a")+COUNTIF(D513:W513,"s")</f>
        <v>0</v>
      </c>
      <c r="AB513" s="313"/>
      <c r="AC513" s="249"/>
      <c r="AD513" s="258" t="s">
        <v>209</v>
      </c>
      <c r="AE513" s="249"/>
      <c r="AF513" s="249"/>
      <c r="AG513" s="249"/>
      <c r="AH513" s="249"/>
      <c r="AI513" s="249"/>
      <c r="AJ513" s="249"/>
      <c r="AU513" s="247"/>
      <c r="AV513" s="247"/>
      <c r="AW513" s="247"/>
      <c r="AX513" s="247"/>
      <c r="AY513" s="247"/>
      <c r="AZ513" s="247"/>
      <c r="BA513" s="247"/>
      <c r="BB513" s="247"/>
      <c r="BC513" s="247"/>
      <c r="BD513" s="247"/>
      <c r="BE513" s="247"/>
      <c r="BF513" s="247"/>
      <c r="BG513" s="247"/>
      <c r="BH513" s="247"/>
      <c r="BI513" s="247"/>
      <c r="BJ513" s="247"/>
      <c r="BK513" s="247"/>
      <c r="BL513" s="247"/>
      <c r="BM513" s="247"/>
      <c r="BN513" s="247"/>
      <c r="BO513" s="247"/>
      <c r="BP513" s="247"/>
      <c r="BQ513" s="247"/>
      <c r="BR513" s="247"/>
      <c r="BS513" s="247"/>
      <c r="BT513" s="247"/>
      <c r="BU513" s="247"/>
      <c r="BV513" s="247"/>
      <c r="BW513" s="247"/>
      <c r="BX513" s="247"/>
      <c r="BY513" s="247"/>
      <c r="BZ513" s="247"/>
      <c r="CA513" s="247"/>
      <c r="CB513" s="247"/>
      <c r="CC513" s="247"/>
      <c r="CD513" s="247"/>
      <c r="CE513" s="247"/>
      <c r="CF513" s="247"/>
      <c r="CG513" s="53"/>
      <c r="CH513" s="53"/>
      <c r="CI513" s="53"/>
      <c r="CJ513" s="53"/>
      <c r="CK513" s="53"/>
      <c r="CL513" s="53"/>
      <c r="CM513" s="53"/>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row>
    <row r="514" spans="1:200" ht="27.95" customHeight="1" x14ac:dyDescent="0.2">
      <c r="A514" s="375"/>
      <c r="B514" s="192" t="s">
        <v>512</v>
      </c>
      <c r="C514" s="117" t="s">
        <v>404</v>
      </c>
      <c r="D514" s="678"/>
      <c r="E514" s="679"/>
      <c r="F514" s="678"/>
      <c r="G514" s="679"/>
      <c r="H514" s="678"/>
      <c r="I514" s="679"/>
      <c r="J514" s="678"/>
      <c r="K514" s="679"/>
      <c r="L514" s="678"/>
      <c r="M514" s="679"/>
      <c r="N514" s="678"/>
      <c r="O514" s="679"/>
      <c r="P514" s="678"/>
      <c r="Q514" s="679"/>
      <c r="R514" s="678"/>
      <c r="S514" s="679"/>
      <c r="T514" s="678"/>
      <c r="U514" s="679"/>
      <c r="V514" s="678"/>
      <c r="W514" s="679"/>
      <c r="X514" s="95"/>
      <c r="Y514" s="622">
        <f t="shared" si="70"/>
        <v>0</v>
      </c>
      <c r="Z514" s="379">
        <v>10</v>
      </c>
      <c r="AA514" s="40">
        <f>COUNTIF(D514:W514,"a")+COUNTIF(D514:W514,"s")</f>
        <v>0</v>
      </c>
      <c r="AB514" s="313"/>
      <c r="AC514" s="249"/>
      <c r="AD514" s="258" t="s">
        <v>209</v>
      </c>
      <c r="AE514" s="249"/>
      <c r="AF514" s="249"/>
      <c r="AG514" s="249"/>
      <c r="AH514" s="249"/>
      <c r="AI514" s="249"/>
      <c r="AJ514" s="249"/>
      <c r="BX514" s="249"/>
      <c r="BY514" s="249"/>
      <c r="BZ514" s="249"/>
      <c r="CA514" s="249"/>
      <c r="CB514" s="249"/>
      <c r="CC514" s="249"/>
      <c r="CD514" s="249"/>
      <c r="CE514" s="249"/>
      <c r="CF514" s="249"/>
      <c r="CG514" s="47"/>
      <c r="CH514" s="47"/>
      <c r="CI514" s="47"/>
      <c r="CJ514" s="47"/>
      <c r="CK514" s="47"/>
      <c r="CL514" s="47"/>
      <c r="CM514" s="47"/>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row>
    <row r="515" spans="1:200" ht="27.95" customHeight="1" x14ac:dyDescent="0.2">
      <c r="A515" s="375"/>
      <c r="B515" s="206" t="s">
        <v>513</v>
      </c>
      <c r="C515" s="117" t="s">
        <v>195</v>
      </c>
      <c r="D515" s="678"/>
      <c r="E515" s="679"/>
      <c r="F515" s="678"/>
      <c r="G515" s="679"/>
      <c r="H515" s="678"/>
      <c r="I515" s="679"/>
      <c r="J515" s="678"/>
      <c r="K515" s="679"/>
      <c r="L515" s="678"/>
      <c r="M515" s="679"/>
      <c r="N515" s="678"/>
      <c r="O515" s="679"/>
      <c r="P515" s="678"/>
      <c r="Q515" s="679"/>
      <c r="R515" s="678"/>
      <c r="S515" s="679"/>
      <c r="T515" s="678"/>
      <c r="U515" s="679"/>
      <c r="V515" s="678"/>
      <c r="W515" s="679"/>
      <c r="X515" s="95"/>
      <c r="Y515" s="624">
        <f t="shared" si="70"/>
        <v>0</v>
      </c>
      <c r="Z515" s="383">
        <v>20</v>
      </c>
      <c r="AA515" s="40">
        <f>COUNTIF(D515:W515,"a")+COUNTIF(D515:W515,"s")</f>
        <v>0</v>
      </c>
      <c r="AB515" s="313"/>
      <c r="AC515" s="249"/>
      <c r="AD515" s="258"/>
      <c r="AE515" s="249"/>
      <c r="AF515" s="249"/>
      <c r="AG515" s="249"/>
      <c r="AH515" s="249"/>
      <c r="AI515" s="249"/>
      <c r="AJ515" s="249"/>
      <c r="BX515" s="249"/>
      <c r="BY515" s="249"/>
      <c r="BZ515" s="249"/>
      <c r="CA515" s="249"/>
      <c r="CB515" s="249"/>
      <c r="CC515" s="249"/>
      <c r="CD515" s="249"/>
      <c r="CE515" s="249"/>
      <c r="CF515" s="249"/>
      <c r="CG515" s="47"/>
      <c r="CH515" s="47"/>
      <c r="CI515" s="47"/>
      <c r="CJ515" s="47"/>
      <c r="CK515" s="47"/>
      <c r="CL515" s="47"/>
      <c r="CM515" s="47"/>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row>
    <row r="516" spans="1:200" ht="27.95" customHeight="1" thickBot="1" x14ac:dyDescent="0.25">
      <c r="A516" s="384"/>
      <c r="B516" s="206" t="s">
        <v>514</v>
      </c>
      <c r="C516" s="117" t="s">
        <v>1133</v>
      </c>
      <c r="D516" s="630"/>
      <c r="E516" s="635"/>
      <c r="F516" s="630"/>
      <c r="G516" s="635"/>
      <c r="H516" s="630"/>
      <c r="I516" s="635"/>
      <c r="J516" s="630"/>
      <c r="K516" s="635"/>
      <c r="L516" s="630"/>
      <c r="M516" s="635"/>
      <c r="N516" s="630"/>
      <c r="O516" s="635"/>
      <c r="P516" s="630"/>
      <c r="Q516" s="635"/>
      <c r="R516" s="630"/>
      <c r="S516" s="635"/>
      <c r="T516" s="630"/>
      <c r="U516" s="635"/>
      <c r="V516" s="630"/>
      <c r="W516" s="635"/>
      <c r="X516" s="95"/>
      <c r="Y516" s="624">
        <f t="shared" si="70"/>
        <v>0</v>
      </c>
      <c r="Z516" s="379">
        <v>15</v>
      </c>
      <c r="AA516" s="230">
        <f>COUNTIF(D516:W516,"a")+COUNTIF(D516:W516,"s")</f>
        <v>0</v>
      </c>
      <c r="AB516" s="313"/>
      <c r="AC516" s="249"/>
      <c r="AD516" s="258" t="s">
        <v>209</v>
      </c>
      <c r="AE516" s="249"/>
      <c r="AF516" s="249"/>
      <c r="AG516" s="249"/>
      <c r="AH516" s="249"/>
      <c r="AI516" s="249"/>
      <c r="AJ516" s="249"/>
      <c r="BX516" s="249"/>
      <c r="BY516" s="249"/>
      <c r="BZ516" s="249"/>
      <c r="CA516" s="249"/>
      <c r="CB516" s="249"/>
      <c r="CC516" s="249"/>
      <c r="CD516" s="249"/>
      <c r="CE516" s="47"/>
      <c r="CF516" s="47"/>
      <c r="CG516" s="47"/>
      <c r="CH516" s="47"/>
      <c r="CI516" s="47"/>
      <c r="CJ516" s="47"/>
      <c r="CK516" s="47"/>
      <c r="CL516" s="47"/>
      <c r="CM516" s="47"/>
      <c r="CN516" s="47"/>
      <c r="CO516" s="47"/>
      <c r="CP516" s="47"/>
      <c r="CQ516" s="47"/>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row>
    <row r="517" spans="1:200" s="319" customFormat="1" ht="21" customHeight="1" thickTop="1" thickBot="1" x14ac:dyDescent="0.25">
      <c r="A517" s="375"/>
      <c r="B517" s="90"/>
      <c r="C517" s="117"/>
      <c r="D517" s="692" t="s">
        <v>443</v>
      </c>
      <c r="E517" s="702"/>
      <c r="F517" s="702"/>
      <c r="G517" s="702"/>
      <c r="H517" s="702"/>
      <c r="I517" s="702"/>
      <c r="J517" s="702"/>
      <c r="K517" s="702"/>
      <c r="L517" s="702"/>
      <c r="M517" s="702"/>
      <c r="N517" s="702"/>
      <c r="O517" s="702"/>
      <c r="P517" s="702"/>
      <c r="Q517" s="702"/>
      <c r="R517" s="702"/>
      <c r="S517" s="702"/>
      <c r="T517" s="702"/>
      <c r="U517" s="702"/>
      <c r="V517" s="702"/>
      <c r="W517" s="702"/>
      <c r="X517" s="712"/>
      <c r="Y517" s="309">
        <f>SUM(Y506:Y516)</f>
        <v>0</v>
      </c>
      <c r="Z517" s="380">
        <f>SUM(Z510:Z516)</f>
        <v>120</v>
      </c>
      <c r="AA517" s="229"/>
      <c r="AB517" s="346"/>
      <c r="AC517" s="347"/>
      <c r="AD517" s="347"/>
      <c r="AE517" s="347"/>
      <c r="AF517" s="347"/>
      <c r="AG517" s="347"/>
      <c r="AH517" s="347"/>
      <c r="AI517" s="347"/>
      <c r="AJ517" s="347"/>
      <c r="AK517" s="347"/>
      <c r="AL517" s="347"/>
      <c r="AM517" s="347"/>
      <c r="AN517" s="347"/>
      <c r="AO517" s="347"/>
      <c r="AP517" s="347"/>
      <c r="AQ517" s="347"/>
      <c r="AR517" s="347"/>
      <c r="AS517" s="347"/>
      <c r="AT517" s="347"/>
      <c r="AU517" s="347"/>
      <c r="AV517" s="347"/>
      <c r="AW517" s="347"/>
      <c r="AX517" s="347"/>
      <c r="AY517" s="347"/>
      <c r="AZ517" s="347"/>
      <c r="BA517" s="347"/>
      <c r="BB517" s="347"/>
      <c r="BC517" s="347"/>
      <c r="BD517" s="347"/>
      <c r="BE517" s="347"/>
      <c r="BF517" s="347"/>
      <c r="BG517" s="347"/>
      <c r="BH517" s="347"/>
      <c r="BI517" s="347"/>
      <c r="BJ517" s="347"/>
      <c r="BK517" s="347"/>
      <c r="BL517" s="347"/>
      <c r="BM517" s="347"/>
      <c r="BN517" s="347"/>
      <c r="BO517" s="347"/>
      <c r="BP517" s="347"/>
      <c r="BQ517" s="347"/>
      <c r="BR517" s="347"/>
      <c r="BS517" s="347"/>
      <c r="BT517" s="347"/>
      <c r="BU517" s="347"/>
      <c r="BV517" s="347"/>
      <c r="BW517" s="347"/>
      <c r="BX517" s="347"/>
      <c r="BY517" s="347"/>
      <c r="BZ517" s="347"/>
      <c r="CA517" s="347"/>
      <c r="CB517" s="347"/>
      <c r="CC517" s="347"/>
      <c r="CD517" s="347"/>
      <c r="CE517" s="346"/>
      <c r="CF517" s="346"/>
      <c r="CG517" s="346"/>
      <c r="CH517" s="346"/>
      <c r="CI517" s="346"/>
      <c r="CJ517" s="346"/>
      <c r="CK517" s="346"/>
      <c r="CL517" s="346"/>
      <c r="CM517" s="346"/>
      <c r="CN517" s="346"/>
      <c r="CO517" s="346"/>
      <c r="CP517" s="346"/>
      <c r="CQ517" s="346"/>
      <c r="CR517" s="348"/>
      <c r="CS517" s="348"/>
      <c r="CT517" s="348"/>
      <c r="CU517" s="348"/>
      <c r="CV517" s="348"/>
      <c r="CW517" s="348"/>
      <c r="CX517" s="348"/>
      <c r="CY517" s="348"/>
      <c r="CZ517" s="348"/>
      <c r="DA517" s="348"/>
      <c r="DB517" s="348"/>
      <c r="DC517" s="348"/>
      <c r="DD517" s="348"/>
      <c r="DE517" s="348"/>
      <c r="DF517" s="348"/>
      <c r="DG517" s="348"/>
      <c r="DH517" s="348"/>
      <c r="DI517" s="348"/>
      <c r="DJ517" s="348"/>
      <c r="DK517" s="348"/>
      <c r="DL517" s="348"/>
      <c r="DM517" s="348"/>
      <c r="DN517" s="348"/>
      <c r="DO517" s="348"/>
      <c r="DP517" s="348"/>
      <c r="DQ517" s="348"/>
      <c r="DR517" s="348"/>
      <c r="DS517" s="348"/>
      <c r="DT517" s="348"/>
      <c r="DU517" s="348"/>
      <c r="DV517" s="348"/>
      <c r="DW517" s="348"/>
      <c r="DX517" s="348"/>
      <c r="DY517" s="348"/>
      <c r="DZ517" s="348"/>
      <c r="EA517" s="348"/>
      <c r="EB517" s="348"/>
      <c r="EC517" s="348"/>
      <c r="ED517" s="348"/>
      <c r="EE517" s="348"/>
      <c r="EF517" s="348"/>
      <c r="EG517" s="348"/>
      <c r="EH517" s="348"/>
      <c r="EI517" s="348"/>
      <c r="EJ517" s="348"/>
      <c r="EK517" s="348"/>
      <c r="EL517" s="348"/>
      <c r="EM517" s="348"/>
      <c r="EN517" s="348"/>
      <c r="EO517" s="348"/>
      <c r="EP517" s="348"/>
      <c r="EQ517" s="348"/>
      <c r="ER517" s="348"/>
      <c r="ES517" s="348"/>
      <c r="ET517" s="348"/>
      <c r="EU517" s="348"/>
      <c r="EV517" s="348"/>
      <c r="EW517" s="348"/>
      <c r="EX517" s="348"/>
      <c r="EY517" s="348"/>
      <c r="EZ517" s="348"/>
      <c r="FA517" s="348"/>
      <c r="FB517" s="348"/>
      <c r="FC517" s="348"/>
      <c r="FD517" s="348"/>
      <c r="FE517" s="348"/>
      <c r="FF517" s="348"/>
      <c r="FG517" s="348"/>
      <c r="FH517" s="348"/>
      <c r="FI517" s="348"/>
      <c r="FJ517" s="348"/>
      <c r="FK517" s="348"/>
      <c r="FL517" s="348"/>
      <c r="FM517" s="348"/>
      <c r="FN517" s="348"/>
      <c r="FO517" s="348"/>
      <c r="FP517" s="348"/>
      <c r="FQ517" s="348"/>
    </row>
    <row r="518" spans="1:200" s="349" customFormat="1" ht="21" customHeight="1" thickBot="1" x14ac:dyDescent="0.25">
      <c r="A518" s="373"/>
      <c r="B518" s="274"/>
      <c r="C518" s="428"/>
      <c r="D518" s="695"/>
      <c r="E518" s="696"/>
      <c r="F518" s="858">
        <v>60</v>
      </c>
      <c r="G518" s="736"/>
      <c r="H518" s="736"/>
      <c r="I518" s="736"/>
      <c r="J518" s="736"/>
      <c r="K518" s="736"/>
      <c r="L518" s="736"/>
      <c r="M518" s="736"/>
      <c r="N518" s="736"/>
      <c r="O518" s="736"/>
      <c r="P518" s="736"/>
      <c r="Q518" s="736"/>
      <c r="R518" s="736"/>
      <c r="S518" s="736"/>
      <c r="T518" s="736"/>
      <c r="U518" s="736"/>
      <c r="V518" s="736"/>
      <c r="W518" s="736"/>
      <c r="X518" s="736"/>
      <c r="Y518" s="736"/>
      <c r="Z518" s="737"/>
      <c r="AA518" s="229"/>
      <c r="AB518" s="346"/>
      <c r="AC518" s="347"/>
      <c r="AD518" s="347"/>
      <c r="AE518" s="347"/>
      <c r="AF518" s="347"/>
      <c r="AG518" s="347"/>
      <c r="AH518" s="347"/>
      <c r="AI518" s="347"/>
      <c r="AJ518" s="347"/>
      <c r="AK518" s="347"/>
      <c r="AL518" s="347"/>
      <c r="AM518" s="347"/>
      <c r="AN518" s="347"/>
      <c r="AO518" s="347"/>
      <c r="AP518" s="347"/>
      <c r="AQ518" s="347"/>
      <c r="AR518" s="347"/>
      <c r="AS518" s="347"/>
      <c r="AT518" s="347"/>
      <c r="AU518" s="347"/>
      <c r="AV518" s="347"/>
      <c r="AW518" s="347"/>
      <c r="AX518" s="347"/>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47"/>
      <c r="BT518" s="347"/>
      <c r="BU518" s="347"/>
      <c r="BV518" s="347"/>
      <c r="BW518" s="347"/>
      <c r="BX518" s="347"/>
      <c r="BY518" s="347"/>
      <c r="BZ518" s="347"/>
      <c r="CA518" s="347"/>
      <c r="CB518" s="347"/>
      <c r="CC518" s="347"/>
      <c r="CD518" s="347"/>
      <c r="CE518" s="346"/>
      <c r="CF518" s="346"/>
      <c r="CG518" s="346"/>
      <c r="CH518" s="346"/>
      <c r="CI518" s="346"/>
      <c r="CJ518" s="346"/>
      <c r="CK518" s="346"/>
      <c r="CL518" s="346"/>
      <c r="CM518" s="346"/>
      <c r="CN518" s="346"/>
      <c r="CO518" s="346"/>
      <c r="CP518" s="346"/>
      <c r="CQ518" s="346"/>
      <c r="CR518" s="348"/>
      <c r="CS518" s="348"/>
      <c r="CT518" s="348"/>
      <c r="CU518" s="348"/>
      <c r="CV518" s="348"/>
      <c r="CW518" s="348"/>
      <c r="CX518" s="348"/>
      <c r="CY518" s="348"/>
      <c r="CZ518" s="348"/>
      <c r="DA518" s="348"/>
      <c r="DB518" s="348"/>
      <c r="DC518" s="348"/>
      <c r="DD518" s="348"/>
      <c r="DE518" s="348"/>
      <c r="DF518" s="348"/>
      <c r="DG518" s="348"/>
      <c r="DH518" s="348"/>
      <c r="DI518" s="348"/>
      <c r="DJ518" s="348"/>
      <c r="DK518" s="348"/>
      <c r="DL518" s="348"/>
      <c r="DM518" s="348"/>
      <c r="DN518" s="348"/>
      <c r="DO518" s="348"/>
      <c r="DP518" s="348"/>
      <c r="DQ518" s="348"/>
      <c r="DR518" s="348"/>
      <c r="DS518" s="348"/>
      <c r="DT518" s="348"/>
      <c r="DU518" s="348"/>
      <c r="DV518" s="348"/>
      <c r="DW518" s="348"/>
      <c r="DX518" s="348"/>
      <c r="DY518" s="348"/>
      <c r="DZ518" s="348"/>
      <c r="EA518" s="348"/>
      <c r="EB518" s="348"/>
      <c r="EC518" s="348"/>
      <c r="ED518" s="348"/>
      <c r="EE518" s="348"/>
      <c r="EF518" s="348"/>
      <c r="EG518" s="348"/>
      <c r="EH518" s="348"/>
      <c r="EI518" s="348"/>
      <c r="EJ518" s="348"/>
      <c r="EK518" s="348"/>
      <c r="EL518" s="348"/>
      <c r="EM518" s="348"/>
      <c r="EN518" s="348"/>
      <c r="EO518" s="348"/>
      <c r="EP518" s="348"/>
      <c r="EQ518" s="348"/>
      <c r="ER518" s="348"/>
      <c r="ES518" s="348"/>
      <c r="ET518" s="348"/>
      <c r="EU518" s="348"/>
      <c r="EV518" s="348"/>
      <c r="EW518" s="348"/>
      <c r="EX518" s="348"/>
      <c r="EY518" s="348"/>
      <c r="EZ518" s="348"/>
      <c r="FA518" s="348"/>
      <c r="FB518" s="348"/>
      <c r="FC518" s="348"/>
      <c r="FD518" s="348"/>
      <c r="FE518" s="348"/>
      <c r="FF518" s="348"/>
      <c r="FG518" s="348"/>
      <c r="FH518" s="348"/>
      <c r="FI518" s="348"/>
      <c r="FJ518" s="348"/>
      <c r="FK518" s="348"/>
      <c r="FL518" s="348"/>
      <c r="FM518" s="348"/>
      <c r="FN518" s="348"/>
      <c r="FO518" s="348"/>
      <c r="FP518" s="348"/>
      <c r="FQ518" s="348"/>
    </row>
    <row r="519" spans="1:200" ht="33" customHeight="1" thickBot="1" x14ac:dyDescent="0.25">
      <c r="A519" s="420"/>
      <c r="B519" s="421">
        <v>7000</v>
      </c>
      <c r="C519" s="859" t="s">
        <v>89</v>
      </c>
      <c r="D519" s="860"/>
      <c r="E519" s="860"/>
      <c r="F519" s="860"/>
      <c r="G519" s="860"/>
      <c r="H519" s="860"/>
      <c r="I519" s="860"/>
      <c r="J519" s="860"/>
      <c r="K519" s="860"/>
      <c r="L519" s="860"/>
      <c r="M519" s="860"/>
      <c r="N519" s="860"/>
      <c r="O519" s="860"/>
      <c r="P519" s="860"/>
      <c r="Q519" s="860"/>
      <c r="R519" s="860"/>
      <c r="S519" s="860"/>
      <c r="T519" s="860"/>
      <c r="U519" s="860"/>
      <c r="V519" s="860"/>
      <c r="W519" s="860"/>
      <c r="X519" s="860"/>
      <c r="Y519" s="860"/>
      <c r="Z519" s="861"/>
      <c r="AA519" s="229"/>
      <c r="AC519" s="249"/>
      <c r="AD519" s="259"/>
      <c r="AE519" s="249"/>
      <c r="AF519" s="249"/>
      <c r="AG519" s="249"/>
      <c r="AH519" s="249"/>
      <c r="AI519" s="249"/>
      <c r="AJ519" s="249"/>
      <c r="BE519" s="249" t="s">
        <v>90</v>
      </c>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c r="CU519" s="47"/>
      <c r="CV519" s="47"/>
      <c r="CW519" s="47"/>
      <c r="CX519" s="47"/>
      <c r="CY519" s="47"/>
      <c r="CZ519" s="47"/>
      <c r="DA519" s="47"/>
      <c r="DB519" s="47"/>
      <c r="DC519" s="47"/>
      <c r="DD519" s="47"/>
    </row>
    <row r="520" spans="1:200" s="89" customFormat="1" ht="30" customHeight="1" thickBot="1" x14ac:dyDescent="0.25">
      <c r="A520" s="375"/>
      <c r="B520" s="194">
        <v>7100</v>
      </c>
      <c r="C520" s="129" t="s">
        <v>388</v>
      </c>
      <c r="D520" s="8"/>
      <c r="E520" s="7"/>
      <c r="F520" s="8"/>
      <c r="G520" s="9"/>
      <c r="H520" s="6"/>
      <c r="I520" s="7"/>
      <c r="J520" s="85"/>
      <c r="K520" s="9"/>
      <c r="L520" s="12" t="s">
        <v>442</v>
      </c>
      <c r="M520" s="7"/>
      <c r="N520" s="8"/>
      <c r="O520" s="9"/>
      <c r="P520" s="6"/>
      <c r="Q520" s="7"/>
      <c r="R520" s="8"/>
      <c r="S520" s="9"/>
      <c r="T520" s="6"/>
      <c r="U520" s="7"/>
      <c r="V520" s="8"/>
      <c r="W520" s="9"/>
      <c r="X520" s="13"/>
      <c r="Y520" s="13"/>
      <c r="Z520" s="381"/>
      <c r="AA520" s="229"/>
      <c r="AB520" s="47"/>
      <c r="AC520" s="249"/>
      <c r="AD520" s="259"/>
      <c r="AE520" s="249"/>
      <c r="AF520" s="249"/>
      <c r="AG520" s="249"/>
      <c r="AH520" s="249"/>
      <c r="AI520" s="249"/>
      <c r="AJ520" s="249"/>
      <c r="AK520" s="249"/>
      <c r="AL520" s="249"/>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c r="BM520" s="249"/>
      <c r="BN520" s="249"/>
      <c r="BO520" s="249"/>
      <c r="BP520" s="249"/>
      <c r="BQ520" s="249"/>
      <c r="BR520" s="249"/>
      <c r="BS520" s="249"/>
      <c r="BT520" s="249"/>
      <c r="BU520" s="249"/>
      <c r="BV520" s="249"/>
      <c r="BW520" s="249"/>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c r="CU520" s="47"/>
      <c r="CV520" s="47"/>
      <c r="CW520" s="47"/>
      <c r="CX520" s="47"/>
      <c r="CY520" s="47"/>
      <c r="CZ520" s="47"/>
      <c r="DA520" s="47"/>
      <c r="DB520" s="47"/>
      <c r="DC520" s="47"/>
      <c r="DD520" s="47"/>
      <c r="DE520" s="36"/>
      <c r="DF520" s="36"/>
      <c r="DG520" s="36"/>
      <c r="DH520" s="36"/>
      <c r="DI520" s="36"/>
      <c r="DJ520" s="36"/>
      <c r="DK520" s="36"/>
      <c r="DL520" s="36"/>
      <c r="DM520" s="36"/>
      <c r="DN520" s="36"/>
      <c r="DO520" s="36"/>
      <c r="DP520" s="36"/>
      <c r="DQ520" s="36"/>
      <c r="DR520" s="36"/>
      <c r="DS520" s="36"/>
      <c r="DT520" s="36"/>
      <c r="DU520" s="36"/>
      <c r="DV520" s="36"/>
      <c r="DW520" s="36"/>
      <c r="DX520" s="36"/>
      <c r="DY520" s="36"/>
      <c r="DZ520" s="36"/>
      <c r="EA520" s="36"/>
      <c r="EB520" s="36"/>
      <c r="EC520" s="36"/>
      <c r="ED520" s="36"/>
      <c r="EE520" s="36"/>
      <c r="EF520" s="36"/>
      <c r="EG520" s="36"/>
      <c r="EH520" s="36"/>
      <c r="EI520" s="36"/>
      <c r="EJ520" s="36"/>
      <c r="EK520" s="36"/>
      <c r="EL520" s="36"/>
      <c r="EM520" s="36"/>
      <c r="EN520" s="36"/>
      <c r="EO520" s="36"/>
      <c r="EP520" s="36"/>
      <c r="EQ520" s="36"/>
      <c r="ER520" s="36"/>
      <c r="ES520" s="36"/>
      <c r="ET520" s="36"/>
      <c r="EU520" s="36"/>
      <c r="EV520" s="36"/>
      <c r="EW520" s="36"/>
      <c r="EX520" s="36"/>
      <c r="EY520" s="36"/>
      <c r="EZ520" s="36"/>
      <c r="FA520" s="36"/>
      <c r="FB520" s="36"/>
      <c r="FC520" s="36"/>
      <c r="FD520" s="36"/>
      <c r="FE520" s="36"/>
      <c r="FF520" s="36"/>
      <c r="FG520" s="36"/>
      <c r="FH520" s="36"/>
      <c r="FI520" s="36"/>
      <c r="FJ520" s="36"/>
      <c r="FK520" s="36"/>
      <c r="FL520" s="36"/>
      <c r="FM520" s="36"/>
      <c r="FN520" s="36"/>
      <c r="FO520" s="36"/>
      <c r="FP520" s="36"/>
      <c r="FQ520" s="36"/>
      <c r="FR520" s="36"/>
      <c r="FS520" s="36"/>
      <c r="FT520" s="36"/>
      <c r="FU520" s="36"/>
      <c r="FV520" s="36"/>
      <c r="FW520" s="36"/>
      <c r="FX520" s="36"/>
      <c r="FY520" s="36"/>
      <c r="FZ520" s="36"/>
      <c r="GA520" s="36"/>
      <c r="GB520" s="36"/>
      <c r="GC520" s="36"/>
      <c r="GD520" s="36"/>
      <c r="GE520" s="36"/>
      <c r="GF520" s="36"/>
      <c r="GG520" s="36"/>
      <c r="GH520" s="36"/>
      <c r="GI520" s="36"/>
      <c r="GJ520" s="36"/>
      <c r="GK520" s="36"/>
      <c r="GL520" s="36"/>
      <c r="GM520" s="36"/>
      <c r="GN520" s="36"/>
      <c r="GO520" s="36"/>
      <c r="GP520" s="36"/>
      <c r="GQ520" s="36"/>
      <c r="GR520" s="36"/>
    </row>
    <row r="521" spans="1:200" ht="27.95" customHeight="1" x14ac:dyDescent="0.2">
      <c r="A521" s="375"/>
      <c r="B521" s="191" t="s">
        <v>222</v>
      </c>
      <c r="C521" s="136" t="s">
        <v>402</v>
      </c>
      <c r="D521" s="710"/>
      <c r="E521" s="711"/>
      <c r="F521" s="710"/>
      <c r="G521" s="711"/>
      <c r="H521" s="710"/>
      <c r="I521" s="711"/>
      <c r="J521" s="710"/>
      <c r="K521" s="711"/>
      <c r="L521" s="710"/>
      <c r="M521" s="711"/>
      <c r="N521" s="710"/>
      <c r="O521" s="711"/>
      <c r="P521" s="710"/>
      <c r="Q521" s="711"/>
      <c r="R521" s="710"/>
      <c r="S521" s="711"/>
      <c r="T521" s="710"/>
      <c r="U521" s="711"/>
      <c r="V521" s="710"/>
      <c r="W521" s="711"/>
      <c r="X521" s="95"/>
      <c r="Y521" s="624">
        <f>IF(OR(D521="s",F521="s",H521="s",J521="s",L521="s",N521="s",P521="s",R521="s",T521="s",V521="s"), 0, IF(OR(D521="a",F521="a",H521="a",J521="a",L521="a",N521="a",P521="a",R521="a",T521="a",V521="a"),Z521,0))</f>
        <v>0</v>
      </c>
      <c r="Z521" s="382">
        <v>30</v>
      </c>
      <c r="AA521" s="230">
        <f>IF((COUNTIF(D521:W521,"a")+COUNTIF(D521:W521,"s"))&gt;0,IF(OR((COUNTIF(D523:W523,"a")+COUNTIF(D523:W523,"s")),(COUNTIF(D524:W524,"a")+COUNTIF(D524:W524,"s")),(COUNTIF(D525:W525,"a")+COUNTIF(D525:W525,"s"))),0,COUNTIF(D521:W521,"a")+COUNTIF(D521:W521,"s")),COUNTIF(D521:W521,"a")+COUNTIF(D521:W521,"s"))</f>
        <v>0</v>
      </c>
      <c r="AB521" s="105"/>
      <c r="AC521" s="249"/>
      <c r="AD521" s="259"/>
      <c r="AE521" s="249"/>
      <c r="AF521" s="249"/>
      <c r="AG521" s="249"/>
      <c r="AH521" s="249"/>
      <c r="AI521" s="249"/>
      <c r="AJ521" s="249"/>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c r="CU521" s="47"/>
      <c r="CV521" s="47"/>
      <c r="CW521" s="47"/>
      <c r="CX521" s="47"/>
      <c r="CY521" s="47"/>
      <c r="CZ521" s="47"/>
      <c r="DA521" s="47"/>
      <c r="DB521" s="47"/>
      <c r="DC521" s="47"/>
      <c r="DD521" s="47"/>
    </row>
    <row r="522" spans="1:200" ht="27.95" customHeight="1" x14ac:dyDescent="0.2">
      <c r="A522" s="375"/>
      <c r="B522" s="207"/>
      <c r="C522" s="162" t="s">
        <v>381</v>
      </c>
      <c r="D522" s="753"/>
      <c r="E522" s="754"/>
      <c r="F522" s="855"/>
      <c r="G522" s="855"/>
      <c r="H522" s="855"/>
      <c r="I522" s="855"/>
      <c r="J522" s="855"/>
      <c r="K522" s="855"/>
      <c r="L522" s="855"/>
      <c r="M522" s="855"/>
      <c r="N522" s="855"/>
      <c r="O522" s="855"/>
      <c r="P522" s="855"/>
      <c r="Q522" s="855"/>
      <c r="R522" s="855"/>
      <c r="S522" s="855"/>
      <c r="T522" s="855"/>
      <c r="U522" s="855"/>
      <c r="V522" s="855"/>
      <c r="W522" s="855"/>
      <c r="X522" s="855"/>
      <c r="Y522" s="855"/>
      <c r="Z522" s="856"/>
      <c r="AA522" s="229"/>
      <c r="AC522" s="249"/>
      <c r="AD522" s="259"/>
      <c r="AE522" s="249"/>
      <c r="AF522" s="249"/>
      <c r="AG522" s="249"/>
      <c r="AH522" s="249"/>
      <c r="AI522" s="249"/>
      <c r="AJ522" s="249"/>
      <c r="BX522" s="47"/>
      <c r="BY522" s="47"/>
      <c r="BZ522" s="47"/>
      <c r="CA522" s="47"/>
      <c r="CB522" s="47"/>
      <c r="CC522" s="47"/>
      <c r="CD522" s="47"/>
      <c r="CE522" s="47"/>
      <c r="CF522" s="47"/>
      <c r="CG522" s="47"/>
      <c r="CH522" s="47"/>
      <c r="CI522" s="47"/>
      <c r="CJ522" s="47"/>
      <c r="CK522" s="47"/>
      <c r="CL522" s="47"/>
      <c r="CM522" s="47"/>
      <c r="CN522" s="47"/>
      <c r="CO522" s="47"/>
      <c r="CP522" s="47"/>
      <c r="CQ522" s="47"/>
      <c r="CR522" s="47"/>
      <c r="CS522" s="47"/>
      <c r="CT522" s="47"/>
      <c r="CU522" s="47"/>
      <c r="CV522" s="47"/>
      <c r="CW522" s="47"/>
      <c r="CX522" s="47"/>
      <c r="CY522" s="47"/>
      <c r="CZ522" s="47"/>
      <c r="DA522" s="47"/>
      <c r="DB522" s="47"/>
      <c r="DC522" s="47"/>
      <c r="DD522" s="47"/>
    </row>
    <row r="523" spans="1:200" ht="27.95" customHeight="1" x14ac:dyDescent="0.2">
      <c r="A523" s="375"/>
      <c r="B523" s="192" t="s">
        <v>223</v>
      </c>
      <c r="C523" s="140" t="s">
        <v>403</v>
      </c>
      <c r="D523" s="678"/>
      <c r="E523" s="679"/>
      <c r="F523" s="678"/>
      <c r="G523" s="679"/>
      <c r="H523" s="678"/>
      <c r="I523" s="679"/>
      <c r="J523" s="678"/>
      <c r="K523" s="679"/>
      <c r="L523" s="678"/>
      <c r="M523" s="679"/>
      <c r="N523" s="678"/>
      <c r="O523" s="679"/>
      <c r="P523" s="678"/>
      <c r="Q523" s="679"/>
      <c r="R523" s="678"/>
      <c r="S523" s="679"/>
      <c r="T523" s="678"/>
      <c r="U523" s="679"/>
      <c r="V523" s="678"/>
      <c r="W523" s="679"/>
      <c r="X523" s="95"/>
      <c r="Y523" s="102">
        <f>IF(OR(D523="s",F523="s",H523="s",J523="s",L523="s",N523="s",P523="s",R523="s",T523="s",V523="s"), 0, IF(OR(D523="a",F523="a",H523="a",J523="a",L523="a",N523="a",P523="a",R523="a",T523="a",V523="a"),Z523,0))</f>
        <v>0</v>
      </c>
      <c r="Z523" s="395">
        <v>10</v>
      </c>
      <c r="AA523" s="230">
        <f>IF((COUNTIF(D523:W523,"a")+COUNTIF(D523:W523,"s"))&gt;0,IF((COUNTIF(D521:W521,"a")+COUNTIF(D521:W521,"s"))&gt;0,0,COUNTIF(D523:W523,"a")+COUNTIF(D523:W523,"s")), COUNTIF(D523:W523,"a")+COUNTIF(D523:W523,"s"))</f>
        <v>0</v>
      </c>
      <c r="AB523" s="105"/>
      <c r="AC523" s="249"/>
      <c r="AD523" s="259"/>
      <c r="AE523" s="249"/>
      <c r="AF523" s="249"/>
      <c r="AG523" s="249"/>
      <c r="AH523" s="249"/>
      <c r="AI523" s="249"/>
      <c r="AJ523" s="249"/>
      <c r="BX523" s="47"/>
      <c r="BY523" s="47"/>
      <c r="BZ523" s="47"/>
      <c r="CA523" s="47"/>
      <c r="CB523" s="47"/>
      <c r="CC523" s="47"/>
      <c r="CD523" s="47"/>
      <c r="CE523" s="47"/>
      <c r="CF523" s="47"/>
      <c r="CG523" s="47"/>
      <c r="CH523" s="47"/>
      <c r="CI523" s="47"/>
      <c r="CJ523" s="47"/>
      <c r="CK523" s="47"/>
      <c r="CL523" s="47"/>
      <c r="CM523" s="47"/>
      <c r="CN523" s="47"/>
      <c r="CO523" s="47"/>
      <c r="CP523" s="47"/>
      <c r="CQ523" s="47"/>
      <c r="CR523" s="47"/>
      <c r="CS523" s="47"/>
      <c r="CT523" s="47"/>
      <c r="CU523" s="47"/>
      <c r="CV523" s="47"/>
      <c r="CW523" s="47"/>
      <c r="CX523" s="47"/>
      <c r="CY523" s="47"/>
      <c r="CZ523" s="47"/>
      <c r="DA523" s="47"/>
      <c r="DB523" s="47"/>
      <c r="DC523" s="47"/>
      <c r="DD523" s="47"/>
    </row>
    <row r="524" spans="1:200" ht="27.95" customHeight="1" x14ac:dyDescent="0.2">
      <c r="A524" s="375"/>
      <c r="B524" s="192" t="s">
        <v>224</v>
      </c>
      <c r="C524" s="140" t="s">
        <v>523</v>
      </c>
      <c r="D524" s="678"/>
      <c r="E524" s="679"/>
      <c r="F524" s="678"/>
      <c r="G524" s="679"/>
      <c r="H524" s="678"/>
      <c r="I524" s="679"/>
      <c r="J524" s="678"/>
      <c r="K524" s="679"/>
      <c r="L524" s="678"/>
      <c r="M524" s="679"/>
      <c r="N524" s="678"/>
      <c r="O524" s="679"/>
      <c r="P524" s="678"/>
      <c r="Q524" s="679"/>
      <c r="R524" s="678"/>
      <c r="S524" s="679"/>
      <c r="T524" s="678"/>
      <c r="U524" s="679"/>
      <c r="V524" s="678"/>
      <c r="W524" s="679"/>
      <c r="X524" s="95"/>
      <c r="Y524" s="102">
        <f>IF(OR(D524="s",F524="s",H524="s",J524="s",L524="s",N524="s",P524="s",R524="s",T524="s",V524="s"), 0, IF(OR(D524="a",F524="a",H524="a",J524="a",L524="a",N524="a",P524="a",R524="a",T524="a",V524="a"),Z524,0))</f>
        <v>0</v>
      </c>
      <c r="Z524" s="393">
        <v>10</v>
      </c>
      <c r="AA524" s="230">
        <f>IF((COUNTIF(D524:W524,"a")+COUNTIF(D524:W524,"s"))&gt;0,IF((COUNTIF(D521:W521,"a")+COUNTIF(D521:W521,"s"))&gt;0,0,COUNTIF(D524:W524,"a")+COUNTIF(D524:W524,"s")), COUNTIF(D524:W524,"a")+COUNTIF(D524:W524,"s"))</f>
        <v>0</v>
      </c>
      <c r="AB524" s="105"/>
      <c r="AC524" s="249"/>
      <c r="AD524" s="259"/>
      <c r="AE524" s="249"/>
      <c r="AF524" s="249"/>
      <c r="AG524" s="249"/>
      <c r="AH524" s="249"/>
      <c r="AI524" s="249"/>
      <c r="AJ524" s="249"/>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row>
    <row r="525" spans="1:200" ht="27.95" customHeight="1" thickBot="1" x14ac:dyDescent="0.25">
      <c r="A525" s="375"/>
      <c r="B525" s="192" t="s">
        <v>225</v>
      </c>
      <c r="C525" s="140" t="s">
        <v>506</v>
      </c>
      <c r="D525" s="630"/>
      <c r="E525" s="635"/>
      <c r="F525" s="630"/>
      <c r="G525" s="635"/>
      <c r="H525" s="630"/>
      <c r="I525" s="635"/>
      <c r="J525" s="630"/>
      <c r="K525" s="635"/>
      <c r="L525" s="630"/>
      <c r="M525" s="635"/>
      <c r="N525" s="630"/>
      <c r="O525" s="635"/>
      <c r="P525" s="630"/>
      <c r="Q525" s="635"/>
      <c r="R525" s="630"/>
      <c r="S525" s="635"/>
      <c r="T525" s="630"/>
      <c r="U525" s="635"/>
      <c r="V525" s="630"/>
      <c r="W525" s="635"/>
      <c r="X525" s="95"/>
      <c r="Y525" s="102">
        <f>IF(OR(D525="s",F525="s",H525="s",J525="s",L525="s",N525="s",P525="s",R525="s",T525="s",V525="s"), 0, IF(OR(D525="a",F525="a",H525="a",J525="a",L525="a",N525="a",P525="a",R525="a",T525="a",V525="a"),Z525,0))</f>
        <v>0</v>
      </c>
      <c r="Z525" s="385">
        <v>10</v>
      </c>
      <c r="AA525" s="230">
        <f>IF((COUNTIF(D525:W525,"a")+COUNTIF(D525:W525,"s"))&gt;0,IF((COUNTIF(D521:W521,"a")+COUNTIF(D521:W521,"s"))&gt;0,0,COUNTIF(D525:W525,"a")+COUNTIF(D525:W525,"s")), COUNTIF(D525:W525,"a")+COUNTIF(D525:W525,"s"))</f>
        <v>0</v>
      </c>
      <c r="AB525" s="105"/>
      <c r="AC525" s="249"/>
      <c r="AD525" s="259"/>
      <c r="AE525" s="249"/>
      <c r="AF525" s="249"/>
      <c r="AG525" s="249"/>
      <c r="AH525" s="249"/>
      <c r="AI525" s="249"/>
      <c r="AJ525" s="249"/>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row>
    <row r="526" spans="1:200" ht="21" customHeight="1" thickTop="1" thickBot="1" x14ac:dyDescent="0.25">
      <c r="A526" s="375"/>
      <c r="B526" s="80"/>
      <c r="C526" s="117"/>
      <c r="D526" s="692" t="s">
        <v>443</v>
      </c>
      <c r="E526" s="702"/>
      <c r="F526" s="702"/>
      <c r="G526" s="702"/>
      <c r="H526" s="702"/>
      <c r="I526" s="702"/>
      <c r="J526" s="702"/>
      <c r="K526" s="702"/>
      <c r="L526" s="702"/>
      <c r="M526" s="702"/>
      <c r="N526" s="702"/>
      <c r="O526" s="702"/>
      <c r="P526" s="702"/>
      <c r="Q526" s="702"/>
      <c r="R526" s="702"/>
      <c r="S526" s="702"/>
      <c r="T526" s="702"/>
      <c r="U526" s="702"/>
      <c r="V526" s="702"/>
      <c r="W526" s="702"/>
      <c r="X526" s="703"/>
      <c r="Y526" s="174">
        <f>SUM(Y521:Y525)</f>
        <v>0</v>
      </c>
      <c r="Z526" s="396">
        <f>Z521</f>
        <v>30</v>
      </c>
      <c r="AA526" s="229"/>
      <c r="AC526" s="249"/>
      <c r="AD526" s="259"/>
      <c r="AE526" s="249"/>
      <c r="AF526" s="249"/>
      <c r="AG526" s="249"/>
      <c r="AH526" s="249"/>
      <c r="AI526" s="249"/>
      <c r="AJ526" s="249"/>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c r="CU526" s="47"/>
      <c r="CV526" s="47"/>
      <c r="CW526" s="47"/>
      <c r="CX526" s="47"/>
      <c r="CY526" s="47"/>
      <c r="CZ526" s="47"/>
      <c r="DA526" s="47"/>
      <c r="DB526" s="47"/>
      <c r="DC526" s="47"/>
      <c r="DD526" s="47"/>
    </row>
    <row r="527" spans="1:200" ht="21" customHeight="1" thickBot="1" x14ac:dyDescent="0.25">
      <c r="A527" s="375"/>
      <c r="B527" s="81"/>
      <c r="C527" s="118"/>
      <c r="D527" s="695"/>
      <c r="E527" s="809"/>
      <c r="F527" s="857">
        <v>0</v>
      </c>
      <c r="G527" s="736"/>
      <c r="H527" s="736"/>
      <c r="I527" s="736"/>
      <c r="J527" s="736"/>
      <c r="K527" s="736"/>
      <c r="L527" s="736"/>
      <c r="M527" s="736"/>
      <c r="N527" s="736"/>
      <c r="O527" s="736"/>
      <c r="P527" s="736"/>
      <c r="Q527" s="736"/>
      <c r="R527" s="736"/>
      <c r="S527" s="736"/>
      <c r="T527" s="736"/>
      <c r="U527" s="736"/>
      <c r="V527" s="736"/>
      <c r="W527" s="736"/>
      <c r="X527" s="736"/>
      <c r="Y527" s="736"/>
      <c r="Z527" s="737"/>
      <c r="AA527" s="229"/>
      <c r="AC527" s="249"/>
      <c r="AD527" s="259"/>
      <c r="AE527" s="249"/>
      <c r="AF527" s="249"/>
      <c r="AG527" s="249"/>
      <c r="AH527" s="249"/>
      <c r="AI527" s="249"/>
      <c r="AJ527" s="249"/>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c r="CU527" s="47"/>
      <c r="CV527" s="47"/>
      <c r="CW527" s="47"/>
      <c r="CX527" s="47"/>
      <c r="CY527" s="47"/>
      <c r="CZ527" s="47"/>
      <c r="DA527" s="47"/>
      <c r="DB527" s="47"/>
      <c r="DC527" s="47"/>
      <c r="DD527" s="47"/>
    </row>
    <row r="528" spans="1:200" s="89" customFormat="1" ht="30" customHeight="1" thickBot="1" x14ac:dyDescent="0.25">
      <c r="A528" s="375"/>
      <c r="B528" s="194" t="s">
        <v>427</v>
      </c>
      <c r="C528" s="129" t="s">
        <v>607</v>
      </c>
      <c r="D528" s="8"/>
      <c r="E528" s="7"/>
      <c r="F528" s="8"/>
      <c r="G528" s="9"/>
      <c r="H528" s="12" t="s">
        <v>442</v>
      </c>
      <c r="I528" s="7"/>
      <c r="J528" s="85"/>
      <c r="K528" s="9"/>
      <c r="L528" s="12" t="s">
        <v>442</v>
      </c>
      <c r="M528" s="7"/>
      <c r="N528" s="8"/>
      <c r="O528" s="9"/>
      <c r="P528" s="6"/>
      <c r="Q528" s="7"/>
      <c r="R528" s="8"/>
      <c r="S528" s="9"/>
      <c r="T528" s="6"/>
      <c r="U528" s="7"/>
      <c r="V528" s="8"/>
      <c r="W528" s="9"/>
      <c r="X528" s="13"/>
      <c r="Y528" s="13"/>
      <c r="Z528" s="381"/>
      <c r="AA528" s="51"/>
      <c r="AB528" s="47"/>
      <c r="AC528" s="249"/>
      <c r="AD528" s="453"/>
      <c r="AE528" s="249"/>
      <c r="AF528" s="249"/>
      <c r="AG528" s="249"/>
      <c r="AH528" s="249"/>
      <c r="AI528" s="249"/>
      <c r="AJ528" s="249"/>
      <c r="AK528" s="249"/>
      <c r="AL528" s="249"/>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c r="BM528" s="249"/>
      <c r="BN528" s="249"/>
      <c r="BO528" s="249"/>
      <c r="BP528" s="249"/>
      <c r="BQ528" s="249"/>
      <c r="BR528" s="249"/>
      <c r="BS528" s="249"/>
      <c r="BT528" s="249"/>
      <c r="BU528" s="249"/>
      <c r="BV528" s="249"/>
      <c r="BW528" s="249"/>
      <c r="BX528" s="249"/>
      <c r="BY528" s="249"/>
      <c r="BZ528" s="249"/>
      <c r="CA528" s="249"/>
      <c r="CB528" s="249"/>
      <c r="CC528" s="249"/>
      <c r="CD528" s="249"/>
      <c r="CE528" s="249"/>
      <c r="CF528" s="249"/>
      <c r="CG528" s="47"/>
      <c r="CH528" s="47"/>
      <c r="CI528" s="47"/>
      <c r="CJ528" s="47"/>
      <c r="CK528" s="47"/>
      <c r="CL528" s="47"/>
      <c r="CM528" s="47"/>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36"/>
      <c r="EE528" s="36"/>
      <c r="EF528" s="36"/>
      <c r="EG528" s="36"/>
      <c r="EH528" s="36"/>
      <c r="EI528" s="36"/>
      <c r="EJ528" s="36"/>
      <c r="EK528" s="36"/>
      <c r="EL528" s="36"/>
      <c r="EM528" s="36"/>
      <c r="EN528" s="36"/>
      <c r="EO528" s="36"/>
      <c r="EP528" s="36"/>
      <c r="EQ528" s="36"/>
      <c r="ER528" s="36"/>
      <c r="ES528" s="36"/>
      <c r="ET528" s="36"/>
      <c r="EU528" s="36"/>
      <c r="EV528" s="36"/>
      <c r="EW528" s="36"/>
      <c r="EX528" s="36"/>
      <c r="EY528" s="36"/>
      <c r="EZ528" s="36"/>
      <c r="FA528" s="36"/>
      <c r="FB528" s="36"/>
      <c r="FC528" s="36"/>
      <c r="FD528" s="36"/>
      <c r="FE528" s="36"/>
      <c r="FF528" s="36"/>
      <c r="FG528" s="36"/>
      <c r="FH528" s="36"/>
      <c r="FI528" s="36"/>
      <c r="FJ528" s="36"/>
      <c r="FK528" s="36"/>
      <c r="FL528" s="36"/>
      <c r="FM528" s="36"/>
      <c r="FN528" s="36"/>
      <c r="FO528" s="36"/>
      <c r="FP528" s="36"/>
      <c r="FQ528" s="36"/>
    </row>
    <row r="529" spans="1:200" ht="45" customHeight="1" x14ac:dyDescent="0.2">
      <c r="A529" s="375"/>
      <c r="B529" s="191" t="s">
        <v>428</v>
      </c>
      <c r="C529" s="461" t="s">
        <v>608</v>
      </c>
      <c r="D529" s="813"/>
      <c r="E529" s="814"/>
      <c r="F529" s="813"/>
      <c r="G529" s="814"/>
      <c r="H529" s="813"/>
      <c r="I529" s="814"/>
      <c r="J529" s="813"/>
      <c r="K529" s="814"/>
      <c r="L529" s="813"/>
      <c r="M529" s="814"/>
      <c r="N529" s="813"/>
      <c r="O529" s="814"/>
      <c r="P529" s="813"/>
      <c r="Q529" s="814"/>
      <c r="R529" s="813"/>
      <c r="S529" s="814"/>
      <c r="T529" s="813"/>
      <c r="U529" s="814"/>
      <c r="V529" s="813"/>
      <c r="W529" s="814"/>
      <c r="X529" s="95"/>
      <c r="Y529" s="628">
        <f t="shared" ref="Y529:Y535" si="71">IF(OR(D529="s",F529="s",H529="s",J529="s",L529="s",N529="s",P529="s",R529="s",T529="s",V529="s"), 0, IF(OR(D529="a",F529="a",H529="a",J529="a",L529="a",N529="a",P529="a",R529="a",T529="a",V529="a"),Z529,0))</f>
        <v>0</v>
      </c>
      <c r="Z529" s="382">
        <v>10</v>
      </c>
      <c r="AA529" s="40">
        <f t="shared" ref="AA529:AA535" si="72">COUNTIF(D529:W529,"a")+COUNTIF(D529:W529,"s")</f>
        <v>0</v>
      </c>
      <c r="AB529" s="452"/>
      <c r="AC529" s="249"/>
      <c r="AD529" s="453"/>
      <c r="AE529" s="249"/>
      <c r="AF529" s="249"/>
      <c r="AG529" s="249"/>
      <c r="AH529" s="249"/>
      <c r="AI529" s="249"/>
      <c r="AJ529" s="249"/>
      <c r="BX529" s="249"/>
      <c r="BY529" s="249"/>
      <c r="BZ529" s="249"/>
      <c r="CA529" s="249"/>
      <c r="CB529" s="249"/>
      <c r="CC529" s="249"/>
      <c r="CD529" s="249"/>
      <c r="CE529" s="249"/>
      <c r="CF529" s="249"/>
      <c r="CG529" s="47"/>
      <c r="CH529" s="47"/>
      <c r="CI529" s="47"/>
      <c r="CJ529" s="47"/>
      <c r="CK529" s="47"/>
      <c r="CL529" s="47"/>
      <c r="CM529" s="47"/>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row>
    <row r="530" spans="1:200" ht="45" customHeight="1" x14ac:dyDescent="0.2">
      <c r="A530" s="375"/>
      <c r="B530" s="192" t="s">
        <v>609</v>
      </c>
      <c r="C530" s="462" t="s">
        <v>610</v>
      </c>
      <c r="D530" s="805"/>
      <c r="E530" s="806"/>
      <c r="F530" s="805"/>
      <c r="G530" s="806"/>
      <c r="H530" s="805"/>
      <c r="I530" s="806"/>
      <c r="J530" s="805"/>
      <c r="K530" s="806"/>
      <c r="L530" s="805"/>
      <c r="M530" s="806"/>
      <c r="N530" s="805"/>
      <c r="O530" s="806"/>
      <c r="P530" s="805"/>
      <c r="Q530" s="806"/>
      <c r="R530" s="805"/>
      <c r="S530" s="806"/>
      <c r="T530" s="805"/>
      <c r="U530" s="806"/>
      <c r="V530" s="805"/>
      <c r="W530" s="806"/>
      <c r="X530" s="95"/>
      <c r="Y530" s="622">
        <f t="shared" si="71"/>
        <v>0</v>
      </c>
      <c r="Z530" s="379">
        <v>10</v>
      </c>
      <c r="AA530" s="40">
        <f t="shared" si="72"/>
        <v>0</v>
      </c>
      <c r="AB530" s="452"/>
      <c r="AC530" s="249"/>
      <c r="AD530" s="453"/>
      <c r="AE530" s="249"/>
      <c r="AF530" s="249"/>
      <c r="AG530" s="249"/>
      <c r="AH530" s="249"/>
      <c r="AI530" s="249"/>
      <c r="AJ530" s="249"/>
      <c r="BX530" s="249"/>
      <c r="BY530" s="249"/>
      <c r="BZ530" s="249"/>
      <c r="CA530" s="249"/>
      <c r="CB530" s="249"/>
      <c r="CC530" s="249"/>
      <c r="CD530" s="249"/>
      <c r="CE530" s="249"/>
      <c r="CF530" s="249"/>
      <c r="CG530" s="47"/>
      <c r="CH530" s="47"/>
      <c r="CI530" s="47"/>
      <c r="CJ530" s="47"/>
      <c r="CK530" s="47"/>
      <c r="CL530" s="47"/>
      <c r="CM530" s="47"/>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row>
    <row r="531" spans="1:200" ht="45" customHeight="1" x14ac:dyDescent="0.2">
      <c r="A531" s="375"/>
      <c r="B531" s="192" t="s">
        <v>429</v>
      </c>
      <c r="C531" s="462" t="s">
        <v>611</v>
      </c>
      <c r="D531" s="805"/>
      <c r="E531" s="806"/>
      <c r="F531" s="805"/>
      <c r="G531" s="806"/>
      <c r="H531" s="805"/>
      <c r="I531" s="806"/>
      <c r="J531" s="805"/>
      <c r="K531" s="806"/>
      <c r="L531" s="805"/>
      <c r="M531" s="806"/>
      <c r="N531" s="805"/>
      <c r="O531" s="806"/>
      <c r="P531" s="805"/>
      <c r="Q531" s="806"/>
      <c r="R531" s="805"/>
      <c r="S531" s="806"/>
      <c r="T531" s="805"/>
      <c r="U531" s="806"/>
      <c r="V531" s="805"/>
      <c r="W531" s="806"/>
      <c r="X531" s="95"/>
      <c r="Y531" s="622">
        <f t="shared" si="71"/>
        <v>0</v>
      </c>
      <c r="Z531" s="379">
        <v>10</v>
      </c>
      <c r="AA531" s="40">
        <f t="shared" si="72"/>
        <v>0</v>
      </c>
      <c r="AB531" s="452"/>
      <c r="AC531" s="249"/>
      <c r="AD531" s="453" t="s">
        <v>209</v>
      </c>
      <c r="AE531" s="249"/>
      <c r="AF531" s="249"/>
      <c r="AG531" s="249"/>
      <c r="AH531" s="249"/>
      <c r="AI531" s="249"/>
      <c r="AJ531" s="249"/>
      <c r="BX531" s="249"/>
      <c r="BY531" s="249"/>
      <c r="BZ531" s="249"/>
      <c r="CA531" s="249"/>
      <c r="CB531" s="249"/>
      <c r="CC531" s="249"/>
      <c r="CD531" s="249"/>
      <c r="CE531" s="249"/>
      <c r="CF531" s="249"/>
      <c r="CG531" s="47"/>
      <c r="CH531" s="47"/>
      <c r="CI531" s="47"/>
      <c r="CJ531" s="47"/>
      <c r="CK531" s="47"/>
      <c r="CL531" s="47"/>
      <c r="CM531" s="47"/>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row>
    <row r="532" spans="1:200" ht="45" customHeight="1" x14ac:dyDescent="0.2">
      <c r="A532" s="375"/>
      <c r="B532" s="192" t="s">
        <v>616</v>
      </c>
      <c r="C532" s="462" t="s">
        <v>613</v>
      </c>
      <c r="D532" s="805"/>
      <c r="E532" s="806"/>
      <c r="F532" s="805"/>
      <c r="G532" s="806"/>
      <c r="H532" s="805"/>
      <c r="I532" s="806"/>
      <c r="J532" s="805"/>
      <c r="K532" s="806"/>
      <c r="L532" s="805"/>
      <c r="M532" s="806"/>
      <c r="N532" s="805"/>
      <c r="O532" s="806"/>
      <c r="P532" s="805"/>
      <c r="Q532" s="806"/>
      <c r="R532" s="805"/>
      <c r="S532" s="806"/>
      <c r="T532" s="805"/>
      <c r="U532" s="806"/>
      <c r="V532" s="805"/>
      <c r="W532" s="806"/>
      <c r="X532" s="95"/>
      <c r="Y532" s="622">
        <f t="shared" si="71"/>
        <v>0</v>
      </c>
      <c r="Z532" s="379">
        <v>10</v>
      </c>
      <c r="AA532" s="40">
        <f t="shared" si="72"/>
        <v>0</v>
      </c>
      <c r="AB532" s="452"/>
      <c r="AC532" s="249"/>
      <c r="AD532" s="453" t="s">
        <v>209</v>
      </c>
      <c r="AE532" s="249"/>
      <c r="AF532" s="249"/>
      <c r="AG532" s="249"/>
      <c r="AH532" s="249"/>
      <c r="AI532" s="249"/>
      <c r="AJ532" s="249"/>
      <c r="BX532" s="249"/>
      <c r="BY532" s="249"/>
      <c r="BZ532" s="249"/>
      <c r="CA532" s="249"/>
      <c r="CB532" s="249"/>
      <c r="CC532" s="249"/>
      <c r="CD532" s="249"/>
      <c r="CE532" s="249"/>
      <c r="CF532" s="249"/>
      <c r="CG532" s="47"/>
      <c r="CH532" s="47"/>
      <c r="CI532" s="47"/>
      <c r="CJ532" s="47"/>
      <c r="CK532" s="47"/>
      <c r="CL532" s="47"/>
      <c r="CM532" s="47"/>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row>
    <row r="533" spans="1:200" ht="45" customHeight="1" x14ac:dyDescent="0.2">
      <c r="A533" s="375"/>
      <c r="B533" s="192" t="s">
        <v>431</v>
      </c>
      <c r="C533" s="462" t="s">
        <v>614</v>
      </c>
      <c r="D533" s="805"/>
      <c r="E533" s="806"/>
      <c r="F533" s="805"/>
      <c r="G533" s="806"/>
      <c r="H533" s="805"/>
      <c r="I533" s="806"/>
      <c r="J533" s="805"/>
      <c r="K533" s="806"/>
      <c r="L533" s="805"/>
      <c r="M533" s="806"/>
      <c r="N533" s="805"/>
      <c r="O533" s="806"/>
      <c r="P533" s="805"/>
      <c r="Q533" s="806"/>
      <c r="R533" s="805"/>
      <c r="S533" s="806"/>
      <c r="T533" s="805"/>
      <c r="U533" s="806"/>
      <c r="V533" s="805"/>
      <c r="W533" s="806"/>
      <c r="X533" s="95"/>
      <c r="Y533" s="622">
        <f t="shared" si="71"/>
        <v>0</v>
      </c>
      <c r="Z533" s="379">
        <v>10</v>
      </c>
      <c r="AA533" s="40">
        <f t="shared" si="72"/>
        <v>0</v>
      </c>
      <c r="AB533" s="452"/>
      <c r="AC533" s="249"/>
      <c r="AD533" s="453"/>
      <c r="AE533" s="249"/>
      <c r="AF533" s="249"/>
      <c r="AG533" s="249"/>
      <c r="AH533" s="249"/>
      <c r="AI533" s="249"/>
      <c r="AJ533" s="249"/>
      <c r="BX533" s="249"/>
      <c r="BY533" s="249"/>
      <c r="BZ533" s="249"/>
      <c r="CA533" s="249"/>
      <c r="CB533" s="249"/>
      <c r="CC533" s="249"/>
      <c r="CD533" s="249"/>
      <c r="CE533" s="249"/>
      <c r="CF533" s="249"/>
      <c r="CG533" s="47"/>
      <c r="CH533" s="47"/>
      <c r="CI533" s="47"/>
      <c r="CJ533" s="47"/>
      <c r="CK533" s="47"/>
      <c r="CL533" s="47"/>
      <c r="CM533" s="47"/>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row>
    <row r="534" spans="1:200" ht="27.95" customHeight="1" x14ac:dyDescent="0.2">
      <c r="A534" s="375"/>
      <c r="B534" s="192" t="s">
        <v>430</v>
      </c>
      <c r="C534" s="462" t="s">
        <v>615</v>
      </c>
      <c r="D534" s="805"/>
      <c r="E534" s="806"/>
      <c r="F534" s="805"/>
      <c r="G534" s="806"/>
      <c r="H534" s="805"/>
      <c r="I534" s="806"/>
      <c r="J534" s="805"/>
      <c r="K534" s="806"/>
      <c r="L534" s="805"/>
      <c r="M534" s="806"/>
      <c r="N534" s="805"/>
      <c r="O534" s="806"/>
      <c r="P534" s="805"/>
      <c r="Q534" s="806"/>
      <c r="R534" s="805"/>
      <c r="S534" s="806"/>
      <c r="T534" s="805"/>
      <c r="U534" s="806"/>
      <c r="V534" s="805"/>
      <c r="W534" s="806"/>
      <c r="X534" s="95"/>
      <c r="Y534" s="622">
        <f t="shared" si="71"/>
        <v>0</v>
      </c>
      <c r="Z534" s="379">
        <v>10</v>
      </c>
      <c r="AA534" s="40">
        <f t="shared" si="72"/>
        <v>0</v>
      </c>
      <c r="AB534" s="452"/>
      <c r="AC534" s="249"/>
      <c r="AD534" s="453" t="s">
        <v>209</v>
      </c>
      <c r="AE534" s="249"/>
      <c r="AF534" s="249"/>
      <c r="AG534" s="249"/>
      <c r="AH534" s="249"/>
      <c r="AI534" s="249"/>
      <c r="AJ534" s="249"/>
      <c r="BX534" s="249"/>
      <c r="BY534" s="249"/>
      <c r="BZ534" s="249"/>
      <c r="CA534" s="249"/>
      <c r="CB534" s="249"/>
      <c r="CC534" s="249"/>
      <c r="CD534" s="249"/>
      <c r="CE534" s="249"/>
      <c r="CF534" s="249"/>
      <c r="CG534" s="47"/>
      <c r="CH534" s="47"/>
      <c r="CI534" s="47"/>
      <c r="CJ534" s="47"/>
      <c r="CK534" s="47"/>
      <c r="CL534" s="47"/>
      <c r="CM534" s="47"/>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row>
    <row r="535" spans="1:200" ht="45" customHeight="1" x14ac:dyDescent="0.2">
      <c r="A535" s="375"/>
      <c r="B535" s="192" t="s">
        <v>618</v>
      </c>
      <c r="C535" s="462" t="s">
        <v>617</v>
      </c>
      <c r="D535" s="805"/>
      <c r="E535" s="806"/>
      <c r="F535" s="805"/>
      <c r="G535" s="806"/>
      <c r="H535" s="805"/>
      <c r="I535" s="806"/>
      <c r="J535" s="805"/>
      <c r="K535" s="806"/>
      <c r="L535" s="805"/>
      <c r="M535" s="806"/>
      <c r="N535" s="805"/>
      <c r="O535" s="806"/>
      <c r="P535" s="805"/>
      <c r="Q535" s="806"/>
      <c r="R535" s="805"/>
      <c r="S535" s="806"/>
      <c r="T535" s="805"/>
      <c r="U535" s="806"/>
      <c r="V535" s="805"/>
      <c r="W535" s="806"/>
      <c r="X535" s="95"/>
      <c r="Y535" s="622">
        <f t="shared" si="71"/>
        <v>0</v>
      </c>
      <c r="Z535" s="379">
        <v>10</v>
      </c>
      <c r="AA535" s="40">
        <f t="shared" si="72"/>
        <v>0</v>
      </c>
      <c r="AB535" s="452"/>
      <c r="AC535" s="249"/>
      <c r="AD535" s="453" t="s">
        <v>209</v>
      </c>
      <c r="AE535" s="249"/>
      <c r="AF535" s="249"/>
      <c r="AG535" s="249"/>
      <c r="AH535" s="249"/>
      <c r="AI535" s="249"/>
      <c r="AJ535" s="249"/>
      <c r="BX535" s="249"/>
      <c r="BY535" s="249"/>
      <c r="BZ535" s="249"/>
      <c r="CA535" s="249"/>
      <c r="CB535" s="249"/>
      <c r="CC535" s="249"/>
      <c r="CD535" s="249"/>
      <c r="CE535" s="249"/>
      <c r="CF535" s="249"/>
      <c r="CG535" s="47"/>
      <c r="CH535" s="47"/>
      <c r="CI535" s="47"/>
      <c r="CJ535" s="47"/>
      <c r="CK535" s="47"/>
      <c r="CL535" s="47"/>
      <c r="CM535" s="47"/>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row>
    <row r="536" spans="1:200" ht="27.95" customHeight="1" x14ac:dyDescent="0.2">
      <c r="A536" s="375"/>
      <c r="B536" s="192" t="s">
        <v>200</v>
      </c>
      <c r="C536" s="117" t="s">
        <v>65</v>
      </c>
      <c r="D536" s="647"/>
      <c r="E536" s="648"/>
      <c r="F536" s="647"/>
      <c r="G536" s="648"/>
      <c r="H536" s="647"/>
      <c r="I536" s="648"/>
      <c r="J536" s="647"/>
      <c r="K536" s="648"/>
      <c r="L536" s="647"/>
      <c r="M536" s="648"/>
      <c r="N536" s="647"/>
      <c r="O536" s="648"/>
      <c r="P536" s="647"/>
      <c r="Q536" s="648"/>
      <c r="R536" s="647"/>
      <c r="S536" s="648"/>
      <c r="T536" s="647"/>
      <c r="U536" s="648"/>
      <c r="V536" s="647"/>
      <c r="W536" s="648"/>
      <c r="X536" s="95"/>
      <c r="Y536" s="624">
        <f>IF(OR(D536="s",F536="s",H536="s",J536="s",L536="s",N536="s",P536="s",R536="s",T536="s",V536="s"), 0, IF(OR(D536="a",F536="a",H536="a",J536="a",L536="a",N536="a",P536="a",R536="a",T536="a",V536="a"),Z536,0))</f>
        <v>0</v>
      </c>
      <c r="Z536" s="383">
        <v>10</v>
      </c>
      <c r="AA536" s="230">
        <f>COUNTIF(D536:W536,"a")+COUNTIF(D536:W536,"s")</f>
        <v>0</v>
      </c>
      <c r="AB536" s="313"/>
      <c r="AC536" s="249"/>
      <c r="AD536" s="259"/>
      <c r="AE536" s="249"/>
      <c r="AF536" s="249"/>
      <c r="AG536" s="249"/>
      <c r="AH536" s="249"/>
      <c r="AI536" s="249"/>
      <c r="AJ536" s="249"/>
      <c r="BX536" s="47"/>
      <c r="BY536" s="47"/>
      <c r="BZ536" s="47"/>
      <c r="CA536" s="47"/>
      <c r="CB536" s="47"/>
      <c r="CC536" s="47"/>
      <c r="CD536" s="47"/>
      <c r="CE536" s="47"/>
      <c r="CF536" s="47"/>
      <c r="CG536" s="47"/>
      <c r="CH536" s="47"/>
      <c r="CI536" s="47"/>
      <c r="CJ536" s="47"/>
      <c r="CK536" s="47"/>
      <c r="CL536" s="47"/>
      <c r="CM536" s="47"/>
      <c r="CN536" s="47"/>
      <c r="CO536" s="47"/>
      <c r="CP536" s="47"/>
      <c r="CQ536" s="47"/>
      <c r="CR536" s="47"/>
      <c r="CS536" s="47"/>
      <c r="CT536" s="47"/>
      <c r="CU536" s="47"/>
      <c r="CV536" s="47"/>
      <c r="CW536" s="47"/>
      <c r="CX536" s="47"/>
      <c r="CY536" s="47"/>
      <c r="CZ536" s="47"/>
      <c r="DA536" s="47"/>
      <c r="DB536" s="47"/>
      <c r="DC536" s="47"/>
      <c r="DD536" s="47"/>
    </row>
    <row r="537" spans="1:200" ht="45" customHeight="1" thickBot="1" x14ac:dyDescent="0.25">
      <c r="A537" s="375"/>
      <c r="B537" s="192" t="s">
        <v>612</v>
      </c>
      <c r="C537" s="463" t="s">
        <v>619</v>
      </c>
      <c r="D537" s="805"/>
      <c r="E537" s="806"/>
      <c r="F537" s="805"/>
      <c r="G537" s="806"/>
      <c r="H537" s="805"/>
      <c r="I537" s="806"/>
      <c r="J537" s="805"/>
      <c r="K537" s="806"/>
      <c r="L537" s="805"/>
      <c r="M537" s="806"/>
      <c r="N537" s="805"/>
      <c r="O537" s="806"/>
      <c r="P537" s="805"/>
      <c r="Q537" s="806"/>
      <c r="R537" s="805"/>
      <c r="S537" s="806"/>
      <c r="T537" s="805"/>
      <c r="U537" s="806"/>
      <c r="V537" s="805"/>
      <c r="W537" s="806"/>
      <c r="X537" s="95"/>
      <c r="Y537" s="622">
        <f t="shared" ref="Y537" si="73">IF(OR(D537="s",F537="s",H537="s",J537="s",L537="s",N537="s",P537="s",R537="s",T537="s",V537="s"), 0, IF(OR(D537="a",F537="a",H537="a",J537="a",L537="a",N537="a",P537="a",R537="a",T537="a",V537="a"),Z537,0))</f>
        <v>0</v>
      </c>
      <c r="Z537" s="379">
        <v>10</v>
      </c>
      <c r="AA537" s="40">
        <f t="shared" ref="AA537" si="74">COUNTIF(D537:W537,"a")+COUNTIF(D537:W537,"s")</f>
        <v>0</v>
      </c>
      <c r="AB537" s="452"/>
      <c r="AC537" s="249"/>
      <c r="AD537" s="453"/>
      <c r="AE537" s="249"/>
      <c r="AF537" s="249"/>
      <c r="AG537" s="249"/>
      <c r="AH537" s="249"/>
      <c r="AI537" s="249"/>
      <c r="AJ537" s="249"/>
      <c r="BX537" s="249"/>
      <c r="BY537" s="249"/>
      <c r="BZ537" s="249"/>
      <c r="CA537" s="249"/>
      <c r="CB537" s="249"/>
      <c r="CC537" s="249"/>
      <c r="CD537" s="249"/>
      <c r="CE537" s="249"/>
      <c r="CF537" s="249"/>
      <c r="CG537" s="47"/>
      <c r="CH537" s="47"/>
      <c r="CI537" s="47"/>
      <c r="CJ537" s="47"/>
      <c r="CK537" s="47"/>
      <c r="CL537" s="47"/>
      <c r="CM537" s="47"/>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row>
    <row r="538" spans="1:200" ht="21" customHeight="1" thickTop="1" thickBot="1" x14ac:dyDescent="0.25">
      <c r="A538" s="375"/>
      <c r="B538" s="81"/>
      <c r="C538" s="118"/>
      <c r="D538" s="692" t="s">
        <v>443</v>
      </c>
      <c r="E538" s="702"/>
      <c r="F538" s="702"/>
      <c r="G538" s="702"/>
      <c r="H538" s="702"/>
      <c r="I538" s="702"/>
      <c r="J538" s="702"/>
      <c r="K538" s="702"/>
      <c r="L538" s="702"/>
      <c r="M538" s="702"/>
      <c r="N538" s="702"/>
      <c r="O538" s="702"/>
      <c r="P538" s="702"/>
      <c r="Q538" s="702"/>
      <c r="R538" s="702"/>
      <c r="S538" s="702"/>
      <c r="T538" s="702"/>
      <c r="U538" s="702"/>
      <c r="V538" s="702"/>
      <c r="W538" s="702"/>
      <c r="X538" s="703"/>
      <c r="Y538" s="174">
        <f>SUM(Y529:Y537)</f>
        <v>0</v>
      </c>
      <c r="Z538" s="380">
        <f>SUM(Z529:Z537)</f>
        <v>90</v>
      </c>
      <c r="AA538" s="229"/>
      <c r="AC538" s="249"/>
      <c r="AD538" s="259"/>
      <c r="AE538" s="249"/>
      <c r="AF538" s="249"/>
      <c r="AG538" s="249"/>
      <c r="AH538" s="249"/>
      <c r="AI538" s="249"/>
      <c r="AJ538" s="249"/>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c r="CZ538" s="47"/>
      <c r="DA538" s="47"/>
      <c r="DB538" s="47"/>
      <c r="DC538" s="47"/>
      <c r="DD538" s="47"/>
    </row>
    <row r="539" spans="1:200" ht="21" customHeight="1" thickBot="1" x14ac:dyDescent="0.25">
      <c r="A539" s="373"/>
      <c r="B539" s="274"/>
      <c r="C539" s="146"/>
      <c r="D539" s="695"/>
      <c r="E539" s="809"/>
      <c r="F539" s="864">
        <v>40</v>
      </c>
      <c r="G539" s="835"/>
      <c r="H539" s="835"/>
      <c r="I539" s="835"/>
      <c r="J539" s="835"/>
      <c r="K539" s="835"/>
      <c r="L539" s="835"/>
      <c r="M539" s="835"/>
      <c r="N539" s="835"/>
      <c r="O539" s="835"/>
      <c r="P539" s="835"/>
      <c r="Q539" s="835"/>
      <c r="R539" s="835"/>
      <c r="S539" s="835"/>
      <c r="T539" s="835"/>
      <c r="U539" s="835"/>
      <c r="V539" s="835"/>
      <c r="W539" s="835"/>
      <c r="X539" s="835"/>
      <c r="Y539" s="835"/>
      <c r="Z539" s="836"/>
      <c r="AA539" s="229"/>
      <c r="AC539" s="249"/>
      <c r="AD539" s="259"/>
      <c r="AE539" s="249"/>
      <c r="AF539" s="249"/>
      <c r="AG539" s="249"/>
      <c r="AH539" s="249"/>
      <c r="AI539" s="249"/>
      <c r="AJ539" s="249"/>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c r="CZ539" s="47"/>
      <c r="DA539" s="47"/>
      <c r="DB539" s="47"/>
      <c r="DC539" s="47"/>
      <c r="DD539" s="47"/>
    </row>
    <row r="540" spans="1:200" s="89" customFormat="1" ht="30" customHeight="1" thickBot="1" x14ac:dyDescent="0.25">
      <c r="A540" s="364"/>
      <c r="B540" s="277" t="s">
        <v>126</v>
      </c>
      <c r="C540" s="155" t="s">
        <v>26</v>
      </c>
      <c r="D540" s="280"/>
      <c r="E540" s="279"/>
      <c r="F540" s="280"/>
      <c r="G540" s="281"/>
      <c r="H540" s="278"/>
      <c r="I540" s="279"/>
      <c r="J540" s="282"/>
      <c r="K540" s="281"/>
      <c r="L540" s="176" t="s">
        <v>442</v>
      </c>
      <c r="M540" s="279"/>
      <c r="N540" s="280"/>
      <c r="O540" s="281"/>
      <c r="P540" s="278"/>
      <c r="Q540" s="279"/>
      <c r="R540" s="280"/>
      <c r="S540" s="281"/>
      <c r="T540" s="278"/>
      <c r="U540" s="279"/>
      <c r="V540" s="280"/>
      <c r="W540" s="281"/>
      <c r="X540" s="292"/>
      <c r="Y540" s="183"/>
      <c r="Z540" s="376"/>
      <c r="AA540" s="229"/>
      <c r="AB540" s="47"/>
      <c r="AC540" s="249"/>
      <c r="AD540" s="259"/>
      <c r="AE540" s="249"/>
      <c r="AF540" s="249"/>
      <c r="AG540" s="249"/>
      <c r="AH540" s="249"/>
      <c r="AI540" s="249"/>
      <c r="AJ540" s="249"/>
      <c r="AK540" s="249"/>
      <c r="AL540" s="249"/>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c r="BM540" s="249"/>
      <c r="BN540" s="249"/>
      <c r="BO540" s="249"/>
      <c r="BP540" s="249"/>
      <c r="BQ540" s="249"/>
      <c r="BR540" s="249"/>
      <c r="BS540" s="249"/>
      <c r="BT540" s="249"/>
      <c r="BU540" s="249"/>
      <c r="BV540" s="249"/>
      <c r="BW540" s="249"/>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c r="CU540" s="47"/>
      <c r="CV540" s="47"/>
      <c r="CW540" s="47"/>
      <c r="CX540" s="47"/>
      <c r="CY540" s="47"/>
      <c r="CZ540" s="47"/>
      <c r="DA540" s="47"/>
      <c r="DB540" s="47"/>
      <c r="DC540" s="47"/>
      <c r="DD540" s="47"/>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c r="EK540" s="36"/>
      <c r="EL540" s="36"/>
      <c r="EM540" s="36"/>
      <c r="EN540" s="36"/>
      <c r="EO540" s="36"/>
      <c r="EP540" s="36"/>
      <c r="EQ540" s="36"/>
      <c r="ER540" s="36"/>
      <c r="ES540" s="36"/>
      <c r="ET540" s="36"/>
      <c r="EU540" s="36"/>
      <c r="EV540" s="36"/>
      <c r="EW540" s="36"/>
      <c r="EX540" s="36"/>
      <c r="EY540" s="36"/>
      <c r="EZ540" s="36"/>
      <c r="FA540" s="36"/>
      <c r="FB540" s="36"/>
      <c r="FC540" s="36"/>
      <c r="FD540" s="36"/>
      <c r="FE540" s="36"/>
      <c r="FF540" s="36"/>
      <c r="FG540" s="36"/>
      <c r="FH540" s="36"/>
      <c r="FI540" s="36"/>
      <c r="FJ540" s="36"/>
      <c r="FK540" s="36"/>
      <c r="FL540" s="36"/>
      <c r="FM540" s="36"/>
      <c r="FN540" s="36"/>
      <c r="FO540" s="36"/>
      <c r="FP540" s="36"/>
      <c r="FQ540" s="36"/>
      <c r="FR540" s="36"/>
      <c r="FS540" s="36"/>
      <c r="FT540" s="36"/>
      <c r="FU540" s="36"/>
      <c r="FV540" s="36"/>
      <c r="FW540" s="36"/>
      <c r="FX540" s="36"/>
      <c r="FY540" s="36"/>
      <c r="FZ540" s="36"/>
      <c r="GA540" s="36"/>
      <c r="GB540" s="36"/>
      <c r="GC540" s="36"/>
      <c r="GD540" s="36"/>
      <c r="GE540" s="36"/>
      <c r="GF540" s="36"/>
      <c r="GG540" s="36"/>
      <c r="GH540" s="36"/>
      <c r="GI540" s="36"/>
      <c r="GJ540" s="36"/>
      <c r="GK540" s="36"/>
      <c r="GL540" s="36"/>
      <c r="GM540" s="36"/>
      <c r="GN540" s="36"/>
      <c r="GO540" s="36"/>
      <c r="GP540" s="36"/>
      <c r="GQ540" s="36"/>
      <c r="GR540" s="36"/>
    </row>
    <row r="541" spans="1:200" ht="67.7" customHeight="1" x14ac:dyDescent="0.2">
      <c r="A541" s="375"/>
      <c r="B541" s="191" t="s">
        <v>25</v>
      </c>
      <c r="C541" s="140" t="s">
        <v>362</v>
      </c>
      <c r="D541" s="710"/>
      <c r="E541" s="711"/>
      <c r="F541" s="710"/>
      <c r="G541" s="711"/>
      <c r="H541" s="710"/>
      <c r="I541" s="711"/>
      <c r="J541" s="710"/>
      <c r="K541" s="711"/>
      <c r="L541" s="710"/>
      <c r="M541" s="711"/>
      <c r="N541" s="710"/>
      <c r="O541" s="711"/>
      <c r="P541" s="710"/>
      <c r="Q541" s="711"/>
      <c r="R541" s="710"/>
      <c r="S541" s="711"/>
      <c r="T541" s="710"/>
      <c r="U541" s="711"/>
      <c r="V541" s="710"/>
      <c r="W541" s="711"/>
      <c r="X541" s="95"/>
      <c r="Y541" s="628">
        <f t="shared" ref="Y541:Y543" si="75">IF(OR(D541="s",F541="s",H541="s",J541="s",L541="s",N541="s",P541="s",R541="s",T541="s",V541="s"), 0, IF(OR(D541="a",F541="a",H541="a",J541="a",L541="a",N541="a",P541="a",R541="a",T541="a",V541="a"),Z541,0))</f>
        <v>0</v>
      </c>
      <c r="Z541" s="382">
        <v>5</v>
      </c>
      <c r="AA541" s="230">
        <f t="shared" ref="AA541:AA557" si="76">COUNTIF(D541:W541,"a")+COUNTIF(D541:W541,"s")</f>
        <v>0</v>
      </c>
      <c r="AB541" s="313"/>
      <c r="AC541" s="249"/>
      <c r="AD541" s="259" t="s">
        <v>209</v>
      </c>
      <c r="AE541" s="249"/>
      <c r="AF541" s="249"/>
      <c r="AG541" s="249"/>
      <c r="AH541" s="249"/>
      <c r="AI541" s="249"/>
      <c r="AJ541" s="249"/>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c r="CU541" s="47"/>
      <c r="CV541" s="47"/>
      <c r="CW541" s="47"/>
      <c r="CX541" s="47"/>
      <c r="CY541" s="47"/>
      <c r="CZ541" s="47"/>
      <c r="DA541" s="47"/>
      <c r="DB541" s="47"/>
      <c r="DC541" s="47"/>
      <c r="DD541" s="47"/>
    </row>
    <row r="542" spans="1:200" ht="125.25" customHeight="1" x14ac:dyDescent="0.2">
      <c r="A542" s="375"/>
      <c r="B542" s="192" t="s">
        <v>17</v>
      </c>
      <c r="C542" s="117" t="s">
        <v>260</v>
      </c>
      <c r="D542" s="678"/>
      <c r="E542" s="679"/>
      <c r="F542" s="678"/>
      <c r="G542" s="679"/>
      <c r="H542" s="678"/>
      <c r="I542" s="679"/>
      <c r="J542" s="678"/>
      <c r="K542" s="679"/>
      <c r="L542" s="678"/>
      <c r="M542" s="679"/>
      <c r="N542" s="678"/>
      <c r="O542" s="679"/>
      <c r="P542" s="678"/>
      <c r="Q542" s="679"/>
      <c r="R542" s="678"/>
      <c r="S542" s="679"/>
      <c r="T542" s="678"/>
      <c r="U542" s="679"/>
      <c r="V542" s="678"/>
      <c r="W542" s="679"/>
      <c r="X542" s="95"/>
      <c r="Y542" s="622">
        <f t="shared" si="75"/>
        <v>0</v>
      </c>
      <c r="Z542" s="379">
        <v>5</v>
      </c>
      <c r="AA542" s="230">
        <f t="shared" si="76"/>
        <v>0</v>
      </c>
      <c r="AB542" s="313"/>
      <c r="AC542" s="249"/>
      <c r="AD542" s="259" t="s">
        <v>209</v>
      </c>
      <c r="AE542" s="249"/>
      <c r="AF542" s="249"/>
      <c r="AG542" s="249"/>
      <c r="AH542" s="249"/>
      <c r="AI542" s="249"/>
      <c r="AJ542" s="249"/>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c r="CU542" s="47"/>
      <c r="CV542" s="47"/>
      <c r="CW542" s="47"/>
      <c r="CX542" s="47"/>
      <c r="CY542" s="47"/>
      <c r="CZ542" s="47"/>
      <c r="DA542" s="47"/>
      <c r="DB542" s="47"/>
      <c r="DC542" s="47"/>
      <c r="DD542" s="47"/>
    </row>
    <row r="543" spans="1:200" ht="40.5" x14ac:dyDescent="0.2">
      <c r="A543" s="375"/>
      <c r="B543" s="196" t="s">
        <v>21</v>
      </c>
      <c r="C543" s="117" t="s">
        <v>620</v>
      </c>
      <c r="D543" s="805"/>
      <c r="E543" s="806"/>
      <c r="F543" s="805"/>
      <c r="G543" s="806"/>
      <c r="H543" s="805"/>
      <c r="I543" s="806"/>
      <c r="J543" s="805"/>
      <c r="K543" s="806"/>
      <c r="L543" s="678"/>
      <c r="M543" s="806"/>
      <c r="N543" s="805"/>
      <c r="O543" s="806"/>
      <c r="P543" s="805"/>
      <c r="Q543" s="806"/>
      <c r="R543" s="805"/>
      <c r="S543" s="806"/>
      <c r="T543" s="805"/>
      <c r="U543" s="806"/>
      <c r="V543" s="805"/>
      <c r="W543" s="806"/>
      <c r="X543" s="95"/>
      <c r="Y543" s="624">
        <f t="shared" si="75"/>
        <v>0</v>
      </c>
      <c r="Z543" s="383">
        <v>5</v>
      </c>
      <c r="AA543" s="40">
        <f t="shared" si="76"/>
        <v>0</v>
      </c>
      <c r="AB543" s="452"/>
      <c r="AC543" s="249"/>
      <c r="AD543" s="453" t="s">
        <v>209</v>
      </c>
      <c r="AE543" s="249"/>
      <c r="AF543" s="249"/>
      <c r="AG543" s="249"/>
      <c r="AH543" s="249"/>
      <c r="AI543" s="249"/>
      <c r="AJ543" s="249"/>
      <c r="BX543" s="249"/>
      <c r="BY543" s="249"/>
      <c r="BZ543" s="249"/>
      <c r="CA543" s="249"/>
      <c r="CB543" s="249"/>
      <c r="CC543" s="249"/>
      <c r="CD543" s="249"/>
      <c r="CE543" s="249"/>
      <c r="CF543" s="249"/>
      <c r="CG543" s="47"/>
      <c r="CH543" s="47"/>
      <c r="CI543" s="47"/>
      <c r="CJ543" s="47"/>
      <c r="CK543" s="47"/>
      <c r="CL543" s="47"/>
      <c r="CM543" s="47"/>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row>
    <row r="544" spans="1:200" ht="45" customHeight="1" x14ac:dyDescent="0.2">
      <c r="A544" s="375"/>
      <c r="B544" s="196" t="s">
        <v>621</v>
      </c>
      <c r="C544" s="117" t="s">
        <v>622</v>
      </c>
      <c r="D544" s="805"/>
      <c r="E544" s="806"/>
      <c r="F544" s="805"/>
      <c r="G544" s="806"/>
      <c r="H544" s="805"/>
      <c r="I544" s="806"/>
      <c r="J544" s="805"/>
      <c r="K544" s="806"/>
      <c r="L544" s="678"/>
      <c r="M544" s="806"/>
      <c r="N544" s="805"/>
      <c r="O544" s="806"/>
      <c r="P544" s="805"/>
      <c r="Q544" s="806"/>
      <c r="R544" s="805"/>
      <c r="S544" s="806"/>
      <c r="T544" s="805"/>
      <c r="U544" s="806"/>
      <c r="V544" s="805"/>
      <c r="W544" s="806"/>
      <c r="X544" s="95"/>
      <c r="Y544" s="624">
        <f>IF(OR(D544="s",F544="s",H544="s",J544="s",L544="s",N544="s",P544="s",R544="s",T544="s",V544="s"), 0, IF(OR(D544="a",F544="a",H544="a",J544="a",L544="a",N544="a",P544="a",R544="a",T544="a",V544="a"),Z544,0))</f>
        <v>0</v>
      </c>
      <c r="Z544" s="383">
        <v>5</v>
      </c>
      <c r="AA544" s="40">
        <f>COUNTIF(D544:W544,"a")+COUNTIF(D544:W544,"s")</f>
        <v>0</v>
      </c>
      <c r="AB544" s="452"/>
      <c r="AC544" s="249"/>
      <c r="AD544" s="453" t="s">
        <v>209</v>
      </c>
      <c r="AE544" s="249"/>
      <c r="AF544" s="249"/>
      <c r="AG544" s="249"/>
      <c r="AH544" s="249"/>
      <c r="AI544" s="249"/>
      <c r="AJ544" s="249"/>
      <c r="BX544" s="249"/>
      <c r="BY544" s="249"/>
      <c r="BZ544" s="249"/>
      <c r="CA544" s="249"/>
      <c r="CB544" s="249"/>
      <c r="CC544" s="249"/>
      <c r="CD544" s="249"/>
      <c r="CE544" s="249"/>
      <c r="CF544" s="249"/>
      <c r="CG544" s="47"/>
      <c r="CH544" s="47"/>
      <c r="CI544" s="47"/>
      <c r="CJ544" s="47"/>
      <c r="CK544" s="47"/>
      <c r="CL544" s="47"/>
      <c r="CM544" s="47"/>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row>
    <row r="545" spans="1:200" ht="45" customHeight="1" x14ac:dyDescent="0.2">
      <c r="A545" s="375"/>
      <c r="B545" s="196" t="s">
        <v>18</v>
      </c>
      <c r="C545" s="117" t="s">
        <v>623</v>
      </c>
      <c r="D545" s="805"/>
      <c r="E545" s="806"/>
      <c r="F545" s="805"/>
      <c r="G545" s="806"/>
      <c r="H545" s="805"/>
      <c r="I545" s="806"/>
      <c r="J545" s="805"/>
      <c r="K545" s="806"/>
      <c r="L545" s="678"/>
      <c r="M545" s="806"/>
      <c r="N545" s="805"/>
      <c r="O545" s="806"/>
      <c r="P545" s="805"/>
      <c r="Q545" s="806"/>
      <c r="R545" s="805"/>
      <c r="S545" s="806"/>
      <c r="T545" s="805"/>
      <c r="U545" s="806"/>
      <c r="V545" s="805"/>
      <c r="W545" s="806"/>
      <c r="X545" s="95"/>
      <c r="Y545" s="624">
        <f>IF(OR(D545="s",F545="s",H545="s",J545="s",L545="s",N545="s",P545="s",R545="s",T545="s",V545="s"), 0, IF(OR(D545="a",F545="a",H545="a",J545="a",L545="a",N545="a",P545="a",R545="a",T545="a",V545="a"),Z545,0))</f>
        <v>0</v>
      </c>
      <c r="Z545" s="383">
        <v>10</v>
      </c>
      <c r="AA545" s="40">
        <f>COUNTIF(D545:W545,"a")+COUNTIF(D545:W545,"s")</f>
        <v>0</v>
      </c>
      <c r="AB545" s="452"/>
      <c r="AC545" s="249"/>
      <c r="AD545" s="453"/>
      <c r="AE545" s="249"/>
      <c r="AF545" s="249"/>
      <c r="AG545" s="249"/>
      <c r="AH545" s="249"/>
      <c r="AI545" s="249"/>
      <c r="AJ545" s="249"/>
      <c r="BX545" s="249"/>
      <c r="BY545" s="249"/>
      <c r="BZ545" s="249"/>
      <c r="CA545" s="249"/>
      <c r="CB545" s="249"/>
      <c r="CC545" s="249"/>
      <c r="CD545" s="249"/>
      <c r="CE545" s="249"/>
      <c r="CF545" s="249"/>
      <c r="CG545" s="47"/>
      <c r="CH545" s="47"/>
      <c r="CI545" s="47"/>
      <c r="CJ545" s="47"/>
      <c r="CK545" s="47"/>
      <c r="CL545" s="47"/>
      <c r="CM545" s="47"/>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row>
    <row r="546" spans="1:200" ht="45" customHeight="1" x14ac:dyDescent="0.2">
      <c r="A546" s="375"/>
      <c r="B546" s="196" t="s">
        <v>624</v>
      </c>
      <c r="C546" s="117" t="s">
        <v>625</v>
      </c>
      <c r="D546" s="805"/>
      <c r="E546" s="806"/>
      <c r="F546" s="805"/>
      <c r="G546" s="806"/>
      <c r="H546" s="805"/>
      <c r="I546" s="806"/>
      <c r="J546" s="805"/>
      <c r="K546" s="806"/>
      <c r="L546" s="678"/>
      <c r="M546" s="806"/>
      <c r="N546" s="805"/>
      <c r="O546" s="806"/>
      <c r="P546" s="805"/>
      <c r="Q546" s="806"/>
      <c r="R546" s="805"/>
      <c r="S546" s="806"/>
      <c r="T546" s="805"/>
      <c r="U546" s="806"/>
      <c r="V546" s="805"/>
      <c r="W546" s="806"/>
      <c r="X546" s="95"/>
      <c r="Y546" s="624">
        <f>IF(OR(D546="s",F546="s",H546="s",J546="s",L546="s",N546="s",P546="s",R546="s",T546="s",V546="s"), 0, IF(OR(D546="a",F546="a",H546="a",J546="a",L546="a",N546="a",P546="a",R546="a",T546="a",V546="a"),Z546,0))</f>
        <v>0</v>
      </c>
      <c r="Z546" s="383">
        <v>15</v>
      </c>
      <c r="AA546" s="40">
        <f>COUNTIF(D546:W546,"a")+COUNTIF(D546:W546,"s")</f>
        <v>0</v>
      </c>
      <c r="AB546" s="452"/>
      <c r="AC546" s="249"/>
      <c r="AD546" s="258" t="s">
        <v>209</v>
      </c>
      <c r="AE546" s="249"/>
      <c r="AF546" s="249"/>
      <c r="AG546" s="249"/>
      <c r="AH546" s="249"/>
      <c r="AI546" s="249"/>
      <c r="AJ546" s="249"/>
      <c r="BX546" s="249"/>
      <c r="BY546" s="249"/>
      <c r="BZ546" s="249"/>
      <c r="CA546" s="249"/>
      <c r="CB546" s="249"/>
      <c r="CC546" s="249"/>
      <c r="CD546" s="249"/>
      <c r="CE546" s="249"/>
      <c r="CF546" s="249"/>
      <c r="CG546" s="47"/>
      <c r="CH546" s="47"/>
      <c r="CI546" s="47"/>
      <c r="CJ546" s="47"/>
      <c r="CK546" s="47"/>
      <c r="CL546" s="47"/>
      <c r="CM546" s="47"/>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row>
    <row r="547" spans="1:200" ht="45" customHeight="1" x14ac:dyDescent="0.2">
      <c r="A547" s="375"/>
      <c r="B547" s="196" t="s">
        <v>23</v>
      </c>
      <c r="C547" s="117" t="s">
        <v>626</v>
      </c>
      <c r="D547" s="805"/>
      <c r="E547" s="806"/>
      <c r="F547" s="805"/>
      <c r="G547" s="806"/>
      <c r="H547" s="805"/>
      <c r="I547" s="806"/>
      <c r="J547" s="805"/>
      <c r="K547" s="806"/>
      <c r="L547" s="678"/>
      <c r="M547" s="806"/>
      <c r="N547" s="805"/>
      <c r="O547" s="806"/>
      <c r="P547" s="805"/>
      <c r="Q547" s="806"/>
      <c r="R547" s="805"/>
      <c r="S547" s="806"/>
      <c r="T547" s="805"/>
      <c r="U547" s="806"/>
      <c r="V547" s="805"/>
      <c r="W547" s="806"/>
      <c r="X547" s="95"/>
      <c r="Y547" s="624">
        <f>IF(OR(D547="s",F547="s",H547="s",J547="s",L547="s",N547="s",P547="s",R547="s",T547="s",V547="s"), 0, IF(OR(D547="a",F547="a",H547="a",J547="a",L547="a",N547="a",P547="a",R547="a",T547="a",V547="a"),Z547,0))</f>
        <v>0</v>
      </c>
      <c r="Z547" s="383">
        <v>10</v>
      </c>
      <c r="AA547" s="40">
        <f>COUNTIF(D547:W547,"a")+COUNTIF(D547:W547,"s")</f>
        <v>0</v>
      </c>
      <c r="AB547" s="452"/>
      <c r="AC547" s="249"/>
      <c r="AD547" s="453"/>
      <c r="AE547" s="249"/>
      <c r="AF547" s="249"/>
      <c r="AG547" s="249"/>
      <c r="AH547" s="249"/>
      <c r="AI547" s="249"/>
      <c r="AJ547" s="249"/>
      <c r="BX547" s="249"/>
      <c r="BY547" s="249"/>
      <c r="BZ547" s="249"/>
      <c r="CA547" s="249"/>
      <c r="CB547" s="249"/>
      <c r="CC547" s="249"/>
      <c r="CD547" s="249"/>
      <c r="CE547" s="249"/>
      <c r="CF547" s="249"/>
      <c r="CG547" s="47"/>
      <c r="CH547" s="47"/>
      <c r="CI547" s="47"/>
      <c r="CJ547" s="47"/>
      <c r="CK547" s="47"/>
      <c r="CL547" s="47"/>
      <c r="CM547" s="47"/>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row>
    <row r="548" spans="1:200" ht="45" customHeight="1" x14ac:dyDescent="0.2">
      <c r="A548" s="375"/>
      <c r="B548" s="196" t="s">
        <v>627</v>
      </c>
      <c r="C548" s="117" t="s">
        <v>628</v>
      </c>
      <c r="D548" s="805"/>
      <c r="E548" s="806"/>
      <c r="F548" s="805"/>
      <c r="G548" s="806"/>
      <c r="H548" s="805"/>
      <c r="I548" s="806"/>
      <c r="J548" s="805"/>
      <c r="K548" s="806"/>
      <c r="L548" s="678"/>
      <c r="M548" s="806"/>
      <c r="N548" s="805"/>
      <c r="O548" s="806"/>
      <c r="P548" s="805"/>
      <c r="Q548" s="806"/>
      <c r="R548" s="805"/>
      <c r="S548" s="806"/>
      <c r="T548" s="805"/>
      <c r="U548" s="806"/>
      <c r="V548" s="805"/>
      <c r="W548" s="806"/>
      <c r="X548" s="95"/>
      <c r="Y548" s="624">
        <f t="shared" ref="Y548:Y552" si="77">IF(OR(D548="s",F548="s",H548="s",J548="s",L548="s",N548="s",P548="s",R548="s",T548="s",V548="s"), 0, IF(OR(D548="a",F548="a",H548="a",J548="a",L548="a",N548="a",P548="a",R548="a",T548="a",V548="a"),Z548,0))</f>
        <v>0</v>
      </c>
      <c r="Z548" s="383">
        <v>5</v>
      </c>
      <c r="AA548" s="40">
        <f t="shared" ref="AA548:AA549" si="78">COUNTIF(D548:W548,"a")+COUNTIF(D548:W548,"s")</f>
        <v>0</v>
      </c>
      <c r="AB548" s="452"/>
      <c r="AC548" s="249"/>
      <c r="AD548" s="453"/>
      <c r="AE548" s="249"/>
      <c r="AF548" s="249"/>
      <c r="AG548" s="249"/>
      <c r="AH548" s="249"/>
      <c r="AI548" s="249"/>
      <c r="AJ548" s="249"/>
      <c r="BX548" s="249"/>
      <c r="BY548" s="249"/>
      <c r="BZ548" s="249"/>
      <c r="CA548" s="249"/>
      <c r="CB548" s="249"/>
      <c r="CC548" s="249"/>
      <c r="CD548" s="249"/>
      <c r="CE548" s="249"/>
      <c r="CF548" s="249"/>
      <c r="CG548" s="47"/>
      <c r="CH548" s="47"/>
      <c r="CI548" s="47"/>
      <c r="CJ548" s="47"/>
      <c r="CK548" s="47"/>
      <c r="CL548" s="47"/>
      <c r="CM548" s="47"/>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row>
    <row r="549" spans="1:200" ht="45" customHeight="1" x14ac:dyDescent="0.2">
      <c r="A549" s="375"/>
      <c r="B549" s="196" t="s">
        <v>629</v>
      </c>
      <c r="C549" s="117" t="s">
        <v>630</v>
      </c>
      <c r="D549" s="805"/>
      <c r="E549" s="806"/>
      <c r="F549" s="805"/>
      <c r="G549" s="806"/>
      <c r="H549" s="805"/>
      <c r="I549" s="806"/>
      <c r="J549" s="805"/>
      <c r="K549" s="806"/>
      <c r="L549" s="678"/>
      <c r="M549" s="806"/>
      <c r="N549" s="805"/>
      <c r="O549" s="806"/>
      <c r="P549" s="805"/>
      <c r="Q549" s="806"/>
      <c r="R549" s="805"/>
      <c r="S549" s="806"/>
      <c r="T549" s="805"/>
      <c r="U549" s="806"/>
      <c r="V549" s="805"/>
      <c r="W549" s="806"/>
      <c r="X549" s="95"/>
      <c r="Y549" s="624">
        <f t="shared" si="77"/>
        <v>0</v>
      </c>
      <c r="Z549" s="383">
        <v>5</v>
      </c>
      <c r="AA549" s="40">
        <f t="shared" si="78"/>
        <v>0</v>
      </c>
      <c r="AB549" s="452"/>
      <c r="AC549" s="249"/>
      <c r="AD549" s="453"/>
      <c r="AE549" s="249"/>
      <c r="AF549" s="249"/>
      <c r="AG549" s="249"/>
      <c r="AH549" s="249"/>
      <c r="AI549" s="249"/>
      <c r="AJ549" s="249"/>
      <c r="BX549" s="249"/>
      <c r="BY549" s="249"/>
      <c r="BZ549" s="249"/>
      <c r="CA549" s="249"/>
      <c r="CB549" s="249"/>
      <c r="CC549" s="249"/>
      <c r="CD549" s="249"/>
      <c r="CE549" s="249"/>
      <c r="CF549" s="249"/>
      <c r="CG549" s="47"/>
      <c r="CH549" s="47"/>
      <c r="CI549" s="47"/>
      <c r="CJ549" s="47"/>
      <c r="CK549" s="47"/>
      <c r="CL549" s="47"/>
      <c r="CM549" s="47"/>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row>
    <row r="550" spans="1:200" ht="45" customHeight="1" x14ac:dyDescent="0.2">
      <c r="A550" s="375"/>
      <c r="B550" s="196" t="s">
        <v>22</v>
      </c>
      <c r="C550" s="117" t="s">
        <v>631</v>
      </c>
      <c r="D550" s="805"/>
      <c r="E550" s="806"/>
      <c r="F550" s="805"/>
      <c r="G550" s="806"/>
      <c r="H550" s="805"/>
      <c r="I550" s="806"/>
      <c r="J550" s="805"/>
      <c r="K550" s="806"/>
      <c r="L550" s="678"/>
      <c r="M550" s="806"/>
      <c r="N550" s="805"/>
      <c r="O550" s="806"/>
      <c r="P550" s="805"/>
      <c r="Q550" s="806"/>
      <c r="R550" s="805"/>
      <c r="S550" s="806"/>
      <c r="T550" s="805"/>
      <c r="U550" s="806"/>
      <c r="V550" s="805"/>
      <c r="W550" s="806"/>
      <c r="X550" s="95"/>
      <c r="Y550" s="624">
        <f t="shared" si="77"/>
        <v>0</v>
      </c>
      <c r="Z550" s="383">
        <v>5</v>
      </c>
      <c r="AA550" s="40">
        <f>IF((COUNTIF(D550:W550,"a")+COUNTIF(D550:W550,"s"))&gt;0,IF(OR((COUNTIF(D552:W552,"a")+COUNTIF(D552:W552,"s"))),0,COUNTIF(D550:W550,"a")+COUNTIF(D550:W550,"s")),COUNTIF(D550:W550,"a")+COUNTIF(D550:W550,"s"))</f>
        <v>0</v>
      </c>
      <c r="AB550" s="314"/>
      <c r="AC550" s="249"/>
      <c r="AD550" s="453" t="s">
        <v>209</v>
      </c>
      <c r="AE550" s="249"/>
      <c r="AF550" s="249"/>
      <c r="AG550" s="249"/>
      <c r="AH550" s="249"/>
      <c r="AI550" s="249"/>
      <c r="AJ550" s="249"/>
      <c r="BX550" s="249"/>
      <c r="BY550" s="249"/>
      <c r="BZ550" s="249"/>
      <c r="CA550" s="249"/>
      <c r="CB550" s="249"/>
      <c r="CC550" s="249"/>
      <c r="CD550" s="249"/>
      <c r="CE550" s="249"/>
      <c r="CF550" s="249"/>
      <c r="CG550" s="47"/>
      <c r="CH550" s="47"/>
      <c r="CI550" s="47"/>
      <c r="CJ550" s="47"/>
      <c r="CK550" s="47"/>
      <c r="CL550" s="47"/>
      <c r="CM550" s="47"/>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row>
    <row r="551" spans="1:200" ht="45" customHeight="1" x14ac:dyDescent="0.2">
      <c r="A551" s="375"/>
      <c r="B551" s="196" t="s">
        <v>632</v>
      </c>
      <c r="C551" s="117" t="s">
        <v>633</v>
      </c>
      <c r="D551" s="805"/>
      <c r="E551" s="806"/>
      <c r="F551" s="805"/>
      <c r="G551" s="806"/>
      <c r="H551" s="805"/>
      <c r="I551" s="806"/>
      <c r="J551" s="805"/>
      <c r="K551" s="806"/>
      <c r="L551" s="678"/>
      <c r="M551" s="806"/>
      <c r="N551" s="805"/>
      <c r="O551" s="806"/>
      <c r="P551" s="805"/>
      <c r="Q551" s="806"/>
      <c r="R551" s="805"/>
      <c r="S551" s="806"/>
      <c r="T551" s="805"/>
      <c r="U551" s="806"/>
      <c r="V551" s="805"/>
      <c r="W551" s="806"/>
      <c r="X551" s="95"/>
      <c r="Y551" s="30">
        <f t="shared" si="77"/>
        <v>0</v>
      </c>
      <c r="Z551" s="383">
        <v>5</v>
      </c>
      <c r="AA551" s="40">
        <f>IF((COUNTIF(D551:W551,"a")+COUNTIF(D551:W551,"s"))&gt;0,IF(OR((COUNTIF(D552:W552,"a")+COUNTIF(D552:W552,"s"))),0,COUNTIF(D551:W551,"a")+COUNTIF(D551:W551,"s")),COUNTIF(D551:W551,"a")+COUNTIF(D551:W551,"s"))</f>
        <v>0</v>
      </c>
      <c r="AB551" s="314"/>
      <c r="AC551" s="249"/>
      <c r="AD551" s="453" t="s">
        <v>209</v>
      </c>
      <c r="AE551" s="249"/>
      <c r="AF551" s="249"/>
      <c r="AG551" s="249"/>
      <c r="AH551" s="249"/>
      <c r="AI551" s="249"/>
      <c r="AJ551" s="249"/>
      <c r="BX551" s="249"/>
      <c r="BY551" s="249"/>
      <c r="BZ551" s="249"/>
      <c r="CA551" s="249"/>
      <c r="CB551" s="249"/>
      <c r="CC551" s="249"/>
      <c r="CD551" s="249"/>
      <c r="CE551" s="249"/>
      <c r="CF551" s="249"/>
      <c r="CG551" s="47"/>
      <c r="CH551" s="47"/>
      <c r="CI551" s="47"/>
      <c r="CJ551" s="47"/>
      <c r="CK551" s="47"/>
      <c r="CL551" s="47"/>
      <c r="CM551" s="47"/>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row>
    <row r="552" spans="1:200" ht="45" customHeight="1" x14ac:dyDescent="0.2">
      <c r="A552" s="375"/>
      <c r="B552" s="464" t="s">
        <v>634</v>
      </c>
      <c r="C552" s="465" t="s">
        <v>635</v>
      </c>
      <c r="D552" s="805"/>
      <c r="E552" s="806"/>
      <c r="F552" s="805"/>
      <c r="G552" s="806"/>
      <c r="H552" s="805"/>
      <c r="I552" s="806"/>
      <c r="J552" s="805"/>
      <c r="K552" s="806"/>
      <c r="L552" s="678"/>
      <c r="M552" s="806"/>
      <c r="N552" s="805"/>
      <c r="O552" s="806"/>
      <c r="P552" s="805"/>
      <c r="Q552" s="806"/>
      <c r="R552" s="805"/>
      <c r="S552" s="806"/>
      <c r="T552" s="805"/>
      <c r="U552" s="806"/>
      <c r="V552" s="805"/>
      <c r="W552" s="806"/>
      <c r="X552" s="95"/>
      <c r="Y552" s="102">
        <f t="shared" si="77"/>
        <v>0</v>
      </c>
      <c r="Z552" s="383">
        <v>10</v>
      </c>
      <c r="AA552" s="40">
        <f>IF((COUNTIF(D552:W552,"a")+COUNTIF(D552:W552,"s"))&gt;0,IF((COUNTIF(D550:W551,"a")+COUNTIF(D550:W551,"s"))&gt;0,0,COUNTIF(D552:W552,"a")+COUNTIF(D552:W552,"s")), COUNTIF(D552:W552,"a")+COUNTIF(D552:W552,"s"))</f>
        <v>0</v>
      </c>
      <c r="AB552" s="314"/>
      <c r="AC552" s="249"/>
      <c r="AD552" s="453" t="s">
        <v>209</v>
      </c>
      <c r="AE552" s="249"/>
      <c r="AF552" s="249"/>
      <c r="AG552" s="249"/>
      <c r="AH552" s="249"/>
      <c r="AI552" s="249"/>
      <c r="AJ552" s="249"/>
      <c r="BX552" s="249"/>
      <c r="BY552" s="249"/>
      <c r="BZ552" s="249"/>
      <c r="CA552" s="249"/>
      <c r="CB552" s="249"/>
      <c r="CC552" s="249"/>
      <c r="CD552" s="249"/>
      <c r="CE552" s="249"/>
      <c r="CF552" s="249"/>
      <c r="CG552" s="47"/>
      <c r="CH552" s="47"/>
      <c r="CI552" s="47"/>
      <c r="CJ552" s="47"/>
      <c r="CK552" s="47"/>
      <c r="CL552" s="47"/>
      <c r="CM552" s="47"/>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row>
    <row r="553" spans="1:200" ht="45" customHeight="1" x14ac:dyDescent="0.2">
      <c r="A553" s="375"/>
      <c r="B553" s="196" t="s">
        <v>24</v>
      </c>
      <c r="C553" s="117" t="s">
        <v>231</v>
      </c>
      <c r="D553" s="678"/>
      <c r="E553" s="679"/>
      <c r="F553" s="678"/>
      <c r="G553" s="679"/>
      <c r="H553" s="678"/>
      <c r="I553" s="679"/>
      <c r="J553" s="678"/>
      <c r="K553" s="679"/>
      <c r="L553" s="678"/>
      <c r="M553" s="679"/>
      <c r="N553" s="678"/>
      <c r="O553" s="679"/>
      <c r="P553" s="678"/>
      <c r="Q553" s="679"/>
      <c r="R553" s="678"/>
      <c r="S553" s="679"/>
      <c r="T553" s="678"/>
      <c r="U553" s="679"/>
      <c r="V553" s="678"/>
      <c r="W553" s="679"/>
      <c r="X553" s="95"/>
      <c r="Y553" s="624">
        <f>IF(OR(D553="s",F553="s",H553="s",J553="s",L553="s",N553="s",P553="s",R553="s",T553="s",V553="s"), 0, IF(OR(D553="a",F553="a",H553="a",J553="a",L553="a",N553="a",P553="a",R553="a",T553="a",V553="a"),Z553,0))</f>
        <v>0</v>
      </c>
      <c r="Z553" s="383">
        <v>15</v>
      </c>
      <c r="AA553" s="230">
        <f>COUNTIF(D553:W553,"a")+COUNTIF(D553:W553,"s")</f>
        <v>0</v>
      </c>
      <c r="AB553" s="313"/>
      <c r="AC553" s="249"/>
      <c r="AD553" s="259"/>
      <c r="AE553" s="249"/>
      <c r="AF553" s="249"/>
      <c r="AG553" s="249"/>
      <c r="AH553" s="249"/>
      <c r="AI553" s="249"/>
      <c r="AJ553" s="249"/>
      <c r="BX553" s="47"/>
      <c r="BY553" s="47"/>
      <c r="BZ553" s="47"/>
      <c r="CA553" s="47"/>
      <c r="CB553" s="47"/>
      <c r="CC553" s="47"/>
      <c r="CD553" s="47"/>
      <c r="CE553" s="47"/>
      <c r="CF553" s="47"/>
      <c r="CG553" s="47"/>
      <c r="CH553" s="47"/>
      <c r="CI553" s="47"/>
      <c r="CJ553" s="47"/>
      <c r="CK553" s="47"/>
      <c r="CL553" s="47"/>
      <c r="CM553" s="47"/>
      <c r="CN553" s="47"/>
      <c r="CO553" s="47"/>
      <c r="CP553" s="47"/>
      <c r="CQ553" s="47"/>
      <c r="CR553" s="47"/>
      <c r="CS553" s="47"/>
      <c r="CT553" s="47"/>
      <c r="CU553" s="47"/>
      <c r="CV553" s="47"/>
      <c r="CW553" s="47"/>
      <c r="CX553" s="47"/>
      <c r="CY553" s="47"/>
      <c r="CZ553" s="47"/>
      <c r="DA553" s="47"/>
      <c r="DB553" s="47"/>
      <c r="DC553" s="47"/>
      <c r="DD553" s="47"/>
    </row>
    <row r="554" spans="1:200" ht="45" customHeight="1" x14ac:dyDescent="0.2">
      <c r="A554" s="375"/>
      <c r="B554" s="196" t="s">
        <v>515</v>
      </c>
      <c r="C554" s="117" t="s">
        <v>636</v>
      </c>
      <c r="D554" s="678"/>
      <c r="E554" s="679"/>
      <c r="F554" s="678"/>
      <c r="G554" s="679"/>
      <c r="H554" s="678"/>
      <c r="I554" s="679"/>
      <c r="J554" s="678"/>
      <c r="K554" s="679"/>
      <c r="L554" s="678"/>
      <c r="M554" s="679"/>
      <c r="N554" s="678"/>
      <c r="O554" s="679"/>
      <c r="P554" s="678"/>
      <c r="Q554" s="679"/>
      <c r="R554" s="678"/>
      <c r="S554" s="679"/>
      <c r="T554" s="678"/>
      <c r="U554" s="679"/>
      <c r="V554" s="678"/>
      <c r="W554" s="679"/>
      <c r="X554" s="95"/>
      <c r="Y554" s="624">
        <f>IF(OR(D554="s",F554="s",H554="s",J554="s",L554="s",N554="s",P554="s",R554="s",T554="s",V554="s"), 0, IF(OR(D554="a",F554="a",H554="a",J554="a",L554="a",N554="a",P554="a",R554="a",T554="a",V554="a"),Z554,0))</f>
        <v>0</v>
      </c>
      <c r="Z554" s="383">
        <v>15</v>
      </c>
      <c r="AA554" s="40">
        <f>COUNTIF(D554:W554,"a")+COUNTIF(D554:W554,"s")</f>
        <v>0</v>
      </c>
      <c r="AB554" s="452"/>
      <c r="AC554" s="249"/>
      <c r="AD554" s="258" t="s">
        <v>209</v>
      </c>
      <c r="AE554" s="249"/>
      <c r="AF554" s="249"/>
      <c r="AG554" s="249"/>
      <c r="AH554" s="249"/>
      <c r="AI554" s="249"/>
      <c r="AJ554" s="249"/>
      <c r="BX554" s="249"/>
      <c r="BY554" s="249"/>
      <c r="BZ554" s="249"/>
      <c r="CA554" s="249"/>
      <c r="CB554" s="249"/>
      <c r="CC554" s="249"/>
      <c r="CD554" s="249"/>
      <c r="CE554" s="249"/>
      <c r="CF554" s="249"/>
      <c r="CG554" s="47"/>
      <c r="CH554" s="47"/>
      <c r="CI554" s="47"/>
      <c r="CJ554" s="47"/>
      <c r="CK554" s="47"/>
      <c r="CL554" s="47"/>
      <c r="CM554" s="47"/>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row>
    <row r="555" spans="1:200" ht="88.5" customHeight="1" x14ac:dyDescent="0.2">
      <c r="A555" s="384"/>
      <c r="B555" s="196" t="s">
        <v>19</v>
      </c>
      <c r="C555" s="141" t="s">
        <v>199</v>
      </c>
      <c r="D555" s="678"/>
      <c r="E555" s="679"/>
      <c r="F555" s="678"/>
      <c r="G555" s="679"/>
      <c r="H555" s="678"/>
      <c r="I555" s="679"/>
      <c r="J555" s="678"/>
      <c r="K555" s="679"/>
      <c r="L555" s="678"/>
      <c r="M555" s="679"/>
      <c r="N555" s="678"/>
      <c r="O555" s="679"/>
      <c r="P555" s="678"/>
      <c r="Q555" s="679"/>
      <c r="R555" s="678"/>
      <c r="S555" s="679"/>
      <c r="T555" s="678"/>
      <c r="U555" s="679"/>
      <c r="V555" s="678"/>
      <c r="W555" s="679"/>
      <c r="X555" s="95"/>
      <c r="Y555" s="624">
        <f>IF(OR(D555="s",F555="s",H555="s",J555="s",L555="s",N555="s",P555="s",R555="s",T555="s",V555="s"), 0, IF(OR(D555="a",F555="a",H555="a",J555="a",L555="a",N555="a",P555="a",R555="a",T555="a",V555="a"),Z555,0))</f>
        <v>0</v>
      </c>
      <c r="Z555" s="383">
        <v>10</v>
      </c>
      <c r="AA555" s="230">
        <f t="shared" si="76"/>
        <v>0</v>
      </c>
      <c r="AB555" s="313"/>
      <c r="AC555" s="249"/>
      <c r="AD555" s="259" t="s">
        <v>209</v>
      </c>
      <c r="AE555" s="249"/>
      <c r="AF555" s="249"/>
      <c r="AG555" s="249"/>
      <c r="AH555" s="249"/>
      <c r="AI555" s="249"/>
      <c r="AJ555" s="249"/>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c r="CZ555" s="47"/>
      <c r="DA555" s="47"/>
      <c r="DB555" s="47"/>
      <c r="DC555" s="47"/>
      <c r="DD555" s="47"/>
    </row>
    <row r="556" spans="1:200" ht="88.5" customHeight="1" thickBot="1" x14ac:dyDescent="0.25">
      <c r="A556" s="425"/>
      <c r="B556" s="492" t="s">
        <v>20</v>
      </c>
      <c r="C556" s="427" t="s">
        <v>13</v>
      </c>
      <c r="D556" s="746"/>
      <c r="E556" s="747"/>
      <c r="F556" s="746"/>
      <c r="G556" s="747"/>
      <c r="H556" s="746"/>
      <c r="I556" s="747"/>
      <c r="J556" s="746"/>
      <c r="K556" s="747"/>
      <c r="L556" s="746"/>
      <c r="M556" s="747"/>
      <c r="N556" s="746"/>
      <c r="O556" s="747"/>
      <c r="P556" s="746"/>
      <c r="Q556" s="747"/>
      <c r="R556" s="746"/>
      <c r="S556" s="747"/>
      <c r="T556" s="746"/>
      <c r="U556" s="747"/>
      <c r="V556" s="746"/>
      <c r="W556" s="747"/>
      <c r="X556" s="493"/>
      <c r="Y556" s="626">
        <f>IF(OR(D556="s",F556="s",H556="s",J556="s",L556="s",N556="s",P556="s",R556="s",T556="s",V556="s"), 0, IF(OR(D556="a",F556="a",H556="a",J556="a",L556="a",N556="a",P556="a",R556="a",T556="a",V556="a"),Z556,0))</f>
        <v>0</v>
      </c>
      <c r="Z556" s="494">
        <v>20</v>
      </c>
      <c r="AA556" s="230">
        <f t="shared" si="76"/>
        <v>0</v>
      </c>
      <c r="AB556" s="313"/>
      <c r="AC556" s="249"/>
      <c r="AD556" s="259" t="s">
        <v>209</v>
      </c>
      <c r="AE556" s="249"/>
      <c r="AF556" s="249"/>
      <c r="AG556" s="249"/>
      <c r="AH556" s="249"/>
      <c r="AI556" s="249"/>
      <c r="AJ556" s="249"/>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c r="CZ556" s="47"/>
      <c r="DA556" s="47"/>
      <c r="DB556" s="47"/>
      <c r="DC556" s="47"/>
      <c r="DD556" s="47"/>
    </row>
    <row r="557" spans="1:200" ht="45" customHeight="1" thickBot="1" x14ac:dyDescent="0.25">
      <c r="A557" s="484"/>
      <c r="B557" s="599" t="s">
        <v>127</v>
      </c>
      <c r="C557" s="298" t="s">
        <v>637</v>
      </c>
      <c r="D557" s="870"/>
      <c r="E557" s="871"/>
      <c r="F557" s="870"/>
      <c r="G557" s="871"/>
      <c r="H557" s="870"/>
      <c r="I557" s="871"/>
      <c r="J557" s="870"/>
      <c r="K557" s="871"/>
      <c r="L557" s="870"/>
      <c r="M557" s="871"/>
      <c r="N557" s="870"/>
      <c r="O557" s="871"/>
      <c r="P557" s="870"/>
      <c r="Q557" s="871"/>
      <c r="R557" s="870"/>
      <c r="S557" s="871"/>
      <c r="T557" s="870"/>
      <c r="U557" s="871"/>
      <c r="V557" s="870"/>
      <c r="W557" s="871"/>
      <c r="X557" s="600"/>
      <c r="Y557" s="601">
        <f t="shared" ref="Y557" si="79">IF(OR(D557="s",F557="s",H557="s",J557="s",L557="s",N557="s",P557="s",R557="s",T557="s",V557="s"), 0, IF(OR(D557="a",F557="a",H557="a",J557="a",L557="a",N557="a",P557="a",R557="a",T557="a",V557="a"),Z557,0))</f>
        <v>0</v>
      </c>
      <c r="Z557" s="602">
        <v>10</v>
      </c>
      <c r="AA557" s="40">
        <f t="shared" si="76"/>
        <v>0</v>
      </c>
      <c r="AB557" s="452"/>
      <c r="AC557" s="249"/>
      <c r="AD557" s="258"/>
      <c r="AE557" s="249"/>
      <c r="AF557" s="249"/>
      <c r="AG557" s="249"/>
      <c r="AH557" s="249"/>
      <c r="AI557" s="249"/>
      <c r="AJ557" s="249"/>
      <c r="BX557" s="249"/>
      <c r="BY557" s="249"/>
      <c r="BZ557" s="249"/>
      <c r="CA557" s="249"/>
      <c r="CB557" s="249"/>
      <c r="CC557" s="249"/>
      <c r="CD557" s="249"/>
      <c r="CE557" s="249"/>
      <c r="CF557" s="249"/>
      <c r="CG557" s="47"/>
      <c r="CH557" s="47"/>
      <c r="CI557" s="47"/>
      <c r="CJ557" s="47"/>
      <c r="CK557" s="47"/>
      <c r="CL557" s="47"/>
      <c r="CM557" s="47"/>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row>
    <row r="558" spans="1:200" ht="45" customHeight="1" x14ac:dyDescent="0.2">
      <c r="A558" s="422"/>
      <c r="B558" s="195" t="s">
        <v>128</v>
      </c>
      <c r="C558" s="154" t="s">
        <v>434</v>
      </c>
      <c r="D558" s="662"/>
      <c r="E558" s="663"/>
      <c r="F558" s="662"/>
      <c r="G558" s="663"/>
      <c r="H558" s="662"/>
      <c r="I558" s="663"/>
      <c r="J558" s="662"/>
      <c r="K558" s="663"/>
      <c r="L558" s="662"/>
      <c r="M558" s="663"/>
      <c r="N558" s="662"/>
      <c r="O558" s="663"/>
      <c r="P558" s="662"/>
      <c r="Q558" s="663"/>
      <c r="R558" s="662"/>
      <c r="S558" s="663"/>
      <c r="T558" s="662"/>
      <c r="U558" s="663"/>
      <c r="V558" s="662"/>
      <c r="W558" s="663"/>
      <c r="X558" s="491"/>
      <c r="Y558" s="94">
        <f>IF(OR(D558="s",F558="s",H558="s",J558="s",L558="s",N558="s",P558="s",R558="s",T558="s",V558="s"), 0, IF(OR(D558="a",F558="a",H558="a",J558="a",L558="a",N558="a",P558="a",R558="a",T558="a",V558="a"),Z558,0))</f>
        <v>0</v>
      </c>
      <c r="Z558" s="391">
        <v>20</v>
      </c>
      <c r="AA558" s="230">
        <f>COUNTIF(D558:W558,"a")+COUNTIF(D558:W558,"s")</f>
        <v>0</v>
      </c>
      <c r="AB558" s="313"/>
      <c r="AC558" s="249"/>
      <c r="AD558" s="259"/>
      <c r="AE558" s="249"/>
      <c r="AF558" s="249"/>
      <c r="AG558" s="249"/>
      <c r="AH558" s="249"/>
      <c r="AI558" s="249"/>
      <c r="AJ558" s="249"/>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c r="CU558" s="47"/>
      <c r="CV558" s="47"/>
      <c r="CW558" s="47"/>
      <c r="CX558" s="47"/>
      <c r="CY558" s="47"/>
      <c r="CZ558" s="47"/>
      <c r="DA558" s="47"/>
      <c r="DB558" s="47"/>
      <c r="DC558" s="47"/>
      <c r="DD558" s="47"/>
    </row>
    <row r="559" spans="1:200" ht="27.95" customHeight="1" thickBot="1" x14ac:dyDescent="0.25">
      <c r="A559" s="375"/>
      <c r="B559" s="192" t="s">
        <v>638</v>
      </c>
      <c r="C559" s="117" t="s">
        <v>639</v>
      </c>
      <c r="D559" s="660"/>
      <c r="E559" s="661"/>
      <c r="F559" s="660"/>
      <c r="G559" s="661"/>
      <c r="H559" s="660"/>
      <c r="I559" s="661"/>
      <c r="J559" s="660"/>
      <c r="K559" s="661"/>
      <c r="L559" s="660"/>
      <c r="M559" s="661"/>
      <c r="N559" s="660"/>
      <c r="O559" s="661"/>
      <c r="P559" s="660"/>
      <c r="Q559" s="661"/>
      <c r="R559" s="660"/>
      <c r="S559" s="661"/>
      <c r="T559" s="660"/>
      <c r="U559" s="661"/>
      <c r="V559" s="660"/>
      <c r="W559" s="661"/>
      <c r="X559" s="95"/>
      <c r="Y559" s="624">
        <f t="shared" ref="Y559" si="80">IF(OR(D559="s",F559="s",H559="s",J559="s",L559="s",N559="s",P559="s",R559="s",T559="s",V559="s"), 0, IF(OR(D559="a",F559="a",H559="a",J559="a",L559="a",N559="a",P559="a",R559="a",T559="a",V559="a"),Z559,0))</f>
        <v>0</v>
      </c>
      <c r="Z559" s="383">
        <v>5</v>
      </c>
      <c r="AA559" s="40">
        <f t="shared" ref="AA559" si="81">COUNTIF(D559:W559,"a")+COUNTIF(D559:W559,"s")</f>
        <v>0</v>
      </c>
      <c r="AB559" s="452"/>
      <c r="AC559" s="249"/>
      <c r="AD559" s="258"/>
      <c r="AE559" s="249"/>
      <c r="AF559" s="249"/>
      <c r="AG559" s="249"/>
      <c r="AH559" s="249"/>
      <c r="AI559" s="249"/>
      <c r="AJ559" s="249"/>
      <c r="BX559" s="249"/>
      <c r="BY559" s="249"/>
      <c r="BZ559" s="249"/>
      <c r="CA559" s="249"/>
      <c r="CB559" s="249"/>
      <c r="CC559" s="249"/>
      <c r="CD559" s="249"/>
      <c r="CE559" s="249"/>
      <c r="CF559" s="249"/>
      <c r="CG559" s="47"/>
      <c r="CH559" s="47"/>
      <c r="CI559" s="47"/>
      <c r="CJ559" s="47"/>
      <c r="CK559" s="47"/>
      <c r="CL559" s="47"/>
      <c r="CM559" s="47"/>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row>
    <row r="560" spans="1:200" ht="21" customHeight="1" thickTop="1" thickBot="1" x14ac:dyDescent="0.25">
      <c r="A560" s="375"/>
      <c r="B560" s="86"/>
      <c r="C560" s="118"/>
      <c r="D560" s="852" t="s">
        <v>443</v>
      </c>
      <c r="E560" s="853"/>
      <c r="F560" s="853"/>
      <c r="G560" s="853"/>
      <c r="H560" s="853"/>
      <c r="I560" s="853"/>
      <c r="J560" s="853"/>
      <c r="K560" s="853"/>
      <c r="L560" s="853"/>
      <c r="M560" s="853"/>
      <c r="N560" s="853"/>
      <c r="O560" s="853"/>
      <c r="P560" s="853"/>
      <c r="Q560" s="853"/>
      <c r="R560" s="853"/>
      <c r="S560" s="853"/>
      <c r="T560" s="853"/>
      <c r="U560" s="853"/>
      <c r="V560" s="853"/>
      <c r="W560" s="853"/>
      <c r="X560" s="854"/>
      <c r="Y560" s="1">
        <f>SUM(Y541:Y559)</f>
        <v>0</v>
      </c>
      <c r="Z560" s="386">
        <f>SUM(Z541:Z551)+SUM(Z553:Z559)</f>
        <v>170</v>
      </c>
      <c r="AA560" s="229"/>
      <c r="AC560" s="249"/>
      <c r="AD560" s="259"/>
      <c r="AE560" s="249"/>
      <c r="AF560" s="249"/>
      <c r="AG560" s="249"/>
      <c r="AH560" s="249"/>
      <c r="AI560" s="249"/>
      <c r="AJ560" s="249"/>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c r="CU560" s="47"/>
      <c r="CV560" s="47"/>
      <c r="CW560" s="47"/>
      <c r="CX560" s="47"/>
      <c r="CY560" s="47"/>
      <c r="CZ560" s="47"/>
      <c r="DA560" s="47"/>
      <c r="DB560" s="47"/>
      <c r="DC560" s="47"/>
      <c r="DD560" s="47"/>
    </row>
    <row r="561" spans="1:200" ht="21" customHeight="1" thickBot="1" x14ac:dyDescent="0.25">
      <c r="A561" s="373"/>
      <c r="B561" s="429"/>
      <c r="C561" s="187"/>
      <c r="D561" s="695"/>
      <c r="E561" s="809"/>
      <c r="F561" s="872">
        <v>90</v>
      </c>
      <c r="G561" s="736"/>
      <c r="H561" s="736"/>
      <c r="I561" s="736"/>
      <c r="J561" s="736"/>
      <c r="K561" s="736"/>
      <c r="L561" s="736"/>
      <c r="M561" s="736"/>
      <c r="N561" s="736"/>
      <c r="O561" s="736"/>
      <c r="P561" s="736"/>
      <c r="Q561" s="736"/>
      <c r="R561" s="736"/>
      <c r="S561" s="736"/>
      <c r="T561" s="736"/>
      <c r="U561" s="736"/>
      <c r="V561" s="736"/>
      <c r="W561" s="736"/>
      <c r="X561" s="736"/>
      <c r="Y561" s="736"/>
      <c r="Z561" s="737"/>
      <c r="AA561" s="229"/>
      <c r="AC561" s="249"/>
      <c r="AD561" s="259"/>
      <c r="AE561" s="249"/>
      <c r="AF561" s="249"/>
      <c r="AG561" s="249"/>
      <c r="AH561" s="249"/>
      <c r="AI561" s="249"/>
      <c r="AJ561" s="249"/>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row>
    <row r="562" spans="1:200" s="89" customFormat="1" ht="30" customHeight="1" thickBot="1" x14ac:dyDescent="0.25">
      <c r="A562" s="422"/>
      <c r="B562" s="277" t="s">
        <v>129</v>
      </c>
      <c r="C562" s="155" t="s">
        <v>27</v>
      </c>
      <c r="D562" s="278"/>
      <c r="E562" s="279"/>
      <c r="F562" s="280"/>
      <c r="G562" s="281"/>
      <c r="H562" s="278"/>
      <c r="I562" s="279"/>
      <c r="J562" s="176" t="s">
        <v>442</v>
      </c>
      <c r="K562" s="281"/>
      <c r="L562" s="176" t="s">
        <v>442</v>
      </c>
      <c r="M562" s="279"/>
      <c r="N562" s="280"/>
      <c r="O562" s="281"/>
      <c r="P562" s="278"/>
      <c r="Q562" s="279"/>
      <c r="R562" s="280"/>
      <c r="S562" s="281"/>
      <c r="T562" s="278"/>
      <c r="U562" s="279"/>
      <c r="V562" s="280"/>
      <c r="W562" s="281"/>
      <c r="X562" s="183"/>
      <c r="Y562" s="183"/>
      <c r="Z562" s="402"/>
      <c r="AA562" s="229"/>
      <c r="AB562" s="47"/>
      <c r="AC562" s="249"/>
      <c r="AD562" s="259"/>
      <c r="AE562" s="249"/>
      <c r="AF562" s="249"/>
      <c r="AG562" s="249"/>
      <c r="AH562" s="249"/>
      <c r="AI562" s="249"/>
      <c r="AJ562" s="249"/>
      <c r="AK562" s="249"/>
      <c r="AL562" s="249"/>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c r="BM562" s="249"/>
      <c r="BN562" s="249"/>
      <c r="BO562" s="249"/>
      <c r="BP562" s="249"/>
      <c r="BQ562" s="249"/>
      <c r="BR562" s="249"/>
      <c r="BS562" s="249"/>
      <c r="BT562" s="249"/>
      <c r="BU562" s="249"/>
      <c r="BV562" s="249"/>
      <c r="BW562" s="249"/>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c r="CU562" s="47"/>
      <c r="CV562" s="47"/>
      <c r="CW562" s="47"/>
      <c r="CX562" s="47"/>
      <c r="CY562" s="47"/>
      <c r="CZ562" s="47"/>
      <c r="DA562" s="47"/>
      <c r="DB562" s="47"/>
      <c r="DC562" s="47"/>
      <c r="DD562" s="47"/>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c r="EK562" s="36"/>
      <c r="EL562" s="36"/>
      <c r="EM562" s="36"/>
      <c r="EN562" s="36"/>
      <c r="EO562" s="36"/>
      <c r="EP562" s="36"/>
      <c r="EQ562" s="36"/>
      <c r="ER562" s="36"/>
      <c r="ES562" s="36"/>
      <c r="ET562" s="36"/>
      <c r="EU562" s="36"/>
      <c r="EV562" s="36"/>
      <c r="EW562" s="36"/>
      <c r="EX562" s="36"/>
      <c r="EY562" s="36"/>
      <c r="EZ562" s="36"/>
      <c r="FA562" s="36"/>
      <c r="FB562" s="36"/>
      <c r="FC562" s="36"/>
      <c r="FD562" s="36"/>
      <c r="FE562" s="36"/>
      <c r="FF562" s="36"/>
      <c r="FG562" s="36"/>
      <c r="FH562" s="36"/>
      <c r="FI562" s="36"/>
      <c r="FJ562" s="36"/>
      <c r="FK562" s="36"/>
      <c r="FL562" s="36"/>
      <c r="FM562" s="36"/>
      <c r="FN562" s="36"/>
      <c r="FO562" s="36"/>
      <c r="FP562" s="36"/>
      <c r="FQ562" s="36"/>
      <c r="FR562" s="36"/>
      <c r="FS562" s="36"/>
      <c r="FT562" s="36"/>
      <c r="FU562" s="36"/>
      <c r="FV562" s="36"/>
      <c r="FW562" s="36"/>
      <c r="FX562" s="36"/>
      <c r="FY562" s="36"/>
      <c r="FZ562" s="36"/>
      <c r="GA562" s="36"/>
      <c r="GB562" s="36"/>
      <c r="GC562" s="36"/>
      <c r="GD562" s="36"/>
      <c r="GE562" s="36"/>
      <c r="GF562" s="36"/>
      <c r="GG562" s="36"/>
      <c r="GH562" s="36"/>
      <c r="GI562" s="36"/>
      <c r="GJ562" s="36"/>
      <c r="GK562" s="36"/>
      <c r="GL562" s="36"/>
      <c r="GM562" s="36"/>
      <c r="GN562" s="36"/>
      <c r="GO562" s="36"/>
      <c r="GP562" s="36"/>
      <c r="GQ562" s="36"/>
      <c r="GR562" s="36"/>
    </row>
    <row r="563" spans="1:200" ht="67.7" customHeight="1" x14ac:dyDescent="0.2">
      <c r="A563" s="446"/>
      <c r="B563" s="188" t="s">
        <v>130</v>
      </c>
      <c r="C563" s="154" t="s">
        <v>640</v>
      </c>
      <c r="D563" s="710"/>
      <c r="E563" s="711"/>
      <c r="F563" s="710"/>
      <c r="G563" s="711"/>
      <c r="H563" s="710"/>
      <c r="I563" s="711"/>
      <c r="J563" s="710"/>
      <c r="K563" s="711"/>
      <c r="L563" s="710"/>
      <c r="M563" s="711"/>
      <c r="N563" s="710"/>
      <c r="O563" s="711"/>
      <c r="P563" s="710"/>
      <c r="Q563" s="711"/>
      <c r="R563" s="710"/>
      <c r="S563" s="711"/>
      <c r="T563" s="710"/>
      <c r="U563" s="711"/>
      <c r="V563" s="710"/>
      <c r="W563" s="711"/>
      <c r="X563" s="95"/>
      <c r="Y563" s="628">
        <f>IF(OR(D563="s",F563="s",H563="s",J563="s",L563="s",N563="s",P563="s",R563="s",T563="s",V563="s"), 0, IF(OR(D563="a",F563="a",H563="a",J563="a",L563="a",N563="a",P563="a",R563="a",T563="a",V563="a"),Z563,0))</f>
        <v>0</v>
      </c>
      <c r="Z563" s="382">
        <v>20</v>
      </c>
      <c r="AA563" s="40">
        <f>COUNTIF(D563:W563,"a")+COUNTIF(D563:W563,"s")</f>
        <v>0</v>
      </c>
      <c r="AB563" s="452"/>
      <c r="AC563" s="249"/>
      <c r="AD563" s="258" t="s">
        <v>209</v>
      </c>
      <c r="AE563" s="249"/>
      <c r="AF563" s="249"/>
      <c r="AG563" s="249"/>
      <c r="AH563" s="249"/>
      <c r="AI563" s="249"/>
      <c r="AJ563" s="249"/>
      <c r="BX563" s="249"/>
      <c r="BY563" s="249"/>
      <c r="BZ563" s="249"/>
      <c r="CA563" s="249"/>
      <c r="CB563" s="249"/>
      <c r="CC563" s="249"/>
      <c r="CD563" s="249"/>
      <c r="CE563" s="249"/>
      <c r="CF563" s="249"/>
      <c r="CG563" s="47"/>
      <c r="CH563" s="47"/>
      <c r="CI563" s="47"/>
      <c r="CJ563" s="47"/>
      <c r="CK563" s="47"/>
      <c r="CL563" s="47"/>
      <c r="CM563" s="47"/>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row>
    <row r="564" spans="1:200" ht="45" customHeight="1" x14ac:dyDescent="0.2">
      <c r="A564" s="446"/>
      <c r="B564" s="189" t="s">
        <v>131</v>
      </c>
      <c r="C564" s="141" t="s">
        <v>713</v>
      </c>
      <c r="D564" s="678"/>
      <c r="E564" s="679"/>
      <c r="F564" s="678"/>
      <c r="G564" s="679"/>
      <c r="H564" s="678"/>
      <c r="I564" s="679"/>
      <c r="J564" s="678"/>
      <c r="K564" s="679"/>
      <c r="L564" s="678"/>
      <c r="M564" s="679"/>
      <c r="N564" s="678"/>
      <c r="O564" s="679"/>
      <c r="P564" s="678"/>
      <c r="Q564" s="679"/>
      <c r="R564" s="678"/>
      <c r="S564" s="679"/>
      <c r="T564" s="678"/>
      <c r="U564" s="679"/>
      <c r="V564" s="678"/>
      <c r="W564" s="679"/>
      <c r="X564" s="95"/>
      <c r="Y564" s="628">
        <f>IF(OR(D564="s",F564="s",H564="s",J564="s",L564="s",N564="s",P564="s",R564="s",T564="s",V564="s"), 0, IF(OR(D564="a",F564="a",H564="a",J564="a",L564="a",N564="a",P564="a",R564="a",T564="a",V564="a"),Z564,0))</f>
        <v>0</v>
      </c>
      <c r="Z564" s="379">
        <v>20</v>
      </c>
      <c r="AA564" s="40">
        <f>COUNTIF(D564:W564,"a")+COUNTIF(D564:W564,"s")</f>
        <v>0</v>
      </c>
      <c r="AB564" s="452"/>
      <c r="AC564" s="249"/>
      <c r="AD564" s="258" t="s">
        <v>209</v>
      </c>
      <c r="AE564" s="249"/>
      <c r="AF564" s="249"/>
      <c r="AG564" s="249"/>
      <c r="AH564" s="249"/>
      <c r="AI564" s="249"/>
      <c r="AJ564" s="249"/>
      <c r="BX564" s="249"/>
      <c r="BY564" s="249"/>
      <c r="BZ564" s="249"/>
      <c r="CA564" s="249"/>
      <c r="CB564" s="249"/>
      <c r="CC564" s="249"/>
      <c r="CD564" s="249"/>
      <c r="CE564" s="249"/>
      <c r="CF564" s="249"/>
      <c r="CG564" s="47"/>
      <c r="CH564" s="47"/>
      <c r="CI564" s="47"/>
      <c r="CJ564" s="47"/>
      <c r="CK564" s="47"/>
      <c r="CL564" s="47"/>
      <c r="CM564" s="47"/>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row>
    <row r="565" spans="1:200" ht="45" customHeight="1" x14ac:dyDescent="0.2">
      <c r="A565" s="384"/>
      <c r="B565" s="189" t="s">
        <v>132</v>
      </c>
      <c r="C565" s="141" t="s">
        <v>641</v>
      </c>
      <c r="D565" s="678"/>
      <c r="E565" s="679"/>
      <c r="F565" s="678"/>
      <c r="G565" s="679"/>
      <c r="H565" s="678"/>
      <c r="I565" s="679"/>
      <c r="J565" s="678"/>
      <c r="K565" s="679"/>
      <c r="L565" s="678"/>
      <c r="M565" s="679"/>
      <c r="N565" s="678"/>
      <c r="O565" s="679"/>
      <c r="P565" s="678"/>
      <c r="Q565" s="679"/>
      <c r="R565" s="678"/>
      <c r="S565" s="679"/>
      <c r="T565" s="678"/>
      <c r="U565" s="679"/>
      <c r="V565" s="678"/>
      <c r="W565" s="679"/>
      <c r="X565" s="95"/>
      <c r="Y565" s="628">
        <f>IF(OR(D565="s",F565="s",H565="s",J565="s",L565="s",N565="s",P565="s",R565="s",T565="s",V565="s"), 0, IF(OR(D565="a",F565="a",H565="a",J565="a",L565="a",N565="a",P565="a",R565="a",T565="a",V565="a"),Z565,0))</f>
        <v>0</v>
      </c>
      <c r="Z565" s="379">
        <v>10</v>
      </c>
      <c r="AA565" s="230">
        <f>COUNTIF(D565:W565,"a")+COUNTIF(D565:W565,"s")</f>
        <v>0</v>
      </c>
      <c r="AB565" s="313"/>
      <c r="AC565" s="249"/>
      <c r="AD565" s="259"/>
      <c r="AE565" s="249"/>
      <c r="AF565" s="249"/>
      <c r="AG565" s="249"/>
      <c r="AH565" s="249"/>
      <c r="AI565" s="249"/>
      <c r="AJ565" s="249"/>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c r="CU565" s="47"/>
      <c r="CV565" s="47"/>
      <c r="CW565" s="47"/>
      <c r="CX565" s="47"/>
      <c r="CY565" s="47"/>
      <c r="CZ565" s="47"/>
      <c r="DA565" s="47"/>
      <c r="DB565" s="47"/>
      <c r="DC565" s="47"/>
      <c r="DD565" s="47"/>
    </row>
    <row r="566" spans="1:200" ht="45" customHeight="1" x14ac:dyDescent="0.2">
      <c r="A566" s="384"/>
      <c r="B566" s="189" t="s">
        <v>201</v>
      </c>
      <c r="C566" s="141" t="s">
        <v>642</v>
      </c>
      <c r="D566" s="678"/>
      <c r="E566" s="679"/>
      <c r="F566" s="678"/>
      <c r="G566" s="679"/>
      <c r="H566" s="678"/>
      <c r="I566" s="679"/>
      <c r="J566" s="678"/>
      <c r="K566" s="679"/>
      <c r="L566" s="678"/>
      <c r="M566" s="679"/>
      <c r="N566" s="678"/>
      <c r="O566" s="679"/>
      <c r="P566" s="678"/>
      <c r="Q566" s="679"/>
      <c r="R566" s="678"/>
      <c r="S566" s="679"/>
      <c r="T566" s="678"/>
      <c r="U566" s="679"/>
      <c r="V566" s="678"/>
      <c r="W566" s="679"/>
      <c r="X566" s="95"/>
      <c r="Y566" s="628">
        <f>IF(OR(D566="s",F566="s",H566="s",J566="s",L566="s",N566="s",P566="s",R566="s",T566="s",V566="s"), 0, IF(OR(D566="a",F566="a",H566="a",J566="a",L566="a",N566="a",P566="a",R566="a",T566="a",V566="a"),Z566,0))</f>
        <v>0</v>
      </c>
      <c r="Z566" s="379">
        <v>10</v>
      </c>
      <c r="AA566" s="230">
        <f>COUNTIF(D566:W566,"a")+COUNTIF(D566:W566,"s")</f>
        <v>0</v>
      </c>
      <c r="AB566" s="313"/>
      <c r="AC566" s="249"/>
      <c r="AD566" s="259"/>
      <c r="AE566" s="249"/>
      <c r="AF566" s="249"/>
      <c r="AG566" s="249"/>
      <c r="AH566" s="249"/>
      <c r="AI566" s="249"/>
      <c r="AJ566" s="249"/>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c r="CU566" s="47"/>
      <c r="CV566" s="47"/>
      <c r="CW566" s="47"/>
      <c r="CX566" s="47"/>
      <c r="CY566" s="47"/>
      <c r="CZ566" s="47"/>
      <c r="DA566" s="47"/>
      <c r="DB566" s="47"/>
      <c r="DC566" s="47"/>
      <c r="DD566" s="47"/>
    </row>
    <row r="567" spans="1:200" ht="27.95" customHeight="1" thickBot="1" x14ac:dyDescent="0.25">
      <c r="A567" s="384"/>
      <c r="B567" s="189" t="s">
        <v>133</v>
      </c>
      <c r="C567" s="141" t="s">
        <v>544</v>
      </c>
      <c r="D567" s="630"/>
      <c r="E567" s="635"/>
      <c r="F567" s="630"/>
      <c r="G567" s="635"/>
      <c r="H567" s="630"/>
      <c r="I567" s="635"/>
      <c r="J567" s="630"/>
      <c r="K567" s="635"/>
      <c r="L567" s="630"/>
      <c r="M567" s="635"/>
      <c r="N567" s="630"/>
      <c r="O567" s="635"/>
      <c r="P567" s="630"/>
      <c r="Q567" s="635"/>
      <c r="R567" s="630"/>
      <c r="S567" s="635"/>
      <c r="T567" s="630"/>
      <c r="U567" s="635"/>
      <c r="V567" s="630"/>
      <c r="W567" s="635"/>
      <c r="X567" s="95"/>
      <c r="Y567" s="628">
        <f>IF(OR(D567="s",F567="s",H567="s",J567="s",L567="s",N567="s",P567="s",R567="s",T567="s",V567="s"), 0, IF(OR(D567="a",F567="a",H567="a",J567="a",L567="a",N567="a",P567="a",R567="a",T567="a",V567="a"),Z567,0))</f>
        <v>0</v>
      </c>
      <c r="Z567" s="383">
        <v>10</v>
      </c>
      <c r="AA567" s="230">
        <f>COUNTIF(D567:W567,"a")+COUNTIF(D567:W567,"s")</f>
        <v>0</v>
      </c>
      <c r="AB567" s="313"/>
      <c r="AC567" s="249"/>
      <c r="AD567" s="259" t="s">
        <v>209</v>
      </c>
      <c r="AE567" s="249"/>
      <c r="AF567" s="249"/>
      <c r="AG567" s="249"/>
      <c r="AH567" s="249"/>
      <c r="AI567" s="249"/>
      <c r="AJ567" s="249"/>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c r="CU567" s="47"/>
      <c r="CV567" s="47"/>
      <c r="CW567" s="47"/>
      <c r="CX567" s="47"/>
      <c r="CY567" s="47"/>
      <c r="CZ567" s="47"/>
      <c r="DA567" s="47"/>
      <c r="DB567" s="47"/>
      <c r="DC567" s="47"/>
      <c r="DD567" s="47"/>
    </row>
    <row r="568" spans="1:200" ht="21" customHeight="1" thickTop="1" thickBot="1" x14ac:dyDescent="0.25">
      <c r="A568" s="384"/>
      <c r="B568" s="86"/>
      <c r="C568" s="117"/>
      <c r="D568" s="692" t="s">
        <v>443</v>
      </c>
      <c r="E568" s="702"/>
      <c r="F568" s="702"/>
      <c r="G568" s="702"/>
      <c r="H568" s="702"/>
      <c r="I568" s="702"/>
      <c r="J568" s="702"/>
      <c r="K568" s="702"/>
      <c r="L568" s="702"/>
      <c r="M568" s="702"/>
      <c r="N568" s="702"/>
      <c r="O568" s="702"/>
      <c r="P568" s="702"/>
      <c r="Q568" s="702"/>
      <c r="R568" s="702"/>
      <c r="S568" s="702"/>
      <c r="T568" s="702"/>
      <c r="U568" s="702"/>
      <c r="V568" s="702"/>
      <c r="W568" s="702"/>
      <c r="X568" s="703"/>
      <c r="Y568" s="1">
        <f>SUM(Y563:Y567)</f>
        <v>0</v>
      </c>
      <c r="Z568" s="380">
        <f>SUM(Z563:Z567)</f>
        <v>70</v>
      </c>
      <c r="AA568" s="229"/>
      <c r="AC568" s="249"/>
      <c r="AD568" s="259"/>
      <c r="AE568" s="249"/>
      <c r="AF568" s="249"/>
      <c r="AG568" s="249"/>
      <c r="AH568" s="249"/>
      <c r="AI568" s="249"/>
      <c r="AJ568" s="249"/>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c r="CU568" s="47"/>
      <c r="CV568" s="47"/>
      <c r="CW568" s="47"/>
      <c r="CX568" s="47"/>
      <c r="CY568" s="47"/>
      <c r="CZ568" s="47"/>
      <c r="DA568" s="47"/>
      <c r="DB568" s="47"/>
      <c r="DC568" s="47"/>
      <c r="DD568" s="47"/>
    </row>
    <row r="569" spans="1:200" s="98" customFormat="1" ht="21" customHeight="1" thickBot="1" x14ac:dyDescent="0.25">
      <c r="A569" s="384"/>
      <c r="B569" s="99"/>
      <c r="C569" s="146"/>
      <c r="D569" s="695"/>
      <c r="E569" s="809"/>
      <c r="F569" s="906">
        <v>50</v>
      </c>
      <c r="G569" s="736"/>
      <c r="H569" s="736"/>
      <c r="I569" s="736"/>
      <c r="J569" s="736"/>
      <c r="K569" s="736"/>
      <c r="L569" s="736"/>
      <c r="M569" s="736"/>
      <c r="N569" s="736"/>
      <c r="O569" s="736"/>
      <c r="P569" s="736"/>
      <c r="Q569" s="736"/>
      <c r="R569" s="736"/>
      <c r="S569" s="736"/>
      <c r="T569" s="736"/>
      <c r="U569" s="736"/>
      <c r="V569" s="736"/>
      <c r="W569" s="736"/>
      <c r="X569" s="736"/>
      <c r="Y569" s="736"/>
      <c r="Z569" s="737"/>
      <c r="AA569" s="229"/>
      <c r="AB569" s="47"/>
      <c r="AC569" s="249"/>
      <c r="AD569" s="259"/>
      <c r="AE569" s="249"/>
      <c r="AF569" s="249"/>
      <c r="AG569" s="249"/>
      <c r="AH569" s="249"/>
      <c r="AI569" s="249"/>
      <c r="AJ569" s="249"/>
      <c r="AK569" s="249"/>
      <c r="AL569" s="249"/>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c r="BM569" s="249"/>
      <c r="BN569" s="249"/>
      <c r="BO569" s="249"/>
      <c r="BP569" s="249"/>
      <c r="BQ569" s="249"/>
      <c r="BR569" s="249"/>
      <c r="BS569" s="249"/>
      <c r="BT569" s="249"/>
      <c r="BU569" s="249"/>
      <c r="BV569" s="249"/>
      <c r="BW569" s="249"/>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c r="CU569" s="47"/>
      <c r="CV569" s="47"/>
      <c r="CW569" s="47"/>
      <c r="CX569" s="47"/>
      <c r="CY569" s="47"/>
      <c r="CZ569" s="47"/>
      <c r="DA569" s="47"/>
      <c r="DB569" s="47"/>
      <c r="DC569" s="47"/>
      <c r="DD569" s="47"/>
      <c r="DE569" s="36"/>
      <c r="DF569" s="36"/>
      <c r="DG569" s="36"/>
      <c r="DH569" s="36"/>
      <c r="DI569" s="36"/>
      <c r="DJ569" s="36"/>
      <c r="DK569" s="36"/>
      <c r="DL569" s="36"/>
      <c r="DM569" s="36"/>
      <c r="DN569" s="36"/>
      <c r="DO569" s="36"/>
      <c r="DP569" s="36"/>
      <c r="DQ569" s="36"/>
      <c r="DR569" s="36"/>
      <c r="DS569" s="36"/>
      <c r="DT569" s="36"/>
      <c r="DU569" s="36"/>
      <c r="DV569" s="36"/>
      <c r="DW569" s="36"/>
      <c r="DX569" s="36"/>
      <c r="DY569" s="36"/>
      <c r="DZ569" s="36"/>
      <c r="EA569" s="36"/>
      <c r="EB569" s="36"/>
      <c r="EC569" s="36"/>
      <c r="ED569" s="36"/>
      <c r="EE569" s="36"/>
      <c r="EF569" s="36"/>
      <c r="EG569" s="36"/>
      <c r="EH569" s="36"/>
      <c r="EI569" s="36"/>
      <c r="EJ569" s="36"/>
      <c r="EK569" s="36"/>
      <c r="EL569" s="36"/>
      <c r="EM569" s="36"/>
      <c r="EN569" s="36"/>
      <c r="EO569" s="36"/>
      <c r="EP569" s="36"/>
      <c r="EQ569" s="36"/>
      <c r="ER569" s="36"/>
      <c r="ES569" s="36"/>
      <c r="ET569" s="36"/>
      <c r="EU569" s="36"/>
      <c r="EV569" s="36"/>
      <c r="EW569" s="36"/>
      <c r="EX569" s="36"/>
      <c r="EY569" s="36"/>
      <c r="EZ569" s="36"/>
      <c r="FA569" s="36"/>
      <c r="FB569" s="36"/>
      <c r="FC569" s="36"/>
      <c r="FD569" s="36"/>
      <c r="FE569" s="36"/>
      <c r="FF569" s="36"/>
      <c r="FG569" s="36"/>
      <c r="FH569" s="36"/>
      <c r="FI569" s="36"/>
      <c r="FJ569" s="36"/>
      <c r="FK569" s="36"/>
      <c r="FL569" s="36"/>
      <c r="FM569" s="36"/>
      <c r="FN569" s="36"/>
      <c r="FO569" s="36"/>
      <c r="FP569" s="36"/>
      <c r="FQ569" s="36"/>
      <c r="FR569" s="36"/>
      <c r="FS569" s="36"/>
      <c r="FT569" s="36"/>
      <c r="FU569" s="36"/>
      <c r="FV569" s="36"/>
      <c r="FW569" s="36"/>
      <c r="FX569" s="36"/>
      <c r="FY569" s="36"/>
      <c r="FZ569" s="36"/>
      <c r="GA569" s="36"/>
      <c r="GB569" s="36"/>
      <c r="GC569" s="36"/>
      <c r="GD569" s="36"/>
      <c r="GE569" s="36"/>
      <c r="GF569" s="36"/>
      <c r="GG569" s="36"/>
      <c r="GH569" s="36"/>
      <c r="GI569" s="36"/>
      <c r="GJ569" s="36"/>
      <c r="GK569" s="36"/>
      <c r="GL569" s="36"/>
      <c r="GM569" s="36"/>
      <c r="GN569" s="36"/>
      <c r="GO569" s="36"/>
      <c r="GP569" s="36"/>
      <c r="GQ569" s="36"/>
      <c r="GR569" s="36"/>
    </row>
    <row r="570" spans="1:200" s="89" customFormat="1" ht="30" customHeight="1" thickBot="1" x14ac:dyDescent="0.25">
      <c r="A570" s="384"/>
      <c r="B570" s="194" t="s">
        <v>134</v>
      </c>
      <c r="C570" s="129" t="s">
        <v>643</v>
      </c>
      <c r="D570" s="8"/>
      <c r="E570" s="7"/>
      <c r="F570" s="8"/>
      <c r="G570" s="9"/>
      <c r="H570" s="6"/>
      <c r="I570" s="7"/>
      <c r="J570" s="8"/>
      <c r="K570" s="9"/>
      <c r="L570" s="12" t="s">
        <v>442</v>
      </c>
      <c r="M570" s="7"/>
      <c r="N570" s="8"/>
      <c r="O570" s="9"/>
      <c r="P570" s="6"/>
      <c r="Q570" s="7"/>
      <c r="R570" s="8"/>
      <c r="S570" s="9"/>
      <c r="T570" s="6"/>
      <c r="U570" s="7"/>
      <c r="V570" s="8"/>
      <c r="W570" s="9"/>
      <c r="X570" s="13"/>
      <c r="Y570" s="13"/>
      <c r="Z570" s="18"/>
      <c r="AA570" s="466"/>
      <c r="AB570" s="47"/>
      <c r="AC570" s="249"/>
      <c r="AD570" s="258"/>
      <c r="AE570" s="249"/>
      <c r="AF570" s="249"/>
      <c r="AG570" s="249"/>
      <c r="AH570" s="249"/>
      <c r="AI570" s="249"/>
      <c r="AJ570" s="249"/>
      <c r="AK570" s="249"/>
      <c r="AL570" s="249"/>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c r="BM570" s="249"/>
      <c r="BN570" s="249"/>
      <c r="BO570" s="249"/>
      <c r="BP570" s="249"/>
      <c r="BQ570" s="249"/>
      <c r="BR570" s="249"/>
      <c r="BS570" s="249"/>
      <c r="BT570" s="249"/>
      <c r="BU570" s="249"/>
      <c r="BV570" s="249"/>
      <c r="BW570" s="249"/>
      <c r="BX570" s="249"/>
      <c r="BY570" s="249"/>
      <c r="BZ570" s="249"/>
      <c r="CA570" s="249"/>
      <c r="CB570" s="249"/>
      <c r="CC570" s="249"/>
      <c r="CD570" s="249"/>
      <c r="CE570" s="249"/>
      <c r="CF570" s="249"/>
      <c r="CG570" s="47"/>
      <c r="CH570" s="47"/>
      <c r="CI570" s="47"/>
      <c r="CJ570" s="47"/>
      <c r="CK570" s="47"/>
      <c r="CL570" s="47"/>
      <c r="CM570" s="47"/>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c r="DL570" s="36"/>
      <c r="DM570" s="36"/>
      <c r="DN570" s="36"/>
      <c r="DO570" s="36"/>
      <c r="DP570" s="36"/>
      <c r="DQ570" s="36"/>
      <c r="DR570" s="36"/>
      <c r="DS570" s="36"/>
      <c r="DT570" s="36"/>
      <c r="DU570" s="36"/>
      <c r="DV570" s="36"/>
      <c r="DW570" s="36"/>
      <c r="DX570" s="36"/>
      <c r="DY570" s="36"/>
      <c r="DZ570" s="36"/>
      <c r="EA570" s="36"/>
      <c r="EB570" s="36"/>
      <c r="EC570" s="36"/>
      <c r="ED570" s="36"/>
      <c r="EE570" s="36"/>
      <c r="EF570" s="36"/>
      <c r="EG570" s="36"/>
      <c r="EH570" s="36"/>
      <c r="EI570" s="36"/>
      <c r="EJ570" s="36"/>
      <c r="EK570" s="36"/>
      <c r="EL570" s="36"/>
      <c r="EM570" s="36"/>
      <c r="EN570" s="36"/>
      <c r="EO570" s="36"/>
      <c r="EP570" s="36"/>
      <c r="EQ570" s="36"/>
      <c r="ER570" s="36"/>
      <c r="ES570" s="36"/>
      <c r="ET570" s="36"/>
      <c r="EU570" s="36"/>
      <c r="EV570" s="36"/>
      <c r="EW570" s="36"/>
      <c r="EX570" s="36"/>
      <c r="EY570" s="36"/>
      <c r="EZ570" s="36"/>
      <c r="FA570" s="36"/>
      <c r="FB570" s="36"/>
      <c r="FC570" s="36"/>
      <c r="FD570" s="36"/>
      <c r="FE570" s="36"/>
      <c r="FF570" s="36"/>
      <c r="FG570" s="36"/>
      <c r="FH570" s="36"/>
      <c r="FI570" s="36"/>
      <c r="FJ570" s="36"/>
      <c r="FK570" s="36"/>
      <c r="FL570" s="36"/>
      <c r="FM570" s="36"/>
      <c r="FN570" s="36"/>
      <c r="FO570" s="36"/>
      <c r="FP570" s="36"/>
      <c r="FQ570" s="36"/>
    </row>
    <row r="571" spans="1:200" s="36" customFormat="1" ht="30" customHeight="1" x14ac:dyDescent="0.2">
      <c r="A571" s="375"/>
      <c r="B571" s="201"/>
      <c r="C571" s="359" t="s">
        <v>1116</v>
      </c>
      <c r="D571" s="680"/>
      <c r="E571" s="681"/>
      <c r="F571" s="681"/>
      <c r="G571" s="681"/>
      <c r="H571" s="681"/>
      <c r="I571" s="681"/>
      <c r="J571" s="681"/>
      <c r="K571" s="681"/>
      <c r="L571" s="681"/>
      <c r="M571" s="681"/>
      <c r="N571" s="681"/>
      <c r="O571" s="681"/>
      <c r="P571" s="681"/>
      <c r="Q571" s="681"/>
      <c r="R571" s="681"/>
      <c r="S571" s="681"/>
      <c r="T571" s="681"/>
      <c r="U571" s="681"/>
      <c r="V571" s="681"/>
      <c r="W571" s="681"/>
      <c r="X571" s="681"/>
      <c r="Y571" s="681"/>
      <c r="Z571" s="682"/>
      <c r="AA571" s="40"/>
      <c r="AB571" s="53"/>
      <c r="AC571" s="247"/>
      <c r="AD571" s="247"/>
      <c r="AE571" s="247"/>
      <c r="AF571" s="247"/>
      <c r="AG571" s="247"/>
      <c r="AH571" s="247"/>
      <c r="AI571" s="247"/>
      <c r="AJ571" s="247"/>
      <c r="AK571" s="247"/>
      <c r="AL571" s="249"/>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c r="BM571" s="249"/>
      <c r="BN571" s="249"/>
      <c r="BO571" s="249"/>
      <c r="BP571" s="249"/>
      <c r="BQ571" s="249"/>
      <c r="BR571" s="249"/>
      <c r="BS571" s="249"/>
      <c r="BT571" s="249"/>
      <c r="BU571" s="249"/>
      <c r="BV571" s="249"/>
      <c r="BW571" s="249"/>
      <c r="BX571" s="249"/>
      <c r="BY571" s="249"/>
      <c r="BZ571" s="249"/>
      <c r="CA571" s="249"/>
      <c r="CB571" s="249"/>
      <c r="CC571" s="249"/>
      <c r="CD571" s="249"/>
      <c r="CE571" s="249"/>
    </row>
    <row r="572" spans="1:200" ht="67.7" customHeight="1" x14ac:dyDescent="0.2">
      <c r="A572" s="384"/>
      <c r="B572" s="191" t="s">
        <v>135</v>
      </c>
      <c r="C572" s="154" t="s">
        <v>1117</v>
      </c>
      <c r="D572" s="674"/>
      <c r="E572" s="675"/>
      <c r="F572" s="674"/>
      <c r="G572" s="675"/>
      <c r="H572" s="674"/>
      <c r="I572" s="675"/>
      <c r="J572" s="674"/>
      <c r="K572" s="675"/>
      <c r="L572" s="674"/>
      <c r="M572" s="675"/>
      <c r="N572" s="674"/>
      <c r="O572" s="675"/>
      <c r="P572" s="674"/>
      <c r="Q572" s="675"/>
      <c r="R572" s="674"/>
      <c r="S572" s="675"/>
      <c r="T572" s="674"/>
      <c r="U572" s="675"/>
      <c r="V572" s="674"/>
      <c r="W572" s="675"/>
      <c r="X572" s="611"/>
      <c r="Y572" s="94">
        <f t="shared" ref="Y572:Y581" si="82">IF(OR(D572="s",F572="s",H572="s",J572="s",L572="s",N572="s",P572="s",R572="s",T572="s",V572="s"), 0, IF(OR(D572="a",F572="a",H572="a",J572="a",L572="a",N572="a",P572="a",R572="a",T572="a",V572="a"),Z572,0))</f>
        <v>0</v>
      </c>
      <c r="Z572" s="391">
        <v>5</v>
      </c>
      <c r="AA572" s="40">
        <f t="shared" ref="AA572:AA581" si="83">COUNTIF(D572:W572,"a")+COUNTIF(D572:W572,"s")</f>
        <v>0</v>
      </c>
      <c r="AB572" s="452"/>
      <c r="AC572" s="249"/>
      <c r="AD572" s="258" t="s">
        <v>209</v>
      </c>
      <c r="AE572" s="249"/>
      <c r="AF572" s="249"/>
      <c r="AG572" s="249"/>
      <c r="AH572" s="249"/>
      <c r="AI572" s="249"/>
      <c r="AJ572" s="249"/>
      <c r="BX572" s="249"/>
      <c r="BY572" s="249"/>
      <c r="BZ572" s="249"/>
      <c r="CA572" s="249"/>
      <c r="CB572" s="249"/>
      <c r="CC572" s="249"/>
      <c r="CD572" s="249"/>
      <c r="CE572" s="249"/>
      <c r="CF572" s="249"/>
      <c r="CG572" s="47"/>
      <c r="CH572" s="47"/>
      <c r="CI572" s="47"/>
      <c r="CJ572" s="47"/>
      <c r="CK572" s="47"/>
      <c r="CL572" s="47"/>
      <c r="CM572" s="47"/>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row>
    <row r="573" spans="1:200" ht="27.95" customHeight="1" x14ac:dyDescent="0.2">
      <c r="A573" s="384"/>
      <c r="B573" s="191" t="s">
        <v>644</v>
      </c>
      <c r="C573" s="154" t="s">
        <v>645</v>
      </c>
      <c r="D573" s="676"/>
      <c r="E573" s="677"/>
      <c r="F573" s="676"/>
      <c r="G573" s="677"/>
      <c r="H573" s="676"/>
      <c r="I573" s="677"/>
      <c r="J573" s="676"/>
      <c r="K573" s="677"/>
      <c r="L573" s="676"/>
      <c r="M573" s="677"/>
      <c r="N573" s="676"/>
      <c r="O573" s="677"/>
      <c r="P573" s="676"/>
      <c r="Q573" s="677"/>
      <c r="R573" s="676"/>
      <c r="S573" s="677"/>
      <c r="T573" s="676"/>
      <c r="U573" s="677"/>
      <c r="V573" s="676"/>
      <c r="W573" s="677"/>
      <c r="X573" s="103"/>
      <c r="Y573" s="622">
        <f t="shared" si="82"/>
        <v>0</v>
      </c>
      <c r="Z573" s="379">
        <v>10</v>
      </c>
      <c r="AA573" s="40">
        <f t="shared" si="83"/>
        <v>0</v>
      </c>
      <c r="AB573" s="452"/>
      <c r="AC573" s="249"/>
      <c r="AD573" s="258"/>
      <c r="AE573" s="249"/>
      <c r="AF573" s="249"/>
      <c r="AG573" s="249"/>
      <c r="AH573" s="249"/>
      <c r="AI573" s="249"/>
      <c r="AJ573" s="249"/>
      <c r="BX573" s="249"/>
      <c r="BY573" s="249"/>
      <c r="BZ573" s="249"/>
      <c r="CA573" s="249"/>
      <c r="CB573" s="249"/>
      <c r="CC573" s="249"/>
      <c r="CD573" s="249"/>
      <c r="CE573" s="249"/>
      <c r="CF573" s="249"/>
      <c r="CG573" s="47"/>
      <c r="CH573" s="47"/>
      <c r="CI573" s="47"/>
      <c r="CJ573" s="47"/>
      <c r="CK573" s="47"/>
      <c r="CL573" s="47"/>
      <c r="CM573" s="47"/>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row>
    <row r="574" spans="1:200" ht="45" customHeight="1" x14ac:dyDescent="0.2">
      <c r="A574" s="384"/>
      <c r="B574" s="191" t="s">
        <v>136</v>
      </c>
      <c r="C574" s="612" t="s">
        <v>646</v>
      </c>
      <c r="D574" s="689"/>
      <c r="E574" s="690"/>
      <c r="F574" s="689"/>
      <c r="G574" s="690"/>
      <c r="H574" s="689"/>
      <c r="I574" s="690"/>
      <c r="J574" s="689"/>
      <c r="K574" s="690"/>
      <c r="L574" s="689"/>
      <c r="M574" s="690"/>
      <c r="N574" s="689"/>
      <c r="O574" s="690"/>
      <c r="P574" s="689"/>
      <c r="Q574" s="690"/>
      <c r="R574" s="689"/>
      <c r="S574" s="690"/>
      <c r="T574" s="689"/>
      <c r="U574" s="690"/>
      <c r="V574" s="689"/>
      <c r="W574" s="690"/>
      <c r="X574" s="613"/>
      <c r="Y574" s="624">
        <f t="shared" si="82"/>
        <v>0</v>
      </c>
      <c r="Z574" s="383">
        <v>10</v>
      </c>
      <c r="AA574" s="40">
        <f t="shared" si="83"/>
        <v>0</v>
      </c>
      <c r="AB574" s="452"/>
      <c r="AC574" s="249"/>
      <c r="AD574" s="258" t="s">
        <v>209</v>
      </c>
      <c r="AE574" s="249"/>
      <c r="AF574" s="249"/>
      <c r="AG574" s="249"/>
      <c r="AH574" s="249"/>
      <c r="AI574" s="249"/>
      <c r="AJ574" s="249"/>
      <c r="BX574" s="249"/>
      <c r="BY574" s="249"/>
      <c r="BZ574" s="249"/>
      <c r="CA574" s="249"/>
      <c r="CB574" s="249"/>
      <c r="CC574" s="249"/>
      <c r="CD574" s="249"/>
      <c r="CE574" s="249"/>
      <c r="CF574" s="249"/>
      <c r="CG574" s="47"/>
      <c r="CH574" s="47"/>
      <c r="CI574" s="47"/>
      <c r="CJ574" s="47"/>
      <c r="CK574" s="47"/>
      <c r="CL574" s="47"/>
      <c r="CM574" s="47"/>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row>
    <row r="575" spans="1:200" s="36" customFormat="1" ht="30" customHeight="1" x14ac:dyDescent="0.2">
      <c r="A575" s="375"/>
      <c r="B575" s="201"/>
      <c r="C575" s="551" t="s">
        <v>1118</v>
      </c>
      <c r="D575" s="745"/>
      <c r="E575" s="730"/>
      <c r="F575" s="730"/>
      <c r="G575" s="730"/>
      <c r="H575" s="730"/>
      <c r="I575" s="730"/>
      <c r="J575" s="730"/>
      <c r="K575" s="730"/>
      <c r="L575" s="730"/>
      <c r="M575" s="730"/>
      <c r="N575" s="730"/>
      <c r="O575" s="730"/>
      <c r="P575" s="730"/>
      <c r="Q575" s="730"/>
      <c r="R575" s="730"/>
      <c r="S575" s="730"/>
      <c r="T575" s="730"/>
      <c r="U575" s="730"/>
      <c r="V575" s="730"/>
      <c r="W575" s="730"/>
      <c r="X575" s="730"/>
      <c r="Y575" s="730"/>
      <c r="Z575" s="731"/>
      <c r="AA575" s="40"/>
      <c r="AB575" s="53"/>
      <c r="AC575" s="247"/>
      <c r="AD575" s="247"/>
      <c r="AE575" s="247"/>
      <c r="AF575" s="247"/>
      <c r="AG575" s="247"/>
      <c r="AH575" s="247"/>
      <c r="AI575" s="247"/>
      <c r="AJ575" s="247"/>
      <c r="AK575" s="247"/>
      <c r="AL575" s="249"/>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c r="BM575" s="249"/>
      <c r="BN575" s="249"/>
      <c r="BO575" s="249"/>
      <c r="BP575" s="249"/>
      <c r="BQ575" s="249"/>
      <c r="BR575" s="249"/>
      <c r="BS575" s="249"/>
      <c r="BT575" s="249"/>
      <c r="BU575" s="249"/>
      <c r="BV575" s="249"/>
      <c r="BW575" s="249"/>
      <c r="BX575" s="249"/>
      <c r="BY575" s="249"/>
      <c r="BZ575" s="249"/>
      <c r="CA575" s="249"/>
      <c r="CB575" s="249"/>
      <c r="CC575" s="249"/>
      <c r="CD575" s="249"/>
      <c r="CE575" s="249"/>
    </row>
    <row r="576" spans="1:200" ht="67.7" customHeight="1" x14ac:dyDescent="0.2">
      <c r="A576" s="384" t="s">
        <v>425</v>
      </c>
      <c r="B576" s="191" t="s">
        <v>647</v>
      </c>
      <c r="C576" s="154" t="s">
        <v>1119</v>
      </c>
      <c r="D576" s="691"/>
      <c r="E576" s="677"/>
      <c r="F576" s="691"/>
      <c r="G576" s="677"/>
      <c r="H576" s="691"/>
      <c r="I576" s="677"/>
      <c r="J576" s="691"/>
      <c r="K576" s="677"/>
      <c r="L576" s="691"/>
      <c r="M576" s="677"/>
      <c r="N576" s="691"/>
      <c r="O576" s="677"/>
      <c r="P576" s="691"/>
      <c r="Q576" s="677"/>
      <c r="R576" s="691"/>
      <c r="S576" s="677"/>
      <c r="T576" s="691"/>
      <c r="U576" s="677"/>
      <c r="V576" s="691"/>
      <c r="W576" s="677"/>
      <c r="X576" s="103"/>
      <c r="Y576" s="622">
        <f t="shared" si="82"/>
        <v>0</v>
      </c>
      <c r="Z576" s="379">
        <v>30</v>
      </c>
      <c r="AA576" s="40">
        <f t="shared" si="83"/>
        <v>0</v>
      </c>
      <c r="AB576" s="452"/>
      <c r="AC576" s="249"/>
      <c r="AD576" s="258" t="s">
        <v>209</v>
      </c>
      <c r="AE576" s="249"/>
      <c r="AF576" s="249"/>
      <c r="AG576" s="249"/>
      <c r="AH576" s="249"/>
      <c r="AI576" s="249"/>
      <c r="AJ576" s="249"/>
      <c r="BX576" s="249"/>
      <c r="BY576" s="249"/>
      <c r="BZ576" s="249"/>
      <c r="CA576" s="249"/>
      <c r="CB576" s="249"/>
      <c r="CC576" s="249"/>
      <c r="CD576" s="249"/>
      <c r="CE576" s="249"/>
      <c r="CF576" s="249"/>
      <c r="CG576" s="47"/>
      <c r="CH576" s="47"/>
      <c r="CI576" s="47"/>
      <c r="CJ576" s="47"/>
      <c r="CK576" s="47"/>
      <c r="CL576" s="47"/>
      <c r="CM576" s="47"/>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row>
    <row r="577" spans="1:200" ht="67.7" customHeight="1" x14ac:dyDescent="0.2">
      <c r="A577" s="384" t="s">
        <v>425</v>
      </c>
      <c r="B577" s="191" t="s">
        <v>1120</v>
      </c>
      <c r="C577" s="154" t="s">
        <v>1121</v>
      </c>
      <c r="D577" s="691"/>
      <c r="E577" s="677"/>
      <c r="F577" s="691"/>
      <c r="G577" s="677"/>
      <c r="H577" s="691"/>
      <c r="I577" s="677"/>
      <c r="J577" s="691"/>
      <c r="K577" s="677"/>
      <c r="L577" s="691"/>
      <c r="M577" s="677"/>
      <c r="N577" s="691"/>
      <c r="O577" s="677"/>
      <c r="P577" s="691"/>
      <c r="Q577" s="677"/>
      <c r="R577" s="691"/>
      <c r="S577" s="677"/>
      <c r="T577" s="691"/>
      <c r="U577" s="677"/>
      <c r="V577" s="691"/>
      <c r="W577" s="677"/>
      <c r="X577" s="103"/>
      <c r="Y577" s="622">
        <f t="shared" si="82"/>
        <v>0</v>
      </c>
      <c r="Z577" s="379">
        <v>15</v>
      </c>
      <c r="AA577" s="40">
        <f>COUNTIF(D577:W577,"a")+COUNTIF(D577:W577,"s")</f>
        <v>0</v>
      </c>
      <c r="AB577" s="452"/>
      <c r="AC577" s="249"/>
      <c r="AD577" s="258"/>
      <c r="AE577" s="249"/>
      <c r="AF577" s="249"/>
      <c r="AG577" s="249"/>
      <c r="AH577" s="249"/>
      <c r="AI577" s="249"/>
      <c r="AJ577" s="249"/>
      <c r="BX577" s="249"/>
      <c r="BY577" s="249"/>
      <c r="BZ577" s="249"/>
      <c r="CA577" s="249"/>
      <c r="CB577" s="249"/>
      <c r="CC577" s="249"/>
      <c r="CD577" s="249"/>
      <c r="CE577" s="249"/>
      <c r="CF577" s="249"/>
      <c r="CG577" s="47"/>
      <c r="CH577" s="47"/>
      <c r="CI577" s="47"/>
      <c r="CJ577" s="47"/>
      <c r="CK577" s="47"/>
      <c r="CL577" s="47"/>
      <c r="CM577" s="47"/>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row>
    <row r="578" spans="1:200" ht="126" customHeight="1" x14ac:dyDescent="0.2">
      <c r="A578" s="384" t="s">
        <v>425</v>
      </c>
      <c r="B578" s="191" t="s">
        <v>1122</v>
      </c>
      <c r="C578" s="154" t="s">
        <v>1123</v>
      </c>
      <c r="D578" s="676"/>
      <c r="E578" s="677"/>
      <c r="F578" s="676"/>
      <c r="G578" s="677"/>
      <c r="H578" s="676"/>
      <c r="I578" s="677"/>
      <c r="J578" s="676"/>
      <c r="K578" s="677"/>
      <c r="L578" s="676"/>
      <c r="M578" s="677"/>
      <c r="N578" s="676"/>
      <c r="O578" s="677"/>
      <c r="P578" s="676"/>
      <c r="Q578" s="677"/>
      <c r="R578" s="676"/>
      <c r="S578" s="677"/>
      <c r="T578" s="676"/>
      <c r="U578" s="677"/>
      <c r="V578" s="676"/>
      <c r="W578" s="677"/>
      <c r="X578" s="103"/>
      <c r="Y578" s="622">
        <f t="shared" si="82"/>
        <v>0</v>
      </c>
      <c r="Z578" s="379">
        <v>15</v>
      </c>
      <c r="AA578" s="40">
        <f t="shared" ref="AA578" si="84">COUNTIF(D578:W578,"a")+COUNTIF(D578:W578,"s")</f>
        <v>0</v>
      </c>
      <c r="AB578" s="452"/>
      <c r="AC578" s="249"/>
      <c r="AD578" s="258" t="s">
        <v>209</v>
      </c>
      <c r="AE578" s="249"/>
      <c r="AF578" s="249"/>
      <c r="AG578" s="249"/>
      <c r="AH578" s="249"/>
      <c r="AI578" s="249"/>
      <c r="AJ578" s="249"/>
      <c r="BX578" s="249"/>
      <c r="BY578" s="249"/>
      <c r="BZ578" s="249"/>
      <c r="CA578" s="249"/>
      <c r="CB578" s="249"/>
      <c r="CC578" s="249"/>
      <c r="CD578" s="249"/>
      <c r="CE578" s="249"/>
      <c r="CF578" s="249"/>
      <c r="CG578" s="47"/>
      <c r="CH578" s="47"/>
      <c r="CI578" s="47"/>
      <c r="CJ578" s="47"/>
      <c r="CK578" s="47"/>
      <c r="CL578" s="47"/>
      <c r="CM578" s="47"/>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row>
    <row r="579" spans="1:200" s="36" customFormat="1" ht="30" customHeight="1" x14ac:dyDescent="0.2">
      <c r="A579" s="375"/>
      <c r="B579" s="201"/>
      <c r="C579" s="551" t="s">
        <v>1124</v>
      </c>
      <c r="D579" s="745"/>
      <c r="E579" s="730"/>
      <c r="F579" s="730"/>
      <c r="G579" s="730"/>
      <c r="H579" s="730"/>
      <c r="I579" s="730"/>
      <c r="J579" s="730"/>
      <c r="K579" s="730"/>
      <c r="L579" s="730"/>
      <c r="M579" s="730"/>
      <c r="N579" s="730"/>
      <c r="O579" s="730"/>
      <c r="P579" s="730"/>
      <c r="Q579" s="730"/>
      <c r="R579" s="730"/>
      <c r="S579" s="730"/>
      <c r="T579" s="730"/>
      <c r="U579" s="730"/>
      <c r="V579" s="730"/>
      <c r="W579" s="730"/>
      <c r="X579" s="730"/>
      <c r="Y579" s="730"/>
      <c r="Z579" s="731"/>
      <c r="AA579" s="40"/>
      <c r="AB579" s="53"/>
      <c r="AC579" s="247"/>
      <c r="AD579" s="247"/>
      <c r="AE579" s="247"/>
      <c r="AF579" s="247"/>
      <c r="AG579" s="247"/>
      <c r="AH579" s="247"/>
      <c r="AI579" s="247"/>
      <c r="AJ579" s="247"/>
      <c r="AK579" s="247"/>
      <c r="AL579" s="249"/>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c r="BM579" s="249"/>
      <c r="BN579" s="249"/>
      <c r="BO579" s="249"/>
      <c r="BP579" s="249"/>
      <c r="BQ579" s="249"/>
      <c r="BR579" s="249"/>
      <c r="BS579" s="249"/>
      <c r="BT579" s="249"/>
      <c r="BU579" s="249"/>
      <c r="BV579" s="249"/>
      <c r="BW579" s="249"/>
      <c r="BX579" s="249"/>
      <c r="BY579" s="249"/>
      <c r="BZ579" s="249"/>
      <c r="CA579" s="249"/>
      <c r="CB579" s="249"/>
      <c r="CC579" s="249"/>
      <c r="CD579" s="249"/>
      <c r="CE579" s="249"/>
    </row>
    <row r="580" spans="1:200" ht="67.7" customHeight="1" x14ac:dyDescent="0.2">
      <c r="A580" s="384"/>
      <c r="B580" s="191" t="s">
        <v>648</v>
      </c>
      <c r="C580" s="154" t="s">
        <v>1125</v>
      </c>
      <c r="D580" s="676"/>
      <c r="E580" s="677"/>
      <c r="F580" s="676"/>
      <c r="G580" s="677"/>
      <c r="H580" s="676"/>
      <c r="I580" s="677"/>
      <c r="J580" s="676"/>
      <c r="K580" s="677"/>
      <c r="L580" s="676"/>
      <c r="M580" s="677"/>
      <c r="N580" s="676"/>
      <c r="O580" s="677"/>
      <c r="P580" s="676"/>
      <c r="Q580" s="677"/>
      <c r="R580" s="676"/>
      <c r="S580" s="677"/>
      <c r="T580" s="676"/>
      <c r="U580" s="677"/>
      <c r="V580" s="676"/>
      <c r="W580" s="677"/>
      <c r="X580" s="103"/>
      <c r="Y580" s="622">
        <f t="shared" si="82"/>
        <v>0</v>
      </c>
      <c r="Z580" s="379">
        <v>5</v>
      </c>
      <c r="AA580" s="40">
        <f t="shared" si="83"/>
        <v>0</v>
      </c>
      <c r="AB580" s="452"/>
      <c r="AC580" s="249"/>
      <c r="AD580" s="258"/>
      <c r="AE580" s="249"/>
      <c r="AF580" s="249"/>
      <c r="AG580" s="249"/>
      <c r="AH580" s="249"/>
      <c r="AI580" s="249"/>
      <c r="AJ580" s="249"/>
      <c r="BX580" s="249"/>
      <c r="BY580" s="249"/>
      <c r="BZ580" s="249"/>
      <c r="CA580" s="249"/>
      <c r="CB580" s="249"/>
      <c r="CC580" s="249"/>
      <c r="CD580" s="249"/>
      <c r="CE580" s="249"/>
      <c r="CF580" s="249"/>
      <c r="CG580" s="47"/>
      <c r="CH580" s="47"/>
      <c r="CI580" s="47"/>
      <c r="CJ580" s="47"/>
      <c r="CK580" s="47"/>
      <c r="CL580" s="47"/>
      <c r="CM580" s="47"/>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row>
    <row r="581" spans="1:200" ht="45" customHeight="1" thickBot="1" x14ac:dyDescent="0.25">
      <c r="A581" s="384"/>
      <c r="B581" s="191" t="s">
        <v>1126</v>
      </c>
      <c r="C581" s="154" t="s">
        <v>1127</v>
      </c>
      <c r="D581" s="676"/>
      <c r="E581" s="677"/>
      <c r="F581" s="676"/>
      <c r="G581" s="677"/>
      <c r="H581" s="676"/>
      <c r="I581" s="677"/>
      <c r="J581" s="676"/>
      <c r="K581" s="677"/>
      <c r="L581" s="676"/>
      <c r="M581" s="677"/>
      <c r="N581" s="676"/>
      <c r="O581" s="677"/>
      <c r="P581" s="676"/>
      <c r="Q581" s="677"/>
      <c r="R581" s="676"/>
      <c r="S581" s="677"/>
      <c r="T581" s="676"/>
      <c r="U581" s="677"/>
      <c r="V581" s="676"/>
      <c r="W581" s="677"/>
      <c r="X581" s="103"/>
      <c r="Y581" s="622">
        <f t="shared" si="82"/>
        <v>0</v>
      </c>
      <c r="Z581" s="379">
        <v>5</v>
      </c>
      <c r="AA581" s="40">
        <f t="shared" si="83"/>
        <v>0</v>
      </c>
      <c r="AB581" s="452"/>
      <c r="AC581" s="249"/>
      <c r="AD581" s="258"/>
      <c r="AE581" s="249"/>
      <c r="AF581" s="249"/>
      <c r="AG581" s="249"/>
      <c r="AH581" s="249"/>
      <c r="AI581" s="249"/>
      <c r="AJ581" s="249"/>
      <c r="BX581" s="249"/>
      <c r="BY581" s="249"/>
      <c r="BZ581" s="249"/>
      <c r="CA581" s="249"/>
      <c r="CB581" s="249"/>
      <c r="CC581" s="249"/>
      <c r="CD581" s="249"/>
      <c r="CE581" s="249"/>
      <c r="CF581" s="249"/>
      <c r="CG581" s="47"/>
      <c r="CH581" s="47"/>
      <c r="CI581" s="47"/>
      <c r="CJ581" s="47"/>
      <c r="CK581" s="47"/>
      <c r="CL581" s="47"/>
      <c r="CM581" s="47"/>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row>
    <row r="582" spans="1:200" ht="21" customHeight="1" thickTop="1" thickBot="1" x14ac:dyDescent="0.25">
      <c r="A582" s="384"/>
      <c r="B582" s="80"/>
      <c r="C582" s="117"/>
      <c r="D582" s="692" t="s">
        <v>443</v>
      </c>
      <c r="E582" s="702"/>
      <c r="F582" s="702"/>
      <c r="G582" s="702"/>
      <c r="H582" s="702"/>
      <c r="I582" s="702"/>
      <c r="J582" s="702"/>
      <c r="K582" s="702"/>
      <c r="L582" s="702"/>
      <c r="M582" s="702"/>
      <c r="N582" s="702"/>
      <c r="O582" s="702"/>
      <c r="P582" s="702"/>
      <c r="Q582" s="702"/>
      <c r="R582" s="702"/>
      <c r="S582" s="702"/>
      <c r="T582" s="702"/>
      <c r="U582" s="702"/>
      <c r="V582" s="702"/>
      <c r="W582" s="702"/>
      <c r="X582" s="703"/>
      <c r="Y582" s="1">
        <f>SUM(Y572:Y581)</f>
        <v>0</v>
      </c>
      <c r="Z582" s="380">
        <f>SUM(Z572:Z581)</f>
        <v>95</v>
      </c>
      <c r="AA582" s="239"/>
      <c r="AC582" s="249"/>
      <c r="AD582" s="259"/>
      <c r="AE582" s="249"/>
      <c r="AF582" s="249"/>
      <c r="AG582" s="249"/>
      <c r="AH582" s="249"/>
      <c r="AI582" s="249"/>
      <c r="AJ582" s="249"/>
      <c r="BX582" s="47"/>
      <c r="BY582" s="47"/>
      <c r="BZ582" s="47"/>
      <c r="CA582" s="47"/>
      <c r="CB582" s="47"/>
      <c r="CC582" s="47"/>
      <c r="CD582" s="47"/>
      <c r="CE582" s="47"/>
      <c r="CF582" s="47"/>
      <c r="CG582" s="47"/>
      <c r="CH582" s="47"/>
      <c r="CI582" s="47"/>
      <c r="CJ582" s="47"/>
      <c r="CK582" s="47"/>
      <c r="CL582" s="47"/>
      <c r="CM582" s="47"/>
      <c r="CN582" s="47"/>
      <c r="CO582" s="47"/>
      <c r="CP582" s="47"/>
      <c r="CQ582" s="47"/>
      <c r="CR582" s="47"/>
      <c r="CS582" s="47"/>
      <c r="CT582" s="47"/>
      <c r="CU582" s="47"/>
      <c r="CV582" s="47"/>
      <c r="CW582" s="47"/>
      <c r="CX582" s="47"/>
      <c r="CY582" s="47"/>
      <c r="CZ582" s="47"/>
      <c r="DA582" s="47"/>
      <c r="DB582" s="47"/>
      <c r="DC582" s="47"/>
      <c r="DD582" s="47"/>
    </row>
    <row r="583" spans="1:200" ht="21" customHeight="1" thickBot="1" x14ac:dyDescent="0.25">
      <c r="A583" s="425"/>
      <c r="B583" s="274"/>
      <c r="C583" s="146"/>
      <c r="D583" s="695"/>
      <c r="E583" s="809"/>
      <c r="F583" s="905">
        <v>60</v>
      </c>
      <c r="G583" s="736"/>
      <c r="H583" s="736"/>
      <c r="I583" s="736"/>
      <c r="J583" s="736"/>
      <c r="K583" s="736"/>
      <c r="L583" s="736"/>
      <c r="M583" s="736"/>
      <c r="N583" s="736"/>
      <c r="O583" s="736"/>
      <c r="P583" s="736"/>
      <c r="Q583" s="736"/>
      <c r="R583" s="736"/>
      <c r="S583" s="736"/>
      <c r="T583" s="736"/>
      <c r="U583" s="736"/>
      <c r="V583" s="736"/>
      <c r="W583" s="736"/>
      <c r="X583" s="736"/>
      <c r="Y583" s="736"/>
      <c r="Z583" s="737"/>
      <c r="AA583" s="240"/>
      <c r="AC583" s="249"/>
      <c r="AD583" s="259"/>
      <c r="AE583" s="249"/>
      <c r="AF583" s="249"/>
      <c r="AG583" s="249"/>
      <c r="AH583" s="249"/>
      <c r="AI583" s="249"/>
      <c r="AJ583" s="249"/>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c r="CU583" s="47"/>
      <c r="CV583" s="47"/>
      <c r="CW583" s="47"/>
      <c r="CX583" s="47"/>
      <c r="CY583" s="47"/>
      <c r="CZ583" s="47"/>
      <c r="DA583" s="47"/>
      <c r="DB583" s="47"/>
      <c r="DC583" s="47"/>
      <c r="DD583" s="47"/>
    </row>
    <row r="584" spans="1:200" s="35" customFormat="1" ht="33" customHeight="1" thickBot="1" x14ac:dyDescent="0.3">
      <c r="A584" s="422"/>
      <c r="B584" s="215" t="s">
        <v>137</v>
      </c>
      <c r="C584" s="641" t="s">
        <v>1140</v>
      </c>
      <c r="D584" s="903"/>
      <c r="E584" s="903"/>
      <c r="F584" s="903"/>
      <c r="G584" s="903"/>
      <c r="H584" s="903"/>
      <c r="I584" s="903"/>
      <c r="J584" s="903"/>
      <c r="K584" s="903"/>
      <c r="L584" s="903"/>
      <c r="M584" s="903"/>
      <c r="N584" s="903"/>
      <c r="O584" s="903"/>
      <c r="P584" s="903"/>
      <c r="Q584" s="903"/>
      <c r="R584" s="903"/>
      <c r="S584" s="903"/>
      <c r="T584" s="903"/>
      <c r="U584" s="903"/>
      <c r="V584" s="903"/>
      <c r="W584" s="903"/>
      <c r="X584" s="903"/>
      <c r="Y584" s="903"/>
      <c r="Z584" s="904"/>
      <c r="AA584" s="241"/>
      <c r="AB584" s="50"/>
      <c r="AC584" s="254"/>
      <c r="AD584" s="261"/>
      <c r="AE584" s="254"/>
      <c r="AF584" s="254"/>
      <c r="AG584" s="254"/>
      <c r="AH584" s="254"/>
      <c r="AI584" s="254"/>
      <c r="AJ584" s="254"/>
      <c r="AK584" s="254"/>
      <c r="AL584" s="254"/>
      <c r="AM584" s="254"/>
      <c r="AN584" s="254"/>
      <c r="AO584" s="254"/>
      <c r="AP584" s="254"/>
      <c r="AQ584" s="254"/>
      <c r="AR584" s="254"/>
      <c r="AS584" s="254"/>
      <c r="AT584" s="254"/>
      <c r="AU584" s="254"/>
      <c r="AV584" s="254"/>
      <c r="AW584" s="254"/>
      <c r="AX584" s="254"/>
      <c r="AY584" s="254"/>
      <c r="AZ584" s="254"/>
      <c r="BA584" s="254"/>
      <c r="BB584" s="254"/>
      <c r="BC584" s="254"/>
      <c r="BD584" s="254"/>
      <c r="BE584" s="254"/>
      <c r="BF584" s="254"/>
      <c r="BG584" s="254"/>
      <c r="BH584" s="254"/>
      <c r="BI584" s="254"/>
      <c r="BJ584" s="254"/>
      <c r="BK584" s="254"/>
      <c r="BL584" s="254"/>
      <c r="BM584" s="254"/>
      <c r="BN584" s="254"/>
      <c r="BO584" s="254"/>
      <c r="BP584" s="254"/>
      <c r="BQ584" s="254"/>
      <c r="BR584" s="254"/>
      <c r="BS584" s="254"/>
      <c r="BT584" s="254"/>
      <c r="BU584" s="254"/>
      <c r="BV584" s="254"/>
      <c r="BW584" s="254"/>
      <c r="BX584" s="50"/>
      <c r="BY584" s="50"/>
      <c r="BZ584" s="50"/>
      <c r="CA584" s="50"/>
      <c r="CB584" s="50"/>
      <c r="CC584" s="50"/>
      <c r="CD584" s="50"/>
      <c r="CE584" s="50"/>
      <c r="CF584" s="50"/>
      <c r="CG584" s="50"/>
      <c r="CH584" s="50"/>
      <c r="CI584" s="50"/>
      <c r="CJ584" s="50"/>
      <c r="CK584" s="50"/>
      <c r="CL584" s="50"/>
      <c r="CM584" s="50"/>
      <c r="CN584" s="50"/>
      <c r="CO584" s="50"/>
      <c r="CP584" s="50"/>
      <c r="CQ584" s="50"/>
      <c r="CR584" s="50"/>
      <c r="CS584" s="50"/>
      <c r="CT584" s="50"/>
      <c r="CU584" s="50"/>
      <c r="CV584" s="50"/>
      <c r="CW584" s="50"/>
      <c r="CX584" s="50"/>
      <c r="CY584" s="50"/>
      <c r="CZ584" s="50"/>
      <c r="DA584" s="50"/>
      <c r="DB584" s="50"/>
      <c r="DC584" s="50"/>
      <c r="DD584" s="50"/>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c r="FG584" s="44"/>
      <c r="FH584" s="44"/>
      <c r="FI584" s="44"/>
      <c r="FJ584" s="44"/>
      <c r="FK584" s="44"/>
      <c r="FL584" s="44"/>
      <c r="FM584" s="44"/>
      <c r="FN584" s="44"/>
      <c r="FO584" s="44"/>
      <c r="FP584" s="44"/>
      <c r="FQ584" s="44"/>
      <c r="FR584" s="44"/>
      <c r="FS584" s="44"/>
      <c r="FT584" s="44"/>
      <c r="FU584" s="44"/>
      <c r="FV584" s="44"/>
      <c r="FW584" s="44"/>
      <c r="FX584" s="44"/>
      <c r="FY584" s="44"/>
      <c r="FZ584" s="44"/>
      <c r="GA584" s="44"/>
      <c r="GB584" s="44"/>
      <c r="GC584" s="44"/>
      <c r="GD584" s="44"/>
      <c r="GE584" s="44"/>
      <c r="GF584" s="44"/>
      <c r="GG584" s="44"/>
      <c r="GH584" s="44"/>
      <c r="GI584" s="44"/>
      <c r="GJ584" s="44"/>
      <c r="GK584" s="44"/>
      <c r="GL584" s="44"/>
      <c r="GM584" s="44"/>
      <c r="GN584" s="44"/>
      <c r="GO584" s="44"/>
      <c r="GP584" s="44"/>
      <c r="GQ584" s="44"/>
      <c r="GR584" s="44"/>
    </row>
    <row r="585" spans="1:200" s="35" customFormat="1" ht="25.5" customHeight="1" thickBot="1" x14ac:dyDescent="0.5">
      <c r="A585" s="397"/>
      <c r="B585" s="205" t="s">
        <v>1042</v>
      </c>
      <c r="C585" s="156" t="s">
        <v>1043</v>
      </c>
      <c r="D585" s="24"/>
      <c r="E585" s="54"/>
      <c r="F585" s="24"/>
      <c r="G585" s="55"/>
      <c r="H585" s="25"/>
      <c r="I585" s="54"/>
      <c r="J585" s="24"/>
      <c r="K585" s="55"/>
      <c r="L585" s="25"/>
      <c r="M585" s="54"/>
      <c r="N585" s="24"/>
      <c r="O585" s="55"/>
      <c r="P585" s="25"/>
      <c r="Q585" s="54"/>
      <c r="R585" s="24"/>
      <c r="S585" s="55"/>
      <c r="T585" s="25"/>
      <c r="U585" s="54"/>
      <c r="V585" s="24"/>
      <c r="W585" s="55"/>
      <c r="X585" s="14"/>
      <c r="Y585" s="14"/>
      <c r="Z585" s="399"/>
      <c r="AA585" s="242"/>
      <c r="AB585" s="50"/>
      <c r="AC585" s="254"/>
      <c r="AD585" s="261"/>
      <c r="AE585" s="254"/>
      <c r="AF585" s="254"/>
      <c r="AG585" s="254"/>
      <c r="AH585" s="254"/>
      <c r="AI585" s="254"/>
      <c r="AJ585" s="254"/>
      <c r="AK585" s="254"/>
      <c r="AL585" s="254"/>
      <c r="AM585" s="254"/>
      <c r="AN585" s="254"/>
      <c r="AO585" s="254"/>
      <c r="AP585" s="254"/>
      <c r="AQ585" s="254"/>
      <c r="AR585" s="254"/>
      <c r="AS585" s="254"/>
      <c r="AT585" s="254"/>
      <c r="AU585" s="254"/>
      <c r="AV585" s="254"/>
      <c r="AW585" s="254"/>
      <c r="AX585" s="254"/>
      <c r="AY585" s="254"/>
      <c r="AZ585" s="254"/>
      <c r="BA585" s="254"/>
      <c r="BB585" s="254"/>
      <c r="BC585" s="254"/>
      <c r="BD585" s="254"/>
      <c r="BE585" s="254"/>
      <c r="BF585" s="254"/>
      <c r="BG585" s="254"/>
      <c r="BH585" s="254"/>
      <c r="BI585" s="254"/>
      <c r="BJ585" s="254"/>
      <c r="BK585" s="254"/>
      <c r="BL585" s="254"/>
      <c r="BM585" s="254"/>
      <c r="BN585" s="254"/>
      <c r="BO585" s="254"/>
      <c r="BP585" s="254"/>
      <c r="BQ585" s="254"/>
      <c r="BR585" s="254"/>
      <c r="BS585" s="254"/>
      <c r="BT585" s="254"/>
      <c r="BU585" s="254"/>
      <c r="BV585" s="254"/>
      <c r="BW585" s="254"/>
      <c r="BX585" s="50"/>
      <c r="BY585" s="50"/>
      <c r="BZ585" s="50"/>
      <c r="CA585" s="50"/>
      <c r="CB585" s="50"/>
      <c r="CC585" s="50"/>
      <c r="CD585" s="50"/>
      <c r="CE585" s="50"/>
      <c r="CF585" s="50"/>
      <c r="CG585" s="50"/>
      <c r="CH585" s="50"/>
      <c r="CI585" s="50"/>
      <c r="CJ585" s="50"/>
      <c r="CK585" s="50"/>
      <c r="CL585" s="50"/>
      <c r="CM585" s="50"/>
      <c r="CN585" s="50"/>
      <c r="CO585" s="50"/>
      <c r="CP585" s="50"/>
      <c r="CQ585" s="50"/>
      <c r="CR585" s="50"/>
      <c r="CS585" s="50"/>
      <c r="CT585" s="50"/>
      <c r="CU585" s="50"/>
      <c r="CV585" s="50"/>
      <c r="CW585" s="50"/>
      <c r="CX585" s="50"/>
      <c r="CY585" s="50"/>
      <c r="CZ585" s="50"/>
      <c r="DA585" s="50"/>
      <c r="DB585" s="50"/>
      <c r="DC585" s="50"/>
      <c r="DD585" s="50"/>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c r="FG585" s="44"/>
      <c r="FH585" s="44"/>
      <c r="FI585" s="44"/>
      <c r="FJ585" s="44"/>
      <c r="FK585" s="44"/>
      <c r="FL585" s="44"/>
      <c r="FM585" s="44"/>
      <c r="FN585" s="44"/>
      <c r="FO585" s="44"/>
      <c r="FP585" s="44"/>
      <c r="FQ585" s="44"/>
      <c r="FR585" s="44"/>
      <c r="FS585" s="44"/>
      <c r="FT585" s="44"/>
      <c r="FU585" s="44"/>
      <c r="FV585" s="44"/>
      <c r="FW585" s="44"/>
      <c r="FX585" s="44"/>
      <c r="FY585" s="44"/>
      <c r="FZ585" s="44"/>
      <c r="GA585" s="44"/>
      <c r="GB585" s="44"/>
      <c r="GC585" s="44"/>
      <c r="GD585" s="44"/>
      <c r="GE585" s="44"/>
      <c r="GF585" s="44"/>
      <c r="GG585" s="44"/>
      <c r="GH585" s="44"/>
      <c r="GI585" s="44"/>
      <c r="GJ585" s="44"/>
      <c r="GK585" s="44"/>
      <c r="GL585" s="44"/>
      <c r="GM585" s="44"/>
      <c r="GN585" s="44"/>
      <c r="GO585" s="44"/>
      <c r="GP585" s="44"/>
      <c r="GQ585" s="44"/>
      <c r="GR585" s="44"/>
    </row>
    <row r="586" spans="1:200" s="35" customFormat="1" ht="27.95" customHeight="1" x14ac:dyDescent="0.2">
      <c r="A586" s="375"/>
      <c r="B586" s="189" t="s">
        <v>1028</v>
      </c>
      <c r="C586" s="165" t="s">
        <v>1029</v>
      </c>
      <c r="D586" s="710"/>
      <c r="E586" s="711"/>
      <c r="F586" s="710"/>
      <c r="G586" s="711"/>
      <c r="H586" s="710"/>
      <c r="I586" s="711"/>
      <c r="J586" s="710"/>
      <c r="K586" s="711"/>
      <c r="L586" s="710"/>
      <c r="M586" s="711"/>
      <c r="N586" s="710"/>
      <c r="O586" s="711"/>
      <c r="P586" s="710"/>
      <c r="Q586" s="711"/>
      <c r="R586" s="710"/>
      <c r="S586" s="711"/>
      <c r="T586" s="710"/>
      <c r="U586" s="711"/>
      <c r="V586" s="710"/>
      <c r="W586" s="711"/>
      <c r="X586" s="95"/>
      <c r="Y586" s="628">
        <f t="shared" ref="Y586:Y595" si="85">IF(OR(D586="s",F586="s",H586="s",J586="s",L586="s",N586="s",P586="s",R586="s",T586="s",V586="s"), 0, IF(OR(D586="a",F586="a",H586="a",J586="a",L586="a",N586="a",P586="a",R586="a",T586="a",V586="a"),Z586,0))</f>
        <v>0</v>
      </c>
      <c r="Z586" s="382">
        <v>10</v>
      </c>
      <c r="AA586" s="40">
        <f t="shared" ref="AA586:AA595" si="86">COUNTIF(D586:W586,"a")+COUNTIF(D586:W586,"s")</f>
        <v>0</v>
      </c>
      <c r="AB586" s="452"/>
      <c r="AC586" s="248"/>
      <c r="AD586" s="258"/>
      <c r="AE586" s="248"/>
      <c r="AF586" s="248"/>
      <c r="AG586" s="248"/>
      <c r="AH586" s="248"/>
      <c r="AI586" s="248"/>
      <c r="AJ586" s="248"/>
      <c r="AK586" s="248"/>
      <c r="AL586" s="248"/>
      <c r="AM586" s="248"/>
      <c r="AN586" s="248"/>
      <c r="AO586" s="248"/>
      <c r="AP586" s="248"/>
      <c r="AQ586" s="248"/>
      <c r="AR586" s="248"/>
      <c r="AS586" s="254"/>
      <c r="AT586" s="254"/>
      <c r="AU586" s="254"/>
      <c r="AV586" s="254"/>
      <c r="AW586" s="254"/>
      <c r="AX586" s="254"/>
      <c r="AY586" s="254"/>
      <c r="AZ586" s="254"/>
      <c r="BA586" s="254"/>
      <c r="BB586" s="254"/>
      <c r="BC586" s="254"/>
      <c r="BD586" s="254"/>
      <c r="BE586" s="254"/>
      <c r="BF586" s="254"/>
      <c r="BG586" s="254"/>
      <c r="BH586" s="254"/>
      <c r="BI586" s="254"/>
      <c r="BJ586" s="254"/>
      <c r="BK586" s="254"/>
      <c r="BL586" s="254"/>
      <c r="BM586" s="254"/>
      <c r="BN586" s="254"/>
      <c r="BO586" s="254"/>
      <c r="BP586" s="254"/>
      <c r="BQ586" s="254"/>
      <c r="BR586" s="254"/>
      <c r="BS586" s="254"/>
      <c r="BT586" s="254"/>
      <c r="BU586" s="254"/>
      <c r="BV586" s="254"/>
      <c r="BW586" s="254"/>
      <c r="BX586" s="254"/>
      <c r="BY586" s="254"/>
      <c r="BZ586" s="254"/>
      <c r="CA586" s="254"/>
      <c r="CB586" s="254"/>
      <c r="CC586" s="254"/>
      <c r="CD586" s="254"/>
      <c r="CE586" s="254"/>
      <c r="CF586" s="254"/>
      <c r="CG586" s="50"/>
      <c r="CH586" s="50"/>
      <c r="CI586" s="50"/>
      <c r="CJ586" s="50"/>
      <c r="CK586" s="50"/>
      <c r="CL586" s="50"/>
      <c r="CM586" s="50"/>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c r="FG586" s="44"/>
      <c r="FH586" s="44"/>
      <c r="FI586" s="44"/>
      <c r="FJ586" s="44"/>
      <c r="FK586" s="44"/>
      <c r="FL586" s="44"/>
      <c r="FM586" s="44"/>
      <c r="FN586" s="44"/>
      <c r="FO586" s="44"/>
      <c r="FP586" s="44"/>
      <c r="FQ586" s="44"/>
    </row>
    <row r="587" spans="1:200" s="35" customFormat="1" ht="45" customHeight="1" x14ac:dyDescent="0.2">
      <c r="A587" s="375"/>
      <c r="B587" s="189" t="s">
        <v>1030</v>
      </c>
      <c r="C587" s="165" t="s">
        <v>1138</v>
      </c>
      <c r="D587" s="687"/>
      <c r="E587" s="688"/>
      <c r="F587" s="687"/>
      <c r="G587" s="688"/>
      <c r="H587" s="687"/>
      <c r="I587" s="688"/>
      <c r="J587" s="687"/>
      <c r="K587" s="688"/>
      <c r="L587" s="687"/>
      <c r="M587" s="688"/>
      <c r="N587" s="687"/>
      <c r="O587" s="688"/>
      <c r="P587" s="687"/>
      <c r="Q587" s="688"/>
      <c r="R587" s="687"/>
      <c r="S587" s="688"/>
      <c r="T587" s="687"/>
      <c r="U587" s="688"/>
      <c r="V587" s="687"/>
      <c r="W587" s="688"/>
      <c r="X587" s="95"/>
      <c r="Y587" s="628">
        <f t="shared" ref="Y587" si="87">IF(OR(D587="s",F587="s",H587="s",J587="s",L587="s",N587="s",P587="s",R587="s",T587="s",V587="s"), 0, IF(OR(D587="a",F587="a",H587="a",J587="a",L587="a",N587="a",P587="a",R587="a",T587="a",V587="a"),Z587,0))</f>
        <v>0</v>
      </c>
      <c r="Z587" s="382">
        <v>10</v>
      </c>
      <c r="AA587" s="40">
        <f t="shared" ref="AA587" si="88">COUNTIF(D587:W587,"a")+COUNTIF(D587:W587,"s")</f>
        <v>0</v>
      </c>
      <c r="AB587" s="452"/>
      <c r="AC587" s="248"/>
      <c r="AD587" s="258"/>
      <c r="AE587" s="248"/>
      <c r="AF587" s="248"/>
      <c r="AG587" s="248"/>
      <c r="AH587" s="248"/>
      <c r="AI587" s="248"/>
      <c r="AJ587" s="248"/>
      <c r="AK587" s="248"/>
      <c r="AL587" s="248"/>
      <c r="AM587" s="248"/>
      <c r="AN587" s="248"/>
      <c r="AO587" s="248"/>
      <c r="AP587" s="248"/>
      <c r="AQ587" s="248"/>
      <c r="AR587" s="248"/>
      <c r="AS587" s="254"/>
      <c r="AT587" s="254"/>
      <c r="AU587" s="254"/>
      <c r="AV587" s="254"/>
      <c r="AW587" s="254"/>
      <c r="AX587" s="254"/>
      <c r="AY587" s="254"/>
      <c r="AZ587" s="254"/>
      <c r="BA587" s="254"/>
      <c r="BB587" s="254"/>
      <c r="BC587" s="254"/>
      <c r="BD587" s="254"/>
      <c r="BE587" s="254"/>
      <c r="BF587" s="254"/>
      <c r="BG587" s="254"/>
      <c r="BH587" s="254"/>
      <c r="BI587" s="254"/>
      <c r="BJ587" s="254"/>
      <c r="BK587" s="254"/>
      <c r="BL587" s="254"/>
      <c r="BM587" s="254"/>
      <c r="BN587" s="254"/>
      <c r="BO587" s="254"/>
      <c r="BP587" s="254"/>
      <c r="BQ587" s="254"/>
      <c r="BR587" s="254"/>
      <c r="BS587" s="254"/>
      <c r="BT587" s="254"/>
      <c r="BU587" s="254"/>
      <c r="BV587" s="254"/>
      <c r="BW587" s="254"/>
      <c r="BX587" s="254"/>
      <c r="BY587" s="254"/>
      <c r="BZ587" s="254"/>
      <c r="CA587" s="254"/>
      <c r="CB587" s="254"/>
      <c r="CC587" s="254"/>
      <c r="CD587" s="254"/>
      <c r="CE587" s="254"/>
      <c r="CF587" s="254"/>
      <c r="CG587" s="50"/>
      <c r="CH587" s="50"/>
      <c r="CI587" s="50"/>
      <c r="CJ587" s="50"/>
      <c r="CK587" s="50"/>
      <c r="CL587" s="50"/>
      <c r="CM587" s="50"/>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c r="FG587" s="44"/>
      <c r="FH587" s="44"/>
      <c r="FI587" s="44"/>
      <c r="FJ587" s="44"/>
      <c r="FK587" s="44"/>
      <c r="FL587" s="44"/>
      <c r="FM587" s="44"/>
      <c r="FN587" s="44"/>
      <c r="FO587" s="44"/>
      <c r="FP587" s="44"/>
      <c r="FQ587" s="44"/>
    </row>
    <row r="588" spans="1:200" s="35" customFormat="1" ht="45" customHeight="1" x14ac:dyDescent="0.2">
      <c r="A588" s="375"/>
      <c r="B588" s="189" t="s">
        <v>1032</v>
      </c>
      <c r="C588" s="152" t="s">
        <v>1031</v>
      </c>
      <c r="D588" s="678"/>
      <c r="E588" s="679"/>
      <c r="F588" s="678"/>
      <c r="G588" s="679"/>
      <c r="H588" s="678"/>
      <c r="I588" s="679"/>
      <c r="J588" s="678"/>
      <c r="K588" s="679"/>
      <c r="L588" s="678"/>
      <c r="M588" s="679"/>
      <c r="N588" s="678"/>
      <c r="O588" s="679"/>
      <c r="P588" s="678"/>
      <c r="Q588" s="679"/>
      <c r="R588" s="678"/>
      <c r="S588" s="679"/>
      <c r="T588" s="678"/>
      <c r="U588" s="679"/>
      <c r="V588" s="678"/>
      <c r="W588" s="679"/>
      <c r="X588" s="95"/>
      <c r="Y588" s="622">
        <f t="shared" si="85"/>
        <v>0</v>
      </c>
      <c r="Z588" s="379">
        <v>10</v>
      </c>
      <c r="AA588" s="40">
        <f t="shared" si="86"/>
        <v>0</v>
      </c>
      <c r="AB588" s="452"/>
      <c r="AC588" s="248"/>
      <c r="AD588" s="258"/>
      <c r="AE588" s="248"/>
      <c r="AF588" s="248"/>
      <c r="AG588" s="248"/>
      <c r="AH588" s="248"/>
      <c r="AI588" s="248"/>
      <c r="AJ588" s="248"/>
      <c r="AK588" s="248"/>
      <c r="AL588" s="248"/>
      <c r="AM588" s="248"/>
      <c r="AN588" s="248"/>
      <c r="AO588" s="248"/>
      <c r="AP588" s="248"/>
      <c r="AQ588" s="248"/>
      <c r="AR588" s="248"/>
      <c r="AS588" s="254"/>
      <c r="AT588" s="254"/>
      <c r="AU588" s="254"/>
      <c r="AV588" s="254"/>
      <c r="AW588" s="254"/>
      <c r="AX588" s="254"/>
      <c r="AY588" s="254"/>
      <c r="AZ588" s="254"/>
      <c r="BA588" s="254"/>
      <c r="BB588" s="254"/>
      <c r="BC588" s="254"/>
      <c r="BD588" s="254"/>
      <c r="BE588" s="254"/>
      <c r="BF588" s="254"/>
      <c r="BG588" s="254"/>
      <c r="BH588" s="254"/>
      <c r="BI588" s="254"/>
      <c r="BJ588" s="254"/>
      <c r="BK588" s="254"/>
      <c r="BL588" s="254"/>
      <c r="BM588" s="254"/>
      <c r="BN588" s="254"/>
      <c r="BO588" s="254"/>
      <c r="BP588" s="254"/>
      <c r="BQ588" s="254"/>
      <c r="BR588" s="254"/>
      <c r="BS588" s="254"/>
      <c r="BT588" s="254"/>
      <c r="BU588" s="254"/>
      <c r="BV588" s="254"/>
      <c r="BW588" s="254"/>
      <c r="BX588" s="254"/>
      <c r="BY588" s="254"/>
      <c r="BZ588" s="254"/>
      <c r="CA588" s="254"/>
      <c r="CB588" s="254"/>
      <c r="CC588" s="254"/>
      <c r="CD588" s="254"/>
      <c r="CE588" s="254"/>
      <c r="CF588" s="254"/>
      <c r="CG588" s="50"/>
      <c r="CH588" s="50"/>
      <c r="CI588" s="50"/>
      <c r="CJ588" s="50"/>
      <c r="CK588" s="50"/>
      <c r="CL588" s="50"/>
      <c r="CM588" s="50"/>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c r="FG588" s="44"/>
      <c r="FH588" s="44"/>
      <c r="FI588" s="44"/>
      <c r="FJ588" s="44"/>
      <c r="FK588" s="44"/>
      <c r="FL588" s="44"/>
      <c r="FM588" s="44"/>
      <c r="FN588" s="44"/>
      <c r="FO588" s="44"/>
      <c r="FP588" s="44"/>
      <c r="FQ588" s="44"/>
    </row>
    <row r="589" spans="1:200" s="35" customFormat="1" ht="45" customHeight="1" x14ac:dyDescent="0.2">
      <c r="A589" s="375"/>
      <c r="B589" s="189" t="s">
        <v>1034</v>
      </c>
      <c r="C589" s="152" t="s">
        <v>1033</v>
      </c>
      <c r="D589" s="678"/>
      <c r="E589" s="679"/>
      <c r="F589" s="678"/>
      <c r="G589" s="679"/>
      <c r="H589" s="678"/>
      <c r="I589" s="679"/>
      <c r="J589" s="678"/>
      <c r="K589" s="679"/>
      <c r="L589" s="678"/>
      <c r="M589" s="679"/>
      <c r="N589" s="678"/>
      <c r="O589" s="679"/>
      <c r="P589" s="678"/>
      <c r="Q589" s="679"/>
      <c r="R589" s="678"/>
      <c r="S589" s="679"/>
      <c r="T589" s="678"/>
      <c r="U589" s="679"/>
      <c r="V589" s="678"/>
      <c r="W589" s="679"/>
      <c r="X589" s="95"/>
      <c r="Y589" s="622">
        <f t="shared" si="85"/>
        <v>0</v>
      </c>
      <c r="Z589" s="379">
        <v>10</v>
      </c>
      <c r="AA589" s="40">
        <f t="shared" si="86"/>
        <v>0</v>
      </c>
      <c r="AB589" s="452"/>
      <c r="AC589" s="248"/>
      <c r="AD589" s="258"/>
      <c r="AE589" s="248"/>
      <c r="AF589" s="248"/>
      <c r="AG589" s="248"/>
      <c r="AH589" s="248"/>
      <c r="AI589" s="248"/>
      <c r="AJ589" s="248"/>
      <c r="AK589" s="248"/>
      <c r="AL589" s="248"/>
      <c r="AM589" s="248"/>
      <c r="AN589" s="248"/>
      <c r="AO589" s="248"/>
      <c r="AP589" s="248"/>
      <c r="AQ589" s="248"/>
      <c r="AR589" s="248"/>
      <c r="AS589" s="254"/>
      <c r="AT589" s="254"/>
      <c r="AU589" s="254"/>
      <c r="AV589" s="254"/>
      <c r="AW589" s="254"/>
      <c r="AX589" s="254"/>
      <c r="AY589" s="254"/>
      <c r="AZ589" s="254"/>
      <c r="BA589" s="254"/>
      <c r="BB589" s="254"/>
      <c r="BC589" s="254"/>
      <c r="BD589" s="254"/>
      <c r="BE589" s="254"/>
      <c r="BF589" s="254"/>
      <c r="BG589" s="254"/>
      <c r="BH589" s="254"/>
      <c r="BI589" s="254"/>
      <c r="BJ589" s="254"/>
      <c r="BK589" s="254"/>
      <c r="BL589" s="254"/>
      <c r="BM589" s="254"/>
      <c r="BN589" s="254"/>
      <c r="BO589" s="254"/>
      <c r="BP589" s="254"/>
      <c r="BQ589" s="254"/>
      <c r="BR589" s="254"/>
      <c r="BS589" s="254"/>
      <c r="BT589" s="254"/>
      <c r="BU589" s="254"/>
      <c r="BV589" s="254"/>
      <c r="BW589" s="254"/>
      <c r="BX589" s="254"/>
      <c r="BY589" s="254"/>
      <c r="BZ589" s="254"/>
      <c r="CA589" s="254"/>
      <c r="CB589" s="254"/>
      <c r="CC589" s="254"/>
      <c r="CD589" s="254"/>
      <c r="CE589" s="254"/>
      <c r="CF589" s="254"/>
      <c r="CG589" s="50"/>
      <c r="CH589" s="50"/>
      <c r="CI589" s="50"/>
      <c r="CJ589" s="50"/>
      <c r="CK589" s="50"/>
      <c r="CL589" s="50"/>
      <c r="CM589" s="50"/>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c r="FG589" s="44"/>
      <c r="FH589" s="44"/>
      <c r="FI589" s="44"/>
      <c r="FJ589" s="44"/>
      <c r="FK589" s="44"/>
      <c r="FL589" s="44"/>
      <c r="FM589" s="44"/>
      <c r="FN589" s="44"/>
      <c r="FO589" s="44"/>
      <c r="FP589" s="44"/>
      <c r="FQ589" s="44"/>
    </row>
    <row r="590" spans="1:200" s="35" customFormat="1" ht="45" customHeight="1" x14ac:dyDescent="0.2">
      <c r="A590" s="375"/>
      <c r="B590" s="189" t="s">
        <v>1036</v>
      </c>
      <c r="C590" s="152" t="s">
        <v>1035</v>
      </c>
      <c r="D590" s="678"/>
      <c r="E590" s="679"/>
      <c r="F590" s="678"/>
      <c r="G590" s="679"/>
      <c r="H590" s="678"/>
      <c r="I590" s="679"/>
      <c r="J590" s="678"/>
      <c r="K590" s="679"/>
      <c r="L590" s="678"/>
      <c r="M590" s="679"/>
      <c r="N590" s="678"/>
      <c r="O590" s="679"/>
      <c r="P590" s="678"/>
      <c r="Q590" s="679"/>
      <c r="R590" s="678"/>
      <c r="S590" s="679"/>
      <c r="T590" s="678"/>
      <c r="U590" s="679"/>
      <c r="V590" s="678"/>
      <c r="W590" s="679"/>
      <c r="X590" s="95"/>
      <c r="Y590" s="628">
        <f t="shared" si="85"/>
        <v>0</v>
      </c>
      <c r="Z590" s="382">
        <v>10</v>
      </c>
      <c r="AA590" s="40">
        <f t="shared" si="86"/>
        <v>0</v>
      </c>
      <c r="AB590" s="452"/>
      <c r="AC590" s="248"/>
      <c r="AD590" s="258"/>
      <c r="AE590" s="248"/>
      <c r="AF590" s="248"/>
      <c r="AG590" s="248"/>
      <c r="AH590" s="248"/>
      <c r="AI590" s="248"/>
      <c r="AJ590" s="248"/>
      <c r="AK590" s="248"/>
      <c r="AL590" s="248"/>
      <c r="AM590" s="248"/>
      <c r="AN590" s="248"/>
      <c r="AO590" s="248"/>
      <c r="AP590" s="248"/>
      <c r="AQ590" s="248"/>
      <c r="AR590" s="248"/>
      <c r="AS590" s="254"/>
      <c r="AT590" s="254"/>
      <c r="AU590" s="254"/>
      <c r="AV590" s="254"/>
      <c r="AW590" s="254"/>
      <c r="AX590" s="254"/>
      <c r="AY590" s="254"/>
      <c r="AZ590" s="254"/>
      <c r="BA590" s="254"/>
      <c r="BB590" s="254"/>
      <c r="BC590" s="254"/>
      <c r="BD590" s="254"/>
      <c r="BE590" s="254"/>
      <c r="BF590" s="254"/>
      <c r="BG590" s="254"/>
      <c r="BH590" s="254"/>
      <c r="BI590" s="254"/>
      <c r="BJ590" s="254"/>
      <c r="BK590" s="254"/>
      <c r="BL590" s="254"/>
      <c r="BM590" s="254"/>
      <c r="BN590" s="254"/>
      <c r="BO590" s="254"/>
      <c r="BP590" s="254"/>
      <c r="BQ590" s="254"/>
      <c r="BR590" s="254"/>
      <c r="BS590" s="254"/>
      <c r="BT590" s="254"/>
      <c r="BU590" s="254"/>
      <c r="BV590" s="254"/>
      <c r="BW590" s="254"/>
      <c r="BX590" s="254"/>
      <c r="BY590" s="254"/>
      <c r="BZ590" s="254"/>
      <c r="CA590" s="254"/>
      <c r="CB590" s="254"/>
      <c r="CC590" s="254"/>
      <c r="CD590" s="254"/>
      <c r="CE590" s="254"/>
      <c r="CF590" s="254"/>
      <c r="CG590" s="50"/>
      <c r="CH590" s="50"/>
      <c r="CI590" s="50"/>
      <c r="CJ590" s="50"/>
      <c r="CK590" s="50"/>
      <c r="CL590" s="50"/>
      <c r="CM590" s="50"/>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c r="FG590" s="44"/>
      <c r="FH590" s="44"/>
      <c r="FI590" s="44"/>
      <c r="FJ590" s="44"/>
      <c r="FK590" s="44"/>
      <c r="FL590" s="44"/>
      <c r="FM590" s="44"/>
      <c r="FN590" s="44"/>
      <c r="FO590" s="44"/>
      <c r="FP590" s="44"/>
      <c r="FQ590" s="44"/>
    </row>
    <row r="591" spans="1:200" s="35" customFormat="1" ht="45" customHeight="1" x14ac:dyDescent="0.2">
      <c r="A591" s="375"/>
      <c r="B591" s="189" t="s">
        <v>1038</v>
      </c>
      <c r="C591" s="152" t="s">
        <v>1139</v>
      </c>
      <c r="D591" s="678"/>
      <c r="E591" s="679"/>
      <c r="F591" s="678"/>
      <c r="G591" s="679"/>
      <c r="H591" s="678"/>
      <c r="I591" s="679"/>
      <c r="J591" s="678"/>
      <c r="K591" s="679"/>
      <c r="L591" s="678"/>
      <c r="M591" s="679"/>
      <c r="N591" s="678"/>
      <c r="O591" s="679"/>
      <c r="P591" s="678"/>
      <c r="Q591" s="679"/>
      <c r="R591" s="678"/>
      <c r="S591" s="679"/>
      <c r="T591" s="678"/>
      <c r="U591" s="679"/>
      <c r="V591" s="678"/>
      <c r="W591" s="679"/>
      <c r="X591" s="95"/>
      <c r="Y591" s="628">
        <f t="shared" ref="Y591" si="89">IF(OR(D591="s",F591="s",H591="s",J591="s",L591="s",N591="s",P591="s",R591="s",T591="s",V591="s"), 0, IF(OR(D591="a",F591="a",H591="a",J591="a",L591="a",N591="a",P591="a",R591="a",T591="a",V591="a"),Z591,0))</f>
        <v>0</v>
      </c>
      <c r="Z591" s="382">
        <v>10</v>
      </c>
      <c r="AA591" s="40">
        <f t="shared" ref="AA591" si="90">COUNTIF(D591:W591,"a")+COUNTIF(D591:W591,"s")</f>
        <v>0</v>
      </c>
      <c r="AB591" s="452"/>
      <c r="AC591" s="248"/>
      <c r="AD591" s="258"/>
      <c r="AE591" s="248"/>
      <c r="AF591" s="248"/>
      <c r="AG591" s="248"/>
      <c r="AH591" s="248"/>
      <c r="AI591" s="248"/>
      <c r="AJ591" s="248"/>
      <c r="AK591" s="248"/>
      <c r="AL591" s="248"/>
      <c r="AM591" s="248"/>
      <c r="AN591" s="248"/>
      <c r="AO591" s="248"/>
      <c r="AP591" s="248"/>
      <c r="AQ591" s="248"/>
      <c r="AR591" s="248"/>
      <c r="AS591" s="254"/>
      <c r="AT591" s="254"/>
      <c r="AU591" s="254"/>
      <c r="AV591" s="254"/>
      <c r="AW591" s="254"/>
      <c r="AX591" s="254"/>
      <c r="AY591" s="254"/>
      <c r="AZ591" s="254"/>
      <c r="BA591" s="254"/>
      <c r="BB591" s="254"/>
      <c r="BC591" s="254"/>
      <c r="BD591" s="254"/>
      <c r="BE591" s="254"/>
      <c r="BF591" s="254"/>
      <c r="BG591" s="254"/>
      <c r="BH591" s="254"/>
      <c r="BI591" s="254"/>
      <c r="BJ591" s="254"/>
      <c r="BK591" s="254"/>
      <c r="BL591" s="254"/>
      <c r="BM591" s="254"/>
      <c r="BN591" s="254"/>
      <c r="BO591" s="254"/>
      <c r="BP591" s="254"/>
      <c r="BQ591" s="254"/>
      <c r="BR591" s="254"/>
      <c r="BS591" s="254"/>
      <c r="BT591" s="254"/>
      <c r="BU591" s="254"/>
      <c r="BV591" s="254"/>
      <c r="BW591" s="254"/>
      <c r="BX591" s="254"/>
      <c r="BY591" s="254"/>
      <c r="BZ591" s="254"/>
      <c r="CA591" s="254"/>
      <c r="CB591" s="254"/>
      <c r="CC591" s="254"/>
      <c r="CD591" s="254"/>
      <c r="CE591" s="254"/>
      <c r="CF591" s="254"/>
      <c r="CG591" s="50"/>
      <c r="CH591" s="50"/>
      <c r="CI591" s="50"/>
      <c r="CJ591" s="50"/>
      <c r="CK591" s="50"/>
      <c r="CL591" s="50"/>
      <c r="CM591" s="50"/>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c r="FG591" s="44"/>
      <c r="FH591" s="44"/>
      <c r="FI591" s="44"/>
      <c r="FJ591" s="44"/>
      <c r="FK591" s="44"/>
      <c r="FL591" s="44"/>
      <c r="FM591" s="44"/>
      <c r="FN591" s="44"/>
      <c r="FO591" s="44"/>
      <c r="FP591" s="44"/>
      <c r="FQ591" s="44"/>
    </row>
    <row r="592" spans="1:200" s="35" customFormat="1" ht="45" customHeight="1" x14ac:dyDescent="0.2">
      <c r="A592" s="375"/>
      <c r="B592" s="189" t="s">
        <v>1040</v>
      </c>
      <c r="C592" s="152" t="s">
        <v>1037</v>
      </c>
      <c r="D592" s="678"/>
      <c r="E592" s="679"/>
      <c r="F592" s="678"/>
      <c r="G592" s="679"/>
      <c r="H592" s="678"/>
      <c r="I592" s="679"/>
      <c r="J592" s="678"/>
      <c r="K592" s="679"/>
      <c r="L592" s="678"/>
      <c r="M592" s="679"/>
      <c r="N592" s="678"/>
      <c r="O592" s="679"/>
      <c r="P592" s="678"/>
      <c r="Q592" s="679"/>
      <c r="R592" s="678"/>
      <c r="S592" s="679"/>
      <c r="T592" s="678"/>
      <c r="U592" s="679"/>
      <c r="V592" s="678"/>
      <c r="W592" s="679"/>
      <c r="X592" s="95"/>
      <c r="Y592" s="622">
        <f t="shared" si="85"/>
        <v>0</v>
      </c>
      <c r="Z592" s="379">
        <v>10</v>
      </c>
      <c r="AA592" s="40">
        <f t="shared" si="86"/>
        <v>0</v>
      </c>
      <c r="AB592" s="452"/>
      <c r="AC592" s="248"/>
      <c r="AD592" s="258"/>
      <c r="AE592" s="248"/>
      <c r="AF592" s="248"/>
      <c r="AG592" s="248"/>
      <c r="AH592" s="248"/>
      <c r="AI592" s="248"/>
      <c r="AJ592" s="248"/>
      <c r="AK592" s="248"/>
      <c r="AL592" s="248"/>
      <c r="AM592" s="248"/>
      <c r="AN592" s="248"/>
      <c r="AO592" s="248"/>
      <c r="AP592" s="248"/>
      <c r="AQ592" s="248"/>
      <c r="AR592" s="248"/>
      <c r="AS592" s="254"/>
      <c r="AT592" s="254"/>
      <c r="AU592" s="254"/>
      <c r="AV592" s="254"/>
      <c r="AW592" s="254"/>
      <c r="AX592" s="254"/>
      <c r="AY592" s="254"/>
      <c r="AZ592" s="254"/>
      <c r="BA592" s="254"/>
      <c r="BB592" s="254"/>
      <c r="BC592" s="254"/>
      <c r="BD592" s="254"/>
      <c r="BE592" s="254"/>
      <c r="BF592" s="254"/>
      <c r="BG592" s="254"/>
      <c r="BH592" s="254"/>
      <c r="BI592" s="254"/>
      <c r="BJ592" s="254"/>
      <c r="BK592" s="254"/>
      <c r="BL592" s="254"/>
      <c r="BM592" s="254"/>
      <c r="BN592" s="254"/>
      <c r="BO592" s="254"/>
      <c r="BP592" s="254"/>
      <c r="BQ592" s="254"/>
      <c r="BR592" s="254"/>
      <c r="BS592" s="254"/>
      <c r="BT592" s="254"/>
      <c r="BU592" s="254"/>
      <c r="BV592" s="254"/>
      <c r="BW592" s="254"/>
      <c r="BX592" s="254"/>
      <c r="BY592" s="254"/>
      <c r="BZ592" s="254"/>
      <c r="CA592" s="254"/>
      <c r="CB592" s="254"/>
      <c r="CC592" s="254"/>
      <c r="CD592" s="254"/>
      <c r="CE592" s="254"/>
      <c r="CF592" s="254"/>
      <c r="CG592" s="50"/>
      <c r="CH592" s="50"/>
      <c r="CI592" s="50"/>
      <c r="CJ592" s="50"/>
      <c r="CK592" s="50"/>
      <c r="CL592" s="50"/>
      <c r="CM592" s="50"/>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c r="FG592" s="44"/>
      <c r="FH592" s="44"/>
      <c r="FI592" s="44"/>
      <c r="FJ592" s="44"/>
      <c r="FK592" s="44"/>
      <c r="FL592" s="44"/>
      <c r="FM592" s="44"/>
      <c r="FN592" s="44"/>
      <c r="FO592" s="44"/>
      <c r="FP592" s="44"/>
      <c r="FQ592" s="44"/>
    </row>
    <row r="593" spans="1:200" s="35" customFormat="1" ht="27.95" customHeight="1" x14ac:dyDescent="0.2">
      <c r="A593" s="375"/>
      <c r="B593" s="189" t="s">
        <v>1041</v>
      </c>
      <c r="C593" s="161" t="s">
        <v>1039</v>
      </c>
      <c r="D593" s="678"/>
      <c r="E593" s="679"/>
      <c r="F593" s="678"/>
      <c r="G593" s="679"/>
      <c r="H593" s="678"/>
      <c r="I593" s="679"/>
      <c r="J593" s="678"/>
      <c r="K593" s="679"/>
      <c r="L593" s="678"/>
      <c r="M593" s="679"/>
      <c r="N593" s="678"/>
      <c r="O593" s="679"/>
      <c r="P593" s="678"/>
      <c r="Q593" s="679"/>
      <c r="R593" s="678"/>
      <c r="S593" s="679"/>
      <c r="T593" s="678"/>
      <c r="U593" s="679"/>
      <c r="V593" s="678"/>
      <c r="W593" s="679"/>
      <c r="X593" s="95"/>
      <c r="Y593" s="622">
        <f t="shared" si="85"/>
        <v>0</v>
      </c>
      <c r="Z593" s="379">
        <v>10</v>
      </c>
      <c r="AA593" s="40">
        <f t="shared" si="86"/>
        <v>0</v>
      </c>
      <c r="AB593" s="452"/>
      <c r="AC593" s="248"/>
      <c r="AD593" s="258"/>
      <c r="AE593" s="248"/>
      <c r="AF593" s="248"/>
      <c r="AG593" s="248"/>
      <c r="AH593" s="248"/>
      <c r="AI593" s="248"/>
      <c r="AJ593" s="248"/>
      <c r="AK593" s="248"/>
      <c r="AL593" s="248"/>
      <c r="AM593" s="248"/>
      <c r="AN593" s="248"/>
      <c r="AO593" s="248"/>
      <c r="AP593" s="248"/>
      <c r="AQ593" s="248"/>
      <c r="AR593" s="248"/>
      <c r="AS593" s="254"/>
      <c r="AT593" s="254"/>
      <c r="AU593" s="254"/>
      <c r="AV593" s="254"/>
      <c r="AW593" s="254"/>
      <c r="AX593" s="254"/>
      <c r="AY593" s="254"/>
      <c r="AZ593" s="254"/>
      <c r="BA593" s="254"/>
      <c r="BB593" s="254"/>
      <c r="BC593" s="254"/>
      <c r="BD593" s="254"/>
      <c r="BE593" s="254"/>
      <c r="BF593" s="254"/>
      <c r="BG593" s="254"/>
      <c r="BH593" s="254"/>
      <c r="BI593" s="254"/>
      <c r="BJ593" s="254"/>
      <c r="BK593" s="254"/>
      <c r="BL593" s="254"/>
      <c r="BM593" s="254"/>
      <c r="BN593" s="254"/>
      <c r="BO593" s="254"/>
      <c r="BP593" s="254"/>
      <c r="BQ593" s="254"/>
      <c r="BR593" s="254"/>
      <c r="BS593" s="254"/>
      <c r="BT593" s="254"/>
      <c r="BU593" s="254"/>
      <c r="BV593" s="254"/>
      <c r="BW593" s="254"/>
      <c r="BX593" s="254"/>
      <c r="BY593" s="254"/>
      <c r="BZ593" s="254"/>
      <c r="CA593" s="254"/>
      <c r="CB593" s="254"/>
      <c r="CC593" s="254"/>
      <c r="CD593" s="254"/>
      <c r="CE593" s="254"/>
      <c r="CF593" s="254"/>
      <c r="CG593" s="50"/>
      <c r="CH593" s="50"/>
      <c r="CI593" s="50"/>
      <c r="CJ593" s="50"/>
      <c r="CK593" s="50"/>
      <c r="CL593" s="50"/>
      <c r="CM593" s="50"/>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c r="FG593" s="44"/>
      <c r="FH593" s="44"/>
      <c r="FI593" s="44"/>
      <c r="FJ593" s="44"/>
      <c r="FK593" s="44"/>
      <c r="FL593" s="44"/>
      <c r="FM593" s="44"/>
      <c r="FN593" s="44"/>
      <c r="FO593" s="44"/>
      <c r="FP593" s="44"/>
      <c r="FQ593" s="44"/>
    </row>
    <row r="594" spans="1:200" s="35" customFormat="1" ht="67.7" customHeight="1" x14ac:dyDescent="0.2">
      <c r="A594" s="375"/>
      <c r="B594" s="189" t="s">
        <v>1136</v>
      </c>
      <c r="C594" s="161" t="s">
        <v>938</v>
      </c>
      <c r="D594" s="678"/>
      <c r="E594" s="679"/>
      <c r="F594" s="678"/>
      <c r="G594" s="679"/>
      <c r="H594" s="678"/>
      <c r="I594" s="679"/>
      <c r="J594" s="678"/>
      <c r="K594" s="679"/>
      <c r="L594" s="678"/>
      <c r="M594" s="679"/>
      <c r="N594" s="678"/>
      <c r="O594" s="679"/>
      <c r="P594" s="678"/>
      <c r="Q594" s="679"/>
      <c r="R594" s="678"/>
      <c r="S594" s="679"/>
      <c r="T594" s="678"/>
      <c r="U594" s="679"/>
      <c r="V594" s="678"/>
      <c r="W594" s="679"/>
      <c r="X594" s="95"/>
      <c r="Y594" s="622">
        <f t="shared" si="85"/>
        <v>0</v>
      </c>
      <c r="Z594" s="379">
        <v>10</v>
      </c>
      <c r="AA594" s="40">
        <f t="shared" si="86"/>
        <v>0</v>
      </c>
      <c r="AB594" s="452"/>
      <c r="AC594" s="248"/>
      <c r="AD594" s="258"/>
      <c r="AE594" s="248"/>
      <c r="AF594" s="248"/>
      <c r="AG594" s="248"/>
      <c r="AH594" s="248"/>
      <c r="AI594" s="248"/>
      <c r="AJ594" s="248"/>
      <c r="AK594" s="248"/>
      <c r="AL594" s="248"/>
      <c r="AM594" s="248"/>
      <c r="AN594" s="248"/>
      <c r="AO594" s="248"/>
      <c r="AP594" s="248"/>
      <c r="AQ594" s="248"/>
      <c r="AR594" s="248"/>
      <c r="AS594" s="254"/>
      <c r="AT594" s="254"/>
      <c r="AU594" s="254"/>
      <c r="AV594" s="254"/>
      <c r="AW594" s="254"/>
      <c r="AX594" s="254"/>
      <c r="AY594" s="254"/>
      <c r="AZ594" s="254"/>
      <c r="BA594" s="254"/>
      <c r="BB594" s="254"/>
      <c r="BC594" s="254"/>
      <c r="BD594" s="254"/>
      <c r="BE594" s="254"/>
      <c r="BF594" s="254"/>
      <c r="BG594" s="254"/>
      <c r="BH594" s="254"/>
      <c r="BI594" s="254"/>
      <c r="BJ594" s="254"/>
      <c r="BK594" s="254"/>
      <c r="BL594" s="254"/>
      <c r="BM594" s="254"/>
      <c r="BN594" s="254"/>
      <c r="BO594" s="254"/>
      <c r="BP594" s="254"/>
      <c r="BQ594" s="254"/>
      <c r="BR594" s="254"/>
      <c r="BS594" s="254"/>
      <c r="BT594" s="254"/>
      <c r="BU594" s="254"/>
      <c r="BV594" s="254"/>
      <c r="BW594" s="254"/>
      <c r="BX594" s="254"/>
      <c r="BY594" s="254"/>
      <c r="BZ594" s="254"/>
      <c r="CA594" s="254"/>
      <c r="CB594" s="254"/>
      <c r="CC594" s="254"/>
      <c r="CD594" s="254"/>
      <c r="CE594" s="254"/>
      <c r="CF594" s="254"/>
      <c r="CG594" s="50"/>
      <c r="CH594" s="50"/>
      <c r="CI594" s="50"/>
      <c r="CJ594" s="50"/>
      <c r="CK594" s="50"/>
      <c r="CL594" s="50"/>
      <c r="CM594" s="50"/>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row>
    <row r="595" spans="1:200" s="35" customFormat="1" ht="44.25" customHeight="1" thickBot="1" x14ac:dyDescent="0.25">
      <c r="A595" s="375"/>
      <c r="B595" s="189" t="s">
        <v>1137</v>
      </c>
      <c r="C595" s="161" t="s">
        <v>937</v>
      </c>
      <c r="D595" s="630"/>
      <c r="E595" s="635"/>
      <c r="F595" s="630"/>
      <c r="G595" s="635"/>
      <c r="H595" s="630"/>
      <c r="I595" s="635"/>
      <c r="J595" s="630"/>
      <c r="K595" s="635"/>
      <c r="L595" s="630"/>
      <c r="M595" s="635"/>
      <c r="N595" s="630"/>
      <c r="O595" s="635"/>
      <c r="P595" s="630"/>
      <c r="Q595" s="635"/>
      <c r="R595" s="630"/>
      <c r="S595" s="635"/>
      <c r="T595" s="630"/>
      <c r="U595" s="635"/>
      <c r="V595" s="630"/>
      <c r="W595" s="635"/>
      <c r="X595" s="95"/>
      <c r="Y595" s="622">
        <f t="shared" si="85"/>
        <v>0</v>
      </c>
      <c r="Z595" s="398">
        <v>5</v>
      </c>
      <c r="AA595" s="40">
        <f t="shared" si="86"/>
        <v>0</v>
      </c>
      <c r="AB595" s="452"/>
      <c r="AC595" s="254"/>
      <c r="AD595" s="258"/>
      <c r="AE595" s="254"/>
      <c r="AF595" s="254"/>
      <c r="AG595" s="254"/>
      <c r="AH595" s="254"/>
      <c r="AI595" s="254"/>
      <c r="AJ595" s="254"/>
      <c r="AK595" s="254"/>
      <c r="AL595" s="254"/>
      <c r="AM595" s="254"/>
      <c r="AN595" s="254"/>
      <c r="AO595" s="254"/>
      <c r="AP595" s="254"/>
      <c r="AQ595" s="254"/>
      <c r="AR595" s="254"/>
      <c r="AS595" s="254"/>
      <c r="AT595" s="254"/>
      <c r="AU595" s="254"/>
      <c r="AV595" s="254"/>
      <c r="AW595" s="254"/>
      <c r="AX595" s="254"/>
      <c r="AY595" s="254"/>
      <c r="AZ595" s="254"/>
      <c r="BA595" s="254"/>
      <c r="BB595" s="254"/>
      <c r="BC595" s="254"/>
      <c r="BD595" s="254"/>
      <c r="BE595" s="254"/>
      <c r="BF595" s="254"/>
      <c r="BG595" s="254"/>
      <c r="BH595" s="254"/>
      <c r="BI595" s="254"/>
      <c r="BJ595" s="254"/>
      <c r="BK595" s="254"/>
      <c r="BL595" s="254"/>
      <c r="BM595" s="254"/>
      <c r="BN595" s="254"/>
      <c r="BO595" s="254"/>
      <c r="BP595" s="254"/>
      <c r="BQ595" s="254"/>
      <c r="BR595" s="254"/>
      <c r="BS595" s="254"/>
      <c r="BT595" s="254"/>
      <c r="BU595" s="254"/>
      <c r="BV595" s="254"/>
      <c r="BW595" s="254"/>
      <c r="BX595" s="254"/>
      <c r="BY595" s="254"/>
      <c r="BZ595" s="254"/>
      <c r="CA595" s="254"/>
      <c r="CB595" s="254"/>
      <c r="CC595" s="254"/>
      <c r="CD595" s="254"/>
      <c r="CE595" s="254"/>
      <c r="CF595" s="254"/>
      <c r="CG595" s="50"/>
      <c r="CH595" s="50"/>
      <c r="CI595" s="50"/>
      <c r="CJ595" s="50"/>
      <c r="CK595" s="50"/>
      <c r="CL595" s="50"/>
      <c r="CM595" s="50"/>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c r="FG595" s="44"/>
      <c r="FH595" s="44"/>
      <c r="FI595" s="44"/>
      <c r="FJ595" s="44"/>
      <c r="FK595" s="44"/>
      <c r="FL595" s="44"/>
      <c r="FM595" s="44"/>
      <c r="FN595" s="44"/>
      <c r="FO595" s="44"/>
      <c r="FP595" s="44"/>
      <c r="FQ595" s="44"/>
    </row>
    <row r="596" spans="1:200" s="36" customFormat="1" ht="21" customHeight="1" thickTop="1" thickBot="1" x14ac:dyDescent="0.25">
      <c r="A596" s="389"/>
      <c r="B596" s="86"/>
      <c r="C596" s="273" t="s">
        <v>91</v>
      </c>
      <c r="D596" s="852" t="s">
        <v>443</v>
      </c>
      <c r="E596" s="853"/>
      <c r="F596" s="853"/>
      <c r="G596" s="853"/>
      <c r="H596" s="853"/>
      <c r="I596" s="853"/>
      <c r="J596" s="853"/>
      <c r="K596" s="853"/>
      <c r="L596" s="853"/>
      <c r="M596" s="853"/>
      <c r="N596" s="853"/>
      <c r="O596" s="853"/>
      <c r="P596" s="853"/>
      <c r="Q596" s="853"/>
      <c r="R596" s="853"/>
      <c r="S596" s="853"/>
      <c r="T596" s="853"/>
      <c r="U596" s="853"/>
      <c r="V596" s="853"/>
      <c r="W596" s="853"/>
      <c r="X596" s="854"/>
      <c r="Y596" s="1">
        <f>SUM(Y586:Y595)</f>
        <v>0</v>
      </c>
      <c r="Z596" s="386">
        <f>SUM(Z586:Z595)</f>
        <v>95</v>
      </c>
      <c r="AA596" s="243"/>
      <c r="AB596" s="47"/>
      <c r="AC596" s="249"/>
      <c r="AD596" s="259"/>
      <c r="AE596" s="249"/>
      <c r="AF596" s="249"/>
      <c r="AG596" s="249"/>
      <c r="AH596" s="249"/>
      <c r="AI596" s="249"/>
      <c r="AJ596" s="249"/>
      <c r="AK596" s="249"/>
      <c r="AL596" s="249"/>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c r="BM596" s="249"/>
      <c r="BN596" s="249"/>
      <c r="BO596" s="249"/>
      <c r="BP596" s="249"/>
      <c r="BQ596" s="249"/>
      <c r="BR596" s="249"/>
      <c r="BS596" s="249"/>
      <c r="BT596" s="249"/>
      <c r="BU596" s="249"/>
      <c r="BV596" s="249"/>
      <c r="BW596" s="249"/>
      <c r="BX596" s="47"/>
      <c r="BY596" s="47"/>
      <c r="BZ596" s="47"/>
      <c r="CA596" s="47"/>
      <c r="CB596" s="47"/>
      <c r="CC596" s="47"/>
      <c r="CD596" s="47"/>
      <c r="CE596" s="47"/>
      <c r="CF596" s="47"/>
      <c r="CG596" s="47"/>
      <c r="CH596" s="47"/>
      <c r="CI596" s="47"/>
      <c r="CJ596" s="47"/>
      <c r="CK596" s="47"/>
      <c r="CL596" s="47"/>
      <c r="CM596" s="47"/>
      <c r="CN596" s="47"/>
      <c r="CO596" s="47"/>
      <c r="CP596" s="47"/>
      <c r="CQ596" s="47"/>
      <c r="CR596" s="47"/>
      <c r="CS596" s="47"/>
      <c r="CT596" s="47"/>
      <c r="CU596" s="47"/>
      <c r="CV596" s="47"/>
      <c r="CW596" s="47"/>
      <c r="CX596" s="47"/>
      <c r="CY596" s="47"/>
      <c r="CZ596" s="47"/>
      <c r="DA596" s="47"/>
      <c r="DB596" s="47"/>
      <c r="DC596" s="47"/>
      <c r="DD596" s="47"/>
    </row>
    <row r="597" spans="1:200" s="36" customFormat="1" ht="21" customHeight="1" thickBot="1" x14ac:dyDescent="0.25">
      <c r="A597" s="400"/>
      <c r="B597" s="401"/>
      <c r="C597" s="298"/>
      <c r="D597" s="695"/>
      <c r="E597" s="809"/>
      <c r="F597" s="849">
        <v>0</v>
      </c>
      <c r="G597" s="850"/>
      <c r="H597" s="850"/>
      <c r="I597" s="850"/>
      <c r="J597" s="850"/>
      <c r="K597" s="850"/>
      <c r="L597" s="850"/>
      <c r="M597" s="850"/>
      <c r="N597" s="850"/>
      <c r="O597" s="850"/>
      <c r="P597" s="850"/>
      <c r="Q597" s="850"/>
      <c r="R597" s="850"/>
      <c r="S597" s="850"/>
      <c r="T597" s="850"/>
      <c r="U597" s="850"/>
      <c r="V597" s="850"/>
      <c r="W597" s="850"/>
      <c r="X597" s="850"/>
      <c r="Y597" s="850"/>
      <c r="Z597" s="851"/>
      <c r="AA597" s="240"/>
      <c r="AB597" s="47"/>
      <c r="AC597" s="249"/>
      <c r="AD597" s="259"/>
      <c r="AE597" s="249"/>
      <c r="AF597" s="249"/>
      <c r="AG597" s="249"/>
      <c r="AH597" s="249"/>
      <c r="AI597" s="249"/>
      <c r="AJ597" s="249"/>
      <c r="AK597" s="249"/>
      <c r="AL597" s="249"/>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c r="BM597" s="249"/>
      <c r="BN597" s="249"/>
      <c r="BO597" s="249"/>
      <c r="BP597" s="249"/>
      <c r="BQ597" s="249"/>
      <c r="BR597" s="249"/>
      <c r="BS597" s="249"/>
      <c r="BT597" s="249"/>
      <c r="BU597" s="249"/>
      <c r="BV597" s="249"/>
      <c r="BW597" s="249"/>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c r="CU597" s="47"/>
      <c r="CV597" s="47"/>
      <c r="CW597" s="47"/>
      <c r="CX597" s="47"/>
      <c r="CY597" s="47"/>
      <c r="CZ597" s="47"/>
      <c r="DA597" s="47"/>
      <c r="DB597" s="47"/>
      <c r="DC597" s="47"/>
      <c r="DD597" s="47"/>
    </row>
    <row r="598" spans="1:200" s="247" customFormat="1" ht="21" customHeight="1" x14ac:dyDescent="0.25">
      <c r="A598" s="264"/>
      <c r="B598" s="249"/>
      <c r="C598" s="265"/>
      <c r="X598" s="266"/>
      <c r="Z598" s="255"/>
      <c r="AA598" s="250"/>
      <c r="AB598" s="249"/>
      <c r="AK598" s="249"/>
      <c r="AL598" s="249"/>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c r="BM598" s="249"/>
      <c r="BN598" s="249"/>
      <c r="BO598" s="249"/>
      <c r="BP598" s="249"/>
      <c r="BQ598" s="249"/>
      <c r="BR598" s="249"/>
      <c r="BS598" s="249"/>
      <c r="BT598" s="249"/>
      <c r="BU598" s="249"/>
      <c r="BV598" s="249"/>
      <c r="BW598" s="249"/>
      <c r="BX598" s="249"/>
      <c r="BY598" s="249"/>
      <c r="BZ598" s="249"/>
      <c r="CA598" s="249"/>
      <c r="CB598" s="249"/>
      <c r="CC598" s="249"/>
      <c r="CD598" s="249"/>
      <c r="CE598" s="249"/>
      <c r="CF598" s="249"/>
      <c r="CG598" s="249"/>
      <c r="CH598" s="249"/>
      <c r="CI598" s="249"/>
      <c r="CJ598" s="249"/>
      <c r="CK598" s="249"/>
      <c r="CL598" s="249"/>
      <c r="CM598" s="249"/>
      <c r="CN598" s="249"/>
      <c r="CO598" s="249"/>
      <c r="CP598" s="249"/>
      <c r="CQ598" s="249"/>
      <c r="CR598" s="249"/>
      <c r="CS598" s="249"/>
      <c r="CT598" s="249"/>
      <c r="CU598" s="249"/>
      <c r="CV598" s="249"/>
      <c r="CW598" s="249"/>
      <c r="CX598" s="249"/>
      <c r="CY598" s="249"/>
      <c r="CZ598" s="249"/>
      <c r="DA598" s="249"/>
      <c r="DB598" s="249"/>
      <c r="DC598" s="249"/>
      <c r="DD598" s="249"/>
      <c r="DE598" s="249"/>
      <c r="DF598" s="249"/>
      <c r="DG598" s="249"/>
      <c r="DH598" s="249"/>
      <c r="DI598" s="249"/>
      <c r="DJ598" s="249"/>
      <c r="DK598" s="249"/>
      <c r="DL598" s="249"/>
      <c r="DM598" s="249"/>
      <c r="DN598" s="249"/>
      <c r="DO598" s="249"/>
      <c r="DP598" s="249"/>
      <c r="DQ598" s="249"/>
      <c r="DR598" s="249"/>
      <c r="DS598" s="249"/>
      <c r="DT598" s="249"/>
      <c r="DU598" s="249"/>
      <c r="DV598" s="249"/>
      <c r="DW598" s="249"/>
      <c r="DX598" s="249"/>
      <c r="DY598" s="249"/>
      <c r="DZ598" s="249"/>
      <c r="EA598" s="249"/>
      <c r="EB598" s="249"/>
      <c r="EC598" s="249"/>
      <c r="ED598" s="249"/>
      <c r="EE598" s="249"/>
      <c r="EF598" s="249"/>
      <c r="EG598" s="249"/>
      <c r="EH598" s="249"/>
      <c r="EI598" s="249"/>
      <c r="EJ598" s="249"/>
      <c r="EK598" s="249"/>
      <c r="EL598" s="249"/>
      <c r="EM598" s="249"/>
      <c r="EN598" s="249"/>
      <c r="EO598" s="249"/>
      <c r="EP598" s="249"/>
      <c r="EQ598" s="249"/>
      <c r="ER598" s="249"/>
      <c r="ES598" s="249"/>
      <c r="ET598" s="249"/>
      <c r="EU598" s="249"/>
      <c r="EV598" s="249"/>
      <c r="EW598" s="249"/>
      <c r="EX598" s="249"/>
      <c r="EY598" s="249"/>
      <c r="EZ598" s="249"/>
      <c r="FA598" s="249"/>
      <c r="FB598" s="249"/>
      <c r="FC598" s="249"/>
      <c r="FD598" s="249"/>
      <c r="FE598" s="249"/>
      <c r="FF598" s="249"/>
      <c r="FG598" s="249"/>
      <c r="FH598" s="249"/>
      <c r="FI598" s="249"/>
      <c r="FJ598" s="249"/>
      <c r="FK598" s="249"/>
      <c r="FL598" s="249"/>
      <c r="FM598" s="249"/>
      <c r="FN598" s="249"/>
      <c r="FO598" s="249"/>
      <c r="FP598" s="249"/>
      <c r="FQ598" s="249"/>
      <c r="FR598" s="249"/>
      <c r="FS598" s="249"/>
      <c r="FT598" s="249"/>
      <c r="FU598" s="249"/>
      <c r="FV598" s="249"/>
      <c r="FW598" s="249"/>
      <c r="FX598" s="249"/>
      <c r="FY598" s="249"/>
      <c r="FZ598" s="249"/>
      <c r="GA598" s="249"/>
      <c r="GB598" s="249"/>
      <c r="GC598" s="249"/>
      <c r="GD598" s="249"/>
      <c r="GE598" s="249"/>
      <c r="GF598" s="249"/>
      <c r="GG598" s="249"/>
      <c r="GH598" s="249"/>
      <c r="GI598" s="249"/>
      <c r="GJ598" s="249"/>
      <c r="GK598" s="249"/>
      <c r="GL598" s="249"/>
      <c r="GM598" s="249"/>
      <c r="GN598" s="249"/>
      <c r="GO598" s="249"/>
      <c r="GP598" s="249"/>
      <c r="GQ598" s="249"/>
      <c r="GR598" s="249"/>
    </row>
    <row r="599" spans="1:200" ht="27.75" x14ac:dyDescent="0.2">
      <c r="A599" s="351" t="s">
        <v>543</v>
      </c>
      <c r="B599" s="351"/>
      <c r="C599" s="352"/>
      <c r="D599" s="353"/>
      <c r="E599" s="353"/>
      <c r="F599" s="353"/>
      <c r="G599" s="353"/>
      <c r="H599" s="353"/>
      <c r="I599" s="353"/>
      <c r="J599" s="353"/>
      <c r="K599" s="353"/>
      <c r="L599" s="353"/>
      <c r="M599" s="353"/>
      <c r="N599" s="353"/>
      <c r="O599" s="353"/>
      <c r="P599" s="353"/>
      <c r="Q599" s="353"/>
      <c r="R599" s="353"/>
      <c r="S599" s="353"/>
      <c r="T599" s="353"/>
      <c r="U599" s="353"/>
      <c r="V599" s="353"/>
      <c r="W599" s="353"/>
      <c r="X599" s="354"/>
      <c r="Y599" s="353"/>
      <c r="Z599" s="355"/>
      <c r="AA599" s="356"/>
      <c r="AB599" s="353"/>
      <c r="AK599" s="247"/>
      <c r="AL599" s="247"/>
      <c r="AM599" s="247"/>
      <c r="AN599" s="247"/>
      <c r="AO599" s="247"/>
      <c r="AP599" s="247"/>
      <c r="AQ599" s="247"/>
      <c r="AR599" s="247"/>
      <c r="AS599" s="247"/>
      <c r="AT599" s="247"/>
      <c r="AU599" s="247"/>
      <c r="AV599" s="247"/>
      <c r="AW599" s="247"/>
      <c r="AX599" s="247"/>
      <c r="AY599" s="247"/>
      <c r="AZ599" s="247"/>
      <c r="BA599" s="247"/>
      <c r="BB599" s="247"/>
      <c r="BC599" s="247"/>
      <c r="BD599" s="247"/>
      <c r="BE599" s="247"/>
      <c r="BF599" s="247"/>
      <c r="BG599" s="247"/>
      <c r="BH599" s="247"/>
      <c r="BI599" s="247"/>
      <c r="BJ599" s="247"/>
      <c r="BK599" s="247"/>
      <c r="BL599" s="247"/>
      <c r="BM599" s="247"/>
      <c r="BN599" s="247"/>
      <c r="BO599" s="247"/>
      <c r="BP599" s="247"/>
      <c r="BQ599" s="247"/>
      <c r="BR599" s="247"/>
      <c r="BS599" s="247"/>
      <c r="BT599" s="247"/>
      <c r="BU599" s="247"/>
      <c r="BV599" s="247"/>
      <c r="BW599" s="247"/>
      <c r="BX599" s="247"/>
      <c r="BY599" s="247"/>
      <c r="BZ599" s="247"/>
      <c r="CA599" s="247"/>
      <c r="CB599" s="247"/>
      <c r="CC599" s="247"/>
      <c r="CD599" s="247"/>
      <c r="CE599" s="247"/>
      <c r="CF599" s="247"/>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row>
    <row r="600" spans="1:200" s="247" customFormat="1" ht="21" customHeight="1" x14ac:dyDescent="0.25">
      <c r="A600" s="264"/>
      <c r="B600" s="249"/>
      <c r="C600" s="265"/>
      <c r="X600" s="266"/>
      <c r="Z600" s="255"/>
      <c r="AA600" s="250"/>
      <c r="AB600" s="249"/>
      <c r="AK600" s="249"/>
      <c r="AL600" s="249"/>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c r="BM600" s="249"/>
      <c r="BN600" s="249"/>
      <c r="BO600" s="249"/>
      <c r="BP600" s="249"/>
      <c r="BQ600" s="249"/>
      <c r="BR600" s="249"/>
      <c r="BS600" s="249"/>
      <c r="BT600" s="249"/>
      <c r="BU600" s="249"/>
      <c r="BV600" s="249"/>
      <c r="BW600" s="249"/>
      <c r="BX600" s="249"/>
      <c r="BY600" s="249"/>
      <c r="BZ600" s="249"/>
      <c r="CA600" s="249"/>
      <c r="CB600" s="249"/>
      <c r="CC600" s="249"/>
      <c r="CD600" s="249"/>
      <c r="CE600" s="249"/>
      <c r="CF600" s="249"/>
      <c r="CG600" s="249"/>
      <c r="CH600" s="249"/>
      <c r="CI600" s="249"/>
      <c r="CJ600" s="249"/>
      <c r="CK600" s="249"/>
      <c r="CL600" s="249"/>
      <c r="CM600" s="249"/>
      <c r="CN600" s="249"/>
      <c r="CO600" s="249"/>
      <c r="CP600" s="249"/>
      <c r="CQ600" s="249"/>
      <c r="CR600" s="249"/>
      <c r="CS600" s="249"/>
      <c r="CT600" s="249"/>
      <c r="CU600" s="249"/>
      <c r="CV600" s="249"/>
      <c r="CW600" s="249"/>
      <c r="CX600" s="249"/>
      <c r="CY600" s="249"/>
      <c r="CZ600" s="249"/>
      <c r="DA600" s="249"/>
      <c r="DB600" s="249"/>
      <c r="DC600" s="249"/>
      <c r="DD600" s="249"/>
      <c r="DE600" s="249"/>
      <c r="DF600" s="249"/>
      <c r="DG600" s="249"/>
      <c r="DH600" s="249"/>
      <c r="DI600" s="249"/>
      <c r="DJ600" s="249"/>
      <c r="DK600" s="249"/>
      <c r="DL600" s="249"/>
      <c r="DM600" s="249"/>
      <c r="DN600" s="249"/>
      <c r="DO600" s="249"/>
      <c r="DP600" s="249"/>
      <c r="DQ600" s="249"/>
      <c r="DR600" s="249"/>
      <c r="DS600" s="249"/>
      <c r="DT600" s="249"/>
      <c r="DU600" s="249"/>
      <c r="DV600" s="249"/>
      <c r="DW600" s="249"/>
      <c r="DX600" s="249"/>
      <c r="DY600" s="249"/>
      <c r="DZ600" s="249"/>
      <c r="EA600" s="249"/>
      <c r="EB600" s="249"/>
      <c r="EC600" s="249"/>
      <c r="ED600" s="249"/>
      <c r="EE600" s="249"/>
      <c r="EF600" s="249"/>
      <c r="EG600" s="249"/>
      <c r="EH600" s="249"/>
      <c r="EI600" s="249"/>
      <c r="EJ600" s="249"/>
      <c r="EK600" s="249"/>
      <c r="EL600" s="249"/>
      <c r="EM600" s="249"/>
      <c r="EN600" s="249"/>
      <c r="EO600" s="249"/>
      <c r="EP600" s="249"/>
      <c r="EQ600" s="249"/>
      <c r="ER600" s="249"/>
      <c r="ES600" s="249"/>
      <c r="ET600" s="249"/>
      <c r="EU600" s="249"/>
      <c r="EV600" s="249"/>
      <c r="EW600" s="249"/>
      <c r="EX600" s="249"/>
      <c r="EY600" s="249"/>
      <c r="EZ600" s="249"/>
      <c r="FA600" s="249"/>
      <c r="FB600" s="249"/>
      <c r="FC600" s="249"/>
      <c r="FD600" s="249"/>
      <c r="FE600" s="249"/>
      <c r="FF600" s="249"/>
      <c r="FG600" s="249"/>
      <c r="FH600" s="249"/>
      <c r="FI600" s="249"/>
      <c r="FJ600" s="249"/>
      <c r="FK600" s="249"/>
      <c r="FL600" s="249"/>
      <c r="FM600" s="249"/>
      <c r="FN600" s="249"/>
      <c r="FO600" s="249"/>
      <c r="FP600" s="249"/>
      <c r="FQ600" s="249"/>
      <c r="FR600" s="249"/>
      <c r="FS600" s="249"/>
      <c r="FT600" s="249"/>
      <c r="FU600" s="249"/>
      <c r="FV600" s="249"/>
      <c r="FW600" s="249"/>
      <c r="FX600" s="249"/>
      <c r="FY600" s="249"/>
      <c r="FZ600" s="249"/>
      <c r="GA600" s="249"/>
      <c r="GB600" s="249"/>
      <c r="GC600" s="249"/>
      <c r="GD600" s="249"/>
      <c r="GE600" s="249"/>
      <c r="GF600" s="249"/>
      <c r="GG600" s="249"/>
      <c r="GH600" s="249"/>
      <c r="GI600" s="249"/>
      <c r="GJ600" s="249"/>
      <c r="GK600" s="249"/>
      <c r="GL600" s="249"/>
      <c r="GM600" s="249"/>
      <c r="GN600" s="249"/>
      <c r="GO600" s="249"/>
      <c r="GP600" s="249"/>
      <c r="GQ600" s="249"/>
      <c r="GR600" s="249"/>
    </row>
    <row r="601" spans="1:200" s="247" customFormat="1" ht="21" customHeight="1" x14ac:dyDescent="0.2">
      <c r="A601" s="264"/>
      <c r="B601" s="249"/>
      <c r="C601" s="265"/>
      <c r="X601" s="249"/>
      <c r="Z601" s="255"/>
      <c r="AA601" s="250"/>
      <c r="AB601" s="249"/>
      <c r="AK601" s="249"/>
      <c r="AL601" s="249"/>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c r="BM601" s="249"/>
      <c r="BN601" s="249"/>
      <c r="BO601" s="249"/>
      <c r="BP601" s="249"/>
      <c r="BQ601" s="249"/>
      <c r="BR601" s="249"/>
      <c r="BS601" s="249"/>
      <c r="BT601" s="249"/>
      <c r="BU601" s="249"/>
      <c r="BV601" s="249"/>
      <c r="BW601" s="249"/>
      <c r="BX601" s="249"/>
      <c r="BY601" s="249"/>
      <c r="BZ601" s="249"/>
      <c r="CA601" s="249"/>
      <c r="CB601" s="249"/>
      <c r="CC601" s="249"/>
      <c r="CD601" s="249"/>
      <c r="CE601" s="249"/>
      <c r="CF601" s="249"/>
      <c r="CG601" s="249"/>
      <c r="CH601" s="249"/>
      <c r="CI601" s="249"/>
      <c r="CJ601" s="249"/>
      <c r="CK601" s="249"/>
      <c r="CL601" s="249"/>
      <c r="CM601" s="249"/>
      <c r="CN601" s="249"/>
      <c r="CO601" s="249"/>
      <c r="CP601" s="249"/>
      <c r="CQ601" s="249"/>
      <c r="CR601" s="249"/>
      <c r="CS601" s="249"/>
      <c r="CT601" s="249"/>
      <c r="CU601" s="249"/>
      <c r="CV601" s="249"/>
      <c r="CW601" s="249"/>
      <c r="CX601" s="249"/>
      <c r="CY601" s="249"/>
      <c r="CZ601" s="249"/>
      <c r="DA601" s="249"/>
      <c r="DB601" s="249"/>
      <c r="DC601" s="249"/>
      <c r="DD601" s="249"/>
      <c r="DE601" s="249"/>
      <c r="DF601" s="249"/>
      <c r="DG601" s="249"/>
      <c r="DH601" s="249"/>
      <c r="DI601" s="249"/>
      <c r="DJ601" s="249"/>
      <c r="DK601" s="249"/>
      <c r="DL601" s="249"/>
      <c r="DM601" s="249"/>
      <c r="DN601" s="249"/>
      <c r="DO601" s="249"/>
      <c r="DP601" s="249"/>
      <c r="DQ601" s="249"/>
      <c r="DR601" s="249"/>
      <c r="DS601" s="249"/>
      <c r="DT601" s="249"/>
      <c r="DU601" s="249"/>
      <c r="DV601" s="249"/>
      <c r="DW601" s="249"/>
      <c r="DX601" s="249"/>
      <c r="DY601" s="249"/>
      <c r="DZ601" s="249"/>
      <c r="EA601" s="249"/>
      <c r="EB601" s="249"/>
      <c r="EC601" s="249"/>
      <c r="ED601" s="249"/>
      <c r="EE601" s="249"/>
      <c r="EF601" s="249"/>
      <c r="EG601" s="249"/>
      <c r="EH601" s="249"/>
      <c r="EI601" s="249"/>
      <c r="EJ601" s="249"/>
      <c r="EK601" s="249"/>
      <c r="EL601" s="249"/>
      <c r="EM601" s="249"/>
      <c r="EN601" s="249"/>
      <c r="EO601" s="249"/>
      <c r="EP601" s="249"/>
      <c r="EQ601" s="249"/>
      <c r="ER601" s="249"/>
      <c r="ES601" s="249"/>
      <c r="ET601" s="249"/>
      <c r="EU601" s="249"/>
      <c r="EV601" s="249"/>
      <c r="EW601" s="249"/>
      <c r="EX601" s="249"/>
      <c r="EY601" s="249"/>
      <c r="EZ601" s="249"/>
      <c r="FA601" s="249"/>
      <c r="FB601" s="249"/>
      <c r="FC601" s="249"/>
      <c r="FD601" s="249"/>
      <c r="FE601" s="249"/>
      <c r="FF601" s="249"/>
      <c r="FG601" s="249"/>
      <c r="FH601" s="249"/>
      <c r="FI601" s="249"/>
      <c r="FJ601" s="249"/>
      <c r="FK601" s="249"/>
      <c r="FL601" s="249"/>
      <c r="FM601" s="249"/>
      <c r="FN601" s="249"/>
      <c r="FO601" s="249"/>
      <c r="FP601" s="249"/>
      <c r="FQ601" s="249"/>
      <c r="FR601" s="249"/>
      <c r="FS601" s="249"/>
      <c r="FT601" s="249"/>
      <c r="FU601" s="249"/>
      <c r="FV601" s="249"/>
      <c r="FW601" s="249"/>
      <c r="FX601" s="249"/>
      <c r="FY601" s="249"/>
      <c r="FZ601" s="249"/>
      <c r="GA601" s="249"/>
      <c r="GB601" s="249"/>
      <c r="GC601" s="249"/>
      <c r="GD601" s="249"/>
      <c r="GE601" s="249"/>
      <c r="GF601" s="249"/>
      <c r="GG601" s="249"/>
      <c r="GH601" s="249"/>
      <c r="GI601" s="249"/>
      <c r="GJ601" s="249"/>
      <c r="GK601" s="249"/>
      <c r="GL601" s="249"/>
      <c r="GM601" s="249"/>
      <c r="GN601" s="249"/>
      <c r="GO601" s="249"/>
      <c r="GP601" s="249"/>
      <c r="GQ601" s="249"/>
      <c r="GR601" s="249"/>
    </row>
    <row r="602" spans="1:200" s="247" customFormat="1" ht="21" customHeight="1" x14ac:dyDescent="0.2">
      <c r="A602" s="264"/>
      <c r="B602" s="249"/>
      <c r="C602" s="265"/>
      <c r="X602" s="249"/>
      <c r="Z602" s="255"/>
      <c r="AA602" s="250"/>
      <c r="AB602" s="249"/>
      <c r="AK602" s="249"/>
      <c r="AL602" s="249"/>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c r="BM602" s="249"/>
      <c r="BN602" s="249"/>
      <c r="BO602" s="249"/>
      <c r="BP602" s="249"/>
      <c r="BQ602" s="249"/>
      <c r="BR602" s="249"/>
      <c r="BS602" s="249"/>
      <c r="BT602" s="249"/>
      <c r="BU602" s="249"/>
      <c r="BV602" s="249"/>
      <c r="BW602" s="249"/>
      <c r="BX602" s="249"/>
      <c r="BY602" s="249"/>
      <c r="BZ602" s="249"/>
      <c r="CA602" s="249"/>
      <c r="CB602" s="249"/>
      <c r="CC602" s="249"/>
      <c r="CD602" s="249"/>
      <c r="CE602" s="249"/>
      <c r="CF602" s="249"/>
      <c r="CG602" s="249"/>
      <c r="CH602" s="249"/>
      <c r="CI602" s="249"/>
      <c r="CJ602" s="249"/>
      <c r="CK602" s="249"/>
      <c r="CL602" s="249"/>
      <c r="CM602" s="249"/>
      <c r="CN602" s="249"/>
      <c r="CO602" s="249"/>
      <c r="CP602" s="249"/>
      <c r="CQ602" s="249"/>
      <c r="CR602" s="249"/>
      <c r="CS602" s="249"/>
      <c r="CT602" s="249"/>
      <c r="CU602" s="249"/>
      <c r="CV602" s="249"/>
      <c r="CW602" s="249"/>
      <c r="CX602" s="249"/>
      <c r="CY602" s="249"/>
      <c r="CZ602" s="249"/>
      <c r="DA602" s="249"/>
      <c r="DB602" s="249"/>
      <c r="DC602" s="249"/>
      <c r="DD602" s="249"/>
      <c r="DE602" s="249"/>
      <c r="DF602" s="249"/>
      <c r="DG602" s="249"/>
      <c r="DH602" s="249"/>
      <c r="DI602" s="249"/>
      <c r="DJ602" s="249"/>
      <c r="DK602" s="249"/>
      <c r="DL602" s="249"/>
      <c r="DM602" s="249"/>
      <c r="DN602" s="249"/>
      <c r="DO602" s="249"/>
      <c r="DP602" s="249"/>
      <c r="DQ602" s="249"/>
      <c r="DR602" s="249"/>
      <c r="DS602" s="249"/>
      <c r="DT602" s="249"/>
      <c r="DU602" s="249"/>
      <c r="DV602" s="249"/>
      <c r="DW602" s="249"/>
      <c r="DX602" s="249"/>
      <c r="DY602" s="249"/>
      <c r="DZ602" s="249"/>
      <c r="EA602" s="249"/>
      <c r="EB602" s="249"/>
      <c r="EC602" s="249"/>
      <c r="ED602" s="249"/>
      <c r="EE602" s="249"/>
      <c r="EF602" s="249"/>
      <c r="EG602" s="249"/>
      <c r="EH602" s="249"/>
      <c r="EI602" s="249"/>
      <c r="EJ602" s="249"/>
      <c r="EK602" s="249"/>
      <c r="EL602" s="249"/>
      <c r="EM602" s="249"/>
      <c r="EN602" s="249"/>
      <c r="EO602" s="249"/>
      <c r="EP602" s="249"/>
      <c r="EQ602" s="249"/>
      <c r="ER602" s="249"/>
      <c r="ES602" s="249"/>
      <c r="ET602" s="249"/>
      <c r="EU602" s="249"/>
      <c r="EV602" s="249"/>
      <c r="EW602" s="249"/>
      <c r="EX602" s="249"/>
      <c r="EY602" s="249"/>
      <c r="EZ602" s="249"/>
      <c r="FA602" s="249"/>
      <c r="FB602" s="249"/>
      <c r="FC602" s="249"/>
      <c r="FD602" s="249"/>
      <c r="FE602" s="249"/>
      <c r="FF602" s="249"/>
      <c r="FG602" s="249"/>
      <c r="FH602" s="249"/>
      <c r="FI602" s="249"/>
      <c r="FJ602" s="249"/>
      <c r="FK602" s="249"/>
      <c r="FL602" s="249"/>
      <c r="FM602" s="249"/>
      <c r="FN602" s="249"/>
      <c r="FO602" s="249"/>
      <c r="FP602" s="249"/>
      <c r="FQ602" s="249"/>
      <c r="FR602" s="249"/>
      <c r="FS602" s="249"/>
      <c r="FT602" s="249"/>
      <c r="FU602" s="249"/>
      <c r="FV602" s="249"/>
      <c r="FW602" s="249"/>
      <c r="FX602" s="249"/>
      <c r="FY602" s="249"/>
      <c r="FZ602" s="249"/>
      <c r="GA602" s="249"/>
      <c r="GB602" s="249"/>
      <c r="GC602" s="249"/>
      <c r="GD602" s="249"/>
      <c r="GE602" s="249"/>
      <c r="GF602" s="249"/>
      <c r="GG602" s="249"/>
      <c r="GH602" s="249"/>
      <c r="GI602" s="249"/>
      <c r="GJ602" s="249"/>
      <c r="GK602" s="249"/>
      <c r="GL602" s="249"/>
      <c r="GM602" s="249"/>
      <c r="GN602" s="249"/>
      <c r="GO602" s="249"/>
      <c r="GP602" s="249"/>
      <c r="GQ602" s="249"/>
      <c r="GR602" s="249"/>
    </row>
    <row r="603" spans="1:200" s="247" customFormat="1" ht="21" customHeight="1" x14ac:dyDescent="0.2">
      <c r="A603" s="264"/>
      <c r="B603" s="249"/>
      <c r="C603" s="265"/>
      <c r="X603" s="249"/>
      <c r="Z603" s="255"/>
      <c r="AA603" s="250"/>
      <c r="AB603" s="249"/>
      <c r="AK603" s="249"/>
      <c r="AL603" s="249"/>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c r="BM603" s="249"/>
      <c r="BN603" s="249"/>
      <c r="BO603" s="249"/>
      <c r="BP603" s="249"/>
      <c r="BQ603" s="249"/>
      <c r="BR603" s="249"/>
      <c r="BS603" s="249"/>
      <c r="BT603" s="249"/>
      <c r="BU603" s="249"/>
      <c r="BV603" s="249"/>
      <c r="BW603" s="249"/>
      <c r="BX603" s="249"/>
      <c r="BY603" s="249"/>
      <c r="BZ603" s="249"/>
      <c r="CA603" s="249"/>
      <c r="CB603" s="249"/>
      <c r="CC603" s="249"/>
      <c r="CD603" s="249"/>
      <c r="CE603" s="249"/>
      <c r="CF603" s="249"/>
      <c r="CG603" s="249"/>
      <c r="CH603" s="249"/>
      <c r="CI603" s="249"/>
      <c r="CJ603" s="249"/>
      <c r="CK603" s="249"/>
      <c r="CL603" s="249"/>
      <c r="CM603" s="249"/>
      <c r="CN603" s="249"/>
      <c r="CO603" s="249"/>
      <c r="CP603" s="249"/>
      <c r="CQ603" s="249"/>
      <c r="CR603" s="249"/>
      <c r="CS603" s="249"/>
      <c r="CT603" s="249"/>
      <c r="CU603" s="249"/>
      <c r="CV603" s="249"/>
      <c r="CW603" s="249"/>
      <c r="CX603" s="249"/>
      <c r="CY603" s="249"/>
      <c r="CZ603" s="249"/>
      <c r="DA603" s="249"/>
      <c r="DB603" s="249"/>
      <c r="DC603" s="249"/>
      <c r="DD603" s="249"/>
      <c r="DE603" s="249"/>
      <c r="DF603" s="249"/>
      <c r="DG603" s="249"/>
      <c r="DH603" s="249"/>
      <c r="DI603" s="249"/>
      <c r="DJ603" s="249"/>
      <c r="DK603" s="249"/>
      <c r="DL603" s="249"/>
      <c r="DM603" s="249"/>
      <c r="DN603" s="249"/>
      <c r="DO603" s="249"/>
      <c r="DP603" s="249"/>
      <c r="DQ603" s="249"/>
      <c r="DR603" s="249"/>
      <c r="DS603" s="249"/>
      <c r="DT603" s="249"/>
      <c r="DU603" s="249"/>
      <c r="DV603" s="249"/>
      <c r="DW603" s="249"/>
      <c r="DX603" s="249"/>
      <c r="DY603" s="249"/>
      <c r="DZ603" s="249"/>
      <c r="EA603" s="249"/>
      <c r="EB603" s="249"/>
      <c r="EC603" s="249"/>
      <c r="ED603" s="249"/>
      <c r="EE603" s="249"/>
      <c r="EF603" s="249"/>
      <c r="EG603" s="249"/>
      <c r="EH603" s="249"/>
      <c r="EI603" s="249"/>
      <c r="EJ603" s="249"/>
      <c r="EK603" s="249"/>
      <c r="EL603" s="249"/>
      <c r="EM603" s="249"/>
      <c r="EN603" s="249"/>
      <c r="EO603" s="249"/>
      <c r="EP603" s="249"/>
      <c r="EQ603" s="249"/>
      <c r="ER603" s="249"/>
      <c r="ES603" s="249"/>
      <c r="ET603" s="249"/>
      <c r="EU603" s="249"/>
      <c r="EV603" s="249"/>
      <c r="EW603" s="249"/>
      <c r="EX603" s="249"/>
      <c r="EY603" s="249"/>
      <c r="EZ603" s="249"/>
      <c r="FA603" s="249"/>
      <c r="FB603" s="249"/>
      <c r="FC603" s="249"/>
      <c r="FD603" s="249"/>
      <c r="FE603" s="249"/>
      <c r="FF603" s="249"/>
      <c r="FG603" s="249"/>
      <c r="FH603" s="249"/>
      <c r="FI603" s="249"/>
      <c r="FJ603" s="249"/>
      <c r="FK603" s="249"/>
      <c r="FL603" s="249"/>
      <c r="FM603" s="249"/>
      <c r="FN603" s="249"/>
      <c r="FO603" s="249"/>
      <c r="FP603" s="249"/>
      <c r="FQ603" s="249"/>
      <c r="FR603" s="249"/>
      <c r="FS603" s="249"/>
      <c r="FT603" s="249"/>
      <c r="FU603" s="249"/>
      <c r="FV603" s="249"/>
      <c r="FW603" s="249"/>
      <c r="FX603" s="249"/>
      <c r="FY603" s="249"/>
      <c r="FZ603" s="249"/>
      <c r="GA603" s="249"/>
      <c r="GB603" s="249"/>
      <c r="GC603" s="249"/>
      <c r="GD603" s="249"/>
      <c r="GE603" s="249"/>
      <c r="GF603" s="249"/>
      <c r="GG603" s="249"/>
      <c r="GH603" s="249"/>
      <c r="GI603" s="249"/>
      <c r="GJ603" s="249"/>
      <c r="GK603" s="249"/>
      <c r="GL603" s="249"/>
      <c r="GM603" s="249"/>
      <c r="GN603" s="249"/>
      <c r="GO603" s="249"/>
      <c r="GP603" s="249"/>
      <c r="GQ603" s="249"/>
      <c r="GR603" s="249"/>
    </row>
    <row r="604" spans="1:200" s="247" customFormat="1" ht="21" customHeight="1" x14ac:dyDescent="0.2">
      <c r="A604" s="264"/>
      <c r="B604" s="249"/>
      <c r="C604" s="265"/>
      <c r="X604" s="249"/>
      <c r="Z604" s="255"/>
      <c r="AA604" s="250"/>
      <c r="AB604" s="249"/>
      <c r="AK604" s="249"/>
      <c r="AL604" s="249"/>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c r="BM604" s="249"/>
      <c r="BN604" s="249"/>
      <c r="BO604" s="249"/>
      <c r="BP604" s="249"/>
      <c r="BQ604" s="249"/>
      <c r="BR604" s="249"/>
      <c r="BS604" s="249"/>
      <c r="BT604" s="249"/>
      <c r="BU604" s="249"/>
      <c r="BV604" s="249"/>
      <c r="BW604" s="249"/>
      <c r="BX604" s="249"/>
      <c r="BY604" s="249"/>
      <c r="BZ604" s="249"/>
      <c r="CA604" s="249"/>
      <c r="CB604" s="249"/>
      <c r="CC604" s="249"/>
      <c r="CD604" s="249"/>
      <c r="CE604" s="249"/>
      <c r="CF604" s="249"/>
      <c r="CG604" s="249"/>
      <c r="CH604" s="249"/>
      <c r="CI604" s="249"/>
      <c r="CJ604" s="249"/>
      <c r="CK604" s="249"/>
      <c r="CL604" s="249"/>
      <c r="CM604" s="249"/>
      <c r="CN604" s="249"/>
      <c r="CO604" s="249"/>
      <c r="CP604" s="249"/>
      <c r="CQ604" s="249"/>
      <c r="CR604" s="249"/>
      <c r="CS604" s="249"/>
      <c r="CT604" s="249"/>
      <c r="CU604" s="249"/>
      <c r="CV604" s="249"/>
      <c r="CW604" s="249"/>
      <c r="CX604" s="249"/>
      <c r="CY604" s="249"/>
      <c r="CZ604" s="249"/>
      <c r="DA604" s="249"/>
      <c r="DB604" s="249"/>
      <c r="DC604" s="249"/>
      <c r="DD604" s="249"/>
      <c r="DE604" s="249"/>
      <c r="DF604" s="249"/>
      <c r="DG604" s="249"/>
      <c r="DH604" s="249"/>
      <c r="DI604" s="249"/>
      <c r="DJ604" s="249"/>
      <c r="DK604" s="249"/>
      <c r="DL604" s="249"/>
      <c r="DM604" s="249"/>
      <c r="DN604" s="249"/>
      <c r="DO604" s="249"/>
      <c r="DP604" s="249"/>
      <c r="DQ604" s="249"/>
      <c r="DR604" s="249"/>
      <c r="DS604" s="249"/>
      <c r="DT604" s="249"/>
      <c r="DU604" s="249"/>
      <c r="DV604" s="249"/>
      <c r="DW604" s="249"/>
      <c r="DX604" s="249"/>
      <c r="DY604" s="249"/>
      <c r="DZ604" s="249"/>
      <c r="EA604" s="249"/>
      <c r="EB604" s="249"/>
      <c r="EC604" s="249"/>
      <c r="ED604" s="249"/>
      <c r="EE604" s="249"/>
      <c r="EF604" s="249"/>
      <c r="EG604" s="249"/>
      <c r="EH604" s="249"/>
      <c r="EI604" s="249"/>
      <c r="EJ604" s="249"/>
      <c r="EK604" s="249"/>
      <c r="EL604" s="249"/>
      <c r="EM604" s="249"/>
      <c r="EN604" s="249"/>
      <c r="EO604" s="249"/>
      <c r="EP604" s="249"/>
      <c r="EQ604" s="249"/>
      <c r="ER604" s="249"/>
      <c r="ES604" s="249"/>
      <c r="ET604" s="249"/>
      <c r="EU604" s="249"/>
      <c r="EV604" s="249"/>
      <c r="EW604" s="249"/>
      <c r="EX604" s="249"/>
      <c r="EY604" s="249"/>
      <c r="EZ604" s="249"/>
      <c r="FA604" s="249"/>
      <c r="FB604" s="249"/>
      <c r="FC604" s="249"/>
      <c r="FD604" s="249"/>
      <c r="FE604" s="249"/>
      <c r="FF604" s="249"/>
      <c r="FG604" s="249"/>
      <c r="FH604" s="249"/>
      <c r="FI604" s="249"/>
      <c r="FJ604" s="249"/>
      <c r="FK604" s="249"/>
      <c r="FL604" s="249"/>
      <c r="FM604" s="249"/>
      <c r="FN604" s="249"/>
      <c r="FO604" s="249"/>
      <c r="FP604" s="249"/>
      <c r="FQ604" s="249"/>
      <c r="FR604" s="249"/>
      <c r="FS604" s="249"/>
      <c r="FT604" s="249"/>
      <c r="FU604" s="249"/>
      <c r="FV604" s="249"/>
      <c r="FW604" s="249"/>
      <c r="FX604" s="249"/>
      <c r="FY604" s="249"/>
      <c r="FZ604" s="249"/>
      <c r="GA604" s="249"/>
      <c r="GB604" s="249"/>
      <c r="GC604" s="249"/>
      <c r="GD604" s="249"/>
      <c r="GE604" s="249"/>
      <c r="GF604" s="249"/>
      <c r="GG604" s="249"/>
      <c r="GH604" s="249"/>
      <c r="GI604" s="249"/>
      <c r="GJ604" s="249"/>
      <c r="GK604" s="249"/>
      <c r="GL604" s="249"/>
      <c r="GM604" s="249"/>
      <c r="GN604" s="249"/>
      <c r="GO604" s="249"/>
      <c r="GP604" s="249"/>
      <c r="GQ604" s="249"/>
      <c r="GR604" s="249"/>
    </row>
    <row r="605" spans="1:200" s="247" customFormat="1" ht="21" customHeight="1" x14ac:dyDescent="0.2">
      <c r="A605" s="264"/>
      <c r="B605" s="249"/>
      <c r="C605" s="265"/>
      <c r="X605" s="254"/>
      <c r="Z605" s="255"/>
      <c r="AA605" s="250"/>
      <c r="AB605" s="249"/>
      <c r="AK605" s="249"/>
      <c r="AL605" s="249"/>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c r="BM605" s="249"/>
      <c r="BN605" s="249"/>
      <c r="BO605" s="249"/>
      <c r="BP605" s="249"/>
      <c r="BQ605" s="249"/>
      <c r="BR605" s="249"/>
      <c r="BS605" s="249"/>
      <c r="BT605" s="249"/>
      <c r="BU605" s="249"/>
      <c r="BV605" s="249"/>
      <c r="BW605" s="249"/>
      <c r="BX605" s="249"/>
      <c r="BY605" s="249"/>
      <c r="BZ605" s="249"/>
      <c r="CA605" s="249"/>
      <c r="CB605" s="249"/>
      <c r="CC605" s="249"/>
      <c r="CD605" s="249"/>
      <c r="CE605" s="249"/>
      <c r="CF605" s="249"/>
      <c r="CG605" s="249"/>
      <c r="CH605" s="249"/>
      <c r="CI605" s="249"/>
      <c r="CJ605" s="249"/>
      <c r="CK605" s="249"/>
      <c r="CL605" s="249"/>
      <c r="CM605" s="249"/>
      <c r="CN605" s="249"/>
      <c r="CO605" s="249"/>
      <c r="CP605" s="249"/>
      <c r="CQ605" s="249"/>
      <c r="CR605" s="249"/>
      <c r="CS605" s="249"/>
      <c r="CT605" s="249"/>
      <c r="CU605" s="249"/>
      <c r="CV605" s="249"/>
      <c r="CW605" s="249"/>
      <c r="CX605" s="249"/>
      <c r="CY605" s="249"/>
      <c r="CZ605" s="249"/>
      <c r="DA605" s="249"/>
      <c r="DB605" s="249"/>
      <c r="DC605" s="249"/>
      <c r="DD605" s="249"/>
      <c r="DE605" s="249"/>
      <c r="DF605" s="249"/>
      <c r="DG605" s="249"/>
      <c r="DH605" s="249"/>
      <c r="DI605" s="249"/>
      <c r="DJ605" s="249"/>
      <c r="DK605" s="249"/>
      <c r="DL605" s="249"/>
      <c r="DM605" s="249"/>
      <c r="DN605" s="249"/>
      <c r="DO605" s="249"/>
      <c r="DP605" s="249"/>
      <c r="DQ605" s="249"/>
      <c r="DR605" s="249"/>
      <c r="DS605" s="249"/>
      <c r="DT605" s="249"/>
      <c r="DU605" s="249"/>
      <c r="DV605" s="249"/>
      <c r="DW605" s="249"/>
      <c r="DX605" s="249"/>
      <c r="DY605" s="249"/>
      <c r="DZ605" s="249"/>
      <c r="EA605" s="249"/>
      <c r="EB605" s="249"/>
      <c r="EC605" s="249"/>
      <c r="ED605" s="249"/>
      <c r="EE605" s="249"/>
      <c r="EF605" s="249"/>
      <c r="EG605" s="249"/>
      <c r="EH605" s="249"/>
      <c r="EI605" s="249"/>
      <c r="EJ605" s="249"/>
      <c r="EK605" s="249"/>
      <c r="EL605" s="249"/>
      <c r="EM605" s="249"/>
      <c r="EN605" s="249"/>
      <c r="EO605" s="249"/>
      <c r="EP605" s="249"/>
      <c r="EQ605" s="249"/>
      <c r="ER605" s="249"/>
      <c r="ES605" s="249"/>
      <c r="ET605" s="249"/>
      <c r="EU605" s="249"/>
      <c r="EV605" s="249"/>
      <c r="EW605" s="249"/>
      <c r="EX605" s="249"/>
      <c r="EY605" s="249"/>
      <c r="EZ605" s="249"/>
      <c r="FA605" s="249"/>
      <c r="FB605" s="249"/>
      <c r="FC605" s="249"/>
      <c r="FD605" s="249"/>
      <c r="FE605" s="249"/>
      <c r="FF605" s="249"/>
      <c r="FG605" s="249"/>
      <c r="FH605" s="249"/>
      <c r="FI605" s="249"/>
      <c r="FJ605" s="249"/>
      <c r="FK605" s="249"/>
      <c r="FL605" s="249"/>
      <c r="FM605" s="249"/>
      <c r="FN605" s="249"/>
      <c r="FO605" s="249"/>
      <c r="FP605" s="249"/>
      <c r="FQ605" s="249"/>
      <c r="FR605" s="249"/>
      <c r="FS605" s="249"/>
      <c r="FT605" s="249"/>
      <c r="FU605" s="249"/>
      <c r="FV605" s="249"/>
      <c r="FW605" s="249"/>
      <c r="FX605" s="249"/>
      <c r="FY605" s="249"/>
      <c r="FZ605" s="249"/>
      <c r="GA605" s="249"/>
      <c r="GB605" s="249"/>
      <c r="GC605" s="249"/>
      <c r="GD605" s="249"/>
      <c r="GE605" s="249"/>
      <c r="GF605" s="249"/>
      <c r="GG605" s="249"/>
      <c r="GH605" s="249"/>
      <c r="GI605" s="249"/>
      <c r="GJ605" s="249"/>
      <c r="GK605" s="249"/>
      <c r="GL605" s="249"/>
      <c r="GM605" s="249"/>
      <c r="GN605" s="249"/>
      <c r="GO605" s="249"/>
      <c r="GP605" s="249"/>
      <c r="GQ605" s="249"/>
      <c r="GR605" s="249"/>
    </row>
    <row r="606" spans="1:200" s="247" customFormat="1" x14ac:dyDescent="0.25">
      <c r="A606" s="264"/>
      <c r="B606" s="249"/>
      <c r="C606" s="265"/>
      <c r="X606" s="266"/>
      <c r="Z606" s="255"/>
      <c r="AA606" s="250"/>
      <c r="AB606" s="249"/>
      <c r="AK606" s="249"/>
      <c r="AL606" s="249"/>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c r="BM606" s="249"/>
      <c r="BN606" s="249"/>
      <c r="BO606" s="249"/>
      <c r="BP606" s="249"/>
      <c r="BQ606" s="249"/>
      <c r="BR606" s="249"/>
      <c r="BS606" s="249"/>
      <c r="BT606" s="249"/>
      <c r="BU606" s="249"/>
      <c r="BV606" s="249"/>
      <c r="BW606" s="249"/>
      <c r="BX606" s="249"/>
      <c r="BY606" s="249"/>
      <c r="BZ606" s="249"/>
      <c r="CA606" s="249"/>
      <c r="CB606" s="249"/>
      <c r="CC606" s="249"/>
      <c r="CD606" s="249"/>
      <c r="CE606" s="249"/>
      <c r="CF606" s="249"/>
      <c r="CG606" s="249"/>
      <c r="CH606" s="249"/>
      <c r="CI606" s="249"/>
      <c r="CJ606" s="249"/>
      <c r="CK606" s="249"/>
      <c r="CL606" s="249"/>
      <c r="CM606" s="249"/>
      <c r="CN606" s="249"/>
      <c r="CO606" s="249"/>
      <c r="CP606" s="249"/>
      <c r="CQ606" s="249"/>
      <c r="CR606" s="249"/>
      <c r="CS606" s="249"/>
      <c r="CT606" s="249"/>
      <c r="CU606" s="249"/>
      <c r="CV606" s="249"/>
      <c r="CW606" s="249"/>
      <c r="CX606" s="249"/>
      <c r="CY606" s="249"/>
      <c r="CZ606" s="249"/>
      <c r="DA606" s="249"/>
      <c r="DB606" s="249"/>
      <c r="DC606" s="249"/>
      <c r="DD606" s="249"/>
      <c r="DE606" s="249"/>
      <c r="DF606" s="249"/>
      <c r="DG606" s="249"/>
      <c r="DH606" s="249"/>
      <c r="DI606" s="249"/>
      <c r="DJ606" s="249"/>
      <c r="DK606" s="249"/>
      <c r="DL606" s="249"/>
      <c r="DM606" s="249"/>
      <c r="DN606" s="249"/>
      <c r="DO606" s="249"/>
      <c r="DP606" s="249"/>
      <c r="DQ606" s="249"/>
      <c r="DR606" s="249"/>
      <c r="DS606" s="249"/>
      <c r="DT606" s="249"/>
      <c r="DU606" s="249"/>
      <c r="DV606" s="249"/>
      <c r="DW606" s="249"/>
      <c r="DX606" s="249"/>
      <c r="DY606" s="249"/>
      <c r="DZ606" s="249"/>
      <c r="EA606" s="249"/>
      <c r="EB606" s="249"/>
      <c r="EC606" s="249"/>
      <c r="ED606" s="249"/>
      <c r="EE606" s="249"/>
      <c r="EF606" s="249"/>
      <c r="EG606" s="249"/>
      <c r="EH606" s="249"/>
      <c r="EI606" s="249"/>
      <c r="EJ606" s="249"/>
      <c r="EK606" s="249"/>
      <c r="EL606" s="249"/>
      <c r="EM606" s="249"/>
      <c r="EN606" s="249"/>
      <c r="EO606" s="249"/>
      <c r="EP606" s="249"/>
      <c r="EQ606" s="249"/>
      <c r="ER606" s="249"/>
      <c r="ES606" s="249"/>
      <c r="ET606" s="249"/>
      <c r="EU606" s="249"/>
      <c r="EV606" s="249"/>
      <c r="EW606" s="249"/>
      <c r="EX606" s="249"/>
      <c r="EY606" s="249"/>
      <c r="EZ606" s="249"/>
      <c r="FA606" s="249"/>
      <c r="FB606" s="249"/>
      <c r="FC606" s="249"/>
      <c r="FD606" s="249"/>
      <c r="FE606" s="249"/>
      <c r="FF606" s="249"/>
      <c r="FG606" s="249"/>
      <c r="FH606" s="249"/>
      <c r="FI606" s="249"/>
      <c r="FJ606" s="249"/>
      <c r="FK606" s="249"/>
      <c r="FL606" s="249"/>
      <c r="FM606" s="249"/>
      <c r="FN606" s="249"/>
      <c r="FO606" s="249"/>
      <c r="FP606" s="249"/>
      <c r="FQ606" s="249"/>
      <c r="FR606" s="249"/>
      <c r="FS606" s="249"/>
      <c r="FT606" s="249"/>
      <c r="FU606" s="249"/>
      <c r="FV606" s="249"/>
      <c r="FW606" s="249"/>
      <c r="FX606" s="249"/>
      <c r="FY606" s="249"/>
      <c r="FZ606" s="249"/>
      <c r="GA606" s="249"/>
      <c r="GB606" s="249"/>
      <c r="GC606" s="249"/>
      <c r="GD606" s="249"/>
      <c r="GE606" s="249"/>
      <c r="GF606" s="249"/>
      <c r="GG606" s="249"/>
      <c r="GH606" s="249"/>
      <c r="GI606" s="249"/>
      <c r="GJ606" s="249"/>
      <c r="GK606" s="249"/>
      <c r="GL606" s="249"/>
      <c r="GM606" s="249"/>
      <c r="GN606" s="249"/>
      <c r="GO606" s="249"/>
      <c r="GP606" s="249"/>
      <c r="GQ606" s="249"/>
      <c r="GR606" s="249"/>
    </row>
    <row r="607" spans="1:200" s="247" customFormat="1" x14ac:dyDescent="0.2">
      <c r="A607" s="264"/>
      <c r="B607" s="249"/>
      <c r="C607" s="265"/>
      <c r="X607" s="249"/>
      <c r="Z607" s="255"/>
      <c r="AA607" s="250"/>
      <c r="AB607" s="249"/>
      <c r="AK607" s="249"/>
      <c r="AL607" s="249"/>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c r="BM607" s="249"/>
      <c r="BN607" s="249"/>
      <c r="BO607" s="249"/>
      <c r="BP607" s="249"/>
      <c r="BQ607" s="249"/>
      <c r="BR607" s="249"/>
      <c r="BS607" s="249"/>
      <c r="BT607" s="249"/>
      <c r="BU607" s="249"/>
      <c r="BV607" s="249"/>
      <c r="BW607" s="249"/>
      <c r="BX607" s="249"/>
      <c r="BY607" s="249"/>
      <c r="BZ607" s="249"/>
      <c r="CA607" s="249"/>
      <c r="CB607" s="249"/>
      <c r="CC607" s="249"/>
      <c r="CD607" s="249"/>
      <c r="CE607" s="249"/>
      <c r="CF607" s="249"/>
      <c r="CG607" s="249"/>
      <c r="CH607" s="249"/>
      <c r="CI607" s="249"/>
      <c r="CJ607" s="249"/>
      <c r="CK607" s="249"/>
      <c r="CL607" s="249"/>
      <c r="CM607" s="249"/>
      <c r="CN607" s="249"/>
      <c r="CO607" s="249"/>
      <c r="CP607" s="249"/>
      <c r="CQ607" s="249"/>
      <c r="CR607" s="249"/>
      <c r="CS607" s="249"/>
      <c r="CT607" s="249"/>
      <c r="CU607" s="249"/>
      <c r="CV607" s="249"/>
      <c r="CW607" s="249"/>
      <c r="CX607" s="249"/>
      <c r="CY607" s="249"/>
      <c r="CZ607" s="249"/>
      <c r="DA607" s="249"/>
      <c r="DB607" s="249"/>
      <c r="DC607" s="249"/>
      <c r="DD607" s="249"/>
      <c r="DE607" s="249"/>
      <c r="DF607" s="249"/>
      <c r="DG607" s="249"/>
      <c r="DH607" s="249"/>
      <c r="DI607" s="249"/>
      <c r="DJ607" s="249"/>
      <c r="DK607" s="249"/>
      <c r="DL607" s="249"/>
      <c r="DM607" s="249"/>
      <c r="DN607" s="249"/>
      <c r="DO607" s="249"/>
      <c r="DP607" s="249"/>
      <c r="DQ607" s="249"/>
      <c r="DR607" s="249"/>
      <c r="DS607" s="249"/>
      <c r="DT607" s="249"/>
      <c r="DU607" s="249"/>
      <c r="DV607" s="249"/>
      <c r="DW607" s="249"/>
      <c r="DX607" s="249"/>
      <c r="DY607" s="249"/>
      <c r="DZ607" s="249"/>
      <c r="EA607" s="249"/>
      <c r="EB607" s="249"/>
      <c r="EC607" s="249"/>
      <c r="ED607" s="249"/>
      <c r="EE607" s="249"/>
      <c r="EF607" s="249"/>
      <c r="EG607" s="249"/>
      <c r="EH607" s="249"/>
      <c r="EI607" s="249"/>
      <c r="EJ607" s="249"/>
      <c r="EK607" s="249"/>
      <c r="EL607" s="249"/>
      <c r="EM607" s="249"/>
      <c r="EN607" s="249"/>
      <c r="EO607" s="249"/>
      <c r="EP607" s="249"/>
      <c r="EQ607" s="249"/>
      <c r="ER607" s="249"/>
      <c r="ES607" s="249"/>
      <c r="ET607" s="249"/>
      <c r="EU607" s="249"/>
      <c r="EV607" s="249"/>
      <c r="EW607" s="249"/>
      <c r="EX607" s="249"/>
      <c r="EY607" s="249"/>
      <c r="EZ607" s="249"/>
      <c r="FA607" s="249"/>
      <c r="FB607" s="249"/>
      <c r="FC607" s="249"/>
      <c r="FD607" s="249"/>
      <c r="FE607" s="249"/>
      <c r="FF607" s="249"/>
      <c r="FG607" s="249"/>
      <c r="FH607" s="249"/>
      <c r="FI607" s="249"/>
      <c r="FJ607" s="249"/>
      <c r="FK607" s="249"/>
      <c r="FL607" s="249"/>
      <c r="FM607" s="249"/>
      <c r="FN607" s="249"/>
      <c r="FO607" s="249"/>
      <c r="FP607" s="249"/>
      <c r="FQ607" s="249"/>
      <c r="FR607" s="249"/>
      <c r="FS607" s="249"/>
      <c r="FT607" s="249"/>
      <c r="FU607" s="249"/>
      <c r="FV607" s="249"/>
      <c r="FW607" s="249"/>
      <c r="FX607" s="249"/>
      <c r="FY607" s="249"/>
      <c r="FZ607" s="249"/>
      <c r="GA607" s="249"/>
      <c r="GB607" s="249"/>
      <c r="GC607" s="249"/>
      <c r="GD607" s="249"/>
      <c r="GE607" s="249"/>
      <c r="GF607" s="249"/>
      <c r="GG607" s="249"/>
      <c r="GH607" s="249"/>
      <c r="GI607" s="249"/>
      <c r="GJ607" s="249"/>
      <c r="GK607" s="249"/>
      <c r="GL607" s="249"/>
      <c r="GM607" s="249"/>
      <c r="GN607" s="249"/>
      <c r="GO607" s="249"/>
      <c r="GP607" s="249"/>
      <c r="GQ607" s="249"/>
      <c r="GR607" s="249"/>
    </row>
    <row r="608" spans="1:200" s="247" customFormat="1" x14ac:dyDescent="0.2">
      <c r="A608" s="264"/>
      <c r="B608" s="249"/>
      <c r="C608" s="265"/>
      <c r="X608" s="249"/>
      <c r="Z608" s="255"/>
      <c r="AA608" s="250"/>
      <c r="AB608" s="249"/>
      <c r="AK608" s="249"/>
      <c r="AL608" s="249"/>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c r="BM608" s="249"/>
      <c r="BN608" s="249"/>
      <c r="BO608" s="249"/>
      <c r="BP608" s="249"/>
      <c r="BQ608" s="249"/>
      <c r="BR608" s="249"/>
      <c r="BS608" s="249"/>
      <c r="BT608" s="249"/>
      <c r="BU608" s="249"/>
      <c r="BV608" s="249"/>
      <c r="BW608" s="249"/>
      <c r="BX608" s="249"/>
      <c r="BY608" s="249"/>
      <c r="BZ608" s="249"/>
      <c r="CA608" s="249"/>
      <c r="CB608" s="249"/>
      <c r="CC608" s="249"/>
      <c r="CD608" s="249"/>
      <c r="CE608" s="249"/>
      <c r="CF608" s="249"/>
      <c r="CG608" s="249"/>
      <c r="CH608" s="249"/>
      <c r="CI608" s="249"/>
      <c r="CJ608" s="249"/>
      <c r="CK608" s="249"/>
      <c r="CL608" s="249"/>
      <c r="CM608" s="249"/>
      <c r="CN608" s="249"/>
      <c r="CO608" s="249"/>
      <c r="CP608" s="249"/>
      <c r="CQ608" s="249"/>
      <c r="CR608" s="249"/>
      <c r="CS608" s="249"/>
      <c r="CT608" s="249"/>
      <c r="CU608" s="249"/>
      <c r="CV608" s="249"/>
      <c r="CW608" s="249"/>
      <c r="CX608" s="249"/>
      <c r="CY608" s="249"/>
      <c r="CZ608" s="249"/>
      <c r="DA608" s="249"/>
      <c r="DB608" s="249"/>
      <c r="DC608" s="249"/>
      <c r="DD608" s="249"/>
      <c r="DE608" s="249"/>
      <c r="DF608" s="249"/>
      <c r="DG608" s="249"/>
      <c r="DH608" s="249"/>
      <c r="DI608" s="249"/>
      <c r="DJ608" s="249"/>
      <c r="DK608" s="249"/>
      <c r="DL608" s="249"/>
      <c r="DM608" s="249"/>
      <c r="DN608" s="249"/>
      <c r="DO608" s="249"/>
      <c r="DP608" s="249"/>
      <c r="DQ608" s="249"/>
      <c r="DR608" s="249"/>
      <c r="DS608" s="249"/>
      <c r="DT608" s="249"/>
      <c r="DU608" s="249"/>
      <c r="DV608" s="249"/>
      <c r="DW608" s="249"/>
      <c r="DX608" s="249"/>
      <c r="DY608" s="249"/>
      <c r="DZ608" s="249"/>
      <c r="EA608" s="249"/>
      <c r="EB608" s="249"/>
      <c r="EC608" s="249"/>
      <c r="ED608" s="249"/>
      <c r="EE608" s="249"/>
      <c r="EF608" s="249"/>
      <c r="EG608" s="249"/>
      <c r="EH608" s="249"/>
      <c r="EI608" s="249"/>
      <c r="EJ608" s="249"/>
      <c r="EK608" s="249"/>
      <c r="EL608" s="249"/>
      <c r="EM608" s="249"/>
      <c r="EN608" s="249"/>
      <c r="EO608" s="249"/>
      <c r="EP608" s="249"/>
      <c r="EQ608" s="249"/>
      <c r="ER608" s="249"/>
      <c r="ES608" s="249"/>
      <c r="ET608" s="249"/>
      <c r="EU608" s="249"/>
      <c r="EV608" s="249"/>
      <c r="EW608" s="249"/>
      <c r="EX608" s="249"/>
      <c r="EY608" s="249"/>
      <c r="EZ608" s="249"/>
      <c r="FA608" s="249"/>
      <c r="FB608" s="249"/>
      <c r="FC608" s="249"/>
      <c r="FD608" s="249"/>
      <c r="FE608" s="249"/>
      <c r="FF608" s="249"/>
      <c r="FG608" s="249"/>
      <c r="FH608" s="249"/>
      <c r="FI608" s="249"/>
      <c r="FJ608" s="249"/>
      <c r="FK608" s="249"/>
      <c r="FL608" s="249"/>
      <c r="FM608" s="249"/>
      <c r="FN608" s="249"/>
      <c r="FO608" s="249"/>
      <c r="FP608" s="249"/>
      <c r="FQ608" s="249"/>
      <c r="FR608" s="249"/>
      <c r="FS608" s="249"/>
      <c r="FT608" s="249"/>
      <c r="FU608" s="249"/>
      <c r="FV608" s="249"/>
      <c r="FW608" s="249"/>
      <c r="FX608" s="249"/>
      <c r="FY608" s="249"/>
      <c r="FZ608" s="249"/>
      <c r="GA608" s="249"/>
      <c r="GB608" s="249"/>
      <c r="GC608" s="249"/>
      <c r="GD608" s="249"/>
      <c r="GE608" s="249"/>
      <c r="GF608" s="249"/>
      <c r="GG608" s="249"/>
      <c r="GH608" s="249"/>
      <c r="GI608" s="249"/>
      <c r="GJ608" s="249"/>
      <c r="GK608" s="249"/>
      <c r="GL608" s="249"/>
      <c r="GM608" s="249"/>
      <c r="GN608" s="249"/>
      <c r="GO608" s="249"/>
      <c r="GP608" s="249"/>
      <c r="GQ608" s="249"/>
      <c r="GR608" s="249"/>
    </row>
    <row r="609" spans="1:200" s="247" customFormat="1" x14ac:dyDescent="0.2">
      <c r="A609" s="264"/>
      <c r="B609" s="249"/>
      <c r="C609" s="265"/>
      <c r="X609" s="254"/>
      <c r="Z609" s="255"/>
      <c r="AA609" s="250"/>
      <c r="AB609" s="249"/>
      <c r="AK609" s="249"/>
      <c r="AL609" s="249"/>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c r="BM609" s="249"/>
      <c r="BN609" s="249"/>
      <c r="BO609" s="249"/>
      <c r="BP609" s="249"/>
      <c r="BQ609" s="249"/>
      <c r="BR609" s="249"/>
      <c r="BS609" s="249"/>
      <c r="BT609" s="249"/>
      <c r="BU609" s="249"/>
      <c r="BV609" s="249"/>
      <c r="BW609" s="249"/>
      <c r="BX609" s="249"/>
      <c r="BY609" s="249"/>
      <c r="BZ609" s="249"/>
      <c r="CA609" s="249"/>
      <c r="CB609" s="249"/>
      <c r="CC609" s="249"/>
      <c r="CD609" s="249"/>
      <c r="CE609" s="249"/>
      <c r="CF609" s="249"/>
      <c r="CG609" s="249"/>
      <c r="CH609" s="249"/>
      <c r="CI609" s="249"/>
      <c r="CJ609" s="249"/>
      <c r="CK609" s="249"/>
      <c r="CL609" s="249"/>
      <c r="CM609" s="249"/>
      <c r="CN609" s="249"/>
      <c r="CO609" s="249"/>
      <c r="CP609" s="249"/>
      <c r="CQ609" s="249"/>
      <c r="CR609" s="249"/>
      <c r="CS609" s="249"/>
      <c r="CT609" s="249"/>
      <c r="CU609" s="249"/>
      <c r="CV609" s="249"/>
      <c r="CW609" s="249"/>
      <c r="CX609" s="249"/>
      <c r="CY609" s="249"/>
      <c r="CZ609" s="249"/>
      <c r="DA609" s="249"/>
      <c r="DB609" s="249"/>
      <c r="DC609" s="249"/>
      <c r="DD609" s="249"/>
      <c r="DE609" s="249"/>
      <c r="DF609" s="249"/>
      <c r="DG609" s="249"/>
      <c r="DH609" s="249"/>
      <c r="DI609" s="249"/>
      <c r="DJ609" s="249"/>
      <c r="DK609" s="249"/>
      <c r="DL609" s="249"/>
      <c r="DM609" s="249"/>
      <c r="DN609" s="249"/>
      <c r="DO609" s="249"/>
      <c r="DP609" s="249"/>
      <c r="DQ609" s="249"/>
      <c r="DR609" s="249"/>
      <c r="DS609" s="249"/>
      <c r="DT609" s="249"/>
      <c r="DU609" s="249"/>
      <c r="DV609" s="249"/>
      <c r="DW609" s="249"/>
      <c r="DX609" s="249"/>
      <c r="DY609" s="249"/>
      <c r="DZ609" s="249"/>
      <c r="EA609" s="249"/>
      <c r="EB609" s="249"/>
      <c r="EC609" s="249"/>
      <c r="ED609" s="249"/>
      <c r="EE609" s="249"/>
      <c r="EF609" s="249"/>
      <c r="EG609" s="249"/>
      <c r="EH609" s="249"/>
      <c r="EI609" s="249"/>
      <c r="EJ609" s="249"/>
      <c r="EK609" s="249"/>
      <c r="EL609" s="249"/>
      <c r="EM609" s="249"/>
      <c r="EN609" s="249"/>
      <c r="EO609" s="249"/>
      <c r="EP609" s="249"/>
      <c r="EQ609" s="249"/>
      <c r="ER609" s="249"/>
      <c r="ES609" s="249"/>
      <c r="ET609" s="249"/>
      <c r="EU609" s="249"/>
      <c r="EV609" s="249"/>
      <c r="EW609" s="249"/>
      <c r="EX609" s="249"/>
      <c r="EY609" s="249"/>
      <c r="EZ609" s="249"/>
      <c r="FA609" s="249"/>
      <c r="FB609" s="249"/>
      <c r="FC609" s="249"/>
      <c r="FD609" s="249"/>
      <c r="FE609" s="249"/>
      <c r="FF609" s="249"/>
      <c r="FG609" s="249"/>
      <c r="FH609" s="249"/>
      <c r="FI609" s="249"/>
      <c r="FJ609" s="249"/>
      <c r="FK609" s="249"/>
      <c r="FL609" s="249"/>
      <c r="FM609" s="249"/>
      <c r="FN609" s="249"/>
      <c r="FO609" s="249"/>
      <c r="FP609" s="249"/>
      <c r="FQ609" s="249"/>
      <c r="FR609" s="249"/>
      <c r="FS609" s="249"/>
      <c r="FT609" s="249"/>
      <c r="FU609" s="249"/>
      <c r="FV609" s="249"/>
      <c r="FW609" s="249"/>
      <c r="FX609" s="249"/>
      <c r="FY609" s="249"/>
      <c r="FZ609" s="249"/>
      <c r="GA609" s="249"/>
      <c r="GB609" s="249"/>
      <c r="GC609" s="249"/>
      <c r="GD609" s="249"/>
      <c r="GE609" s="249"/>
      <c r="GF609" s="249"/>
      <c r="GG609" s="249"/>
      <c r="GH609" s="249"/>
      <c r="GI609" s="249"/>
      <c r="GJ609" s="249"/>
      <c r="GK609" s="249"/>
      <c r="GL609" s="249"/>
      <c r="GM609" s="249"/>
      <c r="GN609" s="249"/>
      <c r="GO609" s="249"/>
      <c r="GP609" s="249"/>
      <c r="GQ609" s="249"/>
      <c r="GR609" s="249"/>
    </row>
    <row r="610" spans="1:200" s="247" customFormat="1" x14ac:dyDescent="0.25">
      <c r="A610" s="267"/>
      <c r="B610" s="249"/>
      <c r="C610" s="252"/>
      <c r="X610" s="266"/>
      <c r="Z610" s="255"/>
      <c r="AA610" s="250"/>
      <c r="AB610" s="249"/>
      <c r="AK610" s="249"/>
      <c r="AL610" s="249"/>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c r="BM610" s="249"/>
      <c r="BN610" s="249"/>
      <c r="BO610" s="249"/>
      <c r="BP610" s="249"/>
      <c r="BQ610" s="249"/>
      <c r="BR610" s="249"/>
      <c r="BS610" s="249"/>
      <c r="BT610" s="249"/>
      <c r="BU610" s="249"/>
      <c r="BV610" s="249"/>
      <c r="BW610" s="249"/>
      <c r="BX610" s="249"/>
      <c r="BY610" s="249"/>
      <c r="BZ610" s="249"/>
      <c r="CA610" s="249"/>
      <c r="CB610" s="249"/>
      <c r="CC610" s="249"/>
      <c r="CD610" s="249"/>
      <c r="CE610" s="249"/>
      <c r="CF610" s="249"/>
      <c r="CG610" s="249"/>
      <c r="CH610" s="249"/>
      <c r="CI610" s="249"/>
      <c r="CJ610" s="249"/>
      <c r="CK610" s="249"/>
      <c r="CL610" s="249"/>
      <c r="CM610" s="249"/>
      <c r="CN610" s="249"/>
      <c r="CO610" s="249"/>
      <c r="CP610" s="249"/>
      <c r="CQ610" s="249"/>
      <c r="CR610" s="249"/>
      <c r="CS610" s="249"/>
      <c r="CT610" s="249"/>
      <c r="CU610" s="249"/>
      <c r="CV610" s="249"/>
      <c r="CW610" s="249"/>
      <c r="CX610" s="249"/>
      <c r="CY610" s="249"/>
      <c r="CZ610" s="249"/>
      <c r="DA610" s="249"/>
      <c r="DB610" s="249"/>
      <c r="DC610" s="249"/>
      <c r="DD610" s="249"/>
      <c r="DE610" s="249"/>
      <c r="DF610" s="249"/>
      <c r="DG610" s="249"/>
      <c r="DH610" s="249"/>
      <c r="DI610" s="249"/>
      <c r="DJ610" s="249"/>
      <c r="DK610" s="249"/>
      <c r="DL610" s="249"/>
      <c r="DM610" s="249"/>
      <c r="DN610" s="249"/>
      <c r="DO610" s="249"/>
      <c r="DP610" s="249"/>
      <c r="DQ610" s="249"/>
      <c r="DR610" s="249"/>
      <c r="DS610" s="249"/>
      <c r="DT610" s="249"/>
      <c r="DU610" s="249"/>
      <c r="DV610" s="249"/>
      <c r="DW610" s="249"/>
      <c r="DX610" s="249"/>
      <c r="DY610" s="249"/>
      <c r="DZ610" s="249"/>
      <c r="EA610" s="249"/>
      <c r="EB610" s="249"/>
      <c r="EC610" s="249"/>
      <c r="ED610" s="249"/>
      <c r="EE610" s="249"/>
      <c r="EF610" s="249"/>
      <c r="EG610" s="249"/>
      <c r="EH610" s="249"/>
      <c r="EI610" s="249"/>
      <c r="EJ610" s="249"/>
      <c r="EK610" s="249"/>
      <c r="EL610" s="249"/>
      <c r="EM610" s="249"/>
      <c r="EN610" s="249"/>
      <c r="EO610" s="249"/>
      <c r="EP610" s="249"/>
      <c r="EQ610" s="249"/>
      <c r="ER610" s="249"/>
      <c r="ES610" s="249"/>
      <c r="ET610" s="249"/>
      <c r="EU610" s="249"/>
      <c r="EV610" s="249"/>
      <c r="EW610" s="249"/>
      <c r="EX610" s="249"/>
      <c r="EY610" s="249"/>
      <c r="EZ610" s="249"/>
      <c r="FA610" s="249"/>
      <c r="FB610" s="249"/>
      <c r="FC610" s="249"/>
      <c r="FD610" s="249"/>
      <c r="FE610" s="249"/>
      <c r="FF610" s="249"/>
      <c r="FG610" s="249"/>
      <c r="FH610" s="249"/>
      <c r="FI610" s="249"/>
      <c r="FJ610" s="249"/>
      <c r="FK610" s="249"/>
      <c r="FL610" s="249"/>
      <c r="FM610" s="249"/>
      <c r="FN610" s="249"/>
      <c r="FO610" s="249"/>
      <c r="FP610" s="249"/>
      <c r="FQ610" s="249"/>
      <c r="FR610" s="249"/>
      <c r="FS610" s="249"/>
      <c r="FT610" s="249"/>
      <c r="FU610" s="249"/>
      <c r="FV610" s="249"/>
      <c r="FW610" s="249"/>
      <c r="FX610" s="249"/>
      <c r="FY610" s="249"/>
      <c r="FZ610" s="249"/>
      <c r="GA610" s="249"/>
      <c r="GB610" s="249"/>
      <c r="GC610" s="249"/>
      <c r="GD610" s="249"/>
      <c r="GE610" s="249"/>
      <c r="GF610" s="249"/>
      <c r="GG610" s="249"/>
      <c r="GH610" s="249"/>
      <c r="GI610" s="249"/>
      <c r="GJ610" s="249"/>
      <c r="GK610" s="249"/>
      <c r="GL610" s="249"/>
      <c r="GM610" s="249"/>
      <c r="GN610" s="249"/>
      <c r="GO610" s="249"/>
      <c r="GP610" s="249"/>
      <c r="GQ610" s="249"/>
      <c r="GR610" s="249"/>
    </row>
    <row r="611" spans="1:200" s="247" customFormat="1" x14ac:dyDescent="0.25">
      <c r="A611" s="267"/>
      <c r="B611" s="249"/>
      <c r="C611" s="252"/>
      <c r="X611" s="266"/>
      <c r="Z611" s="255"/>
      <c r="AA611" s="250"/>
      <c r="AB611" s="249"/>
      <c r="AK611" s="249"/>
      <c r="AL611" s="249"/>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c r="BM611" s="249"/>
      <c r="BN611" s="249"/>
      <c r="BO611" s="249"/>
      <c r="BP611" s="249"/>
      <c r="BQ611" s="249"/>
      <c r="BR611" s="249"/>
      <c r="BS611" s="249"/>
      <c r="BT611" s="249"/>
      <c r="BU611" s="249"/>
      <c r="BV611" s="249"/>
      <c r="BW611" s="249"/>
      <c r="BX611" s="249"/>
      <c r="BY611" s="249"/>
      <c r="BZ611" s="249"/>
      <c r="CA611" s="249"/>
      <c r="CB611" s="249"/>
      <c r="CC611" s="249"/>
      <c r="CD611" s="249"/>
      <c r="CE611" s="249"/>
      <c r="CF611" s="249"/>
      <c r="CG611" s="249"/>
      <c r="CH611" s="249"/>
      <c r="CI611" s="249"/>
      <c r="CJ611" s="249"/>
      <c r="CK611" s="249"/>
      <c r="CL611" s="249"/>
      <c r="CM611" s="249"/>
      <c r="CN611" s="249"/>
      <c r="CO611" s="249"/>
      <c r="CP611" s="249"/>
      <c r="CQ611" s="249"/>
      <c r="CR611" s="249"/>
      <c r="CS611" s="249"/>
      <c r="CT611" s="249"/>
      <c r="CU611" s="249"/>
      <c r="CV611" s="249"/>
      <c r="CW611" s="249"/>
      <c r="CX611" s="249"/>
      <c r="CY611" s="249"/>
      <c r="CZ611" s="249"/>
      <c r="DA611" s="249"/>
      <c r="DB611" s="249"/>
      <c r="DC611" s="249"/>
      <c r="DD611" s="249"/>
      <c r="DE611" s="249"/>
      <c r="DF611" s="249"/>
      <c r="DG611" s="249"/>
      <c r="DH611" s="249"/>
      <c r="DI611" s="249"/>
      <c r="DJ611" s="249"/>
      <c r="DK611" s="249"/>
      <c r="DL611" s="249"/>
      <c r="DM611" s="249"/>
      <c r="DN611" s="249"/>
      <c r="DO611" s="249"/>
      <c r="DP611" s="249"/>
      <c r="DQ611" s="249"/>
      <c r="DR611" s="249"/>
      <c r="DS611" s="249"/>
      <c r="DT611" s="249"/>
      <c r="DU611" s="249"/>
      <c r="DV611" s="249"/>
      <c r="DW611" s="249"/>
      <c r="DX611" s="249"/>
      <c r="DY611" s="249"/>
      <c r="DZ611" s="249"/>
      <c r="EA611" s="249"/>
      <c r="EB611" s="249"/>
      <c r="EC611" s="249"/>
      <c r="ED611" s="249"/>
      <c r="EE611" s="249"/>
      <c r="EF611" s="249"/>
      <c r="EG611" s="249"/>
      <c r="EH611" s="249"/>
      <c r="EI611" s="249"/>
      <c r="EJ611" s="249"/>
      <c r="EK611" s="249"/>
      <c r="EL611" s="249"/>
      <c r="EM611" s="249"/>
      <c r="EN611" s="249"/>
      <c r="EO611" s="249"/>
      <c r="EP611" s="249"/>
      <c r="EQ611" s="249"/>
      <c r="ER611" s="249"/>
      <c r="ES611" s="249"/>
      <c r="ET611" s="249"/>
      <c r="EU611" s="249"/>
      <c r="EV611" s="249"/>
      <c r="EW611" s="249"/>
      <c r="EX611" s="249"/>
      <c r="EY611" s="249"/>
      <c r="EZ611" s="249"/>
      <c r="FA611" s="249"/>
      <c r="FB611" s="249"/>
      <c r="FC611" s="249"/>
      <c r="FD611" s="249"/>
      <c r="FE611" s="249"/>
      <c r="FF611" s="249"/>
      <c r="FG611" s="249"/>
      <c r="FH611" s="249"/>
      <c r="FI611" s="249"/>
      <c r="FJ611" s="249"/>
      <c r="FK611" s="249"/>
      <c r="FL611" s="249"/>
      <c r="FM611" s="249"/>
      <c r="FN611" s="249"/>
      <c r="FO611" s="249"/>
      <c r="FP611" s="249"/>
      <c r="FQ611" s="249"/>
      <c r="FR611" s="249"/>
      <c r="FS611" s="249"/>
      <c r="FT611" s="249"/>
      <c r="FU611" s="249"/>
      <c r="FV611" s="249"/>
      <c r="FW611" s="249"/>
      <c r="FX611" s="249"/>
      <c r="FY611" s="249"/>
      <c r="FZ611" s="249"/>
      <c r="GA611" s="249"/>
      <c r="GB611" s="249"/>
      <c r="GC611" s="249"/>
      <c r="GD611" s="249"/>
      <c r="GE611" s="249"/>
      <c r="GF611" s="249"/>
      <c r="GG611" s="249"/>
      <c r="GH611" s="249"/>
      <c r="GI611" s="249"/>
      <c r="GJ611" s="249"/>
      <c r="GK611" s="249"/>
      <c r="GL611" s="249"/>
      <c r="GM611" s="249"/>
      <c r="GN611" s="249"/>
      <c r="GO611" s="249"/>
      <c r="GP611" s="249"/>
      <c r="GQ611" s="249"/>
      <c r="GR611" s="249"/>
    </row>
    <row r="612" spans="1:200" s="247" customFormat="1" x14ac:dyDescent="0.2">
      <c r="A612" s="267"/>
      <c r="B612" s="249"/>
      <c r="C612" s="252"/>
      <c r="X612" s="249"/>
      <c r="Z612" s="255"/>
      <c r="AA612" s="250"/>
      <c r="AB612" s="249"/>
      <c r="AK612" s="249"/>
      <c r="AL612" s="249"/>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c r="BM612" s="249"/>
      <c r="BN612" s="249"/>
      <c r="BO612" s="249"/>
      <c r="BP612" s="249"/>
      <c r="BQ612" s="249"/>
      <c r="BR612" s="249"/>
      <c r="BS612" s="249"/>
      <c r="BT612" s="249"/>
      <c r="BU612" s="249"/>
      <c r="BV612" s="249"/>
      <c r="BW612" s="249"/>
      <c r="BX612" s="249"/>
      <c r="BY612" s="249"/>
      <c r="BZ612" s="249"/>
      <c r="CA612" s="249"/>
      <c r="CB612" s="249"/>
      <c r="CC612" s="249"/>
      <c r="CD612" s="249"/>
      <c r="CE612" s="249"/>
      <c r="CF612" s="249"/>
      <c r="CG612" s="249"/>
      <c r="CH612" s="249"/>
      <c r="CI612" s="249"/>
      <c r="CJ612" s="249"/>
      <c r="CK612" s="249"/>
      <c r="CL612" s="249"/>
      <c r="CM612" s="249"/>
      <c r="CN612" s="249"/>
      <c r="CO612" s="249"/>
      <c r="CP612" s="249"/>
      <c r="CQ612" s="249"/>
      <c r="CR612" s="249"/>
      <c r="CS612" s="249"/>
      <c r="CT612" s="249"/>
      <c r="CU612" s="249"/>
      <c r="CV612" s="249"/>
      <c r="CW612" s="249"/>
      <c r="CX612" s="249"/>
      <c r="CY612" s="249"/>
      <c r="CZ612" s="249"/>
      <c r="DA612" s="249"/>
      <c r="DB612" s="249"/>
      <c r="DC612" s="249"/>
      <c r="DD612" s="249"/>
      <c r="DE612" s="249"/>
      <c r="DF612" s="249"/>
      <c r="DG612" s="249"/>
      <c r="DH612" s="249"/>
      <c r="DI612" s="249"/>
      <c r="DJ612" s="249"/>
      <c r="DK612" s="249"/>
      <c r="DL612" s="249"/>
      <c r="DM612" s="249"/>
      <c r="DN612" s="249"/>
      <c r="DO612" s="249"/>
      <c r="DP612" s="249"/>
      <c r="DQ612" s="249"/>
      <c r="DR612" s="249"/>
      <c r="DS612" s="249"/>
      <c r="DT612" s="249"/>
      <c r="DU612" s="249"/>
      <c r="DV612" s="249"/>
      <c r="DW612" s="249"/>
      <c r="DX612" s="249"/>
      <c r="DY612" s="249"/>
      <c r="DZ612" s="249"/>
      <c r="EA612" s="249"/>
      <c r="EB612" s="249"/>
      <c r="EC612" s="249"/>
      <c r="ED612" s="249"/>
      <c r="EE612" s="249"/>
      <c r="EF612" s="249"/>
      <c r="EG612" s="249"/>
      <c r="EH612" s="249"/>
      <c r="EI612" s="249"/>
      <c r="EJ612" s="249"/>
      <c r="EK612" s="249"/>
      <c r="EL612" s="249"/>
      <c r="EM612" s="249"/>
      <c r="EN612" s="249"/>
      <c r="EO612" s="249"/>
      <c r="EP612" s="249"/>
      <c r="EQ612" s="249"/>
      <c r="ER612" s="249"/>
      <c r="ES612" s="249"/>
      <c r="ET612" s="249"/>
      <c r="EU612" s="249"/>
      <c r="EV612" s="249"/>
      <c r="EW612" s="249"/>
      <c r="EX612" s="249"/>
      <c r="EY612" s="249"/>
      <c r="EZ612" s="249"/>
      <c r="FA612" s="249"/>
      <c r="FB612" s="249"/>
      <c r="FC612" s="249"/>
      <c r="FD612" s="249"/>
      <c r="FE612" s="249"/>
      <c r="FF612" s="249"/>
      <c r="FG612" s="249"/>
      <c r="FH612" s="249"/>
      <c r="FI612" s="249"/>
      <c r="FJ612" s="249"/>
      <c r="FK612" s="249"/>
      <c r="FL612" s="249"/>
      <c r="FM612" s="249"/>
      <c r="FN612" s="249"/>
      <c r="FO612" s="249"/>
      <c r="FP612" s="249"/>
      <c r="FQ612" s="249"/>
      <c r="FR612" s="249"/>
      <c r="FS612" s="249"/>
      <c r="FT612" s="249"/>
      <c r="FU612" s="249"/>
      <c r="FV612" s="249"/>
      <c r="FW612" s="249"/>
      <c r="FX612" s="249"/>
      <c r="FY612" s="249"/>
      <c r="FZ612" s="249"/>
      <c r="GA612" s="249"/>
      <c r="GB612" s="249"/>
      <c r="GC612" s="249"/>
      <c r="GD612" s="249"/>
      <c r="GE612" s="249"/>
      <c r="GF612" s="249"/>
      <c r="GG612" s="249"/>
      <c r="GH612" s="249"/>
      <c r="GI612" s="249"/>
      <c r="GJ612" s="249"/>
      <c r="GK612" s="249"/>
      <c r="GL612" s="249"/>
      <c r="GM612" s="249"/>
      <c r="GN612" s="249"/>
      <c r="GO612" s="249"/>
      <c r="GP612" s="249"/>
      <c r="GQ612" s="249"/>
      <c r="GR612" s="249"/>
    </row>
    <row r="613" spans="1:200" s="247" customFormat="1" x14ac:dyDescent="0.2">
      <c r="A613" s="267"/>
      <c r="B613" s="249"/>
      <c r="C613" s="252"/>
      <c r="X613" s="249"/>
      <c r="Z613" s="255"/>
      <c r="AA613" s="250"/>
      <c r="AB613" s="249"/>
      <c r="AK613" s="249"/>
      <c r="AL613" s="249"/>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c r="BM613" s="249"/>
      <c r="BN613" s="249"/>
      <c r="BO613" s="249"/>
      <c r="BP613" s="249"/>
      <c r="BQ613" s="249"/>
      <c r="BR613" s="249"/>
      <c r="BS613" s="249"/>
      <c r="BT613" s="249"/>
      <c r="BU613" s="249"/>
      <c r="BV613" s="249"/>
      <c r="BW613" s="249"/>
      <c r="BX613" s="249"/>
      <c r="BY613" s="249"/>
      <c r="BZ613" s="249"/>
      <c r="CA613" s="249"/>
      <c r="CB613" s="249"/>
      <c r="CC613" s="249"/>
      <c r="CD613" s="249"/>
      <c r="CE613" s="249"/>
      <c r="CF613" s="249"/>
      <c r="CG613" s="249"/>
      <c r="CH613" s="249"/>
      <c r="CI613" s="249"/>
      <c r="CJ613" s="249"/>
      <c r="CK613" s="249"/>
      <c r="CL613" s="249"/>
      <c r="CM613" s="249"/>
      <c r="CN613" s="249"/>
      <c r="CO613" s="249"/>
      <c r="CP613" s="249"/>
      <c r="CQ613" s="249"/>
      <c r="CR613" s="249"/>
      <c r="CS613" s="249"/>
      <c r="CT613" s="249"/>
      <c r="CU613" s="249"/>
      <c r="CV613" s="249"/>
      <c r="CW613" s="249"/>
      <c r="CX613" s="249"/>
      <c r="CY613" s="249"/>
      <c r="CZ613" s="249"/>
      <c r="DA613" s="249"/>
      <c r="DB613" s="249"/>
      <c r="DC613" s="249"/>
      <c r="DD613" s="249"/>
      <c r="DE613" s="249"/>
      <c r="DF613" s="249"/>
      <c r="DG613" s="249"/>
      <c r="DH613" s="249"/>
      <c r="DI613" s="249"/>
      <c r="DJ613" s="249"/>
      <c r="DK613" s="249"/>
      <c r="DL613" s="249"/>
      <c r="DM613" s="249"/>
      <c r="DN613" s="249"/>
      <c r="DO613" s="249"/>
      <c r="DP613" s="249"/>
      <c r="DQ613" s="249"/>
      <c r="DR613" s="249"/>
      <c r="DS613" s="249"/>
      <c r="DT613" s="249"/>
      <c r="DU613" s="249"/>
      <c r="DV613" s="249"/>
      <c r="DW613" s="249"/>
      <c r="DX613" s="249"/>
      <c r="DY613" s="249"/>
      <c r="DZ613" s="249"/>
      <c r="EA613" s="249"/>
      <c r="EB613" s="249"/>
      <c r="EC613" s="249"/>
      <c r="ED613" s="249"/>
      <c r="EE613" s="249"/>
      <c r="EF613" s="249"/>
      <c r="EG613" s="249"/>
      <c r="EH613" s="249"/>
      <c r="EI613" s="249"/>
      <c r="EJ613" s="249"/>
      <c r="EK613" s="249"/>
      <c r="EL613" s="249"/>
      <c r="EM613" s="249"/>
      <c r="EN613" s="249"/>
      <c r="EO613" s="249"/>
      <c r="EP613" s="249"/>
      <c r="EQ613" s="249"/>
      <c r="ER613" s="249"/>
      <c r="ES613" s="249"/>
      <c r="ET613" s="249"/>
      <c r="EU613" s="249"/>
      <c r="EV613" s="249"/>
      <c r="EW613" s="249"/>
      <c r="EX613" s="249"/>
      <c r="EY613" s="249"/>
      <c r="EZ613" s="249"/>
      <c r="FA613" s="249"/>
      <c r="FB613" s="249"/>
      <c r="FC613" s="249"/>
      <c r="FD613" s="249"/>
      <c r="FE613" s="249"/>
      <c r="FF613" s="249"/>
      <c r="FG613" s="249"/>
      <c r="FH613" s="249"/>
      <c r="FI613" s="249"/>
      <c r="FJ613" s="249"/>
      <c r="FK613" s="249"/>
      <c r="FL613" s="249"/>
      <c r="FM613" s="249"/>
      <c r="FN613" s="249"/>
      <c r="FO613" s="249"/>
      <c r="FP613" s="249"/>
      <c r="FQ613" s="249"/>
      <c r="FR613" s="249"/>
      <c r="FS613" s="249"/>
      <c r="FT613" s="249"/>
      <c r="FU613" s="249"/>
      <c r="FV613" s="249"/>
      <c r="FW613" s="249"/>
      <c r="FX613" s="249"/>
      <c r="FY613" s="249"/>
      <c r="FZ613" s="249"/>
      <c r="GA613" s="249"/>
      <c r="GB613" s="249"/>
      <c r="GC613" s="249"/>
      <c r="GD613" s="249"/>
      <c r="GE613" s="249"/>
      <c r="GF613" s="249"/>
      <c r="GG613" s="249"/>
      <c r="GH613" s="249"/>
      <c r="GI613" s="249"/>
      <c r="GJ613" s="249"/>
      <c r="GK613" s="249"/>
      <c r="GL613" s="249"/>
      <c r="GM613" s="249"/>
      <c r="GN613" s="249"/>
      <c r="GO613" s="249"/>
      <c r="GP613" s="249"/>
      <c r="GQ613" s="249"/>
      <c r="GR613" s="249"/>
    </row>
    <row r="614" spans="1:200" s="247" customFormat="1" x14ac:dyDescent="0.2">
      <c r="A614" s="267"/>
      <c r="B614" s="249"/>
      <c r="C614" s="252"/>
      <c r="X614" s="249"/>
      <c r="Z614" s="255"/>
      <c r="AA614" s="250"/>
      <c r="AB614" s="249"/>
      <c r="AK614" s="249"/>
      <c r="AL614" s="249"/>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c r="BM614" s="249"/>
      <c r="BN614" s="249"/>
      <c r="BO614" s="249"/>
      <c r="BP614" s="249"/>
      <c r="BQ614" s="249"/>
      <c r="BR614" s="249"/>
      <c r="BS614" s="249"/>
      <c r="BT614" s="249"/>
      <c r="BU614" s="249"/>
      <c r="BV614" s="249"/>
      <c r="BW614" s="249"/>
      <c r="BX614" s="249"/>
      <c r="BY614" s="249"/>
      <c r="BZ614" s="249"/>
      <c r="CA614" s="249"/>
      <c r="CB614" s="249"/>
      <c r="CC614" s="249"/>
      <c r="CD614" s="249"/>
      <c r="CE614" s="249"/>
      <c r="CF614" s="249"/>
      <c r="CG614" s="249"/>
      <c r="CH614" s="249"/>
      <c r="CI614" s="249"/>
      <c r="CJ614" s="249"/>
      <c r="CK614" s="249"/>
      <c r="CL614" s="249"/>
      <c r="CM614" s="249"/>
      <c r="CN614" s="249"/>
      <c r="CO614" s="249"/>
      <c r="CP614" s="249"/>
      <c r="CQ614" s="249"/>
      <c r="CR614" s="249"/>
      <c r="CS614" s="249"/>
      <c r="CT614" s="249"/>
      <c r="CU614" s="249"/>
      <c r="CV614" s="249"/>
      <c r="CW614" s="249"/>
      <c r="CX614" s="249"/>
      <c r="CY614" s="249"/>
      <c r="CZ614" s="249"/>
      <c r="DA614" s="249"/>
      <c r="DB614" s="249"/>
      <c r="DC614" s="249"/>
      <c r="DD614" s="249"/>
      <c r="DE614" s="249"/>
      <c r="DF614" s="249"/>
      <c r="DG614" s="249"/>
      <c r="DH614" s="249"/>
      <c r="DI614" s="249"/>
      <c r="DJ614" s="249"/>
      <c r="DK614" s="249"/>
      <c r="DL614" s="249"/>
      <c r="DM614" s="249"/>
      <c r="DN614" s="249"/>
      <c r="DO614" s="249"/>
      <c r="DP614" s="249"/>
      <c r="DQ614" s="249"/>
      <c r="DR614" s="249"/>
      <c r="DS614" s="249"/>
      <c r="DT614" s="249"/>
      <c r="DU614" s="249"/>
      <c r="DV614" s="249"/>
      <c r="DW614" s="249"/>
      <c r="DX614" s="249"/>
      <c r="DY614" s="249"/>
      <c r="DZ614" s="249"/>
      <c r="EA614" s="249"/>
      <c r="EB614" s="249"/>
      <c r="EC614" s="249"/>
      <c r="ED614" s="249"/>
      <c r="EE614" s="249"/>
      <c r="EF614" s="249"/>
      <c r="EG614" s="249"/>
      <c r="EH614" s="249"/>
      <c r="EI614" s="249"/>
      <c r="EJ614" s="249"/>
      <c r="EK614" s="249"/>
      <c r="EL614" s="249"/>
      <c r="EM614" s="249"/>
      <c r="EN614" s="249"/>
      <c r="EO614" s="249"/>
      <c r="EP614" s="249"/>
      <c r="EQ614" s="249"/>
      <c r="ER614" s="249"/>
      <c r="ES614" s="249"/>
      <c r="ET614" s="249"/>
      <c r="EU614" s="249"/>
      <c r="EV614" s="249"/>
      <c r="EW614" s="249"/>
      <c r="EX614" s="249"/>
      <c r="EY614" s="249"/>
      <c r="EZ614" s="249"/>
      <c r="FA614" s="249"/>
      <c r="FB614" s="249"/>
      <c r="FC614" s="249"/>
      <c r="FD614" s="249"/>
      <c r="FE614" s="249"/>
      <c r="FF614" s="249"/>
      <c r="FG614" s="249"/>
      <c r="FH614" s="249"/>
      <c r="FI614" s="249"/>
      <c r="FJ614" s="249"/>
      <c r="FK614" s="249"/>
      <c r="FL614" s="249"/>
      <c r="FM614" s="249"/>
      <c r="FN614" s="249"/>
      <c r="FO614" s="249"/>
      <c r="FP614" s="249"/>
      <c r="FQ614" s="249"/>
      <c r="FR614" s="249"/>
      <c r="FS614" s="249"/>
      <c r="FT614" s="249"/>
      <c r="FU614" s="249"/>
      <c r="FV614" s="249"/>
      <c r="FW614" s="249"/>
      <c r="FX614" s="249"/>
      <c r="FY614" s="249"/>
      <c r="FZ614" s="249"/>
      <c r="GA614" s="249"/>
      <c r="GB614" s="249"/>
      <c r="GC614" s="249"/>
      <c r="GD614" s="249"/>
      <c r="GE614" s="249"/>
      <c r="GF614" s="249"/>
      <c r="GG614" s="249"/>
      <c r="GH614" s="249"/>
      <c r="GI614" s="249"/>
      <c r="GJ614" s="249"/>
      <c r="GK614" s="249"/>
      <c r="GL614" s="249"/>
      <c r="GM614" s="249"/>
      <c r="GN614" s="249"/>
      <c r="GO614" s="249"/>
      <c r="GP614" s="249"/>
      <c r="GQ614" s="249"/>
      <c r="GR614" s="249"/>
    </row>
    <row r="615" spans="1:200" s="247" customFormat="1" x14ac:dyDescent="0.2">
      <c r="A615" s="267"/>
      <c r="B615" s="249"/>
      <c r="C615" s="252"/>
      <c r="X615" s="249"/>
      <c r="Z615" s="255"/>
      <c r="AA615" s="250"/>
      <c r="AB615" s="249"/>
      <c r="AK615" s="249"/>
      <c r="AL615" s="249"/>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c r="BM615" s="249"/>
      <c r="BN615" s="249"/>
      <c r="BO615" s="249"/>
      <c r="BP615" s="249"/>
      <c r="BQ615" s="249"/>
      <c r="BR615" s="249"/>
      <c r="BS615" s="249"/>
      <c r="BT615" s="249"/>
      <c r="BU615" s="249"/>
      <c r="BV615" s="249"/>
      <c r="BW615" s="249"/>
      <c r="BX615" s="249"/>
      <c r="BY615" s="249"/>
      <c r="BZ615" s="249"/>
      <c r="CA615" s="249"/>
      <c r="CB615" s="249"/>
      <c r="CC615" s="249"/>
      <c r="CD615" s="249"/>
      <c r="CE615" s="249"/>
      <c r="CF615" s="249"/>
      <c r="CG615" s="249"/>
      <c r="CH615" s="249"/>
      <c r="CI615" s="249"/>
      <c r="CJ615" s="249"/>
      <c r="CK615" s="249"/>
      <c r="CL615" s="249"/>
      <c r="CM615" s="249"/>
      <c r="CN615" s="249"/>
      <c r="CO615" s="249"/>
      <c r="CP615" s="249"/>
      <c r="CQ615" s="249"/>
      <c r="CR615" s="249"/>
      <c r="CS615" s="249"/>
      <c r="CT615" s="249"/>
      <c r="CU615" s="249"/>
      <c r="CV615" s="249"/>
      <c r="CW615" s="249"/>
      <c r="CX615" s="249"/>
      <c r="CY615" s="249"/>
      <c r="CZ615" s="249"/>
      <c r="DA615" s="249"/>
      <c r="DB615" s="249"/>
      <c r="DC615" s="249"/>
      <c r="DD615" s="249"/>
      <c r="DE615" s="249"/>
      <c r="DF615" s="249"/>
      <c r="DG615" s="249"/>
      <c r="DH615" s="249"/>
      <c r="DI615" s="249"/>
      <c r="DJ615" s="249"/>
      <c r="DK615" s="249"/>
      <c r="DL615" s="249"/>
      <c r="DM615" s="249"/>
      <c r="DN615" s="249"/>
      <c r="DO615" s="249"/>
      <c r="DP615" s="249"/>
      <c r="DQ615" s="249"/>
      <c r="DR615" s="249"/>
      <c r="DS615" s="249"/>
      <c r="DT615" s="249"/>
      <c r="DU615" s="249"/>
      <c r="DV615" s="249"/>
      <c r="DW615" s="249"/>
      <c r="DX615" s="249"/>
      <c r="DY615" s="249"/>
      <c r="DZ615" s="249"/>
      <c r="EA615" s="249"/>
      <c r="EB615" s="249"/>
      <c r="EC615" s="249"/>
      <c r="ED615" s="249"/>
      <c r="EE615" s="249"/>
      <c r="EF615" s="249"/>
      <c r="EG615" s="249"/>
      <c r="EH615" s="249"/>
      <c r="EI615" s="249"/>
      <c r="EJ615" s="249"/>
      <c r="EK615" s="249"/>
      <c r="EL615" s="249"/>
      <c r="EM615" s="249"/>
      <c r="EN615" s="249"/>
      <c r="EO615" s="249"/>
      <c r="EP615" s="249"/>
      <c r="EQ615" s="249"/>
      <c r="ER615" s="249"/>
      <c r="ES615" s="249"/>
      <c r="ET615" s="249"/>
      <c r="EU615" s="249"/>
      <c r="EV615" s="249"/>
      <c r="EW615" s="249"/>
      <c r="EX615" s="249"/>
      <c r="EY615" s="249"/>
      <c r="EZ615" s="249"/>
      <c r="FA615" s="249"/>
      <c r="FB615" s="249"/>
      <c r="FC615" s="249"/>
      <c r="FD615" s="249"/>
      <c r="FE615" s="249"/>
      <c r="FF615" s="249"/>
      <c r="FG615" s="249"/>
      <c r="FH615" s="249"/>
      <c r="FI615" s="249"/>
      <c r="FJ615" s="249"/>
      <c r="FK615" s="249"/>
      <c r="FL615" s="249"/>
      <c r="FM615" s="249"/>
      <c r="FN615" s="249"/>
      <c r="FO615" s="249"/>
      <c r="FP615" s="249"/>
      <c r="FQ615" s="249"/>
      <c r="FR615" s="249"/>
      <c r="FS615" s="249"/>
      <c r="FT615" s="249"/>
      <c r="FU615" s="249"/>
      <c r="FV615" s="249"/>
      <c r="FW615" s="249"/>
      <c r="FX615" s="249"/>
      <c r="FY615" s="249"/>
      <c r="FZ615" s="249"/>
      <c r="GA615" s="249"/>
      <c r="GB615" s="249"/>
      <c r="GC615" s="249"/>
      <c r="GD615" s="249"/>
      <c r="GE615" s="249"/>
      <c r="GF615" s="249"/>
      <c r="GG615" s="249"/>
      <c r="GH615" s="249"/>
      <c r="GI615" s="249"/>
      <c r="GJ615" s="249"/>
      <c r="GK615" s="249"/>
      <c r="GL615" s="249"/>
      <c r="GM615" s="249"/>
      <c r="GN615" s="249"/>
      <c r="GO615" s="249"/>
      <c r="GP615" s="249"/>
      <c r="GQ615" s="249"/>
      <c r="GR615" s="249"/>
    </row>
    <row r="616" spans="1:200" s="247" customFormat="1" x14ac:dyDescent="0.2">
      <c r="A616" s="267"/>
      <c r="B616" s="249"/>
      <c r="C616" s="252"/>
      <c r="X616" s="254"/>
      <c r="Z616" s="255"/>
      <c r="AA616" s="250"/>
      <c r="AB616" s="249"/>
      <c r="AK616" s="249"/>
      <c r="AL616" s="249"/>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c r="BM616" s="249"/>
      <c r="BN616" s="249"/>
      <c r="BO616" s="249"/>
      <c r="BP616" s="249"/>
      <c r="BQ616" s="249"/>
      <c r="BR616" s="249"/>
      <c r="BS616" s="249"/>
      <c r="BT616" s="249"/>
      <c r="BU616" s="249"/>
      <c r="BV616" s="249"/>
      <c r="BW616" s="249"/>
      <c r="BX616" s="249"/>
      <c r="BY616" s="249"/>
      <c r="BZ616" s="249"/>
      <c r="CA616" s="249"/>
      <c r="CB616" s="249"/>
      <c r="CC616" s="249"/>
      <c r="CD616" s="249"/>
      <c r="CE616" s="249"/>
      <c r="CF616" s="249"/>
      <c r="CG616" s="249"/>
      <c r="CH616" s="249"/>
      <c r="CI616" s="249"/>
      <c r="CJ616" s="249"/>
      <c r="CK616" s="249"/>
      <c r="CL616" s="249"/>
      <c r="CM616" s="249"/>
      <c r="CN616" s="249"/>
      <c r="CO616" s="249"/>
      <c r="CP616" s="249"/>
      <c r="CQ616" s="249"/>
      <c r="CR616" s="249"/>
      <c r="CS616" s="249"/>
      <c r="CT616" s="249"/>
      <c r="CU616" s="249"/>
      <c r="CV616" s="249"/>
      <c r="CW616" s="249"/>
      <c r="CX616" s="249"/>
      <c r="CY616" s="249"/>
      <c r="CZ616" s="249"/>
      <c r="DA616" s="249"/>
      <c r="DB616" s="249"/>
      <c r="DC616" s="249"/>
      <c r="DD616" s="249"/>
      <c r="DE616" s="249"/>
      <c r="DF616" s="249"/>
      <c r="DG616" s="249"/>
      <c r="DH616" s="249"/>
      <c r="DI616" s="249"/>
      <c r="DJ616" s="249"/>
      <c r="DK616" s="249"/>
      <c r="DL616" s="249"/>
      <c r="DM616" s="249"/>
      <c r="DN616" s="249"/>
      <c r="DO616" s="249"/>
      <c r="DP616" s="249"/>
      <c r="DQ616" s="249"/>
      <c r="DR616" s="249"/>
      <c r="DS616" s="249"/>
      <c r="DT616" s="249"/>
      <c r="DU616" s="249"/>
      <c r="DV616" s="249"/>
      <c r="DW616" s="249"/>
      <c r="DX616" s="249"/>
      <c r="DY616" s="249"/>
      <c r="DZ616" s="249"/>
      <c r="EA616" s="249"/>
      <c r="EB616" s="249"/>
      <c r="EC616" s="249"/>
      <c r="ED616" s="249"/>
      <c r="EE616" s="249"/>
      <c r="EF616" s="249"/>
      <c r="EG616" s="249"/>
      <c r="EH616" s="249"/>
      <c r="EI616" s="249"/>
      <c r="EJ616" s="249"/>
      <c r="EK616" s="249"/>
      <c r="EL616" s="249"/>
      <c r="EM616" s="249"/>
      <c r="EN616" s="249"/>
      <c r="EO616" s="249"/>
      <c r="EP616" s="249"/>
      <c r="EQ616" s="249"/>
      <c r="ER616" s="249"/>
      <c r="ES616" s="249"/>
      <c r="ET616" s="249"/>
      <c r="EU616" s="249"/>
      <c r="EV616" s="249"/>
      <c r="EW616" s="249"/>
      <c r="EX616" s="249"/>
      <c r="EY616" s="249"/>
      <c r="EZ616" s="249"/>
      <c r="FA616" s="249"/>
      <c r="FB616" s="249"/>
      <c r="FC616" s="249"/>
      <c r="FD616" s="249"/>
      <c r="FE616" s="249"/>
      <c r="FF616" s="249"/>
      <c r="FG616" s="249"/>
      <c r="FH616" s="249"/>
      <c r="FI616" s="249"/>
      <c r="FJ616" s="249"/>
      <c r="FK616" s="249"/>
      <c r="FL616" s="249"/>
      <c r="FM616" s="249"/>
      <c r="FN616" s="249"/>
      <c r="FO616" s="249"/>
      <c r="FP616" s="249"/>
      <c r="FQ616" s="249"/>
      <c r="FR616" s="249"/>
      <c r="FS616" s="249"/>
      <c r="FT616" s="249"/>
      <c r="FU616" s="249"/>
      <c r="FV616" s="249"/>
      <c r="FW616" s="249"/>
      <c r="FX616" s="249"/>
      <c r="FY616" s="249"/>
      <c r="FZ616" s="249"/>
      <c r="GA616" s="249"/>
      <c r="GB616" s="249"/>
      <c r="GC616" s="249"/>
      <c r="GD616" s="249"/>
      <c r="GE616" s="249"/>
      <c r="GF616" s="249"/>
      <c r="GG616" s="249"/>
      <c r="GH616" s="249"/>
      <c r="GI616" s="249"/>
      <c r="GJ616" s="249"/>
      <c r="GK616" s="249"/>
      <c r="GL616" s="249"/>
      <c r="GM616" s="249"/>
      <c r="GN616" s="249"/>
      <c r="GO616" s="249"/>
      <c r="GP616" s="249"/>
      <c r="GQ616" s="249"/>
      <c r="GR616" s="249"/>
    </row>
    <row r="617" spans="1:200" s="247" customFormat="1" x14ac:dyDescent="0.25">
      <c r="A617" s="267"/>
      <c r="B617" s="249"/>
      <c r="C617" s="252"/>
      <c r="X617" s="266"/>
      <c r="Z617" s="255"/>
      <c r="AA617" s="250"/>
      <c r="AB617" s="249"/>
      <c r="AK617" s="249"/>
      <c r="AL617" s="249"/>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c r="BM617" s="249"/>
      <c r="BN617" s="249"/>
      <c r="BO617" s="249"/>
      <c r="BP617" s="249"/>
      <c r="BQ617" s="249"/>
      <c r="BR617" s="249"/>
      <c r="BS617" s="249"/>
      <c r="BT617" s="249"/>
      <c r="BU617" s="249"/>
      <c r="BV617" s="249"/>
      <c r="BW617" s="249"/>
      <c r="BX617" s="249"/>
      <c r="BY617" s="249"/>
      <c r="BZ617" s="249"/>
      <c r="CA617" s="249"/>
      <c r="CB617" s="249"/>
      <c r="CC617" s="249"/>
      <c r="CD617" s="249"/>
      <c r="CE617" s="249"/>
      <c r="CF617" s="249"/>
      <c r="CG617" s="249"/>
      <c r="CH617" s="249"/>
      <c r="CI617" s="249"/>
      <c r="CJ617" s="249"/>
      <c r="CK617" s="249"/>
      <c r="CL617" s="249"/>
      <c r="CM617" s="249"/>
      <c r="CN617" s="249"/>
      <c r="CO617" s="249"/>
      <c r="CP617" s="249"/>
      <c r="CQ617" s="249"/>
      <c r="CR617" s="249"/>
      <c r="CS617" s="249"/>
      <c r="CT617" s="249"/>
      <c r="CU617" s="249"/>
      <c r="CV617" s="249"/>
      <c r="CW617" s="249"/>
      <c r="CX617" s="249"/>
      <c r="CY617" s="249"/>
      <c r="CZ617" s="249"/>
      <c r="DA617" s="249"/>
      <c r="DB617" s="249"/>
      <c r="DC617" s="249"/>
      <c r="DD617" s="249"/>
      <c r="DE617" s="249"/>
      <c r="DF617" s="249"/>
      <c r="DG617" s="249"/>
      <c r="DH617" s="249"/>
      <c r="DI617" s="249"/>
      <c r="DJ617" s="249"/>
      <c r="DK617" s="249"/>
      <c r="DL617" s="249"/>
      <c r="DM617" s="249"/>
      <c r="DN617" s="249"/>
      <c r="DO617" s="249"/>
      <c r="DP617" s="249"/>
      <c r="DQ617" s="249"/>
      <c r="DR617" s="249"/>
      <c r="DS617" s="249"/>
      <c r="DT617" s="249"/>
      <c r="DU617" s="249"/>
      <c r="DV617" s="249"/>
      <c r="DW617" s="249"/>
      <c r="DX617" s="249"/>
      <c r="DY617" s="249"/>
      <c r="DZ617" s="249"/>
      <c r="EA617" s="249"/>
      <c r="EB617" s="249"/>
      <c r="EC617" s="249"/>
      <c r="ED617" s="249"/>
      <c r="EE617" s="249"/>
      <c r="EF617" s="249"/>
      <c r="EG617" s="249"/>
      <c r="EH617" s="249"/>
      <c r="EI617" s="249"/>
      <c r="EJ617" s="249"/>
      <c r="EK617" s="249"/>
      <c r="EL617" s="249"/>
      <c r="EM617" s="249"/>
      <c r="EN617" s="249"/>
      <c r="EO617" s="249"/>
      <c r="EP617" s="249"/>
      <c r="EQ617" s="249"/>
      <c r="ER617" s="249"/>
      <c r="ES617" s="249"/>
      <c r="ET617" s="249"/>
      <c r="EU617" s="249"/>
      <c r="EV617" s="249"/>
      <c r="EW617" s="249"/>
      <c r="EX617" s="249"/>
      <c r="EY617" s="249"/>
      <c r="EZ617" s="249"/>
      <c r="FA617" s="249"/>
      <c r="FB617" s="249"/>
      <c r="FC617" s="249"/>
      <c r="FD617" s="249"/>
      <c r="FE617" s="249"/>
      <c r="FF617" s="249"/>
      <c r="FG617" s="249"/>
      <c r="FH617" s="249"/>
      <c r="FI617" s="249"/>
      <c r="FJ617" s="249"/>
      <c r="FK617" s="249"/>
      <c r="FL617" s="249"/>
      <c r="FM617" s="249"/>
      <c r="FN617" s="249"/>
      <c r="FO617" s="249"/>
      <c r="FP617" s="249"/>
      <c r="FQ617" s="249"/>
      <c r="FR617" s="249"/>
      <c r="FS617" s="249"/>
      <c r="FT617" s="249"/>
      <c r="FU617" s="249"/>
      <c r="FV617" s="249"/>
      <c r="FW617" s="249"/>
      <c r="FX617" s="249"/>
      <c r="FY617" s="249"/>
      <c r="FZ617" s="249"/>
      <c r="GA617" s="249"/>
      <c r="GB617" s="249"/>
      <c r="GC617" s="249"/>
      <c r="GD617" s="249"/>
      <c r="GE617" s="249"/>
      <c r="GF617" s="249"/>
      <c r="GG617" s="249"/>
      <c r="GH617" s="249"/>
      <c r="GI617" s="249"/>
      <c r="GJ617" s="249"/>
      <c r="GK617" s="249"/>
      <c r="GL617" s="249"/>
      <c r="GM617" s="249"/>
      <c r="GN617" s="249"/>
      <c r="GO617" s="249"/>
      <c r="GP617" s="249"/>
      <c r="GQ617" s="249"/>
      <c r="GR617" s="249"/>
    </row>
    <row r="618" spans="1:200" s="247" customFormat="1" x14ac:dyDescent="0.25">
      <c r="A618" s="267"/>
      <c r="B618" s="249"/>
      <c r="C618" s="252"/>
      <c r="X618" s="266"/>
      <c r="Z618" s="255"/>
      <c r="AA618" s="250"/>
      <c r="AB618" s="249"/>
      <c r="AK618" s="249"/>
      <c r="AL618" s="249"/>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c r="BM618" s="249"/>
      <c r="BN618" s="249"/>
      <c r="BO618" s="249"/>
      <c r="BP618" s="249"/>
      <c r="BQ618" s="249"/>
      <c r="BR618" s="249"/>
      <c r="BS618" s="249"/>
      <c r="BT618" s="249"/>
      <c r="BU618" s="249"/>
      <c r="BV618" s="249"/>
      <c r="BW618" s="249"/>
      <c r="BX618" s="249"/>
      <c r="BY618" s="249"/>
      <c r="BZ618" s="249"/>
      <c r="CA618" s="249"/>
      <c r="CB618" s="249"/>
      <c r="CC618" s="249"/>
      <c r="CD618" s="249"/>
      <c r="CE618" s="249"/>
      <c r="CF618" s="249"/>
      <c r="CG618" s="249"/>
      <c r="CH618" s="249"/>
      <c r="CI618" s="249"/>
      <c r="CJ618" s="249"/>
      <c r="CK618" s="249"/>
      <c r="CL618" s="249"/>
      <c r="CM618" s="249"/>
      <c r="CN618" s="249"/>
      <c r="CO618" s="249"/>
      <c r="CP618" s="249"/>
      <c r="CQ618" s="249"/>
      <c r="CR618" s="249"/>
      <c r="CS618" s="249"/>
      <c r="CT618" s="249"/>
      <c r="CU618" s="249"/>
      <c r="CV618" s="249"/>
      <c r="CW618" s="249"/>
      <c r="CX618" s="249"/>
      <c r="CY618" s="249"/>
      <c r="CZ618" s="249"/>
      <c r="DA618" s="249"/>
      <c r="DB618" s="249"/>
      <c r="DC618" s="249"/>
      <c r="DD618" s="249"/>
      <c r="DE618" s="249"/>
      <c r="DF618" s="249"/>
      <c r="DG618" s="249"/>
      <c r="DH618" s="249"/>
      <c r="DI618" s="249"/>
      <c r="DJ618" s="249"/>
      <c r="DK618" s="249"/>
      <c r="DL618" s="249"/>
      <c r="DM618" s="249"/>
      <c r="DN618" s="249"/>
      <c r="DO618" s="249"/>
      <c r="DP618" s="249"/>
      <c r="DQ618" s="249"/>
      <c r="DR618" s="249"/>
      <c r="DS618" s="249"/>
      <c r="DT618" s="249"/>
      <c r="DU618" s="249"/>
      <c r="DV618" s="249"/>
      <c r="DW618" s="249"/>
      <c r="DX618" s="249"/>
      <c r="DY618" s="249"/>
      <c r="DZ618" s="249"/>
      <c r="EA618" s="249"/>
      <c r="EB618" s="249"/>
      <c r="EC618" s="249"/>
      <c r="ED618" s="249"/>
      <c r="EE618" s="249"/>
      <c r="EF618" s="249"/>
      <c r="EG618" s="249"/>
      <c r="EH618" s="249"/>
      <c r="EI618" s="249"/>
      <c r="EJ618" s="249"/>
      <c r="EK618" s="249"/>
      <c r="EL618" s="249"/>
      <c r="EM618" s="249"/>
      <c r="EN618" s="249"/>
      <c r="EO618" s="249"/>
      <c r="EP618" s="249"/>
      <c r="EQ618" s="249"/>
      <c r="ER618" s="249"/>
      <c r="ES618" s="249"/>
      <c r="ET618" s="249"/>
      <c r="EU618" s="249"/>
      <c r="EV618" s="249"/>
      <c r="EW618" s="249"/>
      <c r="EX618" s="249"/>
      <c r="EY618" s="249"/>
      <c r="EZ618" s="249"/>
      <c r="FA618" s="249"/>
      <c r="FB618" s="249"/>
      <c r="FC618" s="249"/>
      <c r="FD618" s="249"/>
      <c r="FE618" s="249"/>
      <c r="FF618" s="249"/>
      <c r="FG618" s="249"/>
      <c r="FH618" s="249"/>
      <c r="FI618" s="249"/>
      <c r="FJ618" s="249"/>
      <c r="FK618" s="249"/>
      <c r="FL618" s="249"/>
      <c r="FM618" s="249"/>
      <c r="FN618" s="249"/>
      <c r="FO618" s="249"/>
      <c r="FP618" s="249"/>
      <c r="FQ618" s="249"/>
      <c r="FR618" s="249"/>
      <c r="FS618" s="249"/>
      <c r="FT618" s="249"/>
      <c r="FU618" s="249"/>
      <c r="FV618" s="249"/>
      <c r="FW618" s="249"/>
      <c r="FX618" s="249"/>
      <c r="FY618" s="249"/>
      <c r="FZ618" s="249"/>
      <c r="GA618" s="249"/>
      <c r="GB618" s="249"/>
      <c r="GC618" s="249"/>
      <c r="GD618" s="249"/>
      <c r="GE618" s="249"/>
      <c r="GF618" s="249"/>
      <c r="GG618" s="249"/>
      <c r="GH618" s="249"/>
      <c r="GI618" s="249"/>
      <c r="GJ618" s="249"/>
      <c r="GK618" s="249"/>
      <c r="GL618" s="249"/>
      <c r="GM618" s="249"/>
      <c r="GN618" s="249"/>
      <c r="GO618" s="249"/>
      <c r="GP618" s="249"/>
      <c r="GQ618" s="249"/>
      <c r="GR618" s="249"/>
    </row>
    <row r="619" spans="1:200" s="247" customFormat="1" x14ac:dyDescent="0.25">
      <c r="A619" s="267"/>
      <c r="B619" s="249"/>
      <c r="C619" s="252"/>
      <c r="X619" s="266"/>
      <c r="Z619" s="255"/>
      <c r="AA619" s="250"/>
      <c r="AB619" s="249"/>
      <c r="AK619" s="249"/>
      <c r="AL619" s="249"/>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c r="BM619" s="249"/>
      <c r="BN619" s="249"/>
      <c r="BO619" s="249"/>
      <c r="BP619" s="249"/>
      <c r="BQ619" s="249"/>
      <c r="BR619" s="249"/>
      <c r="BS619" s="249"/>
      <c r="BT619" s="249"/>
      <c r="BU619" s="249"/>
      <c r="BV619" s="249"/>
      <c r="BW619" s="249"/>
      <c r="BX619" s="249"/>
      <c r="BY619" s="249"/>
      <c r="BZ619" s="249"/>
      <c r="CA619" s="249"/>
      <c r="CB619" s="249"/>
      <c r="CC619" s="249"/>
      <c r="CD619" s="249"/>
      <c r="CE619" s="249"/>
      <c r="CF619" s="249"/>
      <c r="CG619" s="249"/>
      <c r="CH619" s="249"/>
      <c r="CI619" s="249"/>
      <c r="CJ619" s="249"/>
      <c r="CK619" s="249"/>
      <c r="CL619" s="249"/>
      <c r="CM619" s="249"/>
      <c r="CN619" s="249"/>
      <c r="CO619" s="249"/>
      <c r="CP619" s="249"/>
      <c r="CQ619" s="249"/>
      <c r="CR619" s="249"/>
      <c r="CS619" s="249"/>
      <c r="CT619" s="249"/>
      <c r="CU619" s="249"/>
      <c r="CV619" s="249"/>
      <c r="CW619" s="249"/>
      <c r="CX619" s="249"/>
      <c r="CY619" s="249"/>
      <c r="CZ619" s="249"/>
      <c r="DA619" s="249"/>
      <c r="DB619" s="249"/>
      <c r="DC619" s="249"/>
      <c r="DD619" s="249"/>
      <c r="DE619" s="249"/>
      <c r="DF619" s="249"/>
      <c r="DG619" s="249"/>
      <c r="DH619" s="249"/>
      <c r="DI619" s="249"/>
      <c r="DJ619" s="249"/>
      <c r="DK619" s="249"/>
      <c r="DL619" s="249"/>
      <c r="DM619" s="249"/>
      <c r="DN619" s="249"/>
      <c r="DO619" s="249"/>
      <c r="DP619" s="249"/>
      <c r="DQ619" s="249"/>
      <c r="DR619" s="249"/>
      <c r="DS619" s="249"/>
      <c r="DT619" s="249"/>
      <c r="DU619" s="249"/>
      <c r="DV619" s="249"/>
      <c r="DW619" s="249"/>
      <c r="DX619" s="249"/>
      <c r="DY619" s="249"/>
      <c r="DZ619" s="249"/>
      <c r="EA619" s="249"/>
      <c r="EB619" s="249"/>
      <c r="EC619" s="249"/>
      <c r="ED619" s="249"/>
      <c r="EE619" s="249"/>
      <c r="EF619" s="249"/>
      <c r="EG619" s="249"/>
      <c r="EH619" s="249"/>
      <c r="EI619" s="249"/>
      <c r="EJ619" s="249"/>
      <c r="EK619" s="249"/>
      <c r="EL619" s="249"/>
      <c r="EM619" s="249"/>
      <c r="EN619" s="249"/>
      <c r="EO619" s="249"/>
      <c r="EP619" s="249"/>
      <c r="EQ619" s="249"/>
      <c r="ER619" s="249"/>
      <c r="ES619" s="249"/>
      <c r="ET619" s="249"/>
      <c r="EU619" s="249"/>
      <c r="EV619" s="249"/>
      <c r="EW619" s="249"/>
      <c r="EX619" s="249"/>
      <c r="EY619" s="249"/>
      <c r="EZ619" s="249"/>
      <c r="FA619" s="249"/>
      <c r="FB619" s="249"/>
      <c r="FC619" s="249"/>
      <c r="FD619" s="249"/>
      <c r="FE619" s="249"/>
      <c r="FF619" s="249"/>
      <c r="FG619" s="249"/>
      <c r="FH619" s="249"/>
      <c r="FI619" s="249"/>
      <c r="FJ619" s="249"/>
      <c r="FK619" s="249"/>
      <c r="FL619" s="249"/>
      <c r="FM619" s="249"/>
      <c r="FN619" s="249"/>
      <c r="FO619" s="249"/>
      <c r="FP619" s="249"/>
      <c r="FQ619" s="249"/>
      <c r="FR619" s="249"/>
      <c r="FS619" s="249"/>
      <c r="FT619" s="249"/>
      <c r="FU619" s="249"/>
      <c r="FV619" s="249"/>
      <c r="FW619" s="249"/>
      <c r="FX619" s="249"/>
      <c r="FY619" s="249"/>
      <c r="FZ619" s="249"/>
      <c r="GA619" s="249"/>
      <c r="GB619" s="249"/>
      <c r="GC619" s="249"/>
      <c r="GD619" s="249"/>
      <c r="GE619" s="249"/>
      <c r="GF619" s="249"/>
      <c r="GG619" s="249"/>
      <c r="GH619" s="249"/>
      <c r="GI619" s="249"/>
      <c r="GJ619" s="249"/>
      <c r="GK619" s="249"/>
      <c r="GL619" s="249"/>
      <c r="GM619" s="249"/>
      <c r="GN619" s="249"/>
      <c r="GO619" s="249"/>
      <c r="GP619" s="249"/>
      <c r="GQ619" s="249"/>
      <c r="GR619" s="249"/>
    </row>
    <row r="620" spans="1:200" s="247" customFormat="1" x14ac:dyDescent="0.2">
      <c r="A620" s="267"/>
      <c r="B620" s="249"/>
      <c r="C620" s="252"/>
      <c r="X620" s="249"/>
      <c r="Z620" s="255"/>
      <c r="AA620" s="250"/>
      <c r="AB620" s="249"/>
      <c r="AK620" s="249"/>
      <c r="AL620" s="249"/>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c r="BM620" s="249"/>
      <c r="BN620" s="249"/>
      <c r="BO620" s="249"/>
      <c r="BP620" s="249"/>
      <c r="BQ620" s="249"/>
      <c r="BR620" s="249"/>
      <c r="BS620" s="249"/>
      <c r="BT620" s="249"/>
      <c r="BU620" s="249"/>
      <c r="BV620" s="249"/>
      <c r="BW620" s="249"/>
      <c r="BX620" s="249"/>
      <c r="BY620" s="249"/>
      <c r="BZ620" s="249"/>
      <c r="CA620" s="249"/>
      <c r="CB620" s="249"/>
      <c r="CC620" s="249"/>
      <c r="CD620" s="249"/>
      <c r="CE620" s="249"/>
      <c r="CF620" s="249"/>
      <c r="CG620" s="249"/>
      <c r="CH620" s="249"/>
      <c r="CI620" s="249"/>
      <c r="CJ620" s="249"/>
      <c r="CK620" s="249"/>
      <c r="CL620" s="249"/>
      <c r="CM620" s="249"/>
      <c r="CN620" s="249"/>
      <c r="CO620" s="249"/>
      <c r="CP620" s="249"/>
      <c r="CQ620" s="249"/>
      <c r="CR620" s="249"/>
      <c r="CS620" s="249"/>
      <c r="CT620" s="249"/>
      <c r="CU620" s="249"/>
      <c r="CV620" s="249"/>
      <c r="CW620" s="249"/>
      <c r="CX620" s="249"/>
      <c r="CY620" s="249"/>
      <c r="CZ620" s="249"/>
      <c r="DA620" s="249"/>
      <c r="DB620" s="249"/>
      <c r="DC620" s="249"/>
      <c r="DD620" s="249"/>
      <c r="DE620" s="249"/>
      <c r="DF620" s="249"/>
      <c r="DG620" s="249"/>
      <c r="DH620" s="249"/>
      <c r="DI620" s="249"/>
      <c r="DJ620" s="249"/>
      <c r="DK620" s="249"/>
      <c r="DL620" s="249"/>
      <c r="DM620" s="249"/>
      <c r="DN620" s="249"/>
      <c r="DO620" s="249"/>
      <c r="DP620" s="249"/>
      <c r="DQ620" s="249"/>
      <c r="DR620" s="249"/>
      <c r="DS620" s="249"/>
      <c r="DT620" s="249"/>
      <c r="DU620" s="249"/>
      <c r="DV620" s="249"/>
      <c r="DW620" s="249"/>
      <c r="DX620" s="249"/>
      <c r="DY620" s="249"/>
      <c r="DZ620" s="249"/>
      <c r="EA620" s="249"/>
      <c r="EB620" s="249"/>
      <c r="EC620" s="249"/>
      <c r="ED620" s="249"/>
      <c r="EE620" s="249"/>
      <c r="EF620" s="249"/>
      <c r="EG620" s="249"/>
      <c r="EH620" s="249"/>
      <c r="EI620" s="249"/>
      <c r="EJ620" s="249"/>
      <c r="EK620" s="249"/>
      <c r="EL620" s="249"/>
      <c r="EM620" s="249"/>
      <c r="EN620" s="249"/>
      <c r="EO620" s="249"/>
      <c r="EP620" s="249"/>
      <c r="EQ620" s="249"/>
      <c r="ER620" s="249"/>
      <c r="ES620" s="249"/>
      <c r="ET620" s="249"/>
      <c r="EU620" s="249"/>
      <c r="EV620" s="249"/>
      <c r="EW620" s="249"/>
      <c r="EX620" s="249"/>
      <c r="EY620" s="249"/>
      <c r="EZ620" s="249"/>
      <c r="FA620" s="249"/>
      <c r="FB620" s="249"/>
      <c r="FC620" s="249"/>
      <c r="FD620" s="249"/>
      <c r="FE620" s="249"/>
      <c r="FF620" s="249"/>
      <c r="FG620" s="249"/>
      <c r="FH620" s="249"/>
      <c r="FI620" s="249"/>
      <c r="FJ620" s="249"/>
      <c r="FK620" s="249"/>
      <c r="FL620" s="249"/>
      <c r="FM620" s="249"/>
      <c r="FN620" s="249"/>
      <c r="FO620" s="249"/>
      <c r="FP620" s="249"/>
      <c r="FQ620" s="249"/>
      <c r="FR620" s="249"/>
      <c r="FS620" s="249"/>
      <c r="FT620" s="249"/>
      <c r="FU620" s="249"/>
      <c r="FV620" s="249"/>
      <c r="FW620" s="249"/>
      <c r="FX620" s="249"/>
      <c r="FY620" s="249"/>
      <c r="FZ620" s="249"/>
      <c r="GA620" s="249"/>
      <c r="GB620" s="249"/>
      <c r="GC620" s="249"/>
      <c r="GD620" s="249"/>
      <c r="GE620" s="249"/>
      <c r="GF620" s="249"/>
      <c r="GG620" s="249"/>
      <c r="GH620" s="249"/>
      <c r="GI620" s="249"/>
      <c r="GJ620" s="249"/>
      <c r="GK620" s="249"/>
      <c r="GL620" s="249"/>
      <c r="GM620" s="249"/>
      <c r="GN620" s="249"/>
      <c r="GO620" s="249"/>
      <c r="GP620" s="249"/>
      <c r="GQ620" s="249"/>
      <c r="GR620" s="249"/>
    </row>
    <row r="621" spans="1:200" s="247" customFormat="1" x14ac:dyDescent="0.2">
      <c r="A621" s="267"/>
      <c r="B621" s="249"/>
      <c r="C621" s="252"/>
      <c r="X621" s="249"/>
      <c r="Z621" s="255"/>
      <c r="AA621" s="250"/>
      <c r="AB621" s="249"/>
      <c r="AK621" s="249"/>
      <c r="AL621" s="249"/>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c r="BM621" s="249"/>
      <c r="BN621" s="249"/>
      <c r="BO621" s="249"/>
      <c r="BP621" s="249"/>
      <c r="BQ621" s="249"/>
      <c r="BR621" s="249"/>
      <c r="BS621" s="249"/>
      <c r="BT621" s="249"/>
      <c r="BU621" s="249"/>
      <c r="BV621" s="249"/>
      <c r="BW621" s="249"/>
      <c r="BX621" s="249"/>
      <c r="BY621" s="249"/>
      <c r="BZ621" s="249"/>
      <c r="CA621" s="249"/>
      <c r="CB621" s="249"/>
      <c r="CC621" s="249"/>
      <c r="CD621" s="249"/>
      <c r="CE621" s="249"/>
      <c r="CF621" s="249"/>
      <c r="CG621" s="249"/>
      <c r="CH621" s="249"/>
      <c r="CI621" s="249"/>
      <c r="CJ621" s="249"/>
      <c r="CK621" s="249"/>
      <c r="CL621" s="249"/>
      <c r="CM621" s="249"/>
      <c r="CN621" s="249"/>
      <c r="CO621" s="249"/>
      <c r="CP621" s="249"/>
      <c r="CQ621" s="249"/>
      <c r="CR621" s="249"/>
      <c r="CS621" s="249"/>
      <c r="CT621" s="249"/>
      <c r="CU621" s="249"/>
      <c r="CV621" s="249"/>
      <c r="CW621" s="249"/>
      <c r="CX621" s="249"/>
      <c r="CY621" s="249"/>
      <c r="CZ621" s="249"/>
      <c r="DA621" s="249"/>
      <c r="DB621" s="249"/>
      <c r="DC621" s="249"/>
      <c r="DD621" s="249"/>
      <c r="DE621" s="249"/>
      <c r="DF621" s="249"/>
      <c r="DG621" s="249"/>
      <c r="DH621" s="249"/>
      <c r="DI621" s="249"/>
      <c r="DJ621" s="249"/>
      <c r="DK621" s="249"/>
      <c r="DL621" s="249"/>
      <c r="DM621" s="249"/>
      <c r="DN621" s="249"/>
      <c r="DO621" s="249"/>
      <c r="DP621" s="249"/>
      <c r="DQ621" s="249"/>
      <c r="DR621" s="249"/>
      <c r="DS621" s="249"/>
      <c r="DT621" s="249"/>
      <c r="DU621" s="249"/>
      <c r="DV621" s="249"/>
      <c r="DW621" s="249"/>
      <c r="DX621" s="249"/>
      <c r="DY621" s="249"/>
      <c r="DZ621" s="249"/>
      <c r="EA621" s="249"/>
      <c r="EB621" s="249"/>
      <c r="EC621" s="249"/>
      <c r="ED621" s="249"/>
      <c r="EE621" s="249"/>
      <c r="EF621" s="249"/>
      <c r="EG621" s="249"/>
      <c r="EH621" s="249"/>
      <c r="EI621" s="249"/>
      <c r="EJ621" s="249"/>
      <c r="EK621" s="249"/>
      <c r="EL621" s="249"/>
      <c r="EM621" s="249"/>
      <c r="EN621" s="249"/>
      <c r="EO621" s="249"/>
      <c r="EP621" s="249"/>
      <c r="EQ621" s="249"/>
      <c r="ER621" s="249"/>
      <c r="ES621" s="249"/>
      <c r="ET621" s="249"/>
      <c r="EU621" s="249"/>
      <c r="EV621" s="249"/>
      <c r="EW621" s="249"/>
      <c r="EX621" s="249"/>
      <c r="EY621" s="249"/>
      <c r="EZ621" s="249"/>
      <c r="FA621" s="249"/>
      <c r="FB621" s="249"/>
      <c r="FC621" s="249"/>
      <c r="FD621" s="249"/>
      <c r="FE621" s="249"/>
      <c r="FF621" s="249"/>
      <c r="FG621" s="249"/>
      <c r="FH621" s="249"/>
      <c r="FI621" s="249"/>
      <c r="FJ621" s="249"/>
      <c r="FK621" s="249"/>
      <c r="FL621" s="249"/>
      <c r="FM621" s="249"/>
      <c r="FN621" s="249"/>
      <c r="FO621" s="249"/>
      <c r="FP621" s="249"/>
      <c r="FQ621" s="249"/>
      <c r="FR621" s="249"/>
      <c r="FS621" s="249"/>
      <c r="FT621" s="249"/>
      <c r="FU621" s="249"/>
      <c r="FV621" s="249"/>
      <c r="FW621" s="249"/>
      <c r="FX621" s="249"/>
      <c r="FY621" s="249"/>
      <c r="FZ621" s="249"/>
      <c r="GA621" s="249"/>
      <c r="GB621" s="249"/>
      <c r="GC621" s="249"/>
      <c r="GD621" s="249"/>
      <c r="GE621" s="249"/>
      <c r="GF621" s="249"/>
      <c r="GG621" s="249"/>
      <c r="GH621" s="249"/>
      <c r="GI621" s="249"/>
      <c r="GJ621" s="249"/>
      <c r="GK621" s="249"/>
      <c r="GL621" s="249"/>
      <c r="GM621" s="249"/>
      <c r="GN621" s="249"/>
      <c r="GO621" s="249"/>
      <c r="GP621" s="249"/>
      <c r="GQ621" s="249"/>
      <c r="GR621" s="249"/>
    </row>
    <row r="622" spans="1:200" s="247" customFormat="1" x14ac:dyDescent="0.2">
      <c r="A622" s="267"/>
      <c r="B622" s="249"/>
      <c r="C622" s="252"/>
      <c r="X622" s="249"/>
      <c r="Z622" s="255"/>
      <c r="AA622" s="250"/>
      <c r="AB622" s="249"/>
      <c r="AK622" s="249"/>
      <c r="AL622" s="249"/>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c r="BM622" s="249"/>
      <c r="BN622" s="249"/>
      <c r="BO622" s="249"/>
      <c r="BP622" s="249"/>
      <c r="BQ622" s="249"/>
      <c r="BR622" s="249"/>
      <c r="BS622" s="249"/>
      <c r="BT622" s="249"/>
      <c r="BU622" s="249"/>
      <c r="BV622" s="249"/>
      <c r="BW622" s="249"/>
      <c r="BX622" s="249"/>
      <c r="BY622" s="249"/>
      <c r="BZ622" s="249"/>
      <c r="CA622" s="249"/>
      <c r="CB622" s="249"/>
      <c r="CC622" s="249"/>
      <c r="CD622" s="249"/>
      <c r="CE622" s="249"/>
      <c r="CF622" s="249"/>
      <c r="CG622" s="249"/>
      <c r="CH622" s="249"/>
      <c r="CI622" s="249"/>
      <c r="CJ622" s="249"/>
      <c r="CK622" s="249"/>
      <c r="CL622" s="249"/>
      <c r="CM622" s="249"/>
      <c r="CN622" s="249"/>
      <c r="CO622" s="249"/>
      <c r="CP622" s="249"/>
      <c r="CQ622" s="249"/>
      <c r="CR622" s="249"/>
      <c r="CS622" s="249"/>
      <c r="CT622" s="249"/>
      <c r="CU622" s="249"/>
      <c r="CV622" s="249"/>
      <c r="CW622" s="249"/>
      <c r="CX622" s="249"/>
      <c r="CY622" s="249"/>
      <c r="CZ622" s="249"/>
      <c r="DA622" s="249"/>
      <c r="DB622" s="249"/>
      <c r="DC622" s="249"/>
      <c r="DD622" s="249"/>
      <c r="DE622" s="249"/>
      <c r="DF622" s="249"/>
      <c r="DG622" s="249"/>
      <c r="DH622" s="249"/>
      <c r="DI622" s="249"/>
      <c r="DJ622" s="249"/>
      <c r="DK622" s="249"/>
      <c r="DL622" s="249"/>
      <c r="DM622" s="249"/>
      <c r="DN622" s="249"/>
      <c r="DO622" s="249"/>
      <c r="DP622" s="249"/>
      <c r="DQ622" s="249"/>
      <c r="DR622" s="249"/>
      <c r="DS622" s="249"/>
      <c r="DT622" s="249"/>
      <c r="DU622" s="249"/>
      <c r="DV622" s="249"/>
      <c r="DW622" s="249"/>
      <c r="DX622" s="249"/>
      <c r="DY622" s="249"/>
      <c r="DZ622" s="249"/>
      <c r="EA622" s="249"/>
      <c r="EB622" s="249"/>
      <c r="EC622" s="249"/>
      <c r="ED622" s="249"/>
      <c r="EE622" s="249"/>
      <c r="EF622" s="249"/>
      <c r="EG622" s="249"/>
      <c r="EH622" s="249"/>
      <c r="EI622" s="249"/>
      <c r="EJ622" s="249"/>
      <c r="EK622" s="249"/>
      <c r="EL622" s="249"/>
      <c r="EM622" s="249"/>
      <c r="EN622" s="249"/>
      <c r="EO622" s="249"/>
      <c r="EP622" s="249"/>
      <c r="EQ622" s="249"/>
      <c r="ER622" s="249"/>
      <c r="ES622" s="249"/>
      <c r="ET622" s="249"/>
      <c r="EU622" s="249"/>
      <c r="EV622" s="249"/>
      <c r="EW622" s="249"/>
      <c r="EX622" s="249"/>
      <c r="EY622" s="249"/>
      <c r="EZ622" s="249"/>
      <c r="FA622" s="249"/>
      <c r="FB622" s="249"/>
      <c r="FC622" s="249"/>
      <c r="FD622" s="249"/>
      <c r="FE622" s="249"/>
      <c r="FF622" s="249"/>
      <c r="FG622" s="249"/>
      <c r="FH622" s="249"/>
      <c r="FI622" s="249"/>
      <c r="FJ622" s="249"/>
      <c r="FK622" s="249"/>
      <c r="FL622" s="249"/>
      <c r="FM622" s="249"/>
      <c r="FN622" s="249"/>
      <c r="FO622" s="249"/>
      <c r="FP622" s="249"/>
      <c r="FQ622" s="249"/>
      <c r="FR622" s="249"/>
      <c r="FS622" s="249"/>
      <c r="FT622" s="249"/>
      <c r="FU622" s="249"/>
      <c r="FV622" s="249"/>
      <c r="FW622" s="249"/>
      <c r="FX622" s="249"/>
      <c r="FY622" s="249"/>
      <c r="FZ622" s="249"/>
      <c r="GA622" s="249"/>
      <c r="GB622" s="249"/>
      <c r="GC622" s="249"/>
      <c r="GD622" s="249"/>
      <c r="GE622" s="249"/>
      <c r="GF622" s="249"/>
      <c r="GG622" s="249"/>
      <c r="GH622" s="249"/>
      <c r="GI622" s="249"/>
      <c r="GJ622" s="249"/>
      <c r="GK622" s="249"/>
      <c r="GL622" s="249"/>
      <c r="GM622" s="249"/>
      <c r="GN622" s="249"/>
      <c r="GO622" s="249"/>
      <c r="GP622" s="249"/>
      <c r="GQ622" s="249"/>
      <c r="GR622" s="249"/>
    </row>
    <row r="623" spans="1:200" s="247" customFormat="1" x14ac:dyDescent="0.2">
      <c r="A623" s="267"/>
      <c r="B623" s="249"/>
      <c r="C623" s="252"/>
      <c r="X623" s="249"/>
      <c r="Z623" s="255"/>
      <c r="AA623" s="250"/>
      <c r="AB623" s="249"/>
      <c r="AK623" s="249"/>
      <c r="AL623" s="249"/>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c r="BM623" s="249"/>
      <c r="BN623" s="249"/>
      <c r="BO623" s="249"/>
      <c r="BP623" s="249"/>
      <c r="BQ623" s="249"/>
      <c r="BR623" s="249"/>
      <c r="BS623" s="249"/>
      <c r="BT623" s="249"/>
      <c r="BU623" s="249"/>
      <c r="BV623" s="249"/>
      <c r="BW623" s="249"/>
      <c r="BX623" s="249"/>
      <c r="BY623" s="249"/>
      <c r="BZ623" s="249"/>
      <c r="CA623" s="249"/>
      <c r="CB623" s="249"/>
      <c r="CC623" s="249"/>
      <c r="CD623" s="249"/>
      <c r="CE623" s="249"/>
      <c r="CF623" s="249"/>
      <c r="CG623" s="249"/>
      <c r="CH623" s="249"/>
      <c r="CI623" s="249"/>
      <c r="CJ623" s="249"/>
      <c r="CK623" s="249"/>
      <c r="CL623" s="249"/>
      <c r="CM623" s="249"/>
      <c r="CN623" s="249"/>
      <c r="CO623" s="249"/>
      <c r="CP623" s="249"/>
      <c r="CQ623" s="249"/>
      <c r="CR623" s="249"/>
      <c r="CS623" s="249"/>
      <c r="CT623" s="249"/>
      <c r="CU623" s="249"/>
      <c r="CV623" s="249"/>
      <c r="CW623" s="249"/>
      <c r="CX623" s="249"/>
      <c r="CY623" s="249"/>
      <c r="CZ623" s="249"/>
      <c r="DA623" s="249"/>
      <c r="DB623" s="249"/>
      <c r="DC623" s="249"/>
      <c r="DD623" s="249"/>
      <c r="DE623" s="249"/>
      <c r="DF623" s="249"/>
      <c r="DG623" s="249"/>
      <c r="DH623" s="249"/>
      <c r="DI623" s="249"/>
      <c r="DJ623" s="249"/>
      <c r="DK623" s="249"/>
      <c r="DL623" s="249"/>
      <c r="DM623" s="249"/>
      <c r="DN623" s="249"/>
      <c r="DO623" s="249"/>
      <c r="DP623" s="249"/>
      <c r="DQ623" s="249"/>
      <c r="DR623" s="249"/>
      <c r="DS623" s="249"/>
      <c r="DT623" s="249"/>
      <c r="DU623" s="249"/>
      <c r="DV623" s="249"/>
      <c r="DW623" s="249"/>
      <c r="DX623" s="249"/>
      <c r="DY623" s="249"/>
      <c r="DZ623" s="249"/>
      <c r="EA623" s="249"/>
      <c r="EB623" s="249"/>
      <c r="EC623" s="249"/>
      <c r="ED623" s="249"/>
      <c r="EE623" s="249"/>
      <c r="EF623" s="249"/>
      <c r="EG623" s="249"/>
      <c r="EH623" s="249"/>
      <c r="EI623" s="249"/>
      <c r="EJ623" s="249"/>
      <c r="EK623" s="249"/>
      <c r="EL623" s="249"/>
      <c r="EM623" s="249"/>
      <c r="EN623" s="249"/>
      <c r="EO623" s="249"/>
      <c r="EP623" s="249"/>
      <c r="EQ623" s="249"/>
      <c r="ER623" s="249"/>
      <c r="ES623" s="249"/>
      <c r="ET623" s="249"/>
      <c r="EU623" s="249"/>
      <c r="EV623" s="249"/>
      <c r="EW623" s="249"/>
      <c r="EX623" s="249"/>
      <c r="EY623" s="249"/>
      <c r="EZ623" s="249"/>
      <c r="FA623" s="249"/>
      <c r="FB623" s="249"/>
      <c r="FC623" s="249"/>
      <c r="FD623" s="249"/>
      <c r="FE623" s="249"/>
      <c r="FF623" s="249"/>
      <c r="FG623" s="249"/>
      <c r="FH623" s="249"/>
      <c r="FI623" s="249"/>
      <c r="FJ623" s="249"/>
      <c r="FK623" s="249"/>
      <c r="FL623" s="249"/>
      <c r="FM623" s="249"/>
      <c r="FN623" s="249"/>
      <c r="FO623" s="249"/>
      <c r="FP623" s="249"/>
      <c r="FQ623" s="249"/>
      <c r="FR623" s="249"/>
      <c r="FS623" s="249"/>
      <c r="FT623" s="249"/>
      <c r="FU623" s="249"/>
      <c r="FV623" s="249"/>
      <c r="FW623" s="249"/>
      <c r="FX623" s="249"/>
      <c r="FY623" s="249"/>
      <c r="FZ623" s="249"/>
      <c r="GA623" s="249"/>
      <c r="GB623" s="249"/>
      <c r="GC623" s="249"/>
      <c r="GD623" s="249"/>
      <c r="GE623" s="249"/>
      <c r="GF623" s="249"/>
      <c r="GG623" s="249"/>
      <c r="GH623" s="249"/>
      <c r="GI623" s="249"/>
      <c r="GJ623" s="249"/>
      <c r="GK623" s="249"/>
      <c r="GL623" s="249"/>
      <c r="GM623" s="249"/>
      <c r="GN623" s="249"/>
      <c r="GO623" s="249"/>
      <c r="GP623" s="249"/>
      <c r="GQ623" s="249"/>
      <c r="GR623" s="249"/>
    </row>
    <row r="624" spans="1:200" s="247" customFormat="1" x14ac:dyDescent="0.2">
      <c r="A624" s="267"/>
      <c r="B624" s="249"/>
      <c r="C624" s="252"/>
      <c r="X624" s="249"/>
      <c r="Z624" s="255"/>
      <c r="AA624" s="250"/>
      <c r="AB624" s="249"/>
      <c r="AK624" s="249"/>
      <c r="AL624" s="249"/>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c r="BM624" s="249"/>
      <c r="BN624" s="249"/>
      <c r="BO624" s="249"/>
      <c r="BP624" s="249"/>
      <c r="BQ624" s="249"/>
      <c r="BR624" s="249"/>
      <c r="BS624" s="249"/>
      <c r="BT624" s="249"/>
      <c r="BU624" s="249"/>
      <c r="BV624" s="249"/>
      <c r="BW624" s="249"/>
      <c r="BX624" s="249"/>
      <c r="BY624" s="249"/>
      <c r="BZ624" s="249"/>
      <c r="CA624" s="249"/>
      <c r="CB624" s="249"/>
      <c r="CC624" s="249"/>
      <c r="CD624" s="249"/>
      <c r="CE624" s="249"/>
      <c r="CF624" s="249"/>
      <c r="CG624" s="249"/>
      <c r="CH624" s="249"/>
      <c r="CI624" s="249"/>
      <c r="CJ624" s="249"/>
      <c r="CK624" s="249"/>
      <c r="CL624" s="249"/>
      <c r="CM624" s="249"/>
      <c r="CN624" s="249"/>
      <c r="CO624" s="249"/>
      <c r="CP624" s="249"/>
      <c r="CQ624" s="249"/>
      <c r="CR624" s="249"/>
      <c r="CS624" s="249"/>
      <c r="CT624" s="249"/>
      <c r="CU624" s="249"/>
      <c r="CV624" s="249"/>
      <c r="CW624" s="249"/>
      <c r="CX624" s="249"/>
      <c r="CY624" s="249"/>
      <c r="CZ624" s="249"/>
      <c r="DA624" s="249"/>
      <c r="DB624" s="249"/>
      <c r="DC624" s="249"/>
      <c r="DD624" s="249"/>
      <c r="DE624" s="249"/>
      <c r="DF624" s="249"/>
      <c r="DG624" s="249"/>
      <c r="DH624" s="249"/>
      <c r="DI624" s="249"/>
      <c r="DJ624" s="249"/>
      <c r="DK624" s="249"/>
      <c r="DL624" s="249"/>
      <c r="DM624" s="249"/>
      <c r="DN624" s="249"/>
      <c r="DO624" s="249"/>
      <c r="DP624" s="249"/>
      <c r="DQ624" s="249"/>
      <c r="DR624" s="249"/>
      <c r="DS624" s="249"/>
      <c r="DT624" s="249"/>
      <c r="DU624" s="249"/>
      <c r="DV624" s="249"/>
      <c r="DW624" s="249"/>
      <c r="DX624" s="249"/>
      <c r="DY624" s="249"/>
      <c r="DZ624" s="249"/>
      <c r="EA624" s="249"/>
      <c r="EB624" s="249"/>
      <c r="EC624" s="249"/>
      <c r="ED624" s="249"/>
      <c r="EE624" s="249"/>
      <c r="EF624" s="249"/>
      <c r="EG624" s="249"/>
      <c r="EH624" s="249"/>
      <c r="EI624" s="249"/>
      <c r="EJ624" s="249"/>
      <c r="EK624" s="249"/>
      <c r="EL624" s="249"/>
      <c r="EM624" s="249"/>
      <c r="EN624" s="249"/>
      <c r="EO624" s="249"/>
      <c r="EP624" s="249"/>
      <c r="EQ624" s="249"/>
      <c r="ER624" s="249"/>
      <c r="ES624" s="249"/>
      <c r="ET624" s="249"/>
      <c r="EU624" s="249"/>
      <c r="EV624" s="249"/>
      <c r="EW624" s="249"/>
      <c r="EX624" s="249"/>
      <c r="EY624" s="249"/>
      <c r="EZ624" s="249"/>
      <c r="FA624" s="249"/>
      <c r="FB624" s="249"/>
      <c r="FC624" s="249"/>
      <c r="FD624" s="249"/>
      <c r="FE624" s="249"/>
      <c r="FF624" s="249"/>
      <c r="FG624" s="249"/>
      <c r="FH624" s="249"/>
      <c r="FI624" s="249"/>
      <c r="FJ624" s="249"/>
      <c r="FK624" s="249"/>
      <c r="FL624" s="249"/>
      <c r="FM624" s="249"/>
      <c r="FN624" s="249"/>
      <c r="FO624" s="249"/>
      <c r="FP624" s="249"/>
      <c r="FQ624" s="249"/>
      <c r="FR624" s="249"/>
      <c r="FS624" s="249"/>
      <c r="FT624" s="249"/>
      <c r="FU624" s="249"/>
      <c r="FV624" s="249"/>
      <c r="FW624" s="249"/>
      <c r="FX624" s="249"/>
      <c r="FY624" s="249"/>
      <c r="FZ624" s="249"/>
      <c r="GA624" s="249"/>
      <c r="GB624" s="249"/>
      <c r="GC624" s="249"/>
      <c r="GD624" s="249"/>
      <c r="GE624" s="249"/>
      <c r="GF624" s="249"/>
      <c r="GG624" s="249"/>
      <c r="GH624" s="249"/>
      <c r="GI624" s="249"/>
      <c r="GJ624" s="249"/>
      <c r="GK624" s="249"/>
      <c r="GL624" s="249"/>
      <c r="GM624" s="249"/>
      <c r="GN624" s="249"/>
      <c r="GO624" s="249"/>
      <c r="GP624" s="249"/>
      <c r="GQ624" s="249"/>
      <c r="GR624" s="249"/>
    </row>
    <row r="625" spans="1:200" s="247" customFormat="1" x14ac:dyDescent="0.2">
      <c r="A625" s="267"/>
      <c r="B625" s="249"/>
      <c r="C625" s="252"/>
      <c r="X625" s="249"/>
      <c r="Z625" s="255"/>
      <c r="AA625" s="250"/>
      <c r="AB625" s="249"/>
      <c r="AK625" s="249"/>
      <c r="AL625" s="249"/>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c r="BM625" s="249"/>
      <c r="BN625" s="249"/>
      <c r="BO625" s="249"/>
      <c r="BP625" s="249"/>
      <c r="BQ625" s="249"/>
      <c r="BR625" s="249"/>
      <c r="BS625" s="249"/>
      <c r="BT625" s="249"/>
      <c r="BU625" s="249"/>
      <c r="BV625" s="249"/>
      <c r="BW625" s="249"/>
      <c r="BX625" s="249"/>
      <c r="BY625" s="249"/>
      <c r="BZ625" s="249"/>
      <c r="CA625" s="249"/>
      <c r="CB625" s="249"/>
      <c r="CC625" s="249"/>
      <c r="CD625" s="249"/>
      <c r="CE625" s="249"/>
      <c r="CF625" s="249"/>
      <c r="CG625" s="249"/>
      <c r="CH625" s="249"/>
      <c r="CI625" s="249"/>
      <c r="CJ625" s="249"/>
      <c r="CK625" s="249"/>
      <c r="CL625" s="249"/>
      <c r="CM625" s="249"/>
      <c r="CN625" s="249"/>
      <c r="CO625" s="249"/>
      <c r="CP625" s="249"/>
      <c r="CQ625" s="249"/>
      <c r="CR625" s="249"/>
      <c r="CS625" s="249"/>
      <c r="CT625" s="249"/>
      <c r="CU625" s="249"/>
      <c r="CV625" s="249"/>
      <c r="CW625" s="249"/>
      <c r="CX625" s="249"/>
      <c r="CY625" s="249"/>
      <c r="CZ625" s="249"/>
      <c r="DA625" s="249"/>
      <c r="DB625" s="249"/>
      <c r="DC625" s="249"/>
      <c r="DD625" s="249"/>
      <c r="DE625" s="249"/>
      <c r="DF625" s="249"/>
      <c r="DG625" s="249"/>
      <c r="DH625" s="249"/>
      <c r="DI625" s="249"/>
      <c r="DJ625" s="249"/>
      <c r="DK625" s="249"/>
      <c r="DL625" s="249"/>
      <c r="DM625" s="249"/>
      <c r="DN625" s="249"/>
      <c r="DO625" s="249"/>
      <c r="DP625" s="249"/>
      <c r="DQ625" s="249"/>
      <c r="DR625" s="249"/>
      <c r="DS625" s="249"/>
      <c r="DT625" s="249"/>
      <c r="DU625" s="249"/>
      <c r="DV625" s="249"/>
      <c r="DW625" s="249"/>
      <c r="DX625" s="249"/>
      <c r="DY625" s="249"/>
      <c r="DZ625" s="249"/>
      <c r="EA625" s="249"/>
      <c r="EB625" s="249"/>
      <c r="EC625" s="249"/>
      <c r="ED625" s="249"/>
      <c r="EE625" s="249"/>
      <c r="EF625" s="249"/>
      <c r="EG625" s="249"/>
      <c r="EH625" s="249"/>
      <c r="EI625" s="249"/>
      <c r="EJ625" s="249"/>
      <c r="EK625" s="249"/>
      <c r="EL625" s="249"/>
      <c r="EM625" s="249"/>
      <c r="EN625" s="249"/>
      <c r="EO625" s="249"/>
      <c r="EP625" s="249"/>
      <c r="EQ625" s="249"/>
      <c r="ER625" s="249"/>
      <c r="ES625" s="249"/>
      <c r="ET625" s="249"/>
      <c r="EU625" s="249"/>
      <c r="EV625" s="249"/>
      <c r="EW625" s="249"/>
      <c r="EX625" s="249"/>
      <c r="EY625" s="249"/>
      <c r="EZ625" s="249"/>
      <c r="FA625" s="249"/>
      <c r="FB625" s="249"/>
      <c r="FC625" s="249"/>
      <c r="FD625" s="249"/>
      <c r="FE625" s="249"/>
      <c r="FF625" s="249"/>
      <c r="FG625" s="249"/>
      <c r="FH625" s="249"/>
      <c r="FI625" s="249"/>
      <c r="FJ625" s="249"/>
      <c r="FK625" s="249"/>
      <c r="FL625" s="249"/>
      <c r="FM625" s="249"/>
      <c r="FN625" s="249"/>
      <c r="FO625" s="249"/>
      <c r="FP625" s="249"/>
      <c r="FQ625" s="249"/>
      <c r="FR625" s="249"/>
      <c r="FS625" s="249"/>
      <c r="FT625" s="249"/>
      <c r="FU625" s="249"/>
      <c r="FV625" s="249"/>
      <c r="FW625" s="249"/>
      <c r="FX625" s="249"/>
      <c r="FY625" s="249"/>
      <c r="FZ625" s="249"/>
      <c r="GA625" s="249"/>
      <c r="GB625" s="249"/>
      <c r="GC625" s="249"/>
      <c r="GD625" s="249"/>
      <c r="GE625" s="249"/>
      <c r="GF625" s="249"/>
      <c r="GG625" s="249"/>
      <c r="GH625" s="249"/>
      <c r="GI625" s="249"/>
      <c r="GJ625" s="249"/>
      <c r="GK625" s="249"/>
      <c r="GL625" s="249"/>
      <c r="GM625" s="249"/>
      <c r="GN625" s="249"/>
      <c r="GO625" s="249"/>
      <c r="GP625" s="249"/>
      <c r="GQ625" s="249"/>
      <c r="GR625" s="249"/>
    </row>
    <row r="626" spans="1:200" s="247" customFormat="1" x14ac:dyDescent="0.2">
      <c r="A626" s="267"/>
      <c r="B626" s="249"/>
      <c r="C626" s="252"/>
      <c r="X626" s="254"/>
      <c r="Z626" s="255"/>
      <c r="AA626" s="250"/>
      <c r="AB626" s="249"/>
      <c r="AK626" s="249"/>
      <c r="AL626" s="249"/>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c r="BM626" s="249"/>
      <c r="BN626" s="249"/>
      <c r="BO626" s="249"/>
      <c r="BP626" s="249"/>
      <c r="BQ626" s="249"/>
      <c r="BR626" s="249"/>
      <c r="BS626" s="249"/>
      <c r="BT626" s="249"/>
      <c r="BU626" s="249"/>
      <c r="BV626" s="249"/>
      <c r="BW626" s="249"/>
      <c r="BX626" s="249"/>
      <c r="BY626" s="249"/>
      <c r="BZ626" s="249"/>
      <c r="CA626" s="249"/>
      <c r="CB626" s="249"/>
      <c r="CC626" s="249"/>
      <c r="CD626" s="249"/>
      <c r="CE626" s="249"/>
      <c r="CF626" s="249"/>
      <c r="CG626" s="249"/>
      <c r="CH626" s="249"/>
      <c r="CI626" s="249"/>
      <c r="CJ626" s="249"/>
      <c r="CK626" s="249"/>
      <c r="CL626" s="249"/>
      <c r="CM626" s="249"/>
      <c r="CN626" s="249"/>
      <c r="CO626" s="249"/>
      <c r="CP626" s="249"/>
      <c r="CQ626" s="249"/>
      <c r="CR626" s="249"/>
      <c r="CS626" s="249"/>
      <c r="CT626" s="249"/>
      <c r="CU626" s="249"/>
      <c r="CV626" s="249"/>
      <c r="CW626" s="249"/>
      <c r="CX626" s="249"/>
      <c r="CY626" s="249"/>
      <c r="CZ626" s="249"/>
      <c r="DA626" s="249"/>
      <c r="DB626" s="249"/>
      <c r="DC626" s="249"/>
      <c r="DD626" s="249"/>
      <c r="DE626" s="249"/>
      <c r="DF626" s="249"/>
      <c r="DG626" s="249"/>
      <c r="DH626" s="249"/>
      <c r="DI626" s="249"/>
      <c r="DJ626" s="249"/>
      <c r="DK626" s="249"/>
      <c r="DL626" s="249"/>
      <c r="DM626" s="249"/>
      <c r="DN626" s="249"/>
      <c r="DO626" s="249"/>
      <c r="DP626" s="249"/>
      <c r="DQ626" s="249"/>
      <c r="DR626" s="249"/>
      <c r="DS626" s="249"/>
      <c r="DT626" s="249"/>
      <c r="DU626" s="249"/>
      <c r="DV626" s="249"/>
      <c r="DW626" s="249"/>
      <c r="DX626" s="249"/>
      <c r="DY626" s="249"/>
      <c r="DZ626" s="249"/>
      <c r="EA626" s="249"/>
      <c r="EB626" s="249"/>
      <c r="EC626" s="249"/>
      <c r="ED626" s="249"/>
      <c r="EE626" s="249"/>
      <c r="EF626" s="249"/>
      <c r="EG626" s="249"/>
      <c r="EH626" s="249"/>
      <c r="EI626" s="249"/>
      <c r="EJ626" s="249"/>
      <c r="EK626" s="249"/>
      <c r="EL626" s="249"/>
      <c r="EM626" s="249"/>
      <c r="EN626" s="249"/>
      <c r="EO626" s="249"/>
      <c r="EP626" s="249"/>
      <c r="EQ626" s="249"/>
      <c r="ER626" s="249"/>
      <c r="ES626" s="249"/>
      <c r="ET626" s="249"/>
      <c r="EU626" s="249"/>
      <c r="EV626" s="249"/>
      <c r="EW626" s="249"/>
      <c r="EX626" s="249"/>
      <c r="EY626" s="249"/>
      <c r="EZ626" s="249"/>
      <c r="FA626" s="249"/>
      <c r="FB626" s="249"/>
      <c r="FC626" s="249"/>
      <c r="FD626" s="249"/>
      <c r="FE626" s="249"/>
      <c r="FF626" s="249"/>
      <c r="FG626" s="249"/>
      <c r="FH626" s="249"/>
      <c r="FI626" s="249"/>
      <c r="FJ626" s="249"/>
      <c r="FK626" s="249"/>
      <c r="FL626" s="249"/>
      <c r="FM626" s="249"/>
      <c r="FN626" s="249"/>
      <c r="FO626" s="249"/>
      <c r="FP626" s="249"/>
      <c r="FQ626" s="249"/>
      <c r="FR626" s="249"/>
      <c r="FS626" s="249"/>
      <c r="FT626" s="249"/>
      <c r="FU626" s="249"/>
      <c r="FV626" s="249"/>
      <c r="FW626" s="249"/>
      <c r="FX626" s="249"/>
      <c r="FY626" s="249"/>
      <c r="FZ626" s="249"/>
      <c r="GA626" s="249"/>
      <c r="GB626" s="249"/>
      <c r="GC626" s="249"/>
      <c r="GD626" s="249"/>
      <c r="GE626" s="249"/>
      <c r="GF626" s="249"/>
      <c r="GG626" s="249"/>
      <c r="GH626" s="249"/>
      <c r="GI626" s="249"/>
      <c r="GJ626" s="249"/>
      <c r="GK626" s="249"/>
      <c r="GL626" s="249"/>
      <c r="GM626" s="249"/>
      <c r="GN626" s="249"/>
      <c r="GO626" s="249"/>
      <c r="GP626" s="249"/>
      <c r="GQ626" s="249"/>
      <c r="GR626" s="249"/>
    </row>
    <row r="627" spans="1:200" s="247" customFormat="1" x14ac:dyDescent="0.25">
      <c r="A627" s="267"/>
      <c r="B627" s="249"/>
      <c r="C627" s="252"/>
      <c r="X627" s="266"/>
      <c r="Z627" s="255"/>
      <c r="AA627" s="250"/>
      <c r="AB627" s="249"/>
      <c r="AK627" s="249"/>
      <c r="AL627" s="249"/>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c r="BM627" s="249"/>
      <c r="BN627" s="249"/>
      <c r="BO627" s="249"/>
      <c r="BP627" s="249"/>
      <c r="BQ627" s="249"/>
      <c r="BR627" s="249"/>
      <c r="BS627" s="249"/>
      <c r="BT627" s="249"/>
      <c r="BU627" s="249"/>
      <c r="BV627" s="249"/>
      <c r="BW627" s="249"/>
      <c r="BX627" s="249"/>
      <c r="BY627" s="249"/>
      <c r="BZ627" s="249"/>
      <c r="CA627" s="249"/>
      <c r="CB627" s="249"/>
      <c r="CC627" s="249"/>
      <c r="CD627" s="249"/>
      <c r="CE627" s="249"/>
      <c r="CF627" s="249"/>
      <c r="CG627" s="249"/>
      <c r="CH627" s="249"/>
      <c r="CI627" s="249"/>
      <c r="CJ627" s="249"/>
      <c r="CK627" s="249"/>
      <c r="CL627" s="249"/>
      <c r="CM627" s="249"/>
      <c r="CN627" s="249"/>
      <c r="CO627" s="249"/>
      <c r="CP627" s="249"/>
      <c r="CQ627" s="249"/>
      <c r="CR627" s="249"/>
      <c r="CS627" s="249"/>
      <c r="CT627" s="249"/>
      <c r="CU627" s="249"/>
      <c r="CV627" s="249"/>
      <c r="CW627" s="249"/>
      <c r="CX627" s="249"/>
      <c r="CY627" s="249"/>
      <c r="CZ627" s="249"/>
      <c r="DA627" s="249"/>
      <c r="DB627" s="249"/>
      <c r="DC627" s="249"/>
      <c r="DD627" s="249"/>
      <c r="DE627" s="249"/>
      <c r="DF627" s="249"/>
      <c r="DG627" s="249"/>
      <c r="DH627" s="249"/>
      <c r="DI627" s="249"/>
      <c r="DJ627" s="249"/>
      <c r="DK627" s="249"/>
      <c r="DL627" s="249"/>
      <c r="DM627" s="249"/>
      <c r="DN627" s="249"/>
      <c r="DO627" s="249"/>
      <c r="DP627" s="249"/>
      <c r="DQ627" s="249"/>
      <c r="DR627" s="249"/>
      <c r="DS627" s="249"/>
      <c r="DT627" s="249"/>
      <c r="DU627" s="249"/>
      <c r="DV627" s="249"/>
      <c r="DW627" s="249"/>
      <c r="DX627" s="249"/>
      <c r="DY627" s="249"/>
      <c r="DZ627" s="249"/>
      <c r="EA627" s="249"/>
      <c r="EB627" s="249"/>
      <c r="EC627" s="249"/>
      <c r="ED627" s="249"/>
      <c r="EE627" s="249"/>
      <c r="EF627" s="249"/>
      <c r="EG627" s="249"/>
      <c r="EH627" s="249"/>
      <c r="EI627" s="249"/>
      <c r="EJ627" s="249"/>
      <c r="EK627" s="249"/>
      <c r="EL627" s="249"/>
      <c r="EM627" s="249"/>
      <c r="EN627" s="249"/>
      <c r="EO627" s="249"/>
      <c r="EP627" s="249"/>
      <c r="EQ627" s="249"/>
      <c r="ER627" s="249"/>
      <c r="ES627" s="249"/>
      <c r="ET627" s="249"/>
      <c r="EU627" s="249"/>
      <c r="EV627" s="249"/>
      <c r="EW627" s="249"/>
      <c r="EX627" s="249"/>
      <c r="EY627" s="249"/>
      <c r="EZ627" s="249"/>
      <c r="FA627" s="249"/>
      <c r="FB627" s="249"/>
      <c r="FC627" s="249"/>
      <c r="FD627" s="249"/>
      <c r="FE627" s="249"/>
      <c r="FF627" s="249"/>
      <c r="FG627" s="249"/>
      <c r="FH627" s="249"/>
      <c r="FI627" s="249"/>
      <c r="FJ627" s="249"/>
      <c r="FK627" s="249"/>
      <c r="FL627" s="249"/>
      <c r="FM627" s="249"/>
      <c r="FN627" s="249"/>
      <c r="FO627" s="249"/>
      <c r="FP627" s="249"/>
      <c r="FQ627" s="249"/>
      <c r="FR627" s="249"/>
      <c r="FS627" s="249"/>
      <c r="FT627" s="249"/>
      <c r="FU627" s="249"/>
      <c r="FV627" s="249"/>
      <c r="FW627" s="249"/>
      <c r="FX627" s="249"/>
      <c r="FY627" s="249"/>
      <c r="FZ627" s="249"/>
      <c r="GA627" s="249"/>
      <c r="GB627" s="249"/>
      <c r="GC627" s="249"/>
      <c r="GD627" s="249"/>
      <c r="GE627" s="249"/>
      <c r="GF627" s="249"/>
      <c r="GG627" s="249"/>
      <c r="GH627" s="249"/>
      <c r="GI627" s="249"/>
      <c r="GJ627" s="249"/>
      <c r="GK627" s="249"/>
      <c r="GL627" s="249"/>
      <c r="GM627" s="249"/>
      <c r="GN627" s="249"/>
      <c r="GO627" s="249"/>
      <c r="GP627" s="249"/>
      <c r="GQ627" s="249"/>
      <c r="GR627" s="249"/>
    </row>
    <row r="628" spans="1:200" s="247" customFormat="1" x14ac:dyDescent="0.25">
      <c r="A628" s="267"/>
      <c r="B628" s="249"/>
      <c r="C628" s="252"/>
      <c r="X628" s="266"/>
      <c r="Z628" s="255"/>
      <c r="AA628" s="250"/>
      <c r="AB628" s="249"/>
      <c r="AK628" s="249"/>
      <c r="AL628" s="249"/>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c r="BM628" s="249"/>
      <c r="BN628" s="249"/>
      <c r="BO628" s="249"/>
      <c r="BP628" s="249"/>
      <c r="BQ628" s="249"/>
      <c r="BR628" s="249"/>
      <c r="BS628" s="249"/>
      <c r="BT628" s="249"/>
      <c r="BU628" s="249"/>
      <c r="BV628" s="249"/>
      <c r="BW628" s="249"/>
      <c r="BX628" s="249"/>
      <c r="BY628" s="249"/>
      <c r="BZ628" s="249"/>
      <c r="CA628" s="249"/>
      <c r="CB628" s="249"/>
      <c r="CC628" s="249"/>
      <c r="CD628" s="249"/>
      <c r="CE628" s="249"/>
      <c r="CF628" s="249"/>
      <c r="CG628" s="249"/>
      <c r="CH628" s="249"/>
      <c r="CI628" s="249"/>
      <c r="CJ628" s="249"/>
      <c r="CK628" s="249"/>
      <c r="CL628" s="249"/>
      <c r="CM628" s="249"/>
      <c r="CN628" s="249"/>
      <c r="CO628" s="249"/>
      <c r="CP628" s="249"/>
      <c r="CQ628" s="249"/>
      <c r="CR628" s="249"/>
      <c r="CS628" s="249"/>
      <c r="CT628" s="249"/>
      <c r="CU628" s="249"/>
      <c r="CV628" s="249"/>
      <c r="CW628" s="249"/>
      <c r="CX628" s="249"/>
      <c r="CY628" s="249"/>
      <c r="CZ628" s="249"/>
      <c r="DA628" s="249"/>
      <c r="DB628" s="249"/>
      <c r="DC628" s="249"/>
      <c r="DD628" s="249"/>
      <c r="DE628" s="249"/>
      <c r="DF628" s="249"/>
      <c r="DG628" s="249"/>
      <c r="DH628" s="249"/>
      <c r="DI628" s="249"/>
      <c r="DJ628" s="249"/>
      <c r="DK628" s="249"/>
      <c r="DL628" s="249"/>
      <c r="DM628" s="249"/>
      <c r="DN628" s="249"/>
      <c r="DO628" s="249"/>
      <c r="DP628" s="249"/>
      <c r="DQ628" s="249"/>
      <c r="DR628" s="249"/>
      <c r="DS628" s="249"/>
      <c r="DT628" s="249"/>
      <c r="DU628" s="249"/>
      <c r="DV628" s="249"/>
      <c r="DW628" s="249"/>
      <c r="DX628" s="249"/>
      <c r="DY628" s="249"/>
      <c r="DZ628" s="249"/>
      <c r="EA628" s="249"/>
      <c r="EB628" s="249"/>
      <c r="EC628" s="249"/>
      <c r="ED628" s="249"/>
      <c r="EE628" s="249"/>
      <c r="EF628" s="249"/>
      <c r="EG628" s="249"/>
      <c r="EH628" s="249"/>
      <c r="EI628" s="249"/>
      <c r="EJ628" s="249"/>
      <c r="EK628" s="249"/>
      <c r="EL628" s="249"/>
      <c r="EM628" s="249"/>
      <c r="EN628" s="249"/>
      <c r="EO628" s="249"/>
      <c r="EP628" s="249"/>
      <c r="EQ628" s="249"/>
      <c r="ER628" s="249"/>
      <c r="ES628" s="249"/>
      <c r="ET628" s="249"/>
      <c r="EU628" s="249"/>
      <c r="EV628" s="249"/>
      <c r="EW628" s="249"/>
      <c r="EX628" s="249"/>
      <c r="EY628" s="249"/>
      <c r="EZ628" s="249"/>
      <c r="FA628" s="249"/>
      <c r="FB628" s="249"/>
      <c r="FC628" s="249"/>
      <c r="FD628" s="249"/>
      <c r="FE628" s="249"/>
      <c r="FF628" s="249"/>
      <c r="FG628" s="249"/>
      <c r="FH628" s="249"/>
      <c r="FI628" s="249"/>
      <c r="FJ628" s="249"/>
      <c r="FK628" s="249"/>
      <c r="FL628" s="249"/>
      <c r="FM628" s="249"/>
      <c r="FN628" s="249"/>
      <c r="FO628" s="249"/>
      <c r="FP628" s="249"/>
      <c r="FQ628" s="249"/>
      <c r="FR628" s="249"/>
      <c r="FS628" s="249"/>
      <c r="FT628" s="249"/>
      <c r="FU628" s="249"/>
      <c r="FV628" s="249"/>
      <c r="FW628" s="249"/>
      <c r="FX628" s="249"/>
      <c r="FY628" s="249"/>
      <c r="FZ628" s="249"/>
      <c r="GA628" s="249"/>
      <c r="GB628" s="249"/>
      <c r="GC628" s="249"/>
      <c r="GD628" s="249"/>
      <c r="GE628" s="249"/>
      <c r="GF628" s="249"/>
      <c r="GG628" s="249"/>
      <c r="GH628" s="249"/>
      <c r="GI628" s="249"/>
      <c r="GJ628" s="249"/>
      <c r="GK628" s="249"/>
      <c r="GL628" s="249"/>
      <c r="GM628" s="249"/>
      <c r="GN628" s="249"/>
      <c r="GO628" s="249"/>
      <c r="GP628" s="249"/>
      <c r="GQ628" s="249"/>
      <c r="GR628" s="249"/>
    </row>
    <row r="629" spans="1:200" s="247" customFormat="1" x14ac:dyDescent="0.25">
      <c r="A629" s="267"/>
      <c r="B629" s="249"/>
      <c r="C629" s="252"/>
      <c r="X629" s="266"/>
      <c r="Z629" s="255"/>
      <c r="AA629" s="250"/>
      <c r="AB629" s="249"/>
      <c r="AK629" s="249"/>
      <c r="AL629" s="249"/>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c r="BM629" s="249"/>
      <c r="BN629" s="249"/>
      <c r="BO629" s="249"/>
      <c r="BP629" s="249"/>
      <c r="BQ629" s="249"/>
      <c r="BR629" s="249"/>
      <c r="BS629" s="249"/>
      <c r="BT629" s="249"/>
      <c r="BU629" s="249"/>
      <c r="BV629" s="249"/>
      <c r="BW629" s="249"/>
      <c r="BX629" s="249"/>
      <c r="BY629" s="249"/>
      <c r="BZ629" s="249"/>
      <c r="CA629" s="249"/>
      <c r="CB629" s="249"/>
      <c r="CC629" s="249"/>
      <c r="CD629" s="249"/>
      <c r="CE629" s="249"/>
      <c r="CF629" s="249"/>
      <c r="CG629" s="249"/>
      <c r="CH629" s="249"/>
      <c r="CI629" s="249"/>
      <c r="CJ629" s="249"/>
      <c r="CK629" s="249"/>
      <c r="CL629" s="249"/>
      <c r="CM629" s="249"/>
      <c r="CN629" s="249"/>
      <c r="CO629" s="249"/>
      <c r="CP629" s="249"/>
      <c r="CQ629" s="249"/>
      <c r="CR629" s="249"/>
      <c r="CS629" s="249"/>
      <c r="CT629" s="249"/>
      <c r="CU629" s="249"/>
      <c r="CV629" s="249"/>
      <c r="CW629" s="249"/>
      <c r="CX629" s="249"/>
      <c r="CY629" s="249"/>
      <c r="CZ629" s="249"/>
      <c r="DA629" s="249"/>
      <c r="DB629" s="249"/>
      <c r="DC629" s="249"/>
      <c r="DD629" s="249"/>
      <c r="DE629" s="249"/>
      <c r="DF629" s="249"/>
      <c r="DG629" s="249"/>
      <c r="DH629" s="249"/>
      <c r="DI629" s="249"/>
      <c r="DJ629" s="249"/>
      <c r="DK629" s="249"/>
      <c r="DL629" s="249"/>
      <c r="DM629" s="249"/>
      <c r="DN629" s="249"/>
      <c r="DO629" s="249"/>
      <c r="DP629" s="249"/>
      <c r="DQ629" s="249"/>
      <c r="DR629" s="249"/>
      <c r="DS629" s="249"/>
      <c r="DT629" s="249"/>
      <c r="DU629" s="249"/>
      <c r="DV629" s="249"/>
      <c r="DW629" s="249"/>
      <c r="DX629" s="249"/>
      <c r="DY629" s="249"/>
      <c r="DZ629" s="249"/>
      <c r="EA629" s="249"/>
      <c r="EB629" s="249"/>
      <c r="EC629" s="249"/>
      <c r="ED629" s="249"/>
      <c r="EE629" s="249"/>
      <c r="EF629" s="249"/>
      <c r="EG629" s="249"/>
      <c r="EH629" s="249"/>
      <c r="EI629" s="249"/>
      <c r="EJ629" s="249"/>
      <c r="EK629" s="249"/>
      <c r="EL629" s="249"/>
      <c r="EM629" s="249"/>
      <c r="EN629" s="249"/>
      <c r="EO629" s="249"/>
      <c r="EP629" s="249"/>
      <c r="EQ629" s="249"/>
      <c r="ER629" s="249"/>
      <c r="ES629" s="249"/>
      <c r="ET629" s="249"/>
      <c r="EU629" s="249"/>
      <c r="EV629" s="249"/>
      <c r="EW629" s="249"/>
      <c r="EX629" s="249"/>
      <c r="EY629" s="249"/>
      <c r="EZ629" s="249"/>
      <c r="FA629" s="249"/>
      <c r="FB629" s="249"/>
      <c r="FC629" s="249"/>
      <c r="FD629" s="249"/>
      <c r="FE629" s="249"/>
      <c r="FF629" s="249"/>
      <c r="FG629" s="249"/>
      <c r="FH629" s="249"/>
      <c r="FI629" s="249"/>
      <c r="FJ629" s="249"/>
      <c r="FK629" s="249"/>
      <c r="FL629" s="249"/>
      <c r="FM629" s="249"/>
      <c r="FN629" s="249"/>
      <c r="FO629" s="249"/>
      <c r="FP629" s="249"/>
      <c r="FQ629" s="249"/>
      <c r="FR629" s="249"/>
      <c r="FS629" s="249"/>
      <c r="FT629" s="249"/>
      <c r="FU629" s="249"/>
      <c r="FV629" s="249"/>
      <c r="FW629" s="249"/>
      <c r="FX629" s="249"/>
      <c r="FY629" s="249"/>
      <c r="FZ629" s="249"/>
      <c r="GA629" s="249"/>
      <c r="GB629" s="249"/>
      <c r="GC629" s="249"/>
      <c r="GD629" s="249"/>
      <c r="GE629" s="249"/>
      <c r="GF629" s="249"/>
      <c r="GG629" s="249"/>
      <c r="GH629" s="249"/>
      <c r="GI629" s="249"/>
      <c r="GJ629" s="249"/>
      <c r="GK629" s="249"/>
      <c r="GL629" s="249"/>
      <c r="GM629" s="249"/>
      <c r="GN629" s="249"/>
      <c r="GO629" s="249"/>
      <c r="GP629" s="249"/>
      <c r="GQ629" s="249"/>
      <c r="GR629" s="249"/>
    </row>
    <row r="630" spans="1:200" s="247" customFormat="1" x14ac:dyDescent="0.25">
      <c r="A630" s="267"/>
      <c r="B630" s="249"/>
      <c r="C630" s="252"/>
      <c r="X630" s="266"/>
      <c r="Z630" s="255"/>
      <c r="AA630" s="250"/>
      <c r="AB630" s="249"/>
      <c r="AK630" s="249"/>
      <c r="AL630" s="249"/>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c r="BM630" s="249"/>
      <c r="BN630" s="249"/>
      <c r="BO630" s="249"/>
      <c r="BP630" s="249"/>
      <c r="BQ630" s="249"/>
      <c r="BR630" s="249"/>
      <c r="BS630" s="249"/>
      <c r="BT630" s="249"/>
      <c r="BU630" s="249"/>
      <c r="BV630" s="249"/>
      <c r="BW630" s="249"/>
      <c r="BX630" s="249"/>
      <c r="BY630" s="249"/>
      <c r="BZ630" s="249"/>
      <c r="CA630" s="249"/>
      <c r="CB630" s="249"/>
      <c r="CC630" s="249"/>
      <c r="CD630" s="249"/>
      <c r="CE630" s="249"/>
      <c r="CF630" s="249"/>
      <c r="CG630" s="249"/>
      <c r="CH630" s="249"/>
      <c r="CI630" s="249"/>
      <c r="CJ630" s="249"/>
      <c r="CK630" s="249"/>
      <c r="CL630" s="249"/>
      <c r="CM630" s="249"/>
      <c r="CN630" s="249"/>
      <c r="CO630" s="249"/>
      <c r="CP630" s="249"/>
      <c r="CQ630" s="249"/>
      <c r="CR630" s="249"/>
      <c r="CS630" s="249"/>
      <c r="CT630" s="249"/>
      <c r="CU630" s="249"/>
      <c r="CV630" s="249"/>
      <c r="CW630" s="249"/>
      <c r="CX630" s="249"/>
      <c r="CY630" s="249"/>
      <c r="CZ630" s="249"/>
      <c r="DA630" s="249"/>
      <c r="DB630" s="249"/>
      <c r="DC630" s="249"/>
      <c r="DD630" s="249"/>
      <c r="DE630" s="249"/>
      <c r="DF630" s="249"/>
      <c r="DG630" s="249"/>
      <c r="DH630" s="249"/>
      <c r="DI630" s="249"/>
      <c r="DJ630" s="249"/>
      <c r="DK630" s="249"/>
      <c r="DL630" s="249"/>
      <c r="DM630" s="249"/>
      <c r="DN630" s="249"/>
      <c r="DO630" s="249"/>
      <c r="DP630" s="249"/>
      <c r="DQ630" s="249"/>
      <c r="DR630" s="249"/>
      <c r="DS630" s="249"/>
      <c r="DT630" s="249"/>
      <c r="DU630" s="249"/>
      <c r="DV630" s="249"/>
      <c r="DW630" s="249"/>
      <c r="DX630" s="249"/>
      <c r="DY630" s="249"/>
      <c r="DZ630" s="249"/>
      <c r="EA630" s="249"/>
      <c r="EB630" s="249"/>
      <c r="EC630" s="249"/>
      <c r="ED630" s="249"/>
      <c r="EE630" s="249"/>
      <c r="EF630" s="249"/>
      <c r="EG630" s="249"/>
      <c r="EH630" s="249"/>
      <c r="EI630" s="249"/>
      <c r="EJ630" s="249"/>
      <c r="EK630" s="249"/>
      <c r="EL630" s="249"/>
      <c r="EM630" s="249"/>
      <c r="EN630" s="249"/>
      <c r="EO630" s="249"/>
      <c r="EP630" s="249"/>
      <c r="EQ630" s="249"/>
      <c r="ER630" s="249"/>
      <c r="ES630" s="249"/>
      <c r="ET630" s="249"/>
      <c r="EU630" s="249"/>
      <c r="EV630" s="249"/>
      <c r="EW630" s="249"/>
      <c r="EX630" s="249"/>
      <c r="EY630" s="249"/>
      <c r="EZ630" s="249"/>
      <c r="FA630" s="249"/>
      <c r="FB630" s="249"/>
      <c r="FC630" s="249"/>
      <c r="FD630" s="249"/>
      <c r="FE630" s="249"/>
      <c r="FF630" s="249"/>
      <c r="FG630" s="249"/>
      <c r="FH630" s="249"/>
      <c r="FI630" s="249"/>
      <c r="FJ630" s="249"/>
      <c r="FK630" s="249"/>
      <c r="FL630" s="249"/>
      <c r="FM630" s="249"/>
      <c r="FN630" s="249"/>
      <c r="FO630" s="249"/>
      <c r="FP630" s="249"/>
      <c r="FQ630" s="249"/>
      <c r="FR630" s="249"/>
      <c r="FS630" s="249"/>
      <c r="FT630" s="249"/>
      <c r="FU630" s="249"/>
      <c r="FV630" s="249"/>
      <c r="FW630" s="249"/>
      <c r="FX630" s="249"/>
      <c r="FY630" s="249"/>
      <c r="FZ630" s="249"/>
      <c r="GA630" s="249"/>
      <c r="GB630" s="249"/>
      <c r="GC630" s="249"/>
      <c r="GD630" s="249"/>
      <c r="GE630" s="249"/>
      <c r="GF630" s="249"/>
      <c r="GG630" s="249"/>
      <c r="GH630" s="249"/>
      <c r="GI630" s="249"/>
      <c r="GJ630" s="249"/>
      <c r="GK630" s="249"/>
      <c r="GL630" s="249"/>
      <c r="GM630" s="249"/>
      <c r="GN630" s="249"/>
      <c r="GO630" s="249"/>
      <c r="GP630" s="249"/>
      <c r="GQ630" s="249"/>
      <c r="GR630" s="249"/>
    </row>
    <row r="631" spans="1:200" s="247" customFormat="1" x14ac:dyDescent="0.25">
      <c r="A631" s="267"/>
      <c r="B631" s="249"/>
      <c r="C631" s="252"/>
      <c r="X631" s="266"/>
      <c r="Z631" s="255"/>
      <c r="AA631" s="250"/>
      <c r="AB631" s="249"/>
      <c r="AK631" s="249"/>
      <c r="AL631" s="249"/>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c r="BM631" s="249"/>
      <c r="BN631" s="249"/>
      <c r="BO631" s="249"/>
      <c r="BP631" s="249"/>
      <c r="BQ631" s="249"/>
      <c r="BR631" s="249"/>
      <c r="BS631" s="249"/>
      <c r="BT631" s="249"/>
      <c r="BU631" s="249"/>
      <c r="BV631" s="249"/>
      <c r="BW631" s="249"/>
      <c r="BX631" s="249"/>
      <c r="BY631" s="249"/>
      <c r="BZ631" s="249"/>
      <c r="CA631" s="249"/>
      <c r="CB631" s="249"/>
      <c r="CC631" s="249"/>
      <c r="CD631" s="249"/>
      <c r="CE631" s="249"/>
      <c r="CF631" s="249"/>
      <c r="CG631" s="249"/>
      <c r="CH631" s="249"/>
      <c r="CI631" s="249"/>
      <c r="CJ631" s="249"/>
      <c r="CK631" s="249"/>
      <c r="CL631" s="249"/>
      <c r="CM631" s="249"/>
      <c r="CN631" s="249"/>
      <c r="CO631" s="249"/>
      <c r="CP631" s="249"/>
      <c r="CQ631" s="249"/>
      <c r="CR631" s="249"/>
      <c r="CS631" s="249"/>
      <c r="CT631" s="249"/>
      <c r="CU631" s="249"/>
      <c r="CV631" s="249"/>
      <c r="CW631" s="249"/>
      <c r="CX631" s="249"/>
      <c r="CY631" s="249"/>
      <c r="CZ631" s="249"/>
      <c r="DA631" s="249"/>
      <c r="DB631" s="249"/>
      <c r="DC631" s="249"/>
      <c r="DD631" s="249"/>
      <c r="DE631" s="249"/>
      <c r="DF631" s="249"/>
      <c r="DG631" s="249"/>
      <c r="DH631" s="249"/>
      <c r="DI631" s="249"/>
      <c r="DJ631" s="249"/>
      <c r="DK631" s="249"/>
      <c r="DL631" s="249"/>
      <c r="DM631" s="249"/>
      <c r="DN631" s="249"/>
      <c r="DO631" s="249"/>
      <c r="DP631" s="249"/>
      <c r="DQ631" s="249"/>
      <c r="DR631" s="249"/>
      <c r="DS631" s="249"/>
      <c r="DT631" s="249"/>
      <c r="DU631" s="249"/>
      <c r="DV631" s="249"/>
      <c r="DW631" s="249"/>
      <c r="DX631" s="249"/>
      <c r="DY631" s="249"/>
      <c r="DZ631" s="249"/>
      <c r="EA631" s="249"/>
      <c r="EB631" s="249"/>
      <c r="EC631" s="249"/>
      <c r="ED631" s="249"/>
      <c r="EE631" s="249"/>
      <c r="EF631" s="249"/>
      <c r="EG631" s="249"/>
      <c r="EH631" s="249"/>
      <c r="EI631" s="249"/>
      <c r="EJ631" s="249"/>
      <c r="EK631" s="249"/>
      <c r="EL631" s="249"/>
      <c r="EM631" s="249"/>
      <c r="EN631" s="249"/>
      <c r="EO631" s="249"/>
      <c r="EP631" s="249"/>
      <c r="EQ631" s="249"/>
      <c r="ER631" s="249"/>
      <c r="ES631" s="249"/>
      <c r="ET631" s="249"/>
      <c r="EU631" s="249"/>
      <c r="EV631" s="249"/>
      <c r="EW631" s="249"/>
      <c r="EX631" s="249"/>
      <c r="EY631" s="249"/>
      <c r="EZ631" s="249"/>
      <c r="FA631" s="249"/>
      <c r="FB631" s="249"/>
      <c r="FC631" s="249"/>
      <c r="FD631" s="249"/>
      <c r="FE631" s="249"/>
      <c r="FF631" s="249"/>
      <c r="FG631" s="249"/>
      <c r="FH631" s="249"/>
      <c r="FI631" s="249"/>
      <c r="FJ631" s="249"/>
      <c r="FK631" s="249"/>
      <c r="FL631" s="249"/>
      <c r="FM631" s="249"/>
      <c r="FN631" s="249"/>
      <c r="FO631" s="249"/>
      <c r="FP631" s="249"/>
      <c r="FQ631" s="249"/>
      <c r="FR631" s="249"/>
      <c r="FS631" s="249"/>
      <c r="FT631" s="249"/>
      <c r="FU631" s="249"/>
      <c r="FV631" s="249"/>
      <c r="FW631" s="249"/>
      <c r="FX631" s="249"/>
      <c r="FY631" s="249"/>
      <c r="FZ631" s="249"/>
      <c r="GA631" s="249"/>
      <c r="GB631" s="249"/>
      <c r="GC631" s="249"/>
      <c r="GD631" s="249"/>
      <c r="GE631" s="249"/>
      <c r="GF631" s="249"/>
      <c r="GG631" s="249"/>
      <c r="GH631" s="249"/>
      <c r="GI631" s="249"/>
      <c r="GJ631" s="249"/>
      <c r="GK631" s="249"/>
      <c r="GL631" s="249"/>
      <c r="GM631" s="249"/>
      <c r="GN631" s="249"/>
      <c r="GO631" s="249"/>
      <c r="GP631" s="249"/>
      <c r="GQ631" s="249"/>
      <c r="GR631" s="249"/>
    </row>
    <row r="632" spans="1:200" s="247" customFormat="1" x14ac:dyDescent="0.25">
      <c r="A632" s="267"/>
      <c r="B632" s="249"/>
      <c r="C632" s="252"/>
      <c r="X632" s="266"/>
      <c r="Z632" s="255"/>
      <c r="AA632" s="250"/>
      <c r="AB632" s="249"/>
      <c r="AK632" s="249"/>
      <c r="AL632" s="249"/>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c r="BM632" s="249"/>
      <c r="BN632" s="249"/>
      <c r="BO632" s="249"/>
      <c r="BP632" s="249"/>
      <c r="BQ632" s="249"/>
      <c r="BR632" s="249"/>
      <c r="BS632" s="249"/>
      <c r="BT632" s="249"/>
      <c r="BU632" s="249"/>
      <c r="BV632" s="249"/>
      <c r="BW632" s="249"/>
      <c r="BX632" s="249"/>
      <c r="BY632" s="249"/>
      <c r="BZ632" s="249"/>
      <c r="CA632" s="249"/>
      <c r="CB632" s="249"/>
      <c r="CC632" s="249"/>
      <c r="CD632" s="249"/>
      <c r="CE632" s="249"/>
      <c r="CF632" s="249"/>
      <c r="CG632" s="249"/>
      <c r="CH632" s="249"/>
      <c r="CI632" s="249"/>
      <c r="CJ632" s="249"/>
      <c r="CK632" s="249"/>
      <c r="CL632" s="249"/>
      <c r="CM632" s="249"/>
      <c r="CN632" s="249"/>
      <c r="CO632" s="249"/>
      <c r="CP632" s="249"/>
      <c r="CQ632" s="249"/>
      <c r="CR632" s="249"/>
      <c r="CS632" s="249"/>
      <c r="CT632" s="249"/>
      <c r="CU632" s="249"/>
      <c r="CV632" s="249"/>
      <c r="CW632" s="249"/>
      <c r="CX632" s="249"/>
      <c r="CY632" s="249"/>
      <c r="CZ632" s="249"/>
      <c r="DA632" s="249"/>
      <c r="DB632" s="249"/>
      <c r="DC632" s="249"/>
      <c r="DD632" s="249"/>
      <c r="DE632" s="249"/>
      <c r="DF632" s="249"/>
      <c r="DG632" s="249"/>
      <c r="DH632" s="249"/>
      <c r="DI632" s="249"/>
      <c r="DJ632" s="249"/>
      <c r="DK632" s="249"/>
      <c r="DL632" s="249"/>
      <c r="DM632" s="249"/>
      <c r="DN632" s="249"/>
      <c r="DO632" s="249"/>
      <c r="DP632" s="249"/>
      <c r="DQ632" s="249"/>
      <c r="DR632" s="249"/>
      <c r="DS632" s="249"/>
      <c r="DT632" s="249"/>
      <c r="DU632" s="249"/>
      <c r="DV632" s="249"/>
      <c r="DW632" s="249"/>
      <c r="DX632" s="249"/>
      <c r="DY632" s="249"/>
      <c r="DZ632" s="249"/>
      <c r="EA632" s="249"/>
      <c r="EB632" s="249"/>
      <c r="EC632" s="249"/>
      <c r="ED632" s="249"/>
      <c r="EE632" s="249"/>
      <c r="EF632" s="249"/>
      <c r="EG632" s="249"/>
      <c r="EH632" s="249"/>
      <c r="EI632" s="249"/>
      <c r="EJ632" s="249"/>
      <c r="EK632" s="249"/>
      <c r="EL632" s="249"/>
      <c r="EM632" s="249"/>
      <c r="EN632" s="249"/>
      <c r="EO632" s="249"/>
      <c r="EP632" s="249"/>
      <c r="EQ632" s="249"/>
      <c r="ER632" s="249"/>
      <c r="ES632" s="249"/>
      <c r="ET632" s="249"/>
      <c r="EU632" s="249"/>
      <c r="EV632" s="249"/>
      <c r="EW632" s="249"/>
      <c r="EX632" s="249"/>
      <c r="EY632" s="249"/>
      <c r="EZ632" s="249"/>
      <c r="FA632" s="249"/>
      <c r="FB632" s="249"/>
      <c r="FC632" s="249"/>
      <c r="FD632" s="249"/>
      <c r="FE632" s="249"/>
      <c r="FF632" s="249"/>
      <c r="FG632" s="249"/>
      <c r="FH632" s="249"/>
      <c r="FI632" s="249"/>
      <c r="FJ632" s="249"/>
      <c r="FK632" s="249"/>
      <c r="FL632" s="249"/>
      <c r="FM632" s="249"/>
      <c r="FN632" s="249"/>
      <c r="FO632" s="249"/>
      <c r="FP632" s="249"/>
      <c r="FQ632" s="249"/>
      <c r="FR632" s="249"/>
      <c r="FS632" s="249"/>
      <c r="FT632" s="249"/>
      <c r="FU632" s="249"/>
      <c r="FV632" s="249"/>
      <c r="FW632" s="249"/>
      <c r="FX632" s="249"/>
      <c r="FY632" s="249"/>
      <c r="FZ632" s="249"/>
      <c r="GA632" s="249"/>
      <c r="GB632" s="249"/>
      <c r="GC632" s="249"/>
      <c r="GD632" s="249"/>
      <c r="GE632" s="249"/>
      <c r="GF632" s="249"/>
      <c r="GG632" s="249"/>
      <c r="GH632" s="249"/>
      <c r="GI632" s="249"/>
      <c r="GJ632" s="249"/>
      <c r="GK632" s="249"/>
      <c r="GL632" s="249"/>
      <c r="GM632" s="249"/>
      <c r="GN632" s="249"/>
      <c r="GO632" s="249"/>
      <c r="GP632" s="249"/>
      <c r="GQ632" s="249"/>
      <c r="GR632" s="249"/>
    </row>
    <row r="633" spans="1:200" s="247" customFormat="1" x14ac:dyDescent="0.2">
      <c r="A633" s="267"/>
      <c r="B633" s="249"/>
      <c r="C633" s="252"/>
      <c r="X633" s="249"/>
      <c r="Z633" s="255"/>
      <c r="AA633" s="250"/>
      <c r="AB633" s="249"/>
      <c r="AK633" s="249"/>
      <c r="AL633" s="249"/>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c r="BM633" s="249"/>
      <c r="BN633" s="249"/>
      <c r="BO633" s="249"/>
      <c r="BP633" s="249"/>
      <c r="BQ633" s="249"/>
      <c r="BR633" s="249"/>
      <c r="BS633" s="249"/>
      <c r="BT633" s="249"/>
      <c r="BU633" s="249"/>
      <c r="BV633" s="249"/>
      <c r="BW633" s="249"/>
      <c r="BX633" s="249"/>
      <c r="BY633" s="249"/>
      <c r="BZ633" s="249"/>
      <c r="CA633" s="249"/>
      <c r="CB633" s="249"/>
      <c r="CC633" s="249"/>
      <c r="CD633" s="249"/>
      <c r="CE633" s="249"/>
      <c r="CF633" s="249"/>
      <c r="CG633" s="249"/>
      <c r="CH633" s="249"/>
      <c r="CI633" s="249"/>
      <c r="CJ633" s="249"/>
      <c r="CK633" s="249"/>
      <c r="CL633" s="249"/>
      <c r="CM633" s="249"/>
      <c r="CN633" s="249"/>
      <c r="CO633" s="249"/>
      <c r="CP633" s="249"/>
      <c r="CQ633" s="249"/>
      <c r="CR633" s="249"/>
      <c r="CS633" s="249"/>
      <c r="CT633" s="249"/>
      <c r="CU633" s="249"/>
      <c r="CV633" s="249"/>
      <c r="CW633" s="249"/>
      <c r="CX633" s="249"/>
      <c r="CY633" s="249"/>
      <c r="CZ633" s="249"/>
      <c r="DA633" s="249"/>
      <c r="DB633" s="249"/>
      <c r="DC633" s="249"/>
      <c r="DD633" s="249"/>
      <c r="DE633" s="249"/>
      <c r="DF633" s="249"/>
      <c r="DG633" s="249"/>
      <c r="DH633" s="249"/>
      <c r="DI633" s="249"/>
      <c r="DJ633" s="249"/>
      <c r="DK633" s="249"/>
      <c r="DL633" s="249"/>
      <c r="DM633" s="249"/>
      <c r="DN633" s="249"/>
      <c r="DO633" s="249"/>
      <c r="DP633" s="249"/>
      <c r="DQ633" s="249"/>
      <c r="DR633" s="249"/>
      <c r="DS633" s="249"/>
      <c r="DT633" s="249"/>
      <c r="DU633" s="249"/>
      <c r="DV633" s="249"/>
      <c r="DW633" s="249"/>
      <c r="DX633" s="249"/>
      <c r="DY633" s="249"/>
      <c r="DZ633" s="249"/>
      <c r="EA633" s="249"/>
      <c r="EB633" s="249"/>
      <c r="EC633" s="249"/>
      <c r="ED633" s="249"/>
      <c r="EE633" s="249"/>
      <c r="EF633" s="249"/>
      <c r="EG633" s="249"/>
      <c r="EH633" s="249"/>
      <c r="EI633" s="249"/>
      <c r="EJ633" s="249"/>
      <c r="EK633" s="249"/>
      <c r="EL633" s="249"/>
      <c r="EM633" s="249"/>
      <c r="EN633" s="249"/>
      <c r="EO633" s="249"/>
      <c r="EP633" s="249"/>
      <c r="EQ633" s="249"/>
      <c r="ER633" s="249"/>
      <c r="ES633" s="249"/>
      <c r="ET633" s="249"/>
      <c r="EU633" s="249"/>
      <c r="EV633" s="249"/>
      <c r="EW633" s="249"/>
      <c r="EX633" s="249"/>
      <c r="EY633" s="249"/>
      <c r="EZ633" s="249"/>
      <c r="FA633" s="249"/>
      <c r="FB633" s="249"/>
      <c r="FC633" s="249"/>
      <c r="FD633" s="249"/>
      <c r="FE633" s="249"/>
      <c r="FF633" s="249"/>
      <c r="FG633" s="249"/>
      <c r="FH633" s="249"/>
      <c r="FI633" s="249"/>
      <c r="FJ633" s="249"/>
      <c r="FK633" s="249"/>
      <c r="FL633" s="249"/>
      <c r="FM633" s="249"/>
      <c r="FN633" s="249"/>
      <c r="FO633" s="249"/>
      <c r="FP633" s="249"/>
      <c r="FQ633" s="249"/>
      <c r="FR633" s="249"/>
      <c r="FS633" s="249"/>
      <c r="FT633" s="249"/>
      <c r="FU633" s="249"/>
      <c r="FV633" s="249"/>
      <c r="FW633" s="249"/>
      <c r="FX633" s="249"/>
      <c r="FY633" s="249"/>
      <c r="FZ633" s="249"/>
      <c r="GA633" s="249"/>
      <c r="GB633" s="249"/>
      <c r="GC633" s="249"/>
      <c r="GD633" s="249"/>
      <c r="GE633" s="249"/>
      <c r="GF633" s="249"/>
      <c r="GG633" s="249"/>
      <c r="GH633" s="249"/>
      <c r="GI633" s="249"/>
      <c r="GJ633" s="249"/>
      <c r="GK633" s="249"/>
      <c r="GL633" s="249"/>
      <c r="GM633" s="249"/>
      <c r="GN633" s="249"/>
      <c r="GO633" s="249"/>
      <c r="GP633" s="249"/>
      <c r="GQ633" s="249"/>
      <c r="GR633" s="249"/>
    </row>
    <row r="634" spans="1:200" s="247" customFormat="1" x14ac:dyDescent="0.2">
      <c r="A634" s="267"/>
      <c r="B634" s="249"/>
      <c r="C634" s="252"/>
      <c r="Z634" s="255"/>
      <c r="AA634" s="250"/>
      <c r="AB634" s="249"/>
      <c r="AK634" s="249"/>
      <c r="AL634" s="249"/>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c r="BM634" s="249"/>
      <c r="BN634" s="249"/>
      <c r="BO634" s="249"/>
      <c r="BP634" s="249"/>
      <c r="BQ634" s="249"/>
      <c r="BR634" s="249"/>
      <c r="BS634" s="249"/>
      <c r="BT634" s="249"/>
      <c r="BU634" s="249"/>
      <c r="BV634" s="249"/>
      <c r="BW634" s="249"/>
      <c r="BX634" s="249"/>
      <c r="BY634" s="249"/>
      <c r="BZ634" s="249"/>
      <c r="CA634" s="249"/>
      <c r="CB634" s="249"/>
      <c r="CC634" s="249"/>
      <c r="CD634" s="249"/>
      <c r="CE634" s="249"/>
      <c r="CF634" s="249"/>
      <c r="CG634" s="249"/>
      <c r="CH634" s="249"/>
      <c r="CI634" s="249"/>
      <c r="CJ634" s="249"/>
      <c r="CK634" s="249"/>
      <c r="CL634" s="249"/>
      <c r="CM634" s="249"/>
      <c r="CN634" s="249"/>
      <c r="CO634" s="249"/>
      <c r="CP634" s="249"/>
      <c r="CQ634" s="249"/>
      <c r="CR634" s="249"/>
      <c r="CS634" s="249"/>
      <c r="CT634" s="249"/>
      <c r="CU634" s="249"/>
      <c r="CV634" s="249"/>
      <c r="CW634" s="249"/>
      <c r="CX634" s="249"/>
      <c r="CY634" s="249"/>
      <c r="CZ634" s="249"/>
      <c r="DA634" s="249"/>
      <c r="DB634" s="249"/>
      <c r="DC634" s="249"/>
      <c r="DD634" s="249"/>
      <c r="DE634" s="249"/>
      <c r="DF634" s="249"/>
      <c r="DG634" s="249"/>
      <c r="DH634" s="249"/>
      <c r="DI634" s="249"/>
      <c r="DJ634" s="249"/>
      <c r="DK634" s="249"/>
      <c r="DL634" s="249"/>
      <c r="DM634" s="249"/>
      <c r="DN634" s="249"/>
      <c r="DO634" s="249"/>
      <c r="DP634" s="249"/>
      <c r="DQ634" s="249"/>
      <c r="DR634" s="249"/>
      <c r="DS634" s="249"/>
      <c r="DT634" s="249"/>
      <c r="DU634" s="249"/>
      <c r="DV634" s="249"/>
      <c r="DW634" s="249"/>
      <c r="DX634" s="249"/>
      <c r="DY634" s="249"/>
      <c r="DZ634" s="249"/>
      <c r="EA634" s="249"/>
      <c r="EB634" s="249"/>
      <c r="EC634" s="249"/>
      <c r="ED634" s="249"/>
      <c r="EE634" s="249"/>
      <c r="EF634" s="249"/>
      <c r="EG634" s="249"/>
      <c r="EH634" s="249"/>
      <c r="EI634" s="249"/>
      <c r="EJ634" s="249"/>
      <c r="EK634" s="249"/>
      <c r="EL634" s="249"/>
      <c r="EM634" s="249"/>
      <c r="EN634" s="249"/>
      <c r="EO634" s="249"/>
      <c r="EP634" s="249"/>
      <c r="EQ634" s="249"/>
      <c r="ER634" s="249"/>
      <c r="ES634" s="249"/>
      <c r="ET634" s="249"/>
      <c r="EU634" s="249"/>
      <c r="EV634" s="249"/>
      <c r="EW634" s="249"/>
      <c r="EX634" s="249"/>
      <c r="EY634" s="249"/>
      <c r="EZ634" s="249"/>
      <c r="FA634" s="249"/>
      <c r="FB634" s="249"/>
      <c r="FC634" s="249"/>
      <c r="FD634" s="249"/>
      <c r="FE634" s="249"/>
      <c r="FF634" s="249"/>
      <c r="FG634" s="249"/>
      <c r="FH634" s="249"/>
      <c r="FI634" s="249"/>
      <c r="FJ634" s="249"/>
      <c r="FK634" s="249"/>
      <c r="FL634" s="249"/>
      <c r="FM634" s="249"/>
      <c r="FN634" s="249"/>
      <c r="FO634" s="249"/>
      <c r="FP634" s="249"/>
      <c r="FQ634" s="249"/>
      <c r="FR634" s="249"/>
      <c r="FS634" s="249"/>
      <c r="FT634" s="249"/>
      <c r="FU634" s="249"/>
      <c r="FV634" s="249"/>
      <c r="FW634" s="249"/>
      <c r="FX634" s="249"/>
      <c r="FY634" s="249"/>
      <c r="FZ634" s="249"/>
      <c r="GA634" s="249"/>
      <c r="GB634" s="249"/>
      <c r="GC634" s="249"/>
      <c r="GD634" s="249"/>
      <c r="GE634" s="249"/>
      <c r="GF634" s="249"/>
      <c r="GG634" s="249"/>
      <c r="GH634" s="249"/>
      <c r="GI634" s="249"/>
      <c r="GJ634" s="249"/>
      <c r="GK634" s="249"/>
      <c r="GL634" s="249"/>
      <c r="GM634" s="249"/>
      <c r="GN634" s="249"/>
      <c r="GO634" s="249"/>
      <c r="GP634" s="249"/>
      <c r="GQ634" s="249"/>
      <c r="GR634" s="249"/>
    </row>
    <row r="635" spans="1:200" s="247" customFormat="1" x14ac:dyDescent="0.2">
      <c r="A635" s="267"/>
      <c r="B635" s="249"/>
      <c r="C635" s="252"/>
      <c r="Z635" s="255"/>
      <c r="AA635" s="250"/>
      <c r="AB635" s="249"/>
      <c r="AK635" s="249"/>
      <c r="AL635" s="249"/>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c r="BM635" s="249"/>
      <c r="BN635" s="249"/>
      <c r="BO635" s="249"/>
      <c r="BP635" s="249"/>
      <c r="BQ635" s="249"/>
      <c r="BR635" s="249"/>
      <c r="BS635" s="249"/>
      <c r="BT635" s="249"/>
      <c r="BU635" s="249"/>
      <c r="BV635" s="249"/>
      <c r="BW635" s="249"/>
      <c r="BX635" s="249"/>
      <c r="BY635" s="249"/>
      <c r="BZ635" s="249"/>
      <c r="CA635" s="249"/>
      <c r="CB635" s="249"/>
      <c r="CC635" s="249"/>
      <c r="CD635" s="249"/>
      <c r="CE635" s="249"/>
      <c r="CF635" s="249"/>
      <c r="CG635" s="249"/>
      <c r="CH635" s="249"/>
      <c r="CI635" s="249"/>
      <c r="CJ635" s="249"/>
      <c r="CK635" s="249"/>
      <c r="CL635" s="249"/>
      <c r="CM635" s="249"/>
      <c r="CN635" s="249"/>
      <c r="CO635" s="249"/>
      <c r="CP635" s="249"/>
      <c r="CQ635" s="249"/>
      <c r="CR635" s="249"/>
      <c r="CS635" s="249"/>
      <c r="CT635" s="249"/>
      <c r="CU635" s="249"/>
      <c r="CV635" s="249"/>
      <c r="CW635" s="249"/>
      <c r="CX635" s="249"/>
      <c r="CY635" s="249"/>
      <c r="CZ635" s="249"/>
      <c r="DA635" s="249"/>
      <c r="DB635" s="249"/>
      <c r="DC635" s="249"/>
      <c r="DD635" s="249"/>
      <c r="DE635" s="249"/>
      <c r="DF635" s="249"/>
      <c r="DG635" s="249"/>
      <c r="DH635" s="249"/>
      <c r="DI635" s="249"/>
      <c r="DJ635" s="249"/>
      <c r="DK635" s="249"/>
      <c r="DL635" s="249"/>
      <c r="DM635" s="249"/>
      <c r="DN635" s="249"/>
      <c r="DO635" s="249"/>
      <c r="DP635" s="249"/>
      <c r="DQ635" s="249"/>
      <c r="DR635" s="249"/>
      <c r="DS635" s="249"/>
      <c r="DT635" s="249"/>
      <c r="DU635" s="249"/>
      <c r="DV635" s="249"/>
      <c r="DW635" s="249"/>
      <c r="DX635" s="249"/>
      <c r="DY635" s="249"/>
      <c r="DZ635" s="249"/>
      <c r="EA635" s="249"/>
      <c r="EB635" s="249"/>
      <c r="EC635" s="249"/>
      <c r="ED635" s="249"/>
      <c r="EE635" s="249"/>
      <c r="EF635" s="249"/>
      <c r="EG635" s="249"/>
      <c r="EH635" s="249"/>
      <c r="EI635" s="249"/>
      <c r="EJ635" s="249"/>
      <c r="EK635" s="249"/>
      <c r="EL635" s="249"/>
      <c r="EM635" s="249"/>
      <c r="EN635" s="249"/>
      <c r="EO635" s="249"/>
      <c r="EP635" s="249"/>
      <c r="EQ635" s="249"/>
      <c r="ER635" s="249"/>
      <c r="ES635" s="249"/>
      <c r="ET635" s="249"/>
      <c r="EU635" s="249"/>
      <c r="EV635" s="249"/>
      <c r="EW635" s="249"/>
      <c r="EX635" s="249"/>
      <c r="EY635" s="249"/>
      <c r="EZ635" s="249"/>
      <c r="FA635" s="249"/>
      <c r="FB635" s="249"/>
      <c r="FC635" s="249"/>
      <c r="FD635" s="249"/>
      <c r="FE635" s="249"/>
      <c r="FF635" s="249"/>
      <c r="FG635" s="249"/>
      <c r="FH635" s="249"/>
      <c r="FI635" s="249"/>
      <c r="FJ635" s="249"/>
      <c r="FK635" s="249"/>
      <c r="FL635" s="249"/>
      <c r="FM635" s="249"/>
      <c r="FN635" s="249"/>
      <c r="FO635" s="249"/>
      <c r="FP635" s="249"/>
      <c r="FQ635" s="249"/>
      <c r="FR635" s="249"/>
      <c r="FS635" s="249"/>
      <c r="FT635" s="249"/>
      <c r="FU635" s="249"/>
      <c r="FV635" s="249"/>
      <c r="FW635" s="249"/>
      <c r="FX635" s="249"/>
      <c r="FY635" s="249"/>
      <c r="FZ635" s="249"/>
      <c r="GA635" s="249"/>
      <c r="GB635" s="249"/>
      <c r="GC635" s="249"/>
      <c r="GD635" s="249"/>
      <c r="GE635" s="249"/>
      <c r="GF635" s="249"/>
      <c r="GG635" s="249"/>
      <c r="GH635" s="249"/>
      <c r="GI635" s="249"/>
      <c r="GJ635" s="249"/>
      <c r="GK635" s="249"/>
      <c r="GL635" s="249"/>
      <c r="GM635" s="249"/>
      <c r="GN635" s="249"/>
      <c r="GO635" s="249"/>
      <c r="GP635" s="249"/>
      <c r="GQ635" s="249"/>
      <c r="GR635" s="249"/>
    </row>
    <row r="636" spans="1:200" s="247" customFormat="1" x14ac:dyDescent="0.2">
      <c r="A636" s="267"/>
      <c r="B636" s="249"/>
      <c r="C636" s="252"/>
      <c r="Z636" s="255"/>
      <c r="AA636" s="250"/>
      <c r="AB636" s="249"/>
      <c r="AK636" s="249"/>
      <c r="AL636" s="249"/>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c r="BM636" s="249"/>
      <c r="BN636" s="249"/>
      <c r="BO636" s="249"/>
      <c r="BP636" s="249"/>
      <c r="BQ636" s="249"/>
      <c r="BR636" s="249"/>
      <c r="BS636" s="249"/>
      <c r="BT636" s="249"/>
      <c r="BU636" s="249"/>
      <c r="BV636" s="249"/>
      <c r="BW636" s="249"/>
      <c r="BX636" s="249"/>
      <c r="BY636" s="249"/>
      <c r="BZ636" s="249"/>
      <c r="CA636" s="249"/>
      <c r="CB636" s="249"/>
      <c r="CC636" s="249"/>
      <c r="CD636" s="249"/>
      <c r="CE636" s="249"/>
      <c r="CF636" s="249"/>
      <c r="CG636" s="249"/>
      <c r="CH636" s="249"/>
      <c r="CI636" s="249"/>
      <c r="CJ636" s="249"/>
      <c r="CK636" s="249"/>
      <c r="CL636" s="249"/>
      <c r="CM636" s="249"/>
      <c r="CN636" s="249"/>
      <c r="CO636" s="249"/>
      <c r="CP636" s="249"/>
      <c r="CQ636" s="249"/>
      <c r="CR636" s="249"/>
      <c r="CS636" s="249"/>
      <c r="CT636" s="249"/>
      <c r="CU636" s="249"/>
      <c r="CV636" s="249"/>
      <c r="CW636" s="249"/>
      <c r="CX636" s="249"/>
      <c r="CY636" s="249"/>
      <c r="CZ636" s="249"/>
      <c r="DA636" s="249"/>
      <c r="DB636" s="249"/>
      <c r="DC636" s="249"/>
      <c r="DD636" s="249"/>
      <c r="DE636" s="249"/>
      <c r="DF636" s="249"/>
      <c r="DG636" s="249"/>
      <c r="DH636" s="249"/>
      <c r="DI636" s="249"/>
      <c r="DJ636" s="249"/>
      <c r="DK636" s="249"/>
      <c r="DL636" s="249"/>
      <c r="DM636" s="249"/>
      <c r="DN636" s="249"/>
      <c r="DO636" s="249"/>
      <c r="DP636" s="249"/>
      <c r="DQ636" s="249"/>
      <c r="DR636" s="249"/>
      <c r="DS636" s="249"/>
      <c r="DT636" s="249"/>
      <c r="DU636" s="249"/>
      <c r="DV636" s="249"/>
      <c r="DW636" s="249"/>
      <c r="DX636" s="249"/>
      <c r="DY636" s="249"/>
      <c r="DZ636" s="249"/>
      <c r="EA636" s="249"/>
      <c r="EB636" s="249"/>
      <c r="EC636" s="249"/>
      <c r="ED636" s="249"/>
      <c r="EE636" s="249"/>
      <c r="EF636" s="249"/>
      <c r="EG636" s="249"/>
      <c r="EH636" s="249"/>
      <c r="EI636" s="249"/>
      <c r="EJ636" s="249"/>
      <c r="EK636" s="249"/>
      <c r="EL636" s="249"/>
      <c r="EM636" s="249"/>
      <c r="EN636" s="249"/>
      <c r="EO636" s="249"/>
      <c r="EP636" s="249"/>
      <c r="EQ636" s="249"/>
      <c r="ER636" s="249"/>
      <c r="ES636" s="249"/>
      <c r="ET636" s="249"/>
      <c r="EU636" s="249"/>
      <c r="EV636" s="249"/>
      <c r="EW636" s="249"/>
      <c r="EX636" s="249"/>
      <c r="EY636" s="249"/>
      <c r="EZ636" s="249"/>
      <c r="FA636" s="249"/>
      <c r="FB636" s="249"/>
      <c r="FC636" s="249"/>
      <c r="FD636" s="249"/>
      <c r="FE636" s="249"/>
      <c r="FF636" s="249"/>
      <c r="FG636" s="249"/>
      <c r="FH636" s="249"/>
      <c r="FI636" s="249"/>
      <c r="FJ636" s="249"/>
      <c r="FK636" s="249"/>
      <c r="FL636" s="249"/>
      <c r="FM636" s="249"/>
      <c r="FN636" s="249"/>
      <c r="FO636" s="249"/>
      <c r="FP636" s="249"/>
      <c r="FQ636" s="249"/>
      <c r="FR636" s="249"/>
      <c r="FS636" s="249"/>
      <c r="FT636" s="249"/>
      <c r="FU636" s="249"/>
      <c r="FV636" s="249"/>
      <c r="FW636" s="249"/>
      <c r="FX636" s="249"/>
      <c r="FY636" s="249"/>
      <c r="FZ636" s="249"/>
      <c r="GA636" s="249"/>
      <c r="GB636" s="249"/>
      <c r="GC636" s="249"/>
      <c r="GD636" s="249"/>
      <c r="GE636" s="249"/>
      <c r="GF636" s="249"/>
      <c r="GG636" s="249"/>
      <c r="GH636" s="249"/>
      <c r="GI636" s="249"/>
      <c r="GJ636" s="249"/>
      <c r="GK636" s="249"/>
      <c r="GL636" s="249"/>
      <c r="GM636" s="249"/>
      <c r="GN636" s="249"/>
      <c r="GO636" s="249"/>
      <c r="GP636" s="249"/>
      <c r="GQ636" s="249"/>
      <c r="GR636" s="249"/>
    </row>
    <row r="637" spans="1:200" s="247" customFormat="1" x14ac:dyDescent="0.2">
      <c r="A637" s="267"/>
      <c r="B637" s="249"/>
      <c r="C637" s="252"/>
      <c r="Z637" s="255"/>
      <c r="AA637" s="250"/>
      <c r="AB637" s="249"/>
      <c r="AK637" s="249"/>
      <c r="AL637" s="249"/>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c r="BM637" s="249"/>
      <c r="BN637" s="249"/>
      <c r="BO637" s="249"/>
      <c r="BP637" s="249"/>
      <c r="BQ637" s="249"/>
      <c r="BR637" s="249"/>
      <c r="BS637" s="249"/>
      <c r="BT637" s="249"/>
      <c r="BU637" s="249"/>
      <c r="BV637" s="249"/>
      <c r="BW637" s="249"/>
      <c r="BX637" s="249"/>
      <c r="BY637" s="249"/>
      <c r="BZ637" s="249"/>
      <c r="CA637" s="249"/>
      <c r="CB637" s="249"/>
      <c r="CC637" s="249"/>
      <c r="CD637" s="249"/>
      <c r="CE637" s="249"/>
      <c r="CF637" s="249"/>
      <c r="CG637" s="249"/>
      <c r="CH637" s="249"/>
      <c r="CI637" s="249"/>
      <c r="CJ637" s="249"/>
      <c r="CK637" s="249"/>
      <c r="CL637" s="249"/>
      <c r="CM637" s="249"/>
      <c r="CN637" s="249"/>
      <c r="CO637" s="249"/>
      <c r="CP637" s="249"/>
      <c r="CQ637" s="249"/>
      <c r="CR637" s="249"/>
      <c r="CS637" s="249"/>
      <c r="CT637" s="249"/>
      <c r="CU637" s="249"/>
      <c r="CV637" s="249"/>
      <c r="CW637" s="249"/>
      <c r="CX637" s="249"/>
      <c r="CY637" s="249"/>
      <c r="CZ637" s="249"/>
      <c r="DA637" s="249"/>
      <c r="DB637" s="249"/>
      <c r="DC637" s="249"/>
      <c r="DD637" s="249"/>
      <c r="DE637" s="249"/>
      <c r="DF637" s="249"/>
      <c r="DG637" s="249"/>
      <c r="DH637" s="249"/>
      <c r="DI637" s="249"/>
      <c r="DJ637" s="249"/>
      <c r="DK637" s="249"/>
      <c r="DL637" s="249"/>
      <c r="DM637" s="249"/>
      <c r="DN637" s="249"/>
      <c r="DO637" s="249"/>
      <c r="DP637" s="249"/>
      <c r="DQ637" s="249"/>
      <c r="DR637" s="249"/>
      <c r="DS637" s="249"/>
      <c r="DT637" s="249"/>
      <c r="DU637" s="249"/>
      <c r="DV637" s="249"/>
      <c r="DW637" s="249"/>
      <c r="DX637" s="249"/>
      <c r="DY637" s="249"/>
      <c r="DZ637" s="249"/>
      <c r="EA637" s="249"/>
      <c r="EB637" s="249"/>
      <c r="EC637" s="249"/>
      <c r="ED637" s="249"/>
      <c r="EE637" s="249"/>
      <c r="EF637" s="249"/>
      <c r="EG637" s="249"/>
      <c r="EH637" s="249"/>
      <c r="EI637" s="249"/>
      <c r="EJ637" s="249"/>
      <c r="EK637" s="249"/>
      <c r="EL637" s="249"/>
      <c r="EM637" s="249"/>
      <c r="EN637" s="249"/>
      <c r="EO637" s="249"/>
      <c r="EP637" s="249"/>
      <c r="EQ637" s="249"/>
      <c r="ER637" s="249"/>
      <c r="ES637" s="249"/>
      <c r="ET637" s="249"/>
      <c r="EU637" s="249"/>
      <c r="EV637" s="249"/>
      <c r="EW637" s="249"/>
      <c r="EX637" s="249"/>
      <c r="EY637" s="249"/>
      <c r="EZ637" s="249"/>
      <c r="FA637" s="249"/>
      <c r="FB637" s="249"/>
      <c r="FC637" s="249"/>
      <c r="FD637" s="249"/>
      <c r="FE637" s="249"/>
      <c r="FF637" s="249"/>
      <c r="FG637" s="249"/>
      <c r="FH637" s="249"/>
      <c r="FI637" s="249"/>
      <c r="FJ637" s="249"/>
      <c r="FK637" s="249"/>
      <c r="FL637" s="249"/>
      <c r="FM637" s="249"/>
      <c r="FN637" s="249"/>
      <c r="FO637" s="249"/>
      <c r="FP637" s="249"/>
      <c r="FQ637" s="249"/>
      <c r="FR637" s="249"/>
      <c r="FS637" s="249"/>
      <c r="FT637" s="249"/>
      <c r="FU637" s="249"/>
      <c r="FV637" s="249"/>
      <c r="FW637" s="249"/>
      <c r="FX637" s="249"/>
      <c r="FY637" s="249"/>
      <c r="FZ637" s="249"/>
      <c r="GA637" s="249"/>
      <c r="GB637" s="249"/>
      <c r="GC637" s="249"/>
      <c r="GD637" s="249"/>
      <c r="GE637" s="249"/>
      <c r="GF637" s="249"/>
      <c r="GG637" s="249"/>
      <c r="GH637" s="249"/>
      <c r="GI637" s="249"/>
      <c r="GJ637" s="249"/>
      <c r="GK637" s="249"/>
      <c r="GL637" s="249"/>
      <c r="GM637" s="249"/>
      <c r="GN637" s="249"/>
      <c r="GO637" s="249"/>
      <c r="GP637" s="249"/>
      <c r="GQ637" s="249"/>
      <c r="GR637" s="249"/>
    </row>
    <row r="638" spans="1:200" s="247" customFormat="1" x14ac:dyDescent="0.2">
      <c r="A638" s="267"/>
      <c r="B638" s="249"/>
      <c r="C638" s="252"/>
      <c r="Z638" s="255"/>
      <c r="AA638" s="250"/>
      <c r="AB638" s="249"/>
      <c r="AK638" s="249"/>
      <c r="AL638" s="249"/>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c r="BM638" s="249"/>
      <c r="BN638" s="249"/>
      <c r="BO638" s="249"/>
      <c r="BP638" s="249"/>
      <c r="BQ638" s="249"/>
      <c r="BR638" s="249"/>
      <c r="BS638" s="249"/>
      <c r="BT638" s="249"/>
      <c r="BU638" s="249"/>
      <c r="BV638" s="249"/>
      <c r="BW638" s="249"/>
      <c r="BX638" s="249"/>
      <c r="BY638" s="249"/>
      <c r="BZ638" s="249"/>
      <c r="CA638" s="249"/>
      <c r="CB638" s="249"/>
      <c r="CC638" s="249"/>
      <c r="CD638" s="249"/>
      <c r="CE638" s="249"/>
      <c r="CF638" s="249"/>
      <c r="CG638" s="249"/>
      <c r="CH638" s="249"/>
      <c r="CI638" s="249"/>
      <c r="CJ638" s="249"/>
      <c r="CK638" s="249"/>
      <c r="CL638" s="249"/>
      <c r="CM638" s="249"/>
      <c r="CN638" s="249"/>
      <c r="CO638" s="249"/>
      <c r="CP638" s="249"/>
      <c r="CQ638" s="249"/>
      <c r="CR638" s="249"/>
      <c r="CS638" s="249"/>
      <c r="CT638" s="249"/>
      <c r="CU638" s="249"/>
      <c r="CV638" s="249"/>
      <c r="CW638" s="249"/>
      <c r="CX638" s="249"/>
      <c r="CY638" s="249"/>
      <c r="CZ638" s="249"/>
      <c r="DA638" s="249"/>
      <c r="DB638" s="249"/>
      <c r="DC638" s="249"/>
      <c r="DD638" s="249"/>
      <c r="DE638" s="249"/>
      <c r="DF638" s="249"/>
      <c r="DG638" s="249"/>
      <c r="DH638" s="249"/>
      <c r="DI638" s="249"/>
      <c r="DJ638" s="249"/>
      <c r="DK638" s="249"/>
      <c r="DL638" s="249"/>
      <c r="DM638" s="249"/>
      <c r="DN638" s="249"/>
      <c r="DO638" s="249"/>
      <c r="DP638" s="249"/>
      <c r="DQ638" s="249"/>
      <c r="DR638" s="249"/>
      <c r="DS638" s="249"/>
      <c r="DT638" s="249"/>
      <c r="DU638" s="249"/>
      <c r="DV638" s="249"/>
      <c r="DW638" s="249"/>
      <c r="DX638" s="249"/>
      <c r="DY638" s="249"/>
      <c r="DZ638" s="249"/>
      <c r="EA638" s="249"/>
      <c r="EB638" s="249"/>
      <c r="EC638" s="249"/>
      <c r="ED638" s="249"/>
      <c r="EE638" s="249"/>
      <c r="EF638" s="249"/>
      <c r="EG638" s="249"/>
      <c r="EH638" s="249"/>
      <c r="EI638" s="249"/>
      <c r="EJ638" s="249"/>
      <c r="EK638" s="249"/>
      <c r="EL638" s="249"/>
      <c r="EM638" s="249"/>
      <c r="EN638" s="249"/>
      <c r="EO638" s="249"/>
      <c r="EP638" s="249"/>
      <c r="EQ638" s="249"/>
      <c r="ER638" s="249"/>
      <c r="ES638" s="249"/>
      <c r="ET638" s="249"/>
      <c r="EU638" s="249"/>
      <c r="EV638" s="249"/>
      <c r="EW638" s="249"/>
      <c r="EX638" s="249"/>
      <c r="EY638" s="249"/>
      <c r="EZ638" s="249"/>
      <c r="FA638" s="249"/>
      <c r="FB638" s="249"/>
      <c r="FC638" s="249"/>
      <c r="FD638" s="249"/>
      <c r="FE638" s="249"/>
      <c r="FF638" s="249"/>
      <c r="FG638" s="249"/>
      <c r="FH638" s="249"/>
      <c r="FI638" s="249"/>
      <c r="FJ638" s="249"/>
      <c r="FK638" s="249"/>
      <c r="FL638" s="249"/>
      <c r="FM638" s="249"/>
      <c r="FN638" s="249"/>
      <c r="FO638" s="249"/>
      <c r="FP638" s="249"/>
      <c r="FQ638" s="249"/>
      <c r="FR638" s="249"/>
      <c r="FS638" s="249"/>
      <c r="FT638" s="249"/>
      <c r="FU638" s="249"/>
      <c r="FV638" s="249"/>
      <c r="FW638" s="249"/>
      <c r="FX638" s="249"/>
      <c r="FY638" s="249"/>
      <c r="FZ638" s="249"/>
      <c r="GA638" s="249"/>
      <c r="GB638" s="249"/>
      <c r="GC638" s="249"/>
      <c r="GD638" s="249"/>
      <c r="GE638" s="249"/>
      <c r="GF638" s="249"/>
      <c r="GG638" s="249"/>
      <c r="GH638" s="249"/>
      <c r="GI638" s="249"/>
      <c r="GJ638" s="249"/>
      <c r="GK638" s="249"/>
      <c r="GL638" s="249"/>
      <c r="GM638" s="249"/>
      <c r="GN638" s="249"/>
      <c r="GO638" s="249"/>
      <c r="GP638" s="249"/>
      <c r="GQ638" s="249"/>
      <c r="GR638" s="249"/>
    </row>
    <row r="639" spans="1:200" s="247" customFormat="1" x14ac:dyDescent="0.2">
      <c r="A639" s="267"/>
      <c r="B639" s="249"/>
      <c r="C639" s="252"/>
      <c r="Z639" s="255"/>
      <c r="AA639" s="250"/>
      <c r="AB639" s="249"/>
      <c r="AK639" s="249"/>
      <c r="AL639" s="249"/>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c r="BM639" s="249"/>
      <c r="BN639" s="249"/>
      <c r="BO639" s="249"/>
      <c r="BP639" s="249"/>
      <c r="BQ639" s="249"/>
      <c r="BR639" s="249"/>
      <c r="BS639" s="249"/>
      <c r="BT639" s="249"/>
      <c r="BU639" s="249"/>
      <c r="BV639" s="249"/>
      <c r="BW639" s="249"/>
      <c r="BX639" s="249"/>
      <c r="BY639" s="249"/>
      <c r="BZ639" s="249"/>
      <c r="CA639" s="249"/>
      <c r="CB639" s="249"/>
      <c r="CC639" s="249"/>
      <c r="CD639" s="249"/>
      <c r="CE639" s="249"/>
      <c r="CF639" s="249"/>
      <c r="CG639" s="249"/>
      <c r="CH639" s="249"/>
      <c r="CI639" s="249"/>
      <c r="CJ639" s="249"/>
      <c r="CK639" s="249"/>
      <c r="CL639" s="249"/>
      <c r="CM639" s="249"/>
      <c r="CN639" s="249"/>
      <c r="CO639" s="249"/>
      <c r="CP639" s="249"/>
      <c r="CQ639" s="249"/>
      <c r="CR639" s="249"/>
      <c r="CS639" s="249"/>
      <c r="CT639" s="249"/>
      <c r="CU639" s="249"/>
      <c r="CV639" s="249"/>
      <c r="CW639" s="249"/>
      <c r="CX639" s="249"/>
      <c r="CY639" s="249"/>
      <c r="CZ639" s="249"/>
      <c r="DA639" s="249"/>
      <c r="DB639" s="249"/>
      <c r="DC639" s="249"/>
      <c r="DD639" s="249"/>
      <c r="DE639" s="249"/>
      <c r="DF639" s="249"/>
      <c r="DG639" s="249"/>
      <c r="DH639" s="249"/>
      <c r="DI639" s="249"/>
      <c r="DJ639" s="249"/>
      <c r="DK639" s="249"/>
      <c r="DL639" s="249"/>
      <c r="DM639" s="249"/>
      <c r="DN639" s="249"/>
      <c r="DO639" s="249"/>
      <c r="DP639" s="249"/>
      <c r="DQ639" s="249"/>
      <c r="DR639" s="249"/>
      <c r="DS639" s="249"/>
      <c r="DT639" s="249"/>
      <c r="DU639" s="249"/>
      <c r="DV639" s="249"/>
      <c r="DW639" s="249"/>
      <c r="DX639" s="249"/>
      <c r="DY639" s="249"/>
      <c r="DZ639" s="249"/>
      <c r="EA639" s="249"/>
      <c r="EB639" s="249"/>
      <c r="EC639" s="249"/>
      <c r="ED639" s="249"/>
      <c r="EE639" s="249"/>
      <c r="EF639" s="249"/>
      <c r="EG639" s="249"/>
      <c r="EH639" s="249"/>
      <c r="EI639" s="249"/>
      <c r="EJ639" s="249"/>
      <c r="EK639" s="249"/>
      <c r="EL639" s="249"/>
      <c r="EM639" s="249"/>
      <c r="EN639" s="249"/>
      <c r="EO639" s="249"/>
      <c r="EP639" s="249"/>
      <c r="EQ639" s="249"/>
      <c r="ER639" s="249"/>
      <c r="ES639" s="249"/>
      <c r="ET639" s="249"/>
      <c r="EU639" s="249"/>
      <c r="EV639" s="249"/>
      <c r="EW639" s="249"/>
      <c r="EX639" s="249"/>
      <c r="EY639" s="249"/>
      <c r="EZ639" s="249"/>
      <c r="FA639" s="249"/>
      <c r="FB639" s="249"/>
      <c r="FC639" s="249"/>
      <c r="FD639" s="249"/>
      <c r="FE639" s="249"/>
      <c r="FF639" s="249"/>
      <c r="FG639" s="249"/>
      <c r="FH639" s="249"/>
      <c r="FI639" s="249"/>
      <c r="FJ639" s="249"/>
      <c r="FK639" s="249"/>
      <c r="FL639" s="249"/>
      <c r="FM639" s="249"/>
      <c r="FN639" s="249"/>
      <c r="FO639" s="249"/>
      <c r="FP639" s="249"/>
      <c r="FQ639" s="249"/>
      <c r="FR639" s="249"/>
      <c r="FS639" s="249"/>
      <c r="FT639" s="249"/>
      <c r="FU639" s="249"/>
      <c r="FV639" s="249"/>
      <c r="FW639" s="249"/>
      <c r="FX639" s="249"/>
      <c r="FY639" s="249"/>
      <c r="FZ639" s="249"/>
      <c r="GA639" s="249"/>
      <c r="GB639" s="249"/>
      <c r="GC639" s="249"/>
      <c r="GD639" s="249"/>
      <c r="GE639" s="249"/>
      <c r="GF639" s="249"/>
      <c r="GG639" s="249"/>
      <c r="GH639" s="249"/>
      <c r="GI639" s="249"/>
      <c r="GJ639" s="249"/>
      <c r="GK639" s="249"/>
      <c r="GL639" s="249"/>
      <c r="GM639" s="249"/>
      <c r="GN639" s="249"/>
      <c r="GO639" s="249"/>
      <c r="GP639" s="249"/>
      <c r="GQ639" s="249"/>
      <c r="GR639" s="249"/>
    </row>
    <row r="640" spans="1:200" s="247" customFormat="1" x14ac:dyDescent="0.2">
      <c r="A640" s="267"/>
      <c r="B640" s="249"/>
      <c r="C640" s="252"/>
      <c r="Z640" s="255"/>
      <c r="AA640" s="250"/>
      <c r="AB640" s="249"/>
      <c r="AK640" s="249"/>
      <c r="AL640" s="249"/>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c r="BM640" s="249"/>
      <c r="BN640" s="249"/>
      <c r="BO640" s="249"/>
      <c r="BP640" s="249"/>
      <c r="BQ640" s="249"/>
      <c r="BR640" s="249"/>
      <c r="BS640" s="249"/>
      <c r="BT640" s="249"/>
      <c r="BU640" s="249"/>
      <c r="BV640" s="249"/>
      <c r="BW640" s="249"/>
      <c r="BX640" s="249"/>
      <c r="BY640" s="249"/>
      <c r="BZ640" s="249"/>
      <c r="CA640" s="249"/>
      <c r="CB640" s="249"/>
      <c r="CC640" s="249"/>
      <c r="CD640" s="249"/>
      <c r="CE640" s="249"/>
      <c r="CF640" s="249"/>
      <c r="CG640" s="249"/>
      <c r="CH640" s="249"/>
      <c r="CI640" s="249"/>
      <c r="CJ640" s="249"/>
      <c r="CK640" s="249"/>
      <c r="CL640" s="249"/>
      <c r="CM640" s="249"/>
      <c r="CN640" s="249"/>
      <c r="CO640" s="249"/>
      <c r="CP640" s="249"/>
      <c r="CQ640" s="249"/>
      <c r="CR640" s="249"/>
      <c r="CS640" s="249"/>
      <c r="CT640" s="249"/>
      <c r="CU640" s="249"/>
      <c r="CV640" s="249"/>
      <c r="CW640" s="249"/>
      <c r="CX640" s="249"/>
      <c r="CY640" s="249"/>
      <c r="CZ640" s="249"/>
      <c r="DA640" s="249"/>
      <c r="DB640" s="249"/>
      <c r="DC640" s="249"/>
      <c r="DD640" s="249"/>
      <c r="DE640" s="249"/>
      <c r="DF640" s="249"/>
      <c r="DG640" s="249"/>
      <c r="DH640" s="249"/>
      <c r="DI640" s="249"/>
      <c r="DJ640" s="249"/>
      <c r="DK640" s="249"/>
      <c r="DL640" s="249"/>
      <c r="DM640" s="249"/>
      <c r="DN640" s="249"/>
      <c r="DO640" s="249"/>
      <c r="DP640" s="249"/>
      <c r="DQ640" s="249"/>
      <c r="DR640" s="249"/>
      <c r="DS640" s="249"/>
      <c r="DT640" s="249"/>
      <c r="DU640" s="249"/>
      <c r="DV640" s="249"/>
      <c r="DW640" s="249"/>
      <c r="DX640" s="249"/>
      <c r="DY640" s="249"/>
      <c r="DZ640" s="249"/>
      <c r="EA640" s="249"/>
      <c r="EB640" s="249"/>
      <c r="EC640" s="249"/>
      <c r="ED640" s="249"/>
      <c r="EE640" s="249"/>
      <c r="EF640" s="249"/>
      <c r="EG640" s="249"/>
      <c r="EH640" s="249"/>
      <c r="EI640" s="249"/>
      <c r="EJ640" s="249"/>
      <c r="EK640" s="249"/>
      <c r="EL640" s="249"/>
      <c r="EM640" s="249"/>
      <c r="EN640" s="249"/>
      <c r="EO640" s="249"/>
      <c r="EP640" s="249"/>
      <c r="EQ640" s="249"/>
      <c r="ER640" s="249"/>
      <c r="ES640" s="249"/>
      <c r="ET640" s="249"/>
      <c r="EU640" s="249"/>
      <c r="EV640" s="249"/>
      <c r="EW640" s="249"/>
      <c r="EX640" s="249"/>
      <c r="EY640" s="249"/>
      <c r="EZ640" s="249"/>
      <c r="FA640" s="249"/>
      <c r="FB640" s="249"/>
      <c r="FC640" s="249"/>
      <c r="FD640" s="249"/>
      <c r="FE640" s="249"/>
      <c r="FF640" s="249"/>
      <c r="FG640" s="249"/>
      <c r="FH640" s="249"/>
      <c r="FI640" s="249"/>
      <c r="FJ640" s="249"/>
      <c r="FK640" s="249"/>
      <c r="FL640" s="249"/>
      <c r="FM640" s="249"/>
      <c r="FN640" s="249"/>
      <c r="FO640" s="249"/>
      <c r="FP640" s="249"/>
      <c r="FQ640" s="249"/>
      <c r="FR640" s="249"/>
      <c r="FS640" s="249"/>
      <c r="FT640" s="249"/>
      <c r="FU640" s="249"/>
      <c r="FV640" s="249"/>
      <c r="FW640" s="249"/>
      <c r="FX640" s="249"/>
      <c r="FY640" s="249"/>
      <c r="FZ640" s="249"/>
      <c r="GA640" s="249"/>
      <c r="GB640" s="249"/>
      <c r="GC640" s="249"/>
      <c r="GD640" s="249"/>
      <c r="GE640" s="249"/>
      <c r="GF640" s="249"/>
      <c r="GG640" s="249"/>
      <c r="GH640" s="249"/>
      <c r="GI640" s="249"/>
      <c r="GJ640" s="249"/>
      <c r="GK640" s="249"/>
      <c r="GL640" s="249"/>
      <c r="GM640" s="249"/>
      <c r="GN640" s="249"/>
      <c r="GO640" s="249"/>
      <c r="GP640" s="249"/>
      <c r="GQ640" s="249"/>
      <c r="GR640" s="249"/>
    </row>
    <row r="641" spans="1:200" s="247" customFormat="1" x14ac:dyDescent="0.2">
      <c r="A641" s="267"/>
      <c r="B641" s="249"/>
      <c r="C641" s="252"/>
      <c r="Z641" s="255"/>
      <c r="AA641" s="250"/>
      <c r="AB641" s="249"/>
      <c r="AK641" s="249"/>
      <c r="AL641" s="249"/>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c r="BM641" s="249"/>
      <c r="BN641" s="249"/>
      <c r="BO641" s="249"/>
      <c r="BP641" s="249"/>
      <c r="BQ641" s="249"/>
      <c r="BR641" s="249"/>
      <c r="BS641" s="249"/>
      <c r="BT641" s="249"/>
      <c r="BU641" s="249"/>
      <c r="BV641" s="249"/>
      <c r="BW641" s="249"/>
      <c r="BX641" s="249"/>
      <c r="BY641" s="249"/>
      <c r="BZ641" s="249"/>
      <c r="CA641" s="249"/>
      <c r="CB641" s="249"/>
      <c r="CC641" s="249"/>
      <c r="CD641" s="249"/>
      <c r="CE641" s="249"/>
      <c r="CF641" s="249"/>
      <c r="CG641" s="249"/>
      <c r="CH641" s="249"/>
      <c r="CI641" s="249"/>
      <c r="CJ641" s="249"/>
      <c r="CK641" s="249"/>
      <c r="CL641" s="249"/>
      <c r="CM641" s="249"/>
      <c r="CN641" s="249"/>
      <c r="CO641" s="249"/>
      <c r="CP641" s="249"/>
      <c r="CQ641" s="249"/>
      <c r="CR641" s="249"/>
      <c r="CS641" s="249"/>
      <c r="CT641" s="249"/>
      <c r="CU641" s="249"/>
      <c r="CV641" s="249"/>
      <c r="CW641" s="249"/>
      <c r="CX641" s="249"/>
      <c r="CY641" s="249"/>
      <c r="CZ641" s="249"/>
      <c r="DA641" s="249"/>
      <c r="DB641" s="249"/>
      <c r="DC641" s="249"/>
      <c r="DD641" s="249"/>
      <c r="DE641" s="249"/>
      <c r="DF641" s="249"/>
      <c r="DG641" s="249"/>
      <c r="DH641" s="249"/>
      <c r="DI641" s="249"/>
      <c r="DJ641" s="249"/>
      <c r="DK641" s="249"/>
      <c r="DL641" s="249"/>
      <c r="DM641" s="249"/>
      <c r="DN641" s="249"/>
      <c r="DO641" s="249"/>
      <c r="DP641" s="249"/>
      <c r="DQ641" s="249"/>
      <c r="DR641" s="249"/>
      <c r="DS641" s="249"/>
      <c r="DT641" s="249"/>
      <c r="DU641" s="249"/>
      <c r="DV641" s="249"/>
      <c r="DW641" s="249"/>
      <c r="DX641" s="249"/>
      <c r="DY641" s="249"/>
      <c r="DZ641" s="249"/>
      <c r="EA641" s="249"/>
      <c r="EB641" s="249"/>
      <c r="EC641" s="249"/>
      <c r="ED641" s="249"/>
      <c r="EE641" s="249"/>
      <c r="EF641" s="249"/>
      <c r="EG641" s="249"/>
      <c r="EH641" s="249"/>
      <c r="EI641" s="249"/>
      <c r="EJ641" s="249"/>
      <c r="EK641" s="249"/>
      <c r="EL641" s="249"/>
      <c r="EM641" s="249"/>
      <c r="EN641" s="249"/>
      <c r="EO641" s="249"/>
      <c r="EP641" s="249"/>
      <c r="EQ641" s="249"/>
      <c r="ER641" s="249"/>
      <c r="ES641" s="249"/>
      <c r="ET641" s="249"/>
      <c r="EU641" s="249"/>
      <c r="EV641" s="249"/>
      <c r="EW641" s="249"/>
      <c r="EX641" s="249"/>
      <c r="EY641" s="249"/>
      <c r="EZ641" s="249"/>
      <c r="FA641" s="249"/>
      <c r="FB641" s="249"/>
      <c r="FC641" s="249"/>
      <c r="FD641" s="249"/>
      <c r="FE641" s="249"/>
      <c r="FF641" s="249"/>
      <c r="FG641" s="249"/>
      <c r="FH641" s="249"/>
      <c r="FI641" s="249"/>
      <c r="FJ641" s="249"/>
      <c r="FK641" s="249"/>
      <c r="FL641" s="249"/>
      <c r="FM641" s="249"/>
      <c r="FN641" s="249"/>
      <c r="FO641" s="249"/>
      <c r="FP641" s="249"/>
      <c r="FQ641" s="249"/>
      <c r="FR641" s="249"/>
      <c r="FS641" s="249"/>
      <c r="FT641" s="249"/>
      <c r="FU641" s="249"/>
      <c r="FV641" s="249"/>
      <c r="FW641" s="249"/>
      <c r="FX641" s="249"/>
      <c r="FY641" s="249"/>
      <c r="FZ641" s="249"/>
      <c r="GA641" s="249"/>
      <c r="GB641" s="249"/>
      <c r="GC641" s="249"/>
      <c r="GD641" s="249"/>
      <c r="GE641" s="249"/>
      <c r="GF641" s="249"/>
      <c r="GG641" s="249"/>
      <c r="GH641" s="249"/>
      <c r="GI641" s="249"/>
      <c r="GJ641" s="249"/>
      <c r="GK641" s="249"/>
      <c r="GL641" s="249"/>
      <c r="GM641" s="249"/>
      <c r="GN641" s="249"/>
      <c r="GO641" s="249"/>
      <c r="GP641" s="249"/>
      <c r="GQ641" s="249"/>
      <c r="GR641" s="249"/>
    </row>
    <row r="642" spans="1:200" s="247" customFormat="1" x14ac:dyDescent="0.2">
      <c r="A642" s="267"/>
      <c r="B642" s="249"/>
      <c r="C642" s="252"/>
      <c r="Z642" s="255"/>
      <c r="AA642" s="250"/>
      <c r="AB642" s="249"/>
      <c r="AK642" s="249"/>
      <c r="AL642" s="249"/>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c r="BM642" s="249"/>
      <c r="BN642" s="249"/>
      <c r="BO642" s="249"/>
      <c r="BP642" s="249"/>
      <c r="BQ642" s="249"/>
      <c r="BR642" s="249"/>
      <c r="BS642" s="249"/>
      <c r="BT642" s="249"/>
      <c r="BU642" s="249"/>
      <c r="BV642" s="249"/>
      <c r="BW642" s="249"/>
      <c r="BX642" s="249"/>
      <c r="BY642" s="249"/>
      <c r="BZ642" s="249"/>
      <c r="CA642" s="249"/>
      <c r="CB642" s="249"/>
      <c r="CC642" s="249"/>
      <c r="CD642" s="249"/>
      <c r="CE642" s="249"/>
      <c r="CF642" s="249"/>
      <c r="CG642" s="249"/>
      <c r="CH642" s="249"/>
      <c r="CI642" s="249"/>
      <c r="CJ642" s="249"/>
      <c r="CK642" s="249"/>
      <c r="CL642" s="249"/>
      <c r="CM642" s="249"/>
      <c r="CN642" s="249"/>
      <c r="CO642" s="249"/>
      <c r="CP642" s="249"/>
      <c r="CQ642" s="249"/>
      <c r="CR642" s="249"/>
      <c r="CS642" s="249"/>
      <c r="CT642" s="249"/>
      <c r="CU642" s="249"/>
      <c r="CV642" s="249"/>
      <c r="CW642" s="249"/>
      <c r="CX642" s="249"/>
      <c r="CY642" s="249"/>
      <c r="CZ642" s="249"/>
      <c r="DA642" s="249"/>
      <c r="DB642" s="249"/>
      <c r="DC642" s="249"/>
      <c r="DD642" s="249"/>
      <c r="DE642" s="249"/>
      <c r="DF642" s="249"/>
      <c r="DG642" s="249"/>
      <c r="DH642" s="249"/>
      <c r="DI642" s="249"/>
      <c r="DJ642" s="249"/>
      <c r="DK642" s="249"/>
      <c r="DL642" s="249"/>
      <c r="DM642" s="249"/>
      <c r="DN642" s="249"/>
      <c r="DO642" s="249"/>
      <c r="DP642" s="249"/>
      <c r="DQ642" s="249"/>
      <c r="DR642" s="249"/>
      <c r="DS642" s="249"/>
      <c r="DT642" s="249"/>
      <c r="DU642" s="249"/>
      <c r="DV642" s="249"/>
      <c r="DW642" s="249"/>
      <c r="DX642" s="249"/>
      <c r="DY642" s="249"/>
      <c r="DZ642" s="249"/>
      <c r="EA642" s="249"/>
      <c r="EB642" s="249"/>
      <c r="EC642" s="249"/>
      <c r="ED642" s="249"/>
      <c r="EE642" s="249"/>
      <c r="EF642" s="249"/>
      <c r="EG642" s="249"/>
      <c r="EH642" s="249"/>
      <c r="EI642" s="249"/>
      <c r="EJ642" s="249"/>
      <c r="EK642" s="249"/>
      <c r="EL642" s="249"/>
      <c r="EM642" s="249"/>
      <c r="EN642" s="249"/>
      <c r="EO642" s="249"/>
      <c r="EP642" s="249"/>
      <c r="EQ642" s="249"/>
      <c r="ER642" s="249"/>
      <c r="ES642" s="249"/>
      <c r="ET642" s="249"/>
      <c r="EU642" s="249"/>
      <c r="EV642" s="249"/>
      <c r="EW642" s="249"/>
      <c r="EX642" s="249"/>
      <c r="EY642" s="249"/>
      <c r="EZ642" s="249"/>
      <c r="FA642" s="249"/>
      <c r="FB642" s="249"/>
      <c r="FC642" s="249"/>
      <c r="FD642" s="249"/>
      <c r="FE642" s="249"/>
      <c r="FF642" s="249"/>
      <c r="FG642" s="249"/>
      <c r="FH642" s="249"/>
      <c r="FI642" s="249"/>
      <c r="FJ642" s="249"/>
      <c r="FK642" s="249"/>
      <c r="FL642" s="249"/>
      <c r="FM642" s="249"/>
      <c r="FN642" s="249"/>
      <c r="FO642" s="249"/>
      <c r="FP642" s="249"/>
      <c r="FQ642" s="249"/>
      <c r="FR642" s="249"/>
      <c r="FS642" s="249"/>
      <c r="FT642" s="249"/>
      <c r="FU642" s="249"/>
      <c r="FV642" s="249"/>
      <c r="FW642" s="249"/>
      <c r="FX642" s="249"/>
      <c r="FY642" s="249"/>
      <c r="FZ642" s="249"/>
      <c r="GA642" s="249"/>
      <c r="GB642" s="249"/>
      <c r="GC642" s="249"/>
      <c r="GD642" s="249"/>
      <c r="GE642" s="249"/>
      <c r="GF642" s="249"/>
      <c r="GG642" s="249"/>
      <c r="GH642" s="249"/>
      <c r="GI642" s="249"/>
      <c r="GJ642" s="249"/>
      <c r="GK642" s="249"/>
      <c r="GL642" s="249"/>
      <c r="GM642" s="249"/>
      <c r="GN642" s="249"/>
      <c r="GO642" s="249"/>
      <c r="GP642" s="249"/>
      <c r="GQ642" s="249"/>
      <c r="GR642" s="249"/>
    </row>
    <row r="643" spans="1:200" s="247" customFormat="1" x14ac:dyDescent="0.2">
      <c r="A643" s="267"/>
      <c r="B643" s="249"/>
      <c r="C643" s="252"/>
      <c r="Z643" s="255"/>
      <c r="AA643" s="250"/>
      <c r="AB643" s="249"/>
      <c r="AK643" s="249"/>
      <c r="AL643" s="249"/>
      <c r="AM643" s="249"/>
      <c r="AN643" s="249"/>
      <c r="AO643" s="249"/>
      <c r="AP643" s="249"/>
      <c r="AQ643" s="249"/>
      <c r="AR643" s="249"/>
      <c r="AS643" s="249"/>
      <c r="AT643" s="249"/>
      <c r="AU643" s="249"/>
      <c r="AV643" s="249"/>
      <c r="AW643" s="249"/>
      <c r="AX643" s="249"/>
      <c r="AY643" s="249"/>
      <c r="AZ643" s="249"/>
      <c r="BA643" s="249"/>
      <c r="BB643" s="249"/>
      <c r="BC643" s="249"/>
      <c r="BD643" s="249"/>
      <c r="BE643" s="249"/>
      <c r="BF643" s="249"/>
      <c r="BG643" s="249"/>
      <c r="BH643" s="249"/>
      <c r="BI643" s="249"/>
      <c r="BJ643" s="249"/>
      <c r="BK643" s="249"/>
      <c r="BL643" s="249"/>
      <c r="BM643" s="249"/>
      <c r="BN643" s="249"/>
      <c r="BO643" s="249"/>
      <c r="BP643" s="249"/>
      <c r="BQ643" s="249"/>
      <c r="BR643" s="249"/>
      <c r="BS643" s="249"/>
      <c r="BT643" s="249"/>
      <c r="BU643" s="249"/>
      <c r="BV643" s="249"/>
      <c r="BW643" s="249"/>
      <c r="BX643" s="249"/>
      <c r="BY643" s="249"/>
      <c r="BZ643" s="249"/>
      <c r="CA643" s="249"/>
      <c r="CB643" s="249"/>
      <c r="CC643" s="249"/>
      <c r="CD643" s="249"/>
      <c r="CE643" s="249"/>
      <c r="CF643" s="249"/>
      <c r="CG643" s="249"/>
      <c r="CH643" s="249"/>
      <c r="CI643" s="249"/>
      <c r="CJ643" s="249"/>
      <c r="CK643" s="249"/>
      <c r="CL643" s="249"/>
      <c r="CM643" s="249"/>
      <c r="CN643" s="249"/>
      <c r="CO643" s="249"/>
      <c r="CP643" s="249"/>
      <c r="CQ643" s="249"/>
      <c r="CR643" s="249"/>
      <c r="CS643" s="249"/>
      <c r="CT643" s="249"/>
      <c r="CU643" s="249"/>
      <c r="CV643" s="249"/>
      <c r="CW643" s="249"/>
      <c r="CX643" s="249"/>
      <c r="CY643" s="249"/>
      <c r="CZ643" s="249"/>
      <c r="DA643" s="249"/>
      <c r="DB643" s="249"/>
      <c r="DC643" s="249"/>
      <c r="DD643" s="249"/>
      <c r="DE643" s="249"/>
      <c r="DF643" s="249"/>
      <c r="DG643" s="249"/>
      <c r="DH643" s="249"/>
      <c r="DI643" s="249"/>
      <c r="DJ643" s="249"/>
      <c r="DK643" s="249"/>
      <c r="DL643" s="249"/>
      <c r="DM643" s="249"/>
      <c r="DN643" s="249"/>
      <c r="DO643" s="249"/>
      <c r="DP643" s="249"/>
      <c r="DQ643" s="249"/>
      <c r="DR643" s="249"/>
      <c r="DS643" s="249"/>
      <c r="DT643" s="249"/>
      <c r="DU643" s="249"/>
      <c r="DV643" s="249"/>
      <c r="DW643" s="249"/>
      <c r="DX643" s="249"/>
      <c r="DY643" s="249"/>
      <c r="DZ643" s="249"/>
      <c r="EA643" s="249"/>
      <c r="EB643" s="249"/>
      <c r="EC643" s="249"/>
      <c r="ED643" s="249"/>
      <c r="EE643" s="249"/>
      <c r="EF643" s="249"/>
      <c r="EG643" s="249"/>
      <c r="EH643" s="249"/>
      <c r="EI643" s="249"/>
      <c r="EJ643" s="249"/>
      <c r="EK643" s="249"/>
      <c r="EL643" s="249"/>
      <c r="EM643" s="249"/>
      <c r="EN643" s="249"/>
      <c r="EO643" s="249"/>
      <c r="EP643" s="249"/>
      <c r="EQ643" s="249"/>
      <c r="ER643" s="249"/>
      <c r="ES643" s="249"/>
      <c r="ET643" s="249"/>
      <c r="EU643" s="249"/>
      <c r="EV643" s="249"/>
      <c r="EW643" s="249"/>
      <c r="EX643" s="249"/>
      <c r="EY643" s="249"/>
      <c r="EZ643" s="249"/>
      <c r="FA643" s="249"/>
      <c r="FB643" s="249"/>
      <c r="FC643" s="249"/>
      <c r="FD643" s="249"/>
      <c r="FE643" s="249"/>
      <c r="FF643" s="249"/>
      <c r="FG643" s="249"/>
      <c r="FH643" s="249"/>
      <c r="FI643" s="249"/>
      <c r="FJ643" s="249"/>
      <c r="FK643" s="249"/>
      <c r="FL643" s="249"/>
      <c r="FM643" s="249"/>
      <c r="FN643" s="249"/>
      <c r="FO643" s="249"/>
      <c r="FP643" s="249"/>
      <c r="FQ643" s="249"/>
      <c r="FR643" s="249"/>
      <c r="FS643" s="249"/>
      <c r="FT643" s="249"/>
      <c r="FU643" s="249"/>
      <c r="FV643" s="249"/>
      <c r="FW643" s="249"/>
      <c r="FX643" s="249"/>
      <c r="FY643" s="249"/>
      <c r="FZ643" s="249"/>
      <c r="GA643" s="249"/>
      <c r="GB643" s="249"/>
      <c r="GC643" s="249"/>
      <c r="GD643" s="249"/>
      <c r="GE643" s="249"/>
      <c r="GF643" s="249"/>
      <c r="GG643" s="249"/>
      <c r="GH643" s="249"/>
      <c r="GI643" s="249"/>
      <c r="GJ643" s="249"/>
      <c r="GK643" s="249"/>
      <c r="GL643" s="249"/>
      <c r="GM643" s="249"/>
      <c r="GN643" s="249"/>
      <c r="GO643" s="249"/>
      <c r="GP643" s="249"/>
      <c r="GQ643" s="249"/>
      <c r="GR643" s="249"/>
    </row>
    <row r="644" spans="1:200" s="247" customFormat="1" x14ac:dyDescent="0.2">
      <c r="A644" s="267"/>
      <c r="B644" s="249"/>
      <c r="C644" s="252"/>
      <c r="Z644" s="255"/>
      <c r="AA644" s="250"/>
      <c r="AB644" s="249"/>
      <c r="AK644" s="249"/>
      <c r="AL644" s="249"/>
      <c r="AM644" s="249"/>
      <c r="AN644" s="249"/>
      <c r="AO644" s="249"/>
      <c r="AP644" s="249"/>
      <c r="AQ644" s="249"/>
      <c r="AR644" s="249"/>
      <c r="AS644" s="249"/>
      <c r="AT644" s="249"/>
      <c r="AU644" s="249"/>
      <c r="AV644" s="249"/>
      <c r="AW644" s="249"/>
      <c r="AX644" s="249"/>
      <c r="AY644" s="249"/>
      <c r="AZ644" s="249"/>
      <c r="BA644" s="249"/>
      <c r="BB644" s="249"/>
      <c r="BC644" s="249"/>
      <c r="BD644" s="249"/>
      <c r="BE644" s="249"/>
      <c r="BF644" s="249"/>
      <c r="BG644" s="249"/>
      <c r="BH644" s="249"/>
      <c r="BI644" s="249"/>
      <c r="BJ644" s="249"/>
      <c r="BK644" s="249"/>
      <c r="BL644" s="249"/>
      <c r="BM644" s="249"/>
      <c r="BN644" s="249"/>
      <c r="BO644" s="249"/>
      <c r="BP644" s="249"/>
      <c r="BQ644" s="249"/>
      <c r="BR644" s="249"/>
      <c r="BS644" s="249"/>
      <c r="BT644" s="249"/>
      <c r="BU644" s="249"/>
      <c r="BV644" s="249"/>
      <c r="BW644" s="249"/>
      <c r="BX644" s="249"/>
      <c r="BY644" s="249"/>
      <c r="BZ644" s="249"/>
      <c r="CA644" s="249"/>
      <c r="CB644" s="249"/>
      <c r="CC644" s="249"/>
      <c r="CD644" s="249"/>
      <c r="CE644" s="249"/>
      <c r="CF644" s="249"/>
      <c r="CG644" s="249"/>
      <c r="CH644" s="249"/>
      <c r="CI644" s="249"/>
      <c r="CJ644" s="249"/>
      <c r="CK644" s="249"/>
      <c r="CL644" s="249"/>
      <c r="CM644" s="249"/>
      <c r="CN644" s="249"/>
      <c r="CO644" s="249"/>
      <c r="CP644" s="249"/>
      <c r="CQ644" s="249"/>
      <c r="CR644" s="249"/>
      <c r="CS644" s="249"/>
      <c r="CT644" s="249"/>
      <c r="CU644" s="249"/>
      <c r="CV644" s="249"/>
      <c r="CW644" s="249"/>
      <c r="CX644" s="249"/>
      <c r="CY644" s="249"/>
      <c r="CZ644" s="249"/>
      <c r="DA644" s="249"/>
      <c r="DB644" s="249"/>
      <c r="DC644" s="249"/>
      <c r="DD644" s="249"/>
      <c r="DE644" s="249"/>
      <c r="DF644" s="249"/>
      <c r="DG644" s="249"/>
      <c r="DH644" s="249"/>
      <c r="DI644" s="249"/>
      <c r="DJ644" s="249"/>
      <c r="DK644" s="249"/>
      <c r="DL644" s="249"/>
      <c r="DM644" s="249"/>
      <c r="DN644" s="249"/>
      <c r="DO644" s="249"/>
      <c r="DP644" s="249"/>
      <c r="DQ644" s="249"/>
      <c r="DR644" s="249"/>
      <c r="DS644" s="249"/>
      <c r="DT644" s="249"/>
      <c r="DU644" s="249"/>
      <c r="DV644" s="249"/>
      <c r="DW644" s="249"/>
      <c r="DX644" s="249"/>
      <c r="DY644" s="249"/>
      <c r="DZ644" s="249"/>
      <c r="EA644" s="249"/>
      <c r="EB644" s="249"/>
      <c r="EC644" s="249"/>
      <c r="ED644" s="249"/>
      <c r="EE644" s="249"/>
      <c r="EF644" s="249"/>
      <c r="EG644" s="249"/>
      <c r="EH644" s="249"/>
      <c r="EI644" s="249"/>
      <c r="EJ644" s="249"/>
      <c r="EK644" s="249"/>
      <c r="EL644" s="249"/>
      <c r="EM644" s="249"/>
      <c r="EN644" s="249"/>
      <c r="EO644" s="249"/>
      <c r="EP644" s="249"/>
      <c r="EQ644" s="249"/>
      <c r="ER644" s="249"/>
      <c r="ES644" s="249"/>
      <c r="ET644" s="249"/>
      <c r="EU644" s="249"/>
      <c r="EV644" s="249"/>
      <c r="EW644" s="249"/>
      <c r="EX644" s="249"/>
      <c r="EY644" s="249"/>
      <c r="EZ644" s="249"/>
      <c r="FA644" s="249"/>
      <c r="FB644" s="249"/>
      <c r="FC644" s="249"/>
      <c r="FD644" s="249"/>
      <c r="FE644" s="249"/>
      <c r="FF644" s="249"/>
      <c r="FG644" s="249"/>
      <c r="FH644" s="249"/>
      <c r="FI644" s="249"/>
      <c r="FJ644" s="249"/>
      <c r="FK644" s="249"/>
      <c r="FL644" s="249"/>
      <c r="FM644" s="249"/>
      <c r="FN644" s="249"/>
      <c r="FO644" s="249"/>
      <c r="FP644" s="249"/>
      <c r="FQ644" s="249"/>
      <c r="FR644" s="249"/>
      <c r="FS644" s="249"/>
      <c r="FT644" s="249"/>
      <c r="FU644" s="249"/>
      <c r="FV644" s="249"/>
      <c r="FW644" s="249"/>
      <c r="FX644" s="249"/>
      <c r="FY644" s="249"/>
      <c r="FZ644" s="249"/>
      <c r="GA644" s="249"/>
      <c r="GB644" s="249"/>
      <c r="GC644" s="249"/>
      <c r="GD644" s="249"/>
      <c r="GE644" s="249"/>
      <c r="GF644" s="249"/>
      <c r="GG644" s="249"/>
      <c r="GH644" s="249"/>
      <c r="GI644" s="249"/>
      <c r="GJ644" s="249"/>
      <c r="GK644" s="249"/>
      <c r="GL644" s="249"/>
      <c r="GM644" s="249"/>
      <c r="GN644" s="249"/>
      <c r="GO644" s="249"/>
      <c r="GP644" s="249"/>
      <c r="GQ644" s="249"/>
      <c r="GR644" s="249"/>
    </row>
    <row r="645" spans="1:200" s="247" customFormat="1" x14ac:dyDescent="0.2">
      <c r="A645" s="267"/>
      <c r="B645" s="249"/>
      <c r="C645" s="252"/>
      <c r="Z645" s="255"/>
      <c r="AA645" s="250"/>
      <c r="AB645" s="249"/>
      <c r="AK645" s="249"/>
      <c r="AL645" s="249"/>
      <c r="AM645" s="249"/>
      <c r="AN645" s="249"/>
      <c r="AO645" s="249"/>
      <c r="AP645" s="249"/>
      <c r="AQ645" s="249"/>
      <c r="AR645" s="249"/>
      <c r="AS645" s="249"/>
      <c r="AT645" s="249"/>
      <c r="AU645" s="249"/>
      <c r="AV645" s="249"/>
      <c r="AW645" s="249"/>
      <c r="AX645" s="249"/>
      <c r="AY645" s="249"/>
      <c r="AZ645" s="249"/>
      <c r="BA645" s="249"/>
      <c r="BB645" s="249"/>
      <c r="BC645" s="249"/>
      <c r="BD645" s="249"/>
      <c r="BE645" s="249"/>
      <c r="BF645" s="249"/>
      <c r="BG645" s="249"/>
      <c r="BH645" s="249"/>
      <c r="BI645" s="249"/>
      <c r="BJ645" s="249"/>
      <c r="BK645" s="249"/>
      <c r="BL645" s="249"/>
      <c r="BM645" s="249"/>
      <c r="BN645" s="249"/>
      <c r="BO645" s="249"/>
      <c r="BP645" s="249"/>
      <c r="BQ645" s="249"/>
      <c r="BR645" s="249"/>
      <c r="BS645" s="249"/>
      <c r="BT645" s="249"/>
      <c r="BU645" s="249"/>
      <c r="BV645" s="249"/>
      <c r="BW645" s="249"/>
      <c r="BX645" s="249"/>
      <c r="BY645" s="249"/>
      <c r="BZ645" s="249"/>
      <c r="CA645" s="249"/>
      <c r="CB645" s="249"/>
      <c r="CC645" s="249"/>
      <c r="CD645" s="249"/>
      <c r="CE645" s="249"/>
      <c r="CF645" s="249"/>
      <c r="CG645" s="249"/>
      <c r="CH645" s="249"/>
      <c r="CI645" s="249"/>
      <c r="CJ645" s="249"/>
      <c r="CK645" s="249"/>
      <c r="CL645" s="249"/>
      <c r="CM645" s="249"/>
      <c r="CN645" s="249"/>
      <c r="CO645" s="249"/>
      <c r="CP645" s="249"/>
      <c r="CQ645" s="249"/>
      <c r="CR645" s="249"/>
      <c r="CS645" s="249"/>
      <c r="CT645" s="249"/>
      <c r="CU645" s="249"/>
      <c r="CV645" s="249"/>
      <c r="CW645" s="249"/>
      <c r="CX645" s="249"/>
      <c r="CY645" s="249"/>
      <c r="CZ645" s="249"/>
      <c r="DA645" s="249"/>
      <c r="DB645" s="249"/>
      <c r="DC645" s="249"/>
      <c r="DD645" s="249"/>
      <c r="DE645" s="249"/>
      <c r="DF645" s="249"/>
      <c r="DG645" s="249"/>
      <c r="DH645" s="249"/>
      <c r="DI645" s="249"/>
      <c r="DJ645" s="249"/>
      <c r="DK645" s="249"/>
      <c r="DL645" s="249"/>
      <c r="DM645" s="249"/>
      <c r="DN645" s="249"/>
      <c r="DO645" s="249"/>
      <c r="DP645" s="249"/>
      <c r="DQ645" s="249"/>
      <c r="DR645" s="249"/>
      <c r="DS645" s="249"/>
      <c r="DT645" s="249"/>
      <c r="DU645" s="249"/>
      <c r="DV645" s="249"/>
      <c r="DW645" s="249"/>
      <c r="DX645" s="249"/>
      <c r="DY645" s="249"/>
      <c r="DZ645" s="249"/>
      <c r="EA645" s="249"/>
      <c r="EB645" s="249"/>
      <c r="EC645" s="249"/>
      <c r="ED645" s="249"/>
      <c r="EE645" s="249"/>
      <c r="EF645" s="249"/>
      <c r="EG645" s="249"/>
      <c r="EH645" s="249"/>
      <c r="EI645" s="249"/>
      <c r="EJ645" s="249"/>
      <c r="EK645" s="249"/>
      <c r="EL645" s="249"/>
      <c r="EM645" s="249"/>
      <c r="EN645" s="249"/>
      <c r="EO645" s="249"/>
      <c r="EP645" s="249"/>
      <c r="EQ645" s="249"/>
      <c r="ER645" s="249"/>
      <c r="ES645" s="249"/>
      <c r="ET645" s="249"/>
      <c r="EU645" s="249"/>
      <c r="EV645" s="249"/>
      <c r="EW645" s="249"/>
      <c r="EX645" s="249"/>
      <c r="EY645" s="249"/>
      <c r="EZ645" s="249"/>
      <c r="FA645" s="249"/>
      <c r="FB645" s="249"/>
      <c r="FC645" s="249"/>
      <c r="FD645" s="249"/>
      <c r="FE645" s="249"/>
      <c r="FF645" s="249"/>
      <c r="FG645" s="249"/>
      <c r="FH645" s="249"/>
      <c r="FI645" s="249"/>
      <c r="FJ645" s="249"/>
      <c r="FK645" s="249"/>
      <c r="FL645" s="249"/>
      <c r="FM645" s="249"/>
      <c r="FN645" s="249"/>
      <c r="FO645" s="249"/>
      <c r="FP645" s="249"/>
      <c r="FQ645" s="249"/>
      <c r="FR645" s="249"/>
      <c r="FS645" s="249"/>
      <c r="FT645" s="249"/>
      <c r="FU645" s="249"/>
      <c r="FV645" s="249"/>
      <c r="FW645" s="249"/>
      <c r="FX645" s="249"/>
      <c r="FY645" s="249"/>
      <c r="FZ645" s="249"/>
      <c r="GA645" s="249"/>
      <c r="GB645" s="249"/>
      <c r="GC645" s="249"/>
      <c r="GD645" s="249"/>
      <c r="GE645" s="249"/>
      <c r="GF645" s="249"/>
      <c r="GG645" s="249"/>
      <c r="GH645" s="249"/>
      <c r="GI645" s="249"/>
      <c r="GJ645" s="249"/>
      <c r="GK645" s="249"/>
      <c r="GL645" s="249"/>
      <c r="GM645" s="249"/>
      <c r="GN645" s="249"/>
      <c r="GO645" s="249"/>
      <c r="GP645" s="249"/>
      <c r="GQ645" s="249"/>
      <c r="GR645" s="249"/>
    </row>
    <row r="646" spans="1:200" s="247" customFormat="1" x14ac:dyDescent="0.2">
      <c r="A646" s="267"/>
      <c r="B646" s="249"/>
      <c r="C646" s="252"/>
      <c r="Z646" s="255"/>
      <c r="AA646" s="250"/>
      <c r="AB646" s="249"/>
      <c r="AK646" s="249"/>
      <c r="AL646" s="249"/>
      <c r="AM646" s="249"/>
      <c r="AN646" s="249"/>
      <c r="AO646" s="249"/>
      <c r="AP646" s="249"/>
      <c r="AQ646" s="249"/>
      <c r="AR646" s="249"/>
      <c r="AS646" s="249"/>
      <c r="AT646" s="249"/>
      <c r="AU646" s="249"/>
      <c r="AV646" s="249"/>
      <c r="AW646" s="249"/>
      <c r="AX646" s="249"/>
      <c r="AY646" s="249"/>
      <c r="AZ646" s="249"/>
      <c r="BA646" s="249"/>
      <c r="BB646" s="249"/>
      <c r="BC646" s="249"/>
      <c r="BD646" s="249"/>
      <c r="BE646" s="249"/>
      <c r="BF646" s="249"/>
      <c r="BG646" s="249"/>
      <c r="BH646" s="249"/>
      <c r="BI646" s="249"/>
      <c r="BJ646" s="249"/>
      <c r="BK646" s="249"/>
      <c r="BL646" s="249"/>
      <c r="BM646" s="249"/>
      <c r="BN646" s="249"/>
      <c r="BO646" s="249"/>
      <c r="BP646" s="249"/>
      <c r="BQ646" s="249"/>
      <c r="BR646" s="249"/>
      <c r="BS646" s="249"/>
      <c r="BT646" s="249"/>
      <c r="BU646" s="249"/>
      <c r="BV646" s="249"/>
      <c r="BW646" s="249"/>
      <c r="BX646" s="249"/>
      <c r="BY646" s="249"/>
      <c r="BZ646" s="249"/>
      <c r="CA646" s="249"/>
      <c r="CB646" s="249"/>
      <c r="CC646" s="249"/>
      <c r="CD646" s="249"/>
      <c r="CE646" s="249"/>
      <c r="CF646" s="249"/>
      <c r="CG646" s="249"/>
      <c r="CH646" s="249"/>
      <c r="CI646" s="249"/>
      <c r="CJ646" s="249"/>
      <c r="CK646" s="249"/>
      <c r="CL646" s="249"/>
      <c r="CM646" s="249"/>
      <c r="CN646" s="249"/>
      <c r="CO646" s="249"/>
      <c r="CP646" s="249"/>
      <c r="CQ646" s="249"/>
      <c r="CR646" s="249"/>
      <c r="CS646" s="249"/>
      <c r="CT646" s="249"/>
      <c r="CU646" s="249"/>
      <c r="CV646" s="249"/>
      <c r="CW646" s="249"/>
      <c r="CX646" s="249"/>
      <c r="CY646" s="249"/>
      <c r="CZ646" s="249"/>
      <c r="DA646" s="249"/>
      <c r="DB646" s="249"/>
      <c r="DC646" s="249"/>
      <c r="DD646" s="249"/>
      <c r="DE646" s="249"/>
      <c r="DF646" s="249"/>
      <c r="DG646" s="249"/>
      <c r="DH646" s="249"/>
      <c r="DI646" s="249"/>
      <c r="DJ646" s="249"/>
      <c r="DK646" s="249"/>
      <c r="DL646" s="249"/>
      <c r="DM646" s="249"/>
      <c r="DN646" s="249"/>
      <c r="DO646" s="249"/>
      <c r="DP646" s="249"/>
      <c r="DQ646" s="249"/>
      <c r="DR646" s="249"/>
      <c r="DS646" s="249"/>
      <c r="DT646" s="249"/>
      <c r="DU646" s="249"/>
      <c r="DV646" s="249"/>
      <c r="DW646" s="249"/>
      <c r="DX646" s="249"/>
      <c r="DY646" s="249"/>
      <c r="DZ646" s="249"/>
      <c r="EA646" s="249"/>
      <c r="EB646" s="249"/>
      <c r="EC646" s="249"/>
      <c r="ED646" s="249"/>
      <c r="EE646" s="249"/>
      <c r="EF646" s="249"/>
      <c r="EG646" s="249"/>
      <c r="EH646" s="249"/>
      <c r="EI646" s="249"/>
      <c r="EJ646" s="249"/>
      <c r="EK646" s="249"/>
      <c r="EL646" s="249"/>
      <c r="EM646" s="249"/>
      <c r="EN646" s="249"/>
      <c r="EO646" s="249"/>
      <c r="EP646" s="249"/>
      <c r="EQ646" s="249"/>
      <c r="ER646" s="249"/>
      <c r="ES646" s="249"/>
      <c r="ET646" s="249"/>
      <c r="EU646" s="249"/>
      <c r="EV646" s="249"/>
      <c r="EW646" s="249"/>
      <c r="EX646" s="249"/>
      <c r="EY646" s="249"/>
      <c r="EZ646" s="249"/>
      <c r="FA646" s="249"/>
      <c r="FB646" s="249"/>
      <c r="FC646" s="249"/>
      <c r="FD646" s="249"/>
      <c r="FE646" s="249"/>
      <c r="FF646" s="249"/>
      <c r="FG646" s="249"/>
      <c r="FH646" s="249"/>
      <c r="FI646" s="249"/>
      <c r="FJ646" s="249"/>
      <c r="FK646" s="249"/>
      <c r="FL646" s="249"/>
      <c r="FM646" s="249"/>
      <c r="FN646" s="249"/>
      <c r="FO646" s="249"/>
      <c r="FP646" s="249"/>
      <c r="FQ646" s="249"/>
      <c r="FR646" s="249"/>
      <c r="FS646" s="249"/>
      <c r="FT646" s="249"/>
      <c r="FU646" s="249"/>
      <c r="FV646" s="249"/>
      <c r="FW646" s="249"/>
      <c r="FX646" s="249"/>
      <c r="FY646" s="249"/>
      <c r="FZ646" s="249"/>
      <c r="GA646" s="249"/>
      <c r="GB646" s="249"/>
      <c r="GC646" s="249"/>
      <c r="GD646" s="249"/>
      <c r="GE646" s="249"/>
      <c r="GF646" s="249"/>
      <c r="GG646" s="249"/>
      <c r="GH646" s="249"/>
      <c r="GI646" s="249"/>
      <c r="GJ646" s="249"/>
      <c r="GK646" s="249"/>
      <c r="GL646" s="249"/>
      <c r="GM646" s="249"/>
      <c r="GN646" s="249"/>
      <c r="GO646" s="249"/>
      <c r="GP646" s="249"/>
      <c r="GQ646" s="249"/>
      <c r="GR646" s="249"/>
    </row>
    <row r="647" spans="1:200" s="247" customFormat="1" x14ac:dyDescent="0.2">
      <c r="A647" s="267"/>
      <c r="B647" s="249"/>
      <c r="C647" s="252"/>
      <c r="Z647" s="255"/>
      <c r="AA647" s="250"/>
      <c r="AB647" s="249"/>
      <c r="AK647" s="249"/>
      <c r="AL647" s="249"/>
      <c r="AM647" s="249"/>
      <c r="AN647" s="249"/>
      <c r="AO647" s="249"/>
      <c r="AP647" s="249"/>
      <c r="AQ647" s="249"/>
      <c r="AR647" s="249"/>
      <c r="AS647" s="249"/>
      <c r="AT647" s="249"/>
      <c r="AU647" s="249"/>
      <c r="AV647" s="249"/>
      <c r="AW647" s="249"/>
      <c r="AX647" s="249"/>
      <c r="AY647" s="249"/>
      <c r="AZ647" s="249"/>
      <c r="BA647" s="249"/>
      <c r="BB647" s="249"/>
      <c r="BC647" s="249"/>
      <c r="BD647" s="249"/>
      <c r="BE647" s="249"/>
      <c r="BF647" s="249"/>
      <c r="BG647" s="249"/>
      <c r="BH647" s="249"/>
      <c r="BI647" s="249"/>
      <c r="BJ647" s="249"/>
      <c r="BK647" s="249"/>
      <c r="BL647" s="249"/>
      <c r="BM647" s="249"/>
      <c r="BN647" s="249"/>
      <c r="BO647" s="249"/>
      <c r="BP647" s="249"/>
      <c r="BQ647" s="249"/>
      <c r="BR647" s="249"/>
      <c r="BS647" s="249"/>
      <c r="BT647" s="249"/>
      <c r="BU647" s="249"/>
      <c r="BV647" s="249"/>
      <c r="BW647" s="249"/>
      <c r="BX647" s="249"/>
      <c r="BY647" s="249"/>
      <c r="BZ647" s="249"/>
      <c r="CA647" s="249"/>
      <c r="CB647" s="249"/>
      <c r="CC647" s="249"/>
      <c r="CD647" s="249"/>
      <c r="CE647" s="249"/>
      <c r="CF647" s="249"/>
      <c r="CG647" s="249"/>
      <c r="CH647" s="249"/>
      <c r="CI647" s="249"/>
      <c r="CJ647" s="249"/>
      <c r="CK647" s="249"/>
      <c r="CL647" s="249"/>
      <c r="CM647" s="249"/>
      <c r="CN647" s="249"/>
      <c r="CO647" s="249"/>
      <c r="CP647" s="249"/>
      <c r="CQ647" s="249"/>
      <c r="CR647" s="249"/>
      <c r="CS647" s="249"/>
      <c r="CT647" s="249"/>
      <c r="CU647" s="249"/>
      <c r="CV647" s="249"/>
      <c r="CW647" s="249"/>
      <c r="CX647" s="249"/>
      <c r="CY647" s="249"/>
      <c r="CZ647" s="249"/>
      <c r="DA647" s="249"/>
      <c r="DB647" s="249"/>
      <c r="DC647" s="249"/>
      <c r="DD647" s="249"/>
      <c r="DE647" s="249"/>
      <c r="DF647" s="249"/>
      <c r="DG647" s="249"/>
      <c r="DH647" s="249"/>
      <c r="DI647" s="249"/>
      <c r="DJ647" s="249"/>
      <c r="DK647" s="249"/>
      <c r="DL647" s="249"/>
      <c r="DM647" s="249"/>
      <c r="DN647" s="249"/>
      <c r="DO647" s="249"/>
      <c r="DP647" s="249"/>
      <c r="DQ647" s="249"/>
      <c r="DR647" s="249"/>
      <c r="DS647" s="249"/>
      <c r="DT647" s="249"/>
      <c r="DU647" s="249"/>
      <c r="DV647" s="249"/>
      <c r="DW647" s="249"/>
      <c r="DX647" s="249"/>
      <c r="DY647" s="249"/>
      <c r="DZ647" s="249"/>
      <c r="EA647" s="249"/>
      <c r="EB647" s="249"/>
      <c r="EC647" s="249"/>
      <c r="ED647" s="249"/>
      <c r="EE647" s="249"/>
      <c r="EF647" s="249"/>
      <c r="EG647" s="249"/>
      <c r="EH647" s="249"/>
      <c r="EI647" s="249"/>
      <c r="EJ647" s="249"/>
      <c r="EK647" s="249"/>
      <c r="EL647" s="249"/>
      <c r="EM647" s="249"/>
      <c r="EN647" s="249"/>
      <c r="EO647" s="249"/>
      <c r="EP647" s="249"/>
      <c r="EQ647" s="249"/>
      <c r="ER647" s="249"/>
      <c r="ES647" s="249"/>
      <c r="ET647" s="249"/>
      <c r="EU647" s="249"/>
      <c r="EV647" s="249"/>
      <c r="EW647" s="249"/>
      <c r="EX647" s="249"/>
      <c r="EY647" s="249"/>
      <c r="EZ647" s="249"/>
      <c r="FA647" s="249"/>
      <c r="FB647" s="249"/>
      <c r="FC647" s="249"/>
      <c r="FD647" s="249"/>
      <c r="FE647" s="249"/>
      <c r="FF647" s="249"/>
      <c r="FG647" s="249"/>
      <c r="FH647" s="249"/>
      <c r="FI647" s="249"/>
      <c r="FJ647" s="249"/>
      <c r="FK647" s="249"/>
      <c r="FL647" s="249"/>
      <c r="FM647" s="249"/>
      <c r="FN647" s="249"/>
      <c r="FO647" s="249"/>
      <c r="FP647" s="249"/>
      <c r="FQ647" s="249"/>
      <c r="FR647" s="249"/>
      <c r="FS647" s="249"/>
      <c r="FT647" s="249"/>
      <c r="FU647" s="249"/>
      <c r="FV647" s="249"/>
      <c r="FW647" s="249"/>
      <c r="FX647" s="249"/>
      <c r="FY647" s="249"/>
      <c r="FZ647" s="249"/>
      <c r="GA647" s="249"/>
      <c r="GB647" s="249"/>
      <c r="GC647" s="249"/>
      <c r="GD647" s="249"/>
      <c r="GE647" s="249"/>
      <c r="GF647" s="249"/>
      <c r="GG647" s="249"/>
      <c r="GH647" s="249"/>
      <c r="GI647" s="249"/>
      <c r="GJ647" s="249"/>
      <c r="GK647" s="249"/>
      <c r="GL647" s="249"/>
      <c r="GM647" s="249"/>
      <c r="GN647" s="249"/>
      <c r="GO647" s="249"/>
      <c r="GP647" s="249"/>
      <c r="GQ647" s="249"/>
      <c r="GR647" s="249"/>
    </row>
    <row r="648" spans="1:200" s="247" customFormat="1" x14ac:dyDescent="0.2">
      <c r="A648" s="267"/>
      <c r="B648" s="249"/>
      <c r="C648" s="252"/>
      <c r="Z648" s="255"/>
      <c r="AA648" s="250"/>
      <c r="AB648" s="249"/>
      <c r="AK648" s="249"/>
      <c r="AL648" s="249"/>
      <c r="AM648" s="249"/>
      <c r="AN648" s="249"/>
      <c r="AO648" s="249"/>
      <c r="AP648" s="249"/>
      <c r="AQ648" s="249"/>
      <c r="AR648" s="249"/>
      <c r="AS648" s="249"/>
      <c r="AT648" s="249"/>
      <c r="AU648" s="249"/>
      <c r="AV648" s="249"/>
      <c r="AW648" s="249"/>
      <c r="AX648" s="249"/>
      <c r="AY648" s="249"/>
      <c r="AZ648" s="249"/>
      <c r="BA648" s="249"/>
      <c r="BB648" s="249"/>
      <c r="BC648" s="249"/>
      <c r="BD648" s="249"/>
      <c r="BE648" s="249"/>
      <c r="BF648" s="249"/>
      <c r="BG648" s="249"/>
      <c r="BH648" s="249"/>
      <c r="BI648" s="249"/>
      <c r="BJ648" s="249"/>
      <c r="BK648" s="249"/>
      <c r="BL648" s="249"/>
      <c r="BM648" s="249"/>
      <c r="BN648" s="249"/>
      <c r="BO648" s="249"/>
      <c r="BP648" s="249"/>
      <c r="BQ648" s="249"/>
      <c r="BR648" s="249"/>
      <c r="BS648" s="249"/>
      <c r="BT648" s="249"/>
      <c r="BU648" s="249"/>
      <c r="BV648" s="249"/>
      <c r="BW648" s="249"/>
      <c r="BX648" s="249"/>
      <c r="BY648" s="249"/>
      <c r="BZ648" s="249"/>
      <c r="CA648" s="249"/>
      <c r="CB648" s="249"/>
      <c r="CC648" s="249"/>
      <c r="CD648" s="249"/>
      <c r="CE648" s="249"/>
      <c r="CF648" s="249"/>
      <c r="CG648" s="249"/>
      <c r="CH648" s="249"/>
      <c r="CI648" s="249"/>
      <c r="CJ648" s="249"/>
      <c r="CK648" s="249"/>
      <c r="CL648" s="249"/>
      <c r="CM648" s="249"/>
      <c r="CN648" s="249"/>
      <c r="CO648" s="249"/>
      <c r="CP648" s="249"/>
      <c r="CQ648" s="249"/>
      <c r="CR648" s="249"/>
      <c r="CS648" s="249"/>
      <c r="CT648" s="249"/>
      <c r="CU648" s="249"/>
      <c r="CV648" s="249"/>
      <c r="CW648" s="249"/>
      <c r="CX648" s="249"/>
      <c r="CY648" s="249"/>
      <c r="CZ648" s="249"/>
      <c r="DA648" s="249"/>
      <c r="DB648" s="249"/>
      <c r="DC648" s="249"/>
      <c r="DD648" s="249"/>
      <c r="DE648" s="249"/>
      <c r="DF648" s="249"/>
      <c r="DG648" s="249"/>
      <c r="DH648" s="249"/>
      <c r="DI648" s="249"/>
      <c r="DJ648" s="249"/>
      <c r="DK648" s="249"/>
      <c r="DL648" s="249"/>
      <c r="DM648" s="249"/>
      <c r="DN648" s="249"/>
      <c r="DO648" s="249"/>
      <c r="DP648" s="249"/>
      <c r="DQ648" s="249"/>
      <c r="DR648" s="249"/>
      <c r="DS648" s="249"/>
      <c r="DT648" s="249"/>
      <c r="DU648" s="249"/>
      <c r="DV648" s="249"/>
      <c r="DW648" s="249"/>
      <c r="DX648" s="249"/>
      <c r="DY648" s="249"/>
      <c r="DZ648" s="249"/>
      <c r="EA648" s="249"/>
      <c r="EB648" s="249"/>
      <c r="EC648" s="249"/>
      <c r="ED648" s="249"/>
      <c r="EE648" s="249"/>
      <c r="EF648" s="249"/>
      <c r="EG648" s="249"/>
      <c r="EH648" s="249"/>
      <c r="EI648" s="249"/>
      <c r="EJ648" s="249"/>
      <c r="EK648" s="249"/>
      <c r="EL648" s="249"/>
      <c r="EM648" s="249"/>
      <c r="EN648" s="249"/>
      <c r="EO648" s="249"/>
      <c r="EP648" s="249"/>
      <c r="EQ648" s="249"/>
      <c r="ER648" s="249"/>
      <c r="ES648" s="249"/>
      <c r="ET648" s="249"/>
      <c r="EU648" s="249"/>
      <c r="EV648" s="249"/>
      <c r="EW648" s="249"/>
      <c r="EX648" s="249"/>
      <c r="EY648" s="249"/>
      <c r="EZ648" s="249"/>
      <c r="FA648" s="249"/>
      <c r="FB648" s="249"/>
      <c r="FC648" s="249"/>
      <c r="FD648" s="249"/>
      <c r="FE648" s="249"/>
      <c r="FF648" s="249"/>
      <c r="FG648" s="249"/>
      <c r="FH648" s="249"/>
      <c r="FI648" s="249"/>
      <c r="FJ648" s="249"/>
      <c r="FK648" s="249"/>
      <c r="FL648" s="249"/>
      <c r="FM648" s="249"/>
      <c r="FN648" s="249"/>
      <c r="FO648" s="249"/>
      <c r="FP648" s="249"/>
      <c r="FQ648" s="249"/>
      <c r="FR648" s="249"/>
      <c r="FS648" s="249"/>
      <c r="FT648" s="249"/>
      <c r="FU648" s="249"/>
      <c r="FV648" s="249"/>
      <c r="FW648" s="249"/>
      <c r="FX648" s="249"/>
      <c r="FY648" s="249"/>
      <c r="FZ648" s="249"/>
      <c r="GA648" s="249"/>
      <c r="GB648" s="249"/>
      <c r="GC648" s="249"/>
      <c r="GD648" s="249"/>
      <c r="GE648" s="249"/>
      <c r="GF648" s="249"/>
      <c r="GG648" s="249"/>
      <c r="GH648" s="249"/>
      <c r="GI648" s="249"/>
      <c r="GJ648" s="249"/>
      <c r="GK648" s="249"/>
      <c r="GL648" s="249"/>
      <c r="GM648" s="249"/>
      <c r="GN648" s="249"/>
      <c r="GO648" s="249"/>
      <c r="GP648" s="249"/>
      <c r="GQ648" s="249"/>
      <c r="GR648" s="249"/>
    </row>
    <row r="649" spans="1:200" s="247" customFormat="1" x14ac:dyDescent="0.2">
      <c r="A649" s="267"/>
      <c r="B649" s="249"/>
      <c r="C649" s="252"/>
      <c r="Z649" s="255"/>
      <c r="AA649" s="250"/>
      <c r="AB649" s="249"/>
      <c r="AK649" s="249"/>
      <c r="AL649" s="249"/>
      <c r="AM649" s="249"/>
      <c r="AN649" s="249"/>
      <c r="AO649" s="249"/>
      <c r="AP649" s="249"/>
      <c r="AQ649" s="249"/>
      <c r="AR649" s="249"/>
      <c r="AS649" s="249"/>
      <c r="AT649" s="249"/>
      <c r="AU649" s="249"/>
      <c r="AV649" s="249"/>
      <c r="AW649" s="249"/>
      <c r="AX649" s="249"/>
      <c r="AY649" s="249"/>
      <c r="AZ649" s="249"/>
      <c r="BA649" s="249"/>
      <c r="BB649" s="249"/>
      <c r="BC649" s="249"/>
      <c r="BD649" s="249"/>
      <c r="BE649" s="249"/>
      <c r="BF649" s="249"/>
      <c r="BG649" s="249"/>
      <c r="BH649" s="249"/>
      <c r="BI649" s="249"/>
      <c r="BJ649" s="249"/>
      <c r="BK649" s="249"/>
      <c r="BL649" s="249"/>
      <c r="BM649" s="249"/>
      <c r="BN649" s="249"/>
      <c r="BO649" s="249"/>
      <c r="BP649" s="249"/>
      <c r="BQ649" s="249"/>
      <c r="BR649" s="249"/>
      <c r="BS649" s="249"/>
      <c r="BT649" s="249"/>
      <c r="BU649" s="249"/>
      <c r="BV649" s="249"/>
      <c r="BW649" s="249"/>
      <c r="BX649" s="249"/>
      <c r="BY649" s="249"/>
      <c r="BZ649" s="249"/>
      <c r="CA649" s="249"/>
      <c r="CB649" s="249"/>
      <c r="CC649" s="249"/>
      <c r="CD649" s="249"/>
      <c r="CE649" s="249"/>
      <c r="CF649" s="249"/>
      <c r="CG649" s="249"/>
      <c r="CH649" s="249"/>
      <c r="CI649" s="249"/>
      <c r="CJ649" s="249"/>
      <c r="CK649" s="249"/>
      <c r="CL649" s="249"/>
      <c r="CM649" s="249"/>
      <c r="CN649" s="249"/>
      <c r="CO649" s="249"/>
      <c r="CP649" s="249"/>
      <c r="CQ649" s="249"/>
      <c r="CR649" s="249"/>
      <c r="CS649" s="249"/>
      <c r="CT649" s="249"/>
      <c r="CU649" s="249"/>
      <c r="CV649" s="249"/>
      <c r="CW649" s="249"/>
      <c r="CX649" s="249"/>
      <c r="CY649" s="249"/>
      <c r="CZ649" s="249"/>
      <c r="DA649" s="249"/>
      <c r="DB649" s="249"/>
      <c r="DC649" s="249"/>
      <c r="DD649" s="249"/>
      <c r="DE649" s="249"/>
      <c r="DF649" s="249"/>
      <c r="DG649" s="249"/>
      <c r="DH649" s="249"/>
      <c r="DI649" s="249"/>
      <c r="DJ649" s="249"/>
      <c r="DK649" s="249"/>
      <c r="DL649" s="249"/>
      <c r="DM649" s="249"/>
      <c r="DN649" s="249"/>
      <c r="DO649" s="249"/>
      <c r="DP649" s="249"/>
      <c r="DQ649" s="249"/>
      <c r="DR649" s="249"/>
      <c r="DS649" s="249"/>
      <c r="DT649" s="249"/>
      <c r="DU649" s="249"/>
      <c r="DV649" s="249"/>
      <c r="DW649" s="249"/>
      <c r="DX649" s="249"/>
      <c r="DY649" s="249"/>
      <c r="DZ649" s="249"/>
      <c r="EA649" s="249"/>
      <c r="EB649" s="249"/>
      <c r="EC649" s="249"/>
      <c r="ED649" s="249"/>
      <c r="EE649" s="249"/>
      <c r="EF649" s="249"/>
      <c r="EG649" s="249"/>
      <c r="EH649" s="249"/>
      <c r="EI649" s="249"/>
      <c r="EJ649" s="249"/>
      <c r="EK649" s="249"/>
      <c r="EL649" s="249"/>
      <c r="EM649" s="249"/>
      <c r="EN649" s="249"/>
      <c r="EO649" s="249"/>
      <c r="EP649" s="249"/>
      <c r="EQ649" s="249"/>
      <c r="ER649" s="249"/>
      <c r="ES649" s="249"/>
      <c r="ET649" s="249"/>
      <c r="EU649" s="249"/>
      <c r="EV649" s="249"/>
      <c r="EW649" s="249"/>
      <c r="EX649" s="249"/>
      <c r="EY649" s="249"/>
      <c r="EZ649" s="249"/>
      <c r="FA649" s="249"/>
      <c r="FB649" s="249"/>
      <c r="FC649" s="249"/>
      <c r="FD649" s="249"/>
      <c r="FE649" s="249"/>
      <c r="FF649" s="249"/>
      <c r="FG649" s="249"/>
      <c r="FH649" s="249"/>
      <c r="FI649" s="249"/>
      <c r="FJ649" s="249"/>
      <c r="FK649" s="249"/>
      <c r="FL649" s="249"/>
      <c r="FM649" s="249"/>
      <c r="FN649" s="249"/>
      <c r="FO649" s="249"/>
      <c r="FP649" s="249"/>
      <c r="FQ649" s="249"/>
      <c r="FR649" s="249"/>
      <c r="FS649" s="249"/>
      <c r="FT649" s="249"/>
      <c r="FU649" s="249"/>
      <c r="FV649" s="249"/>
      <c r="FW649" s="249"/>
      <c r="FX649" s="249"/>
      <c r="FY649" s="249"/>
      <c r="FZ649" s="249"/>
      <c r="GA649" s="249"/>
      <c r="GB649" s="249"/>
      <c r="GC649" s="249"/>
      <c r="GD649" s="249"/>
      <c r="GE649" s="249"/>
      <c r="GF649" s="249"/>
      <c r="GG649" s="249"/>
      <c r="GH649" s="249"/>
      <c r="GI649" s="249"/>
      <c r="GJ649" s="249"/>
      <c r="GK649" s="249"/>
      <c r="GL649" s="249"/>
      <c r="GM649" s="249"/>
      <c r="GN649" s="249"/>
      <c r="GO649" s="249"/>
      <c r="GP649" s="249"/>
      <c r="GQ649" s="249"/>
      <c r="GR649" s="249"/>
    </row>
    <row r="650" spans="1:200" s="247" customFormat="1" x14ac:dyDescent="0.2">
      <c r="A650" s="267"/>
      <c r="B650" s="249"/>
      <c r="C650" s="252"/>
      <c r="Z650" s="255"/>
      <c r="AA650" s="250"/>
      <c r="AB650" s="249"/>
      <c r="AK650" s="249"/>
      <c r="AL650" s="249"/>
      <c r="AM650" s="249"/>
      <c r="AN650" s="249"/>
      <c r="AO650" s="249"/>
      <c r="AP650" s="249"/>
      <c r="AQ650" s="249"/>
      <c r="AR650" s="249"/>
      <c r="AS650" s="249"/>
      <c r="AT650" s="249"/>
      <c r="AU650" s="249"/>
      <c r="AV650" s="249"/>
      <c r="AW650" s="249"/>
      <c r="AX650" s="249"/>
      <c r="AY650" s="249"/>
      <c r="AZ650" s="249"/>
      <c r="BA650" s="249"/>
      <c r="BB650" s="249"/>
      <c r="BC650" s="249"/>
      <c r="BD650" s="249"/>
      <c r="BE650" s="249"/>
      <c r="BF650" s="249"/>
      <c r="BG650" s="249"/>
      <c r="BH650" s="249"/>
      <c r="BI650" s="249"/>
      <c r="BJ650" s="249"/>
      <c r="BK650" s="249"/>
      <c r="BL650" s="249"/>
      <c r="BM650" s="249"/>
      <c r="BN650" s="249"/>
      <c r="BO650" s="249"/>
      <c r="BP650" s="249"/>
      <c r="BQ650" s="249"/>
      <c r="BR650" s="249"/>
      <c r="BS650" s="249"/>
      <c r="BT650" s="249"/>
      <c r="BU650" s="249"/>
      <c r="BV650" s="249"/>
      <c r="BW650" s="249"/>
      <c r="BX650" s="249"/>
      <c r="BY650" s="249"/>
      <c r="BZ650" s="249"/>
      <c r="CA650" s="249"/>
      <c r="CB650" s="249"/>
      <c r="CC650" s="249"/>
      <c r="CD650" s="249"/>
      <c r="CE650" s="249"/>
      <c r="CF650" s="249"/>
      <c r="CG650" s="249"/>
      <c r="CH650" s="249"/>
      <c r="CI650" s="249"/>
      <c r="CJ650" s="249"/>
      <c r="CK650" s="249"/>
      <c r="CL650" s="249"/>
      <c r="CM650" s="249"/>
      <c r="CN650" s="249"/>
      <c r="CO650" s="249"/>
      <c r="CP650" s="249"/>
      <c r="CQ650" s="249"/>
      <c r="CR650" s="249"/>
      <c r="CS650" s="249"/>
      <c r="CT650" s="249"/>
      <c r="CU650" s="249"/>
      <c r="CV650" s="249"/>
      <c r="CW650" s="249"/>
      <c r="CX650" s="249"/>
      <c r="CY650" s="249"/>
      <c r="CZ650" s="249"/>
      <c r="DA650" s="249"/>
      <c r="DB650" s="249"/>
      <c r="DC650" s="249"/>
      <c r="DD650" s="249"/>
      <c r="DE650" s="249"/>
      <c r="DF650" s="249"/>
      <c r="DG650" s="249"/>
      <c r="DH650" s="249"/>
      <c r="DI650" s="249"/>
      <c r="DJ650" s="249"/>
      <c r="DK650" s="249"/>
      <c r="DL650" s="249"/>
      <c r="DM650" s="249"/>
      <c r="DN650" s="249"/>
      <c r="DO650" s="249"/>
      <c r="DP650" s="249"/>
      <c r="DQ650" s="249"/>
      <c r="DR650" s="249"/>
      <c r="DS650" s="249"/>
      <c r="DT650" s="249"/>
      <c r="DU650" s="249"/>
      <c r="DV650" s="249"/>
      <c r="DW650" s="249"/>
      <c r="DX650" s="249"/>
      <c r="DY650" s="249"/>
      <c r="DZ650" s="249"/>
      <c r="EA650" s="249"/>
      <c r="EB650" s="249"/>
      <c r="EC650" s="249"/>
      <c r="ED650" s="249"/>
      <c r="EE650" s="249"/>
      <c r="EF650" s="249"/>
      <c r="EG650" s="249"/>
      <c r="EH650" s="249"/>
      <c r="EI650" s="249"/>
      <c r="EJ650" s="249"/>
      <c r="EK650" s="249"/>
      <c r="EL650" s="249"/>
      <c r="EM650" s="249"/>
      <c r="EN650" s="249"/>
      <c r="EO650" s="249"/>
      <c r="EP650" s="249"/>
      <c r="EQ650" s="249"/>
      <c r="ER650" s="249"/>
      <c r="ES650" s="249"/>
      <c r="ET650" s="249"/>
      <c r="EU650" s="249"/>
      <c r="EV650" s="249"/>
      <c r="EW650" s="249"/>
      <c r="EX650" s="249"/>
      <c r="EY650" s="249"/>
      <c r="EZ650" s="249"/>
      <c r="FA650" s="249"/>
      <c r="FB650" s="249"/>
      <c r="FC650" s="249"/>
      <c r="FD650" s="249"/>
      <c r="FE650" s="249"/>
      <c r="FF650" s="249"/>
      <c r="FG650" s="249"/>
      <c r="FH650" s="249"/>
      <c r="FI650" s="249"/>
      <c r="FJ650" s="249"/>
      <c r="FK650" s="249"/>
      <c r="FL650" s="249"/>
      <c r="FM650" s="249"/>
      <c r="FN650" s="249"/>
      <c r="FO650" s="249"/>
      <c r="FP650" s="249"/>
      <c r="FQ650" s="249"/>
      <c r="FR650" s="249"/>
      <c r="FS650" s="249"/>
      <c r="FT650" s="249"/>
      <c r="FU650" s="249"/>
      <c r="FV650" s="249"/>
      <c r="FW650" s="249"/>
      <c r="FX650" s="249"/>
      <c r="FY650" s="249"/>
      <c r="FZ650" s="249"/>
      <c r="GA650" s="249"/>
      <c r="GB650" s="249"/>
      <c r="GC650" s="249"/>
      <c r="GD650" s="249"/>
      <c r="GE650" s="249"/>
      <c r="GF650" s="249"/>
      <c r="GG650" s="249"/>
      <c r="GH650" s="249"/>
      <c r="GI650" s="249"/>
      <c r="GJ650" s="249"/>
      <c r="GK650" s="249"/>
      <c r="GL650" s="249"/>
      <c r="GM650" s="249"/>
      <c r="GN650" s="249"/>
      <c r="GO650" s="249"/>
      <c r="GP650" s="249"/>
      <c r="GQ650" s="249"/>
      <c r="GR650" s="249"/>
    </row>
    <row r="651" spans="1:200" s="247" customFormat="1" x14ac:dyDescent="0.2">
      <c r="A651" s="267"/>
      <c r="B651" s="249"/>
      <c r="C651" s="252"/>
      <c r="Z651" s="255"/>
      <c r="AA651" s="250"/>
      <c r="AB651" s="249"/>
      <c r="AK651" s="249"/>
      <c r="AL651" s="249"/>
      <c r="AM651" s="249"/>
      <c r="AN651" s="249"/>
      <c r="AO651" s="249"/>
      <c r="AP651" s="249"/>
      <c r="AQ651" s="249"/>
      <c r="AR651" s="249"/>
      <c r="AS651" s="249"/>
      <c r="AT651" s="249"/>
      <c r="AU651" s="249"/>
      <c r="AV651" s="249"/>
      <c r="AW651" s="249"/>
      <c r="AX651" s="249"/>
      <c r="AY651" s="249"/>
      <c r="AZ651" s="249"/>
      <c r="BA651" s="249"/>
      <c r="BB651" s="249"/>
      <c r="BC651" s="249"/>
      <c r="BD651" s="249"/>
      <c r="BE651" s="249"/>
      <c r="BF651" s="249"/>
      <c r="BG651" s="249"/>
      <c r="BH651" s="249"/>
      <c r="BI651" s="249"/>
      <c r="BJ651" s="249"/>
      <c r="BK651" s="249"/>
      <c r="BL651" s="249"/>
      <c r="BM651" s="249"/>
      <c r="BN651" s="249"/>
      <c r="BO651" s="249"/>
      <c r="BP651" s="249"/>
      <c r="BQ651" s="249"/>
      <c r="BR651" s="249"/>
      <c r="BS651" s="249"/>
      <c r="BT651" s="249"/>
      <c r="BU651" s="249"/>
      <c r="BV651" s="249"/>
      <c r="BW651" s="249"/>
      <c r="BX651" s="249"/>
      <c r="BY651" s="249"/>
      <c r="BZ651" s="249"/>
      <c r="CA651" s="249"/>
      <c r="CB651" s="249"/>
      <c r="CC651" s="249"/>
      <c r="CD651" s="249"/>
      <c r="CE651" s="249"/>
      <c r="CF651" s="249"/>
      <c r="CG651" s="249"/>
      <c r="CH651" s="249"/>
      <c r="CI651" s="249"/>
      <c r="CJ651" s="249"/>
      <c r="CK651" s="249"/>
      <c r="CL651" s="249"/>
      <c r="CM651" s="249"/>
      <c r="CN651" s="249"/>
      <c r="CO651" s="249"/>
      <c r="CP651" s="249"/>
      <c r="CQ651" s="249"/>
      <c r="CR651" s="249"/>
      <c r="CS651" s="249"/>
      <c r="CT651" s="249"/>
      <c r="CU651" s="249"/>
      <c r="CV651" s="249"/>
      <c r="CW651" s="249"/>
      <c r="CX651" s="249"/>
      <c r="CY651" s="249"/>
      <c r="CZ651" s="249"/>
      <c r="DA651" s="249"/>
      <c r="DB651" s="249"/>
      <c r="DC651" s="249"/>
      <c r="DD651" s="249"/>
      <c r="DE651" s="249"/>
      <c r="DF651" s="249"/>
      <c r="DG651" s="249"/>
      <c r="DH651" s="249"/>
      <c r="DI651" s="249"/>
      <c r="DJ651" s="249"/>
      <c r="DK651" s="249"/>
      <c r="DL651" s="249"/>
      <c r="DM651" s="249"/>
      <c r="DN651" s="249"/>
      <c r="DO651" s="249"/>
      <c r="DP651" s="249"/>
      <c r="DQ651" s="249"/>
      <c r="DR651" s="249"/>
      <c r="DS651" s="249"/>
      <c r="DT651" s="249"/>
      <c r="DU651" s="249"/>
      <c r="DV651" s="249"/>
      <c r="DW651" s="249"/>
      <c r="DX651" s="249"/>
      <c r="DY651" s="249"/>
      <c r="DZ651" s="249"/>
      <c r="EA651" s="249"/>
      <c r="EB651" s="249"/>
      <c r="EC651" s="249"/>
      <c r="ED651" s="249"/>
      <c r="EE651" s="249"/>
      <c r="EF651" s="249"/>
      <c r="EG651" s="249"/>
      <c r="EH651" s="249"/>
      <c r="EI651" s="249"/>
      <c r="EJ651" s="249"/>
      <c r="EK651" s="249"/>
      <c r="EL651" s="249"/>
      <c r="EM651" s="249"/>
      <c r="EN651" s="249"/>
      <c r="EO651" s="249"/>
      <c r="EP651" s="249"/>
      <c r="EQ651" s="249"/>
      <c r="ER651" s="249"/>
      <c r="ES651" s="249"/>
      <c r="ET651" s="249"/>
      <c r="EU651" s="249"/>
      <c r="EV651" s="249"/>
      <c r="EW651" s="249"/>
      <c r="EX651" s="249"/>
      <c r="EY651" s="249"/>
      <c r="EZ651" s="249"/>
      <c r="FA651" s="249"/>
      <c r="FB651" s="249"/>
      <c r="FC651" s="249"/>
      <c r="FD651" s="249"/>
      <c r="FE651" s="249"/>
      <c r="FF651" s="249"/>
      <c r="FG651" s="249"/>
      <c r="FH651" s="249"/>
      <c r="FI651" s="249"/>
      <c r="FJ651" s="249"/>
      <c r="FK651" s="249"/>
      <c r="FL651" s="249"/>
      <c r="FM651" s="249"/>
      <c r="FN651" s="249"/>
      <c r="FO651" s="249"/>
      <c r="FP651" s="249"/>
      <c r="FQ651" s="249"/>
      <c r="FR651" s="249"/>
      <c r="FS651" s="249"/>
      <c r="FT651" s="249"/>
      <c r="FU651" s="249"/>
      <c r="FV651" s="249"/>
      <c r="FW651" s="249"/>
      <c r="FX651" s="249"/>
      <c r="FY651" s="249"/>
      <c r="FZ651" s="249"/>
      <c r="GA651" s="249"/>
      <c r="GB651" s="249"/>
      <c r="GC651" s="249"/>
      <c r="GD651" s="249"/>
      <c r="GE651" s="249"/>
      <c r="GF651" s="249"/>
      <c r="GG651" s="249"/>
      <c r="GH651" s="249"/>
      <c r="GI651" s="249"/>
      <c r="GJ651" s="249"/>
      <c r="GK651" s="249"/>
      <c r="GL651" s="249"/>
      <c r="GM651" s="249"/>
      <c r="GN651" s="249"/>
      <c r="GO651" s="249"/>
      <c r="GP651" s="249"/>
      <c r="GQ651" s="249"/>
      <c r="GR651" s="249"/>
    </row>
    <row r="652" spans="1:200" s="247" customFormat="1" x14ac:dyDescent="0.2">
      <c r="A652" s="267"/>
      <c r="B652" s="249"/>
      <c r="C652" s="252"/>
      <c r="Z652" s="255"/>
      <c r="AA652" s="250"/>
      <c r="AB652" s="249"/>
      <c r="AK652" s="249"/>
      <c r="AL652" s="249"/>
      <c r="AM652" s="249"/>
      <c r="AN652" s="249"/>
      <c r="AO652" s="249"/>
      <c r="AP652" s="249"/>
      <c r="AQ652" s="249"/>
      <c r="AR652" s="249"/>
      <c r="AS652" s="249"/>
      <c r="AT652" s="249"/>
      <c r="AU652" s="249"/>
      <c r="AV652" s="249"/>
      <c r="AW652" s="249"/>
      <c r="AX652" s="249"/>
      <c r="AY652" s="249"/>
      <c r="AZ652" s="249"/>
      <c r="BA652" s="249"/>
      <c r="BB652" s="249"/>
      <c r="BC652" s="249"/>
      <c r="BD652" s="249"/>
      <c r="BE652" s="249"/>
      <c r="BF652" s="249"/>
      <c r="BG652" s="249"/>
      <c r="BH652" s="249"/>
      <c r="BI652" s="249"/>
      <c r="BJ652" s="249"/>
      <c r="BK652" s="249"/>
      <c r="BL652" s="249"/>
      <c r="BM652" s="249"/>
      <c r="BN652" s="249"/>
      <c r="BO652" s="249"/>
      <c r="BP652" s="249"/>
      <c r="BQ652" s="249"/>
      <c r="BR652" s="249"/>
      <c r="BS652" s="249"/>
      <c r="BT652" s="249"/>
      <c r="BU652" s="249"/>
      <c r="BV652" s="249"/>
      <c r="BW652" s="249"/>
      <c r="BX652" s="249"/>
      <c r="BY652" s="249"/>
      <c r="BZ652" s="249"/>
      <c r="CA652" s="249"/>
      <c r="CB652" s="249"/>
      <c r="CC652" s="249"/>
      <c r="CD652" s="249"/>
      <c r="CE652" s="249"/>
      <c r="CF652" s="249"/>
      <c r="CG652" s="249"/>
      <c r="CH652" s="249"/>
      <c r="CI652" s="249"/>
      <c r="CJ652" s="249"/>
      <c r="CK652" s="249"/>
      <c r="CL652" s="249"/>
      <c r="CM652" s="249"/>
      <c r="CN652" s="249"/>
      <c r="CO652" s="249"/>
      <c r="CP652" s="249"/>
      <c r="CQ652" s="249"/>
      <c r="CR652" s="249"/>
      <c r="CS652" s="249"/>
      <c r="CT652" s="249"/>
      <c r="CU652" s="249"/>
      <c r="CV652" s="249"/>
      <c r="CW652" s="249"/>
      <c r="CX652" s="249"/>
      <c r="CY652" s="249"/>
      <c r="CZ652" s="249"/>
      <c r="DA652" s="249"/>
      <c r="DB652" s="249"/>
      <c r="DC652" s="249"/>
      <c r="DD652" s="249"/>
      <c r="DE652" s="249"/>
      <c r="DF652" s="249"/>
      <c r="DG652" s="249"/>
      <c r="DH652" s="249"/>
      <c r="DI652" s="249"/>
      <c r="DJ652" s="249"/>
      <c r="DK652" s="249"/>
      <c r="DL652" s="249"/>
      <c r="DM652" s="249"/>
      <c r="DN652" s="249"/>
      <c r="DO652" s="249"/>
      <c r="DP652" s="249"/>
      <c r="DQ652" s="249"/>
      <c r="DR652" s="249"/>
      <c r="DS652" s="249"/>
      <c r="DT652" s="249"/>
      <c r="DU652" s="249"/>
      <c r="DV652" s="249"/>
      <c r="DW652" s="249"/>
      <c r="DX652" s="249"/>
      <c r="DY652" s="249"/>
      <c r="DZ652" s="249"/>
      <c r="EA652" s="249"/>
      <c r="EB652" s="249"/>
      <c r="EC652" s="249"/>
      <c r="ED652" s="249"/>
      <c r="EE652" s="249"/>
      <c r="EF652" s="249"/>
      <c r="EG652" s="249"/>
      <c r="EH652" s="249"/>
      <c r="EI652" s="249"/>
      <c r="EJ652" s="249"/>
      <c r="EK652" s="249"/>
      <c r="EL652" s="249"/>
      <c r="EM652" s="249"/>
      <c r="EN652" s="249"/>
      <c r="EO652" s="249"/>
      <c r="EP652" s="249"/>
      <c r="EQ652" s="249"/>
      <c r="ER652" s="249"/>
      <c r="ES652" s="249"/>
      <c r="ET652" s="249"/>
      <c r="EU652" s="249"/>
      <c r="EV652" s="249"/>
      <c r="EW652" s="249"/>
      <c r="EX652" s="249"/>
      <c r="EY652" s="249"/>
      <c r="EZ652" s="249"/>
      <c r="FA652" s="249"/>
      <c r="FB652" s="249"/>
      <c r="FC652" s="249"/>
      <c r="FD652" s="249"/>
      <c r="FE652" s="249"/>
      <c r="FF652" s="249"/>
      <c r="FG652" s="249"/>
      <c r="FH652" s="249"/>
      <c r="FI652" s="249"/>
      <c r="FJ652" s="249"/>
      <c r="FK652" s="249"/>
      <c r="FL652" s="249"/>
      <c r="FM652" s="249"/>
      <c r="FN652" s="249"/>
      <c r="FO652" s="249"/>
      <c r="FP652" s="249"/>
      <c r="FQ652" s="249"/>
      <c r="FR652" s="249"/>
      <c r="FS652" s="249"/>
      <c r="FT652" s="249"/>
      <c r="FU652" s="249"/>
      <c r="FV652" s="249"/>
      <c r="FW652" s="249"/>
      <c r="FX652" s="249"/>
      <c r="FY652" s="249"/>
      <c r="FZ652" s="249"/>
      <c r="GA652" s="249"/>
      <c r="GB652" s="249"/>
      <c r="GC652" s="249"/>
      <c r="GD652" s="249"/>
      <c r="GE652" s="249"/>
      <c r="GF652" s="249"/>
      <c r="GG652" s="249"/>
      <c r="GH652" s="249"/>
      <c r="GI652" s="249"/>
      <c r="GJ652" s="249"/>
      <c r="GK652" s="249"/>
      <c r="GL652" s="249"/>
      <c r="GM652" s="249"/>
      <c r="GN652" s="249"/>
      <c r="GO652" s="249"/>
      <c r="GP652" s="249"/>
      <c r="GQ652" s="249"/>
      <c r="GR652" s="249"/>
    </row>
    <row r="653" spans="1:200" s="247" customFormat="1" x14ac:dyDescent="0.2">
      <c r="A653" s="267"/>
      <c r="B653" s="249"/>
      <c r="C653" s="252"/>
      <c r="Z653" s="255"/>
      <c r="AA653" s="250"/>
      <c r="AB653" s="249"/>
      <c r="AK653" s="249"/>
      <c r="AL653" s="249"/>
      <c r="AM653" s="249"/>
      <c r="AN653" s="249"/>
      <c r="AO653" s="249"/>
      <c r="AP653" s="249"/>
      <c r="AQ653" s="249"/>
      <c r="AR653" s="249"/>
      <c r="AS653" s="249"/>
      <c r="AT653" s="249"/>
      <c r="AU653" s="249"/>
      <c r="AV653" s="249"/>
      <c r="AW653" s="249"/>
      <c r="AX653" s="249"/>
      <c r="AY653" s="249"/>
      <c r="AZ653" s="249"/>
      <c r="BA653" s="249"/>
      <c r="BB653" s="249"/>
      <c r="BC653" s="249"/>
      <c r="BD653" s="249"/>
      <c r="BE653" s="249"/>
      <c r="BF653" s="249"/>
      <c r="BG653" s="249"/>
      <c r="BH653" s="249"/>
      <c r="BI653" s="249"/>
      <c r="BJ653" s="249"/>
      <c r="BK653" s="249"/>
      <c r="BL653" s="249"/>
      <c r="BM653" s="249"/>
      <c r="BN653" s="249"/>
      <c r="BO653" s="249"/>
      <c r="BP653" s="249"/>
      <c r="BQ653" s="249"/>
      <c r="BR653" s="249"/>
      <c r="BS653" s="249"/>
      <c r="BT653" s="249"/>
      <c r="BU653" s="249"/>
      <c r="BV653" s="249"/>
      <c r="BW653" s="249"/>
      <c r="BX653" s="249"/>
      <c r="BY653" s="249"/>
      <c r="BZ653" s="249"/>
      <c r="CA653" s="249"/>
      <c r="CB653" s="249"/>
      <c r="CC653" s="249"/>
      <c r="CD653" s="249"/>
      <c r="CE653" s="249"/>
      <c r="CF653" s="249"/>
      <c r="CG653" s="249"/>
      <c r="CH653" s="249"/>
      <c r="CI653" s="249"/>
      <c r="CJ653" s="249"/>
      <c r="CK653" s="249"/>
      <c r="CL653" s="249"/>
      <c r="CM653" s="249"/>
      <c r="CN653" s="249"/>
      <c r="CO653" s="249"/>
      <c r="CP653" s="249"/>
      <c r="CQ653" s="249"/>
      <c r="CR653" s="249"/>
      <c r="CS653" s="249"/>
      <c r="CT653" s="249"/>
      <c r="CU653" s="249"/>
      <c r="CV653" s="249"/>
      <c r="CW653" s="249"/>
      <c r="CX653" s="249"/>
      <c r="CY653" s="249"/>
      <c r="CZ653" s="249"/>
      <c r="DA653" s="249"/>
      <c r="DB653" s="249"/>
      <c r="DC653" s="249"/>
      <c r="DD653" s="249"/>
      <c r="DE653" s="249"/>
      <c r="DF653" s="249"/>
      <c r="DG653" s="249"/>
      <c r="DH653" s="249"/>
      <c r="DI653" s="249"/>
      <c r="DJ653" s="249"/>
      <c r="DK653" s="249"/>
      <c r="DL653" s="249"/>
      <c r="DM653" s="249"/>
      <c r="DN653" s="249"/>
      <c r="DO653" s="249"/>
      <c r="DP653" s="249"/>
      <c r="DQ653" s="249"/>
      <c r="DR653" s="249"/>
      <c r="DS653" s="249"/>
      <c r="DT653" s="249"/>
      <c r="DU653" s="249"/>
      <c r="DV653" s="249"/>
      <c r="DW653" s="249"/>
      <c r="DX653" s="249"/>
      <c r="DY653" s="249"/>
      <c r="DZ653" s="249"/>
      <c r="EA653" s="249"/>
      <c r="EB653" s="249"/>
      <c r="EC653" s="249"/>
      <c r="ED653" s="249"/>
      <c r="EE653" s="249"/>
      <c r="EF653" s="249"/>
      <c r="EG653" s="249"/>
      <c r="EH653" s="249"/>
      <c r="EI653" s="249"/>
      <c r="EJ653" s="249"/>
      <c r="EK653" s="249"/>
      <c r="EL653" s="249"/>
      <c r="EM653" s="249"/>
      <c r="EN653" s="249"/>
      <c r="EO653" s="249"/>
      <c r="EP653" s="249"/>
      <c r="EQ653" s="249"/>
      <c r="ER653" s="249"/>
      <c r="ES653" s="249"/>
      <c r="ET653" s="249"/>
      <c r="EU653" s="249"/>
      <c r="EV653" s="249"/>
      <c r="EW653" s="249"/>
      <c r="EX653" s="249"/>
      <c r="EY653" s="249"/>
      <c r="EZ653" s="249"/>
      <c r="FA653" s="249"/>
      <c r="FB653" s="249"/>
      <c r="FC653" s="249"/>
      <c r="FD653" s="249"/>
      <c r="FE653" s="249"/>
      <c r="FF653" s="249"/>
      <c r="FG653" s="249"/>
      <c r="FH653" s="249"/>
      <c r="FI653" s="249"/>
      <c r="FJ653" s="249"/>
      <c r="FK653" s="249"/>
      <c r="FL653" s="249"/>
      <c r="FM653" s="249"/>
      <c r="FN653" s="249"/>
      <c r="FO653" s="249"/>
      <c r="FP653" s="249"/>
      <c r="FQ653" s="249"/>
      <c r="FR653" s="249"/>
      <c r="FS653" s="249"/>
      <c r="FT653" s="249"/>
      <c r="FU653" s="249"/>
      <c r="FV653" s="249"/>
      <c r="FW653" s="249"/>
      <c r="FX653" s="249"/>
      <c r="FY653" s="249"/>
      <c r="FZ653" s="249"/>
      <c r="GA653" s="249"/>
      <c r="GB653" s="249"/>
      <c r="GC653" s="249"/>
      <c r="GD653" s="249"/>
      <c r="GE653" s="249"/>
      <c r="GF653" s="249"/>
      <c r="GG653" s="249"/>
      <c r="GH653" s="249"/>
      <c r="GI653" s="249"/>
      <c r="GJ653" s="249"/>
      <c r="GK653" s="249"/>
      <c r="GL653" s="249"/>
      <c r="GM653" s="249"/>
      <c r="GN653" s="249"/>
      <c r="GO653" s="249"/>
      <c r="GP653" s="249"/>
      <c r="GQ653" s="249"/>
      <c r="GR653" s="249"/>
    </row>
    <row r="654" spans="1:200" s="247" customFormat="1" x14ac:dyDescent="0.2">
      <c r="A654" s="267"/>
      <c r="B654" s="249"/>
      <c r="C654" s="252"/>
      <c r="Z654" s="255"/>
      <c r="AA654" s="250"/>
      <c r="AB654" s="249"/>
      <c r="AK654" s="249"/>
      <c r="AL654" s="249"/>
      <c r="AM654" s="249"/>
      <c r="AN654" s="249"/>
      <c r="AO654" s="249"/>
      <c r="AP654" s="249"/>
      <c r="AQ654" s="249"/>
      <c r="AR654" s="249"/>
      <c r="AS654" s="249"/>
      <c r="AT654" s="249"/>
      <c r="AU654" s="249"/>
      <c r="AV654" s="249"/>
      <c r="AW654" s="249"/>
      <c r="AX654" s="249"/>
      <c r="AY654" s="249"/>
      <c r="AZ654" s="249"/>
      <c r="BA654" s="249"/>
      <c r="BB654" s="249"/>
      <c r="BC654" s="249"/>
      <c r="BD654" s="249"/>
      <c r="BE654" s="249"/>
      <c r="BF654" s="249"/>
      <c r="BG654" s="249"/>
      <c r="BH654" s="249"/>
      <c r="BI654" s="249"/>
      <c r="BJ654" s="249"/>
      <c r="BK654" s="249"/>
      <c r="BL654" s="249"/>
      <c r="BM654" s="249"/>
      <c r="BN654" s="249"/>
      <c r="BO654" s="249"/>
      <c r="BP654" s="249"/>
      <c r="BQ654" s="249"/>
      <c r="BR654" s="249"/>
      <c r="BS654" s="249"/>
      <c r="BT654" s="249"/>
      <c r="BU654" s="249"/>
      <c r="BV654" s="249"/>
      <c r="BW654" s="249"/>
      <c r="BX654" s="249"/>
      <c r="BY654" s="249"/>
      <c r="BZ654" s="249"/>
      <c r="CA654" s="249"/>
      <c r="CB654" s="249"/>
      <c r="CC654" s="249"/>
      <c r="CD654" s="249"/>
      <c r="CE654" s="249"/>
      <c r="CF654" s="249"/>
      <c r="CG654" s="249"/>
      <c r="CH654" s="249"/>
      <c r="CI654" s="249"/>
      <c r="CJ654" s="249"/>
      <c r="CK654" s="249"/>
      <c r="CL654" s="249"/>
      <c r="CM654" s="249"/>
      <c r="CN654" s="249"/>
      <c r="CO654" s="249"/>
      <c r="CP654" s="249"/>
      <c r="CQ654" s="249"/>
      <c r="CR654" s="249"/>
      <c r="CS654" s="249"/>
      <c r="CT654" s="249"/>
      <c r="CU654" s="249"/>
      <c r="CV654" s="249"/>
      <c r="CW654" s="249"/>
      <c r="CX654" s="249"/>
      <c r="CY654" s="249"/>
      <c r="CZ654" s="249"/>
      <c r="DA654" s="249"/>
      <c r="DB654" s="249"/>
      <c r="DC654" s="249"/>
      <c r="DD654" s="249"/>
      <c r="DE654" s="249"/>
      <c r="DF654" s="249"/>
      <c r="DG654" s="249"/>
      <c r="DH654" s="249"/>
      <c r="DI654" s="249"/>
      <c r="DJ654" s="249"/>
      <c r="DK654" s="249"/>
      <c r="DL654" s="249"/>
      <c r="DM654" s="249"/>
      <c r="DN654" s="249"/>
      <c r="DO654" s="249"/>
      <c r="DP654" s="249"/>
      <c r="DQ654" s="249"/>
      <c r="DR654" s="249"/>
      <c r="DS654" s="249"/>
      <c r="DT654" s="249"/>
      <c r="DU654" s="249"/>
      <c r="DV654" s="249"/>
      <c r="DW654" s="249"/>
      <c r="DX654" s="249"/>
      <c r="DY654" s="249"/>
      <c r="DZ654" s="249"/>
      <c r="EA654" s="249"/>
      <c r="EB654" s="249"/>
      <c r="EC654" s="249"/>
      <c r="ED654" s="249"/>
      <c r="EE654" s="249"/>
      <c r="EF654" s="249"/>
      <c r="EG654" s="249"/>
      <c r="EH654" s="249"/>
      <c r="EI654" s="249"/>
      <c r="EJ654" s="249"/>
      <c r="EK654" s="249"/>
      <c r="EL654" s="249"/>
      <c r="EM654" s="249"/>
      <c r="EN654" s="249"/>
      <c r="EO654" s="249"/>
      <c r="EP654" s="249"/>
      <c r="EQ654" s="249"/>
      <c r="ER654" s="249"/>
      <c r="ES654" s="249"/>
      <c r="ET654" s="249"/>
      <c r="EU654" s="249"/>
      <c r="EV654" s="249"/>
      <c r="EW654" s="249"/>
      <c r="EX654" s="249"/>
      <c r="EY654" s="249"/>
      <c r="EZ654" s="249"/>
      <c r="FA654" s="249"/>
      <c r="FB654" s="249"/>
      <c r="FC654" s="249"/>
      <c r="FD654" s="249"/>
      <c r="FE654" s="249"/>
      <c r="FF654" s="249"/>
      <c r="FG654" s="249"/>
      <c r="FH654" s="249"/>
      <c r="FI654" s="249"/>
      <c r="FJ654" s="249"/>
      <c r="FK654" s="249"/>
      <c r="FL654" s="249"/>
      <c r="FM654" s="249"/>
      <c r="FN654" s="249"/>
      <c r="FO654" s="249"/>
      <c r="FP654" s="249"/>
      <c r="FQ654" s="249"/>
      <c r="FR654" s="249"/>
      <c r="FS654" s="249"/>
      <c r="FT654" s="249"/>
      <c r="FU654" s="249"/>
      <c r="FV654" s="249"/>
      <c r="FW654" s="249"/>
      <c r="FX654" s="249"/>
      <c r="FY654" s="249"/>
      <c r="FZ654" s="249"/>
      <c r="GA654" s="249"/>
      <c r="GB654" s="249"/>
      <c r="GC654" s="249"/>
      <c r="GD654" s="249"/>
      <c r="GE654" s="249"/>
      <c r="GF654" s="249"/>
      <c r="GG654" s="249"/>
      <c r="GH654" s="249"/>
      <c r="GI654" s="249"/>
      <c r="GJ654" s="249"/>
      <c r="GK654" s="249"/>
      <c r="GL654" s="249"/>
      <c r="GM654" s="249"/>
      <c r="GN654" s="249"/>
      <c r="GO654" s="249"/>
      <c r="GP654" s="249"/>
      <c r="GQ654" s="249"/>
      <c r="GR654" s="249"/>
    </row>
    <row r="655" spans="1:200" s="247" customFormat="1" x14ac:dyDescent="0.2">
      <c r="A655" s="267"/>
      <c r="B655" s="249"/>
      <c r="C655" s="252"/>
      <c r="Z655" s="255"/>
      <c r="AA655" s="250"/>
      <c r="AB655" s="249"/>
      <c r="AK655" s="249"/>
      <c r="AL655" s="249"/>
      <c r="AM655" s="249"/>
      <c r="AN655" s="249"/>
      <c r="AO655" s="249"/>
      <c r="AP655" s="249"/>
      <c r="AQ655" s="249"/>
      <c r="AR655" s="249"/>
      <c r="AS655" s="249"/>
      <c r="AT655" s="249"/>
      <c r="AU655" s="249"/>
      <c r="AV655" s="249"/>
      <c r="AW655" s="249"/>
      <c r="AX655" s="249"/>
      <c r="AY655" s="249"/>
      <c r="AZ655" s="249"/>
      <c r="BA655" s="249"/>
      <c r="BB655" s="249"/>
      <c r="BC655" s="249"/>
      <c r="BD655" s="249"/>
      <c r="BE655" s="249"/>
      <c r="BF655" s="249"/>
      <c r="BG655" s="249"/>
      <c r="BH655" s="249"/>
      <c r="BI655" s="249"/>
      <c r="BJ655" s="249"/>
      <c r="BK655" s="249"/>
      <c r="BL655" s="249"/>
      <c r="BM655" s="249"/>
      <c r="BN655" s="249"/>
      <c r="BO655" s="249"/>
      <c r="BP655" s="249"/>
      <c r="BQ655" s="249"/>
      <c r="BR655" s="249"/>
      <c r="BS655" s="249"/>
      <c r="BT655" s="249"/>
      <c r="BU655" s="249"/>
      <c r="BV655" s="249"/>
      <c r="BW655" s="249"/>
      <c r="BX655" s="249"/>
      <c r="BY655" s="249"/>
      <c r="BZ655" s="249"/>
      <c r="CA655" s="249"/>
      <c r="CB655" s="249"/>
      <c r="CC655" s="249"/>
      <c r="CD655" s="249"/>
      <c r="CE655" s="249"/>
      <c r="CF655" s="249"/>
      <c r="CG655" s="249"/>
      <c r="CH655" s="249"/>
      <c r="CI655" s="249"/>
      <c r="CJ655" s="249"/>
      <c r="CK655" s="249"/>
      <c r="CL655" s="249"/>
      <c r="CM655" s="249"/>
      <c r="CN655" s="249"/>
      <c r="CO655" s="249"/>
      <c r="CP655" s="249"/>
      <c r="CQ655" s="249"/>
      <c r="CR655" s="249"/>
      <c r="CS655" s="249"/>
      <c r="CT655" s="249"/>
      <c r="CU655" s="249"/>
      <c r="CV655" s="249"/>
      <c r="CW655" s="249"/>
      <c r="CX655" s="249"/>
      <c r="CY655" s="249"/>
      <c r="CZ655" s="249"/>
      <c r="DA655" s="249"/>
      <c r="DB655" s="249"/>
      <c r="DC655" s="249"/>
      <c r="DD655" s="249"/>
      <c r="DE655" s="249"/>
      <c r="DF655" s="249"/>
      <c r="DG655" s="249"/>
      <c r="DH655" s="249"/>
      <c r="DI655" s="249"/>
      <c r="DJ655" s="249"/>
      <c r="DK655" s="249"/>
      <c r="DL655" s="249"/>
      <c r="DM655" s="249"/>
      <c r="DN655" s="249"/>
      <c r="DO655" s="249"/>
      <c r="DP655" s="249"/>
      <c r="DQ655" s="249"/>
      <c r="DR655" s="249"/>
      <c r="DS655" s="249"/>
      <c r="DT655" s="249"/>
      <c r="DU655" s="249"/>
      <c r="DV655" s="249"/>
      <c r="DW655" s="249"/>
      <c r="DX655" s="249"/>
      <c r="DY655" s="249"/>
      <c r="DZ655" s="249"/>
      <c r="EA655" s="249"/>
      <c r="EB655" s="249"/>
      <c r="EC655" s="249"/>
      <c r="ED655" s="249"/>
      <c r="EE655" s="249"/>
      <c r="EF655" s="249"/>
      <c r="EG655" s="249"/>
      <c r="EH655" s="249"/>
      <c r="EI655" s="249"/>
      <c r="EJ655" s="249"/>
      <c r="EK655" s="249"/>
      <c r="EL655" s="249"/>
      <c r="EM655" s="249"/>
      <c r="EN655" s="249"/>
      <c r="EO655" s="249"/>
      <c r="EP655" s="249"/>
      <c r="EQ655" s="249"/>
      <c r="ER655" s="249"/>
      <c r="ES655" s="249"/>
      <c r="ET655" s="249"/>
      <c r="EU655" s="249"/>
      <c r="EV655" s="249"/>
      <c r="EW655" s="249"/>
      <c r="EX655" s="249"/>
      <c r="EY655" s="249"/>
      <c r="EZ655" s="249"/>
      <c r="FA655" s="249"/>
      <c r="FB655" s="249"/>
      <c r="FC655" s="249"/>
      <c r="FD655" s="249"/>
      <c r="FE655" s="249"/>
      <c r="FF655" s="249"/>
      <c r="FG655" s="249"/>
      <c r="FH655" s="249"/>
      <c r="FI655" s="249"/>
      <c r="FJ655" s="249"/>
      <c r="FK655" s="249"/>
      <c r="FL655" s="249"/>
      <c r="FM655" s="249"/>
      <c r="FN655" s="249"/>
      <c r="FO655" s="249"/>
      <c r="FP655" s="249"/>
      <c r="FQ655" s="249"/>
      <c r="FR655" s="249"/>
      <c r="FS655" s="249"/>
      <c r="FT655" s="249"/>
      <c r="FU655" s="249"/>
      <c r="FV655" s="249"/>
      <c r="FW655" s="249"/>
      <c r="FX655" s="249"/>
      <c r="FY655" s="249"/>
      <c r="FZ655" s="249"/>
      <c r="GA655" s="249"/>
      <c r="GB655" s="249"/>
      <c r="GC655" s="249"/>
      <c r="GD655" s="249"/>
      <c r="GE655" s="249"/>
      <c r="GF655" s="249"/>
      <c r="GG655" s="249"/>
      <c r="GH655" s="249"/>
      <c r="GI655" s="249"/>
      <c r="GJ655" s="249"/>
      <c r="GK655" s="249"/>
      <c r="GL655" s="249"/>
      <c r="GM655" s="249"/>
      <c r="GN655" s="249"/>
      <c r="GO655" s="249"/>
      <c r="GP655" s="249"/>
      <c r="GQ655" s="249"/>
      <c r="GR655" s="249"/>
    </row>
    <row r="656" spans="1:200" s="247" customFormat="1" x14ac:dyDescent="0.2">
      <c r="A656" s="267"/>
      <c r="B656" s="249"/>
      <c r="C656" s="252"/>
      <c r="Z656" s="255"/>
      <c r="AA656" s="250"/>
      <c r="AB656" s="249"/>
      <c r="AK656" s="249"/>
      <c r="AL656" s="249"/>
      <c r="AM656" s="249"/>
      <c r="AN656" s="249"/>
      <c r="AO656" s="249"/>
      <c r="AP656" s="249"/>
      <c r="AQ656" s="249"/>
      <c r="AR656" s="249"/>
      <c r="AS656" s="249"/>
      <c r="AT656" s="249"/>
      <c r="AU656" s="249"/>
      <c r="AV656" s="249"/>
      <c r="AW656" s="249"/>
      <c r="AX656" s="249"/>
      <c r="AY656" s="249"/>
      <c r="AZ656" s="249"/>
      <c r="BA656" s="249"/>
      <c r="BB656" s="249"/>
      <c r="BC656" s="249"/>
      <c r="BD656" s="249"/>
      <c r="BE656" s="249"/>
      <c r="BF656" s="249"/>
      <c r="BG656" s="249"/>
      <c r="BH656" s="249"/>
      <c r="BI656" s="249"/>
      <c r="BJ656" s="249"/>
      <c r="BK656" s="249"/>
      <c r="BL656" s="249"/>
      <c r="BM656" s="249"/>
      <c r="BN656" s="249"/>
      <c r="BO656" s="249"/>
      <c r="BP656" s="249"/>
      <c r="BQ656" s="249"/>
      <c r="BR656" s="249"/>
      <c r="BS656" s="249"/>
      <c r="BT656" s="249"/>
      <c r="BU656" s="249"/>
      <c r="BV656" s="249"/>
      <c r="BW656" s="249"/>
      <c r="BX656" s="249"/>
      <c r="BY656" s="249"/>
      <c r="BZ656" s="249"/>
      <c r="CA656" s="249"/>
      <c r="CB656" s="249"/>
      <c r="CC656" s="249"/>
      <c r="CD656" s="249"/>
      <c r="CE656" s="249"/>
      <c r="CF656" s="249"/>
      <c r="CG656" s="249"/>
      <c r="CH656" s="249"/>
      <c r="CI656" s="249"/>
      <c r="CJ656" s="249"/>
      <c r="CK656" s="249"/>
      <c r="CL656" s="249"/>
      <c r="CM656" s="249"/>
      <c r="CN656" s="249"/>
      <c r="CO656" s="249"/>
      <c r="CP656" s="249"/>
      <c r="CQ656" s="249"/>
      <c r="CR656" s="249"/>
      <c r="CS656" s="249"/>
      <c r="CT656" s="249"/>
      <c r="CU656" s="249"/>
      <c r="CV656" s="249"/>
      <c r="CW656" s="249"/>
      <c r="CX656" s="249"/>
      <c r="CY656" s="249"/>
      <c r="CZ656" s="249"/>
      <c r="DA656" s="249"/>
      <c r="DB656" s="249"/>
      <c r="DC656" s="249"/>
      <c r="DD656" s="249"/>
      <c r="DE656" s="249"/>
      <c r="DF656" s="249"/>
      <c r="DG656" s="249"/>
      <c r="DH656" s="249"/>
      <c r="DI656" s="249"/>
      <c r="DJ656" s="249"/>
      <c r="DK656" s="249"/>
      <c r="DL656" s="249"/>
      <c r="DM656" s="249"/>
      <c r="DN656" s="249"/>
      <c r="DO656" s="249"/>
      <c r="DP656" s="249"/>
      <c r="DQ656" s="249"/>
      <c r="DR656" s="249"/>
      <c r="DS656" s="249"/>
      <c r="DT656" s="249"/>
      <c r="DU656" s="249"/>
      <c r="DV656" s="249"/>
      <c r="DW656" s="249"/>
      <c r="DX656" s="249"/>
      <c r="DY656" s="249"/>
      <c r="DZ656" s="249"/>
      <c r="EA656" s="249"/>
      <c r="EB656" s="249"/>
      <c r="EC656" s="249"/>
      <c r="ED656" s="249"/>
      <c r="EE656" s="249"/>
      <c r="EF656" s="249"/>
      <c r="EG656" s="249"/>
      <c r="EH656" s="249"/>
      <c r="EI656" s="249"/>
      <c r="EJ656" s="249"/>
      <c r="EK656" s="249"/>
      <c r="EL656" s="249"/>
      <c r="EM656" s="249"/>
      <c r="EN656" s="249"/>
      <c r="EO656" s="249"/>
      <c r="EP656" s="249"/>
      <c r="EQ656" s="249"/>
      <c r="ER656" s="249"/>
      <c r="ES656" s="249"/>
      <c r="ET656" s="249"/>
      <c r="EU656" s="249"/>
      <c r="EV656" s="249"/>
      <c r="EW656" s="249"/>
      <c r="EX656" s="249"/>
      <c r="EY656" s="249"/>
      <c r="EZ656" s="249"/>
      <c r="FA656" s="249"/>
      <c r="FB656" s="249"/>
      <c r="FC656" s="249"/>
      <c r="FD656" s="249"/>
      <c r="FE656" s="249"/>
      <c r="FF656" s="249"/>
      <c r="FG656" s="249"/>
      <c r="FH656" s="249"/>
      <c r="FI656" s="249"/>
      <c r="FJ656" s="249"/>
      <c r="FK656" s="249"/>
      <c r="FL656" s="249"/>
      <c r="FM656" s="249"/>
      <c r="FN656" s="249"/>
      <c r="FO656" s="249"/>
      <c r="FP656" s="249"/>
      <c r="FQ656" s="249"/>
      <c r="FR656" s="249"/>
      <c r="FS656" s="249"/>
      <c r="FT656" s="249"/>
      <c r="FU656" s="249"/>
      <c r="FV656" s="249"/>
      <c r="FW656" s="249"/>
      <c r="FX656" s="249"/>
      <c r="FY656" s="249"/>
      <c r="FZ656" s="249"/>
      <c r="GA656" s="249"/>
      <c r="GB656" s="249"/>
      <c r="GC656" s="249"/>
      <c r="GD656" s="249"/>
      <c r="GE656" s="249"/>
      <c r="GF656" s="249"/>
      <c r="GG656" s="249"/>
      <c r="GH656" s="249"/>
      <c r="GI656" s="249"/>
      <c r="GJ656" s="249"/>
      <c r="GK656" s="249"/>
      <c r="GL656" s="249"/>
      <c r="GM656" s="249"/>
      <c r="GN656" s="249"/>
      <c r="GO656" s="249"/>
      <c r="GP656" s="249"/>
      <c r="GQ656" s="249"/>
      <c r="GR656" s="249"/>
    </row>
    <row r="657" spans="1:200" s="247" customFormat="1" x14ac:dyDescent="0.2">
      <c r="A657" s="267"/>
      <c r="B657" s="249"/>
      <c r="C657" s="252"/>
      <c r="Z657" s="255"/>
      <c r="AA657" s="250"/>
      <c r="AB657" s="249"/>
      <c r="AK657" s="249"/>
      <c r="AL657" s="249"/>
      <c r="AM657" s="249"/>
      <c r="AN657" s="249"/>
      <c r="AO657" s="249"/>
      <c r="AP657" s="249"/>
      <c r="AQ657" s="249"/>
      <c r="AR657" s="249"/>
      <c r="AS657" s="249"/>
      <c r="AT657" s="249"/>
      <c r="AU657" s="249"/>
      <c r="AV657" s="249"/>
      <c r="AW657" s="249"/>
      <c r="AX657" s="249"/>
      <c r="AY657" s="249"/>
      <c r="AZ657" s="249"/>
      <c r="BA657" s="249"/>
      <c r="BB657" s="249"/>
      <c r="BC657" s="249"/>
      <c r="BD657" s="249"/>
      <c r="BE657" s="249"/>
      <c r="BF657" s="249"/>
      <c r="BG657" s="249"/>
      <c r="BH657" s="249"/>
      <c r="BI657" s="249"/>
      <c r="BJ657" s="249"/>
      <c r="BK657" s="249"/>
      <c r="BL657" s="249"/>
      <c r="BM657" s="249"/>
      <c r="BN657" s="249"/>
      <c r="BO657" s="249"/>
      <c r="BP657" s="249"/>
      <c r="BQ657" s="249"/>
      <c r="BR657" s="249"/>
      <c r="BS657" s="249"/>
      <c r="BT657" s="249"/>
      <c r="BU657" s="249"/>
      <c r="BV657" s="249"/>
      <c r="BW657" s="249"/>
      <c r="BX657" s="249"/>
      <c r="BY657" s="249"/>
      <c r="BZ657" s="249"/>
      <c r="CA657" s="249"/>
      <c r="CB657" s="249"/>
      <c r="CC657" s="249"/>
      <c r="CD657" s="249"/>
      <c r="CE657" s="249"/>
      <c r="CF657" s="249"/>
      <c r="CG657" s="249"/>
      <c r="CH657" s="249"/>
      <c r="CI657" s="249"/>
      <c r="CJ657" s="249"/>
      <c r="CK657" s="249"/>
      <c r="CL657" s="249"/>
      <c r="CM657" s="249"/>
      <c r="CN657" s="249"/>
      <c r="CO657" s="249"/>
      <c r="CP657" s="249"/>
      <c r="CQ657" s="249"/>
      <c r="CR657" s="249"/>
      <c r="CS657" s="249"/>
      <c r="CT657" s="249"/>
      <c r="CU657" s="249"/>
      <c r="CV657" s="249"/>
      <c r="CW657" s="249"/>
      <c r="CX657" s="249"/>
      <c r="CY657" s="249"/>
      <c r="CZ657" s="249"/>
      <c r="DA657" s="249"/>
      <c r="DB657" s="249"/>
      <c r="DC657" s="249"/>
      <c r="DD657" s="249"/>
      <c r="DE657" s="249"/>
      <c r="DF657" s="249"/>
      <c r="DG657" s="249"/>
      <c r="DH657" s="249"/>
      <c r="DI657" s="249"/>
      <c r="DJ657" s="249"/>
      <c r="DK657" s="249"/>
      <c r="DL657" s="249"/>
      <c r="DM657" s="249"/>
      <c r="DN657" s="249"/>
      <c r="DO657" s="249"/>
      <c r="DP657" s="249"/>
      <c r="DQ657" s="249"/>
      <c r="DR657" s="249"/>
      <c r="DS657" s="249"/>
      <c r="DT657" s="249"/>
      <c r="DU657" s="249"/>
      <c r="DV657" s="249"/>
      <c r="DW657" s="249"/>
      <c r="DX657" s="249"/>
      <c r="DY657" s="249"/>
      <c r="DZ657" s="249"/>
      <c r="EA657" s="249"/>
      <c r="EB657" s="249"/>
      <c r="EC657" s="249"/>
      <c r="ED657" s="249"/>
      <c r="EE657" s="249"/>
      <c r="EF657" s="249"/>
      <c r="EG657" s="249"/>
      <c r="EH657" s="249"/>
      <c r="EI657" s="249"/>
      <c r="EJ657" s="249"/>
      <c r="EK657" s="249"/>
      <c r="EL657" s="249"/>
      <c r="EM657" s="249"/>
      <c r="EN657" s="249"/>
      <c r="EO657" s="249"/>
      <c r="EP657" s="249"/>
      <c r="EQ657" s="249"/>
      <c r="ER657" s="249"/>
      <c r="ES657" s="249"/>
      <c r="ET657" s="249"/>
      <c r="EU657" s="249"/>
      <c r="EV657" s="249"/>
      <c r="EW657" s="249"/>
      <c r="EX657" s="249"/>
      <c r="EY657" s="249"/>
      <c r="EZ657" s="249"/>
      <c r="FA657" s="249"/>
      <c r="FB657" s="249"/>
      <c r="FC657" s="249"/>
      <c r="FD657" s="249"/>
      <c r="FE657" s="249"/>
      <c r="FF657" s="249"/>
      <c r="FG657" s="249"/>
      <c r="FH657" s="249"/>
      <c r="FI657" s="249"/>
      <c r="FJ657" s="249"/>
      <c r="FK657" s="249"/>
      <c r="FL657" s="249"/>
      <c r="FM657" s="249"/>
      <c r="FN657" s="249"/>
      <c r="FO657" s="249"/>
      <c r="FP657" s="249"/>
      <c r="FQ657" s="249"/>
      <c r="FR657" s="249"/>
      <c r="FS657" s="249"/>
      <c r="FT657" s="249"/>
      <c r="FU657" s="249"/>
      <c r="FV657" s="249"/>
      <c r="FW657" s="249"/>
      <c r="FX657" s="249"/>
      <c r="FY657" s="249"/>
      <c r="FZ657" s="249"/>
      <c r="GA657" s="249"/>
      <c r="GB657" s="249"/>
      <c r="GC657" s="249"/>
      <c r="GD657" s="249"/>
      <c r="GE657" s="249"/>
      <c r="GF657" s="249"/>
      <c r="GG657" s="249"/>
      <c r="GH657" s="249"/>
      <c r="GI657" s="249"/>
      <c r="GJ657" s="249"/>
      <c r="GK657" s="249"/>
      <c r="GL657" s="249"/>
      <c r="GM657" s="249"/>
      <c r="GN657" s="249"/>
      <c r="GO657" s="249"/>
      <c r="GP657" s="249"/>
      <c r="GQ657" s="249"/>
      <c r="GR657" s="249"/>
    </row>
    <row r="658" spans="1:200" s="247" customFormat="1" x14ac:dyDescent="0.2">
      <c r="A658" s="267"/>
      <c r="B658" s="249"/>
      <c r="C658" s="252"/>
      <c r="Z658" s="255"/>
      <c r="AA658" s="250"/>
      <c r="AB658" s="249"/>
      <c r="AK658" s="249"/>
      <c r="AL658" s="249"/>
      <c r="AM658" s="249"/>
      <c r="AN658" s="249"/>
      <c r="AO658" s="249"/>
      <c r="AP658" s="249"/>
      <c r="AQ658" s="249"/>
      <c r="AR658" s="249"/>
      <c r="AS658" s="249"/>
      <c r="AT658" s="249"/>
      <c r="AU658" s="249"/>
      <c r="AV658" s="249"/>
      <c r="AW658" s="249"/>
      <c r="AX658" s="249"/>
      <c r="AY658" s="249"/>
      <c r="AZ658" s="249"/>
      <c r="BA658" s="249"/>
      <c r="BB658" s="249"/>
      <c r="BC658" s="249"/>
      <c r="BD658" s="249"/>
      <c r="BE658" s="249"/>
      <c r="BF658" s="249"/>
      <c r="BG658" s="249"/>
      <c r="BH658" s="249"/>
      <c r="BI658" s="249"/>
      <c r="BJ658" s="249"/>
      <c r="BK658" s="249"/>
      <c r="BL658" s="249"/>
      <c r="BM658" s="249"/>
      <c r="BN658" s="249"/>
      <c r="BO658" s="249"/>
      <c r="BP658" s="249"/>
      <c r="BQ658" s="249"/>
      <c r="BR658" s="249"/>
      <c r="BS658" s="249"/>
      <c r="BT658" s="249"/>
      <c r="BU658" s="249"/>
      <c r="BV658" s="249"/>
      <c r="BW658" s="249"/>
      <c r="BX658" s="249"/>
      <c r="BY658" s="249"/>
      <c r="BZ658" s="249"/>
      <c r="CA658" s="249"/>
      <c r="CB658" s="249"/>
      <c r="CC658" s="249"/>
      <c r="CD658" s="249"/>
      <c r="CE658" s="249"/>
      <c r="CF658" s="249"/>
      <c r="CG658" s="249"/>
      <c r="CH658" s="249"/>
      <c r="CI658" s="249"/>
      <c r="CJ658" s="249"/>
      <c r="CK658" s="249"/>
      <c r="CL658" s="249"/>
      <c r="CM658" s="249"/>
      <c r="CN658" s="249"/>
      <c r="CO658" s="249"/>
      <c r="CP658" s="249"/>
      <c r="CQ658" s="249"/>
      <c r="CR658" s="249"/>
      <c r="CS658" s="249"/>
      <c r="CT658" s="249"/>
      <c r="CU658" s="249"/>
      <c r="CV658" s="249"/>
      <c r="CW658" s="249"/>
      <c r="CX658" s="249"/>
      <c r="CY658" s="249"/>
      <c r="CZ658" s="249"/>
      <c r="DA658" s="249"/>
      <c r="DB658" s="249"/>
      <c r="DC658" s="249"/>
      <c r="DD658" s="249"/>
      <c r="DE658" s="249"/>
      <c r="DF658" s="249"/>
      <c r="DG658" s="249"/>
      <c r="DH658" s="249"/>
      <c r="DI658" s="249"/>
      <c r="DJ658" s="249"/>
      <c r="DK658" s="249"/>
      <c r="DL658" s="249"/>
      <c r="DM658" s="249"/>
      <c r="DN658" s="249"/>
      <c r="DO658" s="249"/>
      <c r="DP658" s="249"/>
      <c r="DQ658" s="249"/>
      <c r="DR658" s="249"/>
      <c r="DS658" s="249"/>
      <c r="DT658" s="249"/>
      <c r="DU658" s="249"/>
      <c r="DV658" s="249"/>
      <c r="DW658" s="249"/>
      <c r="DX658" s="249"/>
      <c r="DY658" s="249"/>
      <c r="DZ658" s="249"/>
      <c r="EA658" s="249"/>
      <c r="EB658" s="249"/>
      <c r="EC658" s="249"/>
      <c r="ED658" s="249"/>
      <c r="EE658" s="249"/>
      <c r="EF658" s="249"/>
      <c r="EG658" s="249"/>
      <c r="EH658" s="249"/>
      <c r="EI658" s="249"/>
      <c r="EJ658" s="249"/>
      <c r="EK658" s="249"/>
      <c r="EL658" s="249"/>
      <c r="EM658" s="249"/>
      <c r="EN658" s="249"/>
      <c r="EO658" s="249"/>
      <c r="EP658" s="249"/>
      <c r="EQ658" s="249"/>
      <c r="ER658" s="249"/>
      <c r="ES658" s="249"/>
      <c r="ET658" s="249"/>
      <c r="EU658" s="249"/>
      <c r="EV658" s="249"/>
      <c r="EW658" s="249"/>
      <c r="EX658" s="249"/>
      <c r="EY658" s="249"/>
      <c r="EZ658" s="249"/>
      <c r="FA658" s="249"/>
      <c r="FB658" s="249"/>
      <c r="FC658" s="249"/>
      <c r="FD658" s="249"/>
      <c r="FE658" s="249"/>
      <c r="FF658" s="249"/>
      <c r="FG658" s="249"/>
      <c r="FH658" s="249"/>
      <c r="FI658" s="249"/>
      <c r="FJ658" s="249"/>
      <c r="FK658" s="249"/>
      <c r="FL658" s="249"/>
      <c r="FM658" s="249"/>
      <c r="FN658" s="249"/>
      <c r="FO658" s="249"/>
      <c r="FP658" s="249"/>
      <c r="FQ658" s="249"/>
      <c r="FR658" s="249"/>
      <c r="FS658" s="249"/>
      <c r="FT658" s="249"/>
      <c r="FU658" s="249"/>
      <c r="FV658" s="249"/>
      <c r="FW658" s="249"/>
      <c r="FX658" s="249"/>
      <c r="FY658" s="249"/>
      <c r="FZ658" s="249"/>
      <c r="GA658" s="249"/>
      <c r="GB658" s="249"/>
      <c r="GC658" s="249"/>
      <c r="GD658" s="249"/>
      <c r="GE658" s="249"/>
      <c r="GF658" s="249"/>
      <c r="GG658" s="249"/>
      <c r="GH658" s="249"/>
      <c r="GI658" s="249"/>
      <c r="GJ658" s="249"/>
      <c r="GK658" s="249"/>
      <c r="GL658" s="249"/>
      <c r="GM658" s="249"/>
      <c r="GN658" s="249"/>
      <c r="GO658" s="249"/>
      <c r="GP658" s="249"/>
      <c r="GQ658" s="249"/>
      <c r="GR658" s="249"/>
    </row>
    <row r="659" spans="1:200" s="247" customFormat="1" x14ac:dyDescent="0.2">
      <c r="A659" s="267"/>
      <c r="B659" s="249"/>
      <c r="C659" s="252"/>
      <c r="Z659" s="255"/>
      <c r="AA659" s="250"/>
      <c r="AB659" s="249"/>
      <c r="AK659" s="249"/>
      <c r="AL659" s="249"/>
      <c r="AM659" s="249"/>
      <c r="AN659" s="249"/>
      <c r="AO659" s="249"/>
      <c r="AP659" s="249"/>
      <c r="AQ659" s="249"/>
      <c r="AR659" s="249"/>
      <c r="AS659" s="249"/>
      <c r="AT659" s="249"/>
      <c r="AU659" s="249"/>
      <c r="AV659" s="249"/>
      <c r="AW659" s="249"/>
      <c r="AX659" s="249"/>
      <c r="AY659" s="249"/>
      <c r="AZ659" s="249"/>
      <c r="BA659" s="249"/>
      <c r="BB659" s="249"/>
      <c r="BC659" s="249"/>
      <c r="BD659" s="249"/>
      <c r="BE659" s="249"/>
      <c r="BF659" s="249"/>
      <c r="BG659" s="249"/>
      <c r="BH659" s="249"/>
      <c r="BI659" s="249"/>
      <c r="BJ659" s="249"/>
      <c r="BK659" s="249"/>
      <c r="BL659" s="249"/>
      <c r="BM659" s="249"/>
      <c r="BN659" s="249"/>
      <c r="BO659" s="249"/>
      <c r="BP659" s="249"/>
      <c r="BQ659" s="249"/>
      <c r="BR659" s="249"/>
      <c r="BS659" s="249"/>
      <c r="BT659" s="249"/>
      <c r="BU659" s="249"/>
      <c r="BV659" s="249"/>
      <c r="BW659" s="249"/>
      <c r="BX659" s="249"/>
      <c r="BY659" s="249"/>
      <c r="BZ659" s="249"/>
      <c r="CA659" s="249"/>
      <c r="CB659" s="249"/>
      <c r="CC659" s="249"/>
      <c r="CD659" s="249"/>
      <c r="CE659" s="249"/>
      <c r="CF659" s="249"/>
      <c r="CG659" s="249"/>
      <c r="CH659" s="249"/>
      <c r="CI659" s="249"/>
      <c r="CJ659" s="249"/>
      <c r="CK659" s="249"/>
      <c r="CL659" s="249"/>
      <c r="CM659" s="249"/>
      <c r="CN659" s="249"/>
      <c r="CO659" s="249"/>
      <c r="CP659" s="249"/>
      <c r="CQ659" s="249"/>
      <c r="CR659" s="249"/>
      <c r="CS659" s="249"/>
      <c r="CT659" s="249"/>
      <c r="CU659" s="249"/>
      <c r="CV659" s="249"/>
      <c r="CW659" s="249"/>
      <c r="CX659" s="249"/>
      <c r="CY659" s="249"/>
      <c r="CZ659" s="249"/>
      <c r="DA659" s="249"/>
      <c r="DB659" s="249"/>
      <c r="DC659" s="249"/>
      <c r="DD659" s="249"/>
      <c r="DE659" s="249"/>
      <c r="DF659" s="249"/>
      <c r="DG659" s="249"/>
      <c r="DH659" s="249"/>
      <c r="DI659" s="249"/>
      <c r="DJ659" s="249"/>
      <c r="DK659" s="249"/>
      <c r="DL659" s="249"/>
      <c r="DM659" s="249"/>
      <c r="DN659" s="249"/>
      <c r="DO659" s="249"/>
      <c r="DP659" s="249"/>
      <c r="DQ659" s="249"/>
      <c r="DR659" s="249"/>
      <c r="DS659" s="249"/>
      <c r="DT659" s="249"/>
      <c r="DU659" s="249"/>
      <c r="DV659" s="249"/>
      <c r="DW659" s="249"/>
      <c r="DX659" s="249"/>
      <c r="DY659" s="249"/>
      <c r="DZ659" s="249"/>
      <c r="EA659" s="249"/>
      <c r="EB659" s="249"/>
      <c r="EC659" s="249"/>
      <c r="ED659" s="249"/>
      <c r="EE659" s="249"/>
      <c r="EF659" s="249"/>
      <c r="EG659" s="249"/>
      <c r="EH659" s="249"/>
      <c r="EI659" s="249"/>
      <c r="EJ659" s="249"/>
      <c r="EK659" s="249"/>
      <c r="EL659" s="249"/>
      <c r="EM659" s="249"/>
      <c r="EN659" s="249"/>
      <c r="EO659" s="249"/>
      <c r="EP659" s="249"/>
      <c r="EQ659" s="249"/>
      <c r="ER659" s="249"/>
      <c r="ES659" s="249"/>
      <c r="ET659" s="249"/>
      <c r="EU659" s="249"/>
      <c r="EV659" s="249"/>
      <c r="EW659" s="249"/>
      <c r="EX659" s="249"/>
      <c r="EY659" s="249"/>
      <c r="EZ659" s="249"/>
      <c r="FA659" s="249"/>
      <c r="FB659" s="249"/>
      <c r="FC659" s="249"/>
      <c r="FD659" s="249"/>
      <c r="FE659" s="249"/>
      <c r="FF659" s="249"/>
      <c r="FG659" s="249"/>
      <c r="FH659" s="249"/>
      <c r="FI659" s="249"/>
      <c r="FJ659" s="249"/>
      <c r="FK659" s="249"/>
      <c r="FL659" s="249"/>
      <c r="FM659" s="249"/>
      <c r="FN659" s="249"/>
      <c r="FO659" s="249"/>
      <c r="FP659" s="249"/>
      <c r="FQ659" s="249"/>
      <c r="FR659" s="249"/>
      <c r="FS659" s="249"/>
      <c r="FT659" s="249"/>
      <c r="FU659" s="249"/>
      <c r="FV659" s="249"/>
      <c r="FW659" s="249"/>
      <c r="FX659" s="249"/>
      <c r="FY659" s="249"/>
      <c r="FZ659" s="249"/>
      <c r="GA659" s="249"/>
      <c r="GB659" s="249"/>
      <c r="GC659" s="249"/>
      <c r="GD659" s="249"/>
      <c r="GE659" s="249"/>
      <c r="GF659" s="249"/>
      <c r="GG659" s="249"/>
      <c r="GH659" s="249"/>
      <c r="GI659" s="249"/>
      <c r="GJ659" s="249"/>
      <c r="GK659" s="249"/>
      <c r="GL659" s="249"/>
      <c r="GM659" s="249"/>
      <c r="GN659" s="249"/>
      <c r="GO659" s="249"/>
      <c r="GP659" s="249"/>
      <c r="GQ659" s="249"/>
      <c r="GR659" s="249"/>
    </row>
    <row r="660" spans="1:200" s="247" customFormat="1" x14ac:dyDescent="0.2">
      <c r="A660" s="267"/>
      <c r="B660" s="249"/>
      <c r="C660" s="252"/>
      <c r="Z660" s="255"/>
      <c r="AA660" s="250"/>
      <c r="AB660" s="249"/>
      <c r="AK660" s="249"/>
      <c r="AL660" s="249"/>
      <c r="AM660" s="249"/>
      <c r="AN660" s="249"/>
      <c r="AO660" s="249"/>
      <c r="AP660" s="249"/>
      <c r="AQ660" s="249"/>
      <c r="AR660" s="249"/>
      <c r="AS660" s="249"/>
      <c r="AT660" s="249"/>
      <c r="AU660" s="249"/>
      <c r="AV660" s="249"/>
      <c r="AW660" s="249"/>
      <c r="AX660" s="249"/>
      <c r="AY660" s="249"/>
      <c r="AZ660" s="249"/>
      <c r="BA660" s="249"/>
      <c r="BB660" s="249"/>
      <c r="BC660" s="249"/>
      <c r="BD660" s="249"/>
      <c r="BE660" s="249"/>
      <c r="BF660" s="249"/>
      <c r="BG660" s="249"/>
      <c r="BH660" s="249"/>
      <c r="BI660" s="249"/>
      <c r="BJ660" s="249"/>
      <c r="BK660" s="249"/>
      <c r="BL660" s="249"/>
      <c r="BM660" s="249"/>
      <c r="BN660" s="249"/>
      <c r="BO660" s="249"/>
      <c r="BP660" s="249"/>
      <c r="BQ660" s="249"/>
      <c r="BR660" s="249"/>
      <c r="BS660" s="249"/>
      <c r="BT660" s="249"/>
      <c r="BU660" s="249"/>
      <c r="BV660" s="249"/>
      <c r="BW660" s="249"/>
      <c r="BX660" s="249"/>
      <c r="BY660" s="249"/>
      <c r="BZ660" s="249"/>
      <c r="CA660" s="249"/>
      <c r="CB660" s="249"/>
      <c r="CC660" s="249"/>
      <c r="CD660" s="249"/>
      <c r="CE660" s="249"/>
      <c r="CF660" s="249"/>
      <c r="CG660" s="249"/>
      <c r="CH660" s="249"/>
      <c r="CI660" s="249"/>
      <c r="CJ660" s="249"/>
      <c r="CK660" s="249"/>
      <c r="CL660" s="249"/>
      <c r="CM660" s="249"/>
      <c r="CN660" s="249"/>
      <c r="CO660" s="249"/>
      <c r="CP660" s="249"/>
      <c r="CQ660" s="249"/>
      <c r="CR660" s="249"/>
      <c r="CS660" s="249"/>
      <c r="CT660" s="249"/>
      <c r="CU660" s="249"/>
      <c r="CV660" s="249"/>
      <c r="CW660" s="249"/>
      <c r="CX660" s="249"/>
      <c r="CY660" s="249"/>
      <c r="CZ660" s="249"/>
      <c r="DA660" s="249"/>
      <c r="DB660" s="249"/>
      <c r="DC660" s="249"/>
      <c r="DD660" s="249"/>
      <c r="DE660" s="249"/>
      <c r="DF660" s="249"/>
      <c r="DG660" s="249"/>
      <c r="DH660" s="249"/>
      <c r="DI660" s="249"/>
      <c r="DJ660" s="249"/>
      <c r="DK660" s="249"/>
      <c r="DL660" s="249"/>
      <c r="DM660" s="249"/>
      <c r="DN660" s="249"/>
      <c r="DO660" s="249"/>
      <c r="DP660" s="249"/>
      <c r="DQ660" s="249"/>
      <c r="DR660" s="249"/>
      <c r="DS660" s="249"/>
      <c r="DT660" s="249"/>
      <c r="DU660" s="249"/>
      <c r="DV660" s="249"/>
      <c r="DW660" s="249"/>
      <c r="DX660" s="249"/>
      <c r="DY660" s="249"/>
      <c r="DZ660" s="249"/>
      <c r="EA660" s="249"/>
      <c r="EB660" s="249"/>
      <c r="EC660" s="249"/>
      <c r="ED660" s="249"/>
      <c r="EE660" s="249"/>
      <c r="EF660" s="249"/>
      <c r="EG660" s="249"/>
      <c r="EH660" s="249"/>
      <c r="EI660" s="249"/>
      <c r="EJ660" s="249"/>
      <c r="EK660" s="249"/>
      <c r="EL660" s="249"/>
      <c r="EM660" s="249"/>
      <c r="EN660" s="249"/>
      <c r="EO660" s="249"/>
      <c r="EP660" s="249"/>
      <c r="EQ660" s="249"/>
      <c r="ER660" s="249"/>
      <c r="ES660" s="249"/>
      <c r="ET660" s="249"/>
      <c r="EU660" s="249"/>
      <c r="EV660" s="249"/>
      <c r="EW660" s="249"/>
      <c r="EX660" s="249"/>
      <c r="EY660" s="249"/>
      <c r="EZ660" s="249"/>
      <c r="FA660" s="249"/>
      <c r="FB660" s="249"/>
      <c r="FC660" s="249"/>
      <c r="FD660" s="249"/>
      <c r="FE660" s="249"/>
      <c r="FF660" s="249"/>
      <c r="FG660" s="249"/>
      <c r="FH660" s="249"/>
      <c r="FI660" s="249"/>
      <c r="FJ660" s="249"/>
      <c r="FK660" s="249"/>
      <c r="FL660" s="249"/>
      <c r="FM660" s="249"/>
      <c r="FN660" s="249"/>
      <c r="FO660" s="249"/>
      <c r="FP660" s="249"/>
      <c r="FQ660" s="249"/>
      <c r="FR660" s="249"/>
      <c r="FS660" s="249"/>
      <c r="FT660" s="249"/>
      <c r="FU660" s="249"/>
      <c r="FV660" s="249"/>
      <c r="FW660" s="249"/>
      <c r="FX660" s="249"/>
      <c r="FY660" s="249"/>
      <c r="FZ660" s="249"/>
      <c r="GA660" s="249"/>
      <c r="GB660" s="249"/>
      <c r="GC660" s="249"/>
      <c r="GD660" s="249"/>
      <c r="GE660" s="249"/>
      <c r="GF660" s="249"/>
      <c r="GG660" s="249"/>
      <c r="GH660" s="249"/>
      <c r="GI660" s="249"/>
      <c r="GJ660" s="249"/>
      <c r="GK660" s="249"/>
      <c r="GL660" s="249"/>
      <c r="GM660" s="249"/>
      <c r="GN660" s="249"/>
      <c r="GO660" s="249"/>
      <c r="GP660" s="249"/>
      <c r="GQ660" s="249"/>
      <c r="GR660" s="249"/>
    </row>
    <row r="661" spans="1:200" s="247" customFormat="1" x14ac:dyDescent="0.2">
      <c r="A661" s="267"/>
      <c r="B661" s="249"/>
      <c r="C661" s="252"/>
      <c r="Z661" s="255"/>
      <c r="AA661" s="250"/>
      <c r="AB661" s="249"/>
      <c r="AK661" s="249"/>
      <c r="AL661" s="249"/>
      <c r="AM661" s="249"/>
      <c r="AN661" s="249"/>
      <c r="AO661" s="249"/>
      <c r="AP661" s="249"/>
      <c r="AQ661" s="249"/>
      <c r="AR661" s="249"/>
      <c r="AS661" s="249"/>
      <c r="AT661" s="249"/>
      <c r="AU661" s="249"/>
      <c r="AV661" s="249"/>
      <c r="AW661" s="249"/>
      <c r="AX661" s="249"/>
      <c r="AY661" s="249"/>
      <c r="AZ661" s="249"/>
      <c r="BA661" s="249"/>
      <c r="BB661" s="249"/>
      <c r="BC661" s="249"/>
      <c r="BD661" s="249"/>
      <c r="BE661" s="249"/>
      <c r="BF661" s="249"/>
      <c r="BG661" s="249"/>
      <c r="BH661" s="249"/>
      <c r="BI661" s="249"/>
      <c r="BJ661" s="249"/>
      <c r="BK661" s="249"/>
      <c r="BL661" s="249"/>
      <c r="BM661" s="249"/>
      <c r="BN661" s="249"/>
      <c r="BO661" s="249"/>
      <c r="BP661" s="249"/>
      <c r="BQ661" s="249"/>
      <c r="BR661" s="249"/>
      <c r="BS661" s="249"/>
      <c r="BT661" s="249"/>
      <c r="BU661" s="249"/>
      <c r="BV661" s="249"/>
      <c r="BW661" s="249"/>
      <c r="BX661" s="249"/>
      <c r="BY661" s="249"/>
      <c r="BZ661" s="249"/>
      <c r="CA661" s="249"/>
      <c r="CB661" s="249"/>
      <c r="CC661" s="249"/>
      <c r="CD661" s="249"/>
      <c r="CE661" s="249"/>
      <c r="CF661" s="249"/>
      <c r="CG661" s="249"/>
      <c r="CH661" s="249"/>
      <c r="CI661" s="249"/>
      <c r="CJ661" s="249"/>
      <c r="CK661" s="249"/>
      <c r="CL661" s="249"/>
      <c r="CM661" s="249"/>
      <c r="CN661" s="249"/>
      <c r="CO661" s="249"/>
      <c r="CP661" s="249"/>
      <c r="CQ661" s="249"/>
      <c r="CR661" s="249"/>
      <c r="CS661" s="249"/>
      <c r="CT661" s="249"/>
      <c r="CU661" s="249"/>
      <c r="CV661" s="249"/>
      <c r="CW661" s="249"/>
      <c r="CX661" s="249"/>
      <c r="CY661" s="249"/>
      <c r="CZ661" s="249"/>
      <c r="DA661" s="249"/>
      <c r="DB661" s="249"/>
      <c r="DC661" s="249"/>
      <c r="DD661" s="249"/>
      <c r="DE661" s="249"/>
      <c r="DF661" s="249"/>
      <c r="DG661" s="249"/>
      <c r="DH661" s="249"/>
      <c r="DI661" s="249"/>
      <c r="DJ661" s="249"/>
      <c r="DK661" s="249"/>
      <c r="DL661" s="249"/>
      <c r="DM661" s="249"/>
      <c r="DN661" s="249"/>
      <c r="DO661" s="249"/>
      <c r="DP661" s="249"/>
      <c r="DQ661" s="249"/>
      <c r="DR661" s="249"/>
      <c r="DS661" s="249"/>
      <c r="DT661" s="249"/>
      <c r="DU661" s="249"/>
      <c r="DV661" s="249"/>
      <c r="DW661" s="249"/>
      <c r="DX661" s="249"/>
      <c r="DY661" s="249"/>
      <c r="DZ661" s="249"/>
      <c r="EA661" s="249"/>
      <c r="EB661" s="249"/>
      <c r="EC661" s="249"/>
      <c r="ED661" s="249"/>
      <c r="EE661" s="249"/>
      <c r="EF661" s="249"/>
      <c r="EG661" s="249"/>
      <c r="EH661" s="249"/>
      <c r="EI661" s="249"/>
      <c r="EJ661" s="249"/>
      <c r="EK661" s="249"/>
      <c r="EL661" s="249"/>
      <c r="EM661" s="249"/>
      <c r="EN661" s="249"/>
      <c r="EO661" s="249"/>
      <c r="EP661" s="249"/>
      <c r="EQ661" s="249"/>
      <c r="ER661" s="249"/>
      <c r="ES661" s="249"/>
      <c r="ET661" s="249"/>
      <c r="EU661" s="249"/>
      <c r="EV661" s="249"/>
      <c r="EW661" s="249"/>
      <c r="EX661" s="249"/>
      <c r="EY661" s="249"/>
      <c r="EZ661" s="249"/>
      <c r="FA661" s="249"/>
      <c r="FB661" s="249"/>
      <c r="FC661" s="249"/>
      <c r="FD661" s="249"/>
      <c r="FE661" s="249"/>
      <c r="FF661" s="249"/>
      <c r="FG661" s="249"/>
      <c r="FH661" s="249"/>
      <c r="FI661" s="249"/>
      <c r="FJ661" s="249"/>
      <c r="FK661" s="249"/>
      <c r="FL661" s="249"/>
      <c r="FM661" s="249"/>
      <c r="FN661" s="249"/>
      <c r="FO661" s="249"/>
      <c r="FP661" s="249"/>
      <c r="FQ661" s="249"/>
      <c r="FR661" s="249"/>
      <c r="FS661" s="249"/>
      <c r="FT661" s="249"/>
      <c r="FU661" s="249"/>
      <c r="FV661" s="249"/>
      <c r="FW661" s="249"/>
      <c r="FX661" s="249"/>
      <c r="FY661" s="249"/>
      <c r="FZ661" s="249"/>
      <c r="GA661" s="249"/>
      <c r="GB661" s="249"/>
      <c r="GC661" s="249"/>
      <c r="GD661" s="249"/>
      <c r="GE661" s="249"/>
      <c r="GF661" s="249"/>
      <c r="GG661" s="249"/>
      <c r="GH661" s="249"/>
      <c r="GI661" s="249"/>
      <c r="GJ661" s="249"/>
      <c r="GK661" s="249"/>
      <c r="GL661" s="249"/>
      <c r="GM661" s="249"/>
      <c r="GN661" s="249"/>
      <c r="GO661" s="249"/>
      <c r="GP661" s="249"/>
      <c r="GQ661" s="249"/>
      <c r="GR661" s="249"/>
    </row>
    <row r="662" spans="1:200" s="247" customFormat="1" x14ac:dyDescent="0.2">
      <c r="A662" s="267"/>
      <c r="B662" s="249"/>
      <c r="C662" s="252"/>
      <c r="Z662" s="255"/>
      <c r="AA662" s="250"/>
      <c r="AB662" s="249"/>
      <c r="AK662" s="249"/>
      <c r="AL662" s="249"/>
      <c r="AM662" s="249"/>
      <c r="AN662" s="249"/>
      <c r="AO662" s="249"/>
      <c r="AP662" s="249"/>
      <c r="AQ662" s="249"/>
      <c r="AR662" s="249"/>
      <c r="AS662" s="249"/>
      <c r="AT662" s="249"/>
      <c r="AU662" s="249"/>
      <c r="AV662" s="249"/>
      <c r="AW662" s="249"/>
      <c r="AX662" s="249"/>
      <c r="AY662" s="249"/>
      <c r="AZ662" s="249"/>
      <c r="BA662" s="249"/>
      <c r="BB662" s="249"/>
      <c r="BC662" s="249"/>
      <c r="BD662" s="249"/>
      <c r="BE662" s="249"/>
      <c r="BF662" s="249"/>
      <c r="BG662" s="249"/>
      <c r="BH662" s="249"/>
      <c r="BI662" s="249"/>
      <c r="BJ662" s="249"/>
      <c r="BK662" s="249"/>
      <c r="BL662" s="249"/>
      <c r="BM662" s="249"/>
      <c r="BN662" s="249"/>
      <c r="BO662" s="249"/>
      <c r="BP662" s="249"/>
      <c r="BQ662" s="249"/>
      <c r="BR662" s="249"/>
      <c r="BS662" s="249"/>
      <c r="BT662" s="249"/>
      <c r="BU662" s="249"/>
      <c r="BV662" s="249"/>
      <c r="BW662" s="249"/>
      <c r="BX662" s="249"/>
      <c r="BY662" s="249"/>
      <c r="BZ662" s="249"/>
      <c r="CA662" s="249"/>
      <c r="CB662" s="249"/>
      <c r="CC662" s="249"/>
      <c r="CD662" s="249"/>
      <c r="CE662" s="249"/>
      <c r="CF662" s="249"/>
      <c r="CG662" s="249"/>
      <c r="CH662" s="249"/>
      <c r="CI662" s="249"/>
      <c r="CJ662" s="249"/>
      <c r="CK662" s="249"/>
      <c r="CL662" s="249"/>
      <c r="CM662" s="249"/>
      <c r="CN662" s="249"/>
      <c r="CO662" s="249"/>
      <c r="CP662" s="249"/>
      <c r="CQ662" s="249"/>
      <c r="CR662" s="249"/>
      <c r="CS662" s="249"/>
      <c r="CT662" s="249"/>
      <c r="CU662" s="249"/>
      <c r="CV662" s="249"/>
      <c r="CW662" s="249"/>
      <c r="CX662" s="249"/>
      <c r="CY662" s="249"/>
      <c r="CZ662" s="249"/>
      <c r="DA662" s="249"/>
      <c r="DB662" s="249"/>
      <c r="DC662" s="249"/>
      <c r="DD662" s="249"/>
      <c r="DE662" s="249"/>
      <c r="DF662" s="249"/>
      <c r="DG662" s="249"/>
      <c r="DH662" s="249"/>
      <c r="DI662" s="249"/>
      <c r="DJ662" s="249"/>
      <c r="DK662" s="249"/>
      <c r="DL662" s="249"/>
      <c r="DM662" s="249"/>
      <c r="DN662" s="249"/>
      <c r="DO662" s="249"/>
      <c r="DP662" s="249"/>
      <c r="DQ662" s="249"/>
      <c r="DR662" s="249"/>
      <c r="DS662" s="249"/>
      <c r="DT662" s="249"/>
      <c r="DU662" s="249"/>
      <c r="DV662" s="249"/>
      <c r="DW662" s="249"/>
      <c r="DX662" s="249"/>
      <c r="DY662" s="249"/>
      <c r="DZ662" s="249"/>
      <c r="EA662" s="249"/>
      <c r="EB662" s="249"/>
      <c r="EC662" s="249"/>
      <c r="ED662" s="249"/>
      <c r="EE662" s="249"/>
      <c r="EF662" s="249"/>
      <c r="EG662" s="249"/>
      <c r="EH662" s="249"/>
      <c r="EI662" s="249"/>
      <c r="EJ662" s="249"/>
      <c r="EK662" s="249"/>
      <c r="EL662" s="249"/>
      <c r="EM662" s="249"/>
      <c r="EN662" s="249"/>
      <c r="EO662" s="249"/>
      <c r="EP662" s="249"/>
      <c r="EQ662" s="249"/>
      <c r="ER662" s="249"/>
      <c r="ES662" s="249"/>
      <c r="ET662" s="249"/>
      <c r="EU662" s="249"/>
      <c r="EV662" s="249"/>
      <c r="EW662" s="249"/>
      <c r="EX662" s="249"/>
      <c r="EY662" s="249"/>
      <c r="EZ662" s="249"/>
      <c r="FA662" s="249"/>
      <c r="FB662" s="249"/>
      <c r="FC662" s="249"/>
      <c r="FD662" s="249"/>
      <c r="FE662" s="249"/>
      <c r="FF662" s="249"/>
      <c r="FG662" s="249"/>
      <c r="FH662" s="249"/>
      <c r="FI662" s="249"/>
      <c r="FJ662" s="249"/>
      <c r="FK662" s="249"/>
      <c r="FL662" s="249"/>
      <c r="FM662" s="249"/>
      <c r="FN662" s="249"/>
      <c r="FO662" s="249"/>
      <c r="FP662" s="249"/>
      <c r="FQ662" s="249"/>
      <c r="FR662" s="249"/>
      <c r="FS662" s="249"/>
      <c r="FT662" s="249"/>
      <c r="FU662" s="249"/>
      <c r="FV662" s="249"/>
      <c r="FW662" s="249"/>
      <c r="FX662" s="249"/>
      <c r="FY662" s="249"/>
      <c r="FZ662" s="249"/>
      <c r="GA662" s="249"/>
      <c r="GB662" s="249"/>
      <c r="GC662" s="249"/>
      <c r="GD662" s="249"/>
      <c r="GE662" s="249"/>
      <c r="GF662" s="249"/>
      <c r="GG662" s="249"/>
      <c r="GH662" s="249"/>
      <c r="GI662" s="249"/>
      <c r="GJ662" s="249"/>
      <c r="GK662" s="249"/>
      <c r="GL662" s="249"/>
      <c r="GM662" s="249"/>
      <c r="GN662" s="249"/>
      <c r="GO662" s="249"/>
      <c r="GP662" s="249"/>
      <c r="GQ662" s="249"/>
      <c r="GR662" s="249"/>
    </row>
    <row r="663" spans="1:200" s="247" customFormat="1" x14ac:dyDescent="0.2">
      <c r="A663" s="267"/>
      <c r="B663" s="249"/>
      <c r="C663" s="252"/>
      <c r="Z663" s="255"/>
      <c r="AA663" s="250"/>
      <c r="AB663" s="249"/>
      <c r="AK663" s="249"/>
      <c r="AL663" s="249"/>
      <c r="AM663" s="249"/>
      <c r="AN663" s="249"/>
      <c r="AO663" s="249"/>
      <c r="AP663" s="249"/>
      <c r="AQ663" s="249"/>
      <c r="AR663" s="249"/>
      <c r="AS663" s="249"/>
      <c r="AT663" s="249"/>
      <c r="AU663" s="249"/>
      <c r="AV663" s="249"/>
      <c r="AW663" s="249"/>
      <c r="AX663" s="249"/>
      <c r="AY663" s="249"/>
      <c r="AZ663" s="249"/>
      <c r="BA663" s="249"/>
      <c r="BB663" s="249"/>
      <c r="BC663" s="249"/>
      <c r="BD663" s="249"/>
      <c r="BE663" s="249"/>
      <c r="BF663" s="249"/>
      <c r="BG663" s="249"/>
      <c r="BH663" s="249"/>
      <c r="BI663" s="249"/>
      <c r="BJ663" s="249"/>
      <c r="BK663" s="249"/>
      <c r="BL663" s="249"/>
      <c r="BM663" s="249"/>
      <c r="BN663" s="249"/>
      <c r="BO663" s="249"/>
      <c r="BP663" s="249"/>
      <c r="BQ663" s="249"/>
      <c r="BR663" s="249"/>
      <c r="BS663" s="249"/>
      <c r="BT663" s="249"/>
      <c r="BU663" s="249"/>
      <c r="BV663" s="249"/>
      <c r="BW663" s="249"/>
      <c r="BX663" s="249"/>
      <c r="BY663" s="249"/>
      <c r="BZ663" s="249"/>
      <c r="CA663" s="249"/>
      <c r="CB663" s="249"/>
      <c r="CC663" s="249"/>
      <c r="CD663" s="249"/>
      <c r="CE663" s="249"/>
      <c r="CF663" s="249"/>
      <c r="CG663" s="249"/>
      <c r="CH663" s="249"/>
      <c r="CI663" s="249"/>
      <c r="CJ663" s="249"/>
      <c r="CK663" s="249"/>
      <c r="CL663" s="249"/>
      <c r="CM663" s="249"/>
      <c r="CN663" s="249"/>
      <c r="CO663" s="249"/>
      <c r="CP663" s="249"/>
      <c r="CQ663" s="249"/>
      <c r="CR663" s="249"/>
      <c r="CS663" s="249"/>
      <c r="CT663" s="249"/>
      <c r="CU663" s="249"/>
      <c r="CV663" s="249"/>
      <c r="CW663" s="249"/>
      <c r="CX663" s="249"/>
      <c r="CY663" s="249"/>
      <c r="CZ663" s="249"/>
      <c r="DA663" s="249"/>
      <c r="DB663" s="249"/>
      <c r="DC663" s="249"/>
      <c r="DD663" s="249"/>
      <c r="DE663" s="249"/>
      <c r="DF663" s="249"/>
      <c r="DG663" s="249"/>
      <c r="DH663" s="249"/>
      <c r="DI663" s="249"/>
      <c r="DJ663" s="249"/>
      <c r="DK663" s="249"/>
      <c r="DL663" s="249"/>
      <c r="DM663" s="249"/>
      <c r="DN663" s="249"/>
      <c r="DO663" s="249"/>
      <c r="DP663" s="249"/>
      <c r="DQ663" s="249"/>
      <c r="DR663" s="249"/>
      <c r="DS663" s="249"/>
      <c r="DT663" s="249"/>
      <c r="DU663" s="249"/>
      <c r="DV663" s="249"/>
      <c r="DW663" s="249"/>
      <c r="DX663" s="249"/>
      <c r="DY663" s="249"/>
      <c r="DZ663" s="249"/>
      <c r="EA663" s="249"/>
      <c r="EB663" s="249"/>
      <c r="EC663" s="249"/>
      <c r="ED663" s="249"/>
      <c r="EE663" s="249"/>
      <c r="EF663" s="249"/>
      <c r="EG663" s="249"/>
      <c r="EH663" s="249"/>
      <c r="EI663" s="249"/>
      <c r="EJ663" s="249"/>
      <c r="EK663" s="249"/>
      <c r="EL663" s="249"/>
      <c r="EM663" s="249"/>
      <c r="EN663" s="249"/>
      <c r="EO663" s="249"/>
      <c r="EP663" s="249"/>
      <c r="EQ663" s="249"/>
      <c r="ER663" s="249"/>
      <c r="ES663" s="249"/>
      <c r="ET663" s="249"/>
      <c r="EU663" s="249"/>
      <c r="EV663" s="249"/>
      <c r="EW663" s="249"/>
      <c r="EX663" s="249"/>
      <c r="EY663" s="249"/>
      <c r="EZ663" s="249"/>
      <c r="FA663" s="249"/>
      <c r="FB663" s="249"/>
      <c r="FC663" s="249"/>
      <c r="FD663" s="249"/>
      <c r="FE663" s="249"/>
      <c r="FF663" s="249"/>
      <c r="FG663" s="249"/>
      <c r="FH663" s="249"/>
      <c r="FI663" s="249"/>
      <c r="FJ663" s="249"/>
      <c r="FK663" s="249"/>
      <c r="FL663" s="249"/>
      <c r="FM663" s="249"/>
      <c r="FN663" s="249"/>
      <c r="FO663" s="249"/>
      <c r="FP663" s="249"/>
      <c r="FQ663" s="249"/>
      <c r="FR663" s="249"/>
      <c r="FS663" s="249"/>
      <c r="FT663" s="249"/>
      <c r="FU663" s="249"/>
      <c r="FV663" s="249"/>
      <c r="FW663" s="249"/>
      <c r="FX663" s="249"/>
      <c r="FY663" s="249"/>
      <c r="FZ663" s="249"/>
      <c r="GA663" s="249"/>
      <c r="GB663" s="249"/>
      <c r="GC663" s="249"/>
      <c r="GD663" s="249"/>
      <c r="GE663" s="249"/>
      <c r="GF663" s="249"/>
      <c r="GG663" s="249"/>
      <c r="GH663" s="249"/>
      <c r="GI663" s="249"/>
      <c r="GJ663" s="249"/>
      <c r="GK663" s="249"/>
      <c r="GL663" s="249"/>
      <c r="GM663" s="249"/>
      <c r="GN663" s="249"/>
      <c r="GO663" s="249"/>
      <c r="GP663" s="249"/>
      <c r="GQ663" s="249"/>
      <c r="GR663" s="249"/>
    </row>
    <row r="664" spans="1:200" s="247" customFormat="1" x14ac:dyDescent="0.2">
      <c r="A664" s="267"/>
      <c r="B664" s="249"/>
      <c r="C664" s="252"/>
      <c r="Z664" s="255"/>
      <c r="AA664" s="250"/>
      <c r="AB664" s="249"/>
      <c r="AK664" s="249"/>
      <c r="AL664" s="249"/>
      <c r="AM664" s="249"/>
      <c r="AN664" s="249"/>
      <c r="AO664" s="249"/>
      <c r="AP664" s="249"/>
      <c r="AQ664" s="249"/>
      <c r="AR664" s="249"/>
      <c r="AS664" s="249"/>
      <c r="AT664" s="249"/>
      <c r="AU664" s="249"/>
      <c r="AV664" s="249"/>
      <c r="AW664" s="249"/>
      <c r="AX664" s="249"/>
      <c r="AY664" s="249"/>
      <c r="AZ664" s="249"/>
      <c r="BA664" s="249"/>
      <c r="BB664" s="249"/>
      <c r="BC664" s="249"/>
      <c r="BD664" s="249"/>
      <c r="BE664" s="249"/>
      <c r="BF664" s="249"/>
      <c r="BG664" s="249"/>
      <c r="BH664" s="249"/>
      <c r="BI664" s="249"/>
      <c r="BJ664" s="249"/>
      <c r="BK664" s="249"/>
      <c r="BL664" s="249"/>
      <c r="BM664" s="249"/>
      <c r="BN664" s="249"/>
      <c r="BO664" s="249"/>
      <c r="BP664" s="249"/>
      <c r="BQ664" s="249"/>
      <c r="BR664" s="249"/>
      <c r="BS664" s="249"/>
      <c r="BT664" s="249"/>
      <c r="BU664" s="249"/>
      <c r="BV664" s="249"/>
      <c r="BW664" s="249"/>
      <c r="BX664" s="249"/>
      <c r="BY664" s="249"/>
      <c r="BZ664" s="249"/>
      <c r="CA664" s="249"/>
      <c r="CB664" s="249"/>
      <c r="CC664" s="249"/>
      <c r="CD664" s="249"/>
      <c r="CE664" s="249"/>
      <c r="CF664" s="249"/>
      <c r="CG664" s="249"/>
      <c r="CH664" s="249"/>
      <c r="CI664" s="249"/>
      <c r="CJ664" s="249"/>
      <c r="CK664" s="249"/>
      <c r="CL664" s="249"/>
      <c r="CM664" s="249"/>
      <c r="CN664" s="249"/>
      <c r="CO664" s="249"/>
      <c r="CP664" s="249"/>
      <c r="CQ664" s="249"/>
      <c r="CR664" s="249"/>
      <c r="CS664" s="249"/>
      <c r="CT664" s="249"/>
      <c r="CU664" s="249"/>
      <c r="CV664" s="249"/>
      <c r="CW664" s="249"/>
      <c r="CX664" s="249"/>
      <c r="CY664" s="249"/>
      <c r="CZ664" s="249"/>
      <c r="DA664" s="249"/>
      <c r="DB664" s="249"/>
      <c r="DC664" s="249"/>
      <c r="DD664" s="249"/>
      <c r="DE664" s="249"/>
      <c r="DF664" s="249"/>
      <c r="DG664" s="249"/>
      <c r="DH664" s="249"/>
      <c r="DI664" s="249"/>
      <c r="DJ664" s="249"/>
      <c r="DK664" s="249"/>
      <c r="DL664" s="249"/>
      <c r="DM664" s="249"/>
      <c r="DN664" s="249"/>
      <c r="DO664" s="249"/>
      <c r="DP664" s="249"/>
      <c r="DQ664" s="249"/>
      <c r="DR664" s="249"/>
      <c r="DS664" s="249"/>
      <c r="DT664" s="249"/>
      <c r="DU664" s="249"/>
      <c r="DV664" s="249"/>
      <c r="DW664" s="249"/>
      <c r="DX664" s="249"/>
      <c r="DY664" s="249"/>
      <c r="DZ664" s="249"/>
      <c r="EA664" s="249"/>
      <c r="EB664" s="249"/>
      <c r="EC664" s="249"/>
      <c r="ED664" s="249"/>
      <c r="EE664" s="249"/>
      <c r="EF664" s="249"/>
      <c r="EG664" s="249"/>
      <c r="EH664" s="249"/>
      <c r="EI664" s="249"/>
      <c r="EJ664" s="249"/>
      <c r="EK664" s="249"/>
      <c r="EL664" s="249"/>
      <c r="EM664" s="249"/>
      <c r="EN664" s="249"/>
      <c r="EO664" s="249"/>
      <c r="EP664" s="249"/>
      <c r="EQ664" s="249"/>
      <c r="ER664" s="249"/>
      <c r="ES664" s="249"/>
      <c r="ET664" s="249"/>
      <c r="EU664" s="249"/>
      <c r="EV664" s="249"/>
      <c r="EW664" s="249"/>
      <c r="EX664" s="249"/>
      <c r="EY664" s="249"/>
      <c r="EZ664" s="249"/>
      <c r="FA664" s="249"/>
      <c r="FB664" s="249"/>
      <c r="FC664" s="249"/>
      <c r="FD664" s="249"/>
      <c r="FE664" s="249"/>
      <c r="FF664" s="249"/>
      <c r="FG664" s="249"/>
      <c r="FH664" s="249"/>
      <c r="FI664" s="249"/>
      <c r="FJ664" s="249"/>
      <c r="FK664" s="249"/>
      <c r="FL664" s="249"/>
      <c r="FM664" s="249"/>
      <c r="FN664" s="249"/>
      <c r="FO664" s="249"/>
      <c r="FP664" s="249"/>
      <c r="FQ664" s="249"/>
      <c r="FR664" s="249"/>
      <c r="FS664" s="249"/>
      <c r="FT664" s="249"/>
      <c r="FU664" s="249"/>
      <c r="FV664" s="249"/>
      <c r="FW664" s="249"/>
      <c r="FX664" s="249"/>
      <c r="FY664" s="249"/>
      <c r="FZ664" s="249"/>
      <c r="GA664" s="249"/>
      <c r="GB664" s="249"/>
      <c r="GC664" s="249"/>
      <c r="GD664" s="249"/>
      <c r="GE664" s="249"/>
      <c r="GF664" s="249"/>
      <c r="GG664" s="249"/>
      <c r="GH664" s="249"/>
      <c r="GI664" s="249"/>
      <c r="GJ664" s="249"/>
      <c r="GK664" s="249"/>
      <c r="GL664" s="249"/>
      <c r="GM664" s="249"/>
      <c r="GN664" s="249"/>
      <c r="GO664" s="249"/>
      <c r="GP664" s="249"/>
      <c r="GQ664" s="249"/>
      <c r="GR664" s="249"/>
    </row>
    <row r="665" spans="1:200" s="247" customFormat="1" x14ac:dyDescent="0.2">
      <c r="A665" s="267"/>
      <c r="B665" s="249"/>
      <c r="C665" s="252"/>
      <c r="Z665" s="255"/>
      <c r="AA665" s="250"/>
      <c r="AB665" s="249"/>
      <c r="AK665" s="249"/>
      <c r="AL665" s="249"/>
      <c r="AM665" s="249"/>
      <c r="AN665" s="249"/>
      <c r="AO665" s="249"/>
      <c r="AP665" s="249"/>
      <c r="AQ665" s="249"/>
      <c r="AR665" s="249"/>
      <c r="AS665" s="249"/>
      <c r="AT665" s="249"/>
      <c r="AU665" s="249"/>
      <c r="AV665" s="249"/>
      <c r="AW665" s="249"/>
      <c r="AX665" s="249"/>
      <c r="AY665" s="249"/>
      <c r="AZ665" s="249"/>
      <c r="BA665" s="249"/>
      <c r="BB665" s="249"/>
      <c r="BC665" s="249"/>
      <c r="BD665" s="249"/>
      <c r="BE665" s="249"/>
      <c r="BF665" s="249"/>
      <c r="BG665" s="249"/>
      <c r="BH665" s="249"/>
      <c r="BI665" s="249"/>
      <c r="BJ665" s="249"/>
      <c r="BK665" s="249"/>
      <c r="BL665" s="249"/>
      <c r="BM665" s="249"/>
      <c r="BN665" s="249"/>
      <c r="BO665" s="249"/>
      <c r="BP665" s="249"/>
      <c r="BQ665" s="249"/>
      <c r="BR665" s="249"/>
      <c r="BS665" s="249"/>
      <c r="BT665" s="249"/>
      <c r="BU665" s="249"/>
      <c r="BV665" s="249"/>
      <c r="BW665" s="249"/>
      <c r="BX665" s="249"/>
      <c r="BY665" s="249"/>
      <c r="BZ665" s="249"/>
      <c r="CA665" s="249"/>
      <c r="CB665" s="249"/>
      <c r="CC665" s="249"/>
      <c r="CD665" s="249"/>
      <c r="CE665" s="249"/>
      <c r="CF665" s="249"/>
      <c r="CG665" s="249"/>
      <c r="CH665" s="249"/>
      <c r="CI665" s="249"/>
      <c r="CJ665" s="249"/>
      <c r="CK665" s="249"/>
      <c r="CL665" s="249"/>
      <c r="CM665" s="249"/>
      <c r="CN665" s="249"/>
      <c r="CO665" s="249"/>
      <c r="CP665" s="249"/>
      <c r="CQ665" s="249"/>
      <c r="CR665" s="249"/>
      <c r="CS665" s="249"/>
      <c r="CT665" s="249"/>
      <c r="CU665" s="249"/>
      <c r="CV665" s="249"/>
      <c r="CW665" s="249"/>
      <c r="CX665" s="249"/>
      <c r="CY665" s="249"/>
      <c r="CZ665" s="249"/>
      <c r="DA665" s="249"/>
      <c r="DB665" s="249"/>
      <c r="DC665" s="249"/>
      <c r="DD665" s="249"/>
      <c r="DE665" s="249"/>
      <c r="DF665" s="249"/>
      <c r="DG665" s="249"/>
      <c r="DH665" s="249"/>
      <c r="DI665" s="249"/>
      <c r="DJ665" s="249"/>
      <c r="DK665" s="249"/>
      <c r="DL665" s="249"/>
      <c r="DM665" s="249"/>
      <c r="DN665" s="249"/>
      <c r="DO665" s="249"/>
      <c r="DP665" s="249"/>
      <c r="DQ665" s="249"/>
      <c r="DR665" s="249"/>
      <c r="DS665" s="249"/>
      <c r="DT665" s="249"/>
      <c r="DU665" s="249"/>
      <c r="DV665" s="249"/>
      <c r="DW665" s="249"/>
      <c r="DX665" s="249"/>
      <c r="DY665" s="249"/>
      <c r="DZ665" s="249"/>
      <c r="EA665" s="249"/>
      <c r="EB665" s="249"/>
      <c r="EC665" s="249"/>
      <c r="ED665" s="249"/>
      <c r="EE665" s="249"/>
      <c r="EF665" s="249"/>
      <c r="EG665" s="249"/>
      <c r="EH665" s="249"/>
      <c r="EI665" s="249"/>
      <c r="EJ665" s="249"/>
      <c r="EK665" s="249"/>
      <c r="EL665" s="249"/>
      <c r="EM665" s="249"/>
      <c r="EN665" s="249"/>
      <c r="EO665" s="249"/>
      <c r="EP665" s="249"/>
      <c r="EQ665" s="249"/>
      <c r="ER665" s="249"/>
      <c r="ES665" s="249"/>
      <c r="ET665" s="249"/>
      <c r="EU665" s="249"/>
      <c r="EV665" s="249"/>
      <c r="EW665" s="249"/>
      <c r="EX665" s="249"/>
      <c r="EY665" s="249"/>
      <c r="EZ665" s="249"/>
      <c r="FA665" s="249"/>
      <c r="FB665" s="249"/>
      <c r="FC665" s="249"/>
      <c r="FD665" s="249"/>
      <c r="FE665" s="249"/>
      <c r="FF665" s="249"/>
      <c r="FG665" s="249"/>
      <c r="FH665" s="249"/>
      <c r="FI665" s="249"/>
      <c r="FJ665" s="249"/>
      <c r="FK665" s="249"/>
      <c r="FL665" s="249"/>
      <c r="FM665" s="249"/>
      <c r="FN665" s="249"/>
      <c r="FO665" s="249"/>
      <c r="FP665" s="249"/>
      <c r="FQ665" s="249"/>
      <c r="FR665" s="249"/>
      <c r="FS665" s="249"/>
      <c r="FT665" s="249"/>
      <c r="FU665" s="249"/>
      <c r="FV665" s="249"/>
      <c r="FW665" s="249"/>
      <c r="FX665" s="249"/>
      <c r="FY665" s="249"/>
      <c r="FZ665" s="249"/>
      <c r="GA665" s="249"/>
      <c r="GB665" s="249"/>
      <c r="GC665" s="249"/>
      <c r="GD665" s="249"/>
      <c r="GE665" s="249"/>
      <c r="GF665" s="249"/>
      <c r="GG665" s="249"/>
      <c r="GH665" s="249"/>
      <c r="GI665" s="249"/>
      <c r="GJ665" s="249"/>
      <c r="GK665" s="249"/>
      <c r="GL665" s="249"/>
      <c r="GM665" s="249"/>
      <c r="GN665" s="249"/>
      <c r="GO665" s="249"/>
      <c r="GP665" s="249"/>
      <c r="GQ665" s="249"/>
      <c r="GR665" s="249"/>
    </row>
    <row r="666" spans="1:200" s="247" customFormat="1" x14ac:dyDescent="0.2">
      <c r="A666" s="267"/>
      <c r="B666" s="249"/>
      <c r="C666" s="252"/>
      <c r="Z666" s="255"/>
      <c r="AA666" s="250"/>
      <c r="AB666" s="249"/>
      <c r="AK666" s="249"/>
      <c r="AL666" s="249"/>
      <c r="AM666" s="249"/>
      <c r="AN666" s="249"/>
      <c r="AO666" s="249"/>
      <c r="AP666" s="249"/>
      <c r="AQ666" s="249"/>
      <c r="AR666" s="249"/>
      <c r="AS666" s="249"/>
      <c r="AT666" s="249"/>
      <c r="AU666" s="249"/>
      <c r="AV666" s="249"/>
      <c r="AW666" s="249"/>
      <c r="AX666" s="249"/>
      <c r="AY666" s="249"/>
      <c r="AZ666" s="249"/>
      <c r="BA666" s="249"/>
      <c r="BB666" s="249"/>
      <c r="BC666" s="249"/>
      <c r="BD666" s="249"/>
      <c r="BE666" s="249"/>
      <c r="BF666" s="249"/>
      <c r="BG666" s="249"/>
      <c r="BH666" s="249"/>
      <c r="BI666" s="249"/>
      <c r="BJ666" s="249"/>
      <c r="BK666" s="249"/>
      <c r="BL666" s="249"/>
      <c r="BM666" s="249"/>
      <c r="BN666" s="249"/>
      <c r="BO666" s="249"/>
      <c r="BP666" s="249"/>
      <c r="BQ666" s="249"/>
      <c r="BR666" s="249"/>
      <c r="BS666" s="249"/>
      <c r="BT666" s="249"/>
      <c r="BU666" s="249"/>
      <c r="BV666" s="249"/>
      <c r="BW666" s="249"/>
      <c r="BX666" s="249"/>
      <c r="BY666" s="249"/>
      <c r="BZ666" s="249"/>
      <c r="CA666" s="249"/>
      <c r="CB666" s="249"/>
      <c r="CC666" s="249"/>
      <c r="CD666" s="249"/>
      <c r="CE666" s="249"/>
      <c r="CF666" s="249"/>
      <c r="CG666" s="249"/>
      <c r="CH666" s="249"/>
      <c r="CI666" s="249"/>
      <c r="CJ666" s="249"/>
      <c r="CK666" s="249"/>
      <c r="CL666" s="249"/>
      <c r="CM666" s="249"/>
      <c r="CN666" s="249"/>
      <c r="CO666" s="249"/>
      <c r="CP666" s="249"/>
      <c r="CQ666" s="249"/>
      <c r="CR666" s="249"/>
      <c r="CS666" s="249"/>
      <c r="CT666" s="249"/>
      <c r="CU666" s="249"/>
      <c r="CV666" s="249"/>
      <c r="CW666" s="249"/>
      <c r="CX666" s="249"/>
      <c r="CY666" s="249"/>
      <c r="CZ666" s="249"/>
      <c r="DA666" s="249"/>
      <c r="DB666" s="249"/>
      <c r="DC666" s="249"/>
      <c r="DD666" s="249"/>
      <c r="DE666" s="249"/>
      <c r="DF666" s="249"/>
      <c r="DG666" s="249"/>
      <c r="DH666" s="249"/>
      <c r="DI666" s="249"/>
      <c r="DJ666" s="249"/>
      <c r="DK666" s="249"/>
      <c r="DL666" s="249"/>
      <c r="DM666" s="249"/>
      <c r="DN666" s="249"/>
      <c r="DO666" s="249"/>
      <c r="DP666" s="249"/>
      <c r="DQ666" s="249"/>
      <c r="DR666" s="249"/>
      <c r="DS666" s="249"/>
      <c r="DT666" s="249"/>
      <c r="DU666" s="249"/>
      <c r="DV666" s="249"/>
      <c r="DW666" s="249"/>
      <c r="DX666" s="249"/>
      <c r="DY666" s="249"/>
      <c r="DZ666" s="249"/>
      <c r="EA666" s="249"/>
      <c r="EB666" s="249"/>
      <c r="EC666" s="249"/>
      <c r="ED666" s="249"/>
      <c r="EE666" s="249"/>
      <c r="EF666" s="249"/>
      <c r="EG666" s="249"/>
      <c r="EH666" s="249"/>
      <c r="EI666" s="249"/>
      <c r="EJ666" s="249"/>
      <c r="EK666" s="249"/>
      <c r="EL666" s="249"/>
      <c r="EM666" s="249"/>
      <c r="EN666" s="249"/>
      <c r="EO666" s="249"/>
      <c r="EP666" s="249"/>
      <c r="EQ666" s="249"/>
      <c r="ER666" s="249"/>
      <c r="ES666" s="249"/>
      <c r="ET666" s="249"/>
      <c r="EU666" s="249"/>
      <c r="EV666" s="249"/>
      <c r="EW666" s="249"/>
      <c r="EX666" s="249"/>
      <c r="EY666" s="249"/>
      <c r="EZ666" s="249"/>
      <c r="FA666" s="249"/>
      <c r="FB666" s="249"/>
      <c r="FC666" s="249"/>
      <c r="FD666" s="249"/>
      <c r="FE666" s="249"/>
      <c r="FF666" s="249"/>
      <c r="FG666" s="249"/>
      <c r="FH666" s="249"/>
      <c r="FI666" s="249"/>
      <c r="FJ666" s="249"/>
      <c r="FK666" s="249"/>
      <c r="FL666" s="249"/>
      <c r="FM666" s="249"/>
      <c r="FN666" s="249"/>
      <c r="FO666" s="249"/>
      <c r="FP666" s="249"/>
      <c r="FQ666" s="249"/>
      <c r="FR666" s="249"/>
      <c r="FS666" s="249"/>
      <c r="FT666" s="249"/>
      <c r="FU666" s="249"/>
      <c r="FV666" s="249"/>
      <c r="FW666" s="249"/>
      <c r="FX666" s="249"/>
      <c r="FY666" s="249"/>
      <c r="FZ666" s="249"/>
      <c r="GA666" s="249"/>
      <c r="GB666" s="249"/>
      <c r="GC666" s="249"/>
      <c r="GD666" s="249"/>
      <c r="GE666" s="249"/>
      <c r="GF666" s="249"/>
      <c r="GG666" s="249"/>
      <c r="GH666" s="249"/>
      <c r="GI666" s="249"/>
      <c r="GJ666" s="249"/>
      <c r="GK666" s="249"/>
      <c r="GL666" s="249"/>
      <c r="GM666" s="249"/>
      <c r="GN666" s="249"/>
      <c r="GO666" s="249"/>
      <c r="GP666" s="249"/>
      <c r="GQ666" s="249"/>
      <c r="GR666" s="249"/>
    </row>
    <row r="667" spans="1:200" s="247" customFormat="1" x14ac:dyDescent="0.2">
      <c r="A667" s="267"/>
      <c r="B667" s="249"/>
      <c r="C667" s="252"/>
      <c r="Z667" s="255"/>
      <c r="AA667" s="250"/>
      <c r="AB667" s="249"/>
      <c r="AK667" s="249"/>
      <c r="AL667" s="249"/>
      <c r="AM667" s="249"/>
      <c r="AN667" s="249"/>
      <c r="AO667" s="249"/>
      <c r="AP667" s="249"/>
      <c r="AQ667" s="249"/>
      <c r="AR667" s="249"/>
      <c r="AS667" s="249"/>
      <c r="AT667" s="249"/>
      <c r="AU667" s="249"/>
      <c r="AV667" s="249"/>
      <c r="AW667" s="249"/>
      <c r="AX667" s="249"/>
      <c r="AY667" s="249"/>
      <c r="AZ667" s="249"/>
      <c r="BA667" s="249"/>
      <c r="BB667" s="249"/>
      <c r="BC667" s="249"/>
      <c r="BD667" s="249"/>
      <c r="BE667" s="249"/>
      <c r="BF667" s="249"/>
      <c r="BG667" s="249"/>
      <c r="BH667" s="249"/>
      <c r="BI667" s="249"/>
      <c r="BJ667" s="249"/>
      <c r="BK667" s="249"/>
      <c r="BL667" s="249"/>
      <c r="BM667" s="249"/>
      <c r="BN667" s="249"/>
      <c r="BO667" s="249"/>
      <c r="BP667" s="249"/>
      <c r="BQ667" s="249"/>
      <c r="BR667" s="249"/>
      <c r="BS667" s="249"/>
      <c r="BT667" s="249"/>
      <c r="BU667" s="249"/>
      <c r="BV667" s="249"/>
      <c r="BW667" s="249"/>
      <c r="BX667" s="249"/>
      <c r="BY667" s="249"/>
      <c r="BZ667" s="249"/>
      <c r="CA667" s="249"/>
      <c r="CB667" s="249"/>
      <c r="CC667" s="249"/>
      <c r="CD667" s="249"/>
      <c r="CE667" s="249"/>
      <c r="CF667" s="249"/>
      <c r="CG667" s="249"/>
      <c r="CH667" s="249"/>
      <c r="CI667" s="249"/>
      <c r="CJ667" s="249"/>
      <c r="CK667" s="249"/>
      <c r="CL667" s="249"/>
      <c r="CM667" s="249"/>
      <c r="CN667" s="249"/>
      <c r="CO667" s="249"/>
      <c r="CP667" s="249"/>
      <c r="CQ667" s="249"/>
      <c r="CR667" s="249"/>
      <c r="CS667" s="249"/>
      <c r="CT667" s="249"/>
      <c r="CU667" s="249"/>
      <c r="CV667" s="249"/>
      <c r="CW667" s="249"/>
      <c r="CX667" s="249"/>
      <c r="CY667" s="249"/>
      <c r="CZ667" s="249"/>
      <c r="DA667" s="249"/>
      <c r="DB667" s="249"/>
      <c r="DC667" s="249"/>
      <c r="DD667" s="249"/>
      <c r="DE667" s="249"/>
      <c r="DF667" s="249"/>
      <c r="DG667" s="249"/>
      <c r="DH667" s="249"/>
      <c r="DI667" s="249"/>
      <c r="DJ667" s="249"/>
      <c r="DK667" s="249"/>
      <c r="DL667" s="249"/>
      <c r="DM667" s="249"/>
      <c r="DN667" s="249"/>
      <c r="DO667" s="249"/>
      <c r="DP667" s="249"/>
      <c r="DQ667" s="249"/>
      <c r="DR667" s="249"/>
      <c r="DS667" s="249"/>
      <c r="DT667" s="249"/>
      <c r="DU667" s="249"/>
      <c r="DV667" s="249"/>
      <c r="DW667" s="249"/>
      <c r="DX667" s="249"/>
      <c r="DY667" s="249"/>
      <c r="DZ667" s="249"/>
      <c r="EA667" s="249"/>
      <c r="EB667" s="249"/>
      <c r="EC667" s="249"/>
      <c r="ED667" s="249"/>
      <c r="EE667" s="249"/>
      <c r="EF667" s="249"/>
      <c r="EG667" s="249"/>
      <c r="EH667" s="249"/>
      <c r="EI667" s="249"/>
      <c r="EJ667" s="249"/>
      <c r="EK667" s="249"/>
      <c r="EL667" s="249"/>
      <c r="EM667" s="249"/>
      <c r="EN667" s="249"/>
      <c r="EO667" s="249"/>
      <c r="EP667" s="249"/>
      <c r="EQ667" s="249"/>
      <c r="ER667" s="249"/>
      <c r="ES667" s="249"/>
      <c r="ET667" s="249"/>
      <c r="EU667" s="249"/>
      <c r="EV667" s="249"/>
      <c r="EW667" s="249"/>
      <c r="EX667" s="249"/>
      <c r="EY667" s="249"/>
      <c r="EZ667" s="249"/>
      <c r="FA667" s="249"/>
      <c r="FB667" s="249"/>
      <c r="FC667" s="249"/>
      <c r="FD667" s="249"/>
      <c r="FE667" s="249"/>
      <c r="FF667" s="249"/>
      <c r="FG667" s="249"/>
      <c r="FH667" s="249"/>
      <c r="FI667" s="249"/>
      <c r="FJ667" s="249"/>
      <c r="FK667" s="249"/>
      <c r="FL667" s="249"/>
      <c r="FM667" s="249"/>
      <c r="FN667" s="249"/>
      <c r="FO667" s="249"/>
      <c r="FP667" s="249"/>
      <c r="FQ667" s="249"/>
      <c r="FR667" s="249"/>
      <c r="FS667" s="249"/>
      <c r="FT667" s="249"/>
      <c r="FU667" s="249"/>
      <c r="FV667" s="249"/>
      <c r="FW667" s="249"/>
      <c r="FX667" s="249"/>
      <c r="FY667" s="249"/>
      <c r="FZ667" s="249"/>
      <c r="GA667" s="249"/>
      <c r="GB667" s="249"/>
      <c r="GC667" s="249"/>
      <c r="GD667" s="249"/>
      <c r="GE667" s="249"/>
      <c r="GF667" s="249"/>
      <c r="GG667" s="249"/>
      <c r="GH667" s="249"/>
      <c r="GI667" s="249"/>
      <c r="GJ667" s="249"/>
      <c r="GK667" s="249"/>
      <c r="GL667" s="249"/>
      <c r="GM667" s="249"/>
      <c r="GN667" s="249"/>
      <c r="GO667" s="249"/>
      <c r="GP667" s="249"/>
      <c r="GQ667" s="249"/>
      <c r="GR667" s="249"/>
    </row>
    <row r="668" spans="1:200" s="247" customFormat="1" x14ac:dyDescent="0.2">
      <c r="A668" s="267"/>
      <c r="B668" s="249"/>
      <c r="C668" s="252"/>
      <c r="Z668" s="255"/>
      <c r="AA668" s="250"/>
      <c r="AB668" s="249"/>
      <c r="AK668" s="249"/>
      <c r="AL668" s="249"/>
      <c r="AM668" s="249"/>
      <c r="AN668" s="249"/>
      <c r="AO668" s="249"/>
      <c r="AP668" s="249"/>
      <c r="AQ668" s="249"/>
      <c r="AR668" s="249"/>
      <c r="AS668" s="249"/>
      <c r="AT668" s="249"/>
      <c r="AU668" s="249"/>
      <c r="AV668" s="249"/>
      <c r="AW668" s="249"/>
      <c r="AX668" s="249"/>
      <c r="AY668" s="249"/>
      <c r="AZ668" s="249"/>
      <c r="BA668" s="249"/>
      <c r="BB668" s="249"/>
      <c r="BC668" s="249"/>
      <c r="BD668" s="249"/>
      <c r="BE668" s="249"/>
      <c r="BF668" s="249"/>
      <c r="BG668" s="249"/>
      <c r="BH668" s="249"/>
      <c r="BI668" s="249"/>
      <c r="BJ668" s="249"/>
      <c r="BK668" s="249"/>
      <c r="BL668" s="249"/>
      <c r="BM668" s="249"/>
      <c r="BN668" s="249"/>
      <c r="BO668" s="249"/>
      <c r="BP668" s="249"/>
      <c r="BQ668" s="249"/>
      <c r="BR668" s="249"/>
      <c r="BS668" s="249"/>
      <c r="BT668" s="249"/>
      <c r="BU668" s="249"/>
      <c r="BV668" s="249"/>
      <c r="BW668" s="249"/>
      <c r="BX668" s="249"/>
      <c r="BY668" s="249"/>
      <c r="BZ668" s="249"/>
      <c r="CA668" s="249"/>
      <c r="CB668" s="249"/>
      <c r="CC668" s="249"/>
      <c r="CD668" s="249"/>
      <c r="CE668" s="249"/>
      <c r="CF668" s="249"/>
      <c r="CG668" s="249"/>
      <c r="CH668" s="249"/>
      <c r="CI668" s="249"/>
      <c r="CJ668" s="249"/>
      <c r="CK668" s="249"/>
      <c r="CL668" s="249"/>
      <c r="CM668" s="249"/>
      <c r="CN668" s="249"/>
      <c r="CO668" s="249"/>
      <c r="CP668" s="249"/>
      <c r="CQ668" s="249"/>
      <c r="CR668" s="249"/>
      <c r="CS668" s="249"/>
      <c r="CT668" s="249"/>
      <c r="CU668" s="249"/>
      <c r="CV668" s="249"/>
      <c r="CW668" s="249"/>
      <c r="CX668" s="249"/>
      <c r="CY668" s="249"/>
      <c r="CZ668" s="249"/>
      <c r="DA668" s="249"/>
      <c r="DB668" s="249"/>
      <c r="DC668" s="249"/>
      <c r="DD668" s="249"/>
      <c r="DE668" s="249"/>
      <c r="DF668" s="249"/>
      <c r="DG668" s="249"/>
      <c r="DH668" s="249"/>
      <c r="DI668" s="249"/>
      <c r="DJ668" s="249"/>
      <c r="DK668" s="249"/>
      <c r="DL668" s="249"/>
      <c r="DM668" s="249"/>
      <c r="DN668" s="249"/>
      <c r="DO668" s="249"/>
      <c r="DP668" s="249"/>
      <c r="DQ668" s="249"/>
      <c r="DR668" s="249"/>
      <c r="DS668" s="249"/>
      <c r="DT668" s="249"/>
      <c r="DU668" s="249"/>
      <c r="DV668" s="249"/>
      <c r="DW668" s="249"/>
      <c r="DX668" s="249"/>
      <c r="DY668" s="249"/>
      <c r="DZ668" s="249"/>
      <c r="EA668" s="249"/>
      <c r="EB668" s="249"/>
      <c r="EC668" s="249"/>
      <c r="ED668" s="249"/>
      <c r="EE668" s="249"/>
      <c r="EF668" s="249"/>
      <c r="EG668" s="249"/>
      <c r="EH668" s="249"/>
      <c r="EI668" s="249"/>
      <c r="EJ668" s="249"/>
      <c r="EK668" s="249"/>
      <c r="EL668" s="249"/>
      <c r="EM668" s="249"/>
      <c r="EN668" s="249"/>
      <c r="EO668" s="249"/>
      <c r="EP668" s="249"/>
      <c r="EQ668" s="249"/>
      <c r="ER668" s="249"/>
      <c r="ES668" s="249"/>
      <c r="ET668" s="249"/>
      <c r="EU668" s="249"/>
      <c r="EV668" s="249"/>
      <c r="EW668" s="249"/>
      <c r="EX668" s="249"/>
      <c r="EY668" s="249"/>
      <c r="EZ668" s="249"/>
      <c r="FA668" s="249"/>
      <c r="FB668" s="249"/>
      <c r="FC668" s="249"/>
      <c r="FD668" s="249"/>
      <c r="FE668" s="249"/>
      <c r="FF668" s="249"/>
      <c r="FG668" s="249"/>
      <c r="FH668" s="249"/>
      <c r="FI668" s="249"/>
      <c r="FJ668" s="249"/>
      <c r="FK668" s="249"/>
      <c r="FL668" s="249"/>
      <c r="FM668" s="249"/>
      <c r="FN668" s="249"/>
      <c r="FO668" s="249"/>
      <c r="FP668" s="249"/>
      <c r="FQ668" s="249"/>
      <c r="FR668" s="249"/>
      <c r="FS668" s="249"/>
      <c r="FT668" s="249"/>
      <c r="FU668" s="249"/>
      <c r="FV668" s="249"/>
      <c r="FW668" s="249"/>
      <c r="FX668" s="249"/>
      <c r="FY668" s="249"/>
      <c r="FZ668" s="249"/>
      <c r="GA668" s="249"/>
      <c r="GB668" s="249"/>
      <c r="GC668" s="249"/>
      <c r="GD668" s="249"/>
      <c r="GE668" s="249"/>
      <c r="GF668" s="249"/>
      <c r="GG668" s="249"/>
      <c r="GH668" s="249"/>
      <c r="GI668" s="249"/>
      <c r="GJ668" s="249"/>
      <c r="GK668" s="249"/>
      <c r="GL668" s="249"/>
      <c r="GM668" s="249"/>
      <c r="GN668" s="249"/>
      <c r="GO668" s="249"/>
      <c r="GP668" s="249"/>
      <c r="GQ668" s="249"/>
      <c r="GR668" s="249"/>
    </row>
    <row r="669" spans="1:200" s="247" customFormat="1" x14ac:dyDescent="0.2">
      <c r="A669" s="267"/>
      <c r="B669" s="249"/>
      <c r="C669" s="252"/>
      <c r="Z669" s="255"/>
      <c r="AA669" s="250"/>
      <c r="AB669" s="249"/>
      <c r="AK669" s="249"/>
      <c r="AL669" s="249"/>
      <c r="AM669" s="249"/>
      <c r="AN669" s="249"/>
      <c r="AO669" s="249"/>
      <c r="AP669" s="249"/>
      <c r="AQ669" s="249"/>
      <c r="AR669" s="249"/>
      <c r="AS669" s="249"/>
      <c r="AT669" s="249"/>
      <c r="AU669" s="249"/>
      <c r="AV669" s="249"/>
      <c r="AW669" s="249"/>
      <c r="AX669" s="249"/>
      <c r="AY669" s="249"/>
      <c r="AZ669" s="249"/>
      <c r="BA669" s="249"/>
      <c r="BB669" s="249"/>
      <c r="BC669" s="249"/>
      <c r="BD669" s="249"/>
      <c r="BE669" s="249"/>
      <c r="BF669" s="249"/>
      <c r="BG669" s="249"/>
      <c r="BH669" s="249"/>
      <c r="BI669" s="249"/>
      <c r="BJ669" s="249"/>
      <c r="BK669" s="249"/>
      <c r="BL669" s="249"/>
      <c r="BM669" s="249"/>
      <c r="BN669" s="249"/>
      <c r="BO669" s="249"/>
      <c r="BP669" s="249"/>
      <c r="BQ669" s="249"/>
      <c r="BR669" s="249"/>
      <c r="BS669" s="249"/>
      <c r="BT669" s="249"/>
      <c r="BU669" s="249"/>
      <c r="BV669" s="249"/>
      <c r="BW669" s="249"/>
      <c r="BX669" s="249"/>
      <c r="BY669" s="249"/>
      <c r="BZ669" s="249"/>
      <c r="CA669" s="249"/>
      <c r="CB669" s="249"/>
      <c r="CC669" s="249"/>
      <c r="CD669" s="249"/>
      <c r="CE669" s="249"/>
      <c r="CF669" s="249"/>
      <c r="CG669" s="249"/>
      <c r="CH669" s="249"/>
      <c r="CI669" s="249"/>
      <c r="CJ669" s="249"/>
      <c r="CK669" s="249"/>
      <c r="CL669" s="249"/>
      <c r="CM669" s="249"/>
      <c r="CN669" s="249"/>
      <c r="CO669" s="249"/>
      <c r="CP669" s="249"/>
      <c r="CQ669" s="249"/>
      <c r="CR669" s="249"/>
      <c r="CS669" s="249"/>
      <c r="CT669" s="249"/>
      <c r="CU669" s="249"/>
      <c r="CV669" s="249"/>
      <c r="CW669" s="249"/>
      <c r="CX669" s="249"/>
      <c r="CY669" s="249"/>
      <c r="CZ669" s="249"/>
      <c r="DA669" s="249"/>
      <c r="DB669" s="249"/>
      <c r="DC669" s="249"/>
      <c r="DD669" s="249"/>
      <c r="DE669" s="249"/>
      <c r="DF669" s="249"/>
      <c r="DG669" s="249"/>
      <c r="DH669" s="249"/>
      <c r="DI669" s="249"/>
      <c r="DJ669" s="249"/>
      <c r="DK669" s="249"/>
      <c r="DL669" s="249"/>
      <c r="DM669" s="249"/>
      <c r="DN669" s="249"/>
      <c r="DO669" s="249"/>
      <c r="DP669" s="249"/>
      <c r="DQ669" s="249"/>
      <c r="DR669" s="249"/>
      <c r="DS669" s="249"/>
      <c r="DT669" s="249"/>
      <c r="DU669" s="249"/>
      <c r="DV669" s="249"/>
      <c r="DW669" s="249"/>
      <c r="DX669" s="249"/>
      <c r="DY669" s="249"/>
      <c r="DZ669" s="249"/>
      <c r="EA669" s="249"/>
      <c r="EB669" s="249"/>
      <c r="EC669" s="249"/>
      <c r="ED669" s="249"/>
      <c r="EE669" s="249"/>
      <c r="EF669" s="249"/>
      <c r="EG669" s="249"/>
      <c r="EH669" s="249"/>
      <c r="EI669" s="249"/>
      <c r="EJ669" s="249"/>
      <c r="EK669" s="249"/>
      <c r="EL669" s="249"/>
      <c r="EM669" s="249"/>
      <c r="EN669" s="249"/>
      <c r="EO669" s="249"/>
      <c r="EP669" s="249"/>
      <c r="EQ669" s="249"/>
      <c r="ER669" s="249"/>
      <c r="ES669" s="249"/>
      <c r="ET669" s="249"/>
      <c r="EU669" s="249"/>
      <c r="EV669" s="249"/>
      <c r="EW669" s="249"/>
      <c r="EX669" s="249"/>
      <c r="EY669" s="249"/>
      <c r="EZ669" s="249"/>
      <c r="FA669" s="249"/>
      <c r="FB669" s="249"/>
      <c r="FC669" s="249"/>
      <c r="FD669" s="249"/>
      <c r="FE669" s="249"/>
      <c r="FF669" s="249"/>
      <c r="FG669" s="249"/>
      <c r="FH669" s="249"/>
      <c r="FI669" s="249"/>
      <c r="FJ669" s="249"/>
      <c r="FK669" s="249"/>
      <c r="FL669" s="249"/>
      <c r="FM669" s="249"/>
      <c r="FN669" s="249"/>
      <c r="FO669" s="249"/>
      <c r="FP669" s="249"/>
      <c r="FQ669" s="249"/>
      <c r="FR669" s="249"/>
      <c r="FS669" s="249"/>
      <c r="FT669" s="249"/>
      <c r="FU669" s="249"/>
      <c r="FV669" s="249"/>
      <c r="FW669" s="249"/>
      <c r="FX669" s="249"/>
      <c r="FY669" s="249"/>
      <c r="FZ669" s="249"/>
      <c r="GA669" s="249"/>
      <c r="GB669" s="249"/>
      <c r="GC669" s="249"/>
      <c r="GD669" s="249"/>
      <c r="GE669" s="249"/>
      <c r="GF669" s="249"/>
      <c r="GG669" s="249"/>
      <c r="GH669" s="249"/>
      <c r="GI669" s="249"/>
      <c r="GJ669" s="249"/>
      <c r="GK669" s="249"/>
      <c r="GL669" s="249"/>
      <c r="GM669" s="249"/>
      <c r="GN669" s="249"/>
      <c r="GO669" s="249"/>
      <c r="GP669" s="249"/>
      <c r="GQ669" s="249"/>
      <c r="GR669" s="249"/>
    </row>
    <row r="670" spans="1:200" s="247" customFormat="1" x14ac:dyDescent="0.2">
      <c r="A670" s="267"/>
      <c r="B670" s="249"/>
      <c r="C670" s="252"/>
      <c r="Z670" s="255"/>
      <c r="AA670" s="250"/>
      <c r="AB670" s="249"/>
      <c r="AK670" s="249"/>
      <c r="AL670" s="249"/>
      <c r="AM670" s="249"/>
      <c r="AN670" s="249"/>
      <c r="AO670" s="249"/>
      <c r="AP670" s="249"/>
      <c r="AQ670" s="249"/>
      <c r="AR670" s="249"/>
      <c r="AS670" s="249"/>
      <c r="AT670" s="249"/>
      <c r="AU670" s="249"/>
      <c r="AV670" s="249"/>
      <c r="AW670" s="249"/>
      <c r="AX670" s="249"/>
      <c r="AY670" s="249"/>
      <c r="AZ670" s="249"/>
      <c r="BA670" s="249"/>
      <c r="BB670" s="249"/>
      <c r="BC670" s="249"/>
      <c r="BD670" s="249"/>
      <c r="BE670" s="249"/>
      <c r="BF670" s="249"/>
      <c r="BG670" s="249"/>
      <c r="BH670" s="249"/>
      <c r="BI670" s="249"/>
      <c r="BJ670" s="249"/>
      <c r="BK670" s="249"/>
      <c r="BL670" s="249"/>
      <c r="BM670" s="249"/>
      <c r="BN670" s="249"/>
      <c r="BO670" s="249"/>
      <c r="BP670" s="249"/>
      <c r="BQ670" s="249"/>
      <c r="BR670" s="249"/>
      <c r="BS670" s="249"/>
      <c r="BT670" s="249"/>
      <c r="BU670" s="249"/>
      <c r="BV670" s="249"/>
      <c r="BW670" s="249"/>
      <c r="BX670" s="249"/>
      <c r="BY670" s="249"/>
      <c r="BZ670" s="249"/>
      <c r="CA670" s="249"/>
      <c r="CB670" s="249"/>
      <c r="CC670" s="249"/>
      <c r="CD670" s="249"/>
      <c r="CE670" s="249"/>
      <c r="CF670" s="249"/>
      <c r="CG670" s="249"/>
      <c r="CH670" s="249"/>
      <c r="CI670" s="249"/>
      <c r="CJ670" s="249"/>
      <c r="CK670" s="249"/>
      <c r="CL670" s="249"/>
      <c r="CM670" s="249"/>
      <c r="CN670" s="249"/>
      <c r="CO670" s="249"/>
      <c r="CP670" s="249"/>
      <c r="CQ670" s="249"/>
      <c r="CR670" s="249"/>
      <c r="CS670" s="249"/>
      <c r="CT670" s="249"/>
      <c r="CU670" s="249"/>
      <c r="CV670" s="249"/>
      <c r="CW670" s="249"/>
      <c r="CX670" s="249"/>
      <c r="CY670" s="249"/>
      <c r="CZ670" s="249"/>
      <c r="DA670" s="249"/>
      <c r="DB670" s="249"/>
      <c r="DC670" s="249"/>
      <c r="DD670" s="249"/>
      <c r="DE670" s="249"/>
      <c r="DF670" s="249"/>
      <c r="DG670" s="249"/>
      <c r="DH670" s="249"/>
      <c r="DI670" s="249"/>
      <c r="DJ670" s="249"/>
      <c r="DK670" s="249"/>
      <c r="DL670" s="249"/>
      <c r="DM670" s="249"/>
      <c r="DN670" s="249"/>
      <c r="DO670" s="249"/>
      <c r="DP670" s="249"/>
      <c r="DQ670" s="249"/>
      <c r="DR670" s="249"/>
      <c r="DS670" s="249"/>
      <c r="DT670" s="249"/>
      <c r="DU670" s="249"/>
      <c r="DV670" s="249"/>
      <c r="DW670" s="249"/>
      <c r="DX670" s="249"/>
      <c r="DY670" s="249"/>
      <c r="DZ670" s="249"/>
      <c r="EA670" s="249"/>
      <c r="EB670" s="249"/>
      <c r="EC670" s="249"/>
      <c r="ED670" s="249"/>
      <c r="EE670" s="249"/>
      <c r="EF670" s="249"/>
      <c r="EG670" s="249"/>
      <c r="EH670" s="249"/>
      <c r="EI670" s="249"/>
      <c r="EJ670" s="249"/>
      <c r="EK670" s="249"/>
      <c r="EL670" s="249"/>
      <c r="EM670" s="249"/>
      <c r="EN670" s="249"/>
      <c r="EO670" s="249"/>
      <c r="EP670" s="249"/>
      <c r="EQ670" s="249"/>
      <c r="ER670" s="249"/>
      <c r="ES670" s="249"/>
      <c r="ET670" s="249"/>
      <c r="EU670" s="249"/>
      <c r="EV670" s="249"/>
      <c r="EW670" s="249"/>
      <c r="EX670" s="249"/>
      <c r="EY670" s="249"/>
      <c r="EZ670" s="249"/>
      <c r="FA670" s="249"/>
      <c r="FB670" s="249"/>
      <c r="FC670" s="249"/>
      <c r="FD670" s="249"/>
      <c r="FE670" s="249"/>
      <c r="FF670" s="249"/>
      <c r="FG670" s="249"/>
      <c r="FH670" s="249"/>
      <c r="FI670" s="249"/>
      <c r="FJ670" s="249"/>
      <c r="FK670" s="249"/>
      <c r="FL670" s="249"/>
      <c r="FM670" s="249"/>
      <c r="FN670" s="249"/>
      <c r="FO670" s="249"/>
      <c r="FP670" s="249"/>
      <c r="FQ670" s="249"/>
      <c r="FR670" s="249"/>
      <c r="FS670" s="249"/>
      <c r="FT670" s="249"/>
      <c r="FU670" s="249"/>
      <c r="FV670" s="249"/>
      <c r="FW670" s="249"/>
      <c r="FX670" s="249"/>
      <c r="FY670" s="249"/>
      <c r="FZ670" s="249"/>
      <c r="GA670" s="249"/>
      <c r="GB670" s="249"/>
      <c r="GC670" s="249"/>
      <c r="GD670" s="249"/>
      <c r="GE670" s="249"/>
      <c r="GF670" s="249"/>
      <c r="GG670" s="249"/>
      <c r="GH670" s="249"/>
      <c r="GI670" s="249"/>
      <c r="GJ670" s="249"/>
      <c r="GK670" s="249"/>
      <c r="GL670" s="249"/>
      <c r="GM670" s="249"/>
      <c r="GN670" s="249"/>
      <c r="GO670" s="249"/>
      <c r="GP670" s="249"/>
      <c r="GQ670" s="249"/>
      <c r="GR670" s="249"/>
    </row>
    <row r="671" spans="1:200" s="247" customFormat="1" x14ac:dyDescent="0.2">
      <c r="A671" s="267"/>
      <c r="B671" s="249"/>
      <c r="C671" s="252"/>
      <c r="Z671" s="255"/>
      <c r="AA671" s="250"/>
      <c r="AB671" s="249"/>
      <c r="AK671" s="249"/>
      <c r="AL671" s="249"/>
      <c r="AM671" s="249"/>
      <c r="AN671" s="249"/>
      <c r="AO671" s="249"/>
      <c r="AP671" s="249"/>
      <c r="AQ671" s="249"/>
      <c r="AR671" s="249"/>
      <c r="AS671" s="249"/>
      <c r="AT671" s="249"/>
      <c r="AU671" s="249"/>
      <c r="AV671" s="249"/>
      <c r="AW671" s="249"/>
      <c r="AX671" s="249"/>
      <c r="AY671" s="249"/>
      <c r="AZ671" s="249"/>
      <c r="BA671" s="249"/>
      <c r="BB671" s="249"/>
      <c r="BC671" s="249"/>
      <c r="BD671" s="249"/>
      <c r="BE671" s="249"/>
      <c r="BF671" s="249"/>
      <c r="BG671" s="249"/>
      <c r="BH671" s="249"/>
      <c r="BI671" s="249"/>
      <c r="BJ671" s="249"/>
      <c r="BK671" s="249"/>
      <c r="BL671" s="249"/>
      <c r="BM671" s="249"/>
      <c r="BN671" s="249"/>
      <c r="BO671" s="249"/>
      <c r="BP671" s="249"/>
      <c r="BQ671" s="249"/>
      <c r="BR671" s="249"/>
      <c r="BS671" s="249"/>
      <c r="BT671" s="249"/>
      <c r="BU671" s="249"/>
      <c r="BV671" s="249"/>
      <c r="BW671" s="249"/>
      <c r="BX671" s="249"/>
      <c r="BY671" s="249"/>
      <c r="BZ671" s="249"/>
      <c r="CA671" s="249"/>
      <c r="CB671" s="249"/>
      <c r="CC671" s="249"/>
      <c r="CD671" s="249"/>
      <c r="CE671" s="249"/>
      <c r="CF671" s="249"/>
      <c r="CG671" s="249"/>
      <c r="CH671" s="249"/>
      <c r="CI671" s="249"/>
      <c r="CJ671" s="249"/>
      <c r="CK671" s="249"/>
      <c r="CL671" s="249"/>
      <c r="CM671" s="249"/>
      <c r="CN671" s="249"/>
      <c r="CO671" s="249"/>
      <c r="CP671" s="249"/>
      <c r="CQ671" s="249"/>
      <c r="CR671" s="249"/>
      <c r="CS671" s="249"/>
      <c r="CT671" s="249"/>
      <c r="CU671" s="249"/>
      <c r="CV671" s="249"/>
      <c r="CW671" s="249"/>
      <c r="CX671" s="249"/>
      <c r="CY671" s="249"/>
      <c r="CZ671" s="249"/>
      <c r="DA671" s="249"/>
      <c r="DB671" s="249"/>
      <c r="DC671" s="249"/>
      <c r="DD671" s="249"/>
      <c r="DE671" s="249"/>
      <c r="DF671" s="249"/>
      <c r="DG671" s="249"/>
      <c r="DH671" s="249"/>
      <c r="DI671" s="249"/>
      <c r="DJ671" s="249"/>
      <c r="DK671" s="249"/>
      <c r="DL671" s="249"/>
      <c r="DM671" s="249"/>
      <c r="DN671" s="249"/>
      <c r="DO671" s="249"/>
      <c r="DP671" s="249"/>
      <c r="DQ671" s="249"/>
      <c r="DR671" s="249"/>
      <c r="DS671" s="249"/>
      <c r="DT671" s="249"/>
      <c r="DU671" s="249"/>
      <c r="DV671" s="249"/>
      <c r="DW671" s="249"/>
      <c r="DX671" s="249"/>
      <c r="DY671" s="249"/>
      <c r="DZ671" s="249"/>
      <c r="EA671" s="249"/>
      <c r="EB671" s="249"/>
      <c r="EC671" s="249"/>
      <c r="ED671" s="249"/>
      <c r="EE671" s="249"/>
      <c r="EF671" s="249"/>
      <c r="EG671" s="249"/>
      <c r="EH671" s="249"/>
      <c r="EI671" s="249"/>
      <c r="EJ671" s="249"/>
      <c r="EK671" s="249"/>
      <c r="EL671" s="249"/>
      <c r="EM671" s="249"/>
      <c r="EN671" s="249"/>
      <c r="EO671" s="249"/>
      <c r="EP671" s="249"/>
      <c r="EQ671" s="249"/>
      <c r="ER671" s="249"/>
      <c r="ES671" s="249"/>
      <c r="ET671" s="249"/>
      <c r="EU671" s="249"/>
      <c r="EV671" s="249"/>
      <c r="EW671" s="249"/>
      <c r="EX671" s="249"/>
      <c r="EY671" s="249"/>
      <c r="EZ671" s="249"/>
      <c r="FA671" s="249"/>
      <c r="FB671" s="249"/>
      <c r="FC671" s="249"/>
      <c r="FD671" s="249"/>
      <c r="FE671" s="249"/>
      <c r="FF671" s="249"/>
      <c r="FG671" s="249"/>
      <c r="FH671" s="249"/>
      <c r="FI671" s="249"/>
      <c r="FJ671" s="249"/>
      <c r="FK671" s="249"/>
      <c r="FL671" s="249"/>
      <c r="FM671" s="249"/>
      <c r="FN671" s="249"/>
      <c r="FO671" s="249"/>
      <c r="FP671" s="249"/>
      <c r="FQ671" s="249"/>
      <c r="FR671" s="249"/>
      <c r="FS671" s="249"/>
      <c r="FT671" s="249"/>
      <c r="FU671" s="249"/>
      <c r="FV671" s="249"/>
      <c r="FW671" s="249"/>
      <c r="FX671" s="249"/>
      <c r="FY671" s="249"/>
      <c r="FZ671" s="249"/>
      <c r="GA671" s="249"/>
      <c r="GB671" s="249"/>
      <c r="GC671" s="249"/>
      <c r="GD671" s="249"/>
      <c r="GE671" s="249"/>
      <c r="GF671" s="249"/>
      <c r="GG671" s="249"/>
      <c r="GH671" s="249"/>
      <c r="GI671" s="249"/>
      <c r="GJ671" s="249"/>
      <c r="GK671" s="249"/>
      <c r="GL671" s="249"/>
      <c r="GM671" s="249"/>
      <c r="GN671" s="249"/>
      <c r="GO671" s="249"/>
      <c r="GP671" s="249"/>
      <c r="GQ671" s="249"/>
      <c r="GR671" s="249"/>
    </row>
    <row r="672" spans="1:200" s="247" customFormat="1" x14ac:dyDescent="0.2">
      <c r="A672" s="267"/>
      <c r="B672" s="249"/>
      <c r="C672" s="252"/>
      <c r="Z672" s="255"/>
      <c r="AA672" s="250"/>
      <c r="AB672" s="249"/>
      <c r="AK672" s="249"/>
      <c r="AL672" s="249"/>
      <c r="AM672" s="249"/>
      <c r="AN672" s="249"/>
      <c r="AO672" s="249"/>
      <c r="AP672" s="249"/>
      <c r="AQ672" s="249"/>
      <c r="AR672" s="249"/>
      <c r="AS672" s="249"/>
      <c r="AT672" s="249"/>
      <c r="AU672" s="249"/>
      <c r="AV672" s="249"/>
      <c r="AW672" s="249"/>
      <c r="AX672" s="249"/>
      <c r="AY672" s="249"/>
      <c r="AZ672" s="249"/>
      <c r="BA672" s="249"/>
      <c r="BB672" s="249"/>
      <c r="BC672" s="249"/>
      <c r="BD672" s="249"/>
      <c r="BE672" s="249"/>
      <c r="BF672" s="249"/>
      <c r="BG672" s="249"/>
      <c r="BH672" s="249"/>
      <c r="BI672" s="249"/>
      <c r="BJ672" s="249"/>
      <c r="BK672" s="249"/>
      <c r="BL672" s="249"/>
      <c r="BM672" s="249"/>
      <c r="BN672" s="249"/>
      <c r="BO672" s="249"/>
      <c r="BP672" s="249"/>
      <c r="BQ672" s="249"/>
      <c r="BR672" s="249"/>
      <c r="BS672" s="249"/>
      <c r="BT672" s="249"/>
      <c r="BU672" s="249"/>
      <c r="BV672" s="249"/>
      <c r="BW672" s="249"/>
      <c r="BX672" s="249"/>
      <c r="BY672" s="249"/>
      <c r="BZ672" s="249"/>
      <c r="CA672" s="249"/>
      <c r="CB672" s="249"/>
      <c r="CC672" s="249"/>
      <c r="CD672" s="249"/>
      <c r="CE672" s="249"/>
      <c r="CF672" s="249"/>
      <c r="CG672" s="249"/>
      <c r="CH672" s="249"/>
      <c r="CI672" s="249"/>
      <c r="CJ672" s="249"/>
      <c r="CK672" s="249"/>
      <c r="CL672" s="249"/>
      <c r="CM672" s="249"/>
      <c r="CN672" s="249"/>
      <c r="CO672" s="249"/>
      <c r="CP672" s="249"/>
      <c r="CQ672" s="249"/>
      <c r="CR672" s="249"/>
      <c r="CS672" s="249"/>
      <c r="CT672" s="249"/>
      <c r="CU672" s="249"/>
      <c r="CV672" s="249"/>
      <c r="CW672" s="249"/>
      <c r="CX672" s="249"/>
      <c r="CY672" s="249"/>
      <c r="CZ672" s="249"/>
      <c r="DA672" s="249"/>
      <c r="DB672" s="249"/>
      <c r="DC672" s="249"/>
      <c r="DD672" s="249"/>
      <c r="DE672" s="249"/>
      <c r="DF672" s="249"/>
      <c r="DG672" s="249"/>
      <c r="DH672" s="249"/>
      <c r="DI672" s="249"/>
      <c r="DJ672" s="249"/>
      <c r="DK672" s="249"/>
      <c r="DL672" s="249"/>
      <c r="DM672" s="249"/>
      <c r="DN672" s="249"/>
      <c r="DO672" s="249"/>
      <c r="DP672" s="249"/>
      <c r="DQ672" s="249"/>
      <c r="DR672" s="249"/>
      <c r="DS672" s="249"/>
      <c r="DT672" s="249"/>
      <c r="DU672" s="249"/>
      <c r="DV672" s="249"/>
      <c r="DW672" s="249"/>
      <c r="DX672" s="249"/>
      <c r="DY672" s="249"/>
      <c r="DZ672" s="249"/>
      <c r="EA672" s="249"/>
      <c r="EB672" s="249"/>
      <c r="EC672" s="249"/>
      <c r="ED672" s="249"/>
      <c r="EE672" s="249"/>
      <c r="EF672" s="249"/>
      <c r="EG672" s="249"/>
      <c r="EH672" s="249"/>
      <c r="EI672" s="249"/>
      <c r="EJ672" s="249"/>
      <c r="EK672" s="249"/>
      <c r="EL672" s="249"/>
      <c r="EM672" s="249"/>
      <c r="EN672" s="249"/>
      <c r="EO672" s="249"/>
      <c r="EP672" s="249"/>
      <c r="EQ672" s="249"/>
      <c r="ER672" s="249"/>
      <c r="ES672" s="249"/>
      <c r="ET672" s="249"/>
      <c r="EU672" s="249"/>
      <c r="EV672" s="249"/>
      <c r="EW672" s="249"/>
      <c r="EX672" s="249"/>
      <c r="EY672" s="249"/>
      <c r="EZ672" s="249"/>
      <c r="FA672" s="249"/>
      <c r="FB672" s="249"/>
      <c r="FC672" s="249"/>
      <c r="FD672" s="249"/>
      <c r="FE672" s="249"/>
      <c r="FF672" s="249"/>
      <c r="FG672" s="249"/>
      <c r="FH672" s="249"/>
      <c r="FI672" s="249"/>
      <c r="FJ672" s="249"/>
      <c r="FK672" s="249"/>
      <c r="FL672" s="249"/>
      <c r="FM672" s="249"/>
      <c r="FN672" s="249"/>
      <c r="FO672" s="249"/>
      <c r="FP672" s="249"/>
      <c r="FQ672" s="249"/>
      <c r="FR672" s="249"/>
      <c r="FS672" s="249"/>
      <c r="FT672" s="249"/>
      <c r="FU672" s="249"/>
      <c r="FV672" s="249"/>
      <c r="FW672" s="249"/>
      <c r="FX672" s="249"/>
      <c r="FY672" s="249"/>
      <c r="FZ672" s="249"/>
      <c r="GA672" s="249"/>
      <c r="GB672" s="249"/>
      <c r="GC672" s="249"/>
      <c r="GD672" s="249"/>
      <c r="GE672" s="249"/>
      <c r="GF672" s="249"/>
      <c r="GG672" s="249"/>
      <c r="GH672" s="249"/>
      <c r="GI672" s="249"/>
      <c r="GJ672" s="249"/>
      <c r="GK672" s="249"/>
      <c r="GL672" s="249"/>
      <c r="GM672" s="249"/>
      <c r="GN672" s="249"/>
      <c r="GO672" s="249"/>
      <c r="GP672" s="249"/>
      <c r="GQ672" s="249"/>
      <c r="GR672" s="249"/>
    </row>
    <row r="673" spans="1:200" s="247" customFormat="1" x14ac:dyDescent="0.2">
      <c r="A673" s="267"/>
      <c r="B673" s="249"/>
      <c r="C673" s="252"/>
      <c r="Z673" s="255"/>
      <c r="AA673" s="250"/>
      <c r="AB673" s="249"/>
      <c r="AK673" s="249"/>
      <c r="AL673" s="249"/>
      <c r="AM673" s="249"/>
      <c r="AN673" s="249"/>
      <c r="AO673" s="249"/>
      <c r="AP673" s="249"/>
      <c r="AQ673" s="249"/>
      <c r="AR673" s="249"/>
      <c r="AS673" s="249"/>
      <c r="AT673" s="249"/>
      <c r="AU673" s="249"/>
      <c r="AV673" s="249"/>
      <c r="AW673" s="249"/>
      <c r="AX673" s="249"/>
      <c r="AY673" s="249"/>
      <c r="AZ673" s="249"/>
      <c r="BA673" s="249"/>
      <c r="BB673" s="249"/>
      <c r="BC673" s="249"/>
      <c r="BD673" s="249"/>
      <c r="BE673" s="249"/>
      <c r="BF673" s="249"/>
      <c r="BG673" s="249"/>
      <c r="BH673" s="249"/>
      <c r="BI673" s="249"/>
      <c r="BJ673" s="249"/>
      <c r="BK673" s="249"/>
      <c r="BL673" s="249"/>
      <c r="BM673" s="249"/>
      <c r="BN673" s="249"/>
      <c r="BO673" s="249"/>
      <c r="BP673" s="249"/>
      <c r="BQ673" s="249"/>
      <c r="BR673" s="249"/>
      <c r="BS673" s="249"/>
      <c r="BT673" s="249"/>
      <c r="BU673" s="249"/>
      <c r="BV673" s="249"/>
      <c r="BW673" s="249"/>
      <c r="BX673" s="249"/>
      <c r="BY673" s="249"/>
      <c r="BZ673" s="249"/>
      <c r="CA673" s="249"/>
      <c r="CB673" s="249"/>
      <c r="CC673" s="249"/>
      <c r="CD673" s="249"/>
      <c r="CE673" s="249"/>
      <c r="CF673" s="249"/>
      <c r="CG673" s="249"/>
      <c r="CH673" s="249"/>
      <c r="CI673" s="249"/>
      <c r="CJ673" s="249"/>
      <c r="CK673" s="249"/>
      <c r="CL673" s="249"/>
      <c r="CM673" s="249"/>
      <c r="CN673" s="249"/>
      <c r="CO673" s="249"/>
      <c r="CP673" s="249"/>
      <c r="CQ673" s="249"/>
      <c r="CR673" s="249"/>
      <c r="CS673" s="249"/>
      <c r="CT673" s="249"/>
      <c r="CU673" s="249"/>
      <c r="CV673" s="249"/>
      <c r="CW673" s="249"/>
      <c r="CX673" s="249"/>
      <c r="CY673" s="249"/>
      <c r="CZ673" s="249"/>
      <c r="DA673" s="249"/>
      <c r="DB673" s="249"/>
      <c r="DC673" s="249"/>
      <c r="DD673" s="249"/>
      <c r="DE673" s="249"/>
      <c r="DF673" s="249"/>
      <c r="DG673" s="249"/>
      <c r="DH673" s="249"/>
      <c r="DI673" s="249"/>
      <c r="DJ673" s="249"/>
      <c r="DK673" s="249"/>
      <c r="DL673" s="249"/>
      <c r="DM673" s="249"/>
      <c r="DN673" s="249"/>
      <c r="DO673" s="249"/>
      <c r="DP673" s="249"/>
      <c r="DQ673" s="249"/>
      <c r="DR673" s="249"/>
      <c r="DS673" s="249"/>
      <c r="DT673" s="249"/>
      <c r="DU673" s="249"/>
      <c r="DV673" s="249"/>
      <c r="DW673" s="249"/>
      <c r="DX673" s="249"/>
      <c r="DY673" s="249"/>
      <c r="DZ673" s="249"/>
      <c r="EA673" s="249"/>
      <c r="EB673" s="249"/>
      <c r="EC673" s="249"/>
      <c r="ED673" s="249"/>
      <c r="EE673" s="249"/>
      <c r="EF673" s="249"/>
      <c r="EG673" s="249"/>
      <c r="EH673" s="249"/>
      <c r="EI673" s="249"/>
      <c r="EJ673" s="249"/>
      <c r="EK673" s="249"/>
      <c r="EL673" s="249"/>
      <c r="EM673" s="249"/>
      <c r="EN673" s="249"/>
      <c r="EO673" s="249"/>
      <c r="EP673" s="249"/>
      <c r="EQ673" s="249"/>
      <c r="ER673" s="249"/>
      <c r="ES673" s="249"/>
      <c r="ET673" s="249"/>
      <c r="EU673" s="249"/>
      <c r="EV673" s="249"/>
      <c r="EW673" s="249"/>
      <c r="EX673" s="249"/>
      <c r="EY673" s="249"/>
      <c r="EZ673" s="249"/>
      <c r="FA673" s="249"/>
      <c r="FB673" s="249"/>
      <c r="FC673" s="249"/>
      <c r="FD673" s="249"/>
      <c r="FE673" s="249"/>
      <c r="FF673" s="249"/>
      <c r="FG673" s="249"/>
      <c r="FH673" s="249"/>
      <c r="FI673" s="249"/>
      <c r="FJ673" s="249"/>
      <c r="FK673" s="249"/>
      <c r="FL673" s="249"/>
      <c r="FM673" s="249"/>
      <c r="FN673" s="249"/>
      <c r="FO673" s="249"/>
      <c r="FP673" s="249"/>
      <c r="FQ673" s="249"/>
      <c r="FR673" s="249"/>
      <c r="FS673" s="249"/>
      <c r="FT673" s="249"/>
      <c r="FU673" s="249"/>
      <c r="FV673" s="249"/>
      <c r="FW673" s="249"/>
      <c r="FX673" s="249"/>
      <c r="FY673" s="249"/>
      <c r="FZ673" s="249"/>
      <c r="GA673" s="249"/>
      <c r="GB673" s="249"/>
      <c r="GC673" s="249"/>
      <c r="GD673" s="249"/>
      <c r="GE673" s="249"/>
      <c r="GF673" s="249"/>
      <c r="GG673" s="249"/>
      <c r="GH673" s="249"/>
      <c r="GI673" s="249"/>
      <c r="GJ673" s="249"/>
      <c r="GK673" s="249"/>
      <c r="GL673" s="249"/>
      <c r="GM673" s="249"/>
      <c r="GN673" s="249"/>
      <c r="GO673" s="249"/>
      <c r="GP673" s="249"/>
      <c r="GQ673" s="249"/>
      <c r="GR673" s="249"/>
    </row>
    <row r="674" spans="1:200" s="247" customFormat="1" x14ac:dyDescent="0.2">
      <c r="A674" s="267"/>
      <c r="B674" s="249"/>
      <c r="C674" s="252"/>
      <c r="Z674" s="255"/>
      <c r="AA674" s="250"/>
      <c r="AB674" s="249"/>
      <c r="AK674" s="249"/>
      <c r="AL674" s="249"/>
      <c r="AM674" s="249"/>
      <c r="AN674" s="249"/>
      <c r="AO674" s="249"/>
      <c r="AP674" s="249"/>
      <c r="AQ674" s="249"/>
      <c r="AR674" s="249"/>
      <c r="AS674" s="249"/>
      <c r="AT674" s="249"/>
      <c r="AU674" s="249"/>
      <c r="AV674" s="249"/>
      <c r="AW674" s="249"/>
      <c r="AX674" s="249"/>
      <c r="AY674" s="249"/>
      <c r="AZ674" s="249"/>
      <c r="BA674" s="249"/>
      <c r="BB674" s="249"/>
      <c r="BC674" s="249"/>
      <c r="BD674" s="249"/>
      <c r="BE674" s="249"/>
      <c r="BF674" s="249"/>
      <c r="BG674" s="249"/>
      <c r="BH674" s="249"/>
      <c r="BI674" s="249"/>
      <c r="BJ674" s="249"/>
      <c r="BK674" s="249"/>
      <c r="BL674" s="249"/>
      <c r="BM674" s="249"/>
      <c r="BN674" s="249"/>
      <c r="BO674" s="249"/>
      <c r="BP674" s="249"/>
      <c r="BQ674" s="249"/>
      <c r="BR674" s="249"/>
      <c r="BS674" s="249"/>
      <c r="BT674" s="249"/>
      <c r="BU674" s="249"/>
      <c r="BV674" s="249"/>
      <c r="BW674" s="249"/>
      <c r="BX674" s="249"/>
      <c r="BY674" s="249"/>
      <c r="BZ674" s="249"/>
      <c r="CA674" s="249"/>
      <c r="CB674" s="249"/>
      <c r="CC674" s="249"/>
      <c r="CD674" s="249"/>
      <c r="CE674" s="249"/>
      <c r="CF674" s="249"/>
      <c r="CG674" s="249"/>
      <c r="CH674" s="249"/>
      <c r="CI674" s="249"/>
      <c r="CJ674" s="249"/>
      <c r="CK674" s="249"/>
      <c r="CL674" s="249"/>
      <c r="CM674" s="249"/>
      <c r="CN674" s="249"/>
      <c r="CO674" s="249"/>
      <c r="CP674" s="249"/>
      <c r="CQ674" s="249"/>
      <c r="CR674" s="249"/>
      <c r="CS674" s="249"/>
      <c r="CT674" s="249"/>
      <c r="CU674" s="249"/>
      <c r="CV674" s="249"/>
      <c r="CW674" s="249"/>
      <c r="CX674" s="249"/>
      <c r="CY674" s="249"/>
      <c r="CZ674" s="249"/>
      <c r="DA674" s="249"/>
      <c r="DB674" s="249"/>
      <c r="DC674" s="249"/>
      <c r="DD674" s="249"/>
      <c r="DE674" s="249"/>
      <c r="DF674" s="249"/>
      <c r="DG674" s="249"/>
      <c r="DH674" s="249"/>
      <c r="DI674" s="249"/>
      <c r="DJ674" s="249"/>
      <c r="DK674" s="249"/>
      <c r="DL674" s="249"/>
      <c r="DM674" s="249"/>
      <c r="DN674" s="249"/>
      <c r="DO674" s="249"/>
      <c r="DP674" s="249"/>
      <c r="DQ674" s="249"/>
      <c r="DR674" s="249"/>
      <c r="DS674" s="249"/>
      <c r="DT674" s="249"/>
      <c r="DU674" s="249"/>
      <c r="DV674" s="249"/>
      <c r="DW674" s="249"/>
      <c r="DX674" s="249"/>
      <c r="DY674" s="249"/>
      <c r="DZ674" s="249"/>
      <c r="EA674" s="249"/>
      <c r="EB674" s="249"/>
      <c r="EC674" s="249"/>
      <c r="ED674" s="249"/>
      <c r="EE674" s="249"/>
      <c r="EF674" s="249"/>
      <c r="EG674" s="249"/>
      <c r="EH674" s="249"/>
      <c r="EI674" s="249"/>
      <c r="EJ674" s="249"/>
      <c r="EK674" s="249"/>
      <c r="EL674" s="249"/>
      <c r="EM674" s="249"/>
      <c r="EN674" s="249"/>
      <c r="EO674" s="249"/>
      <c r="EP674" s="249"/>
      <c r="EQ674" s="249"/>
      <c r="ER674" s="249"/>
      <c r="ES674" s="249"/>
      <c r="ET674" s="249"/>
      <c r="EU674" s="249"/>
      <c r="EV674" s="249"/>
      <c r="EW674" s="249"/>
      <c r="EX674" s="249"/>
      <c r="EY674" s="249"/>
      <c r="EZ674" s="249"/>
      <c r="FA674" s="249"/>
      <c r="FB674" s="249"/>
      <c r="FC674" s="249"/>
      <c r="FD674" s="249"/>
      <c r="FE674" s="249"/>
      <c r="FF674" s="249"/>
      <c r="FG674" s="249"/>
      <c r="FH674" s="249"/>
      <c r="FI674" s="249"/>
      <c r="FJ674" s="249"/>
      <c r="FK674" s="249"/>
      <c r="FL674" s="249"/>
      <c r="FM674" s="249"/>
      <c r="FN674" s="249"/>
      <c r="FO674" s="249"/>
      <c r="FP674" s="249"/>
      <c r="FQ674" s="249"/>
      <c r="FR674" s="249"/>
      <c r="FS674" s="249"/>
      <c r="FT674" s="249"/>
      <c r="FU674" s="249"/>
      <c r="FV674" s="249"/>
      <c r="FW674" s="249"/>
      <c r="FX674" s="249"/>
      <c r="FY674" s="249"/>
      <c r="FZ674" s="249"/>
      <c r="GA674" s="249"/>
      <c r="GB674" s="249"/>
      <c r="GC674" s="249"/>
      <c r="GD674" s="249"/>
      <c r="GE674" s="249"/>
      <c r="GF674" s="249"/>
      <c r="GG674" s="249"/>
      <c r="GH674" s="249"/>
      <c r="GI674" s="249"/>
      <c r="GJ674" s="249"/>
      <c r="GK674" s="249"/>
      <c r="GL674" s="249"/>
      <c r="GM674" s="249"/>
      <c r="GN674" s="249"/>
      <c r="GO674" s="249"/>
      <c r="GP674" s="249"/>
      <c r="GQ674" s="249"/>
      <c r="GR674" s="249"/>
    </row>
    <row r="675" spans="1:200" s="247" customFormat="1" x14ac:dyDescent="0.2">
      <c r="A675" s="267"/>
      <c r="B675" s="249"/>
      <c r="C675" s="252"/>
      <c r="Z675" s="255"/>
      <c r="AA675" s="250"/>
      <c r="AB675" s="249"/>
      <c r="AK675" s="249"/>
      <c r="AL675" s="249"/>
      <c r="AM675" s="249"/>
      <c r="AN675" s="249"/>
      <c r="AO675" s="249"/>
      <c r="AP675" s="249"/>
      <c r="AQ675" s="249"/>
      <c r="AR675" s="249"/>
      <c r="AS675" s="249"/>
      <c r="AT675" s="249"/>
      <c r="AU675" s="249"/>
      <c r="AV675" s="249"/>
      <c r="AW675" s="249"/>
      <c r="AX675" s="249"/>
      <c r="AY675" s="249"/>
      <c r="AZ675" s="249"/>
      <c r="BA675" s="249"/>
      <c r="BB675" s="249"/>
      <c r="BC675" s="249"/>
      <c r="BD675" s="249"/>
      <c r="BE675" s="249"/>
      <c r="BF675" s="249"/>
      <c r="BG675" s="249"/>
      <c r="BH675" s="249"/>
      <c r="BI675" s="249"/>
      <c r="BJ675" s="249"/>
      <c r="BK675" s="249"/>
      <c r="BL675" s="249"/>
      <c r="BM675" s="249"/>
      <c r="BN675" s="249"/>
      <c r="BO675" s="249"/>
      <c r="BP675" s="249"/>
      <c r="BQ675" s="249"/>
      <c r="BR675" s="249"/>
      <c r="BS675" s="249"/>
      <c r="BT675" s="249"/>
      <c r="BU675" s="249"/>
      <c r="BV675" s="249"/>
      <c r="BW675" s="249"/>
      <c r="BX675" s="249"/>
      <c r="BY675" s="249"/>
      <c r="BZ675" s="249"/>
      <c r="CA675" s="249"/>
      <c r="CB675" s="249"/>
      <c r="CC675" s="249"/>
      <c r="CD675" s="249"/>
      <c r="CE675" s="249"/>
      <c r="CF675" s="249"/>
      <c r="CG675" s="249"/>
      <c r="CH675" s="249"/>
      <c r="CI675" s="249"/>
      <c r="CJ675" s="249"/>
      <c r="CK675" s="249"/>
      <c r="CL675" s="249"/>
      <c r="CM675" s="249"/>
      <c r="CN675" s="249"/>
      <c r="CO675" s="249"/>
      <c r="CP675" s="249"/>
      <c r="CQ675" s="249"/>
      <c r="CR675" s="249"/>
      <c r="CS675" s="249"/>
      <c r="CT675" s="249"/>
      <c r="CU675" s="249"/>
      <c r="CV675" s="249"/>
      <c r="CW675" s="249"/>
      <c r="CX675" s="249"/>
      <c r="CY675" s="249"/>
      <c r="CZ675" s="249"/>
      <c r="DA675" s="249"/>
      <c r="DB675" s="249"/>
      <c r="DC675" s="249"/>
      <c r="DD675" s="249"/>
      <c r="DE675" s="249"/>
      <c r="DF675" s="249"/>
      <c r="DG675" s="249"/>
      <c r="DH675" s="249"/>
      <c r="DI675" s="249"/>
      <c r="DJ675" s="249"/>
      <c r="DK675" s="249"/>
      <c r="DL675" s="249"/>
      <c r="DM675" s="249"/>
      <c r="DN675" s="249"/>
      <c r="DO675" s="249"/>
      <c r="DP675" s="249"/>
      <c r="DQ675" s="249"/>
      <c r="DR675" s="249"/>
      <c r="DS675" s="249"/>
      <c r="DT675" s="249"/>
      <c r="DU675" s="249"/>
      <c r="DV675" s="249"/>
      <c r="DW675" s="249"/>
      <c r="DX675" s="249"/>
      <c r="DY675" s="249"/>
      <c r="DZ675" s="249"/>
      <c r="EA675" s="249"/>
      <c r="EB675" s="249"/>
      <c r="EC675" s="249"/>
      <c r="ED675" s="249"/>
      <c r="EE675" s="249"/>
      <c r="EF675" s="249"/>
      <c r="EG675" s="249"/>
      <c r="EH675" s="249"/>
      <c r="EI675" s="249"/>
      <c r="EJ675" s="249"/>
      <c r="EK675" s="249"/>
      <c r="EL675" s="249"/>
      <c r="EM675" s="249"/>
      <c r="EN675" s="249"/>
      <c r="EO675" s="249"/>
      <c r="EP675" s="249"/>
      <c r="EQ675" s="249"/>
      <c r="ER675" s="249"/>
      <c r="ES675" s="249"/>
      <c r="ET675" s="249"/>
      <c r="EU675" s="249"/>
      <c r="EV675" s="249"/>
      <c r="EW675" s="249"/>
      <c r="EX675" s="249"/>
      <c r="EY675" s="249"/>
      <c r="EZ675" s="249"/>
      <c r="FA675" s="249"/>
      <c r="FB675" s="249"/>
      <c r="FC675" s="249"/>
      <c r="FD675" s="249"/>
      <c r="FE675" s="249"/>
      <c r="FF675" s="249"/>
      <c r="FG675" s="249"/>
      <c r="FH675" s="249"/>
      <c r="FI675" s="249"/>
      <c r="FJ675" s="249"/>
      <c r="FK675" s="249"/>
      <c r="FL675" s="249"/>
      <c r="FM675" s="249"/>
      <c r="FN675" s="249"/>
      <c r="FO675" s="249"/>
      <c r="FP675" s="249"/>
      <c r="FQ675" s="249"/>
      <c r="FR675" s="249"/>
      <c r="FS675" s="249"/>
      <c r="FT675" s="249"/>
      <c r="FU675" s="249"/>
      <c r="FV675" s="249"/>
      <c r="FW675" s="249"/>
      <c r="FX675" s="249"/>
      <c r="FY675" s="249"/>
      <c r="FZ675" s="249"/>
      <c r="GA675" s="249"/>
      <c r="GB675" s="249"/>
      <c r="GC675" s="249"/>
      <c r="GD675" s="249"/>
      <c r="GE675" s="249"/>
      <c r="GF675" s="249"/>
      <c r="GG675" s="249"/>
      <c r="GH675" s="249"/>
      <c r="GI675" s="249"/>
      <c r="GJ675" s="249"/>
      <c r="GK675" s="249"/>
      <c r="GL675" s="249"/>
      <c r="GM675" s="249"/>
      <c r="GN675" s="249"/>
      <c r="GO675" s="249"/>
      <c r="GP675" s="249"/>
      <c r="GQ675" s="249"/>
      <c r="GR675" s="249"/>
    </row>
    <row r="676" spans="1:200" s="247" customFormat="1" x14ac:dyDescent="0.2">
      <c r="A676" s="267"/>
      <c r="B676" s="249"/>
      <c r="C676" s="252"/>
      <c r="Z676" s="255"/>
      <c r="AA676" s="250"/>
      <c r="AB676" s="249"/>
      <c r="AK676" s="249"/>
      <c r="AL676" s="249"/>
      <c r="AM676" s="249"/>
      <c r="AN676" s="249"/>
      <c r="AO676" s="249"/>
      <c r="AP676" s="249"/>
      <c r="AQ676" s="249"/>
      <c r="AR676" s="249"/>
      <c r="AS676" s="249"/>
      <c r="AT676" s="249"/>
      <c r="AU676" s="249"/>
      <c r="AV676" s="249"/>
      <c r="AW676" s="249"/>
      <c r="AX676" s="249"/>
      <c r="AY676" s="249"/>
      <c r="AZ676" s="249"/>
      <c r="BA676" s="249"/>
      <c r="BB676" s="249"/>
      <c r="BC676" s="249"/>
      <c r="BD676" s="249"/>
      <c r="BE676" s="249"/>
      <c r="BF676" s="249"/>
      <c r="BG676" s="249"/>
      <c r="BH676" s="249"/>
      <c r="BI676" s="249"/>
      <c r="BJ676" s="249"/>
      <c r="BK676" s="249"/>
      <c r="BL676" s="249"/>
      <c r="BM676" s="249"/>
      <c r="BN676" s="249"/>
      <c r="BO676" s="249"/>
      <c r="BP676" s="249"/>
      <c r="BQ676" s="249"/>
      <c r="BR676" s="249"/>
      <c r="BS676" s="249"/>
      <c r="BT676" s="249"/>
      <c r="BU676" s="249"/>
      <c r="BV676" s="249"/>
      <c r="BW676" s="249"/>
      <c r="BX676" s="249"/>
      <c r="BY676" s="249"/>
      <c r="BZ676" s="249"/>
      <c r="CA676" s="249"/>
      <c r="CB676" s="249"/>
      <c r="CC676" s="249"/>
      <c r="CD676" s="249"/>
      <c r="CE676" s="249"/>
      <c r="CF676" s="249"/>
      <c r="CG676" s="249"/>
      <c r="CH676" s="249"/>
      <c r="CI676" s="249"/>
      <c r="CJ676" s="249"/>
      <c r="CK676" s="249"/>
      <c r="CL676" s="249"/>
      <c r="CM676" s="249"/>
      <c r="CN676" s="249"/>
      <c r="CO676" s="249"/>
      <c r="CP676" s="249"/>
      <c r="CQ676" s="249"/>
      <c r="CR676" s="249"/>
      <c r="CS676" s="249"/>
      <c r="CT676" s="249"/>
      <c r="CU676" s="249"/>
      <c r="CV676" s="249"/>
      <c r="CW676" s="249"/>
      <c r="CX676" s="249"/>
      <c r="CY676" s="249"/>
      <c r="CZ676" s="249"/>
      <c r="DA676" s="249"/>
      <c r="DB676" s="249"/>
      <c r="DC676" s="249"/>
      <c r="DD676" s="249"/>
      <c r="DE676" s="249"/>
      <c r="DF676" s="249"/>
      <c r="DG676" s="249"/>
      <c r="DH676" s="249"/>
      <c r="DI676" s="249"/>
      <c r="DJ676" s="249"/>
      <c r="DK676" s="249"/>
      <c r="DL676" s="249"/>
      <c r="DM676" s="249"/>
      <c r="DN676" s="249"/>
      <c r="DO676" s="249"/>
      <c r="DP676" s="249"/>
      <c r="DQ676" s="249"/>
      <c r="DR676" s="249"/>
      <c r="DS676" s="249"/>
      <c r="DT676" s="249"/>
      <c r="DU676" s="249"/>
      <c r="DV676" s="249"/>
      <c r="DW676" s="249"/>
      <c r="DX676" s="249"/>
      <c r="DY676" s="249"/>
      <c r="DZ676" s="249"/>
      <c r="EA676" s="249"/>
      <c r="EB676" s="249"/>
      <c r="EC676" s="249"/>
      <c r="ED676" s="249"/>
      <c r="EE676" s="249"/>
      <c r="EF676" s="249"/>
      <c r="EG676" s="249"/>
      <c r="EH676" s="249"/>
      <c r="EI676" s="249"/>
      <c r="EJ676" s="249"/>
      <c r="EK676" s="249"/>
      <c r="EL676" s="249"/>
      <c r="EM676" s="249"/>
      <c r="EN676" s="249"/>
      <c r="EO676" s="249"/>
      <c r="EP676" s="249"/>
      <c r="EQ676" s="249"/>
      <c r="ER676" s="249"/>
      <c r="ES676" s="249"/>
      <c r="ET676" s="249"/>
      <c r="EU676" s="249"/>
      <c r="EV676" s="249"/>
      <c r="EW676" s="249"/>
      <c r="EX676" s="249"/>
      <c r="EY676" s="249"/>
      <c r="EZ676" s="249"/>
      <c r="FA676" s="249"/>
      <c r="FB676" s="249"/>
      <c r="FC676" s="249"/>
      <c r="FD676" s="249"/>
      <c r="FE676" s="249"/>
      <c r="FF676" s="249"/>
      <c r="FG676" s="249"/>
      <c r="FH676" s="249"/>
      <c r="FI676" s="249"/>
      <c r="FJ676" s="249"/>
      <c r="FK676" s="249"/>
      <c r="FL676" s="249"/>
      <c r="FM676" s="249"/>
      <c r="FN676" s="249"/>
      <c r="FO676" s="249"/>
      <c r="FP676" s="249"/>
      <c r="FQ676" s="249"/>
      <c r="FR676" s="249"/>
      <c r="FS676" s="249"/>
      <c r="FT676" s="249"/>
      <c r="FU676" s="249"/>
      <c r="FV676" s="249"/>
      <c r="FW676" s="249"/>
      <c r="FX676" s="249"/>
      <c r="FY676" s="249"/>
      <c r="FZ676" s="249"/>
      <c r="GA676" s="249"/>
      <c r="GB676" s="249"/>
      <c r="GC676" s="249"/>
      <c r="GD676" s="249"/>
      <c r="GE676" s="249"/>
      <c r="GF676" s="249"/>
      <c r="GG676" s="249"/>
      <c r="GH676" s="249"/>
      <c r="GI676" s="249"/>
      <c r="GJ676" s="249"/>
      <c r="GK676" s="249"/>
      <c r="GL676" s="249"/>
      <c r="GM676" s="249"/>
      <c r="GN676" s="249"/>
      <c r="GO676" s="249"/>
      <c r="GP676" s="249"/>
      <c r="GQ676" s="249"/>
      <c r="GR676" s="249"/>
    </row>
    <row r="677" spans="1:200" s="247" customFormat="1" x14ac:dyDescent="0.2">
      <c r="A677" s="267"/>
      <c r="B677" s="249"/>
      <c r="C677" s="252"/>
      <c r="Z677" s="255"/>
      <c r="AA677" s="250"/>
      <c r="AB677" s="249"/>
      <c r="AK677" s="249"/>
      <c r="AL677" s="249"/>
      <c r="AM677" s="249"/>
      <c r="AN677" s="249"/>
      <c r="AO677" s="249"/>
      <c r="AP677" s="249"/>
      <c r="AQ677" s="249"/>
      <c r="AR677" s="249"/>
      <c r="AS677" s="249"/>
      <c r="AT677" s="249"/>
      <c r="AU677" s="249"/>
      <c r="AV677" s="249"/>
      <c r="AW677" s="249"/>
      <c r="AX677" s="249"/>
      <c r="AY677" s="249"/>
      <c r="AZ677" s="249"/>
      <c r="BA677" s="249"/>
      <c r="BB677" s="249"/>
      <c r="BC677" s="249"/>
      <c r="BD677" s="249"/>
      <c r="BE677" s="249"/>
      <c r="BF677" s="249"/>
      <c r="BG677" s="249"/>
      <c r="BH677" s="249"/>
      <c r="BI677" s="249"/>
      <c r="BJ677" s="249"/>
      <c r="BK677" s="249"/>
      <c r="BL677" s="249"/>
      <c r="BM677" s="249"/>
      <c r="BN677" s="249"/>
      <c r="BO677" s="249"/>
      <c r="BP677" s="249"/>
      <c r="BQ677" s="249"/>
      <c r="BR677" s="249"/>
      <c r="BS677" s="249"/>
      <c r="BT677" s="249"/>
      <c r="BU677" s="249"/>
      <c r="BV677" s="249"/>
      <c r="BW677" s="249"/>
      <c r="BX677" s="249"/>
      <c r="BY677" s="249"/>
      <c r="BZ677" s="249"/>
      <c r="CA677" s="249"/>
      <c r="CB677" s="249"/>
      <c r="CC677" s="249"/>
      <c r="CD677" s="249"/>
      <c r="CE677" s="249"/>
      <c r="CF677" s="249"/>
      <c r="CG677" s="249"/>
      <c r="CH677" s="249"/>
      <c r="CI677" s="249"/>
      <c r="CJ677" s="249"/>
      <c r="CK677" s="249"/>
      <c r="CL677" s="249"/>
      <c r="CM677" s="249"/>
      <c r="CN677" s="249"/>
      <c r="CO677" s="249"/>
      <c r="CP677" s="249"/>
      <c r="CQ677" s="249"/>
      <c r="CR677" s="249"/>
      <c r="CS677" s="249"/>
      <c r="CT677" s="249"/>
      <c r="CU677" s="249"/>
      <c r="CV677" s="249"/>
      <c r="CW677" s="249"/>
      <c r="CX677" s="249"/>
      <c r="CY677" s="249"/>
      <c r="CZ677" s="249"/>
      <c r="DA677" s="249"/>
      <c r="DB677" s="249"/>
      <c r="DC677" s="249"/>
      <c r="DD677" s="249"/>
      <c r="DE677" s="249"/>
      <c r="DF677" s="249"/>
      <c r="DG677" s="249"/>
      <c r="DH677" s="249"/>
      <c r="DI677" s="249"/>
      <c r="DJ677" s="249"/>
      <c r="DK677" s="249"/>
      <c r="DL677" s="249"/>
      <c r="DM677" s="249"/>
      <c r="DN677" s="249"/>
      <c r="DO677" s="249"/>
      <c r="DP677" s="249"/>
      <c r="DQ677" s="249"/>
      <c r="DR677" s="249"/>
      <c r="DS677" s="249"/>
      <c r="DT677" s="249"/>
      <c r="DU677" s="249"/>
      <c r="DV677" s="249"/>
      <c r="DW677" s="249"/>
      <c r="DX677" s="249"/>
      <c r="DY677" s="249"/>
      <c r="DZ677" s="249"/>
      <c r="EA677" s="249"/>
      <c r="EB677" s="249"/>
      <c r="EC677" s="249"/>
      <c r="ED677" s="249"/>
      <c r="EE677" s="249"/>
      <c r="EF677" s="249"/>
      <c r="EG677" s="249"/>
      <c r="EH677" s="249"/>
      <c r="EI677" s="249"/>
      <c r="EJ677" s="249"/>
      <c r="EK677" s="249"/>
      <c r="EL677" s="249"/>
      <c r="EM677" s="249"/>
      <c r="EN677" s="249"/>
      <c r="EO677" s="249"/>
      <c r="EP677" s="249"/>
      <c r="EQ677" s="249"/>
      <c r="ER677" s="249"/>
      <c r="ES677" s="249"/>
      <c r="ET677" s="249"/>
      <c r="EU677" s="249"/>
      <c r="EV677" s="249"/>
      <c r="EW677" s="249"/>
      <c r="EX677" s="249"/>
      <c r="EY677" s="249"/>
      <c r="EZ677" s="249"/>
      <c r="FA677" s="249"/>
      <c r="FB677" s="249"/>
      <c r="FC677" s="249"/>
      <c r="FD677" s="249"/>
      <c r="FE677" s="249"/>
      <c r="FF677" s="249"/>
      <c r="FG677" s="249"/>
      <c r="FH677" s="249"/>
      <c r="FI677" s="249"/>
      <c r="FJ677" s="249"/>
      <c r="FK677" s="249"/>
      <c r="FL677" s="249"/>
      <c r="FM677" s="249"/>
      <c r="FN677" s="249"/>
      <c r="FO677" s="249"/>
      <c r="FP677" s="249"/>
      <c r="FQ677" s="249"/>
      <c r="FR677" s="249"/>
      <c r="FS677" s="249"/>
      <c r="FT677" s="249"/>
      <c r="FU677" s="249"/>
      <c r="FV677" s="249"/>
      <c r="FW677" s="249"/>
      <c r="FX677" s="249"/>
      <c r="FY677" s="249"/>
      <c r="FZ677" s="249"/>
      <c r="GA677" s="249"/>
      <c r="GB677" s="249"/>
      <c r="GC677" s="249"/>
      <c r="GD677" s="249"/>
      <c r="GE677" s="249"/>
      <c r="GF677" s="249"/>
      <c r="GG677" s="249"/>
      <c r="GH677" s="249"/>
      <c r="GI677" s="249"/>
      <c r="GJ677" s="249"/>
      <c r="GK677" s="249"/>
      <c r="GL677" s="249"/>
      <c r="GM677" s="249"/>
      <c r="GN677" s="249"/>
      <c r="GO677" s="249"/>
      <c r="GP677" s="249"/>
      <c r="GQ677" s="249"/>
      <c r="GR677" s="249"/>
    </row>
    <row r="678" spans="1:200" s="247" customFormat="1" x14ac:dyDescent="0.2">
      <c r="A678" s="267"/>
      <c r="B678" s="249"/>
      <c r="C678" s="252"/>
      <c r="Z678" s="255"/>
      <c r="AA678" s="250"/>
      <c r="AB678" s="249"/>
      <c r="AK678" s="249"/>
      <c r="AL678" s="249"/>
      <c r="AM678" s="249"/>
      <c r="AN678" s="249"/>
      <c r="AO678" s="249"/>
      <c r="AP678" s="249"/>
      <c r="AQ678" s="249"/>
      <c r="AR678" s="249"/>
      <c r="AS678" s="249"/>
      <c r="AT678" s="249"/>
      <c r="AU678" s="249"/>
      <c r="AV678" s="249"/>
      <c r="AW678" s="249"/>
      <c r="AX678" s="249"/>
      <c r="AY678" s="249"/>
      <c r="AZ678" s="249"/>
      <c r="BA678" s="249"/>
      <c r="BB678" s="249"/>
      <c r="BC678" s="249"/>
      <c r="BD678" s="249"/>
      <c r="BE678" s="249"/>
      <c r="BF678" s="249"/>
      <c r="BG678" s="249"/>
      <c r="BH678" s="249"/>
      <c r="BI678" s="249"/>
      <c r="BJ678" s="249"/>
      <c r="BK678" s="249"/>
      <c r="BL678" s="249"/>
      <c r="BM678" s="249"/>
      <c r="BN678" s="249"/>
      <c r="BO678" s="249"/>
      <c r="BP678" s="249"/>
      <c r="BQ678" s="249"/>
      <c r="BR678" s="249"/>
      <c r="BS678" s="249"/>
      <c r="BT678" s="249"/>
      <c r="BU678" s="249"/>
      <c r="BV678" s="249"/>
      <c r="BW678" s="249"/>
      <c r="BX678" s="249"/>
      <c r="BY678" s="249"/>
      <c r="BZ678" s="249"/>
      <c r="CA678" s="249"/>
      <c r="CB678" s="249"/>
      <c r="CC678" s="249"/>
      <c r="CD678" s="249"/>
      <c r="CE678" s="249"/>
      <c r="CF678" s="249"/>
      <c r="CG678" s="249"/>
      <c r="CH678" s="249"/>
      <c r="CI678" s="249"/>
      <c r="CJ678" s="249"/>
      <c r="CK678" s="249"/>
      <c r="CL678" s="249"/>
      <c r="CM678" s="249"/>
      <c r="CN678" s="249"/>
      <c r="CO678" s="249"/>
      <c r="CP678" s="249"/>
      <c r="CQ678" s="249"/>
      <c r="CR678" s="249"/>
      <c r="CS678" s="249"/>
      <c r="CT678" s="249"/>
      <c r="CU678" s="249"/>
      <c r="CV678" s="249"/>
      <c r="CW678" s="249"/>
      <c r="CX678" s="249"/>
      <c r="CY678" s="249"/>
      <c r="CZ678" s="249"/>
      <c r="DA678" s="249"/>
      <c r="DB678" s="249"/>
      <c r="DC678" s="249"/>
      <c r="DD678" s="249"/>
      <c r="DE678" s="249"/>
      <c r="DF678" s="249"/>
      <c r="DG678" s="249"/>
      <c r="DH678" s="249"/>
      <c r="DI678" s="249"/>
      <c r="DJ678" s="249"/>
      <c r="DK678" s="249"/>
      <c r="DL678" s="249"/>
      <c r="DM678" s="249"/>
      <c r="DN678" s="249"/>
      <c r="DO678" s="249"/>
      <c r="DP678" s="249"/>
      <c r="DQ678" s="249"/>
      <c r="DR678" s="249"/>
      <c r="DS678" s="249"/>
      <c r="DT678" s="249"/>
      <c r="DU678" s="249"/>
      <c r="DV678" s="249"/>
      <c r="DW678" s="249"/>
      <c r="DX678" s="249"/>
      <c r="DY678" s="249"/>
      <c r="DZ678" s="249"/>
      <c r="EA678" s="249"/>
      <c r="EB678" s="249"/>
      <c r="EC678" s="249"/>
      <c r="ED678" s="249"/>
      <c r="EE678" s="249"/>
      <c r="EF678" s="249"/>
      <c r="EG678" s="249"/>
      <c r="EH678" s="249"/>
      <c r="EI678" s="249"/>
      <c r="EJ678" s="249"/>
      <c r="EK678" s="249"/>
      <c r="EL678" s="249"/>
      <c r="EM678" s="249"/>
      <c r="EN678" s="249"/>
      <c r="EO678" s="249"/>
      <c r="EP678" s="249"/>
      <c r="EQ678" s="249"/>
      <c r="ER678" s="249"/>
      <c r="ES678" s="249"/>
      <c r="ET678" s="249"/>
      <c r="EU678" s="249"/>
      <c r="EV678" s="249"/>
      <c r="EW678" s="249"/>
      <c r="EX678" s="249"/>
      <c r="EY678" s="249"/>
      <c r="EZ678" s="249"/>
      <c r="FA678" s="249"/>
      <c r="FB678" s="249"/>
      <c r="FC678" s="249"/>
      <c r="FD678" s="249"/>
      <c r="FE678" s="249"/>
      <c r="FF678" s="249"/>
      <c r="FG678" s="249"/>
      <c r="FH678" s="249"/>
      <c r="FI678" s="249"/>
      <c r="FJ678" s="249"/>
      <c r="FK678" s="249"/>
      <c r="FL678" s="249"/>
      <c r="FM678" s="249"/>
      <c r="FN678" s="249"/>
      <c r="FO678" s="249"/>
      <c r="FP678" s="249"/>
      <c r="FQ678" s="249"/>
      <c r="FR678" s="249"/>
      <c r="FS678" s="249"/>
      <c r="FT678" s="249"/>
      <c r="FU678" s="249"/>
      <c r="FV678" s="249"/>
      <c r="FW678" s="249"/>
      <c r="FX678" s="249"/>
      <c r="FY678" s="249"/>
      <c r="FZ678" s="249"/>
      <c r="GA678" s="249"/>
      <c r="GB678" s="249"/>
      <c r="GC678" s="249"/>
      <c r="GD678" s="249"/>
      <c r="GE678" s="249"/>
      <c r="GF678" s="249"/>
      <c r="GG678" s="249"/>
      <c r="GH678" s="249"/>
      <c r="GI678" s="249"/>
      <c r="GJ678" s="249"/>
      <c r="GK678" s="249"/>
      <c r="GL678" s="249"/>
      <c r="GM678" s="249"/>
      <c r="GN678" s="249"/>
      <c r="GO678" s="249"/>
      <c r="GP678" s="249"/>
      <c r="GQ678" s="249"/>
      <c r="GR678" s="249"/>
    </row>
    <row r="679" spans="1:200" s="247" customFormat="1" x14ac:dyDescent="0.2">
      <c r="A679" s="267"/>
      <c r="B679" s="249"/>
      <c r="C679" s="252"/>
      <c r="Z679" s="255"/>
      <c r="AA679" s="250"/>
      <c r="AB679" s="249"/>
      <c r="AK679" s="249"/>
      <c r="AL679" s="249"/>
      <c r="AM679" s="249"/>
      <c r="AN679" s="249"/>
      <c r="AO679" s="249"/>
      <c r="AP679" s="249"/>
      <c r="AQ679" s="249"/>
      <c r="AR679" s="249"/>
      <c r="AS679" s="249"/>
      <c r="AT679" s="249"/>
      <c r="AU679" s="249"/>
      <c r="AV679" s="249"/>
      <c r="AW679" s="249"/>
      <c r="AX679" s="249"/>
      <c r="AY679" s="249"/>
      <c r="AZ679" s="249"/>
      <c r="BA679" s="249"/>
      <c r="BB679" s="249"/>
      <c r="BC679" s="249"/>
      <c r="BD679" s="249"/>
      <c r="BE679" s="249"/>
      <c r="BF679" s="249"/>
      <c r="BG679" s="249"/>
      <c r="BH679" s="249"/>
      <c r="BI679" s="249"/>
      <c r="BJ679" s="249"/>
      <c r="BK679" s="249"/>
      <c r="BL679" s="249"/>
      <c r="BM679" s="249"/>
      <c r="BN679" s="249"/>
      <c r="BO679" s="249"/>
      <c r="BP679" s="249"/>
      <c r="BQ679" s="249"/>
      <c r="BR679" s="249"/>
      <c r="BS679" s="249"/>
      <c r="BT679" s="249"/>
      <c r="BU679" s="249"/>
      <c r="BV679" s="249"/>
      <c r="BW679" s="249"/>
      <c r="BX679" s="249"/>
      <c r="BY679" s="249"/>
      <c r="BZ679" s="249"/>
      <c r="CA679" s="249"/>
      <c r="CB679" s="249"/>
      <c r="CC679" s="249"/>
      <c r="CD679" s="249"/>
      <c r="CE679" s="249"/>
      <c r="CF679" s="249"/>
      <c r="CG679" s="249"/>
      <c r="CH679" s="249"/>
      <c r="CI679" s="249"/>
      <c r="CJ679" s="249"/>
      <c r="CK679" s="249"/>
      <c r="CL679" s="249"/>
      <c r="CM679" s="249"/>
      <c r="CN679" s="249"/>
      <c r="CO679" s="249"/>
      <c r="CP679" s="249"/>
      <c r="CQ679" s="249"/>
      <c r="CR679" s="249"/>
      <c r="CS679" s="249"/>
      <c r="CT679" s="249"/>
      <c r="CU679" s="249"/>
      <c r="CV679" s="249"/>
      <c r="CW679" s="249"/>
      <c r="CX679" s="249"/>
      <c r="CY679" s="249"/>
      <c r="CZ679" s="249"/>
      <c r="DA679" s="249"/>
      <c r="DB679" s="249"/>
      <c r="DC679" s="249"/>
      <c r="DD679" s="249"/>
      <c r="DE679" s="249"/>
      <c r="DF679" s="249"/>
      <c r="DG679" s="249"/>
      <c r="DH679" s="249"/>
      <c r="DI679" s="249"/>
      <c r="DJ679" s="249"/>
      <c r="DK679" s="249"/>
      <c r="DL679" s="249"/>
      <c r="DM679" s="249"/>
      <c r="DN679" s="249"/>
      <c r="DO679" s="249"/>
      <c r="DP679" s="249"/>
      <c r="DQ679" s="249"/>
      <c r="DR679" s="249"/>
      <c r="DS679" s="249"/>
      <c r="DT679" s="249"/>
      <c r="DU679" s="249"/>
      <c r="DV679" s="249"/>
      <c r="DW679" s="249"/>
      <c r="DX679" s="249"/>
      <c r="DY679" s="249"/>
      <c r="DZ679" s="249"/>
      <c r="EA679" s="249"/>
      <c r="EB679" s="249"/>
      <c r="EC679" s="249"/>
      <c r="ED679" s="249"/>
      <c r="EE679" s="249"/>
      <c r="EF679" s="249"/>
      <c r="EG679" s="249"/>
      <c r="EH679" s="249"/>
      <c r="EI679" s="249"/>
      <c r="EJ679" s="249"/>
      <c r="EK679" s="249"/>
      <c r="EL679" s="249"/>
      <c r="EM679" s="249"/>
      <c r="EN679" s="249"/>
      <c r="EO679" s="249"/>
      <c r="EP679" s="249"/>
      <c r="EQ679" s="249"/>
      <c r="ER679" s="249"/>
      <c r="ES679" s="249"/>
      <c r="ET679" s="249"/>
      <c r="EU679" s="249"/>
      <c r="EV679" s="249"/>
      <c r="EW679" s="249"/>
      <c r="EX679" s="249"/>
      <c r="EY679" s="249"/>
      <c r="EZ679" s="249"/>
      <c r="FA679" s="249"/>
      <c r="FB679" s="249"/>
      <c r="FC679" s="249"/>
      <c r="FD679" s="249"/>
      <c r="FE679" s="249"/>
      <c r="FF679" s="249"/>
      <c r="FG679" s="249"/>
      <c r="FH679" s="249"/>
      <c r="FI679" s="249"/>
      <c r="FJ679" s="249"/>
      <c r="FK679" s="249"/>
      <c r="FL679" s="249"/>
      <c r="FM679" s="249"/>
      <c r="FN679" s="249"/>
      <c r="FO679" s="249"/>
      <c r="FP679" s="249"/>
      <c r="FQ679" s="249"/>
      <c r="FR679" s="249"/>
      <c r="FS679" s="249"/>
      <c r="FT679" s="249"/>
      <c r="FU679" s="249"/>
      <c r="FV679" s="249"/>
      <c r="FW679" s="249"/>
      <c r="FX679" s="249"/>
      <c r="FY679" s="249"/>
      <c r="FZ679" s="249"/>
      <c r="GA679" s="249"/>
      <c r="GB679" s="249"/>
      <c r="GC679" s="249"/>
      <c r="GD679" s="249"/>
      <c r="GE679" s="249"/>
      <c r="GF679" s="249"/>
      <c r="GG679" s="249"/>
      <c r="GH679" s="249"/>
      <c r="GI679" s="249"/>
      <c r="GJ679" s="249"/>
      <c r="GK679" s="249"/>
      <c r="GL679" s="249"/>
      <c r="GM679" s="249"/>
      <c r="GN679" s="249"/>
      <c r="GO679" s="249"/>
      <c r="GP679" s="249"/>
      <c r="GQ679" s="249"/>
      <c r="GR679" s="249"/>
    </row>
    <row r="680" spans="1:200" s="247" customFormat="1" x14ac:dyDescent="0.2">
      <c r="A680" s="267"/>
      <c r="B680" s="249"/>
      <c r="C680" s="252"/>
      <c r="Z680" s="255"/>
      <c r="AA680" s="250"/>
      <c r="AB680" s="249"/>
      <c r="AK680" s="249"/>
      <c r="AL680" s="249"/>
      <c r="AM680" s="249"/>
      <c r="AN680" s="249"/>
      <c r="AO680" s="249"/>
      <c r="AP680" s="249"/>
      <c r="AQ680" s="249"/>
      <c r="AR680" s="249"/>
      <c r="AS680" s="249"/>
      <c r="AT680" s="249"/>
      <c r="AU680" s="249"/>
      <c r="AV680" s="249"/>
      <c r="AW680" s="249"/>
      <c r="AX680" s="249"/>
      <c r="AY680" s="249"/>
      <c r="AZ680" s="249"/>
      <c r="BA680" s="249"/>
      <c r="BB680" s="249"/>
      <c r="BC680" s="249"/>
      <c r="BD680" s="249"/>
      <c r="BE680" s="249"/>
      <c r="BF680" s="249"/>
      <c r="BG680" s="249"/>
      <c r="BH680" s="249"/>
      <c r="BI680" s="249"/>
      <c r="BJ680" s="249"/>
      <c r="BK680" s="249"/>
      <c r="BL680" s="249"/>
      <c r="BM680" s="249"/>
      <c r="BN680" s="249"/>
      <c r="BO680" s="249"/>
      <c r="BP680" s="249"/>
      <c r="BQ680" s="249"/>
      <c r="BR680" s="249"/>
      <c r="BS680" s="249"/>
      <c r="BT680" s="249"/>
      <c r="BU680" s="249"/>
      <c r="BV680" s="249"/>
      <c r="BW680" s="249"/>
      <c r="BX680" s="249"/>
      <c r="BY680" s="249"/>
      <c r="BZ680" s="249"/>
      <c r="CA680" s="249"/>
      <c r="CB680" s="249"/>
      <c r="CC680" s="249"/>
      <c r="CD680" s="249"/>
      <c r="CE680" s="249"/>
      <c r="CF680" s="249"/>
      <c r="CG680" s="249"/>
      <c r="CH680" s="249"/>
      <c r="CI680" s="249"/>
      <c r="CJ680" s="249"/>
      <c r="CK680" s="249"/>
      <c r="CL680" s="249"/>
      <c r="CM680" s="249"/>
      <c r="CN680" s="249"/>
      <c r="CO680" s="249"/>
      <c r="CP680" s="249"/>
      <c r="CQ680" s="249"/>
      <c r="CR680" s="249"/>
      <c r="CS680" s="249"/>
      <c r="CT680" s="249"/>
      <c r="CU680" s="249"/>
      <c r="CV680" s="249"/>
      <c r="CW680" s="249"/>
      <c r="CX680" s="249"/>
      <c r="CY680" s="249"/>
      <c r="CZ680" s="249"/>
      <c r="DA680" s="249"/>
      <c r="DB680" s="249"/>
      <c r="DC680" s="249"/>
      <c r="DD680" s="249"/>
      <c r="DE680" s="249"/>
      <c r="DF680" s="249"/>
      <c r="DG680" s="249"/>
      <c r="DH680" s="249"/>
      <c r="DI680" s="249"/>
      <c r="DJ680" s="249"/>
      <c r="DK680" s="249"/>
      <c r="DL680" s="249"/>
      <c r="DM680" s="249"/>
      <c r="DN680" s="249"/>
      <c r="DO680" s="249"/>
      <c r="DP680" s="249"/>
      <c r="DQ680" s="249"/>
      <c r="DR680" s="249"/>
      <c r="DS680" s="249"/>
      <c r="DT680" s="249"/>
      <c r="DU680" s="249"/>
      <c r="DV680" s="249"/>
      <c r="DW680" s="249"/>
      <c r="DX680" s="249"/>
      <c r="DY680" s="249"/>
      <c r="DZ680" s="249"/>
      <c r="EA680" s="249"/>
      <c r="EB680" s="249"/>
      <c r="EC680" s="249"/>
      <c r="ED680" s="249"/>
      <c r="EE680" s="249"/>
      <c r="EF680" s="249"/>
      <c r="EG680" s="249"/>
      <c r="EH680" s="249"/>
      <c r="EI680" s="249"/>
      <c r="EJ680" s="249"/>
      <c r="EK680" s="249"/>
      <c r="EL680" s="249"/>
      <c r="EM680" s="249"/>
      <c r="EN680" s="249"/>
      <c r="EO680" s="249"/>
      <c r="EP680" s="249"/>
      <c r="EQ680" s="249"/>
      <c r="ER680" s="249"/>
      <c r="ES680" s="249"/>
      <c r="ET680" s="249"/>
      <c r="EU680" s="249"/>
      <c r="EV680" s="249"/>
      <c r="EW680" s="249"/>
      <c r="EX680" s="249"/>
      <c r="EY680" s="249"/>
      <c r="EZ680" s="249"/>
      <c r="FA680" s="249"/>
      <c r="FB680" s="249"/>
      <c r="FC680" s="249"/>
      <c r="FD680" s="249"/>
      <c r="FE680" s="249"/>
      <c r="FF680" s="249"/>
      <c r="FG680" s="249"/>
      <c r="FH680" s="249"/>
      <c r="FI680" s="249"/>
      <c r="FJ680" s="249"/>
      <c r="FK680" s="249"/>
      <c r="FL680" s="249"/>
      <c r="FM680" s="249"/>
      <c r="FN680" s="249"/>
      <c r="FO680" s="249"/>
      <c r="FP680" s="249"/>
      <c r="FQ680" s="249"/>
      <c r="FR680" s="249"/>
      <c r="FS680" s="249"/>
      <c r="FT680" s="249"/>
      <c r="FU680" s="249"/>
      <c r="FV680" s="249"/>
      <c r="FW680" s="249"/>
      <c r="FX680" s="249"/>
      <c r="FY680" s="249"/>
      <c r="FZ680" s="249"/>
      <c r="GA680" s="249"/>
      <c r="GB680" s="249"/>
      <c r="GC680" s="249"/>
      <c r="GD680" s="249"/>
      <c r="GE680" s="249"/>
      <c r="GF680" s="249"/>
      <c r="GG680" s="249"/>
      <c r="GH680" s="249"/>
      <c r="GI680" s="249"/>
      <c r="GJ680" s="249"/>
      <c r="GK680" s="249"/>
      <c r="GL680" s="249"/>
      <c r="GM680" s="249"/>
      <c r="GN680" s="249"/>
      <c r="GO680" s="249"/>
      <c r="GP680" s="249"/>
      <c r="GQ680" s="249"/>
      <c r="GR680" s="249"/>
    </row>
    <row r="681" spans="1:200" s="247" customFormat="1" x14ac:dyDescent="0.2">
      <c r="A681" s="267"/>
      <c r="B681" s="249"/>
      <c r="C681" s="252"/>
      <c r="Z681" s="255"/>
      <c r="AA681" s="250"/>
      <c r="AB681" s="249"/>
      <c r="AK681" s="249"/>
      <c r="AL681" s="249"/>
      <c r="AM681" s="249"/>
      <c r="AN681" s="249"/>
      <c r="AO681" s="249"/>
      <c r="AP681" s="249"/>
      <c r="AQ681" s="249"/>
      <c r="AR681" s="249"/>
      <c r="AS681" s="249"/>
      <c r="AT681" s="249"/>
      <c r="AU681" s="249"/>
      <c r="AV681" s="249"/>
      <c r="AW681" s="249"/>
      <c r="AX681" s="249"/>
      <c r="AY681" s="249"/>
      <c r="AZ681" s="249"/>
      <c r="BA681" s="249"/>
      <c r="BB681" s="249"/>
      <c r="BC681" s="249"/>
      <c r="BD681" s="249"/>
      <c r="BE681" s="249"/>
      <c r="BF681" s="249"/>
      <c r="BG681" s="249"/>
      <c r="BH681" s="249"/>
      <c r="BI681" s="249"/>
      <c r="BJ681" s="249"/>
      <c r="BK681" s="249"/>
      <c r="BL681" s="249"/>
      <c r="BM681" s="249"/>
      <c r="BN681" s="249"/>
      <c r="BO681" s="249"/>
      <c r="BP681" s="249"/>
      <c r="BQ681" s="249"/>
      <c r="BR681" s="249"/>
      <c r="BS681" s="249"/>
      <c r="BT681" s="249"/>
      <c r="BU681" s="249"/>
      <c r="BV681" s="249"/>
      <c r="BW681" s="249"/>
      <c r="BX681" s="249"/>
      <c r="BY681" s="249"/>
      <c r="BZ681" s="249"/>
      <c r="CA681" s="249"/>
      <c r="CB681" s="249"/>
      <c r="CC681" s="249"/>
      <c r="CD681" s="249"/>
      <c r="CE681" s="249"/>
      <c r="CF681" s="249"/>
      <c r="CG681" s="249"/>
      <c r="CH681" s="249"/>
      <c r="CI681" s="249"/>
      <c r="CJ681" s="249"/>
      <c r="CK681" s="249"/>
      <c r="CL681" s="249"/>
      <c r="CM681" s="249"/>
      <c r="CN681" s="249"/>
      <c r="CO681" s="249"/>
      <c r="CP681" s="249"/>
      <c r="CQ681" s="249"/>
      <c r="CR681" s="249"/>
      <c r="CS681" s="249"/>
      <c r="CT681" s="249"/>
      <c r="CU681" s="249"/>
      <c r="CV681" s="249"/>
      <c r="CW681" s="249"/>
      <c r="CX681" s="249"/>
      <c r="CY681" s="249"/>
      <c r="CZ681" s="249"/>
      <c r="DA681" s="249"/>
      <c r="DB681" s="249"/>
      <c r="DC681" s="249"/>
      <c r="DD681" s="249"/>
      <c r="DE681" s="249"/>
      <c r="DF681" s="249"/>
      <c r="DG681" s="249"/>
      <c r="DH681" s="249"/>
      <c r="DI681" s="249"/>
      <c r="DJ681" s="249"/>
      <c r="DK681" s="249"/>
      <c r="DL681" s="249"/>
      <c r="DM681" s="249"/>
      <c r="DN681" s="249"/>
      <c r="DO681" s="249"/>
      <c r="DP681" s="249"/>
      <c r="DQ681" s="249"/>
      <c r="DR681" s="249"/>
      <c r="DS681" s="249"/>
      <c r="DT681" s="249"/>
      <c r="DU681" s="249"/>
      <c r="DV681" s="249"/>
      <c r="DW681" s="249"/>
      <c r="DX681" s="249"/>
      <c r="DY681" s="249"/>
      <c r="DZ681" s="249"/>
      <c r="EA681" s="249"/>
      <c r="EB681" s="249"/>
      <c r="EC681" s="249"/>
      <c r="ED681" s="249"/>
      <c r="EE681" s="249"/>
      <c r="EF681" s="249"/>
      <c r="EG681" s="249"/>
      <c r="EH681" s="249"/>
      <c r="EI681" s="249"/>
      <c r="EJ681" s="249"/>
      <c r="EK681" s="249"/>
      <c r="EL681" s="249"/>
      <c r="EM681" s="249"/>
      <c r="EN681" s="249"/>
      <c r="EO681" s="249"/>
      <c r="EP681" s="249"/>
      <c r="EQ681" s="249"/>
      <c r="ER681" s="249"/>
      <c r="ES681" s="249"/>
      <c r="ET681" s="249"/>
      <c r="EU681" s="249"/>
      <c r="EV681" s="249"/>
      <c r="EW681" s="249"/>
      <c r="EX681" s="249"/>
      <c r="EY681" s="249"/>
      <c r="EZ681" s="249"/>
      <c r="FA681" s="249"/>
      <c r="FB681" s="249"/>
      <c r="FC681" s="249"/>
      <c r="FD681" s="249"/>
      <c r="FE681" s="249"/>
      <c r="FF681" s="249"/>
      <c r="FG681" s="249"/>
      <c r="FH681" s="249"/>
      <c r="FI681" s="249"/>
      <c r="FJ681" s="249"/>
      <c r="FK681" s="249"/>
      <c r="FL681" s="249"/>
      <c r="FM681" s="249"/>
      <c r="FN681" s="249"/>
      <c r="FO681" s="249"/>
      <c r="FP681" s="249"/>
      <c r="FQ681" s="249"/>
      <c r="FR681" s="249"/>
      <c r="FS681" s="249"/>
      <c r="FT681" s="249"/>
      <c r="FU681" s="249"/>
      <c r="FV681" s="249"/>
      <c r="FW681" s="249"/>
      <c r="FX681" s="249"/>
      <c r="FY681" s="249"/>
      <c r="FZ681" s="249"/>
      <c r="GA681" s="249"/>
      <c r="GB681" s="249"/>
      <c r="GC681" s="249"/>
      <c r="GD681" s="249"/>
      <c r="GE681" s="249"/>
      <c r="GF681" s="249"/>
      <c r="GG681" s="249"/>
      <c r="GH681" s="249"/>
      <c r="GI681" s="249"/>
      <c r="GJ681" s="249"/>
      <c r="GK681" s="249"/>
      <c r="GL681" s="249"/>
      <c r="GM681" s="249"/>
      <c r="GN681" s="249"/>
      <c r="GO681" s="249"/>
      <c r="GP681" s="249"/>
      <c r="GQ681" s="249"/>
      <c r="GR681" s="249"/>
    </row>
    <row r="682" spans="1:200" s="247" customFormat="1" x14ac:dyDescent="0.2">
      <c r="A682" s="267"/>
      <c r="B682" s="249"/>
      <c r="C682" s="252"/>
      <c r="Z682" s="255"/>
      <c r="AA682" s="250"/>
      <c r="AB682" s="249"/>
      <c r="AK682" s="249"/>
      <c r="AL682" s="249"/>
      <c r="AM682" s="249"/>
      <c r="AN682" s="249"/>
      <c r="AO682" s="249"/>
      <c r="AP682" s="249"/>
      <c r="AQ682" s="249"/>
      <c r="AR682" s="249"/>
      <c r="AS682" s="249"/>
      <c r="AT682" s="249"/>
      <c r="AU682" s="249"/>
      <c r="AV682" s="249"/>
      <c r="AW682" s="249"/>
      <c r="AX682" s="249"/>
      <c r="AY682" s="249"/>
      <c r="AZ682" s="249"/>
      <c r="BA682" s="249"/>
      <c r="BB682" s="249"/>
      <c r="BC682" s="249"/>
      <c r="BD682" s="249"/>
      <c r="BE682" s="249"/>
      <c r="BF682" s="249"/>
      <c r="BG682" s="249"/>
      <c r="BH682" s="249"/>
      <c r="BI682" s="249"/>
      <c r="BJ682" s="249"/>
      <c r="BK682" s="249"/>
      <c r="BL682" s="249"/>
      <c r="BM682" s="249"/>
      <c r="BN682" s="249"/>
      <c r="BO682" s="249"/>
      <c r="BP682" s="249"/>
      <c r="BQ682" s="249"/>
      <c r="BR682" s="249"/>
      <c r="BS682" s="249"/>
      <c r="BT682" s="249"/>
      <c r="BU682" s="249"/>
      <c r="BV682" s="249"/>
      <c r="BW682" s="249"/>
      <c r="BX682" s="249"/>
      <c r="BY682" s="249"/>
      <c r="BZ682" s="249"/>
      <c r="CA682" s="249"/>
      <c r="CB682" s="249"/>
      <c r="CC682" s="249"/>
      <c r="CD682" s="249"/>
      <c r="CE682" s="249"/>
      <c r="CF682" s="249"/>
      <c r="CG682" s="249"/>
      <c r="CH682" s="249"/>
      <c r="CI682" s="249"/>
      <c r="CJ682" s="249"/>
      <c r="CK682" s="249"/>
      <c r="CL682" s="249"/>
      <c r="CM682" s="249"/>
      <c r="CN682" s="249"/>
      <c r="CO682" s="249"/>
      <c r="CP682" s="249"/>
      <c r="CQ682" s="249"/>
      <c r="CR682" s="249"/>
      <c r="CS682" s="249"/>
      <c r="CT682" s="249"/>
      <c r="CU682" s="249"/>
      <c r="CV682" s="249"/>
      <c r="CW682" s="249"/>
      <c r="CX682" s="249"/>
      <c r="CY682" s="249"/>
      <c r="CZ682" s="249"/>
      <c r="DA682" s="249"/>
      <c r="DB682" s="249"/>
      <c r="DC682" s="249"/>
      <c r="DD682" s="249"/>
      <c r="DE682" s="249"/>
      <c r="DF682" s="249"/>
      <c r="DG682" s="249"/>
      <c r="DH682" s="249"/>
      <c r="DI682" s="249"/>
      <c r="DJ682" s="249"/>
      <c r="DK682" s="249"/>
      <c r="DL682" s="249"/>
      <c r="DM682" s="249"/>
      <c r="DN682" s="249"/>
      <c r="DO682" s="249"/>
      <c r="DP682" s="249"/>
      <c r="DQ682" s="249"/>
      <c r="DR682" s="249"/>
      <c r="DS682" s="249"/>
      <c r="DT682" s="249"/>
      <c r="DU682" s="249"/>
      <c r="DV682" s="249"/>
      <c r="DW682" s="249"/>
      <c r="DX682" s="249"/>
      <c r="DY682" s="249"/>
      <c r="DZ682" s="249"/>
      <c r="EA682" s="249"/>
      <c r="EB682" s="249"/>
      <c r="EC682" s="249"/>
      <c r="ED682" s="249"/>
      <c r="EE682" s="249"/>
      <c r="EF682" s="249"/>
      <c r="EG682" s="249"/>
      <c r="EH682" s="249"/>
      <c r="EI682" s="249"/>
      <c r="EJ682" s="249"/>
      <c r="EK682" s="249"/>
      <c r="EL682" s="249"/>
      <c r="EM682" s="249"/>
      <c r="EN682" s="249"/>
      <c r="EO682" s="249"/>
      <c r="EP682" s="249"/>
      <c r="EQ682" s="249"/>
      <c r="ER682" s="249"/>
      <c r="ES682" s="249"/>
      <c r="ET682" s="249"/>
      <c r="EU682" s="249"/>
      <c r="EV682" s="249"/>
      <c r="EW682" s="249"/>
      <c r="EX682" s="249"/>
      <c r="EY682" s="249"/>
      <c r="EZ682" s="249"/>
      <c r="FA682" s="249"/>
      <c r="FB682" s="249"/>
      <c r="FC682" s="249"/>
      <c r="FD682" s="249"/>
      <c r="FE682" s="249"/>
      <c r="FF682" s="249"/>
      <c r="FG682" s="249"/>
      <c r="FH682" s="249"/>
      <c r="FI682" s="249"/>
      <c r="FJ682" s="249"/>
      <c r="FK682" s="249"/>
      <c r="FL682" s="249"/>
      <c r="FM682" s="249"/>
      <c r="FN682" s="249"/>
      <c r="FO682" s="249"/>
      <c r="FP682" s="249"/>
      <c r="FQ682" s="249"/>
      <c r="FR682" s="249"/>
      <c r="FS682" s="249"/>
      <c r="FT682" s="249"/>
      <c r="FU682" s="249"/>
      <c r="FV682" s="249"/>
      <c r="FW682" s="249"/>
      <c r="FX682" s="249"/>
      <c r="FY682" s="249"/>
      <c r="FZ682" s="249"/>
      <c r="GA682" s="249"/>
      <c r="GB682" s="249"/>
      <c r="GC682" s="249"/>
      <c r="GD682" s="249"/>
      <c r="GE682" s="249"/>
      <c r="GF682" s="249"/>
      <c r="GG682" s="249"/>
      <c r="GH682" s="249"/>
      <c r="GI682" s="249"/>
      <c r="GJ682" s="249"/>
      <c r="GK682" s="249"/>
      <c r="GL682" s="249"/>
      <c r="GM682" s="249"/>
      <c r="GN682" s="249"/>
      <c r="GO682" s="249"/>
      <c r="GP682" s="249"/>
      <c r="GQ682" s="249"/>
      <c r="GR682" s="249"/>
    </row>
    <row r="683" spans="1:200" s="247" customFormat="1" x14ac:dyDescent="0.2">
      <c r="A683" s="267"/>
      <c r="B683" s="249"/>
      <c r="C683" s="252"/>
      <c r="Z683" s="255"/>
      <c r="AA683" s="250"/>
      <c r="AB683" s="249"/>
      <c r="AK683" s="249"/>
      <c r="AL683" s="249"/>
      <c r="AM683" s="249"/>
      <c r="AN683" s="249"/>
      <c r="AO683" s="249"/>
      <c r="AP683" s="249"/>
      <c r="AQ683" s="249"/>
      <c r="AR683" s="249"/>
      <c r="AS683" s="249"/>
      <c r="AT683" s="249"/>
      <c r="AU683" s="249"/>
      <c r="AV683" s="249"/>
      <c r="AW683" s="249"/>
      <c r="AX683" s="249"/>
      <c r="AY683" s="249"/>
      <c r="AZ683" s="249"/>
      <c r="BA683" s="249"/>
      <c r="BB683" s="249"/>
      <c r="BC683" s="249"/>
      <c r="BD683" s="249"/>
      <c r="BE683" s="249"/>
      <c r="BF683" s="249"/>
      <c r="BG683" s="249"/>
      <c r="BH683" s="249"/>
      <c r="BI683" s="249"/>
      <c r="BJ683" s="249"/>
      <c r="BK683" s="249"/>
      <c r="BL683" s="249"/>
      <c r="BM683" s="249"/>
      <c r="BN683" s="249"/>
      <c r="BO683" s="249"/>
      <c r="BP683" s="249"/>
      <c r="BQ683" s="249"/>
      <c r="BR683" s="249"/>
      <c r="BS683" s="249"/>
      <c r="BT683" s="249"/>
      <c r="BU683" s="249"/>
      <c r="BV683" s="249"/>
      <c r="BW683" s="249"/>
      <c r="BX683" s="249"/>
      <c r="BY683" s="249"/>
      <c r="BZ683" s="249"/>
      <c r="CA683" s="249"/>
      <c r="CB683" s="249"/>
      <c r="CC683" s="249"/>
      <c r="CD683" s="249"/>
      <c r="CE683" s="249"/>
      <c r="CF683" s="249"/>
      <c r="CG683" s="249"/>
      <c r="CH683" s="249"/>
      <c r="CI683" s="249"/>
      <c r="CJ683" s="249"/>
      <c r="CK683" s="249"/>
      <c r="CL683" s="249"/>
      <c r="CM683" s="249"/>
      <c r="CN683" s="249"/>
      <c r="CO683" s="249"/>
      <c r="CP683" s="249"/>
      <c r="CQ683" s="249"/>
      <c r="CR683" s="249"/>
      <c r="CS683" s="249"/>
      <c r="CT683" s="249"/>
      <c r="CU683" s="249"/>
      <c r="CV683" s="249"/>
      <c r="CW683" s="249"/>
      <c r="CX683" s="249"/>
      <c r="CY683" s="249"/>
      <c r="CZ683" s="249"/>
      <c r="DA683" s="249"/>
      <c r="DB683" s="249"/>
      <c r="DC683" s="249"/>
      <c r="DD683" s="249"/>
      <c r="DE683" s="249"/>
      <c r="DF683" s="249"/>
      <c r="DG683" s="249"/>
      <c r="DH683" s="249"/>
      <c r="DI683" s="249"/>
      <c r="DJ683" s="249"/>
      <c r="DK683" s="249"/>
      <c r="DL683" s="249"/>
      <c r="DM683" s="249"/>
      <c r="DN683" s="249"/>
      <c r="DO683" s="249"/>
      <c r="DP683" s="249"/>
      <c r="DQ683" s="249"/>
      <c r="DR683" s="249"/>
      <c r="DS683" s="249"/>
      <c r="DT683" s="249"/>
      <c r="DU683" s="249"/>
      <c r="DV683" s="249"/>
      <c r="DW683" s="249"/>
      <c r="DX683" s="249"/>
      <c r="DY683" s="249"/>
      <c r="DZ683" s="249"/>
      <c r="EA683" s="249"/>
      <c r="EB683" s="249"/>
      <c r="EC683" s="249"/>
      <c r="ED683" s="249"/>
      <c r="EE683" s="249"/>
      <c r="EF683" s="249"/>
      <c r="EG683" s="249"/>
      <c r="EH683" s="249"/>
      <c r="EI683" s="249"/>
      <c r="EJ683" s="249"/>
      <c r="EK683" s="249"/>
      <c r="EL683" s="249"/>
      <c r="EM683" s="249"/>
      <c r="EN683" s="249"/>
      <c r="EO683" s="249"/>
      <c r="EP683" s="249"/>
      <c r="EQ683" s="249"/>
      <c r="ER683" s="249"/>
      <c r="ES683" s="249"/>
      <c r="ET683" s="249"/>
      <c r="EU683" s="249"/>
      <c r="EV683" s="249"/>
      <c r="EW683" s="249"/>
      <c r="EX683" s="249"/>
      <c r="EY683" s="249"/>
      <c r="EZ683" s="249"/>
      <c r="FA683" s="249"/>
      <c r="FB683" s="249"/>
      <c r="FC683" s="249"/>
      <c r="FD683" s="249"/>
      <c r="FE683" s="249"/>
      <c r="FF683" s="249"/>
      <c r="FG683" s="249"/>
      <c r="FH683" s="249"/>
      <c r="FI683" s="249"/>
      <c r="FJ683" s="249"/>
      <c r="FK683" s="249"/>
      <c r="FL683" s="249"/>
      <c r="FM683" s="249"/>
      <c r="FN683" s="249"/>
      <c r="FO683" s="249"/>
      <c r="FP683" s="249"/>
      <c r="FQ683" s="249"/>
      <c r="FR683" s="249"/>
      <c r="FS683" s="249"/>
      <c r="FT683" s="249"/>
      <c r="FU683" s="249"/>
      <c r="FV683" s="249"/>
      <c r="FW683" s="249"/>
      <c r="FX683" s="249"/>
      <c r="FY683" s="249"/>
      <c r="FZ683" s="249"/>
      <c r="GA683" s="249"/>
      <c r="GB683" s="249"/>
      <c r="GC683" s="249"/>
      <c r="GD683" s="249"/>
      <c r="GE683" s="249"/>
      <c r="GF683" s="249"/>
      <c r="GG683" s="249"/>
      <c r="GH683" s="249"/>
      <c r="GI683" s="249"/>
      <c r="GJ683" s="249"/>
      <c r="GK683" s="249"/>
      <c r="GL683" s="249"/>
      <c r="GM683" s="249"/>
      <c r="GN683" s="249"/>
      <c r="GO683" s="249"/>
      <c r="GP683" s="249"/>
      <c r="GQ683" s="249"/>
      <c r="GR683" s="249"/>
    </row>
    <row r="684" spans="1:200" s="247" customFormat="1" x14ac:dyDescent="0.2">
      <c r="A684" s="267"/>
      <c r="B684" s="249"/>
      <c r="C684" s="252"/>
      <c r="Z684" s="255"/>
      <c r="AA684" s="250"/>
      <c r="AB684" s="249"/>
      <c r="AK684" s="249"/>
      <c r="AL684" s="249"/>
      <c r="AM684" s="249"/>
      <c r="AN684" s="249"/>
      <c r="AO684" s="249"/>
      <c r="AP684" s="249"/>
      <c r="AQ684" s="249"/>
      <c r="AR684" s="249"/>
      <c r="AS684" s="249"/>
      <c r="AT684" s="249"/>
      <c r="AU684" s="249"/>
      <c r="AV684" s="249"/>
      <c r="AW684" s="249"/>
      <c r="AX684" s="249"/>
      <c r="AY684" s="249"/>
      <c r="AZ684" s="249"/>
      <c r="BA684" s="249"/>
      <c r="BB684" s="249"/>
      <c r="BC684" s="249"/>
      <c r="BD684" s="249"/>
      <c r="BE684" s="249"/>
      <c r="BF684" s="249"/>
      <c r="BG684" s="249"/>
      <c r="BH684" s="249"/>
      <c r="BI684" s="249"/>
      <c r="BJ684" s="249"/>
      <c r="BK684" s="249"/>
      <c r="BL684" s="249"/>
      <c r="BM684" s="249"/>
      <c r="BN684" s="249"/>
      <c r="BO684" s="249"/>
      <c r="BP684" s="249"/>
      <c r="BQ684" s="249"/>
      <c r="BR684" s="249"/>
      <c r="BS684" s="249"/>
      <c r="BT684" s="249"/>
      <c r="BU684" s="249"/>
      <c r="BV684" s="249"/>
      <c r="BW684" s="249"/>
      <c r="BX684" s="249"/>
      <c r="BY684" s="249"/>
      <c r="BZ684" s="249"/>
      <c r="CA684" s="249"/>
      <c r="CB684" s="249"/>
      <c r="CC684" s="249"/>
      <c r="CD684" s="249"/>
      <c r="CE684" s="249"/>
      <c r="CF684" s="249"/>
      <c r="CG684" s="249"/>
      <c r="CH684" s="249"/>
      <c r="CI684" s="249"/>
      <c r="CJ684" s="249"/>
      <c r="CK684" s="249"/>
      <c r="CL684" s="249"/>
      <c r="CM684" s="249"/>
      <c r="CN684" s="249"/>
      <c r="CO684" s="249"/>
      <c r="CP684" s="249"/>
      <c r="CQ684" s="249"/>
      <c r="CR684" s="249"/>
      <c r="CS684" s="249"/>
      <c r="CT684" s="249"/>
      <c r="CU684" s="249"/>
      <c r="CV684" s="249"/>
      <c r="CW684" s="249"/>
      <c r="CX684" s="249"/>
      <c r="CY684" s="249"/>
      <c r="CZ684" s="249"/>
      <c r="DA684" s="249"/>
      <c r="DB684" s="249"/>
      <c r="DC684" s="249"/>
      <c r="DD684" s="249"/>
      <c r="DE684" s="249"/>
      <c r="DF684" s="249"/>
      <c r="DG684" s="249"/>
      <c r="DH684" s="249"/>
      <c r="DI684" s="249"/>
      <c r="DJ684" s="249"/>
      <c r="DK684" s="249"/>
      <c r="DL684" s="249"/>
      <c r="DM684" s="249"/>
      <c r="DN684" s="249"/>
      <c r="DO684" s="249"/>
      <c r="DP684" s="249"/>
      <c r="DQ684" s="249"/>
      <c r="DR684" s="249"/>
      <c r="DS684" s="249"/>
      <c r="DT684" s="249"/>
      <c r="DU684" s="249"/>
      <c r="DV684" s="249"/>
      <c r="DW684" s="249"/>
      <c r="DX684" s="249"/>
      <c r="DY684" s="249"/>
      <c r="DZ684" s="249"/>
      <c r="EA684" s="249"/>
      <c r="EB684" s="249"/>
      <c r="EC684" s="249"/>
      <c r="ED684" s="249"/>
      <c r="EE684" s="249"/>
      <c r="EF684" s="249"/>
      <c r="EG684" s="249"/>
      <c r="EH684" s="249"/>
      <c r="EI684" s="249"/>
      <c r="EJ684" s="249"/>
      <c r="EK684" s="249"/>
      <c r="EL684" s="249"/>
      <c r="EM684" s="249"/>
      <c r="EN684" s="249"/>
      <c r="EO684" s="249"/>
      <c r="EP684" s="249"/>
      <c r="EQ684" s="249"/>
      <c r="ER684" s="249"/>
      <c r="ES684" s="249"/>
      <c r="ET684" s="249"/>
      <c r="EU684" s="249"/>
      <c r="EV684" s="249"/>
      <c r="EW684" s="249"/>
      <c r="EX684" s="249"/>
      <c r="EY684" s="249"/>
      <c r="EZ684" s="249"/>
      <c r="FA684" s="249"/>
      <c r="FB684" s="249"/>
      <c r="FC684" s="249"/>
      <c r="FD684" s="249"/>
      <c r="FE684" s="249"/>
      <c r="FF684" s="249"/>
      <c r="FG684" s="249"/>
      <c r="FH684" s="249"/>
      <c r="FI684" s="249"/>
      <c r="FJ684" s="249"/>
      <c r="FK684" s="249"/>
      <c r="FL684" s="249"/>
      <c r="FM684" s="249"/>
      <c r="FN684" s="249"/>
      <c r="FO684" s="249"/>
      <c r="FP684" s="249"/>
      <c r="FQ684" s="249"/>
      <c r="FR684" s="249"/>
      <c r="FS684" s="249"/>
      <c r="FT684" s="249"/>
      <c r="FU684" s="249"/>
      <c r="FV684" s="249"/>
      <c r="FW684" s="249"/>
      <c r="FX684" s="249"/>
      <c r="FY684" s="249"/>
      <c r="FZ684" s="249"/>
      <c r="GA684" s="249"/>
      <c r="GB684" s="249"/>
      <c r="GC684" s="249"/>
      <c r="GD684" s="249"/>
      <c r="GE684" s="249"/>
      <c r="GF684" s="249"/>
      <c r="GG684" s="249"/>
      <c r="GH684" s="249"/>
      <c r="GI684" s="249"/>
      <c r="GJ684" s="249"/>
      <c r="GK684" s="249"/>
      <c r="GL684" s="249"/>
      <c r="GM684" s="249"/>
      <c r="GN684" s="249"/>
      <c r="GO684" s="249"/>
      <c r="GP684" s="249"/>
      <c r="GQ684" s="249"/>
      <c r="GR684" s="249"/>
    </row>
    <row r="685" spans="1:200" s="247" customFormat="1" x14ac:dyDescent="0.2">
      <c r="A685" s="267"/>
      <c r="B685" s="249"/>
      <c r="C685" s="252"/>
      <c r="Z685" s="255"/>
      <c r="AA685" s="250"/>
      <c r="AB685" s="249"/>
      <c r="AK685" s="249"/>
      <c r="AL685" s="249"/>
      <c r="AM685" s="249"/>
      <c r="AN685" s="249"/>
      <c r="AO685" s="249"/>
      <c r="AP685" s="249"/>
      <c r="AQ685" s="249"/>
      <c r="AR685" s="249"/>
      <c r="AS685" s="249"/>
      <c r="AT685" s="249"/>
      <c r="AU685" s="249"/>
      <c r="AV685" s="249"/>
      <c r="AW685" s="249"/>
      <c r="AX685" s="249"/>
      <c r="AY685" s="249"/>
      <c r="AZ685" s="249"/>
      <c r="BA685" s="249"/>
      <c r="BB685" s="249"/>
      <c r="BC685" s="249"/>
      <c r="BD685" s="249"/>
      <c r="BE685" s="249"/>
      <c r="BF685" s="249"/>
      <c r="BG685" s="249"/>
      <c r="BH685" s="249"/>
      <c r="BI685" s="249"/>
      <c r="BJ685" s="249"/>
      <c r="BK685" s="249"/>
      <c r="BL685" s="249"/>
      <c r="BM685" s="249"/>
      <c r="BN685" s="249"/>
      <c r="BO685" s="249"/>
      <c r="BP685" s="249"/>
      <c r="BQ685" s="249"/>
      <c r="BR685" s="249"/>
      <c r="BS685" s="249"/>
      <c r="BT685" s="249"/>
      <c r="BU685" s="249"/>
      <c r="BV685" s="249"/>
      <c r="BW685" s="249"/>
      <c r="BX685" s="249"/>
      <c r="BY685" s="249"/>
      <c r="BZ685" s="249"/>
      <c r="CA685" s="249"/>
      <c r="CB685" s="249"/>
      <c r="CC685" s="249"/>
      <c r="CD685" s="249"/>
      <c r="CE685" s="249"/>
      <c r="CF685" s="249"/>
      <c r="CG685" s="249"/>
      <c r="CH685" s="249"/>
      <c r="CI685" s="249"/>
      <c r="CJ685" s="249"/>
      <c r="CK685" s="249"/>
      <c r="CL685" s="249"/>
      <c r="CM685" s="249"/>
      <c r="CN685" s="249"/>
      <c r="CO685" s="249"/>
      <c r="CP685" s="249"/>
      <c r="CQ685" s="249"/>
      <c r="CR685" s="249"/>
      <c r="CS685" s="249"/>
      <c r="CT685" s="249"/>
      <c r="CU685" s="249"/>
      <c r="CV685" s="249"/>
      <c r="CW685" s="249"/>
      <c r="CX685" s="249"/>
      <c r="CY685" s="249"/>
      <c r="CZ685" s="249"/>
      <c r="DA685" s="249"/>
      <c r="DB685" s="249"/>
      <c r="DC685" s="249"/>
      <c r="DD685" s="249"/>
      <c r="DE685" s="249"/>
      <c r="DF685" s="249"/>
      <c r="DG685" s="249"/>
      <c r="DH685" s="249"/>
      <c r="DI685" s="249"/>
      <c r="DJ685" s="249"/>
      <c r="DK685" s="249"/>
      <c r="DL685" s="249"/>
      <c r="DM685" s="249"/>
      <c r="DN685" s="249"/>
      <c r="DO685" s="249"/>
      <c r="DP685" s="249"/>
      <c r="DQ685" s="249"/>
      <c r="DR685" s="249"/>
      <c r="DS685" s="249"/>
      <c r="DT685" s="249"/>
      <c r="DU685" s="249"/>
      <c r="DV685" s="249"/>
      <c r="DW685" s="249"/>
      <c r="DX685" s="249"/>
      <c r="DY685" s="249"/>
      <c r="DZ685" s="249"/>
      <c r="EA685" s="249"/>
      <c r="EB685" s="249"/>
      <c r="EC685" s="249"/>
      <c r="ED685" s="249"/>
      <c r="EE685" s="249"/>
      <c r="EF685" s="249"/>
      <c r="EG685" s="249"/>
      <c r="EH685" s="249"/>
      <c r="EI685" s="249"/>
      <c r="EJ685" s="249"/>
      <c r="EK685" s="249"/>
      <c r="EL685" s="249"/>
      <c r="EM685" s="249"/>
      <c r="EN685" s="249"/>
      <c r="EO685" s="249"/>
      <c r="EP685" s="249"/>
      <c r="EQ685" s="249"/>
      <c r="ER685" s="249"/>
      <c r="ES685" s="249"/>
      <c r="ET685" s="249"/>
      <c r="EU685" s="249"/>
      <c r="EV685" s="249"/>
      <c r="EW685" s="249"/>
      <c r="EX685" s="249"/>
      <c r="EY685" s="249"/>
      <c r="EZ685" s="249"/>
      <c r="FA685" s="249"/>
      <c r="FB685" s="249"/>
      <c r="FC685" s="249"/>
      <c r="FD685" s="249"/>
      <c r="FE685" s="249"/>
      <c r="FF685" s="249"/>
      <c r="FG685" s="249"/>
      <c r="FH685" s="249"/>
      <c r="FI685" s="249"/>
      <c r="FJ685" s="249"/>
      <c r="FK685" s="249"/>
      <c r="FL685" s="249"/>
      <c r="FM685" s="249"/>
      <c r="FN685" s="249"/>
      <c r="FO685" s="249"/>
      <c r="FP685" s="249"/>
      <c r="FQ685" s="249"/>
      <c r="FR685" s="249"/>
      <c r="FS685" s="249"/>
      <c r="FT685" s="249"/>
      <c r="FU685" s="249"/>
      <c r="FV685" s="249"/>
      <c r="FW685" s="249"/>
      <c r="FX685" s="249"/>
      <c r="FY685" s="249"/>
      <c r="FZ685" s="249"/>
      <c r="GA685" s="249"/>
      <c r="GB685" s="249"/>
      <c r="GC685" s="249"/>
      <c r="GD685" s="249"/>
      <c r="GE685" s="249"/>
      <c r="GF685" s="249"/>
      <c r="GG685" s="249"/>
      <c r="GH685" s="249"/>
      <c r="GI685" s="249"/>
      <c r="GJ685" s="249"/>
      <c r="GK685" s="249"/>
      <c r="GL685" s="249"/>
      <c r="GM685" s="249"/>
      <c r="GN685" s="249"/>
      <c r="GO685" s="249"/>
      <c r="GP685" s="249"/>
      <c r="GQ685" s="249"/>
      <c r="GR685" s="249"/>
    </row>
    <row r="686" spans="1:200" s="247" customFormat="1" x14ac:dyDescent="0.2">
      <c r="A686" s="267"/>
      <c r="B686" s="249"/>
      <c r="C686" s="252"/>
      <c r="Z686" s="255"/>
      <c r="AA686" s="250"/>
      <c r="AB686" s="249"/>
      <c r="AK686" s="249"/>
      <c r="AL686" s="249"/>
      <c r="AM686" s="249"/>
      <c r="AN686" s="249"/>
      <c r="AO686" s="249"/>
      <c r="AP686" s="249"/>
      <c r="AQ686" s="249"/>
      <c r="AR686" s="249"/>
      <c r="AS686" s="249"/>
      <c r="AT686" s="249"/>
      <c r="AU686" s="249"/>
      <c r="AV686" s="249"/>
      <c r="AW686" s="249"/>
      <c r="AX686" s="249"/>
      <c r="AY686" s="249"/>
      <c r="AZ686" s="249"/>
      <c r="BA686" s="249"/>
      <c r="BB686" s="249"/>
      <c r="BC686" s="249"/>
      <c r="BD686" s="249"/>
      <c r="BE686" s="249"/>
      <c r="BF686" s="249"/>
      <c r="BG686" s="249"/>
      <c r="BH686" s="249"/>
      <c r="BI686" s="249"/>
      <c r="BJ686" s="249"/>
      <c r="BK686" s="249"/>
      <c r="BL686" s="249"/>
      <c r="BM686" s="249"/>
      <c r="BN686" s="249"/>
      <c r="BO686" s="249"/>
      <c r="BP686" s="249"/>
      <c r="BQ686" s="249"/>
      <c r="BR686" s="249"/>
      <c r="BS686" s="249"/>
      <c r="BT686" s="249"/>
      <c r="BU686" s="249"/>
      <c r="BV686" s="249"/>
      <c r="BW686" s="249"/>
      <c r="BX686" s="249"/>
      <c r="BY686" s="249"/>
      <c r="BZ686" s="249"/>
      <c r="CA686" s="249"/>
      <c r="CB686" s="249"/>
      <c r="CC686" s="249"/>
      <c r="CD686" s="249"/>
      <c r="CE686" s="249"/>
      <c r="CF686" s="249"/>
      <c r="CG686" s="249"/>
      <c r="CH686" s="249"/>
      <c r="CI686" s="249"/>
      <c r="CJ686" s="249"/>
      <c r="CK686" s="249"/>
      <c r="CL686" s="249"/>
      <c r="CM686" s="249"/>
      <c r="CN686" s="249"/>
      <c r="CO686" s="249"/>
      <c r="CP686" s="249"/>
      <c r="CQ686" s="249"/>
      <c r="CR686" s="249"/>
      <c r="CS686" s="249"/>
      <c r="CT686" s="249"/>
      <c r="CU686" s="249"/>
      <c r="CV686" s="249"/>
      <c r="CW686" s="249"/>
      <c r="CX686" s="249"/>
      <c r="CY686" s="249"/>
      <c r="CZ686" s="249"/>
      <c r="DA686" s="249"/>
      <c r="DB686" s="249"/>
      <c r="DC686" s="249"/>
      <c r="DD686" s="249"/>
      <c r="DE686" s="249"/>
      <c r="DF686" s="249"/>
      <c r="DG686" s="249"/>
      <c r="DH686" s="249"/>
      <c r="DI686" s="249"/>
      <c r="DJ686" s="249"/>
      <c r="DK686" s="249"/>
      <c r="DL686" s="249"/>
      <c r="DM686" s="249"/>
      <c r="DN686" s="249"/>
      <c r="DO686" s="249"/>
      <c r="DP686" s="249"/>
      <c r="DQ686" s="249"/>
      <c r="DR686" s="249"/>
      <c r="DS686" s="249"/>
      <c r="DT686" s="249"/>
      <c r="DU686" s="249"/>
      <c r="DV686" s="249"/>
      <c r="DW686" s="249"/>
      <c r="DX686" s="249"/>
      <c r="DY686" s="249"/>
      <c r="DZ686" s="249"/>
      <c r="EA686" s="249"/>
      <c r="EB686" s="249"/>
      <c r="EC686" s="249"/>
      <c r="ED686" s="249"/>
      <c r="EE686" s="249"/>
      <c r="EF686" s="249"/>
      <c r="EG686" s="249"/>
      <c r="EH686" s="249"/>
      <c r="EI686" s="249"/>
      <c r="EJ686" s="249"/>
      <c r="EK686" s="249"/>
      <c r="EL686" s="249"/>
      <c r="EM686" s="249"/>
      <c r="EN686" s="249"/>
      <c r="EO686" s="249"/>
      <c r="EP686" s="249"/>
      <c r="EQ686" s="249"/>
      <c r="ER686" s="249"/>
      <c r="ES686" s="249"/>
      <c r="ET686" s="249"/>
      <c r="EU686" s="249"/>
      <c r="EV686" s="249"/>
      <c r="EW686" s="249"/>
      <c r="EX686" s="249"/>
      <c r="EY686" s="249"/>
      <c r="EZ686" s="249"/>
      <c r="FA686" s="249"/>
      <c r="FB686" s="249"/>
      <c r="FC686" s="249"/>
      <c r="FD686" s="249"/>
      <c r="FE686" s="249"/>
      <c r="FF686" s="249"/>
      <c r="FG686" s="249"/>
      <c r="FH686" s="249"/>
      <c r="FI686" s="249"/>
      <c r="FJ686" s="249"/>
      <c r="FK686" s="249"/>
      <c r="FL686" s="249"/>
      <c r="FM686" s="249"/>
      <c r="FN686" s="249"/>
      <c r="FO686" s="249"/>
      <c r="FP686" s="249"/>
      <c r="FQ686" s="249"/>
      <c r="FR686" s="249"/>
      <c r="FS686" s="249"/>
      <c r="FT686" s="249"/>
      <c r="FU686" s="249"/>
      <c r="FV686" s="249"/>
      <c r="FW686" s="249"/>
      <c r="FX686" s="249"/>
      <c r="FY686" s="249"/>
      <c r="FZ686" s="249"/>
      <c r="GA686" s="249"/>
      <c r="GB686" s="249"/>
      <c r="GC686" s="249"/>
      <c r="GD686" s="249"/>
      <c r="GE686" s="249"/>
      <c r="GF686" s="249"/>
      <c r="GG686" s="249"/>
      <c r="GH686" s="249"/>
      <c r="GI686" s="249"/>
      <c r="GJ686" s="249"/>
      <c r="GK686" s="249"/>
      <c r="GL686" s="249"/>
      <c r="GM686" s="249"/>
      <c r="GN686" s="249"/>
      <c r="GO686" s="249"/>
      <c r="GP686" s="249"/>
      <c r="GQ686" s="249"/>
      <c r="GR686" s="249"/>
    </row>
    <row r="687" spans="1:200" s="247" customFormat="1" x14ac:dyDescent="0.2">
      <c r="A687" s="267"/>
      <c r="B687" s="249"/>
      <c r="C687" s="252"/>
      <c r="Z687" s="255"/>
      <c r="AA687" s="250"/>
      <c r="AB687" s="249"/>
      <c r="AK687" s="249"/>
      <c r="AL687" s="249"/>
      <c r="AM687" s="249"/>
      <c r="AN687" s="249"/>
      <c r="AO687" s="249"/>
      <c r="AP687" s="249"/>
      <c r="AQ687" s="249"/>
      <c r="AR687" s="249"/>
      <c r="AS687" s="249"/>
      <c r="AT687" s="249"/>
      <c r="AU687" s="249"/>
      <c r="AV687" s="249"/>
      <c r="AW687" s="249"/>
      <c r="AX687" s="249"/>
      <c r="AY687" s="249"/>
      <c r="AZ687" s="249"/>
      <c r="BA687" s="249"/>
      <c r="BB687" s="249"/>
      <c r="BC687" s="249"/>
      <c r="BD687" s="249"/>
      <c r="BE687" s="249"/>
      <c r="BF687" s="249"/>
      <c r="BG687" s="249"/>
      <c r="BH687" s="249"/>
      <c r="BI687" s="249"/>
      <c r="BJ687" s="249"/>
      <c r="BK687" s="249"/>
      <c r="BL687" s="249"/>
      <c r="BM687" s="249"/>
      <c r="BN687" s="249"/>
      <c r="BO687" s="249"/>
      <c r="BP687" s="249"/>
      <c r="BQ687" s="249"/>
      <c r="BR687" s="249"/>
      <c r="BS687" s="249"/>
      <c r="BT687" s="249"/>
      <c r="BU687" s="249"/>
      <c r="BV687" s="249"/>
      <c r="BW687" s="249"/>
      <c r="BX687" s="249"/>
      <c r="BY687" s="249"/>
      <c r="BZ687" s="249"/>
      <c r="CA687" s="249"/>
      <c r="CB687" s="249"/>
      <c r="CC687" s="249"/>
      <c r="CD687" s="249"/>
      <c r="CE687" s="249"/>
      <c r="CF687" s="249"/>
      <c r="CG687" s="249"/>
      <c r="CH687" s="249"/>
      <c r="CI687" s="249"/>
      <c r="CJ687" s="249"/>
      <c r="CK687" s="249"/>
      <c r="CL687" s="249"/>
      <c r="CM687" s="249"/>
      <c r="CN687" s="249"/>
      <c r="CO687" s="249"/>
      <c r="CP687" s="249"/>
      <c r="CQ687" s="249"/>
      <c r="CR687" s="249"/>
      <c r="CS687" s="249"/>
      <c r="CT687" s="249"/>
      <c r="CU687" s="249"/>
      <c r="CV687" s="249"/>
      <c r="CW687" s="249"/>
      <c r="CX687" s="249"/>
      <c r="CY687" s="249"/>
      <c r="CZ687" s="249"/>
      <c r="DA687" s="249"/>
      <c r="DB687" s="249"/>
      <c r="DC687" s="249"/>
      <c r="DD687" s="249"/>
      <c r="DE687" s="249"/>
      <c r="DF687" s="249"/>
      <c r="DG687" s="249"/>
      <c r="DH687" s="249"/>
      <c r="DI687" s="249"/>
      <c r="DJ687" s="249"/>
      <c r="DK687" s="249"/>
      <c r="DL687" s="249"/>
      <c r="DM687" s="249"/>
      <c r="DN687" s="249"/>
      <c r="DO687" s="249"/>
      <c r="DP687" s="249"/>
      <c r="DQ687" s="249"/>
      <c r="DR687" s="249"/>
      <c r="DS687" s="249"/>
      <c r="DT687" s="249"/>
      <c r="DU687" s="249"/>
      <c r="DV687" s="249"/>
      <c r="DW687" s="249"/>
      <c r="DX687" s="249"/>
      <c r="DY687" s="249"/>
      <c r="DZ687" s="249"/>
      <c r="EA687" s="249"/>
      <c r="EB687" s="249"/>
      <c r="EC687" s="249"/>
      <c r="ED687" s="249"/>
      <c r="EE687" s="249"/>
      <c r="EF687" s="249"/>
      <c r="EG687" s="249"/>
      <c r="EH687" s="249"/>
      <c r="EI687" s="249"/>
      <c r="EJ687" s="249"/>
      <c r="EK687" s="249"/>
      <c r="EL687" s="249"/>
      <c r="EM687" s="249"/>
      <c r="EN687" s="249"/>
      <c r="EO687" s="249"/>
      <c r="EP687" s="249"/>
      <c r="EQ687" s="249"/>
      <c r="ER687" s="249"/>
      <c r="ES687" s="249"/>
      <c r="ET687" s="249"/>
      <c r="EU687" s="249"/>
      <c r="EV687" s="249"/>
      <c r="EW687" s="249"/>
      <c r="EX687" s="249"/>
      <c r="EY687" s="249"/>
      <c r="EZ687" s="249"/>
      <c r="FA687" s="249"/>
      <c r="FB687" s="249"/>
      <c r="FC687" s="249"/>
      <c r="FD687" s="249"/>
      <c r="FE687" s="249"/>
      <c r="FF687" s="249"/>
      <c r="FG687" s="249"/>
      <c r="FH687" s="249"/>
      <c r="FI687" s="249"/>
      <c r="FJ687" s="249"/>
      <c r="FK687" s="249"/>
      <c r="FL687" s="249"/>
      <c r="FM687" s="249"/>
      <c r="FN687" s="249"/>
      <c r="FO687" s="249"/>
      <c r="FP687" s="249"/>
      <c r="FQ687" s="249"/>
      <c r="FR687" s="249"/>
      <c r="FS687" s="249"/>
      <c r="FT687" s="249"/>
      <c r="FU687" s="249"/>
      <c r="FV687" s="249"/>
      <c r="FW687" s="249"/>
      <c r="FX687" s="249"/>
      <c r="FY687" s="249"/>
      <c r="FZ687" s="249"/>
      <c r="GA687" s="249"/>
      <c r="GB687" s="249"/>
      <c r="GC687" s="249"/>
      <c r="GD687" s="249"/>
      <c r="GE687" s="249"/>
      <c r="GF687" s="249"/>
      <c r="GG687" s="249"/>
      <c r="GH687" s="249"/>
      <c r="GI687" s="249"/>
      <c r="GJ687" s="249"/>
      <c r="GK687" s="249"/>
      <c r="GL687" s="249"/>
      <c r="GM687" s="249"/>
      <c r="GN687" s="249"/>
      <c r="GO687" s="249"/>
      <c r="GP687" s="249"/>
      <c r="GQ687" s="249"/>
      <c r="GR687" s="249"/>
    </row>
    <row r="688" spans="1:200" s="247" customFormat="1" x14ac:dyDescent="0.2">
      <c r="A688" s="267"/>
      <c r="B688" s="249"/>
      <c r="C688" s="252"/>
      <c r="Z688" s="255"/>
      <c r="AA688" s="250"/>
      <c r="AB688" s="249"/>
      <c r="AK688" s="249"/>
      <c r="AL688" s="249"/>
      <c r="AM688" s="249"/>
      <c r="AN688" s="249"/>
      <c r="AO688" s="249"/>
      <c r="AP688" s="249"/>
      <c r="AQ688" s="249"/>
      <c r="AR688" s="249"/>
      <c r="AS688" s="249"/>
      <c r="AT688" s="249"/>
      <c r="AU688" s="249"/>
      <c r="AV688" s="249"/>
      <c r="AW688" s="249"/>
      <c r="AX688" s="249"/>
      <c r="AY688" s="249"/>
      <c r="AZ688" s="249"/>
      <c r="BA688" s="249"/>
      <c r="BB688" s="249"/>
      <c r="BC688" s="249"/>
      <c r="BD688" s="249"/>
      <c r="BE688" s="249"/>
      <c r="BF688" s="249"/>
      <c r="BG688" s="249"/>
      <c r="BH688" s="249"/>
      <c r="BI688" s="249"/>
      <c r="BJ688" s="249"/>
      <c r="BK688" s="249"/>
      <c r="BL688" s="249"/>
      <c r="BM688" s="249"/>
      <c r="BN688" s="249"/>
      <c r="BO688" s="249"/>
      <c r="BP688" s="249"/>
      <c r="BQ688" s="249"/>
      <c r="BR688" s="249"/>
      <c r="BS688" s="249"/>
      <c r="BT688" s="249"/>
      <c r="BU688" s="249"/>
      <c r="BV688" s="249"/>
      <c r="BW688" s="249"/>
      <c r="BX688" s="249"/>
      <c r="BY688" s="249"/>
      <c r="BZ688" s="249"/>
      <c r="CA688" s="249"/>
      <c r="CB688" s="249"/>
      <c r="CC688" s="249"/>
      <c r="CD688" s="249"/>
      <c r="CE688" s="249"/>
      <c r="CF688" s="249"/>
      <c r="CG688" s="249"/>
      <c r="CH688" s="249"/>
      <c r="CI688" s="249"/>
      <c r="CJ688" s="249"/>
      <c r="CK688" s="249"/>
      <c r="CL688" s="249"/>
      <c r="CM688" s="249"/>
      <c r="CN688" s="249"/>
      <c r="CO688" s="249"/>
      <c r="CP688" s="249"/>
      <c r="CQ688" s="249"/>
      <c r="CR688" s="249"/>
      <c r="CS688" s="249"/>
      <c r="CT688" s="249"/>
      <c r="CU688" s="249"/>
      <c r="CV688" s="249"/>
      <c r="CW688" s="249"/>
      <c r="CX688" s="249"/>
      <c r="CY688" s="249"/>
      <c r="CZ688" s="249"/>
      <c r="DA688" s="249"/>
      <c r="DB688" s="249"/>
      <c r="DC688" s="249"/>
      <c r="DD688" s="249"/>
      <c r="DE688" s="249"/>
      <c r="DF688" s="249"/>
      <c r="DG688" s="249"/>
      <c r="DH688" s="249"/>
      <c r="DI688" s="249"/>
      <c r="DJ688" s="249"/>
      <c r="DK688" s="249"/>
      <c r="DL688" s="249"/>
      <c r="DM688" s="249"/>
      <c r="DN688" s="249"/>
      <c r="DO688" s="249"/>
      <c r="DP688" s="249"/>
      <c r="DQ688" s="249"/>
      <c r="DR688" s="249"/>
      <c r="DS688" s="249"/>
      <c r="DT688" s="249"/>
      <c r="DU688" s="249"/>
      <c r="DV688" s="249"/>
      <c r="DW688" s="249"/>
      <c r="DX688" s="249"/>
      <c r="DY688" s="249"/>
      <c r="DZ688" s="249"/>
      <c r="EA688" s="249"/>
      <c r="EB688" s="249"/>
      <c r="EC688" s="249"/>
      <c r="ED688" s="249"/>
      <c r="EE688" s="249"/>
      <c r="EF688" s="249"/>
      <c r="EG688" s="249"/>
      <c r="EH688" s="249"/>
      <c r="EI688" s="249"/>
      <c r="EJ688" s="249"/>
      <c r="EK688" s="249"/>
      <c r="EL688" s="249"/>
      <c r="EM688" s="249"/>
      <c r="EN688" s="249"/>
      <c r="EO688" s="249"/>
      <c r="EP688" s="249"/>
      <c r="EQ688" s="249"/>
      <c r="ER688" s="249"/>
      <c r="ES688" s="249"/>
      <c r="ET688" s="249"/>
      <c r="EU688" s="249"/>
      <c r="EV688" s="249"/>
      <c r="EW688" s="249"/>
      <c r="EX688" s="249"/>
      <c r="EY688" s="249"/>
      <c r="EZ688" s="249"/>
      <c r="FA688" s="249"/>
      <c r="FB688" s="249"/>
      <c r="FC688" s="249"/>
      <c r="FD688" s="249"/>
      <c r="FE688" s="249"/>
      <c r="FF688" s="249"/>
      <c r="FG688" s="249"/>
      <c r="FH688" s="249"/>
      <c r="FI688" s="249"/>
      <c r="FJ688" s="249"/>
      <c r="FK688" s="249"/>
      <c r="FL688" s="249"/>
      <c r="FM688" s="249"/>
      <c r="FN688" s="249"/>
      <c r="FO688" s="249"/>
      <c r="FP688" s="249"/>
      <c r="FQ688" s="249"/>
      <c r="FR688" s="249"/>
      <c r="FS688" s="249"/>
      <c r="FT688" s="249"/>
      <c r="FU688" s="249"/>
      <c r="FV688" s="249"/>
      <c r="FW688" s="249"/>
      <c r="FX688" s="249"/>
      <c r="FY688" s="249"/>
      <c r="FZ688" s="249"/>
      <c r="GA688" s="249"/>
      <c r="GB688" s="249"/>
      <c r="GC688" s="249"/>
      <c r="GD688" s="249"/>
      <c r="GE688" s="249"/>
      <c r="GF688" s="249"/>
      <c r="GG688" s="249"/>
      <c r="GH688" s="249"/>
      <c r="GI688" s="249"/>
      <c r="GJ688" s="249"/>
      <c r="GK688" s="249"/>
      <c r="GL688" s="249"/>
      <c r="GM688" s="249"/>
      <c r="GN688" s="249"/>
      <c r="GO688" s="249"/>
      <c r="GP688" s="249"/>
      <c r="GQ688" s="249"/>
      <c r="GR688" s="249"/>
    </row>
    <row r="689" spans="1:200" s="247" customFormat="1" x14ac:dyDescent="0.2">
      <c r="A689" s="267"/>
      <c r="B689" s="249"/>
      <c r="C689" s="252"/>
      <c r="Z689" s="255"/>
      <c r="AA689" s="250"/>
      <c r="AB689" s="249"/>
      <c r="AK689" s="249"/>
      <c r="AL689" s="249"/>
      <c r="AM689" s="249"/>
      <c r="AN689" s="249"/>
      <c r="AO689" s="249"/>
      <c r="AP689" s="249"/>
      <c r="AQ689" s="249"/>
      <c r="AR689" s="249"/>
      <c r="AS689" s="249"/>
      <c r="AT689" s="249"/>
      <c r="AU689" s="249"/>
      <c r="AV689" s="249"/>
      <c r="AW689" s="249"/>
      <c r="AX689" s="249"/>
      <c r="AY689" s="249"/>
      <c r="AZ689" s="249"/>
      <c r="BA689" s="249"/>
      <c r="BB689" s="249"/>
      <c r="BC689" s="249"/>
      <c r="BD689" s="249"/>
      <c r="BE689" s="249"/>
      <c r="BF689" s="249"/>
      <c r="BG689" s="249"/>
      <c r="BH689" s="249"/>
      <c r="BI689" s="249"/>
      <c r="BJ689" s="249"/>
      <c r="BK689" s="249"/>
      <c r="BL689" s="249"/>
      <c r="BM689" s="249"/>
      <c r="BN689" s="249"/>
      <c r="BO689" s="249"/>
      <c r="BP689" s="249"/>
      <c r="BQ689" s="249"/>
      <c r="BR689" s="249"/>
      <c r="BS689" s="249"/>
      <c r="BT689" s="249"/>
      <c r="BU689" s="249"/>
      <c r="BV689" s="249"/>
      <c r="BW689" s="249"/>
      <c r="BX689" s="249"/>
      <c r="BY689" s="249"/>
      <c r="BZ689" s="249"/>
      <c r="CA689" s="249"/>
      <c r="CB689" s="249"/>
      <c r="CC689" s="249"/>
      <c r="CD689" s="249"/>
      <c r="CE689" s="249"/>
      <c r="CF689" s="249"/>
      <c r="CG689" s="249"/>
      <c r="CH689" s="249"/>
      <c r="CI689" s="249"/>
      <c r="CJ689" s="249"/>
      <c r="CK689" s="249"/>
      <c r="CL689" s="249"/>
      <c r="CM689" s="249"/>
      <c r="CN689" s="249"/>
      <c r="CO689" s="249"/>
      <c r="CP689" s="249"/>
      <c r="CQ689" s="249"/>
      <c r="CR689" s="249"/>
      <c r="CS689" s="249"/>
      <c r="CT689" s="249"/>
      <c r="CU689" s="249"/>
      <c r="CV689" s="249"/>
      <c r="CW689" s="249"/>
      <c r="CX689" s="249"/>
      <c r="CY689" s="249"/>
      <c r="CZ689" s="249"/>
      <c r="DA689" s="249"/>
      <c r="DB689" s="249"/>
      <c r="DC689" s="249"/>
      <c r="DD689" s="249"/>
      <c r="DE689" s="249"/>
      <c r="DF689" s="249"/>
      <c r="DG689" s="249"/>
      <c r="DH689" s="249"/>
      <c r="DI689" s="249"/>
      <c r="DJ689" s="249"/>
      <c r="DK689" s="249"/>
      <c r="DL689" s="249"/>
      <c r="DM689" s="249"/>
      <c r="DN689" s="249"/>
      <c r="DO689" s="249"/>
      <c r="DP689" s="249"/>
      <c r="DQ689" s="249"/>
      <c r="DR689" s="249"/>
      <c r="DS689" s="249"/>
      <c r="DT689" s="249"/>
      <c r="DU689" s="249"/>
      <c r="DV689" s="249"/>
      <c r="DW689" s="249"/>
      <c r="DX689" s="249"/>
      <c r="DY689" s="249"/>
      <c r="DZ689" s="249"/>
      <c r="EA689" s="249"/>
      <c r="EB689" s="249"/>
      <c r="EC689" s="249"/>
      <c r="ED689" s="249"/>
      <c r="EE689" s="249"/>
      <c r="EF689" s="249"/>
      <c r="EG689" s="249"/>
      <c r="EH689" s="249"/>
      <c r="EI689" s="249"/>
      <c r="EJ689" s="249"/>
      <c r="EK689" s="249"/>
      <c r="EL689" s="249"/>
      <c r="EM689" s="249"/>
      <c r="EN689" s="249"/>
      <c r="EO689" s="249"/>
      <c r="EP689" s="249"/>
      <c r="EQ689" s="249"/>
      <c r="ER689" s="249"/>
      <c r="ES689" s="249"/>
      <c r="ET689" s="249"/>
      <c r="EU689" s="249"/>
      <c r="EV689" s="249"/>
      <c r="EW689" s="249"/>
      <c r="EX689" s="249"/>
      <c r="EY689" s="249"/>
      <c r="EZ689" s="249"/>
      <c r="FA689" s="249"/>
      <c r="FB689" s="249"/>
      <c r="FC689" s="249"/>
      <c r="FD689" s="249"/>
      <c r="FE689" s="249"/>
      <c r="FF689" s="249"/>
      <c r="FG689" s="249"/>
      <c r="FH689" s="249"/>
      <c r="FI689" s="249"/>
      <c r="FJ689" s="249"/>
      <c r="FK689" s="249"/>
      <c r="FL689" s="249"/>
      <c r="FM689" s="249"/>
      <c r="FN689" s="249"/>
      <c r="FO689" s="249"/>
      <c r="FP689" s="249"/>
      <c r="FQ689" s="249"/>
      <c r="FR689" s="249"/>
      <c r="FS689" s="249"/>
      <c r="FT689" s="249"/>
      <c r="FU689" s="249"/>
      <c r="FV689" s="249"/>
      <c r="FW689" s="249"/>
      <c r="FX689" s="249"/>
      <c r="FY689" s="249"/>
      <c r="FZ689" s="249"/>
      <c r="GA689" s="249"/>
      <c r="GB689" s="249"/>
      <c r="GC689" s="249"/>
      <c r="GD689" s="249"/>
      <c r="GE689" s="249"/>
      <c r="GF689" s="249"/>
      <c r="GG689" s="249"/>
      <c r="GH689" s="249"/>
      <c r="GI689" s="249"/>
      <c r="GJ689" s="249"/>
      <c r="GK689" s="249"/>
      <c r="GL689" s="249"/>
      <c r="GM689" s="249"/>
      <c r="GN689" s="249"/>
      <c r="GO689" s="249"/>
      <c r="GP689" s="249"/>
      <c r="GQ689" s="249"/>
      <c r="GR689" s="249"/>
    </row>
    <row r="690" spans="1:200" s="247" customFormat="1" x14ac:dyDescent="0.2">
      <c r="A690" s="267"/>
      <c r="B690" s="249"/>
      <c r="C690" s="252"/>
      <c r="Z690" s="255"/>
      <c r="AA690" s="250"/>
      <c r="AB690" s="249"/>
      <c r="AK690" s="249"/>
      <c r="AL690" s="249"/>
      <c r="AM690" s="249"/>
      <c r="AN690" s="249"/>
      <c r="AO690" s="249"/>
      <c r="AP690" s="249"/>
      <c r="AQ690" s="249"/>
      <c r="AR690" s="249"/>
      <c r="AS690" s="249"/>
      <c r="AT690" s="249"/>
      <c r="AU690" s="249"/>
      <c r="AV690" s="249"/>
      <c r="AW690" s="249"/>
      <c r="AX690" s="249"/>
      <c r="AY690" s="249"/>
      <c r="AZ690" s="249"/>
      <c r="BA690" s="249"/>
      <c r="BB690" s="249"/>
      <c r="BC690" s="249"/>
      <c r="BD690" s="249"/>
      <c r="BE690" s="249"/>
      <c r="BF690" s="249"/>
      <c r="BG690" s="249"/>
      <c r="BH690" s="249"/>
      <c r="BI690" s="249"/>
      <c r="BJ690" s="249"/>
      <c r="BK690" s="249"/>
      <c r="BL690" s="249"/>
      <c r="BM690" s="249"/>
      <c r="BN690" s="249"/>
      <c r="BO690" s="249"/>
      <c r="BP690" s="249"/>
      <c r="BQ690" s="249"/>
      <c r="BR690" s="249"/>
      <c r="BS690" s="249"/>
      <c r="BT690" s="249"/>
      <c r="BU690" s="249"/>
      <c r="BV690" s="249"/>
      <c r="BW690" s="249"/>
      <c r="BX690" s="249"/>
      <c r="BY690" s="249"/>
      <c r="BZ690" s="249"/>
      <c r="CA690" s="249"/>
      <c r="CB690" s="249"/>
      <c r="CC690" s="249"/>
      <c r="CD690" s="249"/>
      <c r="CE690" s="249"/>
      <c r="CF690" s="249"/>
      <c r="CG690" s="249"/>
      <c r="CH690" s="249"/>
      <c r="CI690" s="249"/>
      <c r="CJ690" s="249"/>
      <c r="CK690" s="249"/>
      <c r="CL690" s="249"/>
      <c r="CM690" s="249"/>
      <c r="CN690" s="249"/>
      <c r="CO690" s="249"/>
      <c r="CP690" s="249"/>
      <c r="CQ690" s="249"/>
      <c r="CR690" s="249"/>
      <c r="CS690" s="249"/>
      <c r="CT690" s="249"/>
      <c r="CU690" s="249"/>
      <c r="CV690" s="249"/>
      <c r="CW690" s="249"/>
      <c r="CX690" s="249"/>
      <c r="CY690" s="249"/>
      <c r="CZ690" s="249"/>
      <c r="DA690" s="249"/>
      <c r="DB690" s="249"/>
      <c r="DC690" s="249"/>
      <c r="DD690" s="249"/>
      <c r="DE690" s="249"/>
      <c r="DF690" s="249"/>
      <c r="DG690" s="249"/>
      <c r="DH690" s="249"/>
      <c r="DI690" s="249"/>
      <c r="DJ690" s="249"/>
      <c r="DK690" s="249"/>
      <c r="DL690" s="249"/>
      <c r="DM690" s="249"/>
      <c r="DN690" s="249"/>
      <c r="DO690" s="249"/>
      <c r="DP690" s="249"/>
      <c r="DQ690" s="249"/>
      <c r="DR690" s="249"/>
      <c r="DS690" s="249"/>
      <c r="DT690" s="249"/>
      <c r="DU690" s="249"/>
      <c r="DV690" s="249"/>
      <c r="DW690" s="249"/>
      <c r="DX690" s="249"/>
      <c r="DY690" s="249"/>
      <c r="DZ690" s="249"/>
      <c r="EA690" s="249"/>
      <c r="EB690" s="249"/>
      <c r="EC690" s="249"/>
      <c r="ED690" s="249"/>
      <c r="EE690" s="249"/>
      <c r="EF690" s="249"/>
      <c r="EG690" s="249"/>
      <c r="EH690" s="249"/>
      <c r="EI690" s="249"/>
      <c r="EJ690" s="249"/>
      <c r="EK690" s="249"/>
      <c r="EL690" s="249"/>
      <c r="EM690" s="249"/>
      <c r="EN690" s="249"/>
      <c r="EO690" s="249"/>
      <c r="EP690" s="249"/>
      <c r="EQ690" s="249"/>
      <c r="ER690" s="249"/>
      <c r="ES690" s="249"/>
      <c r="ET690" s="249"/>
      <c r="EU690" s="249"/>
      <c r="EV690" s="249"/>
      <c r="EW690" s="249"/>
      <c r="EX690" s="249"/>
      <c r="EY690" s="249"/>
      <c r="EZ690" s="249"/>
      <c r="FA690" s="249"/>
      <c r="FB690" s="249"/>
      <c r="FC690" s="249"/>
      <c r="FD690" s="249"/>
      <c r="FE690" s="249"/>
      <c r="FF690" s="249"/>
      <c r="FG690" s="249"/>
      <c r="FH690" s="249"/>
      <c r="FI690" s="249"/>
      <c r="FJ690" s="249"/>
      <c r="FK690" s="249"/>
      <c r="FL690" s="249"/>
      <c r="FM690" s="249"/>
      <c r="FN690" s="249"/>
      <c r="FO690" s="249"/>
      <c r="FP690" s="249"/>
      <c r="FQ690" s="249"/>
      <c r="FR690" s="249"/>
      <c r="FS690" s="249"/>
      <c r="FT690" s="249"/>
      <c r="FU690" s="249"/>
      <c r="FV690" s="249"/>
      <c r="FW690" s="249"/>
      <c r="FX690" s="249"/>
      <c r="FY690" s="249"/>
      <c r="FZ690" s="249"/>
      <c r="GA690" s="249"/>
      <c r="GB690" s="249"/>
      <c r="GC690" s="249"/>
      <c r="GD690" s="249"/>
      <c r="GE690" s="249"/>
      <c r="GF690" s="249"/>
      <c r="GG690" s="249"/>
      <c r="GH690" s="249"/>
      <c r="GI690" s="249"/>
      <c r="GJ690" s="249"/>
      <c r="GK690" s="249"/>
      <c r="GL690" s="249"/>
      <c r="GM690" s="249"/>
      <c r="GN690" s="249"/>
      <c r="GO690" s="249"/>
      <c r="GP690" s="249"/>
      <c r="GQ690" s="249"/>
      <c r="GR690" s="249"/>
    </row>
    <row r="691" spans="1:200" s="247" customFormat="1" x14ac:dyDescent="0.2">
      <c r="A691" s="267"/>
      <c r="B691" s="249"/>
      <c r="C691" s="252"/>
      <c r="Z691" s="255"/>
      <c r="AA691" s="250"/>
      <c r="AB691" s="249"/>
      <c r="AK691" s="249"/>
      <c r="AL691" s="249"/>
      <c r="AM691" s="249"/>
      <c r="AN691" s="249"/>
      <c r="AO691" s="249"/>
      <c r="AP691" s="249"/>
      <c r="AQ691" s="249"/>
      <c r="AR691" s="249"/>
      <c r="AS691" s="249"/>
      <c r="AT691" s="249"/>
      <c r="AU691" s="249"/>
      <c r="AV691" s="249"/>
      <c r="AW691" s="249"/>
      <c r="AX691" s="249"/>
      <c r="AY691" s="249"/>
      <c r="AZ691" s="249"/>
      <c r="BA691" s="249"/>
      <c r="BB691" s="249"/>
      <c r="BC691" s="249"/>
      <c r="BD691" s="249"/>
      <c r="BE691" s="249"/>
      <c r="BF691" s="249"/>
      <c r="BG691" s="249"/>
      <c r="BH691" s="249"/>
      <c r="BI691" s="249"/>
      <c r="BJ691" s="249"/>
      <c r="BK691" s="249"/>
      <c r="BL691" s="249"/>
      <c r="BM691" s="249"/>
      <c r="BN691" s="249"/>
      <c r="BO691" s="249"/>
      <c r="BP691" s="249"/>
      <c r="BQ691" s="249"/>
      <c r="BR691" s="249"/>
      <c r="BS691" s="249"/>
      <c r="BT691" s="249"/>
      <c r="BU691" s="249"/>
      <c r="BV691" s="249"/>
      <c r="BW691" s="249"/>
      <c r="BX691" s="249"/>
      <c r="BY691" s="249"/>
      <c r="BZ691" s="249"/>
      <c r="CA691" s="249"/>
      <c r="CB691" s="249"/>
      <c r="CC691" s="249"/>
      <c r="CD691" s="249"/>
      <c r="CE691" s="249"/>
      <c r="CF691" s="249"/>
      <c r="CG691" s="249"/>
      <c r="CH691" s="249"/>
      <c r="CI691" s="249"/>
      <c r="CJ691" s="249"/>
      <c r="CK691" s="249"/>
      <c r="CL691" s="249"/>
      <c r="CM691" s="249"/>
      <c r="CN691" s="249"/>
      <c r="CO691" s="249"/>
      <c r="CP691" s="249"/>
      <c r="CQ691" s="249"/>
      <c r="CR691" s="249"/>
      <c r="CS691" s="249"/>
      <c r="CT691" s="249"/>
      <c r="CU691" s="249"/>
      <c r="CV691" s="249"/>
      <c r="CW691" s="249"/>
      <c r="CX691" s="249"/>
      <c r="CY691" s="249"/>
      <c r="CZ691" s="249"/>
      <c r="DA691" s="249"/>
      <c r="DB691" s="249"/>
      <c r="DC691" s="249"/>
      <c r="DD691" s="249"/>
      <c r="DE691" s="249"/>
      <c r="DF691" s="249"/>
      <c r="DG691" s="249"/>
      <c r="DH691" s="249"/>
      <c r="DI691" s="249"/>
      <c r="DJ691" s="249"/>
      <c r="DK691" s="249"/>
      <c r="DL691" s="249"/>
      <c r="DM691" s="249"/>
      <c r="DN691" s="249"/>
      <c r="DO691" s="249"/>
      <c r="DP691" s="249"/>
      <c r="DQ691" s="249"/>
      <c r="DR691" s="249"/>
      <c r="DS691" s="249"/>
      <c r="DT691" s="249"/>
      <c r="DU691" s="249"/>
      <c r="DV691" s="249"/>
      <c r="DW691" s="249"/>
      <c r="DX691" s="249"/>
      <c r="DY691" s="249"/>
      <c r="DZ691" s="249"/>
      <c r="EA691" s="249"/>
      <c r="EB691" s="249"/>
      <c r="EC691" s="249"/>
      <c r="ED691" s="249"/>
      <c r="EE691" s="249"/>
      <c r="EF691" s="249"/>
      <c r="EG691" s="249"/>
      <c r="EH691" s="249"/>
      <c r="EI691" s="249"/>
      <c r="EJ691" s="249"/>
      <c r="EK691" s="249"/>
      <c r="EL691" s="249"/>
      <c r="EM691" s="249"/>
      <c r="EN691" s="249"/>
      <c r="EO691" s="249"/>
      <c r="EP691" s="249"/>
      <c r="EQ691" s="249"/>
      <c r="ER691" s="249"/>
      <c r="ES691" s="249"/>
      <c r="ET691" s="249"/>
      <c r="EU691" s="249"/>
      <c r="EV691" s="249"/>
      <c r="EW691" s="249"/>
      <c r="EX691" s="249"/>
      <c r="EY691" s="249"/>
      <c r="EZ691" s="249"/>
      <c r="FA691" s="249"/>
      <c r="FB691" s="249"/>
      <c r="FC691" s="249"/>
      <c r="FD691" s="249"/>
      <c r="FE691" s="249"/>
      <c r="FF691" s="249"/>
      <c r="FG691" s="249"/>
      <c r="FH691" s="249"/>
      <c r="FI691" s="249"/>
      <c r="FJ691" s="249"/>
      <c r="FK691" s="249"/>
      <c r="FL691" s="249"/>
      <c r="FM691" s="249"/>
      <c r="FN691" s="249"/>
      <c r="FO691" s="249"/>
      <c r="FP691" s="249"/>
      <c r="FQ691" s="249"/>
      <c r="FR691" s="249"/>
      <c r="FS691" s="249"/>
      <c r="FT691" s="249"/>
      <c r="FU691" s="249"/>
      <c r="FV691" s="249"/>
      <c r="FW691" s="249"/>
      <c r="FX691" s="249"/>
      <c r="FY691" s="249"/>
      <c r="FZ691" s="249"/>
      <c r="GA691" s="249"/>
      <c r="GB691" s="249"/>
      <c r="GC691" s="249"/>
      <c r="GD691" s="249"/>
      <c r="GE691" s="249"/>
      <c r="GF691" s="249"/>
      <c r="GG691" s="249"/>
      <c r="GH691" s="249"/>
      <c r="GI691" s="249"/>
      <c r="GJ691" s="249"/>
      <c r="GK691" s="249"/>
      <c r="GL691" s="249"/>
      <c r="GM691" s="249"/>
      <c r="GN691" s="249"/>
      <c r="GO691" s="249"/>
      <c r="GP691" s="249"/>
      <c r="GQ691" s="249"/>
      <c r="GR691" s="249"/>
    </row>
    <row r="692" spans="1:200" s="247" customFormat="1" x14ac:dyDescent="0.2">
      <c r="A692" s="267"/>
      <c r="B692" s="249"/>
      <c r="C692" s="252"/>
      <c r="Z692" s="255"/>
      <c r="AA692" s="250"/>
      <c r="AB692" s="249"/>
      <c r="AK692" s="249"/>
      <c r="AL692" s="249"/>
      <c r="AM692" s="249"/>
      <c r="AN692" s="249"/>
      <c r="AO692" s="249"/>
      <c r="AP692" s="249"/>
      <c r="AQ692" s="249"/>
      <c r="AR692" s="249"/>
      <c r="AS692" s="249"/>
      <c r="AT692" s="249"/>
      <c r="AU692" s="249"/>
      <c r="AV692" s="249"/>
      <c r="AW692" s="249"/>
      <c r="AX692" s="249"/>
      <c r="AY692" s="249"/>
      <c r="AZ692" s="249"/>
      <c r="BA692" s="249"/>
      <c r="BB692" s="249"/>
      <c r="BC692" s="249"/>
      <c r="BD692" s="249"/>
      <c r="BE692" s="249"/>
      <c r="BF692" s="249"/>
      <c r="BG692" s="249"/>
      <c r="BH692" s="249"/>
      <c r="BI692" s="249"/>
      <c r="BJ692" s="249"/>
      <c r="BK692" s="249"/>
      <c r="BL692" s="249"/>
      <c r="BM692" s="249"/>
      <c r="BN692" s="249"/>
      <c r="BO692" s="249"/>
      <c r="BP692" s="249"/>
      <c r="BQ692" s="249"/>
      <c r="BR692" s="249"/>
      <c r="BS692" s="249"/>
      <c r="BT692" s="249"/>
      <c r="BU692" s="249"/>
      <c r="BV692" s="249"/>
      <c r="BW692" s="249"/>
      <c r="BX692" s="249"/>
      <c r="BY692" s="249"/>
      <c r="BZ692" s="249"/>
      <c r="CA692" s="249"/>
      <c r="CB692" s="249"/>
      <c r="CC692" s="249"/>
      <c r="CD692" s="249"/>
      <c r="CE692" s="249"/>
      <c r="CF692" s="249"/>
      <c r="CG692" s="249"/>
      <c r="CH692" s="249"/>
      <c r="CI692" s="249"/>
      <c r="CJ692" s="249"/>
      <c r="CK692" s="249"/>
      <c r="CL692" s="249"/>
      <c r="CM692" s="249"/>
      <c r="CN692" s="249"/>
      <c r="CO692" s="249"/>
      <c r="CP692" s="249"/>
      <c r="CQ692" s="249"/>
      <c r="CR692" s="249"/>
      <c r="CS692" s="249"/>
      <c r="CT692" s="249"/>
      <c r="CU692" s="249"/>
      <c r="CV692" s="249"/>
      <c r="CW692" s="249"/>
      <c r="CX692" s="249"/>
      <c r="CY692" s="249"/>
      <c r="CZ692" s="249"/>
      <c r="DA692" s="249"/>
      <c r="DB692" s="249"/>
      <c r="DC692" s="249"/>
      <c r="DD692" s="249"/>
      <c r="DE692" s="249"/>
      <c r="DF692" s="249"/>
      <c r="DG692" s="249"/>
      <c r="DH692" s="249"/>
      <c r="DI692" s="249"/>
      <c r="DJ692" s="249"/>
      <c r="DK692" s="249"/>
      <c r="DL692" s="249"/>
      <c r="DM692" s="249"/>
      <c r="DN692" s="249"/>
      <c r="DO692" s="249"/>
      <c r="DP692" s="249"/>
      <c r="DQ692" s="249"/>
      <c r="DR692" s="249"/>
      <c r="DS692" s="249"/>
      <c r="DT692" s="249"/>
      <c r="DU692" s="249"/>
      <c r="DV692" s="249"/>
      <c r="DW692" s="249"/>
      <c r="DX692" s="249"/>
      <c r="DY692" s="249"/>
      <c r="DZ692" s="249"/>
      <c r="EA692" s="249"/>
      <c r="EB692" s="249"/>
      <c r="EC692" s="249"/>
      <c r="ED692" s="249"/>
      <c r="EE692" s="249"/>
      <c r="EF692" s="249"/>
      <c r="EG692" s="249"/>
      <c r="EH692" s="249"/>
      <c r="EI692" s="249"/>
      <c r="EJ692" s="249"/>
      <c r="EK692" s="249"/>
      <c r="EL692" s="249"/>
      <c r="EM692" s="249"/>
      <c r="EN692" s="249"/>
      <c r="EO692" s="249"/>
      <c r="EP692" s="249"/>
      <c r="EQ692" s="249"/>
      <c r="ER692" s="249"/>
      <c r="ES692" s="249"/>
      <c r="ET692" s="249"/>
      <c r="EU692" s="249"/>
      <c r="EV692" s="249"/>
      <c r="EW692" s="249"/>
      <c r="EX692" s="249"/>
      <c r="EY692" s="249"/>
      <c r="EZ692" s="249"/>
      <c r="FA692" s="249"/>
      <c r="FB692" s="249"/>
      <c r="FC692" s="249"/>
      <c r="FD692" s="249"/>
      <c r="FE692" s="249"/>
      <c r="FF692" s="249"/>
      <c r="FG692" s="249"/>
      <c r="FH692" s="249"/>
      <c r="FI692" s="249"/>
      <c r="FJ692" s="249"/>
      <c r="FK692" s="249"/>
      <c r="FL692" s="249"/>
      <c r="FM692" s="249"/>
      <c r="FN692" s="249"/>
      <c r="FO692" s="249"/>
      <c r="FP692" s="249"/>
      <c r="FQ692" s="249"/>
      <c r="FR692" s="249"/>
      <c r="FS692" s="249"/>
      <c r="FT692" s="249"/>
      <c r="FU692" s="249"/>
      <c r="FV692" s="249"/>
      <c r="FW692" s="249"/>
      <c r="FX692" s="249"/>
      <c r="FY692" s="249"/>
      <c r="FZ692" s="249"/>
      <c r="GA692" s="249"/>
      <c r="GB692" s="249"/>
      <c r="GC692" s="249"/>
      <c r="GD692" s="249"/>
      <c r="GE692" s="249"/>
      <c r="GF692" s="249"/>
      <c r="GG692" s="249"/>
      <c r="GH692" s="249"/>
      <c r="GI692" s="249"/>
      <c r="GJ692" s="249"/>
      <c r="GK692" s="249"/>
      <c r="GL692" s="249"/>
      <c r="GM692" s="249"/>
      <c r="GN692" s="249"/>
      <c r="GO692" s="249"/>
      <c r="GP692" s="249"/>
      <c r="GQ692" s="249"/>
      <c r="GR692" s="249"/>
    </row>
    <row r="693" spans="1:200" s="247" customFormat="1" x14ac:dyDescent="0.2">
      <c r="A693" s="267"/>
      <c r="B693" s="249"/>
      <c r="C693" s="252"/>
      <c r="Z693" s="255"/>
      <c r="AA693" s="250"/>
      <c r="AB693" s="249"/>
      <c r="AK693" s="249"/>
      <c r="AL693" s="249"/>
      <c r="AM693" s="249"/>
      <c r="AN693" s="249"/>
      <c r="AO693" s="249"/>
      <c r="AP693" s="249"/>
      <c r="AQ693" s="249"/>
      <c r="AR693" s="249"/>
      <c r="AS693" s="249"/>
      <c r="AT693" s="249"/>
      <c r="AU693" s="249"/>
      <c r="AV693" s="249"/>
      <c r="AW693" s="249"/>
      <c r="AX693" s="249"/>
      <c r="AY693" s="249"/>
      <c r="AZ693" s="249"/>
      <c r="BA693" s="249"/>
      <c r="BB693" s="249"/>
      <c r="BC693" s="249"/>
      <c r="BD693" s="249"/>
      <c r="BE693" s="249"/>
      <c r="BF693" s="249"/>
      <c r="BG693" s="249"/>
      <c r="BH693" s="249"/>
      <c r="BI693" s="249"/>
      <c r="BJ693" s="249"/>
      <c r="BK693" s="249"/>
      <c r="BL693" s="249"/>
      <c r="BM693" s="249"/>
      <c r="BN693" s="249"/>
      <c r="BO693" s="249"/>
      <c r="BP693" s="249"/>
      <c r="BQ693" s="249"/>
      <c r="BR693" s="249"/>
      <c r="BS693" s="249"/>
      <c r="BT693" s="249"/>
      <c r="BU693" s="249"/>
      <c r="BV693" s="249"/>
      <c r="BW693" s="249"/>
      <c r="BX693" s="249"/>
      <c r="BY693" s="249"/>
      <c r="BZ693" s="249"/>
      <c r="CA693" s="249"/>
      <c r="CB693" s="249"/>
      <c r="CC693" s="249"/>
      <c r="CD693" s="249"/>
      <c r="CE693" s="249"/>
      <c r="CF693" s="249"/>
      <c r="CG693" s="249"/>
      <c r="CH693" s="249"/>
      <c r="CI693" s="249"/>
      <c r="CJ693" s="249"/>
      <c r="CK693" s="249"/>
      <c r="CL693" s="249"/>
      <c r="CM693" s="249"/>
      <c r="CN693" s="249"/>
      <c r="CO693" s="249"/>
      <c r="CP693" s="249"/>
      <c r="CQ693" s="249"/>
      <c r="CR693" s="249"/>
      <c r="CS693" s="249"/>
      <c r="CT693" s="249"/>
      <c r="CU693" s="249"/>
      <c r="CV693" s="249"/>
      <c r="CW693" s="249"/>
      <c r="CX693" s="249"/>
      <c r="CY693" s="249"/>
      <c r="CZ693" s="249"/>
      <c r="DA693" s="249"/>
      <c r="DB693" s="249"/>
      <c r="DC693" s="249"/>
      <c r="DD693" s="249"/>
      <c r="DE693" s="249"/>
      <c r="DF693" s="249"/>
      <c r="DG693" s="249"/>
      <c r="DH693" s="249"/>
      <c r="DI693" s="249"/>
      <c r="DJ693" s="249"/>
      <c r="DK693" s="249"/>
      <c r="DL693" s="249"/>
      <c r="DM693" s="249"/>
      <c r="DN693" s="249"/>
      <c r="DO693" s="249"/>
      <c r="DP693" s="249"/>
      <c r="DQ693" s="249"/>
      <c r="DR693" s="249"/>
      <c r="DS693" s="249"/>
      <c r="DT693" s="249"/>
      <c r="DU693" s="249"/>
      <c r="DV693" s="249"/>
      <c r="DW693" s="249"/>
      <c r="DX693" s="249"/>
      <c r="DY693" s="249"/>
      <c r="DZ693" s="249"/>
      <c r="EA693" s="249"/>
      <c r="EB693" s="249"/>
      <c r="EC693" s="249"/>
      <c r="ED693" s="249"/>
      <c r="EE693" s="249"/>
      <c r="EF693" s="249"/>
      <c r="EG693" s="249"/>
      <c r="EH693" s="249"/>
      <c r="EI693" s="249"/>
      <c r="EJ693" s="249"/>
      <c r="EK693" s="249"/>
      <c r="EL693" s="249"/>
      <c r="EM693" s="249"/>
      <c r="EN693" s="249"/>
      <c r="EO693" s="249"/>
      <c r="EP693" s="249"/>
      <c r="EQ693" s="249"/>
      <c r="ER693" s="249"/>
      <c r="ES693" s="249"/>
      <c r="ET693" s="249"/>
      <c r="EU693" s="249"/>
      <c r="EV693" s="249"/>
      <c r="EW693" s="249"/>
      <c r="EX693" s="249"/>
      <c r="EY693" s="249"/>
      <c r="EZ693" s="249"/>
      <c r="FA693" s="249"/>
      <c r="FB693" s="249"/>
      <c r="FC693" s="249"/>
      <c r="FD693" s="249"/>
      <c r="FE693" s="249"/>
      <c r="FF693" s="249"/>
      <c r="FG693" s="249"/>
      <c r="FH693" s="249"/>
      <c r="FI693" s="249"/>
      <c r="FJ693" s="249"/>
      <c r="FK693" s="249"/>
      <c r="FL693" s="249"/>
      <c r="FM693" s="249"/>
      <c r="FN693" s="249"/>
      <c r="FO693" s="249"/>
      <c r="FP693" s="249"/>
      <c r="FQ693" s="249"/>
      <c r="FR693" s="249"/>
      <c r="FS693" s="249"/>
      <c r="FT693" s="249"/>
      <c r="FU693" s="249"/>
      <c r="FV693" s="249"/>
      <c r="FW693" s="249"/>
      <c r="FX693" s="249"/>
      <c r="FY693" s="249"/>
      <c r="FZ693" s="249"/>
      <c r="GA693" s="249"/>
      <c r="GB693" s="249"/>
      <c r="GC693" s="249"/>
      <c r="GD693" s="249"/>
      <c r="GE693" s="249"/>
      <c r="GF693" s="249"/>
      <c r="GG693" s="249"/>
      <c r="GH693" s="249"/>
      <c r="GI693" s="249"/>
      <c r="GJ693" s="249"/>
      <c r="GK693" s="249"/>
      <c r="GL693" s="249"/>
      <c r="GM693" s="249"/>
      <c r="GN693" s="249"/>
      <c r="GO693" s="249"/>
      <c r="GP693" s="249"/>
      <c r="GQ693" s="249"/>
      <c r="GR693" s="249"/>
    </row>
    <row r="694" spans="1:200" s="247" customFormat="1" x14ac:dyDescent="0.2">
      <c r="A694" s="267"/>
      <c r="B694" s="249"/>
      <c r="C694" s="252"/>
      <c r="Z694" s="255"/>
      <c r="AA694" s="250"/>
      <c r="AB694" s="249"/>
      <c r="AK694" s="249"/>
      <c r="AL694" s="249"/>
      <c r="AM694" s="249"/>
      <c r="AN694" s="249"/>
      <c r="AO694" s="249"/>
      <c r="AP694" s="249"/>
      <c r="AQ694" s="249"/>
      <c r="AR694" s="249"/>
      <c r="AS694" s="249"/>
      <c r="AT694" s="249"/>
      <c r="AU694" s="249"/>
      <c r="AV694" s="249"/>
      <c r="AW694" s="249"/>
      <c r="AX694" s="249"/>
      <c r="AY694" s="249"/>
      <c r="AZ694" s="249"/>
      <c r="BA694" s="249"/>
      <c r="BB694" s="249"/>
      <c r="BC694" s="249"/>
      <c r="BD694" s="249"/>
      <c r="BE694" s="249"/>
      <c r="BF694" s="249"/>
      <c r="BG694" s="249"/>
      <c r="BH694" s="249"/>
      <c r="BI694" s="249"/>
      <c r="BJ694" s="249"/>
      <c r="BK694" s="249"/>
      <c r="BL694" s="249"/>
      <c r="BM694" s="249"/>
      <c r="BN694" s="249"/>
      <c r="BO694" s="249"/>
      <c r="BP694" s="249"/>
      <c r="BQ694" s="249"/>
      <c r="BR694" s="249"/>
      <c r="BS694" s="249"/>
      <c r="BT694" s="249"/>
      <c r="BU694" s="249"/>
      <c r="BV694" s="249"/>
      <c r="BW694" s="249"/>
      <c r="BX694" s="249"/>
      <c r="BY694" s="249"/>
      <c r="BZ694" s="249"/>
      <c r="CA694" s="249"/>
      <c r="CB694" s="249"/>
      <c r="CC694" s="249"/>
      <c r="CD694" s="249"/>
      <c r="CE694" s="249"/>
      <c r="CF694" s="249"/>
      <c r="CG694" s="249"/>
      <c r="CH694" s="249"/>
      <c r="CI694" s="249"/>
      <c r="CJ694" s="249"/>
      <c r="CK694" s="249"/>
      <c r="CL694" s="249"/>
      <c r="CM694" s="249"/>
      <c r="CN694" s="249"/>
      <c r="CO694" s="249"/>
      <c r="CP694" s="249"/>
      <c r="CQ694" s="249"/>
      <c r="CR694" s="249"/>
      <c r="CS694" s="249"/>
      <c r="CT694" s="249"/>
      <c r="CU694" s="249"/>
      <c r="CV694" s="249"/>
      <c r="CW694" s="249"/>
      <c r="CX694" s="249"/>
      <c r="CY694" s="249"/>
      <c r="CZ694" s="249"/>
      <c r="DA694" s="249"/>
      <c r="DB694" s="249"/>
      <c r="DC694" s="249"/>
      <c r="DD694" s="249"/>
      <c r="DE694" s="249"/>
      <c r="DF694" s="249"/>
      <c r="DG694" s="249"/>
      <c r="DH694" s="249"/>
      <c r="DI694" s="249"/>
      <c r="DJ694" s="249"/>
      <c r="DK694" s="249"/>
      <c r="DL694" s="249"/>
      <c r="DM694" s="249"/>
      <c r="DN694" s="249"/>
      <c r="DO694" s="249"/>
      <c r="DP694" s="249"/>
      <c r="DQ694" s="249"/>
      <c r="DR694" s="249"/>
      <c r="DS694" s="249"/>
      <c r="DT694" s="249"/>
      <c r="DU694" s="249"/>
      <c r="DV694" s="249"/>
      <c r="DW694" s="249"/>
      <c r="DX694" s="249"/>
      <c r="DY694" s="249"/>
      <c r="DZ694" s="249"/>
      <c r="EA694" s="249"/>
      <c r="EB694" s="249"/>
      <c r="EC694" s="249"/>
      <c r="ED694" s="249"/>
      <c r="EE694" s="249"/>
      <c r="EF694" s="249"/>
      <c r="EG694" s="249"/>
      <c r="EH694" s="249"/>
      <c r="EI694" s="249"/>
      <c r="EJ694" s="249"/>
      <c r="EK694" s="249"/>
      <c r="EL694" s="249"/>
      <c r="EM694" s="249"/>
      <c r="EN694" s="249"/>
      <c r="EO694" s="249"/>
      <c r="EP694" s="249"/>
      <c r="EQ694" s="249"/>
      <c r="ER694" s="249"/>
      <c r="ES694" s="249"/>
      <c r="ET694" s="249"/>
      <c r="EU694" s="249"/>
      <c r="EV694" s="249"/>
      <c r="EW694" s="249"/>
      <c r="EX694" s="249"/>
      <c r="EY694" s="249"/>
      <c r="EZ694" s="249"/>
      <c r="FA694" s="249"/>
      <c r="FB694" s="249"/>
      <c r="FC694" s="249"/>
      <c r="FD694" s="249"/>
      <c r="FE694" s="249"/>
      <c r="FF694" s="249"/>
      <c r="FG694" s="249"/>
      <c r="FH694" s="249"/>
      <c r="FI694" s="249"/>
      <c r="FJ694" s="249"/>
      <c r="FK694" s="249"/>
      <c r="FL694" s="249"/>
      <c r="FM694" s="249"/>
      <c r="FN694" s="249"/>
      <c r="FO694" s="249"/>
      <c r="FP694" s="249"/>
      <c r="FQ694" s="249"/>
      <c r="FR694" s="249"/>
      <c r="FS694" s="249"/>
      <c r="FT694" s="249"/>
      <c r="FU694" s="249"/>
      <c r="FV694" s="249"/>
      <c r="FW694" s="249"/>
      <c r="FX694" s="249"/>
      <c r="FY694" s="249"/>
      <c r="FZ694" s="249"/>
      <c r="GA694" s="249"/>
      <c r="GB694" s="249"/>
      <c r="GC694" s="249"/>
      <c r="GD694" s="249"/>
      <c r="GE694" s="249"/>
      <c r="GF694" s="249"/>
      <c r="GG694" s="249"/>
      <c r="GH694" s="249"/>
      <c r="GI694" s="249"/>
      <c r="GJ694" s="249"/>
      <c r="GK694" s="249"/>
      <c r="GL694" s="249"/>
      <c r="GM694" s="249"/>
      <c r="GN694" s="249"/>
      <c r="GO694" s="249"/>
      <c r="GP694" s="249"/>
      <c r="GQ694" s="249"/>
      <c r="GR694" s="249"/>
    </row>
    <row r="695" spans="1:200" s="247" customFormat="1" x14ac:dyDescent="0.2">
      <c r="A695" s="267"/>
      <c r="B695" s="249"/>
      <c r="C695" s="252"/>
      <c r="Z695" s="255"/>
      <c r="AA695" s="250"/>
      <c r="AB695" s="249"/>
      <c r="AK695" s="249"/>
      <c r="AL695" s="249"/>
      <c r="AM695" s="249"/>
      <c r="AN695" s="249"/>
      <c r="AO695" s="249"/>
      <c r="AP695" s="249"/>
      <c r="AQ695" s="249"/>
      <c r="AR695" s="249"/>
      <c r="AS695" s="249"/>
      <c r="AT695" s="249"/>
      <c r="AU695" s="249"/>
      <c r="AV695" s="249"/>
      <c r="AW695" s="249"/>
      <c r="AX695" s="249"/>
      <c r="AY695" s="249"/>
      <c r="AZ695" s="249"/>
      <c r="BA695" s="249"/>
      <c r="BB695" s="249"/>
      <c r="BC695" s="249"/>
      <c r="BD695" s="249"/>
      <c r="BE695" s="249"/>
      <c r="BF695" s="249"/>
      <c r="BG695" s="249"/>
      <c r="BH695" s="249"/>
      <c r="BI695" s="249"/>
      <c r="BJ695" s="249"/>
      <c r="BK695" s="249"/>
      <c r="BL695" s="249"/>
      <c r="BM695" s="249"/>
      <c r="BN695" s="249"/>
      <c r="BO695" s="249"/>
      <c r="BP695" s="249"/>
      <c r="BQ695" s="249"/>
      <c r="BR695" s="249"/>
      <c r="BS695" s="249"/>
      <c r="BT695" s="249"/>
      <c r="BU695" s="249"/>
      <c r="BV695" s="249"/>
      <c r="BW695" s="249"/>
      <c r="BX695" s="249"/>
      <c r="BY695" s="249"/>
      <c r="BZ695" s="249"/>
      <c r="CA695" s="249"/>
      <c r="CB695" s="249"/>
      <c r="CC695" s="249"/>
      <c r="CD695" s="249"/>
      <c r="CE695" s="249"/>
      <c r="CF695" s="249"/>
      <c r="CG695" s="249"/>
      <c r="CH695" s="249"/>
      <c r="CI695" s="249"/>
      <c r="CJ695" s="249"/>
      <c r="CK695" s="249"/>
      <c r="CL695" s="249"/>
      <c r="CM695" s="249"/>
      <c r="CN695" s="249"/>
      <c r="CO695" s="249"/>
      <c r="CP695" s="249"/>
      <c r="CQ695" s="249"/>
      <c r="CR695" s="249"/>
      <c r="CS695" s="249"/>
      <c r="CT695" s="249"/>
      <c r="CU695" s="249"/>
      <c r="CV695" s="249"/>
      <c r="CW695" s="249"/>
      <c r="CX695" s="249"/>
      <c r="CY695" s="249"/>
      <c r="CZ695" s="249"/>
      <c r="DA695" s="249"/>
      <c r="DB695" s="249"/>
      <c r="DC695" s="249"/>
      <c r="DD695" s="249"/>
      <c r="DE695" s="249"/>
      <c r="DF695" s="249"/>
      <c r="DG695" s="249"/>
      <c r="DH695" s="249"/>
      <c r="DI695" s="249"/>
      <c r="DJ695" s="249"/>
      <c r="DK695" s="249"/>
      <c r="DL695" s="249"/>
      <c r="DM695" s="249"/>
      <c r="DN695" s="249"/>
      <c r="DO695" s="249"/>
      <c r="DP695" s="249"/>
      <c r="DQ695" s="249"/>
      <c r="DR695" s="249"/>
      <c r="DS695" s="249"/>
      <c r="DT695" s="249"/>
      <c r="DU695" s="249"/>
      <c r="DV695" s="249"/>
      <c r="DW695" s="249"/>
      <c r="DX695" s="249"/>
      <c r="DY695" s="249"/>
      <c r="DZ695" s="249"/>
      <c r="EA695" s="249"/>
      <c r="EB695" s="249"/>
      <c r="EC695" s="249"/>
      <c r="ED695" s="249"/>
      <c r="EE695" s="249"/>
      <c r="EF695" s="249"/>
      <c r="EG695" s="249"/>
      <c r="EH695" s="249"/>
      <c r="EI695" s="249"/>
      <c r="EJ695" s="249"/>
      <c r="EK695" s="249"/>
      <c r="EL695" s="249"/>
      <c r="EM695" s="249"/>
      <c r="EN695" s="249"/>
      <c r="EO695" s="249"/>
      <c r="EP695" s="249"/>
      <c r="EQ695" s="249"/>
      <c r="ER695" s="249"/>
      <c r="ES695" s="249"/>
      <c r="ET695" s="249"/>
      <c r="EU695" s="249"/>
      <c r="EV695" s="249"/>
      <c r="EW695" s="249"/>
      <c r="EX695" s="249"/>
      <c r="EY695" s="249"/>
      <c r="EZ695" s="249"/>
      <c r="FA695" s="249"/>
      <c r="FB695" s="249"/>
      <c r="FC695" s="249"/>
      <c r="FD695" s="249"/>
      <c r="FE695" s="249"/>
      <c r="FF695" s="249"/>
      <c r="FG695" s="249"/>
      <c r="FH695" s="249"/>
      <c r="FI695" s="249"/>
      <c r="FJ695" s="249"/>
      <c r="FK695" s="249"/>
      <c r="FL695" s="249"/>
      <c r="FM695" s="249"/>
      <c r="FN695" s="249"/>
      <c r="FO695" s="249"/>
      <c r="FP695" s="249"/>
      <c r="FQ695" s="249"/>
      <c r="FR695" s="249"/>
      <c r="FS695" s="249"/>
      <c r="FT695" s="249"/>
      <c r="FU695" s="249"/>
      <c r="FV695" s="249"/>
      <c r="FW695" s="249"/>
      <c r="FX695" s="249"/>
      <c r="FY695" s="249"/>
      <c r="FZ695" s="249"/>
      <c r="GA695" s="249"/>
      <c r="GB695" s="249"/>
      <c r="GC695" s="249"/>
      <c r="GD695" s="249"/>
      <c r="GE695" s="249"/>
      <c r="GF695" s="249"/>
      <c r="GG695" s="249"/>
      <c r="GH695" s="249"/>
      <c r="GI695" s="249"/>
      <c r="GJ695" s="249"/>
      <c r="GK695" s="249"/>
      <c r="GL695" s="249"/>
      <c r="GM695" s="249"/>
      <c r="GN695" s="249"/>
      <c r="GO695" s="249"/>
      <c r="GP695" s="249"/>
      <c r="GQ695" s="249"/>
      <c r="GR695" s="249"/>
    </row>
    <row r="696" spans="1:200" s="247" customFormat="1" x14ac:dyDescent="0.2">
      <c r="A696" s="267"/>
      <c r="B696" s="249"/>
      <c r="C696" s="252"/>
      <c r="Z696" s="255"/>
      <c r="AA696" s="250"/>
      <c r="AB696" s="249"/>
      <c r="AK696" s="249"/>
      <c r="AL696" s="249"/>
      <c r="AM696" s="249"/>
      <c r="AN696" s="249"/>
      <c r="AO696" s="249"/>
      <c r="AP696" s="249"/>
      <c r="AQ696" s="249"/>
      <c r="AR696" s="249"/>
      <c r="AS696" s="249"/>
      <c r="AT696" s="249"/>
      <c r="AU696" s="249"/>
      <c r="AV696" s="249"/>
      <c r="AW696" s="249"/>
      <c r="AX696" s="249"/>
      <c r="AY696" s="249"/>
      <c r="AZ696" s="249"/>
      <c r="BA696" s="249"/>
      <c r="BB696" s="249"/>
      <c r="BC696" s="249"/>
      <c r="BD696" s="249"/>
      <c r="BE696" s="249"/>
      <c r="BF696" s="249"/>
      <c r="BG696" s="249"/>
      <c r="BH696" s="249"/>
      <c r="BI696" s="249"/>
      <c r="BJ696" s="249"/>
      <c r="BK696" s="249"/>
      <c r="BL696" s="249"/>
      <c r="BM696" s="249"/>
      <c r="BN696" s="249"/>
      <c r="BO696" s="249"/>
      <c r="BP696" s="249"/>
      <c r="BQ696" s="249"/>
      <c r="BR696" s="249"/>
      <c r="BS696" s="249"/>
      <c r="BT696" s="249"/>
      <c r="BU696" s="249"/>
      <c r="BV696" s="249"/>
      <c r="BW696" s="249"/>
      <c r="BX696" s="249"/>
      <c r="BY696" s="249"/>
      <c r="BZ696" s="249"/>
      <c r="CA696" s="249"/>
      <c r="CB696" s="249"/>
      <c r="CC696" s="249"/>
      <c r="CD696" s="249"/>
      <c r="CE696" s="249"/>
      <c r="CF696" s="249"/>
      <c r="CG696" s="249"/>
      <c r="CH696" s="249"/>
      <c r="CI696" s="249"/>
      <c r="CJ696" s="249"/>
      <c r="CK696" s="249"/>
      <c r="CL696" s="249"/>
      <c r="CM696" s="249"/>
      <c r="CN696" s="249"/>
      <c r="CO696" s="249"/>
      <c r="CP696" s="249"/>
      <c r="CQ696" s="249"/>
      <c r="CR696" s="249"/>
      <c r="CS696" s="249"/>
      <c r="CT696" s="249"/>
      <c r="CU696" s="249"/>
      <c r="CV696" s="249"/>
      <c r="CW696" s="249"/>
      <c r="CX696" s="249"/>
      <c r="CY696" s="249"/>
      <c r="CZ696" s="249"/>
      <c r="DA696" s="249"/>
      <c r="DB696" s="249"/>
      <c r="DC696" s="249"/>
      <c r="DD696" s="249"/>
      <c r="DE696" s="249"/>
      <c r="DF696" s="249"/>
      <c r="DG696" s="249"/>
      <c r="DH696" s="249"/>
      <c r="DI696" s="249"/>
      <c r="DJ696" s="249"/>
      <c r="DK696" s="249"/>
      <c r="DL696" s="249"/>
      <c r="DM696" s="249"/>
      <c r="DN696" s="249"/>
      <c r="DO696" s="249"/>
      <c r="DP696" s="249"/>
      <c r="DQ696" s="249"/>
      <c r="DR696" s="249"/>
      <c r="DS696" s="249"/>
      <c r="DT696" s="249"/>
      <c r="DU696" s="249"/>
      <c r="DV696" s="249"/>
      <c r="DW696" s="249"/>
      <c r="DX696" s="249"/>
      <c r="DY696" s="249"/>
      <c r="DZ696" s="249"/>
      <c r="EA696" s="249"/>
      <c r="EB696" s="249"/>
      <c r="EC696" s="249"/>
      <c r="ED696" s="249"/>
      <c r="EE696" s="249"/>
      <c r="EF696" s="249"/>
      <c r="EG696" s="249"/>
      <c r="EH696" s="249"/>
      <c r="EI696" s="249"/>
      <c r="EJ696" s="249"/>
      <c r="EK696" s="249"/>
      <c r="EL696" s="249"/>
      <c r="EM696" s="249"/>
      <c r="EN696" s="249"/>
      <c r="EO696" s="249"/>
      <c r="EP696" s="249"/>
      <c r="EQ696" s="249"/>
      <c r="ER696" s="249"/>
      <c r="ES696" s="249"/>
      <c r="ET696" s="249"/>
      <c r="EU696" s="249"/>
      <c r="EV696" s="249"/>
      <c r="EW696" s="249"/>
      <c r="EX696" s="249"/>
      <c r="EY696" s="249"/>
      <c r="EZ696" s="249"/>
      <c r="FA696" s="249"/>
      <c r="FB696" s="249"/>
      <c r="FC696" s="249"/>
      <c r="FD696" s="249"/>
      <c r="FE696" s="249"/>
      <c r="FF696" s="249"/>
      <c r="FG696" s="249"/>
      <c r="FH696" s="249"/>
      <c r="FI696" s="249"/>
      <c r="FJ696" s="249"/>
      <c r="FK696" s="249"/>
      <c r="FL696" s="249"/>
      <c r="FM696" s="249"/>
      <c r="FN696" s="249"/>
      <c r="FO696" s="249"/>
      <c r="FP696" s="249"/>
      <c r="FQ696" s="249"/>
      <c r="FR696" s="249"/>
      <c r="FS696" s="249"/>
      <c r="FT696" s="249"/>
      <c r="FU696" s="249"/>
      <c r="FV696" s="249"/>
      <c r="FW696" s="249"/>
      <c r="FX696" s="249"/>
      <c r="FY696" s="249"/>
      <c r="FZ696" s="249"/>
      <c r="GA696" s="249"/>
      <c r="GB696" s="249"/>
      <c r="GC696" s="249"/>
      <c r="GD696" s="249"/>
      <c r="GE696" s="249"/>
      <c r="GF696" s="249"/>
      <c r="GG696" s="249"/>
      <c r="GH696" s="249"/>
      <c r="GI696" s="249"/>
      <c r="GJ696" s="249"/>
      <c r="GK696" s="249"/>
      <c r="GL696" s="249"/>
      <c r="GM696" s="249"/>
      <c r="GN696" s="249"/>
      <c r="GO696" s="249"/>
      <c r="GP696" s="249"/>
      <c r="GQ696" s="249"/>
      <c r="GR696" s="249"/>
    </row>
    <row r="697" spans="1:200" s="247" customFormat="1" x14ac:dyDescent="0.2">
      <c r="A697" s="267"/>
      <c r="B697" s="249"/>
      <c r="C697" s="252"/>
      <c r="Z697" s="255"/>
      <c r="AA697" s="250"/>
      <c r="AB697" s="249"/>
      <c r="AK697" s="249"/>
      <c r="AL697" s="249"/>
      <c r="AM697" s="249"/>
      <c r="AN697" s="249"/>
      <c r="AO697" s="249"/>
      <c r="AP697" s="249"/>
      <c r="AQ697" s="249"/>
      <c r="AR697" s="249"/>
      <c r="AS697" s="249"/>
      <c r="AT697" s="249"/>
      <c r="AU697" s="249"/>
      <c r="AV697" s="249"/>
      <c r="AW697" s="249"/>
      <c r="AX697" s="249"/>
      <c r="AY697" s="249"/>
      <c r="AZ697" s="249"/>
      <c r="BA697" s="249"/>
      <c r="BB697" s="249"/>
      <c r="BC697" s="249"/>
      <c r="BD697" s="249"/>
      <c r="BE697" s="249"/>
      <c r="BF697" s="249"/>
      <c r="BG697" s="249"/>
      <c r="BH697" s="249"/>
      <c r="BI697" s="249"/>
      <c r="BJ697" s="249"/>
      <c r="BK697" s="249"/>
      <c r="BL697" s="249"/>
      <c r="BM697" s="249"/>
      <c r="BN697" s="249"/>
      <c r="BO697" s="249"/>
      <c r="BP697" s="249"/>
      <c r="BQ697" s="249"/>
      <c r="BR697" s="249"/>
      <c r="BS697" s="249"/>
      <c r="BT697" s="249"/>
      <c r="BU697" s="249"/>
      <c r="BV697" s="249"/>
      <c r="BW697" s="249"/>
      <c r="BX697" s="249"/>
      <c r="BY697" s="249"/>
      <c r="BZ697" s="249"/>
      <c r="CA697" s="249"/>
      <c r="CB697" s="249"/>
      <c r="CC697" s="249"/>
      <c r="CD697" s="249"/>
      <c r="CE697" s="249"/>
      <c r="CF697" s="249"/>
      <c r="CG697" s="249"/>
      <c r="CH697" s="249"/>
      <c r="CI697" s="249"/>
      <c r="CJ697" s="249"/>
      <c r="CK697" s="249"/>
      <c r="CL697" s="249"/>
      <c r="CM697" s="249"/>
      <c r="CN697" s="249"/>
      <c r="CO697" s="249"/>
      <c r="CP697" s="249"/>
      <c r="CQ697" s="249"/>
      <c r="CR697" s="249"/>
      <c r="CS697" s="249"/>
      <c r="CT697" s="249"/>
      <c r="CU697" s="249"/>
      <c r="CV697" s="249"/>
      <c r="CW697" s="249"/>
      <c r="CX697" s="249"/>
      <c r="CY697" s="249"/>
      <c r="CZ697" s="249"/>
      <c r="DA697" s="249"/>
      <c r="DB697" s="249"/>
      <c r="DC697" s="249"/>
      <c r="DD697" s="249"/>
      <c r="DE697" s="249"/>
      <c r="DF697" s="249"/>
      <c r="DG697" s="249"/>
      <c r="DH697" s="249"/>
      <c r="DI697" s="249"/>
      <c r="DJ697" s="249"/>
      <c r="DK697" s="249"/>
      <c r="DL697" s="249"/>
      <c r="DM697" s="249"/>
      <c r="DN697" s="249"/>
      <c r="DO697" s="249"/>
      <c r="DP697" s="249"/>
      <c r="DQ697" s="249"/>
      <c r="DR697" s="249"/>
      <c r="DS697" s="249"/>
      <c r="DT697" s="249"/>
      <c r="DU697" s="249"/>
      <c r="DV697" s="249"/>
      <c r="DW697" s="249"/>
      <c r="DX697" s="249"/>
      <c r="DY697" s="249"/>
      <c r="DZ697" s="249"/>
      <c r="EA697" s="249"/>
      <c r="EB697" s="249"/>
      <c r="EC697" s="249"/>
      <c r="ED697" s="249"/>
      <c r="EE697" s="249"/>
      <c r="EF697" s="249"/>
      <c r="EG697" s="249"/>
      <c r="EH697" s="249"/>
      <c r="EI697" s="249"/>
      <c r="EJ697" s="249"/>
      <c r="EK697" s="249"/>
      <c r="EL697" s="249"/>
      <c r="EM697" s="249"/>
      <c r="EN697" s="249"/>
      <c r="EO697" s="249"/>
      <c r="EP697" s="249"/>
      <c r="EQ697" s="249"/>
      <c r="ER697" s="249"/>
      <c r="ES697" s="249"/>
      <c r="ET697" s="249"/>
      <c r="EU697" s="249"/>
      <c r="EV697" s="249"/>
      <c r="EW697" s="249"/>
      <c r="EX697" s="249"/>
      <c r="EY697" s="249"/>
      <c r="EZ697" s="249"/>
      <c r="FA697" s="249"/>
      <c r="FB697" s="249"/>
      <c r="FC697" s="249"/>
      <c r="FD697" s="249"/>
      <c r="FE697" s="249"/>
      <c r="FF697" s="249"/>
      <c r="FG697" s="249"/>
      <c r="FH697" s="249"/>
      <c r="FI697" s="249"/>
      <c r="FJ697" s="249"/>
      <c r="FK697" s="249"/>
      <c r="FL697" s="249"/>
      <c r="FM697" s="249"/>
      <c r="FN697" s="249"/>
      <c r="FO697" s="249"/>
      <c r="FP697" s="249"/>
      <c r="FQ697" s="249"/>
      <c r="FR697" s="249"/>
      <c r="FS697" s="249"/>
      <c r="FT697" s="249"/>
      <c r="FU697" s="249"/>
      <c r="FV697" s="249"/>
      <c r="FW697" s="249"/>
      <c r="FX697" s="249"/>
      <c r="FY697" s="249"/>
      <c r="FZ697" s="249"/>
      <c r="GA697" s="249"/>
      <c r="GB697" s="249"/>
      <c r="GC697" s="249"/>
      <c r="GD697" s="249"/>
      <c r="GE697" s="249"/>
      <c r="GF697" s="249"/>
      <c r="GG697" s="249"/>
      <c r="GH697" s="249"/>
      <c r="GI697" s="249"/>
      <c r="GJ697" s="249"/>
      <c r="GK697" s="249"/>
      <c r="GL697" s="249"/>
      <c r="GM697" s="249"/>
      <c r="GN697" s="249"/>
      <c r="GO697" s="249"/>
      <c r="GP697" s="249"/>
      <c r="GQ697" s="249"/>
      <c r="GR697" s="249"/>
    </row>
    <row r="698" spans="1:200" s="247" customFormat="1" x14ac:dyDescent="0.2">
      <c r="A698" s="267"/>
      <c r="B698" s="249"/>
      <c r="C698" s="252"/>
      <c r="Z698" s="255"/>
      <c r="AA698" s="250"/>
      <c r="AB698" s="249"/>
      <c r="AK698" s="249"/>
      <c r="AL698" s="249"/>
      <c r="AM698" s="249"/>
      <c r="AN698" s="249"/>
      <c r="AO698" s="249"/>
      <c r="AP698" s="249"/>
      <c r="AQ698" s="249"/>
      <c r="AR698" s="249"/>
      <c r="AS698" s="249"/>
      <c r="AT698" s="249"/>
      <c r="AU698" s="249"/>
      <c r="AV698" s="249"/>
      <c r="AW698" s="249"/>
      <c r="AX698" s="249"/>
      <c r="AY698" s="249"/>
      <c r="AZ698" s="249"/>
      <c r="BA698" s="249"/>
      <c r="BB698" s="249"/>
      <c r="BC698" s="249"/>
      <c r="BD698" s="249"/>
      <c r="BE698" s="249"/>
      <c r="BF698" s="249"/>
      <c r="BG698" s="249"/>
      <c r="BH698" s="249"/>
      <c r="BI698" s="249"/>
      <c r="BJ698" s="249"/>
      <c r="BK698" s="249"/>
      <c r="BL698" s="249"/>
      <c r="BM698" s="249"/>
      <c r="BN698" s="249"/>
      <c r="BO698" s="249"/>
      <c r="BP698" s="249"/>
      <c r="BQ698" s="249"/>
      <c r="BR698" s="249"/>
      <c r="BS698" s="249"/>
      <c r="BT698" s="249"/>
      <c r="BU698" s="249"/>
      <c r="BV698" s="249"/>
      <c r="BW698" s="249"/>
      <c r="BX698" s="249"/>
      <c r="BY698" s="249"/>
      <c r="BZ698" s="249"/>
      <c r="CA698" s="249"/>
      <c r="CB698" s="249"/>
      <c r="CC698" s="249"/>
      <c r="CD698" s="249"/>
      <c r="CE698" s="249"/>
      <c r="CF698" s="249"/>
      <c r="CG698" s="249"/>
      <c r="CH698" s="249"/>
      <c r="CI698" s="249"/>
      <c r="CJ698" s="249"/>
      <c r="CK698" s="249"/>
      <c r="CL698" s="249"/>
      <c r="CM698" s="249"/>
      <c r="CN698" s="249"/>
      <c r="CO698" s="249"/>
      <c r="CP698" s="249"/>
      <c r="CQ698" s="249"/>
      <c r="CR698" s="249"/>
      <c r="CS698" s="249"/>
      <c r="CT698" s="249"/>
      <c r="CU698" s="249"/>
      <c r="CV698" s="249"/>
      <c r="CW698" s="249"/>
      <c r="CX698" s="249"/>
      <c r="CY698" s="249"/>
      <c r="CZ698" s="249"/>
      <c r="DA698" s="249"/>
      <c r="DB698" s="249"/>
      <c r="DC698" s="249"/>
      <c r="DD698" s="249"/>
      <c r="DE698" s="249"/>
      <c r="DF698" s="249"/>
      <c r="DG698" s="249"/>
      <c r="DH698" s="249"/>
      <c r="DI698" s="249"/>
      <c r="DJ698" s="249"/>
      <c r="DK698" s="249"/>
      <c r="DL698" s="249"/>
      <c r="DM698" s="249"/>
      <c r="DN698" s="249"/>
      <c r="DO698" s="249"/>
      <c r="DP698" s="249"/>
      <c r="DQ698" s="249"/>
      <c r="DR698" s="249"/>
      <c r="DS698" s="249"/>
      <c r="DT698" s="249"/>
      <c r="DU698" s="249"/>
      <c r="DV698" s="249"/>
      <c r="DW698" s="249"/>
      <c r="DX698" s="249"/>
      <c r="DY698" s="249"/>
      <c r="DZ698" s="249"/>
      <c r="EA698" s="249"/>
      <c r="EB698" s="249"/>
      <c r="EC698" s="249"/>
      <c r="ED698" s="249"/>
      <c r="EE698" s="249"/>
      <c r="EF698" s="249"/>
      <c r="EG698" s="249"/>
      <c r="EH698" s="249"/>
      <c r="EI698" s="249"/>
      <c r="EJ698" s="249"/>
      <c r="EK698" s="249"/>
      <c r="EL698" s="249"/>
      <c r="EM698" s="249"/>
      <c r="EN698" s="249"/>
      <c r="EO698" s="249"/>
      <c r="EP698" s="249"/>
      <c r="EQ698" s="249"/>
      <c r="ER698" s="249"/>
      <c r="ES698" s="249"/>
      <c r="ET698" s="249"/>
      <c r="EU698" s="249"/>
      <c r="EV698" s="249"/>
      <c r="EW698" s="249"/>
      <c r="EX698" s="249"/>
      <c r="EY698" s="249"/>
      <c r="EZ698" s="249"/>
      <c r="FA698" s="249"/>
      <c r="FB698" s="249"/>
      <c r="FC698" s="249"/>
      <c r="FD698" s="249"/>
      <c r="FE698" s="249"/>
      <c r="FF698" s="249"/>
      <c r="FG698" s="249"/>
      <c r="FH698" s="249"/>
      <c r="FI698" s="249"/>
      <c r="FJ698" s="249"/>
      <c r="FK698" s="249"/>
      <c r="FL698" s="249"/>
      <c r="FM698" s="249"/>
      <c r="FN698" s="249"/>
      <c r="FO698" s="249"/>
      <c r="FP698" s="249"/>
      <c r="FQ698" s="249"/>
      <c r="FR698" s="249"/>
      <c r="FS698" s="249"/>
      <c r="FT698" s="249"/>
      <c r="FU698" s="249"/>
      <c r="FV698" s="249"/>
      <c r="FW698" s="249"/>
      <c r="FX698" s="249"/>
      <c r="FY698" s="249"/>
      <c r="FZ698" s="249"/>
      <c r="GA698" s="249"/>
      <c r="GB698" s="249"/>
      <c r="GC698" s="249"/>
      <c r="GD698" s="249"/>
      <c r="GE698" s="249"/>
      <c r="GF698" s="249"/>
      <c r="GG698" s="249"/>
      <c r="GH698" s="249"/>
      <c r="GI698" s="249"/>
      <c r="GJ698" s="249"/>
      <c r="GK698" s="249"/>
      <c r="GL698" s="249"/>
      <c r="GM698" s="249"/>
      <c r="GN698" s="249"/>
      <c r="GO698" s="249"/>
      <c r="GP698" s="249"/>
      <c r="GQ698" s="249"/>
      <c r="GR698" s="249"/>
    </row>
    <row r="699" spans="1:200" s="247" customFormat="1" x14ac:dyDescent="0.2">
      <c r="A699" s="267"/>
      <c r="B699" s="249"/>
      <c r="C699" s="252"/>
      <c r="Z699" s="255"/>
      <c r="AA699" s="250"/>
      <c r="AB699" s="249"/>
      <c r="AK699" s="249"/>
      <c r="AL699" s="249"/>
      <c r="AM699" s="249"/>
      <c r="AN699" s="249"/>
      <c r="AO699" s="249"/>
      <c r="AP699" s="249"/>
      <c r="AQ699" s="249"/>
      <c r="AR699" s="249"/>
      <c r="AS699" s="249"/>
      <c r="AT699" s="249"/>
      <c r="AU699" s="249"/>
      <c r="AV699" s="249"/>
      <c r="AW699" s="249"/>
      <c r="AX699" s="249"/>
      <c r="AY699" s="249"/>
      <c r="AZ699" s="249"/>
      <c r="BA699" s="249"/>
      <c r="BB699" s="249"/>
      <c r="BC699" s="249"/>
      <c r="BD699" s="249"/>
      <c r="BE699" s="249"/>
      <c r="BF699" s="249"/>
      <c r="BG699" s="249"/>
      <c r="BH699" s="249"/>
      <c r="BI699" s="249"/>
      <c r="BJ699" s="249"/>
      <c r="BK699" s="249"/>
      <c r="BL699" s="249"/>
      <c r="BM699" s="249"/>
      <c r="BN699" s="249"/>
      <c r="BO699" s="249"/>
      <c r="BP699" s="249"/>
      <c r="BQ699" s="249"/>
      <c r="BR699" s="249"/>
      <c r="BS699" s="249"/>
      <c r="BT699" s="249"/>
      <c r="BU699" s="249"/>
      <c r="BV699" s="249"/>
      <c r="BW699" s="249"/>
      <c r="BX699" s="249"/>
      <c r="BY699" s="249"/>
      <c r="BZ699" s="249"/>
      <c r="CA699" s="249"/>
      <c r="CB699" s="249"/>
      <c r="CC699" s="249"/>
      <c r="CD699" s="249"/>
      <c r="CE699" s="249"/>
      <c r="CF699" s="249"/>
      <c r="CG699" s="249"/>
      <c r="CH699" s="249"/>
      <c r="CI699" s="249"/>
      <c r="CJ699" s="249"/>
      <c r="CK699" s="249"/>
      <c r="CL699" s="249"/>
      <c r="CM699" s="249"/>
      <c r="CN699" s="249"/>
      <c r="CO699" s="249"/>
      <c r="CP699" s="249"/>
      <c r="CQ699" s="249"/>
      <c r="CR699" s="249"/>
      <c r="CS699" s="249"/>
      <c r="CT699" s="249"/>
      <c r="CU699" s="249"/>
      <c r="CV699" s="249"/>
      <c r="CW699" s="249"/>
      <c r="CX699" s="249"/>
      <c r="CY699" s="249"/>
      <c r="CZ699" s="249"/>
      <c r="DA699" s="249"/>
      <c r="DB699" s="249"/>
      <c r="DC699" s="249"/>
      <c r="DD699" s="249"/>
      <c r="DE699" s="249"/>
      <c r="DF699" s="249"/>
      <c r="DG699" s="249"/>
      <c r="DH699" s="249"/>
      <c r="DI699" s="249"/>
      <c r="DJ699" s="249"/>
      <c r="DK699" s="249"/>
      <c r="DL699" s="249"/>
      <c r="DM699" s="249"/>
      <c r="DN699" s="249"/>
      <c r="DO699" s="249"/>
      <c r="DP699" s="249"/>
      <c r="DQ699" s="249"/>
      <c r="DR699" s="249"/>
      <c r="DS699" s="249"/>
      <c r="DT699" s="249"/>
      <c r="DU699" s="249"/>
      <c r="DV699" s="249"/>
      <c r="DW699" s="249"/>
      <c r="DX699" s="249"/>
      <c r="DY699" s="249"/>
      <c r="DZ699" s="249"/>
      <c r="EA699" s="249"/>
      <c r="EB699" s="249"/>
      <c r="EC699" s="249"/>
      <c r="ED699" s="249"/>
      <c r="EE699" s="249"/>
      <c r="EF699" s="249"/>
      <c r="EG699" s="249"/>
      <c r="EH699" s="249"/>
      <c r="EI699" s="249"/>
      <c r="EJ699" s="249"/>
      <c r="EK699" s="249"/>
      <c r="EL699" s="249"/>
      <c r="EM699" s="249"/>
      <c r="EN699" s="249"/>
      <c r="EO699" s="249"/>
      <c r="EP699" s="249"/>
      <c r="EQ699" s="249"/>
      <c r="ER699" s="249"/>
      <c r="ES699" s="249"/>
      <c r="ET699" s="249"/>
      <c r="EU699" s="249"/>
      <c r="EV699" s="249"/>
      <c r="EW699" s="249"/>
      <c r="EX699" s="249"/>
      <c r="EY699" s="249"/>
      <c r="EZ699" s="249"/>
      <c r="FA699" s="249"/>
      <c r="FB699" s="249"/>
      <c r="FC699" s="249"/>
      <c r="FD699" s="249"/>
      <c r="FE699" s="249"/>
      <c r="FF699" s="249"/>
      <c r="FG699" s="249"/>
      <c r="FH699" s="249"/>
      <c r="FI699" s="249"/>
      <c r="FJ699" s="249"/>
      <c r="FK699" s="249"/>
      <c r="FL699" s="249"/>
      <c r="FM699" s="249"/>
      <c r="FN699" s="249"/>
      <c r="FO699" s="249"/>
      <c r="FP699" s="249"/>
      <c r="FQ699" s="249"/>
      <c r="FR699" s="249"/>
      <c r="FS699" s="249"/>
      <c r="FT699" s="249"/>
      <c r="FU699" s="249"/>
      <c r="FV699" s="249"/>
      <c r="FW699" s="249"/>
      <c r="FX699" s="249"/>
      <c r="FY699" s="249"/>
      <c r="FZ699" s="249"/>
      <c r="GA699" s="249"/>
      <c r="GB699" s="249"/>
      <c r="GC699" s="249"/>
      <c r="GD699" s="249"/>
      <c r="GE699" s="249"/>
      <c r="GF699" s="249"/>
      <c r="GG699" s="249"/>
      <c r="GH699" s="249"/>
      <c r="GI699" s="249"/>
      <c r="GJ699" s="249"/>
      <c r="GK699" s="249"/>
      <c r="GL699" s="249"/>
      <c r="GM699" s="249"/>
      <c r="GN699" s="249"/>
      <c r="GO699" s="249"/>
      <c r="GP699" s="249"/>
      <c r="GQ699" s="249"/>
      <c r="GR699" s="249"/>
    </row>
    <row r="700" spans="1:200" s="247" customFormat="1" x14ac:dyDescent="0.2">
      <c r="A700" s="267"/>
      <c r="B700" s="249"/>
      <c r="C700" s="252"/>
      <c r="Z700" s="255"/>
      <c r="AA700" s="250"/>
      <c r="AB700" s="249"/>
      <c r="AK700" s="249"/>
      <c r="AL700" s="249"/>
      <c r="AM700" s="249"/>
      <c r="AN700" s="249"/>
      <c r="AO700" s="249"/>
      <c r="AP700" s="249"/>
      <c r="AQ700" s="249"/>
      <c r="AR700" s="249"/>
      <c r="AS700" s="249"/>
      <c r="AT700" s="249"/>
      <c r="AU700" s="249"/>
      <c r="AV700" s="249"/>
      <c r="AW700" s="249"/>
      <c r="AX700" s="249"/>
      <c r="AY700" s="249"/>
      <c r="AZ700" s="249"/>
      <c r="BA700" s="249"/>
      <c r="BB700" s="249"/>
      <c r="BC700" s="249"/>
      <c r="BD700" s="249"/>
      <c r="BE700" s="249"/>
      <c r="BF700" s="249"/>
      <c r="BG700" s="249"/>
      <c r="BH700" s="249"/>
      <c r="BI700" s="249"/>
      <c r="BJ700" s="249"/>
      <c r="BK700" s="249"/>
      <c r="BL700" s="249"/>
      <c r="BM700" s="249"/>
      <c r="BN700" s="249"/>
      <c r="BO700" s="249"/>
      <c r="BP700" s="249"/>
      <c r="BQ700" s="249"/>
      <c r="BR700" s="249"/>
      <c r="BS700" s="249"/>
      <c r="BT700" s="249"/>
      <c r="BU700" s="249"/>
      <c r="BV700" s="249"/>
      <c r="BW700" s="249"/>
      <c r="BX700" s="249"/>
      <c r="BY700" s="249"/>
      <c r="BZ700" s="249"/>
      <c r="CA700" s="249"/>
      <c r="CB700" s="249"/>
      <c r="CC700" s="249"/>
      <c r="CD700" s="249"/>
      <c r="CE700" s="249"/>
      <c r="CF700" s="249"/>
      <c r="CG700" s="249"/>
      <c r="CH700" s="249"/>
      <c r="CI700" s="249"/>
      <c r="CJ700" s="249"/>
      <c r="CK700" s="249"/>
      <c r="CL700" s="249"/>
      <c r="CM700" s="249"/>
      <c r="CN700" s="249"/>
      <c r="CO700" s="249"/>
      <c r="CP700" s="249"/>
      <c r="CQ700" s="249"/>
      <c r="CR700" s="249"/>
      <c r="CS700" s="249"/>
      <c r="CT700" s="249"/>
      <c r="CU700" s="249"/>
      <c r="CV700" s="249"/>
      <c r="CW700" s="249"/>
      <c r="CX700" s="249"/>
      <c r="CY700" s="249"/>
      <c r="CZ700" s="249"/>
      <c r="DA700" s="249"/>
      <c r="DB700" s="249"/>
      <c r="DC700" s="249"/>
      <c r="DD700" s="249"/>
      <c r="DE700" s="249"/>
      <c r="DF700" s="249"/>
      <c r="DG700" s="249"/>
      <c r="DH700" s="249"/>
      <c r="DI700" s="249"/>
      <c r="DJ700" s="249"/>
      <c r="DK700" s="249"/>
      <c r="DL700" s="249"/>
      <c r="DM700" s="249"/>
      <c r="DN700" s="249"/>
      <c r="DO700" s="249"/>
      <c r="DP700" s="249"/>
      <c r="DQ700" s="249"/>
      <c r="DR700" s="249"/>
      <c r="DS700" s="249"/>
      <c r="DT700" s="249"/>
      <c r="DU700" s="249"/>
      <c r="DV700" s="249"/>
      <c r="DW700" s="249"/>
      <c r="DX700" s="249"/>
      <c r="DY700" s="249"/>
      <c r="DZ700" s="249"/>
      <c r="EA700" s="249"/>
      <c r="EB700" s="249"/>
      <c r="EC700" s="249"/>
      <c r="ED700" s="249"/>
      <c r="EE700" s="249"/>
      <c r="EF700" s="249"/>
      <c r="EG700" s="249"/>
      <c r="EH700" s="249"/>
      <c r="EI700" s="249"/>
      <c r="EJ700" s="249"/>
      <c r="EK700" s="249"/>
      <c r="EL700" s="249"/>
      <c r="EM700" s="249"/>
      <c r="EN700" s="249"/>
      <c r="EO700" s="249"/>
      <c r="EP700" s="249"/>
      <c r="EQ700" s="249"/>
      <c r="ER700" s="249"/>
      <c r="ES700" s="249"/>
      <c r="ET700" s="249"/>
      <c r="EU700" s="249"/>
      <c r="EV700" s="249"/>
      <c r="EW700" s="249"/>
      <c r="EX700" s="249"/>
      <c r="EY700" s="249"/>
      <c r="EZ700" s="249"/>
      <c r="FA700" s="249"/>
      <c r="FB700" s="249"/>
      <c r="FC700" s="249"/>
      <c r="FD700" s="249"/>
      <c r="FE700" s="249"/>
      <c r="FF700" s="249"/>
      <c r="FG700" s="249"/>
      <c r="FH700" s="249"/>
      <c r="FI700" s="249"/>
      <c r="FJ700" s="249"/>
      <c r="FK700" s="249"/>
      <c r="FL700" s="249"/>
      <c r="FM700" s="249"/>
      <c r="FN700" s="249"/>
      <c r="FO700" s="249"/>
      <c r="FP700" s="249"/>
      <c r="FQ700" s="249"/>
      <c r="FR700" s="249"/>
      <c r="FS700" s="249"/>
      <c r="FT700" s="249"/>
      <c r="FU700" s="249"/>
      <c r="FV700" s="249"/>
      <c r="FW700" s="249"/>
      <c r="FX700" s="249"/>
      <c r="FY700" s="249"/>
      <c r="FZ700" s="249"/>
      <c r="GA700" s="249"/>
      <c r="GB700" s="249"/>
      <c r="GC700" s="249"/>
      <c r="GD700" s="249"/>
      <c r="GE700" s="249"/>
      <c r="GF700" s="249"/>
      <c r="GG700" s="249"/>
      <c r="GH700" s="249"/>
      <c r="GI700" s="249"/>
      <c r="GJ700" s="249"/>
      <c r="GK700" s="249"/>
      <c r="GL700" s="249"/>
      <c r="GM700" s="249"/>
      <c r="GN700" s="249"/>
      <c r="GO700" s="249"/>
      <c r="GP700" s="249"/>
      <c r="GQ700" s="249"/>
      <c r="GR700" s="249"/>
    </row>
    <row r="701" spans="1:200" s="247" customFormat="1" x14ac:dyDescent="0.2">
      <c r="A701" s="267"/>
      <c r="B701" s="249"/>
      <c r="C701" s="252"/>
      <c r="Z701" s="255"/>
      <c r="AA701" s="250"/>
      <c r="AB701" s="249"/>
      <c r="AK701" s="249"/>
      <c r="AL701" s="249"/>
      <c r="AM701" s="249"/>
      <c r="AN701" s="249"/>
      <c r="AO701" s="249"/>
      <c r="AP701" s="249"/>
      <c r="AQ701" s="249"/>
      <c r="AR701" s="249"/>
      <c r="AS701" s="249"/>
      <c r="AT701" s="249"/>
      <c r="AU701" s="249"/>
      <c r="AV701" s="249"/>
      <c r="AW701" s="249"/>
      <c r="AX701" s="249"/>
      <c r="AY701" s="249"/>
      <c r="AZ701" s="249"/>
      <c r="BA701" s="249"/>
      <c r="BB701" s="249"/>
      <c r="BC701" s="249"/>
      <c r="BD701" s="249"/>
      <c r="BE701" s="249"/>
      <c r="BF701" s="249"/>
      <c r="BG701" s="249"/>
      <c r="BH701" s="249"/>
      <c r="BI701" s="249"/>
      <c r="BJ701" s="249"/>
      <c r="BK701" s="249"/>
      <c r="BL701" s="249"/>
      <c r="BM701" s="249"/>
      <c r="BN701" s="249"/>
      <c r="BO701" s="249"/>
      <c r="BP701" s="249"/>
      <c r="BQ701" s="249"/>
      <c r="BR701" s="249"/>
      <c r="BS701" s="249"/>
      <c r="BT701" s="249"/>
      <c r="BU701" s="249"/>
      <c r="BV701" s="249"/>
      <c r="BW701" s="249"/>
      <c r="BX701" s="249"/>
      <c r="BY701" s="249"/>
      <c r="BZ701" s="249"/>
      <c r="CA701" s="249"/>
      <c r="CB701" s="249"/>
      <c r="CC701" s="249"/>
      <c r="CD701" s="249"/>
      <c r="CE701" s="249"/>
      <c r="CF701" s="249"/>
      <c r="CG701" s="249"/>
      <c r="CH701" s="249"/>
      <c r="CI701" s="249"/>
      <c r="CJ701" s="249"/>
      <c r="CK701" s="249"/>
      <c r="CL701" s="249"/>
      <c r="CM701" s="249"/>
      <c r="CN701" s="249"/>
      <c r="CO701" s="249"/>
      <c r="CP701" s="249"/>
      <c r="CQ701" s="249"/>
      <c r="CR701" s="249"/>
      <c r="CS701" s="249"/>
      <c r="CT701" s="249"/>
      <c r="CU701" s="249"/>
      <c r="CV701" s="249"/>
      <c r="CW701" s="249"/>
      <c r="CX701" s="249"/>
      <c r="CY701" s="249"/>
      <c r="CZ701" s="249"/>
      <c r="DA701" s="249"/>
      <c r="DB701" s="249"/>
      <c r="DC701" s="249"/>
      <c r="DD701" s="249"/>
      <c r="DE701" s="249"/>
      <c r="DF701" s="249"/>
      <c r="DG701" s="249"/>
      <c r="DH701" s="249"/>
      <c r="DI701" s="249"/>
      <c r="DJ701" s="249"/>
      <c r="DK701" s="249"/>
      <c r="DL701" s="249"/>
      <c r="DM701" s="249"/>
      <c r="DN701" s="249"/>
      <c r="DO701" s="249"/>
      <c r="DP701" s="249"/>
      <c r="DQ701" s="249"/>
      <c r="DR701" s="249"/>
      <c r="DS701" s="249"/>
      <c r="DT701" s="249"/>
      <c r="DU701" s="249"/>
      <c r="DV701" s="249"/>
      <c r="DW701" s="249"/>
      <c r="DX701" s="249"/>
      <c r="DY701" s="249"/>
      <c r="DZ701" s="249"/>
      <c r="EA701" s="249"/>
      <c r="EB701" s="249"/>
      <c r="EC701" s="249"/>
      <c r="ED701" s="249"/>
      <c r="EE701" s="249"/>
      <c r="EF701" s="249"/>
      <c r="EG701" s="249"/>
      <c r="EH701" s="249"/>
      <c r="EI701" s="249"/>
      <c r="EJ701" s="249"/>
      <c r="EK701" s="249"/>
      <c r="EL701" s="249"/>
      <c r="EM701" s="249"/>
      <c r="EN701" s="249"/>
      <c r="EO701" s="249"/>
      <c r="EP701" s="249"/>
      <c r="EQ701" s="249"/>
      <c r="ER701" s="249"/>
      <c r="ES701" s="249"/>
      <c r="ET701" s="249"/>
      <c r="EU701" s="249"/>
      <c r="EV701" s="249"/>
      <c r="EW701" s="249"/>
      <c r="EX701" s="249"/>
      <c r="EY701" s="249"/>
      <c r="EZ701" s="249"/>
      <c r="FA701" s="249"/>
      <c r="FB701" s="249"/>
      <c r="FC701" s="249"/>
      <c r="FD701" s="249"/>
      <c r="FE701" s="249"/>
      <c r="FF701" s="249"/>
      <c r="FG701" s="249"/>
      <c r="FH701" s="249"/>
      <c r="FI701" s="249"/>
      <c r="FJ701" s="249"/>
      <c r="FK701" s="249"/>
      <c r="FL701" s="249"/>
      <c r="FM701" s="249"/>
      <c r="FN701" s="249"/>
      <c r="FO701" s="249"/>
      <c r="FP701" s="249"/>
      <c r="FQ701" s="249"/>
      <c r="FR701" s="249"/>
      <c r="FS701" s="249"/>
      <c r="FT701" s="249"/>
      <c r="FU701" s="249"/>
      <c r="FV701" s="249"/>
      <c r="FW701" s="249"/>
      <c r="FX701" s="249"/>
      <c r="FY701" s="249"/>
      <c r="FZ701" s="249"/>
      <c r="GA701" s="249"/>
      <c r="GB701" s="249"/>
      <c r="GC701" s="249"/>
      <c r="GD701" s="249"/>
      <c r="GE701" s="249"/>
      <c r="GF701" s="249"/>
      <c r="GG701" s="249"/>
      <c r="GH701" s="249"/>
      <c r="GI701" s="249"/>
      <c r="GJ701" s="249"/>
      <c r="GK701" s="249"/>
      <c r="GL701" s="249"/>
      <c r="GM701" s="249"/>
      <c r="GN701" s="249"/>
      <c r="GO701" s="249"/>
      <c r="GP701" s="249"/>
      <c r="GQ701" s="249"/>
      <c r="GR701" s="249"/>
    </row>
    <row r="702" spans="1:200" s="247" customFormat="1" x14ac:dyDescent="0.2">
      <c r="A702" s="267"/>
      <c r="B702" s="249"/>
      <c r="C702" s="252"/>
      <c r="Z702" s="255"/>
      <c r="AA702" s="250"/>
      <c r="AB702" s="249"/>
      <c r="AK702" s="249"/>
      <c r="AL702" s="249"/>
      <c r="AM702" s="249"/>
      <c r="AN702" s="249"/>
      <c r="AO702" s="249"/>
      <c r="AP702" s="249"/>
      <c r="AQ702" s="249"/>
      <c r="AR702" s="249"/>
      <c r="AS702" s="249"/>
      <c r="AT702" s="249"/>
      <c r="AU702" s="249"/>
      <c r="AV702" s="249"/>
      <c r="AW702" s="249"/>
      <c r="AX702" s="249"/>
      <c r="AY702" s="249"/>
      <c r="AZ702" s="249"/>
      <c r="BA702" s="249"/>
      <c r="BB702" s="249"/>
      <c r="BC702" s="249"/>
      <c r="BD702" s="249"/>
      <c r="BE702" s="249"/>
      <c r="BF702" s="249"/>
      <c r="BG702" s="249"/>
      <c r="BH702" s="249"/>
      <c r="BI702" s="249"/>
      <c r="BJ702" s="249"/>
      <c r="BK702" s="249"/>
      <c r="BL702" s="249"/>
      <c r="BM702" s="249"/>
      <c r="BN702" s="249"/>
      <c r="BO702" s="249"/>
      <c r="BP702" s="249"/>
      <c r="BQ702" s="249"/>
      <c r="BR702" s="249"/>
      <c r="BS702" s="249"/>
      <c r="BT702" s="249"/>
      <c r="BU702" s="249"/>
      <c r="BV702" s="249"/>
      <c r="BW702" s="249"/>
      <c r="BX702" s="249"/>
      <c r="BY702" s="249"/>
      <c r="BZ702" s="249"/>
      <c r="CA702" s="249"/>
      <c r="CB702" s="249"/>
      <c r="CC702" s="249"/>
      <c r="CD702" s="249"/>
      <c r="CE702" s="249"/>
      <c r="CF702" s="249"/>
      <c r="CG702" s="249"/>
      <c r="CH702" s="249"/>
      <c r="CI702" s="249"/>
      <c r="CJ702" s="249"/>
      <c r="CK702" s="249"/>
      <c r="CL702" s="249"/>
      <c r="CM702" s="249"/>
      <c r="CN702" s="249"/>
      <c r="CO702" s="249"/>
      <c r="CP702" s="249"/>
      <c r="CQ702" s="249"/>
      <c r="CR702" s="249"/>
      <c r="CS702" s="249"/>
      <c r="CT702" s="249"/>
      <c r="CU702" s="249"/>
      <c r="CV702" s="249"/>
      <c r="CW702" s="249"/>
      <c r="CX702" s="249"/>
      <c r="CY702" s="249"/>
      <c r="CZ702" s="249"/>
      <c r="DA702" s="249"/>
      <c r="DB702" s="249"/>
      <c r="DC702" s="249"/>
      <c r="DD702" s="249"/>
      <c r="DE702" s="249"/>
      <c r="DF702" s="249"/>
      <c r="DG702" s="249"/>
      <c r="DH702" s="249"/>
      <c r="DI702" s="249"/>
      <c r="DJ702" s="249"/>
      <c r="DK702" s="249"/>
      <c r="DL702" s="249"/>
      <c r="DM702" s="249"/>
      <c r="DN702" s="249"/>
      <c r="DO702" s="249"/>
      <c r="DP702" s="249"/>
      <c r="DQ702" s="249"/>
      <c r="DR702" s="249"/>
      <c r="DS702" s="249"/>
      <c r="DT702" s="249"/>
      <c r="DU702" s="249"/>
      <c r="DV702" s="249"/>
      <c r="DW702" s="249"/>
      <c r="DX702" s="249"/>
      <c r="DY702" s="249"/>
      <c r="DZ702" s="249"/>
      <c r="EA702" s="249"/>
      <c r="EB702" s="249"/>
      <c r="EC702" s="249"/>
      <c r="ED702" s="249"/>
      <c r="EE702" s="249"/>
      <c r="EF702" s="249"/>
      <c r="EG702" s="249"/>
      <c r="EH702" s="249"/>
      <c r="EI702" s="249"/>
      <c r="EJ702" s="249"/>
      <c r="EK702" s="249"/>
      <c r="EL702" s="249"/>
      <c r="EM702" s="249"/>
      <c r="EN702" s="249"/>
      <c r="EO702" s="249"/>
      <c r="EP702" s="249"/>
      <c r="EQ702" s="249"/>
      <c r="ER702" s="249"/>
      <c r="ES702" s="249"/>
      <c r="ET702" s="249"/>
      <c r="EU702" s="249"/>
      <c r="EV702" s="249"/>
      <c r="EW702" s="249"/>
      <c r="EX702" s="249"/>
      <c r="EY702" s="249"/>
      <c r="EZ702" s="249"/>
      <c r="FA702" s="249"/>
      <c r="FB702" s="249"/>
      <c r="FC702" s="249"/>
      <c r="FD702" s="249"/>
      <c r="FE702" s="249"/>
      <c r="FF702" s="249"/>
      <c r="FG702" s="249"/>
      <c r="FH702" s="249"/>
      <c r="FI702" s="249"/>
      <c r="FJ702" s="249"/>
      <c r="FK702" s="249"/>
      <c r="FL702" s="249"/>
      <c r="FM702" s="249"/>
      <c r="FN702" s="249"/>
      <c r="FO702" s="249"/>
      <c r="FP702" s="249"/>
      <c r="FQ702" s="249"/>
      <c r="FR702" s="249"/>
      <c r="FS702" s="249"/>
      <c r="FT702" s="249"/>
      <c r="FU702" s="249"/>
      <c r="FV702" s="249"/>
      <c r="FW702" s="249"/>
      <c r="FX702" s="249"/>
      <c r="FY702" s="249"/>
      <c r="FZ702" s="249"/>
      <c r="GA702" s="249"/>
      <c r="GB702" s="249"/>
      <c r="GC702" s="249"/>
      <c r="GD702" s="249"/>
      <c r="GE702" s="249"/>
      <c r="GF702" s="249"/>
      <c r="GG702" s="249"/>
      <c r="GH702" s="249"/>
      <c r="GI702" s="249"/>
      <c r="GJ702" s="249"/>
      <c r="GK702" s="249"/>
      <c r="GL702" s="249"/>
      <c r="GM702" s="249"/>
      <c r="GN702" s="249"/>
      <c r="GO702" s="249"/>
      <c r="GP702" s="249"/>
      <c r="GQ702" s="249"/>
      <c r="GR702" s="249"/>
    </row>
    <row r="703" spans="1:200" s="247" customFormat="1" x14ac:dyDescent="0.2">
      <c r="A703" s="267"/>
      <c r="B703" s="249"/>
      <c r="C703" s="252"/>
      <c r="Z703" s="255"/>
      <c r="AA703" s="250"/>
      <c r="AB703" s="249"/>
      <c r="AK703" s="249"/>
      <c r="AL703" s="249"/>
      <c r="AM703" s="249"/>
      <c r="AN703" s="249"/>
      <c r="AO703" s="249"/>
      <c r="AP703" s="249"/>
      <c r="AQ703" s="249"/>
      <c r="AR703" s="249"/>
      <c r="AS703" s="249"/>
      <c r="AT703" s="249"/>
      <c r="AU703" s="249"/>
      <c r="AV703" s="249"/>
      <c r="AW703" s="249"/>
      <c r="AX703" s="249"/>
      <c r="AY703" s="249"/>
      <c r="AZ703" s="249"/>
      <c r="BA703" s="249"/>
      <c r="BB703" s="249"/>
      <c r="BC703" s="249"/>
      <c r="BD703" s="249"/>
      <c r="BE703" s="249"/>
      <c r="BF703" s="249"/>
      <c r="BG703" s="249"/>
      <c r="BH703" s="249"/>
      <c r="BI703" s="249"/>
      <c r="BJ703" s="249"/>
      <c r="BK703" s="249"/>
      <c r="BL703" s="249"/>
      <c r="BM703" s="249"/>
      <c r="BN703" s="249"/>
      <c r="BO703" s="249"/>
      <c r="BP703" s="249"/>
      <c r="BQ703" s="249"/>
      <c r="BR703" s="249"/>
      <c r="BS703" s="249"/>
      <c r="BT703" s="249"/>
      <c r="BU703" s="249"/>
      <c r="BV703" s="249"/>
      <c r="BW703" s="249"/>
      <c r="BX703" s="249"/>
      <c r="BY703" s="249"/>
      <c r="BZ703" s="249"/>
      <c r="CA703" s="249"/>
      <c r="CB703" s="249"/>
      <c r="CC703" s="249"/>
      <c r="CD703" s="249"/>
      <c r="CE703" s="249"/>
      <c r="CF703" s="249"/>
      <c r="CG703" s="249"/>
      <c r="CH703" s="249"/>
      <c r="CI703" s="249"/>
      <c r="CJ703" s="249"/>
      <c r="CK703" s="249"/>
      <c r="CL703" s="249"/>
      <c r="CM703" s="249"/>
      <c r="CN703" s="249"/>
      <c r="CO703" s="249"/>
      <c r="CP703" s="249"/>
      <c r="CQ703" s="249"/>
      <c r="CR703" s="249"/>
      <c r="CS703" s="249"/>
      <c r="CT703" s="249"/>
      <c r="CU703" s="249"/>
      <c r="CV703" s="249"/>
      <c r="CW703" s="249"/>
      <c r="CX703" s="249"/>
      <c r="CY703" s="249"/>
      <c r="CZ703" s="249"/>
      <c r="DA703" s="249"/>
      <c r="DB703" s="249"/>
      <c r="DC703" s="249"/>
      <c r="DD703" s="249"/>
      <c r="DE703" s="249"/>
      <c r="DF703" s="249"/>
      <c r="DG703" s="249"/>
      <c r="DH703" s="249"/>
      <c r="DI703" s="249"/>
      <c r="DJ703" s="249"/>
      <c r="DK703" s="249"/>
      <c r="DL703" s="249"/>
      <c r="DM703" s="249"/>
      <c r="DN703" s="249"/>
      <c r="DO703" s="249"/>
      <c r="DP703" s="249"/>
      <c r="DQ703" s="249"/>
      <c r="DR703" s="249"/>
      <c r="DS703" s="249"/>
      <c r="DT703" s="249"/>
      <c r="DU703" s="249"/>
      <c r="DV703" s="249"/>
      <c r="DW703" s="249"/>
      <c r="DX703" s="249"/>
      <c r="DY703" s="249"/>
      <c r="DZ703" s="249"/>
      <c r="EA703" s="249"/>
      <c r="EB703" s="249"/>
      <c r="EC703" s="249"/>
      <c r="ED703" s="249"/>
      <c r="EE703" s="249"/>
      <c r="EF703" s="249"/>
      <c r="EG703" s="249"/>
      <c r="EH703" s="249"/>
      <c r="EI703" s="249"/>
      <c r="EJ703" s="249"/>
      <c r="EK703" s="249"/>
      <c r="EL703" s="249"/>
      <c r="EM703" s="249"/>
      <c r="EN703" s="249"/>
      <c r="EO703" s="249"/>
      <c r="EP703" s="249"/>
      <c r="EQ703" s="249"/>
      <c r="ER703" s="249"/>
      <c r="ES703" s="249"/>
      <c r="ET703" s="249"/>
      <c r="EU703" s="249"/>
      <c r="EV703" s="249"/>
      <c r="EW703" s="249"/>
      <c r="EX703" s="249"/>
      <c r="EY703" s="249"/>
      <c r="EZ703" s="249"/>
      <c r="FA703" s="249"/>
      <c r="FB703" s="249"/>
      <c r="FC703" s="249"/>
      <c r="FD703" s="249"/>
      <c r="FE703" s="249"/>
      <c r="FF703" s="249"/>
      <c r="FG703" s="249"/>
      <c r="FH703" s="249"/>
      <c r="FI703" s="249"/>
      <c r="FJ703" s="249"/>
      <c r="FK703" s="249"/>
      <c r="FL703" s="249"/>
      <c r="FM703" s="249"/>
      <c r="FN703" s="249"/>
      <c r="FO703" s="249"/>
      <c r="FP703" s="249"/>
      <c r="FQ703" s="249"/>
      <c r="FR703" s="249"/>
      <c r="FS703" s="249"/>
      <c r="FT703" s="249"/>
      <c r="FU703" s="249"/>
      <c r="FV703" s="249"/>
      <c r="FW703" s="249"/>
      <c r="FX703" s="249"/>
      <c r="FY703" s="249"/>
      <c r="FZ703" s="249"/>
      <c r="GA703" s="249"/>
      <c r="GB703" s="249"/>
      <c r="GC703" s="249"/>
      <c r="GD703" s="249"/>
      <c r="GE703" s="249"/>
      <c r="GF703" s="249"/>
      <c r="GG703" s="249"/>
      <c r="GH703" s="249"/>
      <c r="GI703" s="249"/>
      <c r="GJ703" s="249"/>
      <c r="GK703" s="249"/>
      <c r="GL703" s="249"/>
      <c r="GM703" s="249"/>
      <c r="GN703" s="249"/>
      <c r="GO703" s="249"/>
      <c r="GP703" s="249"/>
      <c r="GQ703" s="249"/>
      <c r="GR703" s="249"/>
    </row>
    <row r="704" spans="1:200" s="247" customFormat="1" x14ac:dyDescent="0.2">
      <c r="A704" s="267"/>
      <c r="B704" s="249"/>
      <c r="C704" s="252"/>
      <c r="Z704" s="255"/>
      <c r="AA704" s="250"/>
      <c r="AB704" s="249"/>
      <c r="AK704" s="249"/>
      <c r="AL704" s="249"/>
      <c r="AM704" s="249"/>
      <c r="AN704" s="249"/>
      <c r="AO704" s="249"/>
      <c r="AP704" s="249"/>
      <c r="AQ704" s="249"/>
      <c r="AR704" s="249"/>
      <c r="AS704" s="249"/>
      <c r="AT704" s="249"/>
      <c r="AU704" s="249"/>
      <c r="AV704" s="249"/>
      <c r="AW704" s="249"/>
      <c r="AX704" s="249"/>
      <c r="AY704" s="249"/>
      <c r="AZ704" s="249"/>
      <c r="BA704" s="249"/>
      <c r="BB704" s="249"/>
      <c r="BC704" s="249"/>
      <c r="BD704" s="249"/>
      <c r="BE704" s="249"/>
      <c r="BF704" s="249"/>
      <c r="BG704" s="249"/>
      <c r="BH704" s="249"/>
      <c r="BI704" s="249"/>
      <c r="BJ704" s="249"/>
      <c r="BK704" s="249"/>
      <c r="BL704" s="249"/>
      <c r="BM704" s="249"/>
      <c r="BN704" s="249"/>
      <c r="BO704" s="249"/>
      <c r="BP704" s="249"/>
      <c r="BQ704" s="249"/>
      <c r="BR704" s="249"/>
      <c r="BS704" s="249"/>
      <c r="BT704" s="249"/>
      <c r="BU704" s="249"/>
      <c r="BV704" s="249"/>
      <c r="BW704" s="249"/>
      <c r="BX704" s="249"/>
      <c r="BY704" s="249"/>
      <c r="BZ704" s="249"/>
      <c r="CA704" s="249"/>
      <c r="CB704" s="249"/>
      <c r="CC704" s="249"/>
      <c r="CD704" s="249"/>
      <c r="CE704" s="249"/>
      <c r="CF704" s="249"/>
      <c r="CG704" s="249"/>
      <c r="CH704" s="249"/>
      <c r="CI704" s="249"/>
      <c r="CJ704" s="249"/>
      <c r="CK704" s="249"/>
      <c r="CL704" s="249"/>
      <c r="CM704" s="249"/>
      <c r="CN704" s="249"/>
      <c r="CO704" s="249"/>
      <c r="CP704" s="249"/>
      <c r="CQ704" s="249"/>
      <c r="CR704" s="249"/>
      <c r="CS704" s="249"/>
      <c r="CT704" s="249"/>
      <c r="CU704" s="249"/>
      <c r="CV704" s="249"/>
      <c r="CW704" s="249"/>
      <c r="CX704" s="249"/>
      <c r="CY704" s="249"/>
      <c r="CZ704" s="249"/>
      <c r="DA704" s="249"/>
      <c r="DB704" s="249"/>
      <c r="DC704" s="249"/>
      <c r="DD704" s="249"/>
      <c r="DE704" s="249"/>
      <c r="DF704" s="249"/>
      <c r="DG704" s="249"/>
      <c r="DH704" s="249"/>
      <c r="DI704" s="249"/>
      <c r="DJ704" s="249"/>
      <c r="DK704" s="249"/>
      <c r="DL704" s="249"/>
      <c r="DM704" s="249"/>
      <c r="DN704" s="249"/>
      <c r="DO704" s="249"/>
      <c r="DP704" s="249"/>
      <c r="DQ704" s="249"/>
      <c r="DR704" s="249"/>
      <c r="DS704" s="249"/>
      <c r="DT704" s="249"/>
      <c r="DU704" s="249"/>
      <c r="DV704" s="249"/>
      <c r="DW704" s="249"/>
      <c r="DX704" s="249"/>
      <c r="DY704" s="249"/>
      <c r="DZ704" s="249"/>
      <c r="EA704" s="249"/>
      <c r="EB704" s="249"/>
      <c r="EC704" s="249"/>
      <c r="ED704" s="249"/>
      <c r="EE704" s="249"/>
      <c r="EF704" s="249"/>
      <c r="EG704" s="249"/>
      <c r="EH704" s="249"/>
      <c r="EI704" s="249"/>
      <c r="EJ704" s="249"/>
      <c r="EK704" s="249"/>
      <c r="EL704" s="249"/>
      <c r="EM704" s="249"/>
      <c r="EN704" s="249"/>
      <c r="EO704" s="249"/>
      <c r="EP704" s="249"/>
      <c r="EQ704" s="249"/>
      <c r="ER704" s="249"/>
      <c r="ES704" s="249"/>
      <c r="ET704" s="249"/>
      <c r="EU704" s="249"/>
      <c r="EV704" s="249"/>
      <c r="EW704" s="249"/>
      <c r="EX704" s="249"/>
      <c r="EY704" s="249"/>
      <c r="EZ704" s="249"/>
      <c r="FA704" s="249"/>
      <c r="FB704" s="249"/>
      <c r="FC704" s="249"/>
      <c r="FD704" s="249"/>
      <c r="FE704" s="249"/>
      <c r="FF704" s="249"/>
      <c r="FG704" s="249"/>
      <c r="FH704" s="249"/>
      <c r="FI704" s="249"/>
      <c r="FJ704" s="249"/>
      <c r="FK704" s="249"/>
      <c r="FL704" s="249"/>
      <c r="FM704" s="249"/>
      <c r="FN704" s="249"/>
      <c r="FO704" s="249"/>
      <c r="FP704" s="249"/>
      <c r="FQ704" s="249"/>
      <c r="FR704" s="249"/>
      <c r="FS704" s="249"/>
      <c r="FT704" s="249"/>
      <c r="FU704" s="249"/>
      <c r="FV704" s="249"/>
      <c r="FW704" s="249"/>
      <c r="FX704" s="249"/>
      <c r="FY704" s="249"/>
      <c r="FZ704" s="249"/>
      <c r="GA704" s="249"/>
      <c r="GB704" s="249"/>
      <c r="GC704" s="249"/>
      <c r="GD704" s="249"/>
      <c r="GE704" s="249"/>
      <c r="GF704" s="249"/>
      <c r="GG704" s="249"/>
      <c r="GH704" s="249"/>
      <c r="GI704" s="249"/>
      <c r="GJ704" s="249"/>
      <c r="GK704" s="249"/>
      <c r="GL704" s="249"/>
      <c r="GM704" s="249"/>
      <c r="GN704" s="249"/>
      <c r="GO704" s="249"/>
      <c r="GP704" s="249"/>
      <c r="GQ704" s="249"/>
      <c r="GR704" s="249"/>
    </row>
    <row r="705" spans="1:200" s="247" customFormat="1" x14ac:dyDescent="0.2">
      <c r="A705" s="267"/>
      <c r="B705" s="249"/>
      <c r="C705" s="252"/>
      <c r="Z705" s="255"/>
      <c r="AA705" s="250"/>
      <c r="AB705" s="249"/>
      <c r="AK705" s="249"/>
      <c r="AL705" s="249"/>
      <c r="AM705" s="249"/>
      <c r="AN705" s="249"/>
      <c r="AO705" s="249"/>
      <c r="AP705" s="249"/>
      <c r="AQ705" s="249"/>
      <c r="AR705" s="249"/>
      <c r="AS705" s="249"/>
      <c r="AT705" s="249"/>
      <c r="AU705" s="249"/>
      <c r="AV705" s="249"/>
      <c r="AW705" s="249"/>
      <c r="AX705" s="249"/>
      <c r="AY705" s="249"/>
      <c r="AZ705" s="249"/>
      <c r="BA705" s="249"/>
      <c r="BB705" s="249"/>
      <c r="BC705" s="249"/>
      <c r="BD705" s="249"/>
      <c r="BE705" s="249"/>
      <c r="BF705" s="249"/>
      <c r="BG705" s="249"/>
      <c r="BH705" s="249"/>
      <c r="BI705" s="249"/>
      <c r="BJ705" s="249"/>
      <c r="BK705" s="249"/>
      <c r="BL705" s="249"/>
      <c r="BM705" s="249"/>
      <c r="BN705" s="249"/>
      <c r="BO705" s="249"/>
      <c r="BP705" s="249"/>
      <c r="BQ705" s="249"/>
      <c r="BR705" s="249"/>
      <c r="BS705" s="249"/>
      <c r="BT705" s="249"/>
      <c r="BU705" s="249"/>
      <c r="BV705" s="249"/>
      <c r="BW705" s="249"/>
      <c r="BX705" s="249"/>
      <c r="BY705" s="249"/>
      <c r="BZ705" s="249"/>
      <c r="CA705" s="249"/>
      <c r="CB705" s="249"/>
      <c r="CC705" s="249"/>
      <c r="CD705" s="249"/>
      <c r="CE705" s="249"/>
      <c r="CF705" s="249"/>
      <c r="CG705" s="249"/>
      <c r="CH705" s="249"/>
      <c r="CI705" s="249"/>
      <c r="CJ705" s="249"/>
      <c r="CK705" s="249"/>
      <c r="CL705" s="249"/>
      <c r="CM705" s="249"/>
      <c r="CN705" s="249"/>
      <c r="CO705" s="249"/>
      <c r="CP705" s="249"/>
      <c r="CQ705" s="249"/>
      <c r="CR705" s="249"/>
      <c r="CS705" s="249"/>
      <c r="CT705" s="249"/>
      <c r="CU705" s="249"/>
      <c r="CV705" s="249"/>
      <c r="CW705" s="249"/>
      <c r="CX705" s="249"/>
      <c r="CY705" s="249"/>
      <c r="CZ705" s="249"/>
      <c r="DA705" s="249"/>
      <c r="DB705" s="249"/>
      <c r="DC705" s="249"/>
      <c r="DD705" s="249"/>
      <c r="DE705" s="249"/>
      <c r="DF705" s="249"/>
      <c r="DG705" s="249"/>
      <c r="DH705" s="249"/>
      <c r="DI705" s="249"/>
      <c r="DJ705" s="249"/>
      <c r="DK705" s="249"/>
      <c r="DL705" s="249"/>
      <c r="DM705" s="249"/>
      <c r="DN705" s="249"/>
      <c r="DO705" s="249"/>
      <c r="DP705" s="249"/>
      <c r="DQ705" s="249"/>
      <c r="DR705" s="249"/>
      <c r="DS705" s="249"/>
      <c r="DT705" s="249"/>
      <c r="DU705" s="249"/>
      <c r="DV705" s="249"/>
      <c r="DW705" s="249"/>
      <c r="DX705" s="249"/>
      <c r="DY705" s="249"/>
      <c r="DZ705" s="249"/>
      <c r="EA705" s="249"/>
      <c r="EB705" s="249"/>
      <c r="EC705" s="249"/>
      <c r="ED705" s="249"/>
      <c r="EE705" s="249"/>
      <c r="EF705" s="249"/>
      <c r="EG705" s="249"/>
      <c r="EH705" s="249"/>
      <c r="EI705" s="249"/>
      <c r="EJ705" s="249"/>
      <c r="EK705" s="249"/>
      <c r="EL705" s="249"/>
      <c r="EM705" s="249"/>
      <c r="EN705" s="249"/>
      <c r="EO705" s="249"/>
      <c r="EP705" s="249"/>
      <c r="EQ705" s="249"/>
      <c r="ER705" s="249"/>
      <c r="ES705" s="249"/>
      <c r="ET705" s="249"/>
      <c r="EU705" s="249"/>
      <c r="EV705" s="249"/>
      <c r="EW705" s="249"/>
      <c r="EX705" s="249"/>
      <c r="EY705" s="249"/>
      <c r="EZ705" s="249"/>
      <c r="FA705" s="249"/>
      <c r="FB705" s="249"/>
      <c r="FC705" s="249"/>
      <c r="FD705" s="249"/>
      <c r="FE705" s="249"/>
      <c r="FF705" s="249"/>
      <c r="FG705" s="249"/>
      <c r="FH705" s="249"/>
      <c r="FI705" s="249"/>
      <c r="FJ705" s="249"/>
      <c r="FK705" s="249"/>
      <c r="FL705" s="249"/>
      <c r="FM705" s="249"/>
      <c r="FN705" s="249"/>
      <c r="FO705" s="249"/>
      <c r="FP705" s="249"/>
      <c r="FQ705" s="249"/>
      <c r="FR705" s="249"/>
      <c r="FS705" s="249"/>
      <c r="FT705" s="249"/>
      <c r="FU705" s="249"/>
      <c r="FV705" s="249"/>
      <c r="FW705" s="249"/>
      <c r="FX705" s="249"/>
      <c r="FY705" s="249"/>
      <c r="FZ705" s="249"/>
      <c r="GA705" s="249"/>
      <c r="GB705" s="249"/>
      <c r="GC705" s="249"/>
      <c r="GD705" s="249"/>
      <c r="GE705" s="249"/>
      <c r="GF705" s="249"/>
      <c r="GG705" s="249"/>
      <c r="GH705" s="249"/>
      <c r="GI705" s="249"/>
      <c r="GJ705" s="249"/>
      <c r="GK705" s="249"/>
      <c r="GL705" s="249"/>
      <c r="GM705" s="249"/>
      <c r="GN705" s="249"/>
      <c r="GO705" s="249"/>
      <c r="GP705" s="249"/>
      <c r="GQ705" s="249"/>
      <c r="GR705" s="249"/>
    </row>
    <row r="706" spans="1:200" s="247" customFormat="1" x14ac:dyDescent="0.2">
      <c r="A706" s="267"/>
      <c r="B706" s="249"/>
      <c r="C706" s="252"/>
      <c r="Z706" s="255"/>
      <c r="AA706" s="250"/>
      <c r="AB706" s="249"/>
      <c r="AK706" s="249"/>
      <c r="AL706" s="249"/>
      <c r="AM706" s="249"/>
      <c r="AN706" s="249"/>
      <c r="AO706" s="249"/>
      <c r="AP706" s="249"/>
      <c r="AQ706" s="249"/>
      <c r="AR706" s="249"/>
      <c r="AS706" s="249"/>
      <c r="AT706" s="249"/>
      <c r="AU706" s="249"/>
      <c r="AV706" s="249"/>
      <c r="AW706" s="249"/>
      <c r="AX706" s="249"/>
      <c r="AY706" s="249"/>
      <c r="AZ706" s="249"/>
      <c r="BA706" s="249"/>
      <c r="BB706" s="249"/>
      <c r="BC706" s="249"/>
      <c r="BD706" s="249"/>
      <c r="BE706" s="249"/>
      <c r="BF706" s="249"/>
      <c r="BG706" s="249"/>
      <c r="BH706" s="249"/>
      <c r="BI706" s="249"/>
      <c r="BJ706" s="249"/>
      <c r="BK706" s="249"/>
      <c r="BL706" s="249"/>
      <c r="BM706" s="249"/>
      <c r="BN706" s="249"/>
      <c r="BO706" s="249"/>
      <c r="BP706" s="249"/>
      <c r="BQ706" s="249"/>
      <c r="BR706" s="249"/>
      <c r="BS706" s="249"/>
      <c r="BT706" s="249"/>
      <c r="BU706" s="249"/>
      <c r="BV706" s="249"/>
      <c r="BW706" s="249"/>
      <c r="BX706" s="249"/>
      <c r="BY706" s="249"/>
      <c r="BZ706" s="249"/>
      <c r="CA706" s="249"/>
      <c r="CB706" s="249"/>
      <c r="CC706" s="249"/>
      <c r="CD706" s="249"/>
      <c r="CE706" s="249"/>
      <c r="CF706" s="249"/>
      <c r="CG706" s="249"/>
      <c r="CH706" s="249"/>
      <c r="CI706" s="249"/>
      <c r="CJ706" s="249"/>
      <c r="CK706" s="249"/>
      <c r="CL706" s="249"/>
      <c r="CM706" s="249"/>
      <c r="CN706" s="249"/>
      <c r="CO706" s="249"/>
      <c r="CP706" s="249"/>
      <c r="CQ706" s="249"/>
      <c r="CR706" s="249"/>
      <c r="CS706" s="249"/>
      <c r="CT706" s="249"/>
      <c r="CU706" s="249"/>
      <c r="CV706" s="249"/>
      <c r="CW706" s="249"/>
      <c r="CX706" s="249"/>
      <c r="CY706" s="249"/>
      <c r="CZ706" s="249"/>
      <c r="DA706" s="249"/>
      <c r="DB706" s="249"/>
      <c r="DC706" s="249"/>
      <c r="DD706" s="249"/>
      <c r="DE706" s="249"/>
      <c r="DF706" s="249"/>
      <c r="DG706" s="249"/>
      <c r="DH706" s="249"/>
      <c r="DI706" s="249"/>
      <c r="DJ706" s="249"/>
      <c r="DK706" s="249"/>
      <c r="DL706" s="249"/>
      <c r="DM706" s="249"/>
      <c r="DN706" s="249"/>
      <c r="DO706" s="249"/>
      <c r="DP706" s="249"/>
      <c r="DQ706" s="249"/>
      <c r="DR706" s="249"/>
      <c r="DS706" s="249"/>
      <c r="DT706" s="249"/>
      <c r="DU706" s="249"/>
      <c r="DV706" s="249"/>
      <c r="DW706" s="249"/>
      <c r="DX706" s="249"/>
      <c r="DY706" s="249"/>
      <c r="DZ706" s="249"/>
      <c r="EA706" s="249"/>
      <c r="EB706" s="249"/>
      <c r="EC706" s="249"/>
      <c r="ED706" s="249"/>
      <c r="EE706" s="249"/>
      <c r="EF706" s="249"/>
      <c r="EG706" s="249"/>
      <c r="EH706" s="249"/>
      <c r="EI706" s="249"/>
      <c r="EJ706" s="249"/>
      <c r="EK706" s="249"/>
      <c r="EL706" s="249"/>
      <c r="EM706" s="249"/>
      <c r="EN706" s="249"/>
      <c r="EO706" s="249"/>
      <c r="EP706" s="249"/>
      <c r="EQ706" s="249"/>
      <c r="ER706" s="249"/>
      <c r="ES706" s="249"/>
      <c r="ET706" s="249"/>
      <c r="EU706" s="249"/>
      <c r="EV706" s="249"/>
      <c r="EW706" s="249"/>
      <c r="EX706" s="249"/>
      <c r="EY706" s="249"/>
      <c r="EZ706" s="249"/>
      <c r="FA706" s="249"/>
      <c r="FB706" s="249"/>
      <c r="FC706" s="249"/>
      <c r="FD706" s="249"/>
      <c r="FE706" s="249"/>
      <c r="FF706" s="249"/>
      <c r="FG706" s="249"/>
      <c r="FH706" s="249"/>
      <c r="FI706" s="249"/>
      <c r="FJ706" s="249"/>
      <c r="FK706" s="249"/>
      <c r="FL706" s="249"/>
      <c r="FM706" s="249"/>
      <c r="FN706" s="249"/>
      <c r="FO706" s="249"/>
      <c r="FP706" s="249"/>
      <c r="FQ706" s="249"/>
      <c r="FR706" s="249"/>
      <c r="FS706" s="249"/>
      <c r="FT706" s="249"/>
      <c r="FU706" s="249"/>
      <c r="FV706" s="249"/>
      <c r="FW706" s="249"/>
      <c r="FX706" s="249"/>
      <c r="FY706" s="249"/>
      <c r="FZ706" s="249"/>
      <c r="GA706" s="249"/>
      <c r="GB706" s="249"/>
      <c r="GC706" s="249"/>
      <c r="GD706" s="249"/>
      <c r="GE706" s="249"/>
      <c r="GF706" s="249"/>
      <c r="GG706" s="249"/>
      <c r="GH706" s="249"/>
      <c r="GI706" s="249"/>
      <c r="GJ706" s="249"/>
      <c r="GK706" s="249"/>
      <c r="GL706" s="249"/>
      <c r="GM706" s="249"/>
      <c r="GN706" s="249"/>
      <c r="GO706" s="249"/>
      <c r="GP706" s="249"/>
      <c r="GQ706" s="249"/>
      <c r="GR706" s="249"/>
    </row>
    <row r="707" spans="1:200" s="247" customFormat="1" x14ac:dyDescent="0.2">
      <c r="A707" s="267"/>
      <c r="B707" s="249"/>
      <c r="C707" s="252"/>
      <c r="Z707" s="255"/>
      <c r="AA707" s="250"/>
      <c r="AB707" s="249"/>
      <c r="AK707" s="249"/>
      <c r="AL707" s="249"/>
      <c r="AM707" s="249"/>
      <c r="AN707" s="249"/>
      <c r="AO707" s="249"/>
      <c r="AP707" s="249"/>
      <c r="AQ707" s="249"/>
      <c r="AR707" s="249"/>
      <c r="AS707" s="249"/>
      <c r="AT707" s="249"/>
      <c r="AU707" s="249"/>
      <c r="AV707" s="249"/>
      <c r="AW707" s="249"/>
      <c r="AX707" s="249"/>
      <c r="AY707" s="249"/>
      <c r="AZ707" s="249"/>
      <c r="BA707" s="249"/>
      <c r="BB707" s="249"/>
      <c r="BC707" s="249"/>
      <c r="BD707" s="249"/>
      <c r="BE707" s="249"/>
      <c r="BF707" s="249"/>
      <c r="BG707" s="249"/>
      <c r="BH707" s="249"/>
      <c r="BI707" s="249"/>
      <c r="BJ707" s="249"/>
      <c r="BK707" s="249"/>
      <c r="BL707" s="249"/>
      <c r="BM707" s="249"/>
      <c r="BN707" s="249"/>
      <c r="BO707" s="249"/>
      <c r="BP707" s="249"/>
      <c r="BQ707" s="249"/>
      <c r="BR707" s="249"/>
      <c r="BS707" s="249"/>
      <c r="BT707" s="249"/>
      <c r="BU707" s="249"/>
      <c r="BV707" s="249"/>
      <c r="BW707" s="249"/>
      <c r="BX707" s="249"/>
      <c r="BY707" s="249"/>
      <c r="BZ707" s="249"/>
      <c r="CA707" s="249"/>
      <c r="CB707" s="249"/>
      <c r="CC707" s="249"/>
      <c r="CD707" s="249"/>
      <c r="CE707" s="249"/>
      <c r="CF707" s="249"/>
      <c r="CG707" s="249"/>
      <c r="CH707" s="249"/>
      <c r="CI707" s="249"/>
      <c r="CJ707" s="249"/>
      <c r="CK707" s="249"/>
      <c r="CL707" s="249"/>
      <c r="CM707" s="249"/>
      <c r="CN707" s="249"/>
      <c r="CO707" s="249"/>
      <c r="CP707" s="249"/>
      <c r="CQ707" s="249"/>
      <c r="CR707" s="249"/>
      <c r="CS707" s="249"/>
      <c r="CT707" s="249"/>
      <c r="CU707" s="249"/>
      <c r="CV707" s="249"/>
      <c r="CW707" s="249"/>
      <c r="CX707" s="249"/>
      <c r="CY707" s="249"/>
      <c r="CZ707" s="249"/>
      <c r="DA707" s="249"/>
      <c r="DB707" s="249"/>
      <c r="DC707" s="249"/>
      <c r="DD707" s="249"/>
      <c r="DE707" s="249"/>
      <c r="DF707" s="249"/>
      <c r="DG707" s="249"/>
      <c r="DH707" s="249"/>
      <c r="DI707" s="249"/>
      <c r="DJ707" s="249"/>
      <c r="DK707" s="249"/>
      <c r="DL707" s="249"/>
      <c r="DM707" s="249"/>
      <c r="DN707" s="249"/>
      <c r="DO707" s="249"/>
      <c r="DP707" s="249"/>
      <c r="DQ707" s="249"/>
      <c r="DR707" s="249"/>
      <c r="DS707" s="249"/>
      <c r="DT707" s="249"/>
      <c r="DU707" s="249"/>
      <c r="DV707" s="249"/>
      <c r="DW707" s="249"/>
      <c r="DX707" s="249"/>
      <c r="DY707" s="249"/>
      <c r="DZ707" s="249"/>
      <c r="EA707" s="249"/>
      <c r="EB707" s="249"/>
      <c r="EC707" s="249"/>
      <c r="ED707" s="249"/>
      <c r="EE707" s="249"/>
      <c r="EF707" s="249"/>
      <c r="EG707" s="249"/>
      <c r="EH707" s="249"/>
      <c r="EI707" s="249"/>
      <c r="EJ707" s="249"/>
      <c r="EK707" s="249"/>
      <c r="EL707" s="249"/>
      <c r="EM707" s="249"/>
      <c r="EN707" s="249"/>
      <c r="EO707" s="249"/>
      <c r="EP707" s="249"/>
      <c r="EQ707" s="249"/>
      <c r="ER707" s="249"/>
      <c r="ES707" s="249"/>
      <c r="ET707" s="249"/>
      <c r="EU707" s="249"/>
      <c r="EV707" s="249"/>
      <c r="EW707" s="249"/>
      <c r="EX707" s="249"/>
      <c r="EY707" s="249"/>
      <c r="EZ707" s="249"/>
      <c r="FA707" s="249"/>
      <c r="FB707" s="249"/>
      <c r="FC707" s="249"/>
      <c r="FD707" s="249"/>
      <c r="FE707" s="249"/>
      <c r="FF707" s="249"/>
      <c r="FG707" s="249"/>
      <c r="FH707" s="249"/>
      <c r="FI707" s="249"/>
      <c r="FJ707" s="249"/>
      <c r="FK707" s="249"/>
      <c r="FL707" s="249"/>
      <c r="FM707" s="249"/>
      <c r="FN707" s="249"/>
      <c r="FO707" s="249"/>
      <c r="FP707" s="249"/>
      <c r="FQ707" s="249"/>
      <c r="FR707" s="249"/>
      <c r="FS707" s="249"/>
      <c r="FT707" s="249"/>
      <c r="FU707" s="249"/>
      <c r="FV707" s="249"/>
      <c r="FW707" s="249"/>
      <c r="FX707" s="249"/>
      <c r="FY707" s="249"/>
      <c r="FZ707" s="249"/>
      <c r="GA707" s="249"/>
      <c r="GB707" s="249"/>
      <c r="GC707" s="249"/>
      <c r="GD707" s="249"/>
      <c r="GE707" s="249"/>
      <c r="GF707" s="249"/>
      <c r="GG707" s="249"/>
      <c r="GH707" s="249"/>
      <c r="GI707" s="249"/>
      <c r="GJ707" s="249"/>
      <c r="GK707" s="249"/>
      <c r="GL707" s="249"/>
      <c r="GM707" s="249"/>
      <c r="GN707" s="249"/>
      <c r="GO707" s="249"/>
      <c r="GP707" s="249"/>
      <c r="GQ707" s="249"/>
      <c r="GR707" s="249"/>
    </row>
    <row r="708" spans="1:200" s="247" customFormat="1" x14ac:dyDescent="0.2">
      <c r="A708" s="267"/>
      <c r="B708" s="249"/>
      <c r="C708" s="252"/>
      <c r="Z708" s="255"/>
      <c r="AA708" s="250"/>
      <c r="AB708" s="249"/>
      <c r="AK708" s="249"/>
      <c r="AL708" s="249"/>
      <c r="AM708" s="249"/>
      <c r="AN708" s="249"/>
      <c r="AO708" s="249"/>
      <c r="AP708" s="249"/>
      <c r="AQ708" s="249"/>
      <c r="AR708" s="249"/>
      <c r="AS708" s="249"/>
      <c r="AT708" s="249"/>
      <c r="AU708" s="249"/>
      <c r="AV708" s="249"/>
      <c r="AW708" s="249"/>
      <c r="AX708" s="249"/>
      <c r="AY708" s="249"/>
      <c r="AZ708" s="249"/>
      <c r="BA708" s="249"/>
      <c r="BB708" s="249"/>
      <c r="BC708" s="249"/>
      <c r="BD708" s="249"/>
      <c r="BE708" s="249"/>
      <c r="BF708" s="249"/>
      <c r="BG708" s="249"/>
      <c r="BH708" s="249"/>
      <c r="BI708" s="249"/>
      <c r="BJ708" s="249"/>
      <c r="BK708" s="249"/>
      <c r="BL708" s="249"/>
      <c r="BM708" s="249"/>
      <c r="BN708" s="249"/>
      <c r="BO708" s="249"/>
      <c r="BP708" s="249"/>
      <c r="BQ708" s="249"/>
      <c r="BR708" s="249"/>
      <c r="BS708" s="249"/>
      <c r="BT708" s="249"/>
      <c r="BU708" s="249"/>
      <c r="BV708" s="249"/>
      <c r="BW708" s="249"/>
      <c r="BX708" s="249"/>
      <c r="BY708" s="249"/>
      <c r="BZ708" s="249"/>
      <c r="CA708" s="249"/>
      <c r="CB708" s="249"/>
      <c r="CC708" s="249"/>
      <c r="CD708" s="249"/>
      <c r="CE708" s="249"/>
      <c r="CF708" s="249"/>
      <c r="CG708" s="249"/>
      <c r="CH708" s="249"/>
      <c r="CI708" s="249"/>
      <c r="CJ708" s="249"/>
      <c r="CK708" s="249"/>
      <c r="CL708" s="249"/>
      <c r="CM708" s="249"/>
      <c r="CN708" s="249"/>
      <c r="CO708" s="249"/>
      <c r="CP708" s="249"/>
      <c r="CQ708" s="249"/>
      <c r="CR708" s="249"/>
      <c r="CS708" s="249"/>
      <c r="CT708" s="249"/>
      <c r="CU708" s="249"/>
      <c r="CV708" s="249"/>
      <c r="CW708" s="249"/>
      <c r="CX708" s="249"/>
      <c r="CY708" s="249"/>
      <c r="CZ708" s="249"/>
      <c r="DA708" s="249"/>
      <c r="DB708" s="249"/>
      <c r="DC708" s="249"/>
      <c r="DD708" s="249"/>
      <c r="DE708" s="249"/>
      <c r="DF708" s="249"/>
      <c r="DG708" s="249"/>
      <c r="DH708" s="249"/>
      <c r="DI708" s="249"/>
      <c r="DJ708" s="249"/>
      <c r="DK708" s="249"/>
      <c r="DL708" s="249"/>
      <c r="DM708" s="249"/>
      <c r="DN708" s="249"/>
      <c r="DO708" s="249"/>
      <c r="DP708" s="249"/>
      <c r="DQ708" s="249"/>
      <c r="DR708" s="249"/>
      <c r="DS708" s="249"/>
      <c r="DT708" s="249"/>
      <c r="DU708" s="249"/>
      <c r="DV708" s="249"/>
      <c r="DW708" s="249"/>
      <c r="DX708" s="249"/>
      <c r="DY708" s="249"/>
      <c r="DZ708" s="249"/>
      <c r="EA708" s="249"/>
      <c r="EB708" s="249"/>
      <c r="EC708" s="249"/>
      <c r="ED708" s="249"/>
      <c r="EE708" s="249"/>
      <c r="EF708" s="249"/>
      <c r="EG708" s="249"/>
      <c r="EH708" s="249"/>
      <c r="EI708" s="249"/>
      <c r="EJ708" s="249"/>
      <c r="EK708" s="249"/>
      <c r="EL708" s="249"/>
      <c r="EM708" s="249"/>
      <c r="EN708" s="249"/>
      <c r="EO708" s="249"/>
      <c r="EP708" s="249"/>
      <c r="EQ708" s="249"/>
      <c r="ER708" s="249"/>
      <c r="ES708" s="249"/>
      <c r="ET708" s="249"/>
      <c r="EU708" s="249"/>
      <c r="EV708" s="249"/>
      <c r="EW708" s="249"/>
      <c r="EX708" s="249"/>
      <c r="EY708" s="249"/>
      <c r="EZ708" s="249"/>
      <c r="FA708" s="249"/>
      <c r="FB708" s="249"/>
      <c r="FC708" s="249"/>
      <c r="FD708" s="249"/>
      <c r="FE708" s="249"/>
      <c r="FF708" s="249"/>
      <c r="FG708" s="249"/>
      <c r="FH708" s="249"/>
      <c r="FI708" s="249"/>
      <c r="FJ708" s="249"/>
      <c r="FK708" s="249"/>
      <c r="FL708" s="249"/>
      <c r="FM708" s="249"/>
      <c r="FN708" s="249"/>
      <c r="FO708" s="249"/>
      <c r="FP708" s="249"/>
      <c r="FQ708" s="249"/>
      <c r="FR708" s="249"/>
      <c r="FS708" s="249"/>
      <c r="FT708" s="249"/>
      <c r="FU708" s="249"/>
      <c r="FV708" s="249"/>
      <c r="FW708" s="249"/>
      <c r="FX708" s="249"/>
      <c r="FY708" s="249"/>
      <c r="FZ708" s="249"/>
      <c r="GA708" s="249"/>
      <c r="GB708" s="249"/>
      <c r="GC708" s="249"/>
      <c r="GD708" s="249"/>
      <c r="GE708" s="249"/>
      <c r="GF708" s="249"/>
      <c r="GG708" s="249"/>
      <c r="GH708" s="249"/>
      <c r="GI708" s="249"/>
      <c r="GJ708" s="249"/>
      <c r="GK708" s="249"/>
      <c r="GL708" s="249"/>
      <c r="GM708" s="249"/>
      <c r="GN708" s="249"/>
      <c r="GO708" s="249"/>
      <c r="GP708" s="249"/>
      <c r="GQ708" s="249"/>
      <c r="GR708" s="249"/>
    </row>
    <row r="709" spans="1:200" s="247" customFormat="1" x14ac:dyDescent="0.2">
      <c r="A709" s="267"/>
      <c r="B709" s="249"/>
      <c r="C709" s="252"/>
      <c r="Z709" s="255"/>
      <c r="AA709" s="250"/>
      <c r="AB709" s="249"/>
      <c r="AK709" s="249"/>
      <c r="AL709" s="249"/>
      <c r="AM709" s="249"/>
      <c r="AN709" s="249"/>
      <c r="AO709" s="249"/>
      <c r="AP709" s="249"/>
      <c r="AQ709" s="249"/>
      <c r="AR709" s="249"/>
      <c r="AS709" s="249"/>
      <c r="AT709" s="249"/>
      <c r="AU709" s="249"/>
      <c r="AV709" s="249"/>
      <c r="AW709" s="249"/>
      <c r="AX709" s="249"/>
      <c r="AY709" s="249"/>
      <c r="AZ709" s="249"/>
      <c r="BA709" s="249"/>
      <c r="BB709" s="249"/>
      <c r="BC709" s="249"/>
      <c r="BD709" s="249"/>
      <c r="BE709" s="249"/>
      <c r="BF709" s="249"/>
      <c r="BG709" s="249"/>
      <c r="BH709" s="249"/>
      <c r="BI709" s="249"/>
      <c r="BJ709" s="249"/>
      <c r="BK709" s="249"/>
      <c r="BL709" s="249"/>
      <c r="BM709" s="249"/>
      <c r="BN709" s="249"/>
      <c r="BO709" s="249"/>
      <c r="BP709" s="249"/>
      <c r="BQ709" s="249"/>
      <c r="BR709" s="249"/>
      <c r="BS709" s="249"/>
      <c r="BT709" s="249"/>
      <c r="BU709" s="249"/>
      <c r="BV709" s="249"/>
      <c r="BW709" s="249"/>
      <c r="BX709" s="249"/>
      <c r="BY709" s="249"/>
      <c r="BZ709" s="249"/>
      <c r="CA709" s="249"/>
      <c r="CB709" s="249"/>
      <c r="CC709" s="249"/>
      <c r="CD709" s="249"/>
      <c r="CE709" s="249"/>
      <c r="CF709" s="249"/>
      <c r="CG709" s="249"/>
      <c r="CH709" s="249"/>
      <c r="CI709" s="249"/>
      <c r="CJ709" s="249"/>
      <c r="CK709" s="249"/>
      <c r="CL709" s="249"/>
      <c r="CM709" s="249"/>
      <c r="CN709" s="249"/>
      <c r="CO709" s="249"/>
      <c r="CP709" s="249"/>
      <c r="CQ709" s="249"/>
      <c r="CR709" s="249"/>
      <c r="CS709" s="249"/>
      <c r="CT709" s="249"/>
      <c r="CU709" s="249"/>
      <c r="CV709" s="249"/>
      <c r="CW709" s="249"/>
      <c r="CX709" s="249"/>
      <c r="CY709" s="249"/>
      <c r="CZ709" s="249"/>
      <c r="DA709" s="249"/>
      <c r="DB709" s="249"/>
      <c r="DC709" s="249"/>
      <c r="DD709" s="249"/>
      <c r="DE709" s="249"/>
      <c r="DF709" s="249"/>
      <c r="DG709" s="249"/>
      <c r="DH709" s="249"/>
      <c r="DI709" s="249"/>
      <c r="DJ709" s="249"/>
      <c r="DK709" s="249"/>
      <c r="DL709" s="249"/>
      <c r="DM709" s="249"/>
      <c r="DN709" s="249"/>
      <c r="DO709" s="249"/>
      <c r="DP709" s="249"/>
      <c r="DQ709" s="249"/>
      <c r="DR709" s="249"/>
      <c r="DS709" s="249"/>
      <c r="DT709" s="249"/>
      <c r="DU709" s="249"/>
      <c r="DV709" s="249"/>
      <c r="DW709" s="249"/>
      <c r="DX709" s="249"/>
      <c r="DY709" s="249"/>
      <c r="DZ709" s="249"/>
      <c r="EA709" s="249"/>
      <c r="EB709" s="249"/>
      <c r="EC709" s="249"/>
      <c r="ED709" s="249"/>
      <c r="EE709" s="249"/>
      <c r="EF709" s="249"/>
      <c r="EG709" s="249"/>
      <c r="EH709" s="249"/>
      <c r="EI709" s="249"/>
      <c r="EJ709" s="249"/>
      <c r="EK709" s="249"/>
      <c r="EL709" s="249"/>
      <c r="EM709" s="249"/>
      <c r="EN709" s="249"/>
      <c r="EO709" s="249"/>
      <c r="EP709" s="249"/>
      <c r="EQ709" s="249"/>
      <c r="ER709" s="249"/>
      <c r="ES709" s="249"/>
      <c r="ET709" s="249"/>
      <c r="EU709" s="249"/>
      <c r="EV709" s="249"/>
      <c r="EW709" s="249"/>
      <c r="EX709" s="249"/>
      <c r="EY709" s="249"/>
      <c r="EZ709" s="249"/>
      <c r="FA709" s="249"/>
      <c r="FB709" s="249"/>
      <c r="FC709" s="249"/>
      <c r="FD709" s="249"/>
      <c r="FE709" s="249"/>
      <c r="FF709" s="249"/>
      <c r="FG709" s="249"/>
      <c r="FH709" s="249"/>
      <c r="FI709" s="249"/>
      <c r="FJ709" s="249"/>
      <c r="FK709" s="249"/>
      <c r="FL709" s="249"/>
      <c r="FM709" s="249"/>
      <c r="FN709" s="249"/>
      <c r="FO709" s="249"/>
      <c r="FP709" s="249"/>
      <c r="FQ709" s="249"/>
      <c r="FR709" s="249"/>
      <c r="FS709" s="249"/>
      <c r="FT709" s="249"/>
      <c r="FU709" s="249"/>
      <c r="FV709" s="249"/>
      <c r="FW709" s="249"/>
      <c r="FX709" s="249"/>
      <c r="FY709" s="249"/>
      <c r="FZ709" s="249"/>
      <c r="GA709" s="249"/>
      <c r="GB709" s="249"/>
      <c r="GC709" s="249"/>
      <c r="GD709" s="249"/>
      <c r="GE709" s="249"/>
      <c r="GF709" s="249"/>
      <c r="GG709" s="249"/>
      <c r="GH709" s="249"/>
      <c r="GI709" s="249"/>
      <c r="GJ709" s="249"/>
      <c r="GK709" s="249"/>
      <c r="GL709" s="249"/>
      <c r="GM709" s="249"/>
      <c r="GN709" s="249"/>
      <c r="GO709" s="249"/>
      <c r="GP709" s="249"/>
      <c r="GQ709" s="249"/>
      <c r="GR709" s="249"/>
    </row>
    <row r="710" spans="1:200" s="247" customFormat="1" x14ac:dyDescent="0.2">
      <c r="A710" s="267"/>
      <c r="B710" s="249"/>
      <c r="C710" s="252"/>
      <c r="Z710" s="255"/>
      <c r="AA710" s="250"/>
      <c r="AB710" s="249"/>
      <c r="AK710" s="249"/>
      <c r="AL710" s="249"/>
      <c r="AM710" s="249"/>
      <c r="AN710" s="249"/>
      <c r="AO710" s="249"/>
      <c r="AP710" s="249"/>
      <c r="AQ710" s="249"/>
      <c r="AR710" s="249"/>
      <c r="AS710" s="249"/>
      <c r="AT710" s="249"/>
      <c r="AU710" s="249"/>
      <c r="AV710" s="249"/>
      <c r="AW710" s="249"/>
      <c r="AX710" s="249"/>
      <c r="AY710" s="249"/>
      <c r="AZ710" s="249"/>
      <c r="BA710" s="249"/>
      <c r="BB710" s="249"/>
      <c r="BC710" s="249"/>
      <c r="BD710" s="249"/>
      <c r="BE710" s="249"/>
      <c r="BF710" s="249"/>
      <c r="BG710" s="249"/>
      <c r="BH710" s="249"/>
      <c r="BI710" s="249"/>
      <c r="BJ710" s="249"/>
      <c r="BK710" s="249"/>
      <c r="BL710" s="249"/>
      <c r="BM710" s="249"/>
      <c r="BN710" s="249"/>
      <c r="BO710" s="249"/>
      <c r="BP710" s="249"/>
      <c r="BQ710" s="249"/>
      <c r="BR710" s="249"/>
      <c r="BS710" s="249"/>
      <c r="BT710" s="249"/>
      <c r="BU710" s="249"/>
      <c r="BV710" s="249"/>
      <c r="BW710" s="249"/>
      <c r="BX710" s="249"/>
      <c r="BY710" s="249"/>
      <c r="BZ710" s="249"/>
      <c r="CA710" s="249"/>
      <c r="CB710" s="249"/>
      <c r="CC710" s="249"/>
      <c r="CD710" s="249"/>
      <c r="CE710" s="249"/>
      <c r="CF710" s="249"/>
      <c r="CG710" s="249"/>
      <c r="CH710" s="249"/>
      <c r="CI710" s="249"/>
      <c r="CJ710" s="249"/>
      <c r="CK710" s="249"/>
      <c r="CL710" s="249"/>
      <c r="CM710" s="249"/>
      <c r="CN710" s="249"/>
      <c r="CO710" s="249"/>
      <c r="CP710" s="249"/>
      <c r="CQ710" s="249"/>
      <c r="CR710" s="249"/>
      <c r="CS710" s="249"/>
      <c r="CT710" s="249"/>
      <c r="CU710" s="249"/>
      <c r="CV710" s="249"/>
      <c r="CW710" s="249"/>
      <c r="CX710" s="249"/>
      <c r="CY710" s="249"/>
      <c r="CZ710" s="249"/>
      <c r="DA710" s="249"/>
      <c r="DB710" s="249"/>
      <c r="DC710" s="249"/>
      <c r="DD710" s="249"/>
      <c r="DE710" s="249"/>
      <c r="DF710" s="249"/>
      <c r="DG710" s="249"/>
      <c r="DH710" s="249"/>
      <c r="DI710" s="249"/>
      <c r="DJ710" s="249"/>
      <c r="DK710" s="249"/>
      <c r="DL710" s="249"/>
      <c r="DM710" s="249"/>
      <c r="DN710" s="249"/>
      <c r="DO710" s="249"/>
      <c r="DP710" s="249"/>
      <c r="DQ710" s="249"/>
      <c r="DR710" s="249"/>
      <c r="DS710" s="249"/>
      <c r="DT710" s="249"/>
      <c r="DU710" s="249"/>
      <c r="DV710" s="249"/>
      <c r="DW710" s="249"/>
      <c r="DX710" s="249"/>
      <c r="DY710" s="249"/>
      <c r="DZ710" s="249"/>
      <c r="EA710" s="249"/>
      <c r="EB710" s="249"/>
      <c r="EC710" s="249"/>
      <c r="ED710" s="249"/>
      <c r="EE710" s="249"/>
      <c r="EF710" s="249"/>
      <c r="EG710" s="249"/>
      <c r="EH710" s="249"/>
      <c r="EI710" s="249"/>
      <c r="EJ710" s="249"/>
      <c r="EK710" s="249"/>
      <c r="EL710" s="249"/>
      <c r="EM710" s="249"/>
      <c r="EN710" s="249"/>
      <c r="EO710" s="249"/>
      <c r="EP710" s="249"/>
      <c r="EQ710" s="249"/>
      <c r="ER710" s="249"/>
      <c r="ES710" s="249"/>
      <c r="ET710" s="249"/>
      <c r="EU710" s="249"/>
      <c r="EV710" s="249"/>
      <c r="EW710" s="249"/>
      <c r="EX710" s="249"/>
      <c r="EY710" s="249"/>
      <c r="EZ710" s="249"/>
      <c r="FA710" s="249"/>
      <c r="FB710" s="249"/>
      <c r="FC710" s="249"/>
      <c r="FD710" s="249"/>
      <c r="FE710" s="249"/>
      <c r="FF710" s="249"/>
      <c r="FG710" s="249"/>
      <c r="FH710" s="249"/>
      <c r="FI710" s="249"/>
      <c r="FJ710" s="249"/>
      <c r="FK710" s="249"/>
      <c r="FL710" s="249"/>
      <c r="FM710" s="249"/>
      <c r="FN710" s="249"/>
      <c r="FO710" s="249"/>
      <c r="FP710" s="249"/>
      <c r="FQ710" s="249"/>
      <c r="FR710" s="249"/>
      <c r="FS710" s="249"/>
      <c r="FT710" s="249"/>
      <c r="FU710" s="249"/>
      <c r="FV710" s="249"/>
      <c r="FW710" s="249"/>
      <c r="FX710" s="249"/>
      <c r="FY710" s="249"/>
      <c r="FZ710" s="249"/>
      <c r="GA710" s="249"/>
      <c r="GB710" s="249"/>
      <c r="GC710" s="249"/>
      <c r="GD710" s="249"/>
      <c r="GE710" s="249"/>
      <c r="GF710" s="249"/>
      <c r="GG710" s="249"/>
      <c r="GH710" s="249"/>
      <c r="GI710" s="249"/>
      <c r="GJ710" s="249"/>
      <c r="GK710" s="249"/>
      <c r="GL710" s="249"/>
      <c r="GM710" s="249"/>
      <c r="GN710" s="249"/>
      <c r="GO710" s="249"/>
      <c r="GP710" s="249"/>
      <c r="GQ710" s="249"/>
      <c r="GR710" s="249"/>
    </row>
    <row r="711" spans="1:200" s="247" customFormat="1" x14ac:dyDescent="0.2">
      <c r="A711" s="267"/>
      <c r="B711" s="249"/>
      <c r="C711" s="252"/>
      <c r="Z711" s="255"/>
      <c r="AA711" s="250"/>
      <c r="AB711" s="249"/>
      <c r="AK711" s="249"/>
      <c r="AL711" s="249"/>
      <c r="AM711" s="249"/>
      <c r="AN711" s="249"/>
      <c r="AO711" s="249"/>
      <c r="AP711" s="249"/>
      <c r="AQ711" s="249"/>
      <c r="AR711" s="249"/>
      <c r="AS711" s="249"/>
      <c r="AT711" s="249"/>
      <c r="AU711" s="249"/>
      <c r="AV711" s="249"/>
      <c r="AW711" s="249"/>
      <c r="AX711" s="249"/>
      <c r="AY711" s="249"/>
      <c r="AZ711" s="249"/>
      <c r="BA711" s="249"/>
      <c r="BB711" s="249"/>
      <c r="BC711" s="249"/>
      <c r="BD711" s="249"/>
      <c r="BE711" s="249"/>
      <c r="BF711" s="249"/>
      <c r="BG711" s="249"/>
      <c r="BH711" s="249"/>
      <c r="BI711" s="249"/>
      <c r="BJ711" s="249"/>
      <c r="BK711" s="249"/>
      <c r="BL711" s="249"/>
      <c r="BM711" s="249"/>
      <c r="BN711" s="249"/>
      <c r="BO711" s="249"/>
      <c r="BP711" s="249"/>
      <c r="BQ711" s="249"/>
      <c r="BR711" s="249"/>
      <c r="BS711" s="249"/>
      <c r="BT711" s="249"/>
      <c r="BU711" s="249"/>
      <c r="BV711" s="249"/>
      <c r="BW711" s="249"/>
      <c r="BX711" s="249"/>
      <c r="BY711" s="249"/>
      <c r="BZ711" s="249"/>
      <c r="CA711" s="249"/>
      <c r="CB711" s="249"/>
      <c r="CC711" s="249"/>
      <c r="CD711" s="249"/>
      <c r="CE711" s="249"/>
      <c r="CF711" s="249"/>
      <c r="CG711" s="249"/>
      <c r="CH711" s="249"/>
      <c r="CI711" s="249"/>
      <c r="CJ711" s="249"/>
      <c r="CK711" s="249"/>
      <c r="CL711" s="249"/>
      <c r="CM711" s="249"/>
      <c r="CN711" s="249"/>
      <c r="CO711" s="249"/>
      <c r="CP711" s="249"/>
      <c r="CQ711" s="249"/>
      <c r="CR711" s="249"/>
      <c r="CS711" s="249"/>
      <c r="CT711" s="249"/>
      <c r="CU711" s="249"/>
      <c r="CV711" s="249"/>
      <c r="CW711" s="249"/>
      <c r="CX711" s="249"/>
      <c r="CY711" s="249"/>
      <c r="CZ711" s="249"/>
      <c r="DA711" s="249"/>
      <c r="DB711" s="249"/>
      <c r="DC711" s="249"/>
      <c r="DD711" s="249"/>
      <c r="DE711" s="249"/>
      <c r="DF711" s="249"/>
      <c r="DG711" s="249"/>
      <c r="DH711" s="249"/>
      <c r="DI711" s="249"/>
      <c r="DJ711" s="249"/>
      <c r="DK711" s="249"/>
      <c r="DL711" s="249"/>
      <c r="DM711" s="249"/>
      <c r="DN711" s="249"/>
      <c r="DO711" s="249"/>
      <c r="DP711" s="249"/>
      <c r="DQ711" s="249"/>
      <c r="DR711" s="249"/>
      <c r="DS711" s="249"/>
      <c r="DT711" s="249"/>
      <c r="DU711" s="249"/>
      <c r="DV711" s="249"/>
      <c r="DW711" s="249"/>
      <c r="DX711" s="249"/>
      <c r="DY711" s="249"/>
      <c r="DZ711" s="249"/>
      <c r="EA711" s="249"/>
      <c r="EB711" s="249"/>
      <c r="EC711" s="249"/>
      <c r="ED711" s="249"/>
      <c r="EE711" s="249"/>
      <c r="EF711" s="249"/>
      <c r="EG711" s="249"/>
      <c r="EH711" s="249"/>
      <c r="EI711" s="249"/>
      <c r="EJ711" s="249"/>
      <c r="EK711" s="249"/>
      <c r="EL711" s="249"/>
      <c r="EM711" s="249"/>
      <c r="EN711" s="249"/>
      <c r="EO711" s="249"/>
      <c r="EP711" s="249"/>
      <c r="EQ711" s="249"/>
      <c r="ER711" s="249"/>
      <c r="ES711" s="249"/>
      <c r="ET711" s="249"/>
      <c r="EU711" s="249"/>
      <c r="EV711" s="249"/>
      <c r="EW711" s="249"/>
      <c r="EX711" s="249"/>
      <c r="EY711" s="249"/>
      <c r="EZ711" s="249"/>
      <c r="FA711" s="249"/>
      <c r="FB711" s="249"/>
      <c r="FC711" s="249"/>
      <c r="FD711" s="249"/>
      <c r="FE711" s="249"/>
      <c r="FF711" s="249"/>
      <c r="FG711" s="249"/>
      <c r="FH711" s="249"/>
      <c r="FI711" s="249"/>
      <c r="FJ711" s="249"/>
      <c r="FK711" s="249"/>
      <c r="FL711" s="249"/>
      <c r="FM711" s="249"/>
      <c r="FN711" s="249"/>
      <c r="FO711" s="249"/>
      <c r="FP711" s="249"/>
      <c r="FQ711" s="249"/>
      <c r="FR711" s="249"/>
      <c r="FS711" s="249"/>
      <c r="FT711" s="249"/>
      <c r="FU711" s="249"/>
      <c r="FV711" s="249"/>
      <c r="FW711" s="249"/>
      <c r="FX711" s="249"/>
      <c r="FY711" s="249"/>
      <c r="FZ711" s="249"/>
      <c r="GA711" s="249"/>
      <c r="GB711" s="249"/>
      <c r="GC711" s="249"/>
      <c r="GD711" s="249"/>
      <c r="GE711" s="249"/>
      <c r="GF711" s="249"/>
      <c r="GG711" s="249"/>
      <c r="GH711" s="249"/>
      <c r="GI711" s="249"/>
      <c r="GJ711" s="249"/>
      <c r="GK711" s="249"/>
      <c r="GL711" s="249"/>
      <c r="GM711" s="249"/>
      <c r="GN711" s="249"/>
      <c r="GO711" s="249"/>
      <c r="GP711" s="249"/>
      <c r="GQ711" s="249"/>
      <c r="GR711" s="249"/>
    </row>
    <row r="712" spans="1:200" s="247" customFormat="1" x14ac:dyDescent="0.2">
      <c r="A712" s="267"/>
      <c r="B712" s="249"/>
      <c r="C712" s="252"/>
      <c r="Z712" s="255"/>
      <c r="AA712" s="250"/>
      <c r="AB712" s="249"/>
      <c r="AK712" s="249"/>
      <c r="AL712" s="249"/>
      <c r="AM712" s="249"/>
      <c r="AN712" s="249"/>
      <c r="AO712" s="249"/>
      <c r="AP712" s="249"/>
      <c r="AQ712" s="249"/>
      <c r="AR712" s="249"/>
      <c r="AS712" s="249"/>
      <c r="AT712" s="249"/>
      <c r="AU712" s="249"/>
      <c r="AV712" s="249"/>
      <c r="AW712" s="249"/>
      <c r="AX712" s="249"/>
      <c r="AY712" s="249"/>
      <c r="AZ712" s="249"/>
      <c r="BA712" s="249"/>
      <c r="BB712" s="249"/>
      <c r="BC712" s="249"/>
      <c r="BD712" s="249"/>
      <c r="BE712" s="249"/>
      <c r="BF712" s="249"/>
      <c r="BG712" s="249"/>
      <c r="BH712" s="249"/>
      <c r="BI712" s="249"/>
      <c r="BJ712" s="249"/>
      <c r="BK712" s="249"/>
      <c r="BL712" s="249"/>
      <c r="BM712" s="249"/>
      <c r="BN712" s="249"/>
      <c r="BO712" s="249"/>
      <c r="BP712" s="249"/>
      <c r="BQ712" s="249"/>
      <c r="BR712" s="249"/>
      <c r="BS712" s="249"/>
      <c r="BT712" s="249"/>
      <c r="BU712" s="249"/>
      <c r="BV712" s="249"/>
      <c r="BW712" s="249"/>
      <c r="BX712" s="249"/>
      <c r="BY712" s="249"/>
      <c r="BZ712" s="249"/>
      <c r="CA712" s="249"/>
      <c r="CB712" s="249"/>
      <c r="CC712" s="249"/>
      <c r="CD712" s="249"/>
      <c r="CE712" s="249"/>
      <c r="CF712" s="249"/>
      <c r="CG712" s="249"/>
      <c r="CH712" s="249"/>
      <c r="CI712" s="249"/>
      <c r="CJ712" s="249"/>
      <c r="CK712" s="249"/>
      <c r="CL712" s="249"/>
      <c r="CM712" s="249"/>
      <c r="CN712" s="249"/>
      <c r="CO712" s="249"/>
      <c r="CP712" s="249"/>
      <c r="CQ712" s="249"/>
      <c r="CR712" s="249"/>
      <c r="CS712" s="249"/>
      <c r="CT712" s="249"/>
      <c r="CU712" s="249"/>
      <c r="CV712" s="249"/>
      <c r="CW712" s="249"/>
      <c r="CX712" s="249"/>
      <c r="CY712" s="249"/>
      <c r="CZ712" s="249"/>
      <c r="DA712" s="249"/>
      <c r="DB712" s="249"/>
      <c r="DC712" s="249"/>
      <c r="DD712" s="249"/>
      <c r="DE712" s="249"/>
      <c r="DF712" s="249"/>
      <c r="DG712" s="249"/>
      <c r="DH712" s="249"/>
      <c r="DI712" s="249"/>
      <c r="DJ712" s="249"/>
      <c r="DK712" s="249"/>
      <c r="DL712" s="249"/>
      <c r="DM712" s="249"/>
      <c r="DN712" s="249"/>
      <c r="DO712" s="249"/>
      <c r="DP712" s="249"/>
      <c r="DQ712" s="249"/>
      <c r="DR712" s="249"/>
      <c r="DS712" s="249"/>
      <c r="DT712" s="249"/>
      <c r="DU712" s="249"/>
      <c r="DV712" s="249"/>
      <c r="DW712" s="249"/>
      <c r="DX712" s="249"/>
      <c r="DY712" s="249"/>
      <c r="DZ712" s="249"/>
      <c r="EA712" s="249"/>
      <c r="EB712" s="249"/>
      <c r="EC712" s="249"/>
      <c r="ED712" s="249"/>
      <c r="EE712" s="249"/>
      <c r="EF712" s="249"/>
      <c r="EG712" s="249"/>
      <c r="EH712" s="249"/>
      <c r="EI712" s="249"/>
      <c r="EJ712" s="249"/>
      <c r="EK712" s="249"/>
      <c r="EL712" s="249"/>
      <c r="EM712" s="249"/>
      <c r="EN712" s="249"/>
      <c r="EO712" s="249"/>
      <c r="EP712" s="249"/>
      <c r="EQ712" s="249"/>
      <c r="ER712" s="249"/>
      <c r="ES712" s="249"/>
      <c r="ET712" s="249"/>
      <c r="EU712" s="249"/>
      <c r="EV712" s="249"/>
      <c r="EW712" s="249"/>
      <c r="EX712" s="249"/>
      <c r="EY712" s="249"/>
      <c r="EZ712" s="249"/>
      <c r="FA712" s="249"/>
      <c r="FB712" s="249"/>
      <c r="FC712" s="249"/>
      <c r="FD712" s="249"/>
      <c r="FE712" s="249"/>
      <c r="FF712" s="249"/>
      <c r="FG712" s="249"/>
      <c r="FH712" s="249"/>
      <c r="FI712" s="249"/>
      <c r="FJ712" s="249"/>
      <c r="FK712" s="249"/>
      <c r="FL712" s="249"/>
      <c r="FM712" s="249"/>
      <c r="FN712" s="249"/>
      <c r="FO712" s="249"/>
      <c r="FP712" s="249"/>
      <c r="FQ712" s="249"/>
      <c r="FR712" s="249"/>
      <c r="FS712" s="249"/>
      <c r="FT712" s="249"/>
      <c r="FU712" s="249"/>
      <c r="FV712" s="249"/>
      <c r="FW712" s="249"/>
      <c r="FX712" s="249"/>
      <c r="FY712" s="249"/>
      <c r="FZ712" s="249"/>
      <c r="GA712" s="249"/>
      <c r="GB712" s="249"/>
      <c r="GC712" s="249"/>
      <c r="GD712" s="249"/>
      <c r="GE712" s="249"/>
      <c r="GF712" s="249"/>
      <c r="GG712" s="249"/>
      <c r="GH712" s="249"/>
      <c r="GI712" s="249"/>
      <c r="GJ712" s="249"/>
      <c r="GK712" s="249"/>
      <c r="GL712" s="249"/>
      <c r="GM712" s="249"/>
      <c r="GN712" s="249"/>
      <c r="GO712" s="249"/>
      <c r="GP712" s="249"/>
      <c r="GQ712" s="249"/>
      <c r="GR712" s="249"/>
    </row>
    <row r="713" spans="1:200" s="247" customFormat="1" x14ac:dyDescent="0.2">
      <c r="A713" s="267"/>
      <c r="B713" s="249"/>
      <c r="C713" s="252"/>
      <c r="Z713" s="255"/>
      <c r="AA713" s="250"/>
      <c r="AB713" s="249"/>
      <c r="AK713" s="249"/>
      <c r="AL713" s="249"/>
      <c r="AM713" s="249"/>
      <c r="AN713" s="249"/>
      <c r="AO713" s="249"/>
      <c r="AP713" s="249"/>
      <c r="AQ713" s="249"/>
      <c r="AR713" s="249"/>
      <c r="AS713" s="249"/>
      <c r="AT713" s="249"/>
      <c r="AU713" s="249"/>
      <c r="AV713" s="249"/>
      <c r="AW713" s="249"/>
      <c r="AX713" s="249"/>
      <c r="AY713" s="249"/>
      <c r="AZ713" s="249"/>
      <c r="BA713" s="249"/>
      <c r="BB713" s="249"/>
      <c r="BC713" s="249"/>
      <c r="BD713" s="249"/>
      <c r="BE713" s="249"/>
      <c r="BF713" s="249"/>
      <c r="BG713" s="249"/>
      <c r="BH713" s="249"/>
      <c r="BI713" s="249"/>
      <c r="BJ713" s="249"/>
      <c r="BK713" s="249"/>
      <c r="BL713" s="249"/>
      <c r="BM713" s="249"/>
      <c r="BN713" s="249"/>
      <c r="BO713" s="249"/>
      <c r="BP713" s="249"/>
      <c r="BQ713" s="249"/>
      <c r="BR713" s="249"/>
      <c r="BS713" s="249"/>
      <c r="BT713" s="249"/>
      <c r="BU713" s="249"/>
      <c r="BV713" s="249"/>
      <c r="BW713" s="249"/>
      <c r="BX713" s="249"/>
      <c r="BY713" s="249"/>
      <c r="BZ713" s="249"/>
      <c r="CA713" s="249"/>
      <c r="CB713" s="249"/>
      <c r="CC713" s="249"/>
      <c r="CD713" s="249"/>
      <c r="CE713" s="249"/>
      <c r="CF713" s="249"/>
      <c r="CG713" s="249"/>
      <c r="CH713" s="249"/>
      <c r="CI713" s="249"/>
      <c r="CJ713" s="249"/>
      <c r="CK713" s="249"/>
      <c r="CL713" s="249"/>
      <c r="CM713" s="249"/>
      <c r="CN713" s="249"/>
      <c r="CO713" s="249"/>
      <c r="CP713" s="249"/>
      <c r="CQ713" s="249"/>
      <c r="CR713" s="249"/>
      <c r="CS713" s="249"/>
      <c r="CT713" s="249"/>
      <c r="CU713" s="249"/>
      <c r="CV713" s="249"/>
      <c r="CW713" s="249"/>
      <c r="CX713" s="249"/>
      <c r="CY713" s="249"/>
      <c r="CZ713" s="249"/>
      <c r="DA713" s="249"/>
      <c r="DB713" s="249"/>
      <c r="DC713" s="249"/>
      <c r="DD713" s="249"/>
      <c r="DE713" s="249"/>
      <c r="DF713" s="249"/>
      <c r="DG713" s="249"/>
      <c r="DH713" s="249"/>
      <c r="DI713" s="249"/>
      <c r="DJ713" s="249"/>
      <c r="DK713" s="249"/>
      <c r="DL713" s="249"/>
      <c r="DM713" s="249"/>
      <c r="DN713" s="249"/>
      <c r="DO713" s="249"/>
      <c r="DP713" s="249"/>
      <c r="DQ713" s="249"/>
      <c r="DR713" s="249"/>
      <c r="DS713" s="249"/>
      <c r="DT713" s="249"/>
      <c r="DU713" s="249"/>
      <c r="DV713" s="249"/>
      <c r="DW713" s="249"/>
      <c r="DX713" s="249"/>
      <c r="DY713" s="249"/>
      <c r="DZ713" s="249"/>
      <c r="EA713" s="249"/>
      <c r="EB713" s="249"/>
      <c r="EC713" s="249"/>
      <c r="ED713" s="249"/>
      <c r="EE713" s="249"/>
      <c r="EF713" s="249"/>
      <c r="EG713" s="249"/>
      <c r="EH713" s="249"/>
      <c r="EI713" s="249"/>
      <c r="EJ713" s="249"/>
      <c r="EK713" s="249"/>
      <c r="EL713" s="249"/>
      <c r="EM713" s="249"/>
      <c r="EN713" s="249"/>
      <c r="EO713" s="249"/>
      <c r="EP713" s="249"/>
      <c r="EQ713" s="249"/>
      <c r="ER713" s="249"/>
      <c r="ES713" s="249"/>
      <c r="ET713" s="249"/>
      <c r="EU713" s="249"/>
      <c r="EV713" s="249"/>
      <c r="EW713" s="249"/>
      <c r="EX713" s="249"/>
      <c r="EY713" s="249"/>
      <c r="EZ713" s="249"/>
      <c r="FA713" s="249"/>
      <c r="FB713" s="249"/>
      <c r="FC713" s="249"/>
      <c r="FD713" s="249"/>
      <c r="FE713" s="249"/>
      <c r="FF713" s="249"/>
      <c r="FG713" s="249"/>
      <c r="FH713" s="249"/>
      <c r="FI713" s="249"/>
      <c r="FJ713" s="249"/>
      <c r="FK713" s="249"/>
      <c r="FL713" s="249"/>
      <c r="FM713" s="249"/>
      <c r="FN713" s="249"/>
      <c r="FO713" s="249"/>
      <c r="FP713" s="249"/>
      <c r="FQ713" s="249"/>
      <c r="FR713" s="249"/>
      <c r="FS713" s="249"/>
      <c r="FT713" s="249"/>
      <c r="FU713" s="249"/>
      <c r="FV713" s="249"/>
      <c r="FW713" s="249"/>
      <c r="FX713" s="249"/>
      <c r="FY713" s="249"/>
      <c r="FZ713" s="249"/>
      <c r="GA713" s="249"/>
      <c r="GB713" s="249"/>
      <c r="GC713" s="249"/>
      <c r="GD713" s="249"/>
      <c r="GE713" s="249"/>
      <c r="GF713" s="249"/>
      <c r="GG713" s="249"/>
      <c r="GH713" s="249"/>
      <c r="GI713" s="249"/>
      <c r="GJ713" s="249"/>
      <c r="GK713" s="249"/>
      <c r="GL713" s="249"/>
      <c r="GM713" s="249"/>
      <c r="GN713" s="249"/>
      <c r="GO713" s="249"/>
      <c r="GP713" s="249"/>
      <c r="GQ713" s="249"/>
      <c r="GR713" s="249"/>
    </row>
    <row r="714" spans="1:200" s="247" customFormat="1" x14ac:dyDescent="0.2">
      <c r="A714" s="267"/>
      <c r="B714" s="249"/>
      <c r="C714" s="252"/>
      <c r="Z714" s="255"/>
      <c r="AA714" s="250"/>
      <c r="AB714" s="249"/>
      <c r="AK714" s="249"/>
      <c r="AL714" s="249"/>
      <c r="AM714" s="249"/>
      <c r="AN714" s="249"/>
      <c r="AO714" s="249"/>
      <c r="AP714" s="249"/>
      <c r="AQ714" s="249"/>
      <c r="AR714" s="249"/>
      <c r="AS714" s="249"/>
      <c r="AT714" s="249"/>
      <c r="AU714" s="249"/>
      <c r="AV714" s="249"/>
      <c r="AW714" s="249"/>
      <c r="AX714" s="249"/>
      <c r="AY714" s="249"/>
      <c r="AZ714" s="249"/>
      <c r="BA714" s="249"/>
      <c r="BB714" s="249"/>
      <c r="BC714" s="249"/>
      <c r="BD714" s="249"/>
      <c r="BE714" s="249"/>
      <c r="BF714" s="249"/>
      <c r="BG714" s="249"/>
      <c r="BH714" s="249"/>
      <c r="BI714" s="249"/>
      <c r="BJ714" s="249"/>
      <c r="BK714" s="249"/>
      <c r="BL714" s="249"/>
      <c r="BM714" s="249"/>
      <c r="BN714" s="249"/>
      <c r="BO714" s="249"/>
      <c r="BP714" s="249"/>
      <c r="BQ714" s="249"/>
      <c r="BR714" s="249"/>
      <c r="BS714" s="249"/>
      <c r="BT714" s="249"/>
      <c r="BU714" s="249"/>
      <c r="BV714" s="249"/>
      <c r="BW714" s="249"/>
      <c r="BX714" s="249"/>
      <c r="BY714" s="249"/>
      <c r="BZ714" s="249"/>
      <c r="CA714" s="249"/>
      <c r="CB714" s="249"/>
      <c r="CC714" s="249"/>
      <c r="CD714" s="249"/>
      <c r="CE714" s="249"/>
      <c r="CF714" s="249"/>
      <c r="CG714" s="249"/>
      <c r="CH714" s="249"/>
      <c r="CI714" s="249"/>
      <c r="CJ714" s="249"/>
      <c r="CK714" s="249"/>
      <c r="CL714" s="249"/>
      <c r="CM714" s="249"/>
      <c r="CN714" s="249"/>
      <c r="CO714" s="249"/>
      <c r="CP714" s="249"/>
      <c r="CQ714" s="249"/>
      <c r="CR714" s="249"/>
      <c r="CS714" s="249"/>
      <c r="CT714" s="249"/>
      <c r="CU714" s="249"/>
      <c r="CV714" s="249"/>
      <c r="CW714" s="249"/>
      <c r="CX714" s="249"/>
      <c r="CY714" s="249"/>
      <c r="CZ714" s="249"/>
      <c r="DA714" s="249"/>
      <c r="DB714" s="249"/>
      <c r="DC714" s="249"/>
      <c r="DD714" s="249"/>
      <c r="DE714" s="249"/>
      <c r="DF714" s="249"/>
      <c r="DG714" s="249"/>
      <c r="DH714" s="249"/>
      <c r="DI714" s="249"/>
      <c r="DJ714" s="249"/>
      <c r="DK714" s="249"/>
      <c r="DL714" s="249"/>
      <c r="DM714" s="249"/>
      <c r="DN714" s="249"/>
      <c r="DO714" s="249"/>
      <c r="DP714" s="249"/>
      <c r="DQ714" s="249"/>
      <c r="DR714" s="249"/>
      <c r="DS714" s="249"/>
      <c r="DT714" s="249"/>
      <c r="DU714" s="249"/>
      <c r="DV714" s="249"/>
      <c r="DW714" s="249"/>
      <c r="DX714" s="249"/>
      <c r="DY714" s="249"/>
      <c r="DZ714" s="249"/>
      <c r="EA714" s="249"/>
      <c r="EB714" s="249"/>
      <c r="EC714" s="249"/>
      <c r="ED714" s="249"/>
      <c r="EE714" s="249"/>
      <c r="EF714" s="249"/>
      <c r="EG714" s="249"/>
      <c r="EH714" s="249"/>
      <c r="EI714" s="249"/>
      <c r="EJ714" s="249"/>
      <c r="EK714" s="249"/>
      <c r="EL714" s="249"/>
      <c r="EM714" s="249"/>
      <c r="EN714" s="249"/>
      <c r="EO714" s="249"/>
      <c r="EP714" s="249"/>
      <c r="EQ714" s="249"/>
      <c r="ER714" s="249"/>
      <c r="ES714" s="249"/>
      <c r="ET714" s="249"/>
      <c r="EU714" s="249"/>
      <c r="EV714" s="249"/>
      <c r="EW714" s="249"/>
      <c r="EX714" s="249"/>
      <c r="EY714" s="249"/>
      <c r="EZ714" s="249"/>
      <c r="FA714" s="249"/>
      <c r="FB714" s="249"/>
      <c r="FC714" s="249"/>
      <c r="FD714" s="249"/>
      <c r="FE714" s="249"/>
      <c r="FF714" s="249"/>
      <c r="FG714" s="249"/>
      <c r="FH714" s="249"/>
      <c r="FI714" s="249"/>
      <c r="FJ714" s="249"/>
      <c r="FK714" s="249"/>
      <c r="FL714" s="249"/>
      <c r="FM714" s="249"/>
      <c r="FN714" s="249"/>
      <c r="FO714" s="249"/>
      <c r="FP714" s="249"/>
      <c r="FQ714" s="249"/>
      <c r="FR714" s="249"/>
      <c r="FS714" s="249"/>
      <c r="FT714" s="249"/>
      <c r="FU714" s="249"/>
      <c r="FV714" s="249"/>
      <c r="FW714" s="249"/>
      <c r="FX714" s="249"/>
      <c r="FY714" s="249"/>
      <c r="FZ714" s="249"/>
      <c r="GA714" s="249"/>
      <c r="GB714" s="249"/>
      <c r="GC714" s="249"/>
      <c r="GD714" s="249"/>
      <c r="GE714" s="249"/>
      <c r="GF714" s="249"/>
      <c r="GG714" s="249"/>
      <c r="GH714" s="249"/>
      <c r="GI714" s="249"/>
      <c r="GJ714" s="249"/>
      <c r="GK714" s="249"/>
      <c r="GL714" s="249"/>
      <c r="GM714" s="249"/>
      <c r="GN714" s="249"/>
      <c r="GO714" s="249"/>
      <c r="GP714" s="249"/>
      <c r="GQ714" s="249"/>
      <c r="GR714" s="249"/>
    </row>
    <row r="715" spans="1:200" s="247" customFormat="1" x14ac:dyDescent="0.2">
      <c r="A715" s="267"/>
      <c r="B715" s="249"/>
      <c r="C715" s="252"/>
      <c r="Z715" s="255"/>
      <c r="AA715" s="250"/>
      <c r="AB715" s="249"/>
      <c r="AK715" s="249"/>
      <c r="AL715" s="249"/>
      <c r="AM715" s="249"/>
      <c r="AN715" s="249"/>
      <c r="AO715" s="249"/>
      <c r="AP715" s="249"/>
      <c r="AQ715" s="249"/>
      <c r="AR715" s="249"/>
      <c r="AS715" s="249"/>
      <c r="AT715" s="249"/>
      <c r="AU715" s="249"/>
      <c r="AV715" s="249"/>
      <c r="AW715" s="249"/>
      <c r="AX715" s="249"/>
      <c r="AY715" s="249"/>
      <c r="AZ715" s="249"/>
      <c r="BA715" s="249"/>
      <c r="BB715" s="249"/>
      <c r="BC715" s="249"/>
      <c r="BD715" s="249"/>
      <c r="BE715" s="249"/>
      <c r="BF715" s="249"/>
      <c r="BG715" s="249"/>
      <c r="BH715" s="249"/>
      <c r="BI715" s="249"/>
      <c r="BJ715" s="249"/>
      <c r="BK715" s="249"/>
      <c r="BL715" s="249"/>
      <c r="BM715" s="249"/>
      <c r="BN715" s="249"/>
      <c r="BO715" s="249"/>
      <c r="BP715" s="249"/>
      <c r="BQ715" s="249"/>
      <c r="BR715" s="249"/>
      <c r="BS715" s="249"/>
      <c r="BT715" s="249"/>
      <c r="BU715" s="249"/>
      <c r="BV715" s="249"/>
      <c r="BW715" s="249"/>
      <c r="BX715" s="249"/>
      <c r="BY715" s="249"/>
      <c r="BZ715" s="249"/>
      <c r="CA715" s="249"/>
      <c r="CB715" s="249"/>
      <c r="CC715" s="249"/>
      <c r="CD715" s="249"/>
      <c r="CE715" s="249"/>
      <c r="CF715" s="249"/>
      <c r="CG715" s="249"/>
      <c r="CH715" s="249"/>
      <c r="CI715" s="249"/>
      <c r="CJ715" s="249"/>
      <c r="CK715" s="249"/>
      <c r="CL715" s="249"/>
      <c r="CM715" s="249"/>
      <c r="CN715" s="249"/>
      <c r="CO715" s="249"/>
      <c r="CP715" s="249"/>
      <c r="CQ715" s="249"/>
      <c r="CR715" s="249"/>
      <c r="CS715" s="249"/>
      <c r="CT715" s="249"/>
      <c r="CU715" s="249"/>
      <c r="CV715" s="249"/>
      <c r="CW715" s="249"/>
      <c r="CX715" s="249"/>
      <c r="CY715" s="249"/>
      <c r="CZ715" s="249"/>
      <c r="DA715" s="249"/>
      <c r="DB715" s="249"/>
      <c r="DC715" s="249"/>
      <c r="DD715" s="249"/>
      <c r="DE715" s="249"/>
      <c r="DF715" s="249"/>
      <c r="DG715" s="249"/>
      <c r="DH715" s="249"/>
      <c r="DI715" s="249"/>
      <c r="DJ715" s="249"/>
      <c r="DK715" s="249"/>
      <c r="DL715" s="249"/>
      <c r="DM715" s="249"/>
      <c r="DN715" s="249"/>
      <c r="DO715" s="249"/>
      <c r="DP715" s="249"/>
      <c r="DQ715" s="249"/>
      <c r="DR715" s="249"/>
      <c r="DS715" s="249"/>
      <c r="DT715" s="249"/>
      <c r="DU715" s="249"/>
      <c r="DV715" s="249"/>
      <c r="DW715" s="249"/>
      <c r="DX715" s="249"/>
      <c r="DY715" s="249"/>
      <c r="DZ715" s="249"/>
      <c r="EA715" s="249"/>
      <c r="EB715" s="249"/>
      <c r="EC715" s="249"/>
      <c r="ED715" s="249"/>
      <c r="EE715" s="249"/>
      <c r="EF715" s="249"/>
      <c r="EG715" s="249"/>
      <c r="EH715" s="249"/>
      <c r="EI715" s="249"/>
      <c r="EJ715" s="249"/>
      <c r="EK715" s="249"/>
      <c r="EL715" s="249"/>
      <c r="EM715" s="249"/>
      <c r="EN715" s="249"/>
      <c r="EO715" s="249"/>
      <c r="EP715" s="249"/>
      <c r="EQ715" s="249"/>
      <c r="ER715" s="249"/>
      <c r="ES715" s="249"/>
      <c r="ET715" s="249"/>
      <c r="EU715" s="249"/>
      <c r="EV715" s="249"/>
      <c r="EW715" s="249"/>
      <c r="EX715" s="249"/>
      <c r="EY715" s="249"/>
      <c r="EZ715" s="249"/>
      <c r="FA715" s="249"/>
      <c r="FB715" s="249"/>
      <c r="FC715" s="249"/>
      <c r="FD715" s="249"/>
      <c r="FE715" s="249"/>
      <c r="FF715" s="249"/>
      <c r="FG715" s="249"/>
      <c r="FH715" s="249"/>
      <c r="FI715" s="249"/>
      <c r="FJ715" s="249"/>
      <c r="FK715" s="249"/>
      <c r="FL715" s="249"/>
      <c r="FM715" s="249"/>
      <c r="FN715" s="249"/>
      <c r="FO715" s="249"/>
      <c r="FP715" s="249"/>
      <c r="FQ715" s="249"/>
      <c r="FR715" s="249"/>
      <c r="FS715" s="249"/>
      <c r="FT715" s="249"/>
      <c r="FU715" s="249"/>
      <c r="FV715" s="249"/>
      <c r="FW715" s="249"/>
      <c r="FX715" s="249"/>
      <c r="FY715" s="249"/>
      <c r="FZ715" s="249"/>
      <c r="GA715" s="249"/>
      <c r="GB715" s="249"/>
      <c r="GC715" s="249"/>
      <c r="GD715" s="249"/>
      <c r="GE715" s="249"/>
      <c r="GF715" s="249"/>
      <c r="GG715" s="249"/>
      <c r="GH715" s="249"/>
      <c r="GI715" s="249"/>
      <c r="GJ715" s="249"/>
      <c r="GK715" s="249"/>
      <c r="GL715" s="249"/>
      <c r="GM715" s="249"/>
      <c r="GN715" s="249"/>
      <c r="GO715" s="249"/>
      <c r="GP715" s="249"/>
      <c r="GQ715" s="249"/>
      <c r="GR715" s="249"/>
    </row>
    <row r="716" spans="1:200" s="247" customFormat="1" x14ac:dyDescent="0.2">
      <c r="A716" s="267"/>
      <c r="B716" s="249"/>
      <c r="C716" s="252"/>
      <c r="Z716" s="255"/>
      <c r="AA716" s="250"/>
      <c r="AB716" s="249"/>
      <c r="AK716" s="249"/>
      <c r="AL716" s="249"/>
      <c r="AM716" s="249"/>
      <c r="AN716" s="249"/>
      <c r="AO716" s="249"/>
      <c r="AP716" s="249"/>
      <c r="AQ716" s="249"/>
      <c r="AR716" s="249"/>
      <c r="AS716" s="249"/>
      <c r="AT716" s="249"/>
      <c r="AU716" s="249"/>
      <c r="AV716" s="249"/>
      <c r="AW716" s="249"/>
      <c r="AX716" s="249"/>
      <c r="AY716" s="249"/>
      <c r="AZ716" s="249"/>
      <c r="BA716" s="249"/>
      <c r="BB716" s="249"/>
      <c r="BC716" s="249"/>
      <c r="BD716" s="249"/>
      <c r="BE716" s="249"/>
      <c r="BF716" s="249"/>
      <c r="BG716" s="249"/>
      <c r="BH716" s="249"/>
      <c r="BI716" s="249"/>
      <c r="BJ716" s="249"/>
      <c r="BK716" s="249"/>
      <c r="BL716" s="249"/>
      <c r="BM716" s="249"/>
      <c r="BN716" s="249"/>
      <c r="BO716" s="249"/>
      <c r="BP716" s="249"/>
      <c r="BQ716" s="249"/>
      <c r="BR716" s="249"/>
      <c r="BS716" s="249"/>
      <c r="BT716" s="249"/>
      <c r="BU716" s="249"/>
      <c r="BV716" s="249"/>
      <c r="BW716" s="249"/>
      <c r="BX716" s="249"/>
      <c r="BY716" s="249"/>
      <c r="BZ716" s="249"/>
      <c r="CA716" s="249"/>
      <c r="CB716" s="249"/>
      <c r="CC716" s="249"/>
      <c r="CD716" s="249"/>
      <c r="CE716" s="249"/>
      <c r="CF716" s="249"/>
      <c r="CG716" s="249"/>
      <c r="CH716" s="249"/>
      <c r="CI716" s="249"/>
      <c r="CJ716" s="249"/>
      <c r="CK716" s="249"/>
      <c r="CL716" s="249"/>
      <c r="CM716" s="249"/>
      <c r="CN716" s="249"/>
      <c r="CO716" s="249"/>
      <c r="CP716" s="249"/>
      <c r="CQ716" s="249"/>
      <c r="CR716" s="249"/>
      <c r="CS716" s="249"/>
      <c r="CT716" s="249"/>
      <c r="CU716" s="249"/>
      <c r="CV716" s="249"/>
      <c r="CW716" s="249"/>
      <c r="CX716" s="249"/>
      <c r="CY716" s="249"/>
      <c r="CZ716" s="249"/>
      <c r="DA716" s="249"/>
      <c r="DB716" s="249"/>
      <c r="DC716" s="249"/>
      <c r="DD716" s="249"/>
      <c r="DE716" s="249"/>
      <c r="DF716" s="249"/>
      <c r="DG716" s="249"/>
      <c r="DH716" s="249"/>
      <c r="DI716" s="249"/>
      <c r="DJ716" s="249"/>
      <c r="DK716" s="249"/>
      <c r="DL716" s="249"/>
      <c r="DM716" s="249"/>
      <c r="DN716" s="249"/>
      <c r="DO716" s="249"/>
      <c r="DP716" s="249"/>
      <c r="DQ716" s="249"/>
      <c r="DR716" s="249"/>
      <c r="DS716" s="249"/>
      <c r="DT716" s="249"/>
      <c r="DU716" s="249"/>
      <c r="DV716" s="249"/>
      <c r="DW716" s="249"/>
      <c r="DX716" s="249"/>
      <c r="DY716" s="249"/>
      <c r="DZ716" s="249"/>
      <c r="EA716" s="249"/>
      <c r="EB716" s="249"/>
      <c r="EC716" s="249"/>
      <c r="ED716" s="249"/>
      <c r="EE716" s="249"/>
      <c r="EF716" s="249"/>
      <c r="EG716" s="249"/>
      <c r="EH716" s="249"/>
      <c r="EI716" s="249"/>
      <c r="EJ716" s="249"/>
      <c r="EK716" s="249"/>
      <c r="EL716" s="249"/>
      <c r="EM716" s="249"/>
      <c r="EN716" s="249"/>
      <c r="EO716" s="249"/>
      <c r="EP716" s="249"/>
      <c r="EQ716" s="249"/>
      <c r="ER716" s="249"/>
      <c r="ES716" s="249"/>
      <c r="ET716" s="249"/>
      <c r="EU716" s="249"/>
      <c r="EV716" s="249"/>
      <c r="EW716" s="249"/>
      <c r="EX716" s="249"/>
      <c r="EY716" s="249"/>
      <c r="EZ716" s="249"/>
      <c r="FA716" s="249"/>
      <c r="FB716" s="249"/>
      <c r="FC716" s="249"/>
      <c r="FD716" s="249"/>
      <c r="FE716" s="249"/>
      <c r="FF716" s="249"/>
      <c r="FG716" s="249"/>
      <c r="FH716" s="249"/>
      <c r="FI716" s="249"/>
      <c r="FJ716" s="249"/>
      <c r="FK716" s="249"/>
      <c r="FL716" s="249"/>
      <c r="FM716" s="249"/>
      <c r="FN716" s="249"/>
      <c r="FO716" s="249"/>
      <c r="FP716" s="249"/>
      <c r="FQ716" s="249"/>
      <c r="FR716" s="249"/>
      <c r="FS716" s="249"/>
      <c r="FT716" s="249"/>
      <c r="FU716" s="249"/>
      <c r="FV716" s="249"/>
      <c r="FW716" s="249"/>
      <c r="FX716" s="249"/>
      <c r="FY716" s="249"/>
      <c r="FZ716" s="249"/>
      <c r="GA716" s="249"/>
      <c r="GB716" s="249"/>
      <c r="GC716" s="249"/>
      <c r="GD716" s="249"/>
      <c r="GE716" s="249"/>
      <c r="GF716" s="249"/>
      <c r="GG716" s="249"/>
      <c r="GH716" s="249"/>
      <c r="GI716" s="249"/>
      <c r="GJ716" s="249"/>
      <c r="GK716" s="249"/>
      <c r="GL716" s="249"/>
      <c r="GM716" s="249"/>
      <c r="GN716" s="249"/>
      <c r="GO716" s="249"/>
      <c r="GP716" s="249"/>
      <c r="GQ716" s="249"/>
      <c r="GR716" s="249"/>
    </row>
    <row r="717" spans="1:200" s="247" customFormat="1" x14ac:dyDescent="0.2">
      <c r="A717" s="267"/>
      <c r="B717" s="249"/>
      <c r="C717" s="252"/>
      <c r="Z717" s="255"/>
      <c r="AA717" s="250"/>
      <c r="AB717" s="249"/>
      <c r="AK717" s="249"/>
      <c r="AL717" s="249"/>
      <c r="AM717" s="249"/>
      <c r="AN717" s="249"/>
      <c r="AO717" s="249"/>
      <c r="AP717" s="249"/>
      <c r="AQ717" s="249"/>
      <c r="AR717" s="249"/>
      <c r="AS717" s="249"/>
      <c r="AT717" s="249"/>
      <c r="AU717" s="249"/>
      <c r="AV717" s="249"/>
      <c r="AW717" s="249"/>
      <c r="AX717" s="249"/>
      <c r="AY717" s="249"/>
      <c r="AZ717" s="249"/>
      <c r="BA717" s="249"/>
      <c r="BB717" s="249"/>
      <c r="BC717" s="249"/>
      <c r="BD717" s="249"/>
      <c r="BE717" s="249"/>
      <c r="BF717" s="249"/>
      <c r="BG717" s="249"/>
      <c r="BH717" s="249"/>
      <c r="BI717" s="249"/>
      <c r="BJ717" s="249"/>
      <c r="BK717" s="249"/>
      <c r="BL717" s="249"/>
      <c r="BM717" s="249"/>
      <c r="BN717" s="249"/>
      <c r="BO717" s="249"/>
      <c r="BP717" s="249"/>
      <c r="BQ717" s="249"/>
      <c r="BR717" s="249"/>
      <c r="BS717" s="249"/>
      <c r="BT717" s="249"/>
      <c r="BU717" s="249"/>
      <c r="BV717" s="249"/>
      <c r="BW717" s="249"/>
      <c r="BX717" s="249"/>
      <c r="BY717" s="249"/>
      <c r="BZ717" s="249"/>
      <c r="CA717" s="249"/>
      <c r="CB717" s="249"/>
      <c r="CC717" s="249"/>
      <c r="CD717" s="249"/>
      <c r="CE717" s="249"/>
      <c r="CF717" s="249"/>
      <c r="CG717" s="249"/>
      <c r="CH717" s="249"/>
      <c r="CI717" s="249"/>
      <c r="CJ717" s="249"/>
      <c r="CK717" s="249"/>
      <c r="CL717" s="249"/>
      <c r="CM717" s="249"/>
      <c r="CN717" s="249"/>
      <c r="CO717" s="249"/>
      <c r="CP717" s="249"/>
      <c r="CQ717" s="249"/>
      <c r="CR717" s="249"/>
      <c r="CS717" s="249"/>
      <c r="CT717" s="249"/>
      <c r="CU717" s="249"/>
      <c r="CV717" s="249"/>
      <c r="CW717" s="249"/>
      <c r="CX717" s="249"/>
      <c r="CY717" s="249"/>
      <c r="CZ717" s="249"/>
      <c r="DA717" s="249"/>
      <c r="DB717" s="249"/>
      <c r="DC717" s="249"/>
      <c r="DD717" s="249"/>
      <c r="DE717" s="249"/>
      <c r="DF717" s="249"/>
      <c r="DG717" s="249"/>
      <c r="DH717" s="249"/>
      <c r="DI717" s="249"/>
      <c r="DJ717" s="249"/>
      <c r="DK717" s="249"/>
      <c r="DL717" s="249"/>
      <c r="DM717" s="249"/>
      <c r="DN717" s="249"/>
      <c r="DO717" s="249"/>
      <c r="DP717" s="249"/>
      <c r="DQ717" s="249"/>
      <c r="DR717" s="249"/>
      <c r="DS717" s="249"/>
      <c r="DT717" s="249"/>
      <c r="DU717" s="249"/>
      <c r="DV717" s="249"/>
      <c r="DW717" s="249"/>
      <c r="DX717" s="249"/>
      <c r="DY717" s="249"/>
      <c r="DZ717" s="249"/>
      <c r="EA717" s="249"/>
      <c r="EB717" s="249"/>
      <c r="EC717" s="249"/>
      <c r="ED717" s="249"/>
      <c r="EE717" s="249"/>
      <c r="EF717" s="249"/>
      <c r="EG717" s="249"/>
      <c r="EH717" s="249"/>
      <c r="EI717" s="249"/>
      <c r="EJ717" s="249"/>
      <c r="EK717" s="249"/>
      <c r="EL717" s="249"/>
      <c r="EM717" s="249"/>
      <c r="EN717" s="249"/>
      <c r="EO717" s="249"/>
      <c r="EP717" s="249"/>
      <c r="EQ717" s="249"/>
      <c r="ER717" s="249"/>
      <c r="ES717" s="249"/>
      <c r="ET717" s="249"/>
      <c r="EU717" s="249"/>
      <c r="EV717" s="249"/>
      <c r="EW717" s="249"/>
      <c r="EX717" s="249"/>
      <c r="EY717" s="249"/>
      <c r="EZ717" s="249"/>
      <c r="FA717" s="249"/>
      <c r="FB717" s="249"/>
      <c r="FC717" s="249"/>
      <c r="FD717" s="249"/>
      <c r="FE717" s="249"/>
      <c r="FF717" s="249"/>
      <c r="FG717" s="249"/>
      <c r="FH717" s="249"/>
      <c r="FI717" s="249"/>
      <c r="FJ717" s="249"/>
      <c r="FK717" s="249"/>
      <c r="FL717" s="249"/>
      <c r="FM717" s="249"/>
      <c r="FN717" s="249"/>
      <c r="FO717" s="249"/>
      <c r="FP717" s="249"/>
      <c r="FQ717" s="249"/>
      <c r="FR717" s="249"/>
      <c r="FS717" s="249"/>
      <c r="FT717" s="249"/>
      <c r="FU717" s="249"/>
      <c r="FV717" s="249"/>
      <c r="FW717" s="249"/>
      <c r="FX717" s="249"/>
      <c r="FY717" s="249"/>
      <c r="FZ717" s="249"/>
      <c r="GA717" s="249"/>
      <c r="GB717" s="249"/>
      <c r="GC717" s="249"/>
      <c r="GD717" s="249"/>
      <c r="GE717" s="249"/>
      <c r="GF717" s="249"/>
      <c r="GG717" s="249"/>
      <c r="GH717" s="249"/>
      <c r="GI717" s="249"/>
      <c r="GJ717" s="249"/>
      <c r="GK717" s="249"/>
      <c r="GL717" s="249"/>
      <c r="GM717" s="249"/>
      <c r="GN717" s="249"/>
      <c r="GO717" s="249"/>
      <c r="GP717" s="249"/>
      <c r="GQ717" s="249"/>
      <c r="GR717" s="249"/>
    </row>
    <row r="718" spans="1:200" s="247" customFormat="1" x14ac:dyDescent="0.2">
      <c r="A718" s="267"/>
      <c r="B718" s="249"/>
      <c r="C718" s="252"/>
      <c r="Z718" s="255"/>
      <c r="AA718" s="250"/>
      <c r="AB718" s="249"/>
      <c r="AK718" s="249"/>
      <c r="AL718" s="249"/>
      <c r="AM718" s="249"/>
      <c r="AN718" s="249"/>
      <c r="AO718" s="249"/>
      <c r="AP718" s="249"/>
      <c r="AQ718" s="249"/>
      <c r="AR718" s="249"/>
      <c r="AS718" s="249"/>
      <c r="AT718" s="249"/>
      <c r="AU718" s="249"/>
      <c r="AV718" s="249"/>
      <c r="AW718" s="249"/>
      <c r="AX718" s="249"/>
      <c r="AY718" s="249"/>
      <c r="AZ718" s="249"/>
      <c r="BA718" s="249"/>
      <c r="BB718" s="249"/>
      <c r="BC718" s="249"/>
      <c r="BD718" s="249"/>
      <c r="BE718" s="249"/>
      <c r="BF718" s="249"/>
      <c r="BG718" s="249"/>
      <c r="BH718" s="249"/>
      <c r="BI718" s="249"/>
      <c r="BJ718" s="249"/>
      <c r="BK718" s="249"/>
      <c r="BL718" s="249"/>
      <c r="BM718" s="249"/>
      <c r="BN718" s="249"/>
      <c r="BO718" s="249"/>
      <c r="BP718" s="249"/>
      <c r="BQ718" s="249"/>
      <c r="BR718" s="249"/>
      <c r="BS718" s="249"/>
      <c r="BT718" s="249"/>
      <c r="BU718" s="249"/>
      <c r="BV718" s="249"/>
      <c r="BW718" s="249"/>
      <c r="BX718" s="249"/>
      <c r="BY718" s="249"/>
      <c r="BZ718" s="249"/>
      <c r="CA718" s="249"/>
      <c r="CB718" s="249"/>
      <c r="CC718" s="249"/>
      <c r="CD718" s="249"/>
      <c r="CE718" s="249"/>
      <c r="CF718" s="249"/>
      <c r="CG718" s="249"/>
      <c r="CH718" s="249"/>
      <c r="CI718" s="249"/>
      <c r="CJ718" s="249"/>
      <c r="CK718" s="249"/>
      <c r="CL718" s="249"/>
      <c r="CM718" s="249"/>
      <c r="CN718" s="249"/>
      <c r="CO718" s="249"/>
      <c r="CP718" s="249"/>
      <c r="CQ718" s="249"/>
      <c r="CR718" s="249"/>
      <c r="CS718" s="249"/>
      <c r="CT718" s="249"/>
      <c r="CU718" s="249"/>
      <c r="CV718" s="249"/>
      <c r="CW718" s="249"/>
      <c r="CX718" s="249"/>
      <c r="CY718" s="249"/>
      <c r="CZ718" s="249"/>
      <c r="DA718" s="249"/>
      <c r="DB718" s="249"/>
      <c r="DC718" s="249"/>
      <c r="DD718" s="249"/>
      <c r="DE718" s="249"/>
      <c r="DF718" s="249"/>
      <c r="DG718" s="249"/>
      <c r="DH718" s="249"/>
      <c r="DI718" s="249"/>
      <c r="DJ718" s="249"/>
      <c r="DK718" s="249"/>
      <c r="DL718" s="249"/>
      <c r="DM718" s="249"/>
      <c r="DN718" s="249"/>
      <c r="DO718" s="249"/>
      <c r="DP718" s="249"/>
      <c r="DQ718" s="249"/>
      <c r="DR718" s="249"/>
      <c r="DS718" s="249"/>
      <c r="DT718" s="249"/>
      <c r="DU718" s="249"/>
      <c r="DV718" s="249"/>
      <c r="DW718" s="249"/>
      <c r="DX718" s="249"/>
      <c r="DY718" s="249"/>
      <c r="DZ718" s="249"/>
      <c r="EA718" s="249"/>
      <c r="EB718" s="249"/>
      <c r="EC718" s="249"/>
      <c r="ED718" s="249"/>
      <c r="EE718" s="249"/>
      <c r="EF718" s="249"/>
      <c r="EG718" s="249"/>
      <c r="EH718" s="249"/>
      <c r="EI718" s="249"/>
      <c r="EJ718" s="249"/>
      <c r="EK718" s="249"/>
      <c r="EL718" s="249"/>
      <c r="EM718" s="249"/>
      <c r="EN718" s="249"/>
      <c r="EO718" s="249"/>
      <c r="EP718" s="249"/>
      <c r="EQ718" s="249"/>
      <c r="ER718" s="249"/>
      <c r="ES718" s="249"/>
      <c r="ET718" s="249"/>
      <c r="EU718" s="249"/>
      <c r="EV718" s="249"/>
      <c r="EW718" s="249"/>
      <c r="EX718" s="249"/>
      <c r="EY718" s="249"/>
      <c r="EZ718" s="249"/>
      <c r="FA718" s="249"/>
      <c r="FB718" s="249"/>
      <c r="FC718" s="249"/>
      <c r="FD718" s="249"/>
      <c r="FE718" s="249"/>
      <c r="FF718" s="249"/>
      <c r="FG718" s="249"/>
      <c r="FH718" s="249"/>
      <c r="FI718" s="249"/>
      <c r="FJ718" s="249"/>
      <c r="FK718" s="249"/>
      <c r="FL718" s="249"/>
      <c r="FM718" s="249"/>
      <c r="FN718" s="249"/>
      <c r="FO718" s="249"/>
      <c r="FP718" s="249"/>
      <c r="FQ718" s="249"/>
      <c r="FR718" s="249"/>
      <c r="FS718" s="249"/>
      <c r="FT718" s="249"/>
      <c r="FU718" s="249"/>
      <c r="FV718" s="249"/>
      <c r="FW718" s="249"/>
      <c r="FX718" s="249"/>
      <c r="FY718" s="249"/>
      <c r="FZ718" s="249"/>
      <c r="GA718" s="249"/>
      <c r="GB718" s="249"/>
      <c r="GC718" s="249"/>
      <c r="GD718" s="249"/>
      <c r="GE718" s="249"/>
      <c r="GF718" s="249"/>
      <c r="GG718" s="249"/>
      <c r="GH718" s="249"/>
      <c r="GI718" s="249"/>
      <c r="GJ718" s="249"/>
      <c r="GK718" s="249"/>
      <c r="GL718" s="249"/>
      <c r="GM718" s="249"/>
      <c r="GN718" s="249"/>
      <c r="GO718" s="249"/>
      <c r="GP718" s="249"/>
      <c r="GQ718" s="249"/>
      <c r="GR718" s="249"/>
    </row>
    <row r="719" spans="1:200" s="247" customFormat="1" x14ac:dyDescent="0.2">
      <c r="A719" s="267"/>
      <c r="B719" s="249"/>
      <c r="C719" s="252"/>
      <c r="Z719" s="255"/>
      <c r="AA719" s="250"/>
      <c r="AB719" s="249"/>
      <c r="AK719" s="249"/>
      <c r="AL719" s="249"/>
      <c r="AM719" s="249"/>
      <c r="AN719" s="249"/>
      <c r="AO719" s="249"/>
      <c r="AP719" s="249"/>
      <c r="AQ719" s="249"/>
      <c r="AR719" s="249"/>
      <c r="AS719" s="249"/>
      <c r="AT719" s="249"/>
      <c r="AU719" s="249"/>
      <c r="AV719" s="249"/>
      <c r="AW719" s="249"/>
      <c r="AX719" s="249"/>
      <c r="AY719" s="249"/>
      <c r="AZ719" s="249"/>
      <c r="BA719" s="249"/>
      <c r="BB719" s="249"/>
      <c r="BC719" s="249"/>
      <c r="BD719" s="249"/>
      <c r="BE719" s="249"/>
      <c r="BF719" s="249"/>
      <c r="BG719" s="249"/>
      <c r="BH719" s="249"/>
      <c r="BI719" s="249"/>
      <c r="BJ719" s="249"/>
      <c r="BK719" s="249"/>
      <c r="BL719" s="249"/>
      <c r="BM719" s="249"/>
      <c r="BN719" s="249"/>
      <c r="BO719" s="249"/>
      <c r="BP719" s="249"/>
      <c r="BQ719" s="249"/>
      <c r="BR719" s="249"/>
      <c r="BS719" s="249"/>
      <c r="BT719" s="249"/>
      <c r="BU719" s="249"/>
      <c r="BV719" s="249"/>
      <c r="BW719" s="249"/>
      <c r="BX719" s="249"/>
      <c r="BY719" s="249"/>
      <c r="BZ719" s="249"/>
      <c r="CA719" s="249"/>
      <c r="CB719" s="249"/>
      <c r="CC719" s="249"/>
      <c r="CD719" s="249"/>
      <c r="CE719" s="249"/>
      <c r="CF719" s="249"/>
      <c r="CG719" s="249"/>
      <c r="CH719" s="249"/>
      <c r="CI719" s="249"/>
      <c r="CJ719" s="249"/>
      <c r="CK719" s="249"/>
      <c r="CL719" s="249"/>
      <c r="CM719" s="249"/>
      <c r="CN719" s="249"/>
      <c r="CO719" s="249"/>
      <c r="CP719" s="249"/>
      <c r="CQ719" s="249"/>
      <c r="CR719" s="249"/>
      <c r="CS719" s="249"/>
      <c r="CT719" s="249"/>
      <c r="CU719" s="249"/>
      <c r="CV719" s="249"/>
      <c r="CW719" s="249"/>
      <c r="CX719" s="249"/>
      <c r="CY719" s="249"/>
      <c r="CZ719" s="249"/>
      <c r="DA719" s="249"/>
      <c r="DB719" s="249"/>
      <c r="DC719" s="249"/>
      <c r="DD719" s="249"/>
      <c r="DE719" s="249"/>
      <c r="DF719" s="249"/>
      <c r="DG719" s="249"/>
      <c r="DH719" s="249"/>
      <c r="DI719" s="249"/>
      <c r="DJ719" s="249"/>
      <c r="DK719" s="249"/>
      <c r="DL719" s="249"/>
      <c r="DM719" s="249"/>
      <c r="DN719" s="249"/>
      <c r="DO719" s="249"/>
      <c r="DP719" s="249"/>
      <c r="DQ719" s="249"/>
      <c r="DR719" s="249"/>
      <c r="DS719" s="249"/>
      <c r="DT719" s="249"/>
      <c r="DU719" s="249"/>
      <c r="DV719" s="249"/>
      <c r="DW719" s="249"/>
      <c r="DX719" s="249"/>
      <c r="DY719" s="249"/>
      <c r="DZ719" s="249"/>
      <c r="EA719" s="249"/>
      <c r="EB719" s="249"/>
      <c r="EC719" s="249"/>
      <c r="ED719" s="249"/>
      <c r="EE719" s="249"/>
      <c r="EF719" s="249"/>
      <c r="EG719" s="249"/>
      <c r="EH719" s="249"/>
      <c r="EI719" s="249"/>
      <c r="EJ719" s="249"/>
      <c r="EK719" s="249"/>
      <c r="EL719" s="249"/>
      <c r="EM719" s="249"/>
      <c r="EN719" s="249"/>
      <c r="EO719" s="249"/>
      <c r="EP719" s="249"/>
      <c r="EQ719" s="249"/>
      <c r="ER719" s="249"/>
      <c r="ES719" s="249"/>
      <c r="ET719" s="249"/>
      <c r="EU719" s="249"/>
      <c r="EV719" s="249"/>
      <c r="EW719" s="249"/>
      <c r="EX719" s="249"/>
      <c r="EY719" s="249"/>
      <c r="EZ719" s="249"/>
      <c r="FA719" s="249"/>
      <c r="FB719" s="249"/>
      <c r="FC719" s="249"/>
      <c r="FD719" s="249"/>
      <c r="FE719" s="249"/>
      <c r="FF719" s="249"/>
      <c r="FG719" s="249"/>
      <c r="FH719" s="249"/>
      <c r="FI719" s="249"/>
      <c r="FJ719" s="249"/>
      <c r="FK719" s="249"/>
      <c r="FL719" s="249"/>
      <c r="FM719" s="249"/>
      <c r="FN719" s="249"/>
      <c r="FO719" s="249"/>
      <c r="FP719" s="249"/>
      <c r="FQ719" s="249"/>
      <c r="FR719" s="249"/>
      <c r="FS719" s="249"/>
      <c r="FT719" s="249"/>
      <c r="FU719" s="249"/>
      <c r="FV719" s="249"/>
      <c r="FW719" s="249"/>
      <c r="FX719" s="249"/>
      <c r="FY719" s="249"/>
      <c r="FZ719" s="249"/>
      <c r="GA719" s="249"/>
      <c r="GB719" s="249"/>
      <c r="GC719" s="249"/>
      <c r="GD719" s="249"/>
      <c r="GE719" s="249"/>
      <c r="GF719" s="249"/>
      <c r="GG719" s="249"/>
      <c r="GH719" s="249"/>
      <c r="GI719" s="249"/>
      <c r="GJ719" s="249"/>
      <c r="GK719" s="249"/>
      <c r="GL719" s="249"/>
      <c r="GM719" s="249"/>
      <c r="GN719" s="249"/>
      <c r="GO719" s="249"/>
      <c r="GP719" s="249"/>
      <c r="GQ719" s="249"/>
      <c r="GR719" s="249"/>
    </row>
    <row r="720" spans="1:200" s="247" customFormat="1" x14ac:dyDescent="0.2">
      <c r="A720" s="267"/>
      <c r="B720" s="249"/>
      <c r="C720" s="252"/>
      <c r="Z720" s="255"/>
      <c r="AA720" s="250"/>
      <c r="AB720" s="249"/>
      <c r="AK720" s="249"/>
      <c r="AL720" s="249"/>
      <c r="AM720" s="249"/>
      <c r="AN720" s="249"/>
      <c r="AO720" s="249"/>
      <c r="AP720" s="249"/>
      <c r="AQ720" s="249"/>
      <c r="AR720" s="249"/>
      <c r="AS720" s="249"/>
      <c r="AT720" s="249"/>
      <c r="AU720" s="249"/>
      <c r="AV720" s="249"/>
      <c r="AW720" s="249"/>
      <c r="AX720" s="249"/>
      <c r="AY720" s="249"/>
      <c r="AZ720" s="249"/>
      <c r="BA720" s="249"/>
      <c r="BB720" s="249"/>
      <c r="BC720" s="249"/>
      <c r="BD720" s="249"/>
      <c r="BE720" s="249"/>
      <c r="BF720" s="249"/>
      <c r="BG720" s="249"/>
      <c r="BH720" s="249"/>
      <c r="BI720" s="249"/>
      <c r="BJ720" s="249"/>
      <c r="BK720" s="249"/>
      <c r="BL720" s="249"/>
      <c r="BM720" s="249"/>
      <c r="BN720" s="249"/>
      <c r="BO720" s="249"/>
      <c r="BP720" s="249"/>
      <c r="BQ720" s="249"/>
      <c r="BR720" s="249"/>
      <c r="BS720" s="249"/>
      <c r="BT720" s="249"/>
      <c r="BU720" s="249"/>
      <c r="BV720" s="249"/>
      <c r="BW720" s="249"/>
      <c r="BX720" s="249"/>
      <c r="BY720" s="249"/>
      <c r="BZ720" s="249"/>
      <c r="CA720" s="249"/>
      <c r="CB720" s="249"/>
      <c r="CC720" s="249"/>
      <c r="CD720" s="249"/>
      <c r="CE720" s="249"/>
      <c r="CF720" s="249"/>
      <c r="CG720" s="249"/>
      <c r="CH720" s="249"/>
      <c r="CI720" s="249"/>
      <c r="CJ720" s="249"/>
      <c r="CK720" s="249"/>
      <c r="CL720" s="249"/>
      <c r="CM720" s="249"/>
      <c r="CN720" s="249"/>
      <c r="CO720" s="249"/>
      <c r="CP720" s="249"/>
      <c r="CQ720" s="249"/>
      <c r="CR720" s="249"/>
      <c r="CS720" s="249"/>
      <c r="CT720" s="249"/>
      <c r="CU720" s="249"/>
      <c r="CV720" s="249"/>
      <c r="CW720" s="249"/>
      <c r="CX720" s="249"/>
      <c r="CY720" s="249"/>
      <c r="CZ720" s="249"/>
      <c r="DA720" s="249"/>
      <c r="DB720" s="249"/>
      <c r="DC720" s="249"/>
      <c r="DD720" s="249"/>
      <c r="DE720" s="249"/>
      <c r="DF720" s="249"/>
      <c r="DG720" s="249"/>
      <c r="DH720" s="249"/>
      <c r="DI720" s="249"/>
      <c r="DJ720" s="249"/>
      <c r="DK720" s="249"/>
      <c r="DL720" s="249"/>
      <c r="DM720" s="249"/>
      <c r="DN720" s="249"/>
      <c r="DO720" s="249"/>
      <c r="DP720" s="249"/>
      <c r="DQ720" s="249"/>
      <c r="DR720" s="249"/>
      <c r="DS720" s="249"/>
      <c r="DT720" s="249"/>
      <c r="DU720" s="249"/>
      <c r="DV720" s="249"/>
      <c r="DW720" s="249"/>
      <c r="DX720" s="249"/>
      <c r="DY720" s="249"/>
      <c r="DZ720" s="249"/>
      <c r="EA720" s="249"/>
      <c r="EB720" s="249"/>
      <c r="EC720" s="249"/>
      <c r="ED720" s="249"/>
      <c r="EE720" s="249"/>
      <c r="EF720" s="249"/>
      <c r="EG720" s="249"/>
      <c r="EH720" s="249"/>
      <c r="EI720" s="249"/>
      <c r="EJ720" s="249"/>
      <c r="EK720" s="249"/>
      <c r="EL720" s="249"/>
      <c r="EM720" s="249"/>
      <c r="EN720" s="249"/>
      <c r="EO720" s="249"/>
      <c r="EP720" s="249"/>
      <c r="EQ720" s="249"/>
      <c r="ER720" s="249"/>
      <c r="ES720" s="249"/>
      <c r="ET720" s="249"/>
      <c r="EU720" s="249"/>
      <c r="EV720" s="249"/>
      <c r="EW720" s="249"/>
      <c r="EX720" s="249"/>
      <c r="EY720" s="249"/>
      <c r="EZ720" s="249"/>
      <c r="FA720" s="249"/>
      <c r="FB720" s="249"/>
      <c r="FC720" s="249"/>
      <c r="FD720" s="249"/>
      <c r="FE720" s="249"/>
      <c r="FF720" s="249"/>
      <c r="FG720" s="249"/>
      <c r="FH720" s="249"/>
      <c r="FI720" s="249"/>
      <c r="FJ720" s="249"/>
      <c r="FK720" s="249"/>
      <c r="FL720" s="249"/>
      <c r="FM720" s="249"/>
      <c r="FN720" s="249"/>
      <c r="FO720" s="249"/>
      <c r="FP720" s="249"/>
      <c r="FQ720" s="249"/>
      <c r="FR720" s="249"/>
      <c r="FS720" s="249"/>
      <c r="FT720" s="249"/>
      <c r="FU720" s="249"/>
      <c r="FV720" s="249"/>
      <c r="FW720" s="249"/>
      <c r="FX720" s="249"/>
      <c r="FY720" s="249"/>
      <c r="FZ720" s="249"/>
      <c r="GA720" s="249"/>
      <c r="GB720" s="249"/>
      <c r="GC720" s="249"/>
      <c r="GD720" s="249"/>
      <c r="GE720" s="249"/>
      <c r="GF720" s="249"/>
      <c r="GG720" s="249"/>
      <c r="GH720" s="249"/>
      <c r="GI720" s="249"/>
      <c r="GJ720" s="249"/>
      <c r="GK720" s="249"/>
      <c r="GL720" s="249"/>
      <c r="GM720" s="249"/>
      <c r="GN720" s="249"/>
      <c r="GO720" s="249"/>
      <c r="GP720" s="249"/>
      <c r="GQ720" s="249"/>
      <c r="GR720" s="249"/>
    </row>
    <row r="721" spans="1:200" s="247" customFormat="1" x14ac:dyDescent="0.2">
      <c r="A721" s="267"/>
      <c r="B721" s="249"/>
      <c r="C721" s="252"/>
      <c r="Z721" s="255"/>
      <c r="AA721" s="250"/>
      <c r="AB721" s="249"/>
      <c r="AK721" s="249"/>
      <c r="AL721" s="249"/>
      <c r="AM721" s="249"/>
      <c r="AN721" s="249"/>
      <c r="AO721" s="249"/>
      <c r="AP721" s="249"/>
      <c r="AQ721" s="249"/>
      <c r="AR721" s="249"/>
      <c r="AS721" s="249"/>
      <c r="AT721" s="249"/>
      <c r="AU721" s="249"/>
      <c r="AV721" s="249"/>
      <c r="AW721" s="249"/>
      <c r="AX721" s="249"/>
      <c r="AY721" s="249"/>
      <c r="AZ721" s="249"/>
      <c r="BA721" s="249"/>
      <c r="BB721" s="249"/>
      <c r="BC721" s="249"/>
      <c r="BD721" s="249"/>
      <c r="BE721" s="249"/>
      <c r="BF721" s="249"/>
      <c r="BG721" s="249"/>
      <c r="BH721" s="249"/>
      <c r="BI721" s="249"/>
      <c r="BJ721" s="249"/>
      <c r="BK721" s="249"/>
      <c r="BL721" s="249"/>
      <c r="BM721" s="249"/>
      <c r="BN721" s="249"/>
      <c r="BO721" s="249"/>
      <c r="BP721" s="249"/>
      <c r="BQ721" s="249"/>
      <c r="BR721" s="249"/>
      <c r="BS721" s="249"/>
      <c r="BT721" s="249"/>
      <c r="BU721" s="249"/>
      <c r="BV721" s="249"/>
      <c r="BW721" s="249"/>
      <c r="BX721" s="249"/>
      <c r="BY721" s="249"/>
      <c r="BZ721" s="249"/>
      <c r="CA721" s="249"/>
      <c r="CB721" s="249"/>
      <c r="CC721" s="249"/>
      <c r="CD721" s="249"/>
      <c r="CE721" s="249"/>
      <c r="CF721" s="249"/>
      <c r="CG721" s="249"/>
      <c r="CH721" s="249"/>
      <c r="CI721" s="249"/>
      <c r="CJ721" s="249"/>
      <c r="CK721" s="249"/>
      <c r="CL721" s="249"/>
      <c r="CM721" s="249"/>
      <c r="CN721" s="249"/>
      <c r="CO721" s="249"/>
      <c r="CP721" s="249"/>
      <c r="CQ721" s="249"/>
      <c r="CR721" s="249"/>
      <c r="CS721" s="249"/>
      <c r="CT721" s="249"/>
      <c r="CU721" s="249"/>
      <c r="CV721" s="249"/>
      <c r="CW721" s="249"/>
      <c r="CX721" s="249"/>
      <c r="CY721" s="249"/>
      <c r="CZ721" s="249"/>
      <c r="DA721" s="249"/>
      <c r="DB721" s="249"/>
      <c r="DC721" s="249"/>
      <c r="DD721" s="249"/>
      <c r="DE721" s="249"/>
      <c r="DF721" s="249"/>
      <c r="DG721" s="249"/>
      <c r="DH721" s="249"/>
      <c r="DI721" s="249"/>
      <c r="DJ721" s="249"/>
      <c r="DK721" s="249"/>
      <c r="DL721" s="249"/>
      <c r="DM721" s="249"/>
      <c r="DN721" s="249"/>
      <c r="DO721" s="249"/>
      <c r="DP721" s="249"/>
      <c r="DQ721" s="249"/>
      <c r="DR721" s="249"/>
      <c r="DS721" s="249"/>
      <c r="DT721" s="249"/>
      <c r="DU721" s="249"/>
      <c r="DV721" s="249"/>
      <c r="DW721" s="249"/>
      <c r="DX721" s="249"/>
      <c r="DY721" s="249"/>
      <c r="DZ721" s="249"/>
      <c r="EA721" s="249"/>
      <c r="EB721" s="249"/>
      <c r="EC721" s="249"/>
      <c r="ED721" s="249"/>
      <c r="EE721" s="249"/>
      <c r="EF721" s="249"/>
      <c r="EG721" s="249"/>
      <c r="EH721" s="249"/>
      <c r="EI721" s="249"/>
      <c r="EJ721" s="249"/>
      <c r="EK721" s="249"/>
      <c r="EL721" s="249"/>
      <c r="EM721" s="249"/>
      <c r="EN721" s="249"/>
      <c r="EO721" s="249"/>
      <c r="EP721" s="249"/>
      <c r="EQ721" s="249"/>
      <c r="ER721" s="249"/>
      <c r="ES721" s="249"/>
      <c r="ET721" s="249"/>
      <c r="EU721" s="249"/>
      <c r="EV721" s="249"/>
      <c r="EW721" s="249"/>
      <c r="EX721" s="249"/>
      <c r="EY721" s="249"/>
      <c r="EZ721" s="249"/>
      <c r="FA721" s="249"/>
      <c r="FB721" s="249"/>
      <c r="FC721" s="249"/>
      <c r="FD721" s="249"/>
      <c r="FE721" s="249"/>
      <c r="FF721" s="249"/>
      <c r="FG721" s="249"/>
      <c r="FH721" s="249"/>
      <c r="FI721" s="249"/>
      <c r="FJ721" s="249"/>
      <c r="FK721" s="249"/>
      <c r="FL721" s="249"/>
      <c r="FM721" s="249"/>
      <c r="FN721" s="249"/>
      <c r="FO721" s="249"/>
      <c r="FP721" s="249"/>
      <c r="FQ721" s="249"/>
      <c r="FR721" s="249"/>
      <c r="FS721" s="249"/>
      <c r="FT721" s="249"/>
      <c r="FU721" s="249"/>
      <c r="FV721" s="249"/>
      <c r="FW721" s="249"/>
      <c r="FX721" s="249"/>
      <c r="FY721" s="249"/>
      <c r="FZ721" s="249"/>
      <c r="GA721" s="249"/>
      <c r="GB721" s="249"/>
      <c r="GC721" s="249"/>
      <c r="GD721" s="249"/>
      <c r="GE721" s="249"/>
      <c r="GF721" s="249"/>
      <c r="GG721" s="249"/>
      <c r="GH721" s="249"/>
      <c r="GI721" s="249"/>
      <c r="GJ721" s="249"/>
      <c r="GK721" s="249"/>
      <c r="GL721" s="249"/>
      <c r="GM721" s="249"/>
      <c r="GN721" s="249"/>
      <c r="GO721" s="249"/>
      <c r="GP721" s="249"/>
      <c r="GQ721" s="249"/>
      <c r="GR721" s="249"/>
    </row>
    <row r="722" spans="1:200" s="247" customFormat="1" x14ac:dyDescent="0.2">
      <c r="A722" s="267"/>
      <c r="B722" s="249"/>
      <c r="C722" s="252"/>
      <c r="Z722" s="255"/>
      <c r="AA722" s="250"/>
      <c r="AB722" s="249"/>
      <c r="AK722" s="249"/>
      <c r="AL722" s="249"/>
      <c r="AM722" s="249"/>
      <c r="AN722" s="249"/>
      <c r="AO722" s="249"/>
      <c r="AP722" s="249"/>
      <c r="AQ722" s="249"/>
      <c r="AR722" s="249"/>
      <c r="AS722" s="249"/>
      <c r="AT722" s="249"/>
      <c r="AU722" s="249"/>
      <c r="AV722" s="249"/>
      <c r="AW722" s="249"/>
      <c r="AX722" s="249"/>
      <c r="AY722" s="249"/>
      <c r="AZ722" s="249"/>
      <c r="BA722" s="249"/>
      <c r="BB722" s="249"/>
      <c r="BC722" s="249"/>
      <c r="BD722" s="249"/>
      <c r="BE722" s="249"/>
      <c r="BF722" s="249"/>
      <c r="BG722" s="249"/>
      <c r="BH722" s="249"/>
      <c r="BI722" s="249"/>
      <c r="BJ722" s="249"/>
      <c r="BK722" s="249"/>
      <c r="BL722" s="249"/>
      <c r="BM722" s="249"/>
      <c r="BN722" s="249"/>
      <c r="BO722" s="249"/>
      <c r="BP722" s="249"/>
      <c r="BQ722" s="249"/>
      <c r="BR722" s="249"/>
      <c r="BS722" s="249"/>
      <c r="BT722" s="249"/>
      <c r="BU722" s="249"/>
      <c r="BV722" s="249"/>
      <c r="BW722" s="249"/>
      <c r="BX722" s="249"/>
      <c r="BY722" s="249"/>
      <c r="BZ722" s="249"/>
      <c r="CA722" s="249"/>
      <c r="CB722" s="249"/>
      <c r="CC722" s="249"/>
      <c r="CD722" s="249"/>
      <c r="CE722" s="249"/>
      <c r="CF722" s="249"/>
      <c r="CG722" s="249"/>
      <c r="CH722" s="249"/>
      <c r="CI722" s="249"/>
      <c r="CJ722" s="249"/>
      <c r="CK722" s="249"/>
      <c r="CL722" s="249"/>
      <c r="CM722" s="249"/>
      <c r="CN722" s="249"/>
      <c r="CO722" s="249"/>
      <c r="CP722" s="249"/>
      <c r="CQ722" s="249"/>
      <c r="CR722" s="249"/>
      <c r="CS722" s="249"/>
      <c r="CT722" s="249"/>
      <c r="CU722" s="249"/>
      <c r="CV722" s="249"/>
      <c r="CW722" s="249"/>
      <c r="CX722" s="249"/>
      <c r="CY722" s="249"/>
      <c r="CZ722" s="249"/>
      <c r="DA722" s="249"/>
      <c r="DB722" s="249"/>
      <c r="DC722" s="249"/>
      <c r="DD722" s="249"/>
      <c r="DE722" s="249"/>
      <c r="DF722" s="249"/>
      <c r="DG722" s="249"/>
      <c r="DH722" s="249"/>
      <c r="DI722" s="249"/>
      <c r="DJ722" s="249"/>
      <c r="DK722" s="249"/>
      <c r="DL722" s="249"/>
      <c r="DM722" s="249"/>
      <c r="DN722" s="249"/>
      <c r="DO722" s="249"/>
      <c r="DP722" s="249"/>
      <c r="DQ722" s="249"/>
      <c r="DR722" s="249"/>
      <c r="DS722" s="249"/>
      <c r="DT722" s="249"/>
      <c r="DU722" s="249"/>
      <c r="DV722" s="249"/>
      <c r="DW722" s="249"/>
      <c r="DX722" s="249"/>
      <c r="DY722" s="249"/>
      <c r="DZ722" s="249"/>
      <c r="EA722" s="249"/>
      <c r="EB722" s="249"/>
      <c r="EC722" s="249"/>
      <c r="ED722" s="249"/>
      <c r="EE722" s="249"/>
      <c r="EF722" s="249"/>
      <c r="EG722" s="249"/>
      <c r="EH722" s="249"/>
      <c r="EI722" s="249"/>
      <c r="EJ722" s="249"/>
      <c r="EK722" s="249"/>
      <c r="EL722" s="249"/>
      <c r="EM722" s="249"/>
      <c r="EN722" s="249"/>
      <c r="EO722" s="249"/>
      <c r="EP722" s="249"/>
      <c r="EQ722" s="249"/>
      <c r="ER722" s="249"/>
      <c r="ES722" s="249"/>
      <c r="ET722" s="249"/>
      <c r="EU722" s="249"/>
      <c r="EV722" s="249"/>
      <c r="EW722" s="249"/>
      <c r="EX722" s="249"/>
      <c r="EY722" s="249"/>
      <c r="EZ722" s="249"/>
      <c r="FA722" s="249"/>
      <c r="FB722" s="249"/>
      <c r="FC722" s="249"/>
      <c r="FD722" s="249"/>
      <c r="FE722" s="249"/>
      <c r="FF722" s="249"/>
      <c r="FG722" s="249"/>
      <c r="FH722" s="249"/>
      <c r="FI722" s="249"/>
      <c r="FJ722" s="249"/>
      <c r="FK722" s="249"/>
      <c r="FL722" s="249"/>
      <c r="FM722" s="249"/>
      <c r="FN722" s="249"/>
      <c r="FO722" s="249"/>
      <c r="FP722" s="249"/>
      <c r="FQ722" s="249"/>
      <c r="FR722" s="249"/>
      <c r="FS722" s="249"/>
      <c r="FT722" s="249"/>
      <c r="FU722" s="249"/>
      <c r="FV722" s="249"/>
      <c r="FW722" s="249"/>
      <c r="FX722" s="249"/>
      <c r="FY722" s="249"/>
      <c r="FZ722" s="249"/>
      <c r="GA722" s="249"/>
      <c r="GB722" s="249"/>
      <c r="GC722" s="249"/>
      <c r="GD722" s="249"/>
      <c r="GE722" s="249"/>
      <c r="GF722" s="249"/>
      <c r="GG722" s="249"/>
      <c r="GH722" s="249"/>
      <c r="GI722" s="249"/>
      <c r="GJ722" s="249"/>
      <c r="GK722" s="249"/>
      <c r="GL722" s="249"/>
      <c r="GM722" s="249"/>
      <c r="GN722" s="249"/>
      <c r="GO722" s="249"/>
      <c r="GP722" s="249"/>
      <c r="GQ722" s="249"/>
      <c r="GR722" s="249"/>
    </row>
    <row r="723" spans="1:200" s="247" customFormat="1" x14ac:dyDescent="0.2">
      <c r="A723" s="267"/>
      <c r="B723" s="249"/>
      <c r="C723" s="252"/>
      <c r="Z723" s="255"/>
      <c r="AA723" s="250"/>
      <c r="AB723" s="249"/>
      <c r="AK723" s="249"/>
      <c r="AL723" s="249"/>
      <c r="AM723" s="249"/>
      <c r="AN723" s="249"/>
      <c r="AO723" s="249"/>
      <c r="AP723" s="249"/>
      <c r="AQ723" s="249"/>
      <c r="AR723" s="249"/>
      <c r="AS723" s="249"/>
      <c r="AT723" s="249"/>
      <c r="AU723" s="249"/>
      <c r="AV723" s="249"/>
      <c r="AW723" s="249"/>
      <c r="AX723" s="249"/>
      <c r="AY723" s="249"/>
      <c r="AZ723" s="249"/>
      <c r="BA723" s="249"/>
      <c r="BB723" s="249"/>
      <c r="BC723" s="249"/>
      <c r="BD723" s="249"/>
      <c r="BE723" s="249"/>
      <c r="BF723" s="249"/>
      <c r="BG723" s="249"/>
      <c r="BH723" s="249"/>
      <c r="BI723" s="249"/>
      <c r="BJ723" s="249"/>
      <c r="BK723" s="249"/>
      <c r="BL723" s="249"/>
      <c r="BM723" s="249"/>
      <c r="BN723" s="249"/>
      <c r="BO723" s="249"/>
      <c r="BP723" s="249"/>
      <c r="BQ723" s="249"/>
      <c r="BR723" s="249"/>
      <c r="BS723" s="249"/>
      <c r="BT723" s="249"/>
      <c r="BU723" s="249"/>
      <c r="BV723" s="249"/>
      <c r="BW723" s="249"/>
      <c r="BX723" s="249"/>
      <c r="BY723" s="249"/>
      <c r="BZ723" s="249"/>
      <c r="CA723" s="249"/>
      <c r="CB723" s="249"/>
      <c r="CC723" s="249"/>
      <c r="CD723" s="249"/>
      <c r="CE723" s="249"/>
      <c r="CF723" s="249"/>
      <c r="CG723" s="249"/>
      <c r="CH723" s="249"/>
      <c r="CI723" s="249"/>
      <c r="CJ723" s="249"/>
      <c r="CK723" s="249"/>
      <c r="CL723" s="249"/>
      <c r="CM723" s="249"/>
      <c r="CN723" s="249"/>
      <c r="CO723" s="249"/>
      <c r="CP723" s="249"/>
      <c r="CQ723" s="249"/>
      <c r="CR723" s="249"/>
      <c r="CS723" s="249"/>
      <c r="CT723" s="249"/>
      <c r="CU723" s="249"/>
      <c r="CV723" s="249"/>
      <c r="CW723" s="249"/>
      <c r="CX723" s="249"/>
      <c r="CY723" s="249"/>
      <c r="CZ723" s="249"/>
      <c r="DA723" s="249"/>
      <c r="DB723" s="249"/>
      <c r="DC723" s="249"/>
      <c r="DD723" s="249"/>
      <c r="DE723" s="249"/>
      <c r="DF723" s="249"/>
      <c r="DG723" s="249"/>
      <c r="DH723" s="249"/>
      <c r="DI723" s="249"/>
      <c r="DJ723" s="249"/>
      <c r="DK723" s="249"/>
      <c r="DL723" s="249"/>
      <c r="DM723" s="249"/>
      <c r="DN723" s="249"/>
      <c r="DO723" s="249"/>
      <c r="DP723" s="249"/>
      <c r="DQ723" s="249"/>
      <c r="DR723" s="249"/>
      <c r="DS723" s="249"/>
      <c r="DT723" s="249"/>
      <c r="DU723" s="249"/>
      <c r="DV723" s="249"/>
      <c r="DW723" s="249"/>
      <c r="DX723" s="249"/>
      <c r="DY723" s="249"/>
      <c r="DZ723" s="249"/>
      <c r="EA723" s="249"/>
      <c r="EB723" s="249"/>
      <c r="EC723" s="249"/>
      <c r="ED723" s="249"/>
      <c r="EE723" s="249"/>
      <c r="EF723" s="249"/>
      <c r="EG723" s="249"/>
      <c r="EH723" s="249"/>
      <c r="EI723" s="249"/>
      <c r="EJ723" s="249"/>
      <c r="EK723" s="249"/>
      <c r="EL723" s="249"/>
      <c r="EM723" s="249"/>
      <c r="EN723" s="249"/>
      <c r="EO723" s="249"/>
      <c r="EP723" s="249"/>
      <c r="EQ723" s="249"/>
      <c r="ER723" s="249"/>
      <c r="ES723" s="249"/>
      <c r="ET723" s="249"/>
      <c r="EU723" s="249"/>
      <c r="EV723" s="249"/>
      <c r="EW723" s="249"/>
      <c r="EX723" s="249"/>
      <c r="EY723" s="249"/>
      <c r="EZ723" s="249"/>
      <c r="FA723" s="249"/>
      <c r="FB723" s="249"/>
      <c r="FC723" s="249"/>
      <c r="FD723" s="249"/>
      <c r="FE723" s="249"/>
      <c r="FF723" s="249"/>
      <c r="FG723" s="249"/>
      <c r="FH723" s="249"/>
      <c r="FI723" s="249"/>
      <c r="FJ723" s="249"/>
      <c r="FK723" s="249"/>
      <c r="FL723" s="249"/>
      <c r="FM723" s="249"/>
      <c r="FN723" s="249"/>
      <c r="FO723" s="249"/>
      <c r="FP723" s="249"/>
      <c r="FQ723" s="249"/>
      <c r="FR723" s="249"/>
      <c r="FS723" s="249"/>
      <c r="FT723" s="249"/>
      <c r="FU723" s="249"/>
      <c r="FV723" s="249"/>
      <c r="FW723" s="249"/>
      <c r="FX723" s="249"/>
      <c r="FY723" s="249"/>
      <c r="FZ723" s="249"/>
      <c r="GA723" s="249"/>
      <c r="GB723" s="249"/>
      <c r="GC723" s="249"/>
      <c r="GD723" s="249"/>
      <c r="GE723" s="249"/>
      <c r="GF723" s="249"/>
      <c r="GG723" s="249"/>
      <c r="GH723" s="249"/>
      <c r="GI723" s="249"/>
      <c r="GJ723" s="249"/>
      <c r="GK723" s="249"/>
      <c r="GL723" s="249"/>
      <c r="GM723" s="249"/>
      <c r="GN723" s="249"/>
      <c r="GO723" s="249"/>
      <c r="GP723" s="249"/>
      <c r="GQ723" s="249"/>
      <c r="GR723" s="249"/>
    </row>
    <row r="724" spans="1:200" s="53" customFormat="1" x14ac:dyDescent="0.2">
      <c r="A724" s="233"/>
      <c r="B724" s="47"/>
      <c r="C724" s="234"/>
      <c r="Z724" s="232"/>
      <c r="AA724" s="230"/>
      <c r="AB724" s="47"/>
      <c r="AC724" s="247"/>
      <c r="AD724" s="247"/>
      <c r="AE724" s="247"/>
      <c r="AF724" s="247"/>
      <c r="AG724" s="247"/>
      <c r="AH724" s="247"/>
      <c r="AI724" s="247"/>
      <c r="AJ724" s="247"/>
      <c r="AK724" s="249"/>
      <c r="AL724" s="249"/>
      <c r="AM724" s="249"/>
      <c r="AN724" s="249"/>
      <c r="AO724" s="249"/>
      <c r="AP724" s="249"/>
      <c r="AQ724" s="249"/>
      <c r="AR724" s="249"/>
      <c r="AS724" s="249"/>
      <c r="AT724" s="249"/>
      <c r="AU724" s="249"/>
      <c r="AV724" s="249"/>
      <c r="AW724" s="249"/>
      <c r="AX724" s="249"/>
      <c r="AY724" s="249"/>
      <c r="AZ724" s="249"/>
      <c r="BA724" s="249"/>
      <c r="BB724" s="249"/>
      <c r="BC724" s="249"/>
      <c r="BD724" s="249"/>
      <c r="BE724" s="249"/>
      <c r="BF724" s="249"/>
      <c r="BG724" s="249"/>
      <c r="BH724" s="249"/>
      <c r="BI724" s="249"/>
      <c r="BJ724" s="249"/>
      <c r="BK724" s="249"/>
      <c r="BL724" s="249"/>
      <c r="BM724" s="249"/>
      <c r="BN724" s="249"/>
      <c r="BO724" s="249"/>
      <c r="BP724" s="249"/>
      <c r="BQ724" s="249"/>
      <c r="BR724" s="249"/>
      <c r="BS724" s="249"/>
      <c r="BT724" s="249"/>
      <c r="BU724" s="249"/>
      <c r="BV724" s="249"/>
      <c r="BW724" s="249"/>
      <c r="BX724" s="47"/>
      <c r="BY724" s="47"/>
      <c r="BZ724" s="47"/>
      <c r="CA724" s="47"/>
      <c r="CB724" s="47"/>
      <c r="CC724" s="47"/>
      <c r="CD724" s="47"/>
      <c r="CE724" s="47"/>
      <c r="CF724" s="47"/>
      <c r="CG724" s="47"/>
      <c r="CH724" s="47"/>
      <c r="CI724" s="47"/>
      <c r="CJ724" s="47"/>
      <c r="CK724" s="47"/>
      <c r="CL724" s="47"/>
      <c r="CM724" s="47"/>
      <c r="CN724" s="47"/>
      <c r="CO724" s="47"/>
      <c r="CP724" s="47"/>
      <c r="CQ724" s="47"/>
      <c r="CR724" s="47"/>
      <c r="CS724" s="47"/>
      <c r="CT724" s="47"/>
      <c r="CU724" s="47"/>
      <c r="CV724" s="47"/>
      <c r="CW724" s="47"/>
      <c r="CX724" s="47"/>
      <c r="CY724" s="47"/>
      <c r="CZ724" s="47"/>
      <c r="DA724" s="47"/>
      <c r="DB724" s="47"/>
      <c r="DC724" s="47"/>
      <c r="DD724" s="47"/>
      <c r="DE724" s="47"/>
      <c r="DF724" s="47"/>
      <c r="DG724" s="47"/>
      <c r="DH724" s="47"/>
      <c r="DI724" s="47"/>
      <c r="DJ724" s="47"/>
      <c r="DK724" s="47"/>
      <c r="DL724" s="47"/>
      <c r="DM724" s="47"/>
      <c r="DN724" s="47"/>
      <c r="DO724" s="47"/>
      <c r="DP724" s="47"/>
      <c r="DQ724" s="47"/>
      <c r="DR724" s="47"/>
      <c r="DS724" s="47"/>
      <c r="DT724" s="47"/>
      <c r="DU724" s="47"/>
      <c r="DV724" s="47"/>
      <c r="DW724" s="47"/>
      <c r="DX724" s="47"/>
      <c r="DY724" s="47"/>
      <c r="DZ724" s="47"/>
      <c r="EA724" s="47"/>
      <c r="EB724" s="47"/>
      <c r="EC724" s="47"/>
      <c r="ED724" s="47"/>
      <c r="EE724" s="47"/>
      <c r="EF724" s="47"/>
      <c r="EG724" s="47"/>
      <c r="EH724" s="47"/>
      <c r="EI724" s="47"/>
      <c r="EJ724" s="47"/>
      <c r="EK724" s="47"/>
      <c r="EL724" s="47"/>
      <c r="EM724" s="47"/>
      <c r="EN724" s="47"/>
      <c r="EO724" s="47"/>
      <c r="EP724" s="47"/>
      <c r="EQ724" s="47"/>
      <c r="ER724" s="47"/>
      <c r="ES724" s="47"/>
      <c r="ET724" s="47"/>
      <c r="EU724" s="47"/>
      <c r="EV724" s="47"/>
      <c r="EW724" s="47"/>
      <c r="EX724" s="47"/>
      <c r="EY724" s="47"/>
      <c r="EZ724" s="47"/>
      <c r="FA724" s="47"/>
      <c r="FB724" s="47"/>
      <c r="FC724" s="47"/>
      <c r="FD724" s="47"/>
      <c r="FE724" s="47"/>
      <c r="FF724" s="47"/>
      <c r="FG724" s="47"/>
      <c r="FH724" s="47"/>
      <c r="FI724" s="47"/>
      <c r="FJ724" s="47"/>
      <c r="FK724" s="47"/>
      <c r="FL724" s="47"/>
      <c r="FM724" s="47"/>
      <c r="FN724" s="47"/>
      <c r="FO724" s="47"/>
      <c r="FP724" s="47"/>
      <c r="FQ724" s="47"/>
      <c r="FR724" s="47"/>
      <c r="FS724" s="47"/>
      <c r="FT724" s="47"/>
      <c r="FU724" s="47"/>
      <c r="FV724" s="47"/>
      <c r="FW724" s="47"/>
      <c r="FX724" s="47"/>
      <c r="FY724" s="47"/>
      <c r="FZ724" s="47"/>
      <c r="GA724" s="47"/>
      <c r="GB724" s="47"/>
      <c r="GC724" s="47"/>
      <c r="GD724" s="47"/>
      <c r="GE724" s="47"/>
      <c r="GF724" s="47"/>
      <c r="GG724" s="47"/>
      <c r="GH724" s="47"/>
      <c r="GI724" s="47"/>
      <c r="GJ724" s="47"/>
      <c r="GK724" s="47"/>
      <c r="GL724" s="47"/>
      <c r="GM724" s="47"/>
      <c r="GN724" s="47"/>
      <c r="GO724" s="47"/>
      <c r="GP724" s="47"/>
      <c r="GQ724" s="47"/>
      <c r="GR724" s="47"/>
    </row>
    <row r="725" spans="1:200" s="53" customFormat="1" x14ac:dyDescent="0.2">
      <c r="A725" s="233"/>
      <c r="B725" s="47"/>
      <c r="C725" s="234"/>
      <c r="Z725" s="232"/>
      <c r="AA725" s="230"/>
      <c r="AB725" s="47"/>
      <c r="AC725" s="247"/>
      <c r="AD725" s="247"/>
      <c r="AE725" s="247"/>
      <c r="AF725" s="247"/>
      <c r="AG725" s="247"/>
      <c r="AH725" s="247"/>
      <c r="AI725" s="247"/>
      <c r="AJ725" s="247"/>
      <c r="AK725" s="249"/>
      <c r="AL725" s="249"/>
      <c r="AM725" s="249"/>
      <c r="AN725" s="249"/>
      <c r="AO725" s="249"/>
      <c r="AP725" s="249"/>
      <c r="AQ725" s="249"/>
      <c r="AR725" s="249"/>
      <c r="AS725" s="249"/>
      <c r="AT725" s="249"/>
      <c r="AU725" s="249"/>
      <c r="AV725" s="249"/>
      <c r="AW725" s="249"/>
      <c r="AX725" s="249"/>
      <c r="AY725" s="249"/>
      <c r="AZ725" s="249"/>
      <c r="BA725" s="249"/>
      <c r="BB725" s="249"/>
      <c r="BC725" s="249"/>
      <c r="BD725" s="249"/>
      <c r="BE725" s="249"/>
      <c r="BF725" s="249"/>
      <c r="BG725" s="249"/>
      <c r="BH725" s="249"/>
      <c r="BI725" s="249"/>
      <c r="BJ725" s="249"/>
      <c r="BK725" s="249"/>
      <c r="BL725" s="249"/>
      <c r="BM725" s="249"/>
      <c r="BN725" s="249"/>
      <c r="BO725" s="249"/>
      <c r="BP725" s="249"/>
      <c r="BQ725" s="249"/>
      <c r="BR725" s="249"/>
      <c r="BS725" s="249"/>
      <c r="BT725" s="249"/>
      <c r="BU725" s="249"/>
      <c r="BV725" s="249"/>
      <c r="BW725" s="249"/>
      <c r="BX725" s="47"/>
      <c r="BY725" s="47"/>
      <c r="BZ725" s="47"/>
      <c r="CA725" s="47"/>
      <c r="CB725" s="47"/>
      <c r="CC725" s="47"/>
      <c r="CD725" s="47"/>
      <c r="CE725" s="47"/>
      <c r="CF725" s="47"/>
      <c r="CG725" s="47"/>
      <c r="CH725" s="47"/>
      <c r="CI725" s="47"/>
      <c r="CJ725" s="47"/>
      <c r="CK725" s="47"/>
      <c r="CL725" s="47"/>
      <c r="CM725" s="47"/>
      <c r="CN725" s="47"/>
      <c r="CO725" s="47"/>
      <c r="CP725" s="47"/>
      <c r="CQ725" s="47"/>
      <c r="CR725" s="47"/>
      <c r="CS725" s="47"/>
      <c r="CT725" s="47"/>
      <c r="CU725" s="47"/>
      <c r="CV725" s="47"/>
      <c r="CW725" s="47"/>
      <c r="CX725" s="47"/>
      <c r="CY725" s="47"/>
      <c r="CZ725" s="47"/>
      <c r="DA725" s="47"/>
      <c r="DB725" s="47"/>
      <c r="DC725" s="47"/>
      <c r="DD725" s="47"/>
      <c r="DE725" s="47"/>
      <c r="DF725" s="47"/>
      <c r="DG725" s="47"/>
      <c r="DH725" s="47"/>
      <c r="DI725" s="47"/>
      <c r="DJ725" s="47"/>
      <c r="DK725" s="47"/>
      <c r="DL725" s="47"/>
      <c r="DM725" s="47"/>
      <c r="DN725" s="47"/>
      <c r="DO725" s="47"/>
      <c r="DP725" s="47"/>
      <c r="DQ725" s="47"/>
      <c r="DR725" s="47"/>
      <c r="DS725" s="47"/>
      <c r="DT725" s="47"/>
      <c r="DU725" s="47"/>
      <c r="DV725" s="47"/>
      <c r="DW725" s="47"/>
      <c r="DX725" s="47"/>
      <c r="DY725" s="47"/>
      <c r="DZ725" s="47"/>
      <c r="EA725" s="47"/>
      <c r="EB725" s="47"/>
      <c r="EC725" s="47"/>
      <c r="ED725" s="47"/>
      <c r="EE725" s="47"/>
      <c r="EF725" s="47"/>
      <c r="EG725" s="47"/>
      <c r="EH725" s="47"/>
      <c r="EI725" s="47"/>
      <c r="EJ725" s="47"/>
      <c r="EK725" s="47"/>
      <c r="EL725" s="47"/>
      <c r="EM725" s="47"/>
      <c r="EN725" s="47"/>
      <c r="EO725" s="47"/>
      <c r="EP725" s="47"/>
      <c r="EQ725" s="47"/>
      <c r="ER725" s="47"/>
      <c r="ES725" s="47"/>
      <c r="ET725" s="47"/>
      <c r="EU725" s="47"/>
      <c r="EV725" s="47"/>
      <c r="EW725" s="47"/>
      <c r="EX725" s="47"/>
      <c r="EY725" s="47"/>
      <c r="EZ725" s="47"/>
      <c r="FA725" s="47"/>
      <c r="FB725" s="47"/>
      <c r="FC725" s="47"/>
      <c r="FD725" s="47"/>
      <c r="FE725" s="47"/>
      <c r="FF725" s="47"/>
      <c r="FG725" s="47"/>
      <c r="FH725" s="47"/>
      <c r="FI725" s="47"/>
      <c r="FJ725" s="47"/>
      <c r="FK725" s="47"/>
      <c r="FL725" s="47"/>
      <c r="FM725" s="47"/>
      <c r="FN725" s="47"/>
      <c r="FO725" s="47"/>
      <c r="FP725" s="47"/>
      <c r="FQ725" s="47"/>
      <c r="FR725" s="47"/>
      <c r="FS725" s="47"/>
      <c r="FT725" s="47"/>
      <c r="FU725" s="47"/>
      <c r="FV725" s="47"/>
      <c r="FW725" s="47"/>
      <c r="FX725" s="47"/>
      <c r="FY725" s="47"/>
      <c r="FZ725" s="47"/>
      <c r="GA725" s="47"/>
      <c r="GB725" s="47"/>
      <c r="GC725" s="47"/>
      <c r="GD725" s="47"/>
      <c r="GE725" s="47"/>
      <c r="GF725" s="47"/>
      <c r="GG725" s="47"/>
      <c r="GH725" s="47"/>
      <c r="GI725" s="47"/>
      <c r="GJ725" s="47"/>
      <c r="GK725" s="47"/>
      <c r="GL725" s="47"/>
      <c r="GM725" s="47"/>
      <c r="GN725" s="47"/>
      <c r="GO725" s="47"/>
      <c r="GP725" s="47"/>
      <c r="GQ725" s="47"/>
      <c r="GR725" s="47"/>
    </row>
    <row r="726" spans="1:200" s="53" customFormat="1" x14ac:dyDescent="0.2">
      <c r="A726" s="233"/>
      <c r="B726" s="47"/>
      <c r="C726" s="234"/>
      <c r="Z726" s="232"/>
      <c r="AA726" s="230"/>
      <c r="AB726" s="47"/>
      <c r="AC726" s="247"/>
      <c r="AD726" s="247"/>
      <c r="AE726" s="247"/>
      <c r="AF726" s="247"/>
      <c r="AG726" s="247"/>
      <c r="AH726" s="247"/>
      <c r="AI726" s="247"/>
      <c r="AJ726" s="247"/>
      <c r="AK726" s="249"/>
      <c r="AL726" s="249"/>
      <c r="AM726" s="249"/>
      <c r="AN726" s="249"/>
      <c r="AO726" s="249"/>
      <c r="AP726" s="249"/>
      <c r="AQ726" s="249"/>
      <c r="AR726" s="249"/>
      <c r="AS726" s="249"/>
      <c r="AT726" s="249"/>
      <c r="AU726" s="249"/>
      <c r="AV726" s="249"/>
      <c r="AW726" s="249"/>
      <c r="AX726" s="249"/>
      <c r="AY726" s="249"/>
      <c r="AZ726" s="249"/>
      <c r="BA726" s="249"/>
      <c r="BB726" s="249"/>
      <c r="BC726" s="249"/>
      <c r="BD726" s="249"/>
      <c r="BE726" s="249"/>
      <c r="BF726" s="249"/>
      <c r="BG726" s="249"/>
      <c r="BH726" s="249"/>
      <c r="BI726" s="249"/>
      <c r="BJ726" s="249"/>
      <c r="BK726" s="249"/>
      <c r="BL726" s="249"/>
      <c r="BM726" s="249"/>
      <c r="BN726" s="249"/>
      <c r="BO726" s="249"/>
      <c r="BP726" s="249"/>
      <c r="BQ726" s="249"/>
      <c r="BR726" s="249"/>
      <c r="BS726" s="249"/>
      <c r="BT726" s="249"/>
      <c r="BU726" s="249"/>
      <c r="BV726" s="249"/>
      <c r="BW726" s="249"/>
      <c r="BX726" s="47"/>
      <c r="BY726" s="47"/>
      <c r="BZ726" s="47"/>
      <c r="CA726" s="47"/>
      <c r="CB726" s="47"/>
      <c r="CC726" s="47"/>
      <c r="CD726" s="47"/>
      <c r="CE726" s="47"/>
      <c r="CF726" s="47"/>
      <c r="CG726" s="47"/>
      <c r="CH726" s="47"/>
      <c r="CI726" s="47"/>
      <c r="CJ726" s="47"/>
      <c r="CK726" s="47"/>
      <c r="CL726" s="47"/>
      <c r="CM726" s="47"/>
      <c r="CN726" s="47"/>
      <c r="CO726" s="47"/>
      <c r="CP726" s="47"/>
      <c r="CQ726" s="47"/>
      <c r="CR726" s="47"/>
      <c r="CS726" s="47"/>
      <c r="CT726" s="47"/>
      <c r="CU726" s="47"/>
      <c r="CV726" s="47"/>
      <c r="CW726" s="47"/>
      <c r="CX726" s="47"/>
      <c r="CY726" s="47"/>
      <c r="CZ726" s="47"/>
      <c r="DA726" s="47"/>
      <c r="DB726" s="47"/>
      <c r="DC726" s="47"/>
      <c r="DD726" s="47"/>
      <c r="DE726" s="47"/>
      <c r="DF726" s="47"/>
      <c r="DG726" s="47"/>
      <c r="DH726" s="47"/>
      <c r="DI726" s="47"/>
      <c r="DJ726" s="47"/>
      <c r="DK726" s="47"/>
      <c r="DL726" s="47"/>
      <c r="DM726" s="47"/>
      <c r="DN726" s="47"/>
      <c r="DO726" s="47"/>
      <c r="DP726" s="47"/>
      <c r="DQ726" s="47"/>
      <c r="DR726" s="47"/>
      <c r="DS726" s="47"/>
      <c r="DT726" s="47"/>
      <c r="DU726" s="47"/>
      <c r="DV726" s="47"/>
      <c r="DW726" s="47"/>
      <c r="DX726" s="47"/>
      <c r="DY726" s="47"/>
      <c r="DZ726" s="47"/>
      <c r="EA726" s="47"/>
      <c r="EB726" s="47"/>
      <c r="EC726" s="47"/>
      <c r="ED726" s="47"/>
      <c r="EE726" s="47"/>
      <c r="EF726" s="47"/>
      <c r="EG726" s="47"/>
      <c r="EH726" s="47"/>
      <c r="EI726" s="47"/>
      <c r="EJ726" s="47"/>
      <c r="EK726" s="47"/>
      <c r="EL726" s="47"/>
      <c r="EM726" s="47"/>
      <c r="EN726" s="47"/>
      <c r="EO726" s="47"/>
      <c r="EP726" s="47"/>
      <c r="EQ726" s="47"/>
      <c r="ER726" s="47"/>
      <c r="ES726" s="47"/>
      <c r="ET726" s="47"/>
      <c r="EU726" s="47"/>
      <c r="EV726" s="47"/>
      <c r="EW726" s="47"/>
      <c r="EX726" s="47"/>
      <c r="EY726" s="47"/>
      <c r="EZ726" s="47"/>
      <c r="FA726" s="47"/>
      <c r="FB726" s="47"/>
      <c r="FC726" s="47"/>
      <c r="FD726" s="47"/>
      <c r="FE726" s="47"/>
      <c r="FF726" s="47"/>
      <c r="FG726" s="47"/>
      <c r="FH726" s="47"/>
      <c r="FI726" s="47"/>
      <c r="FJ726" s="47"/>
      <c r="FK726" s="47"/>
      <c r="FL726" s="47"/>
      <c r="FM726" s="47"/>
      <c r="FN726" s="47"/>
      <c r="FO726" s="47"/>
      <c r="FP726" s="47"/>
      <c r="FQ726" s="47"/>
      <c r="FR726" s="47"/>
      <c r="FS726" s="47"/>
      <c r="FT726" s="47"/>
      <c r="FU726" s="47"/>
      <c r="FV726" s="47"/>
      <c r="FW726" s="47"/>
      <c r="FX726" s="47"/>
      <c r="FY726" s="47"/>
      <c r="FZ726" s="47"/>
      <c r="GA726" s="47"/>
      <c r="GB726" s="47"/>
      <c r="GC726" s="47"/>
      <c r="GD726" s="47"/>
      <c r="GE726" s="47"/>
      <c r="GF726" s="47"/>
      <c r="GG726" s="47"/>
      <c r="GH726" s="47"/>
      <c r="GI726" s="47"/>
      <c r="GJ726" s="47"/>
      <c r="GK726" s="47"/>
      <c r="GL726" s="47"/>
      <c r="GM726" s="47"/>
      <c r="GN726" s="47"/>
      <c r="GO726" s="47"/>
      <c r="GP726" s="47"/>
      <c r="GQ726" s="47"/>
      <c r="GR726" s="47"/>
    </row>
    <row r="727" spans="1:200" s="53" customFormat="1" x14ac:dyDescent="0.2">
      <c r="A727" s="233"/>
      <c r="B727" s="47"/>
      <c r="C727" s="234"/>
      <c r="Z727" s="232"/>
      <c r="AA727" s="230"/>
      <c r="AB727" s="47"/>
      <c r="AC727" s="247"/>
      <c r="AD727" s="247"/>
      <c r="AE727" s="247"/>
      <c r="AF727" s="247"/>
      <c r="AG727" s="247"/>
      <c r="AH727" s="247"/>
      <c r="AI727" s="247"/>
      <c r="AJ727" s="247"/>
      <c r="AK727" s="249"/>
      <c r="AL727" s="249"/>
      <c r="AM727" s="249"/>
      <c r="AN727" s="249"/>
      <c r="AO727" s="249"/>
      <c r="AP727" s="249"/>
      <c r="AQ727" s="249"/>
      <c r="AR727" s="249"/>
      <c r="AS727" s="249"/>
      <c r="AT727" s="249"/>
      <c r="AU727" s="249"/>
      <c r="AV727" s="249"/>
      <c r="AW727" s="249"/>
      <c r="AX727" s="249"/>
      <c r="AY727" s="249"/>
      <c r="AZ727" s="249"/>
      <c r="BA727" s="249"/>
      <c r="BB727" s="249"/>
      <c r="BC727" s="249"/>
      <c r="BD727" s="249"/>
      <c r="BE727" s="249"/>
      <c r="BF727" s="249"/>
      <c r="BG727" s="249"/>
      <c r="BH727" s="249"/>
      <c r="BI727" s="249"/>
      <c r="BJ727" s="249"/>
      <c r="BK727" s="249"/>
      <c r="BL727" s="249"/>
      <c r="BM727" s="249"/>
      <c r="BN727" s="249"/>
      <c r="BO727" s="249"/>
      <c r="BP727" s="249"/>
      <c r="BQ727" s="249"/>
      <c r="BR727" s="249"/>
      <c r="BS727" s="249"/>
      <c r="BT727" s="249"/>
      <c r="BU727" s="249"/>
      <c r="BV727" s="249"/>
      <c r="BW727" s="249"/>
      <c r="BX727" s="47"/>
      <c r="BY727" s="47"/>
      <c r="BZ727" s="47"/>
      <c r="CA727" s="47"/>
      <c r="CB727" s="47"/>
      <c r="CC727" s="47"/>
      <c r="CD727" s="47"/>
      <c r="CE727" s="47"/>
      <c r="CF727" s="47"/>
      <c r="CG727" s="47"/>
      <c r="CH727" s="47"/>
      <c r="CI727" s="47"/>
      <c r="CJ727" s="47"/>
      <c r="CK727" s="47"/>
      <c r="CL727" s="47"/>
      <c r="CM727" s="47"/>
      <c r="CN727" s="47"/>
      <c r="CO727" s="47"/>
      <c r="CP727" s="47"/>
      <c r="CQ727" s="47"/>
      <c r="CR727" s="47"/>
      <c r="CS727" s="47"/>
      <c r="CT727" s="47"/>
      <c r="CU727" s="47"/>
      <c r="CV727" s="47"/>
      <c r="CW727" s="47"/>
      <c r="CX727" s="47"/>
      <c r="CY727" s="47"/>
      <c r="CZ727" s="47"/>
      <c r="DA727" s="47"/>
      <c r="DB727" s="47"/>
      <c r="DC727" s="47"/>
      <c r="DD727" s="47"/>
      <c r="DE727" s="47"/>
      <c r="DF727" s="47"/>
      <c r="DG727" s="47"/>
      <c r="DH727" s="47"/>
      <c r="DI727" s="47"/>
      <c r="DJ727" s="47"/>
      <c r="DK727" s="47"/>
      <c r="DL727" s="47"/>
      <c r="DM727" s="47"/>
      <c r="DN727" s="47"/>
      <c r="DO727" s="47"/>
      <c r="DP727" s="47"/>
      <c r="DQ727" s="47"/>
      <c r="DR727" s="47"/>
      <c r="DS727" s="47"/>
      <c r="DT727" s="47"/>
      <c r="DU727" s="47"/>
      <c r="DV727" s="47"/>
      <c r="DW727" s="47"/>
      <c r="DX727" s="47"/>
      <c r="DY727" s="47"/>
      <c r="DZ727" s="47"/>
      <c r="EA727" s="47"/>
      <c r="EB727" s="47"/>
      <c r="EC727" s="47"/>
      <c r="ED727" s="47"/>
      <c r="EE727" s="47"/>
      <c r="EF727" s="47"/>
      <c r="EG727" s="47"/>
      <c r="EH727" s="47"/>
      <c r="EI727" s="47"/>
      <c r="EJ727" s="47"/>
      <c r="EK727" s="47"/>
      <c r="EL727" s="47"/>
      <c r="EM727" s="47"/>
      <c r="EN727" s="47"/>
      <c r="EO727" s="47"/>
      <c r="EP727" s="47"/>
      <c r="EQ727" s="47"/>
      <c r="ER727" s="47"/>
      <c r="ES727" s="47"/>
      <c r="ET727" s="47"/>
      <c r="EU727" s="47"/>
      <c r="EV727" s="47"/>
      <c r="EW727" s="47"/>
      <c r="EX727" s="47"/>
      <c r="EY727" s="47"/>
      <c r="EZ727" s="47"/>
      <c r="FA727" s="47"/>
      <c r="FB727" s="47"/>
      <c r="FC727" s="47"/>
      <c r="FD727" s="47"/>
      <c r="FE727" s="47"/>
      <c r="FF727" s="47"/>
      <c r="FG727" s="47"/>
      <c r="FH727" s="47"/>
      <c r="FI727" s="47"/>
      <c r="FJ727" s="47"/>
      <c r="FK727" s="47"/>
      <c r="FL727" s="47"/>
      <c r="FM727" s="47"/>
      <c r="FN727" s="47"/>
      <c r="FO727" s="47"/>
      <c r="FP727" s="47"/>
      <c r="FQ727" s="47"/>
      <c r="FR727" s="47"/>
      <c r="FS727" s="47"/>
      <c r="FT727" s="47"/>
      <c r="FU727" s="47"/>
      <c r="FV727" s="47"/>
      <c r="FW727" s="47"/>
      <c r="FX727" s="47"/>
      <c r="FY727" s="47"/>
      <c r="FZ727" s="47"/>
      <c r="GA727" s="47"/>
      <c r="GB727" s="47"/>
      <c r="GC727" s="47"/>
      <c r="GD727" s="47"/>
      <c r="GE727" s="47"/>
      <c r="GF727" s="47"/>
      <c r="GG727" s="47"/>
      <c r="GH727" s="47"/>
      <c r="GI727" s="47"/>
      <c r="GJ727" s="47"/>
      <c r="GK727" s="47"/>
      <c r="GL727" s="47"/>
      <c r="GM727" s="47"/>
      <c r="GN727" s="47"/>
      <c r="GO727" s="47"/>
      <c r="GP727" s="47"/>
      <c r="GQ727" s="47"/>
      <c r="GR727" s="47"/>
    </row>
    <row r="728" spans="1:200" s="53" customFormat="1" x14ac:dyDescent="0.2">
      <c r="A728" s="233"/>
      <c r="B728" s="47"/>
      <c r="C728" s="234"/>
      <c r="Z728" s="232"/>
      <c r="AA728" s="230"/>
      <c r="AB728" s="47"/>
      <c r="AC728" s="247"/>
      <c r="AD728" s="247"/>
      <c r="AE728" s="247"/>
      <c r="AF728" s="247"/>
      <c r="AG728" s="247"/>
      <c r="AH728" s="247"/>
      <c r="AI728" s="247"/>
      <c r="AJ728" s="247"/>
      <c r="AK728" s="249"/>
      <c r="AL728" s="249"/>
      <c r="AM728" s="249"/>
      <c r="AN728" s="249"/>
      <c r="AO728" s="249"/>
      <c r="AP728" s="249"/>
      <c r="AQ728" s="249"/>
      <c r="AR728" s="249"/>
      <c r="AS728" s="249"/>
      <c r="AT728" s="249"/>
      <c r="AU728" s="249"/>
      <c r="AV728" s="249"/>
      <c r="AW728" s="249"/>
      <c r="AX728" s="249"/>
      <c r="AY728" s="249"/>
      <c r="AZ728" s="249"/>
      <c r="BA728" s="249"/>
      <c r="BB728" s="249"/>
      <c r="BC728" s="249"/>
      <c r="BD728" s="249"/>
      <c r="BE728" s="249"/>
      <c r="BF728" s="249"/>
      <c r="BG728" s="249"/>
      <c r="BH728" s="249"/>
      <c r="BI728" s="249"/>
      <c r="BJ728" s="249"/>
      <c r="BK728" s="249"/>
      <c r="BL728" s="249"/>
      <c r="BM728" s="249"/>
      <c r="BN728" s="249"/>
      <c r="BO728" s="249"/>
      <c r="BP728" s="249"/>
      <c r="BQ728" s="249"/>
      <c r="BR728" s="249"/>
      <c r="BS728" s="249"/>
      <c r="BT728" s="249"/>
      <c r="BU728" s="249"/>
      <c r="BV728" s="249"/>
      <c r="BW728" s="249"/>
      <c r="BX728" s="47"/>
      <c r="BY728" s="47"/>
      <c r="BZ728" s="47"/>
      <c r="CA728" s="47"/>
      <c r="CB728" s="47"/>
      <c r="CC728" s="47"/>
      <c r="CD728" s="47"/>
      <c r="CE728" s="47"/>
      <c r="CF728" s="47"/>
      <c r="CG728" s="47"/>
      <c r="CH728" s="47"/>
      <c r="CI728" s="47"/>
      <c r="CJ728" s="47"/>
      <c r="CK728" s="47"/>
      <c r="CL728" s="47"/>
      <c r="CM728" s="47"/>
      <c r="CN728" s="47"/>
      <c r="CO728" s="47"/>
      <c r="CP728" s="47"/>
      <c r="CQ728" s="47"/>
      <c r="CR728" s="47"/>
      <c r="CS728" s="47"/>
      <c r="CT728" s="47"/>
      <c r="CU728" s="47"/>
      <c r="CV728" s="47"/>
      <c r="CW728" s="47"/>
      <c r="CX728" s="47"/>
      <c r="CY728" s="47"/>
      <c r="CZ728" s="47"/>
      <c r="DA728" s="47"/>
      <c r="DB728" s="47"/>
      <c r="DC728" s="47"/>
      <c r="DD728" s="47"/>
      <c r="DE728" s="47"/>
      <c r="DF728" s="47"/>
      <c r="DG728" s="47"/>
      <c r="DH728" s="47"/>
      <c r="DI728" s="47"/>
      <c r="DJ728" s="47"/>
      <c r="DK728" s="47"/>
      <c r="DL728" s="47"/>
      <c r="DM728" s="47"/>
      <c r="DN728" s="47"/>
      <c r="DO728" s="47"/>
      <c r="DP728" s="47"/>
      <c r="DQ728" s="47"/>
      <c r="DR728" s="47"/>
      <c r="DS728" s="47"/>
      <c r="DT728" s="47"/>
      <c r="DU728" s="47"/>
      <c r="DV728" s="47"/>
      <c r="DW728" s="47"/>
      <c r="DX728" s="47"/>
      <c r="DY728" s="47"/>
      <c r="DZ728" s="47"/>
      <c r="EA728" s="47"/>
      <c r="EB728" s="47"/>
      <c r="EC728" s="47"/>
      <c r="ED728" s="47"/>
      <c r="EE728" s="47"/>
      <c r="EF728" s="47"/>
      <c r="EG728" s="47"/>
      <c r="EH728" s="47"/>
      <c r="EI728" s="47"/>
      <c r="EJ728" s="47"/>
      <c r="EK728" s="47"/>
      <c r="EL728" s="47"/>
      <c r="EM728" s="47"/>
      <c r="EN728" s="47"/>
      <c r="EO728" s="47"/>
      <c r="EP728" s="47"/>
      <c r="EQ728" s="47"/>
      <c r="ER728" s="47"/>
      <c r="ES728" s="47"/>
      <c r="ET728" s="47"/>
      <c r="EU728" s="47"/>
      <c r="EV728" s="47"/>
      <c r="EW728" s="47"/>
      <c r="EX728" s="47"/>
      <c r="EY728" s="47"/>
      <c r="EZ728" s="47"/>
      <c r="FA728" s="47"/>
      <c r="FB728" s="47"/>
      <c r="FC728" s="47"/>
      <c r="FD728" s="47"/>
      <c r="FE728" s="47"/>
      <c r="FF728" s="47"/>
      <c r="FG728" s="47"/>
      <c r="FH728" s="47"/>
      <c r="FI728" s="47"/>
      <c r="FJ728" s="47"/>
      <c r="FK728" s="47"/>
      <c r="FL728" s="47"/>
      <c r="FM728" s="47"/>
      <c r="FN728" s="47"/>
      <c r="FO728" s="47"/>
      <c r="FP728" s="47"/>
      <c r="FQ728" s="47"/>
      <c r="FR728" s="47"/>
      <c r="FS728" s="47"/>
      <c r="FT728" s="47"/>
      <c r="FU728" s="47"/>
      <c r="FV728" s="47"/>
      <c r="FW728" s="47"/>
      <c r="FX728" s="47"/>
      <c r="FY728" s="47"/>
      <c r="FZ728" s="47"/>
      <c r="GA728" s="47"/>
      <c r="GB728" s="47"/>
      <c r="GC728" s="47"/>
      <c r="GD728" s="47"/>
      <c r="GE728" s="47"/>
      <c r="GF728" s="47"/>
      <c r="GG728" s="47"/>
      <c r="GH728" s="47"/>
      <c r="GI728" s="47"/>
      <c r="GJ728" s="47"/>
      <c r="GK728" s="47"/>
      <c r="GL728" s="47"/>
      <c r="GM728" s="47"/>
      <c r="GN728" s="47"/>
      <c r="GO728" s="47"/>
      <c r="GP728" s="47"/>
      <c r="GQ728" s="47"/>
      <c r="GR728" s="47"/>
    </row>
    <row r="729" spans="1:200" s="53" customFormat="1" x14ac:dyDescent="0.2">
      <c r="A729" s="233"/>
      <c r="B729" s="47"/>
      <c r="C729" s="234"/>
      <c r="Z729" s="232"/>
      <c r="AA729" s="230"/>
      <c r="AB729" s="47"/>
      <c r="AC729" s="247"/>
      <c r="AD729" s="247"/>
      <c r="AE729" s="247"/>
      <c r="AF729" s="247"/>
      <c r="AG729" s="247"/>
      <c r="AH729" s="247"/>
      <c r="AI729" s="247"/>
      <c r="AJ729" s="247"/>
      <c r="AK729" s="249"/>
      <c r="AL729" s="249"/>
      <c r="AM729" s="249"/>
      <c r="AN729" s="249"/>
      <c r="AO729" s="249"/>
      <c r="AP729" s="249"/>
      <c r="AQ729" s="249"/>
      <c r="AR729" s="249"/>
      <c r="AS729" s="249"/>
      <c r="AT729" s="249"/>
      <c r="AU729" s="249"/>
      <c r="AV729" s="249"/>
      <c r="AW729" s="249"/>
      <c r="AX729" s="249"/>
      <c r="AY729" s="249"/>
      <c r="AZ729" s="249"/>
      <c r="BA729" s="249"/>
      <c r="BB729" s="249"/>
      <c r="BC729" s="249"/>
      <c r="BD729" s="249"/>
      <c r="BE729" s="249"/>
      <c r="BF729" s="249"/>
      <c r="BG729" s="249"/>
      <c r="BH729" s="249"/>
      <c r="BI729" s="249"/>
      <c r="BJ729" s="249"/>
      <c r="BK729" s="249"/>
      <c r="BL729" s="249"/>
      <c r="BM729" s="249"/>
      <c r="BN729" s="249"/>
      <c r="BO729" s="249"/>
      <c r="BP729" s="249"/>
      <c r="BQ729" s="249"/>
      <c r="BR729" s="249"/>
      <c r="BS729" s="249"/>
      <c r="BT729" s="249"/>
      <c r="BU729" s="249"/>
      <c r="BV729" s="249"/>
      <c r="BW729" s="249"/>
      <c r="BX729" s="47"/>
      <c r="BY729" s="47"/>
      <c r="BZ729" s="47"/>
      <c r="CA729" s="47"/>
      <c r="CB729" s="47"/>
      <c r="CC729" s="47"/>
      <c r="CD729" s="47"/>
      <c r="CE729" s="47"/>
      <c r="CF729" s="47"/>
      <c r="CG729" s="47"/>
      <c r="CH729" s="47"/>
      <c r="CI729" s="47"/>
      <c r="CJ729" s="47"/>
      <c r="CK729" s="47"/>
      <c r="CL729" s="47"/>
      <c r="CM729" s="47"/>
      <c r="CN729" s="47"/>
      <c r="CO729" s="47"/>
      <c r="CP729" s="47"/>
      <c r="CQ729" s="47"/>
      <c r="CR729" s="47"/>
      <c r="CS729" s="47"/>
      <c r="CT729" s="47"/>
      <c r="CU729" s="47"/>
      <c r="CV729" s="47"/>
      <c r="CW729" s="47"/>
      <c r="CX729" s="47"/>
      <c r="CY729" s="47"/>
      <c r="CZ729" s="47"/>
      <c r="DA729" s="47"/>
      <c r="DB729" s="47"/>
      <c r="DC729" s="47"/>
      <c r="DD729" s="47"/>
      <c r="DE729" s="47"/>
      <c r="DF729" s="47"/>
      <c r="DG729" s="47"/>
      <c r="DH729" s="47"/>
      <c r="DI729" s="47"/>
      <c r="DJ729" s="47"/>
      <c r="DK729" s="47"/>
      <c r="DL729" s="47"/>
      <c r="DM729" s="47"/>
      <c r="DN729" s="47"/>
      <c r="DO729" s="47"/>
      <c r="DP729" s="47"/>
      <c r="DQ729" s="47"/>
      <c r="DR729" s="47"/>
      <c r="DS729" s="47"/>
      <c r="DT729" s="47"/>
      <c r="DU729" s="47"/>
      <c r="DV729" s="47"/>
      <c r="DW729" s="47"/>
      <c r="DX729" s="47"/>
      <c r="DY729" s="47"/>
      <c r="DZ729" s="47"/>
      <c r="EA729" s="47"/>
      <c r="EB729" s="47"/>
      <c r="EC729" s="47"/>
      <c r="ED729" s="47"/>
      <c r="EE729" s="47"/>
      <c r="EF729" s="47"/>
      <c r="EG729" s="47"/>
      <c r="EH729" s="47"/>
      <c r="EI729" s="47"/>
      <c r="EJ729" s="47"/>
      <c r="EK729" s="47"/>
      <c r="EL729" s="47"/>
      <c r="EM729" s="47"/>
      <c r="EN729" s="47"/>
      <c r="EO729" s="47"/>
      <c r="EP729" s="47"/>
      <c r="EQ729" s="47"/>
      <c r="ER729" s="47"/>
      <c r="ES729" s="47"/>
      <c r="ET729" s="47"/>
      <c r="EU729" s="47"/>
      <c r="EV729" s="47"/>
      <c r="EW729" s="47"/>
      <c r="EX729" s="47"/>
      <c r="EY729" s="47"/>
      <c r="EZ729" s="47"/>
      <c r="FA729" s="47"/>
      <c r="FB729" s="47"/>
      <c r="FC729" s="47"/>
      <c r="FD729" s="47"/>
      <c r="FE729" s="47"/>
      <c r="FF729" s="47"/>
      <c r="FG729" s="47"/>
      <c r="FH729" s="47"/>
      <c r="FI729" s="47"/>
      <c r="FJ729" s="47"/>
      <c r="FK729" s="47"/>
      <c r="FL729" s="47"/>
      <c r="FM729" s="47"/>
      <c r="FN729" s="47"/>
      <c r="FO729" s="47"/>
      <c r="FP729" s="47"/>
      <c r="FQ729" s="47"/>
      <c r="FR729" s="47"/>
      <c r="FS729" s="47"/>
      <c r="FT729" s="47"/>
      <c r="FU729" s="47"/>
      <c r="FV729" s="47"/>
      <c r="FW729" s="47"/>
      <c r="FX729" s="47"/>
      <c r="FY729" s="47"/>
      <c r="FZ729" s="47"/>
      <c r="GA729" s="47"/>
      <c r="GB729" s="47"/>
      <c r="GC729" s="47"/>
      <c r="GD729" s="47"/>
      <c r="GE729" s="47"/>
      <c r="GF729" s="47"/>
      <c r="GG729" s="47"/>
      <c r="GH729" s="47"/>
      <c r="GI729" s="47"/>
      <c r="GJ729" s="47"/>
      <c r="GK729" s="47"/>
      <c r="GL729" s="47"/>
      <c r="GM729" s="47"/>
      <c r="GN729" s="47"/>
      <c r="GO729" s="47"/>
      <c r="GP729" s="47"/>
      <c r="GQ729" s="47"/>
      <c r="GR729" s="47"/>
    </row>
    <row r="730" spans="1:200" s="53" customFormat="1" x14ac:dyDescent="0.2">
      <c r="A730" s="233"/>
      <c r="B730" s="47"/>
      <c r="C730" s="234"/>
      <c r="Z730" s="232"/>
      <c r="AA730" s="230"/>
      <c r="AB730" s="47"/>
      <c r="AC730" s="247"/>
      <c r="AD730" s="247"/>
      <c r="AE730" s="247"/>
      <c r="AF730" s="247"/>
      <c r="AG730" s="247"/>
      <c r="AH730" s="247"/>
      <c r="AI730" s="247"/>
      <c r="AJ730" s="247"/>
      <c r="AK730" s="249"/>
      <c r="AL730" s="249"/>
      <c r="AM730" s="249"/>
      <c r="AN730" s="249"/>
      <c r="AO730" s="249"/>
      <c r="AP730" s="249"/>
      <c r="AQ730" s="249"/>
      <c r="AR730" s="249"/>
      <c r="AS730" s="249"/>
      <c r="AT730" s="249"/>
      <c r="AU730" s="249"/>
      <c r="AV730" s="249"/>
      <c r="AW730" s="249"/>
      <c r="AX730" s="249"/>
      <c r="AY730" s="249"/>
      <c r="AZ730" s="249"/>
      <c r="BA730" s="249"/>
      <c r="BB730" s="249"/>
      <c r="BC730" s="249"/>
      <c r="BD730" s="249"/>
      <c r="BE730" s="249"/>
      <c r="BF730" s="249"/>
      <c r="BG730" s="249"/>
      <c r="BH730" s="249"/>
      <c r="BI730" s="249"/>
      <c r="BJ730" s="249"/>
      <c r="BK730" s="249"/>
      <c r="BL730" s="249"/>
      <c r="BM730" s="249"/>
      <c r="BN730" s="249"/>
      <c r="BO730" s="249"/>
      <c r="BP730" s="249"/>
      <c r="BQ730" s="249"/>
      <c r="BR730" s="249"/>
      <c r="BS730" s="249"/>
      <c r="BT730" s="249"/>
      <c r="BU730" s="249"/>
      <c r="BV730" s="249"/>
      <c r="BW730" s="249"/>
      <c r="BX730" s="47"/>
      <c r="BY730" s="47"/>
      <c r="BZ730" s="47"/>
      <c r="CA730" s="47"/>
      <c r="CB730" s="47"/>
      <c r="CC730" s="47"/>
      <c r="CD730" s="47"/>
      <c r="CE730" s="47"/>
      <c r="CF730" s="47"/>
      <c r="CG730" s="47"/>
      <c r="CH730" s="47"/>
      <c r="CI730" s="47"/>
      <c r="CJ730" s="47"/>
      <c r="CK730" s="47"/>
      <c r="CL730" s="47"/>
      <c r="CM730" s="47"/>
      <c r="CN730" s="47"/>
      <c r="CO730" s="47"/>
      <c r="CP730" s="47"/>
      <c r="CQ730" s="47"/>
      <c r="CR730" s="47"/>
      <c r="CS730" s="47"/>
      <c r="CT730" s="47"/>
      <c r="CU730" s="47"/>
      <c r="CV730" s="47"/>
      <c r="CW730" s="47"/>
      <c r="CX730" s="47"/>
      <c r="CY730" s="47"/>
      <c r="CZ730" s="47"/>
      <c r="DA730" s="47"/>
      <c r="DB730" s="47"/>
      <c r="DC730" s="47"/>
      <c r="DD730" s="47"/>
      <c r="DE730" s="47"/>
      <c r="DF730" s="47"/>
      <c r="DG730" s="47"/>
      <c r="DH730" s="47"/>
      <c r="DI730" s="47"/>
      <c r="DJ730" s="47"/>
      <c r="DK730" s="47"/>
      <c r="DL730" s="47"/>
      <c r="DM730" s="47"/>
      <c r="DN730" s="47"/>
      <c r="DO730" s="47"/>
      <c r="DP730" s="47"/>
      <c r="DQ730" s="47"/>
      <c r="DR730" s="47"/>
      <c r="DS730" s="47"/>
      <c r="DT730" s="47"/>
      <c r="DU730" s="47"/>
      <c r="DV730" s="47"/>
      <c r="DW730" s="47"/>
      <c r="DX730" s="47"/>
      <c r="DY730" s="47"/>
      <c r="DZ730" s="47"/>
      <c r="EA730" s="47"/>
      <c r="EB730" s="47"/>
      <c r="EC730" s="47"/>
      <c r="ED730" s="47"/>
      <c r="EE730" s="47"/>
      <c r="EF730" s="47"/>
      <c r="EG730" s="47"/>
      <c r="EH730" s="47"/>
      <c r="EI730" s="47"/>
      <c r="EJ730" s="47"/>
      <c r="EK730" s="47"/>
      <c r="EL730" s="47"/>
      <c r="EM730" s="47"/>
      <c r="EN730" s="47"/>
      <c r="EO730" s="47"/>
      <c r="EP730" s="47"/>
      <c r="EQ730" s="47"/>
      <c r="ER730" s="47"/>
      <c r="ES730" s="47"/>
      <c r="ET730" s="47"/>
      <c r="EU730" s="47"/>
      <c r="EV730" s="47"/>
      <c r="EW730" s="47"/>
      <c r="EX730" s="47"/>
      <c r="EY730" s="47"/>
      <c r="EZ730" s="47"/>
      <c r="FA730" s="47"/>
      <c r="FB730" s="47"/>
      <c r="FC730" s="47"/>
      <c r="FD730" s="47"/>
      <c r="FE730" s="47"/>
      <c r="FF730" s="47"/>
      <c r="FG730" s="47"/>
      <c r="FH730" s="47"/>
      <c r="FI730" s="47"/>
      <c r="FJ730" s="47"/>
      <c r="FK730" s="47"/>
      <c r="FL730" s="47"/>
      <c r="FM730" s="47"/>
      <c r="FN730" s="47"/>
      <c r="FO730" s="47"/>
      <c r="FP730" s="47"/>
      <c r="FQ730" s="47"/>
      <c r="FR730" s="47"/>
      <c r="FS730" s="47"/>
      <c r="FT730" s="47"/>
      <c r="FU730" s="47"/>
      <c r="FV730" s="47"/>
      <c r="FW730" s="47"/>
      <c r="FX730" s="47"/>
      <c r="FY730" s="47"/>
      <c r="FZ730" s="47"/>
      <c r="GA730" s="47"/>
      <c r="GB730" s="47"/>
      <c r="GC730" s="47"/>
      <c r="GD730" s="47"/>
      <c r="GE730" s="47"/>
      <c r="GF730" s="47"/>
      <c r="GG730" s="47"/>
      <c r="GH730" s="47"/>
      <c r="GI730" s="47"/>
      <c r="GJ730" s="47"/>
      <c r="GK730" s="47"/>
      <c r="GL730" s="47"/>
      <c r="GM730" s="47"/>
      <c r="GN730" s="47"/>
      <c r="GO730" s="47"/>
      <c r="GP730" s="47"/>
      <c r="GQ730" s="47"/>
      <c r="GR730" s="47"/>
    </row>
    <row r="731" spans="1:200" s="53" customFormat="1" x14ac:dyDescent="0.2">
      <c r="A731" s="233"/>
      <c r="B731" s="47"/>
      <c r="C731" s="234"/>
      <c r="Z731" s="232"/>
      <c r="AA731" s="230"/>
      <c r="AB731" s="47"/>
      <c r="AC731" s="247"/>
      <c r="AD731" s="247"/>
      <c r="AE731" s="247"/>
      <c r="AF731" s="247"/>
      <c r="AG731" s="247"/>
      <c r="AH731" s="247"/>
      <c r="AI731" s="247"/>
      <c r="AJ731" s="247"/>
      <c r="AK731" s="249"/>
      <c r="AL731" s="249"/>
      <c r="AM731" s="249"/>
      <c r="AN731" s="249"/>
      <c r="AO731" s="249"/>
      <c r="AP731" s="249"/>
      <c r="AQ731" s="249"/>
      <c r="AR731" s="249"/>
      <c r="AS731" s="249"/>
      <c r="AT731" s="249"/>
      <c r="AU731" s="249"/>
      <c r="AV731" s="249"/>
      <c r="AW731" s="249"/>
      <c r="AX731" s="249"/>
      <c r="AY731" s="249"/>
      <c r="AZ731" s="249"/>
      <c r="BA731" s="249"/>
      <c r="BB731" s="249"/>
      <c r="BC731" s="249"/>
      <c r="BD731" s="249"/>
      <c r="BE731" s="249"/>
      <c r="BF731" s="249"/>
      <c r="BG731" s="249"/>
      <c r="BH731" s="249"/>
      <c r="BI731" s="249"/>
      <c r="BJ731" s="249"/>
      <c r="BK731" s="249"/>
      <c r="BL731" s="249"/>
      <c r="BM731" s="249"/>
      <c r="BN731" s="249"/>
      <c r="BO731" s="249"/>
      <c r="BP731" s="249"/>
      <c r="BQ731" s="249"/>
      <c r="BR731" s="249"/>
      <c r="BS731" s="249"/>
      <c r="BT731" s="249"/>
      <c r="BU731" s="249"/>
      <c r="BV731" s="249"/>
      <c r="BW731" s="249"/>
      <c r="BX731" s="47"/>
      <c r="BY731" s="47"/>
      <c r="BZ731" s="47"/>
      <c r="CA731" s="47"/>
      <c r="CB731" s="47"/>
      <c r="CC731" s="47"/>
      <c r="CD731" s="47"/>
      <c r="CE731" s="47"/>
      <c r="CF731" s="47"/>
      <c r="CG731" s="47"/>
      <c r="CH731" s="47"/>
      <c r="CI731" s="47"/>
      <c r="CJ731" s="47"/>
      <c r="CK731" s="47"/>
      <c r="CL731" s="47"/>
      <c r="CM731" s="47"/>
      <c r="CN731" s="47"/>
      <c r="CO731" s="47"/>
      <c r="CP731" s="47"/>
      <c r="CQ731" s="47"/>
      <c r="CR731" s="47"/>
      <c r="CS731" s="47"/>
      <c r="CT731" s="47"/>
      <c r="CU731" s="47"/>
      <c r="CV731" s="47"/>
      <c r="CW731" s="47"/>
      <c r="CX731" s="47"/>
      <c r="CY731" s="47"/>
      <c r="CZ731" s="47"/>
      <c r="DA731" s="47"/>
      <c r="DB731" s="47"/>
      <c r="DC731" s="47"/>
      <c r="DD731" s="47"/>
      <c r="DE731" s="47"/>
      <c r="DF731" s="47"/>
      <c r="DG731" s="47"/>
      <c r="DH731" s="47"/>
      <c r="DI731" s="47"/>
      <c r="DJ731" s="47"/>
      <c r="DK731" s="47"/>
      <c r="DL731" s="47"/>
      <c r="DM731" s="47"/>
      <c r="DN731" s="47"/>
      <c r="DO731" s="47"/>
      <c r="DP731" s="47"/>
      <c r="DQ731" s="47"/>
      <c r="DR731" s="47"/>
      <c r="DS731" s="47"/>
      <c r="DT731" s="47"/>
      <c r="DU731" s="47"/>
      <c r="DV731" s="47"/>
      <c r="DW731" s="47"/>
      <c r="DX731" s="47"/>
      <c r="DY731" s="47"/>
      <c r="DZ731" s="47"/>
      <c r="EA731" s="47"/>
      <c r="EB731" s="47"/>
      <c r="EC731" s="47"/>
      <c r="ED731" s="47"/>
      <c r="EE731" s="47"/>
      <c r="EF731" s="47"/>
      <c r="EG731" s="47"/>
      <c r="EH731" s="47"/>
      <c r="EI731" s="47"/>
      <c r="EJ731" s="47"/>
      <c r="EK731" s="47"/>
      <c r="EL731" s="47"/>
      <c r="EM731" s="47"/>
      <c r="EN731" s="47"/>
      <c r="EO731" s="47"/>
      <c r="EP731" s="47"/>
      <c r="EQ731" s="47"/>
      <c r="ER731" s="47"/>
      <c r="ES731" s="47"/>
      <c r="ET731" s="47"/>
      <c r="EU731" s="47"/>
      <c r="EV731" s="47"/>
      <c r="EW731" s="47"/>
      <c r="EX731" s="47"/>
      <c r="EY731" s="47"/>
      <c r="EZ731" s="47"/>
      <c r="FA731" s="47"/>
      <c r="FB731" s="47"/>
      <c r="FC731" s="47"/>
      <c r="FD731" s="47"/>
      <c r="FE731" s="47"/>
      <c r="FF731" s="47"/>
      <c r="FG731" s="47"/>
      <c r="FH731" s="47"/>
      <c r="FI731" s="47"/>
      <c r="FJ731" s="47"/>
      <c r="FK731" s="47"/>
      <c r="FL731" s="47"/>
      <c r="FM731" s="47"/>
      <c r="FN731" s="47"/>
      <c r="FO731" s="47"/>
      <c r="FP731" s="47"/>
      <c r="FQ731" s="47"/>
      <c r="FR731" s="47"/>
      <c r="FS731" s="47"/>
      <c r="FT731" s="47"/>
      <c r="FU731" s="47"/>
      <c r="FV731" s="47"/>
      <c r="FW731" s="47"/>
      <c r="FX731" s="47"/>
      <c r="FY731" s="47"/>
      <c r="FZ731" s="47"/>
      <c r="GA731" s="47"/>
      <c r="GB731" s="47"/>
      <c r="GC731" s="47"/>
      <c r="GD731" s="47"/>
      <c r="GE731" s="47"/>
      <c r="GF731" s="47"/>
      <c r="GG731" s="47"/>
      <c r="GH731" s="47"/>
      <c r="GI731" s="47"/>
      <c r="GJ731" s="47"/>
      <c r="GK731" s="47"/>
      <c r="GL731" s="47"/>
      <c r="GM731" s="47"/>
      <c r="GN731" s="47"/>
      <c r="GO731" s="47"/>
      <c r="GP731" s="47"/>
      <c r="GQ731" s="47"/>
      <c r="GR731" s="47"/>
    </row>
    <row r="732" spans="1:200" s="53" customFormat="1" x14ac:dyDescent="0.2">
      <c r="A732" s="233"/>
      <c r="B732" s="47"/>
      <c r="C732" s="234"/>
      <c r="Z732" s="232"/>
      <c r="AA732" s="230"/>
      <c r="AB732" s="47"/>
      <c r="AC732" s="247"/>
      <c r="AD732" s="247"/>
      <c r="AE732" s="247"/>
      <c r="AF732" s="247"/>
      <c r="AG732" s="247"/>
      <c r="AH732" s="247"/>
      <c r="AI732" s="247"/>
      <c r="AJ732" s="247"/>
      <c r="AK732" s="249"/>
      <c r="AL732" s="249"/>
      <c r="AM732" s="249"/>
      <c r="AN732" s="249"/>
      <c r="AO732" s="249"/>
      <c r="AP732" s="249"/>
      <c r="AQ732" s="249"/>
      <c r="AR732" s="249"/>
      <c r="AS732" s="249"/>
      <c r="AT732" s="249"/>
      <c r="AU732" s="249"/>
      <c r="AV732" s="249"/>
      <c r="AW732" s="249"/>
      <c r="AX732" s="249"/>
      <c r="AY732" s="249"/>
      <c r="AZ732" s="249"/>
      <c r="BA732" s="249"/>
      <c r="BB732" s="249"/>
      <c r="BC732" s="249"/>
      <c r="BD732" s="249"/>
      <c r="BE732" s="249"/>
      <c r="BF732" s="249"/>
      <c r="BG732" s="249"/>
      <c r="BH732" s="249"/>
      <c r="BI732" s="249"/>
      <c r="BJ732" s="249"/>
      <c r="BK732" s="249"/>
      <c r="BL732" s="249"/>
      <c r="BM732" s="249"/>
      <c r="BN732" s="249"/>
      <c r="BO732" s="249"/>
      <c r="BP732" s="249"/>
      <c r="BQ732" s="249"/>
      <c r="BR732" s="249"/>
      <c r="BS732" s="249"/>
      <c r="BT732" s="249"/>
      <c r="BU732" s="249"/>
      <c r="BV732" s="249"/>
      <c r="BW732" s="249"/>
      <c r="BX732" s="47"/>
      <c r="BY732" s="47"/>
      <c r="BZ732" s="47"/>
      <c r="CA732" s="47"/>
      <c r="CB732" s="47"/>
      <c r="CC732" s="47"/>
      <c r="CD732" s="47"/>
      <c r="CE732" s="47"/>
      <c r="CF732" s="47"/>
      <c r="CG732" s="47"/>
      <c r="CH732" s="47"/>
      <c r="CI732" s="47"/>
      <c r="CJ732" s="47"/>
      <c r="CK732" s="47"/>
      <c r="CL732" s="47"/>
      <c r="CM732" s="47"/>
      <c r="CN732" s="47"/>
      <c r="CO732" s="47"/>
      <c r="CP732" s="47"/>
      <c r="CQ732" s="47"/>
      <c r="CR732" s="47"/>
      <c r="CS732" s="47"/>
      <c r="CT732" s="47"/>
      <c r="CU732" s="47"/>
      <c r="CV732" s="47"/>
      <c r="CW732" s="47"/>
      <c r="CX732" s="47"/>
      <c r="CY732" s="47"/>
      <c r="CZ732" s="47"/>
      <c r="DA732" s="47"/>
      <c r="DB732" s="47"/>
      <c r="DC732" s="47"/>
      <c r="DD732" s="47"/>
      <c r="DE732" s="47"/>
      <c r="DF732" s="47"/>
      <c r="DG732" s="47"/>
      <c r="DH732" s="47"/>
      <c r="DI732" s="47"/>
      <c r="DJ732" s="47"/>
      <c r="DK732" s="47"/>
      <c r="DL732" s="47"/>
      <c r="DM732" s="47"/>
      <c r="DN732" s="47"/>
      <c r="DO732" s="47"/>
      <c r="DP732" s="47"/>
      <c r="DQ732" s="47"/>
      <c r="DR732" s="47"/>
      <c r="DS732" s="47"/>
      <c r="DT732" s="47"/>
      <c r="DU732" s="47"/>
      <c r="DV732" s="47"/>
      <c r="DW732" s="47"/>
      <c r="DX732" s="47"/>
      <c r="DY732" s="47"/>
      <c r="DZ732" s="47"/>
      <c r="EA732" s="47"/>
      <c r="EB732" s="47"/>
      <c r="EC732" s="47"/>
      <c r="ED732" s="47"/>
      <c r="EE732" s="47"/>
      <c r="EF732" s="47"/>
      <c r="EG732" s="47"/>
      <c r="EH732" s="47"/>
      <c r="EI732" s="47"/>
      <c r="EJ732" s="47"/>
      <c r="EK732" s="47"/>
      <c r="EL732" s="47"/>
      <c r="EM732" s="47"/>
      <c r="EN732" s="47"/>
      <c r="EO732" s="47"/>
      <c r="EP732" s="47"/>
      <c r="EQ732" s="47"/>
      <c r="ER732" s="47"/>
      <c r="ES732" s="47"/>
      <c r="ET732" s="47"/>
      <c r="EU732" s="47"/>
      <c r="EV732" s="47"/>
      <c r="EW732" s="47"/>
      <c r="EX732" s="47"/>
      <c r="EY732" s="47"/>
      <c r="EZ732" s="47"/>
      <c r="FA732" s="47"/>
      <c r="FB732" s="47"/>
      <c r="FC732" s="47"/>
      <c r="FD732" s="47"/>
      <c r="FE732" s="47"/>
      <c r="FF732" s="47"/>
      <c r="FG732" s="47"/>
      <c r="FH732" s="47"/>
      <c r="FI732" s="47"/>
      <c r="FJ732" s="47"/>
      <c r="FK732" s="47"/>
      <c r="FL732" s="47"/>
      <c r="FM732" s="47"/>
      <c r="FN732" s="47"/>
      <c r="FO732" s="47"/>
      <c r="FP732" s="47"/>
      <c r="FQ732" s="47"/>
      <c r="FR732" s="47"/>
      <c r="FS732" s="47"/>
      <c r="FT732" s="47"/>
      <c r="FU732" s="47"/>
      <c r="FV732" s="47"/>
      <c r="FW732" s="47"/>
      <c r="FX732" s="47"/>
      <c r="FY732" s="47"/>
      <c r="FZ732" s="47"/>
      <c r="GA732" s="47"/>
      <c r="GB732" s="47"/>
      <c r="GC732" s="47"/>
      <c r="GD732" s="47"/>
      <c r="GE732" s="47"/>
      <c r="GF732" s="47"/>
      <c r="GG732" s="47"/>
      <c r="GH732" s="47"/>
      <c r="GI732" s="47"/>
      <c r="GJ732" s="47"/>
      <c r="GK732" s="47"/>
      <c r="GL732" s="47"/>
      <c r="GM732" s="47"/>
      <c r="GN732" s="47"/>
      <c r="GO732" s="47"/>
      <c r="GP732" s="47"/>
      <c r="GQ732" s="47"/>
      <c r="GR732" s="47"/>
    </row>
    <row r="733" spans="1:200" s="53" customFormat="1" x14ac:dyDescent="0.2">
      <c r="A733" s="233"/>
      <c r="B733" s="47"/>
      <c r="C733" s="234"/>
      <c r="Z733" s="232"/>
      <c r="AA733" s="230"/>
      <c r="AB733" s="47"/>
      <c r="AC733" s="247"/>
      <c r="AD733" s="247"/>
      <c r="AE733" s="247"/>
      <c r="AF733" s="247"/>
      <c r="AG733" s="247"/>
      <c r="AH733" s="247"/>
      <c r="AI733" s="247"/>
      <c r="AJ733" s="247"/>
      <c r="AK733" s="249"/>
      <c r="AL733" s="249"/>
      <c r="AM733" s="249"/>
      <c r="AN733" s="249"/>
      <c r="AO733" s="249"/>
      <c r="AP733" s="249"/>
      <c r="AQ733" s="249"/>
      <c r="AR733" s="249"/>
      <c r="AS733" s="249"/>
      <c r="AT733" s="249"/>
      <c r="AU733" s="249"/>
      <c r="AV733" s="249"/>
      <c r="AW733" s="249"/>
      <c r="AX733" s="249"/>
      <c r="AY733" s="249"/>
      <c r="AZ733" s="249"/>
      <c r="BA733" s="249"/>
      <c r="BB733" s="249"/>
      <c r="BC733" s="249"/>
      <c r="BD733" s="249"/>
      <c r="BE733" s="249"/>
      <c r="BF733" s="249"/>
      <c r="BG733" s="249"/>
      <c r="BH733" s="249"/>
      <c r="BI733" s="249"/>
      <c r="BJ733" s="249"/>
      <c r="BK733" s="249"/>
      <c r="BL733" s="249"/>
      <c r="BM733" s="249"/>
      <c r="BN733" s="249"/>
      <c r="BO733" s="249"/>
      <c r="BP733" s="249"/>
      <c r="BQ733" s="249"/>
      <c r="BR733" s="249"/>
      <c r="BS733" s="249"/>
      <c r="BT733" s="249"/>
      <c r="BU733" s="249"/>
      <c r="BV733" s="249"/>
      <c r="BW733" s="249"/>
      <c r="BX733" s="47"/>
      <c r="BY733" s="47"/>
      <c r="BZ733" s="47"/>
      <c r="CA733" s="47"/>
      <c r="CB733" s="47"/>
      <c r="CC733" s="47"/>
      <c r="CD733" s="47"/>
      <c r="CE733" s="47"/>
      <c r="CF733" s="47"/>
      <c r="CG733" s="47"/>
      <c r="CH733" s="47"/>
      <c r="CI733" s="47"/>
      <c r="CJ733" s="47"/>
      <c r="CK733" s="47"/>
      <c r="CL733" s="47"/>
      <c r="CM733" s="47"/>
      <c r="CN733" s="47"/>
      <c r="CO733" s="47"/>
      <c r="CP733" s="47"/>
      <c r="CQ733" s="47"/>
      <c r="CR733" s="47"/>
      <c r="CS733" s="47"/>
      <c r="CT733" s="47"/>
      <c r="CU733" s="47"/>
      <c r="CV733" s="47"/>
      <c r="CW733" s="47"/>
      <c r="CX733" s="47"/>
      <c r="CY733" s="47"/>
      <c r="CZ733" s="47"/>
      <c r="DA733" s="47"/>
      <c r="DB733" s="47"/>
      <c r="DC733" s="47"/>
      <c r="DD733" s="47"/>
      <c r="DE733" s="47"/>
      <c r="DF733" s="47"/>
      <c r="DG733" s="47"/>
      <c r="DH733" s="47"/>
      <c r="DI733" s="47"/>
      <c r="DJ733" s="47"/>
      <c r="DK733" s="47"/>
      <c r="DL733" s="47"/>
      <c r="DM733" s="47"/>
      <c r="DN733" s="47"/>
      <c r="DO733" s="47"/>
      <c r="DP733" s="47"/>
      <c r="DQ733" s="47"/>
      <c r="DR733" s="47"/>
      <c r="DS733" s="47"/>
      <c r="DT733" s="47"/>
      <c r="DU733" s="47"/>
      <c r="DV733" s="47"/>
      <c r="DW733" s="47"/>
      <c r="DX733" s="47"/>
      <c r="DY733" s="47"/>
      <c r="DZ733" s="47"/>
      <c r="EA733" s="47"/>
      <c r="EB733" s="47"/>
      <c r="EC733" s="47"/>
      <c r="ED733" s="47"/>
      <c r="EE733" s="47"/>
      <c r="EF733" s="47"/>
      <c r="EG733" s="47"/>
      <c r="EH733" s="47"/>
      <c r="EI733" s="47"/>
      <c r="EJ733" s="47"/>
      <c r="EK733" s="47"/>
      <c r="EL733" s="47"/>
      <c r="EM733" s="47"/>
      <c r="EN733" s="47"/>
      <c r="EO733" s="47"/>
      <c r="EP733" s="47"/>
      <c r="EQ733" s="47"/>
      <c r="ER733" s="47"/>
      <c r="ES733" s="47"/>
      <c r="ET733" s="47"/>
      <c r="EU733" s="47"/>
      <c r="EV733" s="47"/>
      <c r="EW733" s="47"/>
      <c r="EX733" s="47"/>
      <c r="EY733" s="47"/>
      <c r="EZ733" s="47"/>
      <c r="FA733" s="47"/>
      <c r="FB733" s="47"/>
      <c r="FC733" s="47"/>
      <c r="FD733" s="47"/>
      <c r="FE733" s="47"/>
      <c r="FF733" s="47"/>
      <c r="FG733" s="47"/>
      <c r="FH733" s="47"/>
      <c r="FI733" s="47"/>
      <c r="FJ733" s="47"/>
      <c r="FK733" s="47"/>
      <c r="FL733" s="47"/>
      <c r="FM733" s="47"/>
      <c r="FN733" s="47"/>
      <c r="FO733" s="47"/>
      <c r="FP733" s="47"/>
      <c r="FQ733" s="47"/>
      <c r="FR733" s="47"/>
      <c r="FS733" s="47"/>
      <c r="FT733" s="47"/>
      <c r="FU733" s="47"/>
      <c r="FV733" s="47"/>
      <c r="FW733" s="47"/>
      <c r="FX733" s="47"/>
      <c r="FY733" s="47"/>
      <c r="FZ733" s="47"/>
      <c r="GA733" s="47"/>
      <c r="GB733" s="47"/>
      <c r="GC733" s="47"/>
      <c r="GD733" s="47"/>
      <c r="GE733" s="47"/>
      <c r="GF733" s="47"/>
      <c r="GG733" s="47"/>
      <c r="GH733" s="47"/>
      <c r="GI733" s="47"/>
      <c r="GJ733" s="47"/>
      <c r="GK733" s="47"/>
      <c r="GL733" s="47"/>
      <c r="GM733" s="47"/>
      <c r="GN733" s="47"/>
      <c r="GO733" s="47"/>
      <c r="GP733" s="47"/>
      <c r="GQ733" s="47"/>
      <c r="GR733" s="47"/>
    </row>
    <row r="734" spans="1:200" s="53" customFormat="1" x14ac:dyDescent="0.2">
      <c r="A734" s="233"/>
      <c r="B734" s="47"/>
      <c r="C734" s="234"/>
      <c r="Z734" s="232"/>
      <c r="AA734" s="230"/>
      <c r="AB734" s="47"/>
      <c r="AC734" s="247"/>
      <c r="AD734" s="247"/>
      <c r="AE734" s="247"/>
      <c r="AF734" s="247"/>
      <c r="AG734" s="247"/>
      <c r="AH734" s="247"/>
      <c r="AI734" s="247"/>
      <c r="AJ734" s="247"/>
      <c r="AK734" s="249"/>
      <c r="AL734" s="249"/>
      <c r="AM734" s="249"/>
      <c r="AN734" s="249"/>
      <c r="AO734" s="249"/>
      <c r="AP734" s="249"/>
      <c r="AQ734" s="249"/>
      <c r="AR734" s="249"/>
      <c r="AS734" s="249"/>
      <c r="AT734" s="249"/>
      <c r="AU734" s="249"/>
      <c r="AV734" s="249"/>
      <c r="AW734" s="249"/>
      <c r="AX734" s="249"/>
      <c r="AY734" s="249"/>
      <c r="AZ734" s="249"/>
      <c r="BA734" s="249"/>
      <c r="BB734" s="249"/>
      <c r="BC734" s="249"/>
      <c r="BD734" s="249"/>
      <c r="BE734" s="249"/>
      <c r="BF734" s="249"/>
      <c r="BG734" s="249"/>
      <c r="BH734" s="249"/>
      <c r="BI734" s="249"/>
      <c r="BJ734" s="249"/>
      <c r="BK734" s="249"/>
      <c r="BL734" s="249"/>
      <c r="BM734" s="249"/>
      <c r="BN734" s="249"/>
      <c r="BO734" s="249"/>
      <c r="BP734" s="249"/>
      <c r="BQ734" s="249"/>
      <c r="BR734" s="249"/>
      <c r="BS734" s="249"/>
      <c r="BT734" s="249"/>
      <c r="BU734" s="249"/>
      <c r="BV734" s="249"/>
      <c r="BW734" s="249"/>
      <c r="BX734" s="47"/>
      <c r="BY734" s="47"/>
      <c r="BZ734" s="47"/>
      <c r="CA734" s="47"/>
      <c r="CB734" s="47"/>
      <c r="CC734" s="47"/>
      <c r="CD734" s="47"/>
      <c r="CE734" s="47"/>
      <c r="CF734" s="47"/>
      <c r="CG734" s="47"/>
      <c r="CH734" s="47"/>
      <c r="CI734" s="47"/>
      <c r="CJ734" s="47"/>
      <c r="CK734" s="47"/>
      <c r="CL734" s="47"/>
      <c r="CM734" s="47"/>
      <c r="CN734" s="47"/>
      <c r="CO734" s="47"/>
      <c r="CP734" s="47"/>
      <c r="CQ734" s="47"/>
      <c r="CR734" s="47"/>
      <c r="CS734" s="47"/>
      <c r="CT734" s="47"/>
      <c r="CU734" s="47"/>
      <c r="CV734" s="47"/>
      <c r="CW734" s="47"/>
      <c r="CX734" s="47"/>
      <c r="CY734" s="47"/>
      <c r="CZ734" s="47"/>
      <c r="DA734" s="47"/>
      <c r="DB734" s="47"/>
      <c r="DC734" s="47"/>
      <c r="DD734" s="47"/>
      <c r="DE734" s="47"/>
      <c r="DF734" s="47"/>
      <c r="DG734" s="47"/>
      <c r="DH734" s="47"/>
      <c r="DI734" s="47"/>
      <c r="DJ734" s="47"/>
      <c r="DK734" s="47"/>
      <c r="DL734" s="47"/>
      <c r="DM734" s="47"/>
      <c r="DN734" s="47"/>
      <c r="DO734" s="47"/>
      <c r="DP734" s="47"/>
      <c r="DQ734" s="47"/>
      <c r="DR734" s="47"/>
      <c r="DS734" s="47"/>
      <c r="DT734" s="47"/>
      <c r="DU734" s="47"/>
      <c r="DV734" s="47"/>
      <c r="DW734" s="47"/>
      <c r="DX734" s="47"/>
      <c r="DY734" s="47"/>
      <c r="DZ734" s="47"/>
      <c r="EA734" s="47"/>
      <c r="EB734" s="47"/>
      <c r="EC734" s="47"/>
      <c r="ED734" s="47"/>
      <c r="EE734" s="47"/>
      <c r="EF734" s="47"/>
      <c r="EG734" s="47"/>
      <c r="EH734" s="47"/>
      <c r="EI734" s="47"/>
      <c r="EJ734" s="47"/>
      <c r="EK734" s="47"/>
      <c r="EL734" s="47"/>
      <c r="EM734" s="47"/>
      <c r="EN734" s="47"/>
      <c r="EO734" s="47"/>
      <c r="EP734" s="47"/>
      <c r="EQ734" s="47"/>
      <c r="ER734" s="47"/>
      <c r="ES734" s="47"/>
      <c r="ET734" s="47"/>
      <c r="EU734" s="47"/>
      <c r="EV734" s="47"/>
      <c r="EW734" s="47"/>
      <c r="EX734" s="47"/>
      <c r="EY734" s="47"/>
      <c r="EZ734" s="47"/>
      <c r="FA734" s="47"/>
      <c r="FB734" s="47"/>
      <c r="FC734" s="47"/>
      <c r="FD734" s="47"/>
      <c r="FE734" s="47"/>
      <c r="FF734" s="47"/>
      <c r="FG734" s="47"/>
      <c r="FH734" s="47"/>
      <c r="FI734" s="47"/>
      <c r="FJ734" s="47"/>
      <c r="FK734" s="47"/>
      <c r="FL734" s="47"/>
      <c r="FM734" s="47"/>
      <c r="FN734" s="47"/>
      <c r="FO734" s="47"/>
      <c r="FP734" s="47"/>
      <c r="FQ734" s="47"/>
      <c r="FR734" s="47"/>
      <c r="FS734" s="47"/>
      <c r="FT734" s="47"/>
      <c r="FU734" s="47"/>
      <c r="FV734" s="47"/>
      <c r="FW734" s="47"/>
      <c r="FX734" s="47"/>
      <c r="FY734" s="47"/>
      <c r="FZ734" s="47"/>
      <c r="GA734" s="47"/>
      <c r="GB734" s="47"/>
      <c r="GC734" s="47"/>
      <c r="GD734" s="47"/>
      <c r="GE734" s="47"/>
      <c r="GF734" s="47"/>
      <c r="GG734" s="47"/>
      <c r="GH734" s="47"/>
      <c r="GI734" s="47"/>
      <c r="GJ734" s="47"/>
      <c r="GK734" s="47"/>
      <c r="GL734" s="47"/>
      <c r="GM734" s="47"/>
      <c r="GN734" s="47"/>
      <c r="GO734" s="47"/>
      <c r="GP734" s="47"/>
      <c r="GQ734" s="47"/>
      <c r="GR734" s="47"/>
    </row>
    <row r="735" spans="1:200" s="53" customFormat="1" x14ac:dyDescent="0.2">
      <c r="A735" s="233"/>
      <c r="B735" s="47"/>
      <c r="C735" s="234"/>
      <c r="Z735" s="232"/>
      <c r="AA735" s="230"/>
      <c r="AB735" s="47"/>
      <c r="AC735" s="247"/>
      <c r="AD735" s="247"/>
      <c r="AE735" s="247"/>
      <c r="AF735" s="247"/>
      <c r="AG735" s="247"/>
      <c r="AH735" s="247"/>
      <c r="AI735" s="247"/>
      <c r="AJ735" s="247"/>
      <c r="AK735" s="249"/>
      <c r="AL735" s="249"/>
      <c r="AM735" s="249"/>
      <c r="AN735" s="249"/>
      <c r="AO735" s="249"/>
      <c r="AP735" s="249"/>
      <c r="AQ735" s="249"/>
      <c r="AR735" s="249"/>
      <c r="AS735" s="249"/>
      <c r="AT735" s="249"/>
      <c r="AU735" s="249"/>
      <c r="AV735" s="249"/>
      <c r="AW735" s="249"/>
      <c r="AX735" s="249"/>
      <c r="AY735" s="249"/>
      <c r="AZ735" s="249"/>
      <c r="BA735" s="249"/>
      <c r="BB735" s="249"/>
      <c r="BC735" s="249"/>
      <c r="BD735" s="249"/>
      <c r="BE735" s="249"/>
      <c r="BF735" s="249"/>
      <c r="BG735" s="249"/>
      <c r="BH735" s="249"/>
      <c r="BI735" s="249"/>
      <c r="BJ735" s="249"/>
      <c r="BK735" s="249"/>
      <c r="BL735" s="249"/>
      <c r="BM735" s="249"/>
      <c r="BN735" s="249"/>
      <c r="BO735" s="249"/>
      <c r="BP735" s="249"/>
      <c r="BQ735" s="249"/>
      <c r="BR735" s="249"/>
      <c r="BS735" s="249"/>
      <c r="BT735" s="249"/>
      <c r="BU735" s="249"/>
      <c r="BV735" s="249"/>
      <c r="BW735" s="249"/>
      <c r="BX735" s="47"/>
      <c r="BY735" s="47"/>
      <c r="BZ735" s="47"/>
      <c r="CA735" s="47"/>
      <c r="CB735" s="47"/>
      <c r="CC735" s="47"/>
      <c r="CD735" s="47"/>
      <c r="CE735" s="47"/>
      <c r="CF735" s="47"/>
      <c r="CG735" s="47"/>
      <c r="CH735" s="47"/>
      <c r="CI735" s="47"/>
      <c r="CJ735" s="47"/>
      <c r="CK735" s="47"/>
      <c r="CL735" s="47"/>
      <c r="CM735" s="47"/>
      <c r="CN735" s="47"/>
      <c r="CO735" s="47"/>
      <c r="CP735" s="47"/>
      <c r="CQ735" s="47"/>
      <c r="CR735" s="47"/>
      <c r="CS735" s="47"/>
      <c r="CT735" s="47"/>
      <c r="CU735" s="47"/>
      <c r="CV735" s="47"/>
      <c r="CW735" s="47"/>
      <c r="CX735" s="47"/>
      <c r="CY735" s="47"/>
      <c r="CZ735" s="47"/>
      <c r="DA735" s="47"/>
      <c r="DB735" s="47"/>
      <c r="DC735" s="47"/>
      <c r="DD735" s="47"/>
      <c r="DE735" s="47"/>
      <c r="DF735" s="47"/>
      <c r="DG735" s="47"/>
      <c r="DH735" s="47"/>
      <c r="DI735" s="47"/>
      <c r="DJ735" s="47"/>
      <c r="DK735" s="47"/>
      <c r="DL735" s="47"/>
      <c r="DM735" s="47"/>
      <c r="DN735" s="47"/>
      <c r="DO735" s="47"/>
      <c r="DP735" s="47"/>
      <c r="DQ735" s="47"/>
      <c r="DR735" s="47"/>
      <c r="DS735" s="47"/>
      <c r="DT735" s="47"/>
      <c r="DU735" s="47"/>
      <c r="DV735" s="47"/>
      <c r="DW735" s="47"/>
      <c r="DX735" s="47"/>
      <c r="DY735" s="47"/>
      <c r="DZ735" s="47"/>
      <c r="EA735" s="47"/>
      <c r="EB735" s="47"/>
      <c r="EC735" s="47"/>
      <c r="ED735" s="47"/>
      <c r="EE735" s="47"/>
      <c r="EF735" s="47"/>
      <c r="EG735" s="47"/>
      <c r="EH735" s="47"/>
      <c r="EI735" s="47"/>
      <c r="EJ735" s="47"/>
      <c r="EK735" s="47"/>
      <c r="EL735" s="47"/>
      <c r="EM735" s="47"/>
      <c r="EN735" s="47"/>
      <c r="EO735" s="47"/>
      <c r="EP735" s="47"/>
      <c r="EQ735" s="47"/>
      <c r="ER735" s="47"/>
      <c r="ES735" s="47"/>
      <c r="ET735" s="47"/>
      <c r="EU735" s="47"/>
      <c r="EV735" s="47"/>
      <c r="EW735" s="47"/>
      <c r="EX735" s="47"/>
      <c r="EY735" s="47"/>
      <c r="EZ735" s="47"/>
      <c r="FA735" s="47"/>
      <c r="FB735" s="47"/>
      <c r="FC735" s="47"/>
      <c r="FD735" s="47"/>
      <c r="FE735" s="47"/>
      <c r="FF735" s="47"/>
      <c r="FG735" s="47"/>
      <c r="FH735" s="47"/>
      <c r="FI735" s="47"/>
      <c r="FJ735" s="47"/>
      <c r="FK735" s="47"/>
      <c r="FL735" s="47"/>
      <c r="FM735" s="47"/>
      <c r="FN735" s="47"/>
      <c r="FO735" s="47"/>
      <c r="FP735" s="47"/>
      <c r="FQ735" s="47"/>
      <c r="FR735" s="47"/>
      <c r="FS735" s="47"/>
      <c r="FT735" s="47"/>
      <c r="FU735" s="47"/>
      <c r="FV735" s="47"/>
      <c r="FW735" s="47"/>
      <c r="FX735" s="47"/>
      <c r="FY735" s="47"/>
      <c r="FZ735" s="47"/>
      <c r="GA735" s="47"/>
      <c r="GB735" s="47"/>
      <c r="GC735" s="47"/>
      <c r="GD735" s="47"/>
      <c r="GE735" s="47"/>
      <c r="GF735" s="47"/>
      <c r="GG735" s="47"/>
      <c r="GH735" s="47"/>
      <c r="GI735" s="47"/>
      <c r="GJ735" s="47"/>
      <c r="GK735" s="47"/>
      <c r="GL735" s="47"/>
      <c r="GM735" s="47"/>
      <c r="GN735" s="47"/>
      <c r="GO735" s="47"/>
      <c r="GP735" s="47"/>
      <c r="GQ735" s="47"/>
      <c r="GR735" s="47"/>
    </row>
    <row r="736" spans="1:200" s="53" customFormat="1" x14ac:dyDescent="0.2">
      <c r="A736" s="233"/>
      <c r="B736" s="47"/>
      <c r="C736" s="234"/>
      <c r="Z736" s="232"/>
      <c r="AA736" s="230"/>
      <c r="AB736" s="47"/>
      <c r="AC736" s="247"/>
      <c r="AD736" s="247"/>
      <c r="AE736" s="247"/>
      <c r="AF736" s="247"/>
      <c r="AG736" s="247"/>
      <c r="AH736" s="247"/>
      <c r="AI736" s="247"/>
      <c r="AJ736" s="247"/>
      <c r="AK736" s="249"/>
      <c r="AL736" s="249"/>
      <c r="AM736" s="249"/>
      <c r="AN736" s="249"/>
      <c r="AO736" s="249"/>
      <c r="AP736" s="249"/>
      <c r="AQ736" s="249"/>
      <c r="AR736" s="249"/>
      <c r="AS736" s="249"/>
      <c r="AT736" s="249"/>
      <c r="AU736" s="249"/>
      <c r="AV736" s="249"/>
      <c r="AW736" s="249"/>
      <c r="AX736" s="249"/>
      <c r="AY736" s="249"/>
      <c r="AZ736" s="249"/>
      <c r="BA736" s="249"/>
      <c r="BB736" s="249"/>
      <c r="BC736" s="249"/>
      <c r="BD736" s="249"/>
      <c r="BE736" s="249"/>
      <c r="BF736" s="249"/>
      <c r="BG736" s="249"/>
      <c r="BH736" s="249"/>
      <c r="BI736" s="249"/>
      <c r="BJ736" s="249"/>
      <c r="BK736" s="249"/>
      <c r="BL736" s="249"/>
      <c r="BM736" s="249"/>
      <c r="BN736" s="249"/>
      <c r="BO736" s="249"/>
      <c r="BP736" s="249"/>
      <c r="BQ736" s="249"/>
      <c r="BR736" s="249"/>
      <c r="BS736" s="249"/>
      <c r="BT736" s="249"/>
      <c r="BU736" s="249"/>
      <c r="BV736" s="249"/>
      <c r="BW736" s="249"/>
      <c r="BX736" s="47"/>
      <c r="BY736" s="47"/>
      <c r="BZ736" s="47"/>
      <c r="CA736" s="47"/>
      <c r="CB736" s="47"/>
      <c r="CC736" s="47"/>
      <c r="CD736" s="47"/>
      <c r="CE736" s="47"/>
      <c r="CF736" s="47"/>
      <c r="CG736" s="47"/>
      <c r="CH736" s="47"/>
      <c r="CI736" s="47"/>
      <c r="CJ736" s="47"/>
      <c r="CK736" s="47"/>
      <c r="CL736" s="47"/>
      <c r="CM736" s="47"/>
      <c r="CN736" s="47"/>
      <c r="CO736" s="47"/>
      <c r="CP736" s="47"/>
      <c r="CQ736" s="47"/>
      <c r="CR736" s="47"/>
      <c r="CS736" s="47"/>
      <c r="CT736" s="47"/>
      <c r="CU736" s="47"/>
      <c r="CV736" s="47"/>
      <c r="CW736" s="47"/>
      <c r="CX736" s="47"/>
      <c r="CY736" s="47"/>
      <c r="CZ736" s="47"/>
      <c r="DA736" s="47"/>
      <c r="DB736" s="47"/>
      <c r="DC736" s="47"/>
      <c r="DD736" s="47"/>
      <c r="DE736" s="47"/>
      <c r="DF736" s="47"/>
      <c r="DG736" s="47"/>
      <c r="DH736" s="47"/>
      <c r="DI736" s="47"/>
      <c r="DJ736" s="47"/>
      <c r="DK736" s="47"/>
      <c r="DL736" s="47"/>
      <c r="DM736" s="47"/>
      <c r="DN736" s="47"/>
      <c r="DO736" s="47"/>
      <c r="DP736" s="47"/>
      <c r="DQ736" s="47"/>
      <c r="DR736" s="47"/>
      <c r="DS736" s="47"/>
      <c r="DT736" s="47"/>
      <c r="DU736" s="47"/>
      <c r="DV736" s="47"/>
      <c r="DW736" s="47"/>
      <c r="DX736" s="47"/>
      <c r="DY736" s="47"/>
      <c r="DZ736" s="47"/>
      <c r="EA736" s="47"/>
      <c r="EB736" s="47"/>
      <c r="EC736" s="47"/>
      <c r="ED736" s="47"/>
      <c r="EE736" s="47"/>
      <c r="EF736" s="47"/>
      <c r="EG736" s="47"/>
      <c r="EH736" s="47"/>
      <c r="EI736" s="47"/>
      <c r="EJ736" s="47"/>
      <c r="EK736" s="47"/>
      <c r="EL736" s="47"/>
      <c r="EM736" s="47"/>
      <c r="EN736" s="47"/>
      <c r="EO736" s="47"/>
      <c r="EP736" s="47"/>
      <c r="EQ736" s="47"/>
      <c r="ER736" s="47"/>
      <c r="ES736" s="47"/>
      <c r="ET736" s="47"/>
      <c r="EU736" s="47"/>
      <c r="EV736" s="47"/>
      <c r="EW736" s="47"/>
      <c r="EX736" s="47"/>
      <c r="EY736" s="47"/>
      <c r="EZ736" s="47"/>
      <c r="FA736" s="47"/>
      <c r="FB736" s="47"/>
      <c r="FC736" s="47"/>
      <c r="FD736" s="47"/>
      <c r="FE736" s="47"/>
      <c r="FF736" s="47"/>
      <c r="FG736" s="47"/>
      <c r="FH736" s="47"/>
      <c r="FI736" s="47"/>
      <c r="FJ736" s="47"/>
      <c r="FK736" s="47"/>
      <c r="FL736" s="47"/>
      <c r="FM736" s="47"/>
      <c r="FN736" s="47"/>
      <c r="FO736" s="47"/>
      <c r="FP736" s="47"/>
      <c r="FQ736" s="47"/>
      <c r="FR736" s="47"/>
      <c r="FS736" s="47"/>
      <c r="FT736" s="47"/>
      <c r="FU736" s="47"/>
      <c r="FV736" s="47"/>
      <c r="FW736" s="47"/>
      <c r="FX736" s="47"/>
      <c r="FY736" s="47"/>
      <c r="FZ736" s="47"/>
      <c r="GA736" s="47"/>
      <c r="GB736" s="47"/>
      <c r="GC736" s="47"/>
      <c r="GD736" s="47"/>
      <c r="GE736" s="47"/>
      <c r="GF736" s="47"/>
      <c r="GG736" s="47"/>
      <c r="GH736" s="47"/>
      <c r="GI736" s="47"/>
      <c r="GJ736" s="47"/>
      <c r="GK736" s="47"/>
      <c r="GL736" s="47"/>
      <c r="GM736" s="47"/>
      <c r="GN736" s="47"/>
      <c r="GO736" s="47"/>
      <c r="GP736" s="47"/>
      <c r="GQ736" s="47"/>
      <c r="GR736" s="47"/>
    </row>
    <row r="737" spans="1:200" s="53" customFormat="1" x14ac:dyDescent="0.2">
      <c r="A737" s="233"/>
      <c r="B737" s="47"/>
      <c r="C737" s="234"/>
      <c r="Z737" s="232"/>
      <c r="AA737" s="230"/>
      <c r="AB737" s="47"/>
      <c r="AC737" s="247"/>
      <c r="AD737" s="247"/>
      <c r="AE737" s="247"/>
      <c r="AF737" s="247"/>
      <c r="AG737" s="247"/>
      <c r="AH737" s="247"/>
      <c r="AI737" s="247"/>
      <c r="AJ737" s="247"/>
      <c r="AK737" s="249"/>
      <c r="AL737" s="249"/>
      <c r="AM737" s="249"/>
      <c r="AN737" s="249"/>
      <c r="AO737" s="249"/>
      <c r="AP737" s="249"/>
      <c r="AQ737" s="249"/>
      <c r="AR737" s="249"/>
      <c r="AS737" s="249"/>
      <c r="AT737" s="249"/>
      <c r="AU737" s="249"/>
      <c r="AV737" s="249"/>
      <c r="AW737" s="249"/>
      <c r="AX737" s="249"/>
      <c r="AY737" s="249"/>
      <c r="AZ737" s="249"/>
      <c r="BA737" s="249"/>
      <c r="BB737" s="249"/>
      <c r="BC737" s="249"/>
      <c r="BD737" s="249"/>
      <c r="BE737" s="249"/>
      <c r="BF737" s="249"/>
      <c r="BG737" s="249"/>
      <c r="BH737" s="249"/>
      <c r="BI737" s="249"/>
      <c r="BJ737" s="249"/>
      <c r="BK737" s="249"/>
      <c r="BL737" s="249"/>
      <c r="BM737" s="249"/>
      <c r="BN737" s="249"/>
      <c r="BO737" s="249"/>
      <c r="BP737" s="249"/>
      <c r="BQ737" s="249"/>
      <c r="BR737" s="249"/>
      <c r="BS737" s="249"/>
      <c r="BT737" s="249"/>
      <c r="BU737" s="249"/>
      <c r="BV737" s="249"/>
      <c r="BW737" s="249"/>
      <c r="BX737" s="47"/>
      <c r="BY737" s="47"/>
      <c r="BZ737" s="47"/>
      <c r="CA737" s="47"/>
      <c r="CB737" s="47"/>
      <c r="CC737" s="47"/>
      <c r="CD737" s="47"/>
      <c r="CE737" s="47"/>
      <c r="CF737" s="47"/>
      <c r="CG737" s="47"/>
      <c r="CH737" s="47"/>
      <c r="CI737" s="47"/>
      <c r="CJ737" s="47"/>
      <c r="CK737" s="47"/>
      <c r="CL737" s="47"/>
      <c r="CM737" s="47"/>
      <c r="CN737" s="47"/>
      <c r="CO737" s="47"/>
      <c r="CP737" s="47"/>
      <c r="CQ737" s="47"/>
      <c r="CR737" s="47"/>
      <c r="CS737" s="47"/>
      <c r="CT737" s="47"/>
      <c r="CU737" s="47"/>
      <c r="CV737" s="47"/>
      <c r="CW737" s="47"/>
      <c r="CX737" s="47"/>
      <c r="CY737" s="47"/>
      <c r="CZ737" s="47"/>
      <c r="DA737" s="47"/>
      <c r="DB737" s="47"/>
      <c r="DC737" s="47"/>
      <c r="DD737" s="47"/>
      <c r="DE737" s="47"/>
      <c r="DF737" s="47"/>
      <c r="DG737" s="47"/>
      <c r="DH737" s="47"/>
      <c r="DI737" s="47"/>
      <c r="DJ737" s="47"/>
      <c r="DK737" s="47"/>
      <c r="DL737" s="47"/>
      <c r="DM737" s="47"/>
      <c r="DN737" s="47"/>
      <c r="DO737" s="47"/>
      <c r="DP737" s="47"/>
      <c r="DQ737" s="47"/>
      <c r="DR737" s="47"/>
      <c r="DS737" s="47"/>
      <c r="DT737" s="47"/>
      <c r="DU737" s="47"/>
      <c r="DV737" s="47"/>
      <c r="DW737" s="47"/>
      <c r="DX737" s="47"/>
      <c r="DY737" s="47"/>
      <c r="DZ737" s="47"/>
      <c r="EA737" s="47"/>
      <c r="EB737" s="47"/>
      <c r="EC737" s="47"/>
      <c r="ED737" s="47"/>
      <c r="EE737" s="47"/>
      <c r="EF737" s="47"/>
      <c r="EG737" s="47"/>
      <c r="EH737" s="47"/>
      <c r="EI737" s="47"/>
      <c r="EJ737" s="47"/>
      <c r="EK737" s="47"/>
      <c r="EL737" s="47"/>
      <c r="EM737" s="47"/>
      <c r="EN737" s="47"/>
      <c r="EO737" s="47"/>
      <c r="EP737" s="47"/>
      <c r="EQ737" s="47"/>
      <c r="ER737" s="47"/>
      <c r="ES737" s="47"/>
      <c r="ET737" s="47"/>
      <c r="EU737" s="47"/>
      <c r="EV737" s="47"/>
      <c r="EW737" s="47"/>
      <c r="EX737" s="47"/>
      <c r="EY737" s="47"/>
      <c r="EZ737" s="47"/>
      <c r="FA737" s="47"/>
      <c r="FB737" s="47"/>
      <c r="FC737" s="47"/>
      <c r="FD737" s="47"/>
      <c r="FE737" s="47"/>
      <c r="FF737" s="47"/>
      <c r="FG737" s="47"/>
      <c r="FH737" s="47"/>
      <c r="FI737" s="47"/>
      <c r="FJ737" s="47"/>
      <c r="FK737" s="47"/>
      <c r="FL737" s="47"/>
      <c r="FM737" s="47"/>
      <c r="FN737" s="47"/>
      <c r="FO737" s="47"/>
      <c r="FP737" s="47"/>
      <c r="FQ737" s="47"/>
      <c r="FR737" s="47"/>
      <c r="FS737" s="47"/>
      <c r="FT737" s="47"/>
      <c r="FU737" s="47"/>
      <c r="FV737" s="47"/>
      <c r="FW737" s="47"/>
      <c r="FX737" s="47"/>
      <c r="FY737" s="47"/>
      <c r="FZ737" s="47"/>
      <c r="GA737" s="47"/>
      <c r="GB737" s="47"/>
      <c r="GC737" s="47"/>
      <c r="GD737" s="47"/>
      <c r="GE737" s="47"/>
      <c r="GF737" s="47"/>
      <c r="GG737" s="47"/>
      <c r="GH737" s="47"/>
      <c r="GI737" s="47"/>
      <c r="GJ737" s="47"/>
      <c r="GK737" s="47"/>
      <c r="GL737" s="47"/>
      <c r="GM737" s="47"/>
      <c r="GN737" s="47"/>
      <c r="GO737" s="47"/>
      <c r="GP737" s="47"/>
      <c r="GQ737" s="47"/>
      <c r="GR737" s="47"/>
    </row>
    <row r="738" spans="1:200" s="53" customFormat="1" x14ac:dyDescent="0.2">
      <c r="A738" s="233"/>
      <c r="B738" s="47"/>
      <c r="C738" s="234"/>
      <c r="Z738" s="232"/>
      <c r="AA738" s="230"/>
      <c r="AB738" s="47"/>
      <c r="AC738" s="247"/>
      <c r="AD738" s="247"/>
      <c r="AE738" s="247"/>
      <c r="AF738" s="247"/>
      <c r="AG738" s="247"/>
      <c r="AH738" s="247"/>
      <c r="AI738" s="247"/>
      <c r="AJ738" s="247"/>
      <c r="AK738" s="249"/>
      <c r="AL738" s="249"/>
      <c r="AM738" s="249"/>
      <c r="AN738" s="249"/>
      <c r="AO738" s="249"/>
      <c r="AP738" s="249"/>
      <c r="AQ738" s="249"/>
      <c r="AR738" s="249"/>
      <c r="AS738" s="249"/>
      <c r="AT738" s="249"/>
      <c r="AU738" s="249"/>
      <c r="AV738" s="249"/>
      <c r="AW738" s="249"/>
      <c r="AX738" s="249"/>
      <c r="AY738" s="249"/>
      <c r="AZ738" s="249"/>
      <c r="BA738" s="249"/>
      <c r="BB738" s="249"/>
      <c r="BC738" s="249"/>
      <c r="BD738" s="249"/>
      <c r="BE738" s="249"/>
      <c r="BF738" s="249"/>
      <c r="BG738" s="249"/>
      <c r="BH738" s="249"/>
      <c r="BI738" s="249"/>
      <c r="BJ738" s="249"/>
      <c r="BK738" s="249"/>
      <c r="BL738" s="249"/>
      <c r="BM738" s="249"/>
      <c r="BN738" s="249"/>
      <c r="BO738" s="249"/>
      <c r="BP738" s="249"/>
      <c r="BQ738" s="249"/>
      <c r="BR738" s="249"/>
      <c r="BS738" s="249"/>
      <c r="BT738" s="249"/>
      <c r="BU738" s="249"/>
      <c r="BV738" s="249"/>
      <c r="BW738" s="249"/>
      <c r="BX738" s="47"/>
      <c r="BY738" s="47"/>
      <c r="BZ738" s="47"/>
      <c r="CA738" s="47"/>
      <c r="CB738" s="47"/>
      <c r="CC738" s="47"/>
      <c r="CD738" s="47"/>
      <c r="CE738" s="47"/>
      <c r="CF738" s="47"/>
      <c r="CG738" s="47"/>
      <c r="CH738" s="47"/>
      <c r="CI738" s="47"/>
      <c r="CJ738" s="47"/>
      <c r="CK738" s="47"/>
      <c r="CL738" s="47"/>
      <c r="CM738" s="47"/>
      <c r="CN738" s="47"/>
      <c r="CO738" s="47"/>
      <c r="CP738" s="47"/>
      <c r="CQ738" s="47"/>
      <c r="CR738" s="47"/>
      <c r="CS738" s="47"/>
      <c r="CT738" s="47"/>
      <c r="CU738" s="47"/>
      <c r="CV738" s="47"/>
      <c r="CW738" s="47"/>
      <c r="CX738" s="47"/>
      <c r="CY738" s="47"/>
      <c r="CZ738" s="47"/>
      <c r="DA738" s="47"/>
      <c r="DB738" s="47"/>
      <c r="DC738" s="47"/>
      <c r="DD738" s="47"/>
      <c r="DE738" s="47"/>
      <c r="DF738" s="47"/>
      <c r="DG738" s="47"/>
      <c r="DH738" s="47"/>
      <c r="DI738" s="47"/>
      <c r="DJ738" s="47"/>
      <c r="DK738" s="47"/>
      <c r="DL738" s="47"/>
      <c r="DM738" s="47"/>
      <c r="DN738" s="47"/>
      <c r="DO738" s="47"/>
      <c r="DP738" s="47"/>
      <c r="DQ738" s="47"/>
      <c r="DR738" s="47"/>
      <c r="DS738" s="47"/>
      <c r="DT738" s="47"/>
      <c r="DU738" s="47"/>
      <c r="DV738" s="47"/>
      <c r="DW738" s="47"/>
      <c r="DX738" s="47"/>
      <c r="DY738" s="47"/>
      <c r="DZ738" s="47"/>
      <c r="EA738" s="47"/>
      <c r="EB738" s="47"/>
      <c r="EC738" s="47"/>
      <c r="ED738" s="47"/>
      <c r="EE738" s="47"/>
      <c r="EF738" s="47"/>
      <c r="EG738" s="47"/>
      <c r="EH738" s="47"/>
      <c r="EI738" s="47"/>
      <c r="EJ738" s="47"/>
      <c r="EK738" s="47"/>
      <c r="EL738" s="47"/>
      <c r="EM738" s="47"/>
      <c r="EN738" s="47"/>
      <c r="EO738" s="47"/>
      <c r="EP738" s="47"/>
      <c r="EQ738" s="47"/>
      <c r="ER738" s="47"/>
      <c r="ES738" s="47"/>
      <c r="ET738" s="47"/>
      <c r="EU738" s="47"/>
      <c r="EV738" s="47"/>
      <c r="EW738" s="47"/>
      <c r="EX738" s="47"/>
      <c r="EY738" s="47"/>
      <c r="EZ738" s="47"/>
      <c r="FA738" s="47"/>
      <c r="FB738" s="47"/>
      <c r="FC738" s="47"/>
      <c r="FD738" s="47"/>
      <c r="FE738" s="47"/>
      <c r="FF738" s="47"/>
      <c r="FG738" s="47"/>
      <c r="FH738" s="47"/>
      <c r="FI738" s="47"/>
      <c r="FJ738" s="47"/>
      <c r="FK738" s="47"/>
      <c r="FL738" s="47"/>
      <c r="FM738" s="47"/>
      <c r="FN738" s="47"/>
      <c r="FO738" s="47"/>
      <c r="FP738" s="47"/>
      <c r="FQ738" s="47"/>
      <c r="FR738" s="47"/>
      <c r="FS738" s="47"/>
      <c r="FT738" s="47"/>
      <c r="FU738" s="47"/>
      <c r="FV738" s="47"/>
      <c r="FW738" s="47"/>
      <c r="FX738" s="47"/>
      <c r="FY738" s="47"/>
      <c r="FZ738" s="47"/>
      <c r="GA738" s="47"/>
      <c r="GB738" s="47"/>
      <c r="GC738" s="47"/>
      <c r="GD738" s="47"/>
      <c r="GE738" s="47"/>
      <c r="GF738" s="47"/>
      <c r="GG738" s="47"/>
      <c r="GH738" s="47"/>
      <c r="GI738" s="47"/>
      <c r="GJ738" s="47"/>
      <c r="GK738" s="47"/>
      <c r="GL738" s="47"/>
      <c r="GM738" s="47"/>
      <c r="GN738" s="47"/>
      <c r="GO738" s="47"/>
      <c r="GP738" s="47"/>
      <c r="GQ738" s="47"/>
      <c r="GR738" s="47"/>
    </row>
    <row r="739" spans="1:200" s="53" customFormat="1" x14ac:dyDescent="0.2">
      <c r="A739" s="233"/>
      <c r="B739" s="47"/>
      <c r="C739" s="234"/>
      <c r="Z739" s="232"/>
      <c r="AA739" s="230"/>
      <c r="AB739" s="47"/>
      <c r="AC739" s="247"/>
      <c r="AD739" s="247"/>
      <c r="AE739" s="247"/>
      <c r="AF739" s="247"/>
      <c r="AG739" s="247"/>
      <c r="AH739" s="247"/>
      <c r="AI739" s="247"/>
      <c r="AJ739" s="247"/>
      <c r="AK739" s="249"/>
      <c r="AL739" s="249"/>
      <c r="AM739" s="249"/>
      <c r="AN739" s="249"/>
      <c r="AO739" s="249"/>
      <c r="AP739" s="249"/>
      <c r="AQ739" s="249"/>
      <c r="AR739" s="249"/>
      <c r="AS739" s="249"/>
      <c r="AT739" s="249"/>
      <c r="AU739" s="249"/>
      <c r="AV739" s="249"/>
      <c r="AW739" s="249"/>
      <c r="AX739" s="249"/>
      <c r="AY739" s="249"/>
      <c r="AZ739" s="249"/>
      <c r="BA739" s="249"/>
      <c r="BB739" s="249"/>
      <c r="BC739" s="249"/>
      <c r="BD739" s="249"/>
      <c r="BE739" s="249"/>
      <c r="BF739" s="249"/>
      <c r="BG739" s="249"/>
      <c r="BH739" s="249"/>
      <c r="BI739" s="249"/>
      <c r="BJ739" s="249"/>
      <c r="BK739" s="249"/>
      <c r="BL739" s="249"/>
      <c r="BM739" s="249"/>
      <c r="BN739" s="249"/>
      <c r="BO739" s="249"/>
      <c r="BP739" s="249"/>
      <c r="BQ739" s="249"/>
      <c r="BR739" s="249"/>
      <c r="BS739" s="249"/>
      <c r="BT739" s="249"/>
      <c r="BU739" s="249"/>
      <c r="BV739" s="249"/>
      <c r="BW739" s="249"/>
      <c r="BX739" s="47"/>
      <c r="BY739" s="47"/>
      <c r="BZ739" s="47"/>
      <c r="CA739" s="47"/>
      <c r="CB739" s="47"/>
      <c r="CC739" s="47"/>
      <c r="CD739" s="47"/>
      <c r="CE739" s="47"/>
      <c r="CF739" s="47"/>
      <c r="CG739" s="47"/>
      <c r="CH739" s="47"/>
      <c r="CI739" s="47"/>
      <c r="CJ739" s="47"/>
      <c r="CK739" s="47"/>
      <c r="CL739" s="47"/>
      <c r="CM739" s="47"/>
      <c r="CN739" s="47"/>
      <c r="CO739" s="47"/>
      <c r="CP739" s="47"/>
      <c r="CQ739" s="47"/>
      <c r="CR739" s="47"/>
      <c r="CS739" s="47"/>
      <c r="CT739" s="47"/>
      <c r="CU739" s="47"/>
      <c r="CV739" s="47"/>
      <c r="CW739" s="47"/>
      <c r="CX739" s="47"/>
      <c r="CY739" s="47"/>
      <c r="CZ739" s="47"/>
      <c r="DA739" s="47"/>
      <c r="DB739" s="47"/>
      <c r="DC739" s="47"/>
      <c r="DD739" s="47"/>
      <c r="DE739" s="47"/>
      <c r="DF739" s="47"/>
      <c r="DG739" s="47"/>
      <c r="DH739" s="47"/>
      <c r="DI739" s="47"/>
      <c r="DJ739" s="47"/>
      <c r="DK739" s="47"/>
      <c r="DL739" s="47"/>
      <c r="DM739" s="47"/>
      <c r="DN739" s="47"/>
      <c r="DO739" s="47"/>
      <c r="DP739" s="47"/>
      <c r="DQ739" s="47"/>
      <c r="DR739" s="47"/>
      <c r="DS739" s="47"/>
      <c r="DT739" s="47"/>
      <c r="DU739" s="47"/>
      <c r="DV739" s="47"/>
      <c r="DW739" s="47"/>
      <c r="DX739" s="47"/>
      <c r="DY739" s="47"/>
      <c r="DZ739" s="47"/>
      <c r="EA739" s="47"/>
      <c r="EB739" s="47"/>
      <c r="EC739" s="47"/>
      <c r="ED739" s="47"/>
      <c r="EE739" s="47"/>
      <c r="EF739" s="47"/>
      <c r="EG739" s="47"/>
      <c r="EH739" s="47"/>
      <c r="EI739" s="47"/>
      <c r="EJ739" s="47"/>
      <c r="EK739" s="47"/>
      <c r="EL739" s="47"/>
      <c r="EM739" s="47"/>
      <c r="EN739" s="47"/>
      <c r="EO739" s="47"/>
      <c r="EP739" s="47"/>
      <c r="EQ739" s="47"/>
      <c r="ER739" s="47"/>
      <c r="ES739" s="47"/>
      <c r="ET739" s="47"/>
      <c r="EU739" s="47"/>
      <c r="EV739" s="47"/>
      <c r="EW739" s="47"/>
      <c r="EX739" s="47"/>
      <c r="EY739" s="47"/>
      <c r="EZ739" s="47"/>
      <c r="FA739" s="47"/>
      <c r="FB739" s="47"/>
      <c r="FC739" s="47"/>
      <c r="FD739" s="47"/>
      <c r="FE739" s="47"/>
      <c r="FF739" s="47"/>
      <c r="FG739" s="47"/>
      <c r="FH739" s="47"/>
      <c r="FI739" s="47"/>
      <c r="FJ739" s="47"/>
      <c r="FK739" s="47"/>
      <c r="FL739" s="47"/>
      <c r="FM739" s="47"/>
      <c r="FN739" s="47"/>
      <c r="FO739" s="47"/>
      <c r="FP739" s="47"/>
      <c r="FQ739" s="47"/>
      <c r="FR739" s="47"/>
      <c r="FS739" s="47"/>
      <c r="FT739" s="47"/>
      <c r="FU739" s="47"/>
      <c r="FV739" s="47"/>
      <c r="FW739" s="47"/>
      <c r="FX739" s="47"/>
      <c r="FY739" s="47"/>
      <c r="FZ739" s="47"/>
      <c r="GA739" s="47"/>
      <c r="GB739" s="47"/>
      <c r="GC739" s="47"/>
      <c r="GD739" s="47"/>
      <c r="GE739" s="47"/>
      <c r="GF739" s="47"/>
      <c r="GG739" s="47"/>
      <c r="GH739" s="47"/>
      <c r="GI739" s="47"/>
      <c r="GJ739" s="47"/>
      <c r="GK739" s="47"/>
      <c r="GL739" s="47"/>
      <c r="GM739" s="47"/>
      <c r="GN739" s="47"/>
      <c r="GO739" s="47"/>
      <c r="GP739" s="47"/>
      <c r="GQ739" s="47"/>
      <c r="GR739" s="47"/>
    </row>
    <row r="740" spans="1:200" s="53" customFormat="1" x14ac:dyDescent="0.2">
      <c r="A740" s="233"/>
      <c r="B740" s="47"/>
      <c r="C740" s="234"/>
      <c r="Z740" s="232"/>
      <c r="AA740" s="230"/>
      <c r="AB740" s="47"/>
      <c r="AC740" s="247"/>
      <c r="AD740" s="247"/>
      <c r="AE740" s="247"/>
      <c r="AF740" s="247"/>
      <c r="AG740" s="247"/>
      <c r="AH740" s="247"/>
      <c r="AI740" s="247"/>
      <c r="AJ740" s="247"/>
      <c r="AK740" s="249"/>
      <c r="AL740" s="249"/>
      <c r="AM740" s="249"/>
      <c r="AN740" s="249"/>
      <c r="AO740" s="249"/>
      <c r="AP740" s="249"/>
      <c r="AQ740" s="249"/>
      <c r="AR740" s="249"/>
      <c r="AS740" s="249"/>
      <c r="AT740" s="249"/>
      <c r="AU740" s="249"/>
      <c r="AV740" s="249"/>
      <c r="AW740" s="249"/>
      <c r="AX740" s="249"/>
      <c r="AY740" s="249"/>
      <c r="AZ740" s="249"/>
      <c r="BA740" s="249"/>
      <c r="BB740" s="249"/>
      <c r="BC740" s="249"/>
      <c r="BD740" s="249"/>
      <c r="BE740" s="249"/>
      <c r="BF740" s="249"/>
      <c r="BG740" s="249"/>
      <c r="BH740" s="249"/>
      <c r="BI740" s="249"/>
      <c r="BJ740" s="249"/>
      <c r="BK740" s="249"/>
      <c r="BL740" s="249"/>
      <c r="BM740" s="249"/>
      <c r="BN740" s="249"/>
      <c r="BO740" s="249"/>
      <c r="BP740" s="249"/>
      <c r="BQ740" s="249"/>
      <c r="BR740" s="249"/>
      <c r="BS740" s="249"/>
      <c r="BT740" s="249"/>
      <c r="BU740" s="249"/>
      <c r="BV740" s="249"/>
      <c r="BW740" s="249"/>
      <c r="BX740" s="47"/>
      <c r="BY740" s="47"/>
      <c r="BZ740" s="47"/>
      <c r="CA740" s="47"/>
      <c r="CB740" s="47"/>
      <c r="CC740" s="47"/>
      <c r="CD740" s="47"/>
      <c r="CE740" s="47"/>
      <c r="CF740" s="47"/>
      <c r="CG740" s="47"/>
      <c r="CH740" s="47"/>
      <c r="CI740" s="47"/>
      <c r="CJ740" s="47"/>
      <c r="CK740" s="47"/>
      <c r="CL740" s="47"/>
      <c r="CM740" s="47"/>
      <c r="CN740" s="47"/>
      <c r="CO740" s="47"/>
      <c r="CP740" s="47"/>
      <c r="CQ740" s="47"/>
      <c r="CR740" s="47"/>
      <c r="CS740" s="47"/>
      <c r="CT740" s="47"/>
      <c r="CU740" s="47"/>
      <c r="CV740" s="47"/>
      <c r="CW740" s="47"/>
      <c r="CX740" s="47"/>
      <c r="CY740" s="47"/>
      <c r="CZ740" s="47"/>
      <c r="DA740" s="47"/>
      <c r="DB740" s="47"/>
      <c r="DC740" s="47"/>
      <c r="DD740" s="47"/>
      <c r="DE740" s="47"/>
      <c r="DF740" s="47"/>
      <c r="DG740" s="47"/>
      <c r="DH740" s="47"/>
      <c r="DI740" s="47"/>
      <c r="DJ740" s="47"/>
      <c r="DK740" s="47"/>
      <c r="DL740" s="47"/>
      <c r="DM740" s="47"/>
      <c r="DN740" s="47"/>
      <c r="DO740" s="47"/>
      <c r="DP740" s="47"/>
      <c r="DQ740" s="47"/>
      <c r="DR740" s="47"/>
      <c r="DS740" s="47"/>
      <c r="DT740" s="47"/>
      <c r="DU740" s="47"/>
      <c r="DV740" s="47"/>
      <c r="DW740" s="47"/>
      <c r="DX740" s="47"/>
      <c r="DY740" s="47"/>
      <c r="DZ740" s="47"/>
      <c r="EA740" s="47"/>
      <c r="EB740" s="47"/>
      <c r="EC740" s="47"/>
      <c r="ED740" s="47"/>
      <c r="EE740" s="47"/>
      <c r="EF740" s="47"/>
      <c r="EG740" s="47"/>
      <c r="EH740" s="47"/>
      <c r="EI740" s="47"/>
      <c r="EJ740" s="47"/>
      <c r="EK740" s="47"/>
      <c r="EL740" s="47"/>
      <c r="EM740" s="47"/>
      <c r="EN740" s="47"/>
      <c r="EO740" s="47"/>
      <c r="EP740" s="47"/>
      <c r="EQ740" s="47"/>
      <c r="ER740" s="47"/>
      <c r="ES740" s="47"/>
      <c r="ET740" s="47"/>
      <c r="EU740" s="47"/>
      <c r="EV740" s="47"/>
      <c r="EW740" s="47"/>
      <c r="EX740" s="47"/>
      <c r="EY740" s="47"/>
      <c r="EZ740" s="47"/>
      <c r="FA740" s="47"/>
      <c r="FB740" s="47"/>
      <c r="FC740" s="47"/>
      <c r="FD740" s="47"/>
      <c r="FE740" s="47"/>
      <c r="FF740" s="47"/>
      <c r="FG740" s="47"/>
      <c r="FH740" s="47"/>
      <c r="FI740" s="47"/>
      <c r="FJ740" s="47"/>
      <c r="FK740" s="47"/>
      <c r="FL740" s="47"/>
      <c r="FM740" s="47"/>
      <c r="FN740" s="47"/>
      <c r="FO740" s="47"/>
      <c r="FP740" s="47"/>
      <c r="FQ740" s="47"/>
      <c r="FR740" s="47"/>
      <c r="FS740" s="47"/>
      <c r="FT740" s="47"/>
      <c r="FU740" s="47"/>
      <c r="FV740" s="47"/>
      <c r="FW740" s="47"/>
      <c r="FX740" s="47"/>
      <c r="FY740" s="47"/>
      <c r="FZ740" s="47"/>
      <c r="GA740" s="47"/>
      <c r="GB740" s="47"/>
      <c r="GC740" s="47"/>
      <c r="GD740" s="47"/>
      <c r="GE740" s="47"/>
      <c r="GF740" s="47"/>
      <c r="GG740" s="47"/>
      <c r="GH740" s="47"/>
      <c r="GI740" s="47"/>
      <c r="GJ740" s="47"/>
      <c r="GK740" s="47"/>
      <c r="GL740" s="47"/>
      <c r="GM740" s="47"/>
      <c r="GN740" s="47"/>
      <c r="GO740" s="47"/>
      <c r="GP740" s="47"/>
      <c r="GQ740" s="47"/>
      <c r="GR740" s="47"/>
    </row>
    <row r="741" spans="1:200" s="53" customFormat="1" x14ac:dyDescent="0.2">
      <c r="A741" s="233"/>
      <c r="B741" s="47"/>
      <c r="C741" s="234"/>
      <c r="Z741" s="232"/>
      <c r="AA741" s="230"/>
      <c r="AB741" s="47"/>
      <c r="AC741" s="247"/>
      <c r="AD741" s="247"/>
      <c r="AE741" s="247"/>
      <c r="AF741" s="247"/>
      <c r="AG741" s="247"/>
      <c r="AH741" s="247"/>
      <c r="AI741" s="247"/>
      <c r="AJ741" s="247"/>
      <c r="AK741" s="249"/>
      <c r="AL741" s="249"/>
      <c r="AM741" s="249"/>
      <c r="AN741" s="249"/>
      <c r="AO741" s="249"/>
      <c r="AP741" s="249"/>
      <c r="AQ741" s="249"/>
      <c r="AR741" s="249"/>
      <c r="AS741" s="249"/>
      <c r="AT741" s="249"/>
      <c r="AU741" s="249"/>
      <c r="AV741" s="249"/>
      <c r="AW741" s="249"/>
      <c r="AX741" s="249"/>
      <c r="AY741" s="249"/>
      <c r="AZ741" s="249"/>
      <c r="BA741" s="249"/>
      <c r="BB741" s="249"/>
      <c r="BC741" s="249"/>
      <c r="BD741" s="249"/>
      <c r="BE741" s="249"/>
      <c r="BF741" s="249"/>
      <c r="BG741" s="249"/>
      <c r="BH741" s="249"/>
      <c r="BI741" s="249"/>
      <c r="BJ741" s="249"/>
      <c r="BK741" s="249"/>
      <c r="BL741" s="249"/>
      <c r="BM741" s="249"/>
      <c r="BN741" s="249"/>
      <c r="BO741" s="249"/>
      <c r="BP741" s="249"/>
      <c r="BQ741" s="249"/>
      <c r="BR741" s="249"/>
      <c r="BS741" s="249"/>
      <c r="BT741" s="249"/>
      <c r="BU741" s="249"/>
      <c r="BV741" s="249"/>
      <c r="BW741" s="249"/>
      <c r="BX741" s="47"/>
      <c r="BY741" s="47"/>
      <c r="BZ741" s="47"/>
      <c r="CA741" s="47"/>
      <c r="CB741" s="47"/>
      <c r="CC741" s="47"/>
      <c r="CD741" s="47"/>
      <c r="CE741" s="47"/>
      <c r="CF741" s="47"/>
      <c r="CG741" s="47"/>
      <c r="CH741" s="47"/>
      <c r="CI741" s="47"/>
      <c r="CJ741" s="47"/>
      <c r="CK741" s="47"/>
      <c r="CL741" s="47"/>
      <c r="CM741" s="47"/>
      <c r="CN741" s="47"/>
      <c r="CO741" s="47"/>
      <c r="CP741" s="47"/>
      <c r="CQ741" s="47"/>
      <c r="CR741" s="47"/>
      <c r="CS741" s="47"/>
      <c r="CT741" s="47"/>
      <c r="CU741" s="47"/>
      <c r="CV741" s="47"/>
      <c r="CW741" s="47"/>
      <c r="CX741" s="47"/>
      <c r="CY741" s="47"/>
      <c r="CZ741" s="47"/>
      <c r="DA741" s="47"/>
      <c r="DB741" s="47"/>
      <c r="DC741" s="47"/>
      <c r="DD741" s="47"/>
      <c r="DE741" s="47"/>
      <c r="DF741" s="47"/>
      <c r="DG741" s="47"/>
      <c r="DH741" s="47"/>
      <c r="DI741" s="47"/>
      <c r="DJ741" s="47"/>
      <c r="DK741" s="47"/>
      <c r="DL741" s="47"/>
      <c r="DM741" s="47"/>
      <c r="DN741" s="47"/>
      <c r="DO741" s="47"/>
      <c r="DP741" s="47"/>
      <c r="DQ741" s="47"/>
      <c r="DR741" s="47"/>
      <c r="DS741" s="47"/>
      <c r="DT741" s="47"/>
      <c r="DU741" s="47"/>
      <c r="DV741" s="47"/>
      <c r="DW741" s="47"/>
      <c r="DX741" s="47"/>
      <c r="DY741" s="47"/>
      <c r="DZ741" s="47"/>
      <c r="EA741" s="47"/>
      <c r="EB741" s="47"/>
      <c r="EC741" s="47"/>
      <c r="ED741" s="47"/>
      <c r="EE741" s="47"/>
      <c r="EF741" s="47"/>
      <c r="EG741" s="47"/>
      <c r="EH741" s="47"/>
      <c r="EI741" s="47"/>
      <c r="EJ741" s="47"/>
      <c r="EK741" s="47"/>
      <c r="EL741" s="47"/>
      <c r="EM741" s="47"/>
      <c r="EN741" s="47"/>
      <c r="EO741" s="47"/>
      <c r="EP741" s="47"/>
      <c r="EQ741" s="47"/>
      <c r="ER741" s="47"/>
      <c r="ES741" s="47"/>
      <c r="ET741" s="47"/>
      <c r="EU741" s="47"/>
      <c r="EV741" s="47"/>
      <c r="EW741" s="47"/>
      <c r="EX741" s="47"/>
      <c r="EY741" s="47"/>
      <c r="EZ741" s="47"/>
      <c r="FA741" s="47"/>
      <c r="FB741" s="47"/>
      <c r="FC741" s="47"/>
      <c r="FD741" s="47"/>
      <c r="FE741" s="47"/>
      <c r="FF741" s="47"/>
      <c r="FG741" s="47"/>
      <c r="FH741" s="47"/>
      <c r="FI741" s="47"/>
      <c r="FJ741" s="47"/>
      <c r="FK741" s="47"/>
      <c r="FL741" s="47"/>
      <c r="FM741" s="47"/>
      <c r="FN741" s="47"/>
      <c r="FO741" s="47"/>
      <c r="FP741" s="47"/>
      <c r="FQ741" s="47"/>
      <c r="FR741" s="47"/>
      <c r="FS741" s="47"/>
      <c r="FT741" s="47"/>
      <c r="FU741" s="47"/>
      <c r="FV741" s="47"/>
      <c r="FW741" s="47"/>
      <c r="FX741" s="47"/>
      <c r="FY741" s="47"/>
      <c r="FZ741" s="47"/>
      <c r="GA741" s="47"/>
      <c r="GB741" s="47"/>
      <c r="GC741" s="47"/>
      <c r="GD741" s="47"/>
      <c r="GE741" s="47"/>
      <c r="GF741" s="47"/>
      <c r="GG741" s="47"/>
      <c r="GH741" s="47"/>
      <c r="GI741" s="47"/>
      <c r="GJ741" s="47"/>
      <c r="GK741" s="47"/>
      <c r="GL741" s="47"/>
      <c r="GM741" s="47"/>
      <c r="GN741" s="47"/>
      <c r="GO741" s="47"/>
      <c r="GP741" s="47"/>
      <c r="GQ741" s="47"/>
      <c r="GR741" s="47"/>
    </row>
    <row r="742" spans="1:200" s="53" customFormat="1" x14ac:dyDescent="0.2">
      <c r="A742" s="233"/>
      <c r="B742" s="47"/>
      <c r="C742" s="234"/>
      <c r="Z742" s="232"/>
      <c r="AA742" s="230"/>
      <c r="AB742" s="47"/>
      <c r="AC742" s="247"/>
      <c r="AD742" s="247"/>
      <c r="AE742" s="247"/>
      <c r="AF742" s="247"/>
      <c r="AG742" s="247"/>
      <c r="AH742" s="247"/>
      <c r="AI742" s="247"/>
      <c r="AJ742" s="247"/>
      <c r="AK742" s="249"/>
      <c r="AL742" s="249"/>
      <c r="AM742" s="249"/>
      <c r="AN742" s="249"/>
      <c r="AO742" s="249"/>
      <c r="AP742" s="249"/>
      <c r="AQ742" s="249"/>
      <c r="AR742" s="249"/>
      <c r="AS742" s="249"/>
      <c r="AT742" s="249"/>
      <c r="AU742" s="249"/>
      <c r="AV742" s="249"/>
      <c r="AW742" s="249"/>
      <c r="AX742" s="249"/>
      <c r="AY742" s="249"/>
      <c r="AZ742" s="249"/>
      <c r="BA742" s="249"/>
      <c r="BB742" s="249"/>
      <c r="BC742" s="249"/>
      <c r="BD742" s="249"/>
      <c r="BE742" s="249"/>
      <c r="BF742" s="249"/>
      <c r="BG742" s="249"/>
      <c r="BH742" s="249"/>
      <c r="BI742" s="249"/>
      <c r="BJ742" s="249"/>
      <c r="BK742" s="249"/>
      <c r="BL742" s="249"/>
      <c r="BM742" s="249"/>
      <c r="BN742" s="249"/>
      <c r="BO742" s="249"/>
      <c r="BP742" s="249"/>
      <c r="BQ742" s="249"/>
      <c r="BR742" s="249"/>
      <c r="BS742" s="249"/>
      <c r="BT742" s="249"/>
      <c r="BU742" s="249"/>
      <c r="BV742" s="249"/>
      <c r="BW742" s="249"/>
      <c r="BX742" s="47"/>
      <c r="BY742" s="47"/>
      <c r="BZ742" s="47"/>
      <c r="CA742" s="47"/>
      <c r="CB742" s="47"/>
      <c r="CC742" s="47"/>
      <c r="CD742" s="47"/>
      <c r="CE742" s="47"/>
      <c r="CF742" s="47"/>
      <c r="CG742" s="47"/>
      <c r="CH742" s="47"/>
      <c r="CI742" s="47"/>
      <c r="CJ742" s="47"/>
      <c r="CK742" s="47"/>
      <c r="CL742" s="47"/>
      <c r="CM742" s="47"/>
      <c r="CN742" s="47"/>
      <c r="CO742" s="47"/>
      <c r="CP742" s="47"/>
      <c r="CQ742" s="47"/>
      <c r="CR742" s="47"/>
      <c r="CS742" s="47"/>
      <c r="CT742" s="47"/>
      <c r="CU742" s="47"/>
      <c r="CV742" s="47"/>
      <c r="CW742" s="47"/>
      <c r="CX742" s="47"/>
      <c r="CY742" s="47"/>
      <c r="CZ742" s="47"/>
      <c r="DA742" s="47"/>
      <c r="DB742" s="47"/>
      <c r="DC742" s="47"/>
      <c r="DD742" s="47"/>
      <c r="DE742" s="47"/>
      <c r="DF742" s="47"/>
      <c r="DG742" s="47"/>
      <c r="DH742" s="47"/>
      <c r="DI742" s="47"/>
      <c r="DJ742" s="47"/>
      <c r="DK742" s="47"/>
      <c r="DL742" s="47"/>
      <c r="DM742" s="47"/>
      <c r="DN742" s="47"/>
      <c r="DO742" s="47"/>
      <c r="DP742" s="47"/>
      <c r="DQ742" s="47"/>
      <c r="DR742" s="47"/>
      <c r="DS742" s="47"/>
      <c r="DT742" s="47"/>
      <c r="DU742" s="47"/>
      <c r="DV742" s="47"/>
      <c r="DW742" s="47"/>
      <c r="DX742" s="47"/>
      <c r="DY742" s="47"/>
      <c r="DZ742" s="47"/>
      <c r="EA742" s="47"/>
      <c r="EB742" s="47"/>
      <c r="EC742" s="47"/>
      <c r="ED742" s="47"/>
      <c r="EE742" s="47"/>
      <c r="EF742" s="47"/>
      <c r="EG742" s="47"/>
      <c r="EH742" s="47"/>
      <c r="EI742" s="47"/>
      <c r="EJ742" s="47"/>
      <c r="EK742" s="47"/>
      <c r="EL742" s="47"/>
      <c r="EM742" s="47"/>
      <c r="EN742" s="47"/>
      <c r="EO742" s="47"/>
      <c r="EP742" s="47"/>
      <c r="EQ742" s="47"/>
      <c r="ER742" s="47"/>
      <c r="ES742" s="47"/>
      <c r="ET742" s="47"/>
      <c r="EU742" s="47"/>
      <c r="EV742" s="47"/>
      <c r="EW742" s="47"/>
      <c r="EX742" s="47"/>
      <c r="EY742" s="47"/>
      <c r="EZ742" s="47"/>
      <c r="FA742" s="47"/>
      <c r="FB742" s="47"/>
      <c r="FC742" s="47"/>
      <c r="FD742" s="47"/>
      <c r="FE742" s="47"/>
      <c r="FF742" s="47"/>
      <c r="FG742" s="47"/>
      <c r="FH742" s="47"/>
      <c r="FI742" s="47"/>
      <c r="FJ742" s="47"/>
      <c r="FK742" s="47"/>
      <c r="FL742" s="47"/>
      <c r="FM742" s="47"/>
      <c r="FN742" s="47"/>
      <c r="FO742" s="47"/>
      <c r="FP742" s="47"/>
      <c r="FQ742" s="47"/>
      <c r="FR742" s="47"/>
      <c r="FS742" s="47"/>
      <c r="FT742" s="47"/>
      <c r="FU742" s="47"/>
      <c r="FV742" s="47"/>
      <c r="FW742" s="47"/>
      <c r="FX742" s="47"/>
      <c r="FY742" s="47"/>
      <c r="FZ742" s="47"/>
      <c r="GA742" s="47"/>
      <c r="GB742" s="47"/>
      <c r="GC742" s="47"/>
      <c r="GD742" s="47"/>
      <c r="GE742" s="47"/>
      <c r="GF742" s="47"/>
      <c r="GG742" s="47"/>
      <c r="GH742" s="47"/>
      <c r="GI742" s="47"/>
      <c r="GJ742" s="47"/>
      <c r="GK742" s="47"/>
      <c r="GL742" s="47"/>
      <c r="GM742" s="47"/>
      <c r="GN742" s="47"/>
      <c r="GO742" s="47"/>
      <c r="GP742" s="47"/>
      <c r="GQ742" s="47"/>
      <c r="GR742" s="47"/>
    </row>
    <row r="743" spans="1:200" s="53" customFormat="1" x14ac:dyDescent="0.2">
      <c r="A743" s="233"/>
      <c r="B743" s="47"/>
      <c r="C743" s="234"/>
      <c r="Z743" s="232"/>
      <c r="AA743" s="230"/>
      <c r="AB743" s="47"/>
      <c r="AC743" s="247"/>
      <c r="AD743" s="247"/>
      <c r="AE743" s="247"/>
      <c r="AF743" s="247"/>
      <c r="AG743" s="247"/>
      <c r="AH743" s="247"/>
      <c r="AI743" s="247"/>
      <c r="AJ743" s="247"/>
      <c r="AK743" s="249"/>
      <c r="AL743" s="249"/>
      <c r="AM743" s="249"/>
      <c r="AN743" s="249"/>
      <c r="AO743" s="249"/>
      <c r="AP743" s="249"/>
      <c r="AQ743" s="249"/>
      <c r="AR743" s="249"/>
      <c r="AS743" s="249"/>
      <c r="AT743" s="249"/>
      <c r="AU743" s="249"/>
      <c r="AV743" s="249"/>
      <c r="AW743" s="249"/>
      <c r="AX743" s="249"/>
      <c r="AY743" s="249"/>
      <c r="AZ743" s="249"/>
      <c r="BA743" s="249"/>
      <c r="BB743" s="249"/>
      <c r="BC743" s="249"/>
      <c r="BD743" s="249"/>
      <c r="BE743" s="249"/>
      <c r="BF743" s="249"/>
      <c r="BG743" s="249"/>
      <c r="BH743" s="249"/>
      <c r="BI743" s="249"/>
      <c r="BJ743" s="249"/>
      <c r="BK743" s="249"/>
      <c r="BL743" s="249"/>
      <c r="BM743" s="249"/>
      <c r="BN743" s="249"/>
      <c r="BO743" s="249"/>
      <c r="BP743" s="249"/>
      <c r="BQ743" s="249"/>
      <c r="BR743" s="249"/>
      <c r="BS743" s="249"/>
      <c r="BT743" s="249"/>
      <c r="BU743" s="249"/>
      <c r="BV743" s="249"/>
      <c r="BW743" s="249"/>
      <c r="BX743" s="47"/>
      <c r="BY743" s="47"/>
      <c r="BZ743" s="47"/>
      <c r="CA743" s="47"/>
      <c r="CB743" s="47"/>
      <c r="CC743" s="47"/>
      <c r="CD743" s="47"/>
      <c r="CE743" s="47"/>
      <c r="CF743" s="47"/>
      <c r="CG743" s="47"/>
      <c r="CH743" s="47"/>
      <c r="CI743" s="47"/>
      <c r="CJ743" s="47"/>
      <c r="CK743" s="47"/>
      <c r="CL743" s="47"/>
      <c r="CM743" s="47"/>
      <c r="CN743" s="47"/>
      <c r="CO743" s="47"/>
      <c r="CP743" s="47"/>
      <c r="CQ743" s="47"/>
      <c r="CR743" s="47"/>
      <c r="CS743" s="47"/>
      <c r="CT743" s="47"/>
      <c r="CU743" s="47"/>
      <c r="CV743" s="47"/>
      <c r="CW743" s="47"/>
      <c r="CX743" s="47"/>
      <c r="CY743" s="47"/>
      <c r="CZ743" s="47"/>
      <c r="DA743" s="47"/>
      <c r="DB743" s="47"/>
      <c r="DC743" s="47"/>
      <c r="DD743" s="47"/>
      <c r="DE743" s="47"/>
      <c r="DF743" s="47"/>
      <c r="DG743" s="47"/>
      <c r="DH743" s="47"/>
      <c r="DI743" s="47"/>
      <c r="DJ743" s="47"/>
      <c r="DK743" s="47"/>
      <c r="DL743" s="47"/>
      <c r="DM743" s="47"/>
      <c r="DN743" s="47"/>
      <c r="DO743" s="47"/>
      <c r="DP743" s="47"/>
      <c r="DQ743" s="47"/>
      <c r="DR743" s="47"/>
      <c r="DS743" s="47"/>
      <c r="DT743" s="47"/>
      <c r="DU743" s="47"/>
      <c r="DV743" s="47"/>
      <c r="DW743" s="47"/>
      <c r="DX743" s="47"/>
      <c r="DY743" s="47"/>
      <c r="DZ743" s="47"/>
      <c r="EA743" s="47"/>
      <c r="EB743" s="47"/>
      <c r="EC743" s="47"/>
      <c r="ED743" s="47"/>
      <c r="EE743" s="47"/>
      <c r="EF743" s="47"/>
      <c r="EG743" s="47"/>
      <c r="EH743" s="47"/>
      <c r="EI743" s="47"/>
      <c r="EJ743" s="47"/>
      <c r="EK743" s="47"/>
      <c r="EL743" s="47"/>
      <c r="EM743" s="47"/>
      <c r="EN743" s="47"/>
      <c r="EO743" s="47"/>
      <c r="EP743" s="47"/>
      <c r="EQ743" s="47"/>
      <c r="ER743" s="47"/>
      <c r="ES743" s="47"/>
      <c r="ET743" s="47"/>
      <c r="EU743" s="47"/>
      <c r="EV743" s="47"/>
      <c r="EW743" s="47"/>
      <c r="EX743" s="47"/>
      <c r="EY743" s="47"/>
      <c r="EZ743" s="47"/>
      <c r="FA743" s="47"/>
      <c r="FB743" s="47"/>
      <c r="FC743" s="47"/>
      <c r="FD743" s="47"/>
      <c r="FE743" s="47"/>
      <c r="FF743" s="47"/>
      <c r="FG743" s="47"/>
      <c r="FH743" s="47"/>
      <c r="FI743" s="47"/>
      <c r="FJ743" s="47"/>
      <c r="FK743" s="47"/>
      <c r="FL743" s="47"/>
      <c r="FM743" s="47"/>
      <c r="FN743" s="47"/>
      <c r="FO743" s="47"/>
      <c r="FP743" s="47"/>
      <c r="FQ743" s="47"/>
      <c r="FR743" s="47"/>
      <c r="FS743" s="47"/>
      <c r="FT743" s="47"/>
      <c r="FU743" s="47"/>
      <c r="FV743" s="47"/>
      <c r="FW743" s="47"/>
      <c r="FX743" s="47"/>
      <c r="FY743" s="47"/>
      <c r="FZ743" s="47"/>
      <c r="GA743" s="47"/>
      <c r="GB743" s="47"/>
      <c r="GC743" s="47"/>
      <c r="GD743" s="47"/>
      <c r="GE743" s="47"/>
      <c r="GF743" s="47"/>
      <c r="GG743" s="47"/>
      <c r="GH743" s="47"/>
      <c r="GI743" s="47"/>
      <c r="GJ743" s="47"/>
      <c r="GK743" s="47"/>
      <c r="GL743" s="47"/>
      <c r="GM743" s="47"/>
      <c r="GN743" s="47"/>
      <c r="GO743" s="47"/>
      <c r="GP743" s="47"/>
      <c r="GQ743" s="47"/>
      <c r="GR743" s="47"/>
    </row>
    <row r="744" spans="1:200" s="53" customFormat="1" x14ac:dyDescent="0.2">
      <c r="A744" s="233"/>
      <c r="B744" s="47"/>
      <c r="C744" s="234"/>
      <c r="Z744" s="232"/>
      <c r="AA744" s="230"/>
      <c r="AB744" s="47"/>
      <c r="AC744" s="247"/>
      <c r="AD744" s="247"/>
      <c r="AE744" s="247"/>
      <c r="AF744" s="247"/>
      <c r="AG744" s="247"/>
      <c r="AH744" s="247"/>
      <c r="AI744" s="247"/>
      <c r="AJ744" s="247"/>
      <c r="AK744" s="249"/>
      <c r="AL744" s="249"/>
      <c r="AM744" s="249"/>
      <c r="AN744" s="249"/>
      <c r="AO744" s="249"/>
      <c r="AP744" s="249"/>
      <c r="AQ744" s="249"/>
      <c r="AR744" s="249"/>
      <c r="AS744" s="249"/>
      <c r="AT744" s="249"/>
      <c r="AU744" s="249"/>
      <c r="AV744" s="249"/>
      <c r="AW744" s="249"/>
      <c r="AX744" s="249"/>
      <c r="AY744" s="249"/>
      <c r="AZ744" s="249"/>
      <c r="BA744" s="249"/>
      <c r="BB744" s="249"/>
      <c r="BC744" s="249"/>
      <c r="BD744" s="249"/>
      <c r="BE744" s="249"/>
      <c r="BF744" s="249"/>
      <c r="BG744" s="249"/>
      <c r="BH744" s="249"/>
      <c r="BI744" s="249"/>
      <c r="BJ744" s="249"/>
      <c r="BK744" s="249"/>
      <c r="BL744" s="249"/>
      <c r="BM744" s="249"/>
      <c r="BN744" s="249"/>
      <c r="BO744" s="249"/>
      <c r="BP744" s="249"/>
      <c r="BQ744" s="249"/>
      <c r="BR744" s="249"/>
      <c r="BS744" s="249"/>
      <c r="BT744" s="249"/>
      <c r="BU744" s="249"/>
      <c r="BV744" s="249"/>
      <c r="BW744" s="249"/>
      <c r="BX744" s="47"/>
      <c r="BY744" s="47"/>
      <c r="BZ744" s="47"/>
      <c r="CA744" s="47"/>
      <c r="CB744" s="47"/>
      <c r="CC744" s="47"/>
      <c r="CD744" s="47"/>
      <c r="CE744" s="47"/>
      <c r="CF744" s="47"/>
      <c r="CG744" s="47"/>
      <c r="CH744" s="47"/>
      <c r="CI744" s="47"/>
      <c r="CJ744" s="47"/>
      <c r="CK744" s="47"/>
      <c r="CL744" s="47"/>
      <c r="CM744" s="47"/>
      <c r="CN744" s="47"/>
      <c r="CO744" s="47"/>
      <c r="CP744" s="47"/>
      <c r="CQ744" s="47"/>
      <c r="CR744" s="47"/>
      <c r="CS744" s="47"/>
      <c r="CT744" s="47"/>
      <c r="CU744" s="47"/>
      <c r="CV744" s="47"/>
      <c r="CW744" s="47"/>
      <c r="CX744" s="47"/>
      <c r="CY744" s="47"/>
      <c r="CZ744" s="47"/>
      <c r="DA744" s="47"/>
      <c r="DB744" s="47"/>
      <c r="DC744" s="47"/>
      <c r="DD744" s="47"/>
      <c r="DE744" s="47"/>
      <c r="DF744" s="47"/>
      <c r="DG744" s="47"/>
      <c r="DH744" s="47"/>
      <c r="DI744" s="47"/>
      <c r="DJ744" s="47"/>
      <c r="DK744" s="47"/>
      <c r="DL744" s="47"/>
      <c r="DM744" s="47"/>
      <c r="DN744" s="47"/>
      <c r="DO744" s="47"/>
      <c r="DP744" s="47"/>
      <c r="DQ744" s="47"/>
      <c r="DR744" s="47"/>
      <c r="DS744" s="47"/>
      <c r="DT744" s="47"/>
      <c r="DU744" s="47"/>
      <c r="DV744" s="47"/>
      <c r="DW744" s="47"/>
      <c r="DX744" s="47"/>
      <c r="DY744" s="47"/>
      <c r="DZ744" s="47"/>
      <c r="EA744" s="47"/>
      <c r="EB744" s="47"/>
      <c r="EC744" s="47"/>
      <c r="ED744" s="47"/>
      <c r="EE744" s="47"/>
      <c r="EF744" s="47"/>
      <c r="EG744" s="47"/>
      <c r="EH744" s="47"/>
      <c r="EI744" s="47"/>
      <c r="EJ744" s="47"/>
      <c r="EK744" s="47"/>
      <c r="EL744" s="47"/>
      <c r="EM744" s="47"/>
      <c r="EN744" s="47"/>
      <c r="EO744" s="47"/>
      <c r="EP744" s="47"/>
      <c r="EQ744" s="47"/>
      <c r="ER744" s="47"/>
      <c r="ES744" s="47"/>
      <c r="ET744" s="47"/>
      <c r="EU744" s="47"/>
      <c r="EV744" s="47"/>
      <c r="EW744" s="47"/>
      <c r="EX744" s="47"/>
      <c r="EY744" s="47"/>
      <c r="EZ744" s="47"/>
      <c r="FA744" s="47"/>
      <c r="FB744" s="47"/>
      <c r="FC744" s="47"/>
      <c r="FD744" s="47"/>
      <c r="FE744" s="47"/>
      <c r="FF744" s="47"/>
      <c r="FG744" s="47"/>
      <c r="FH744" s="47"/>
      <c r="FI744" s="47"/>
      <c r="FJ744" s="47"/>
      <c r="FK744" s="47"/>
      <c r="FL744" s="47"/>
      <c r="FM744" s="47"/>
      <c r="FN744" s="47"/>
      <c r="FO744" s="47"/>
      <c r="FP744" s="47"/>
      <c r="FQ744" s="47"/>
      <c r="FR744" s="47"/>
      <c r="FS744" s="47"/>
      <c r="FT744" s="47"/>
      <c r="FU744" s="47"/>
      <c r="FV744" s="47"/>
      <c r="FW744" s="47"/>
      <c r="FX744" s="47"/>
      <c r="FY744" s="47"/>
      <c r="FZ744" s="47"/>
      <c r="GA744" s="47"/>
      <c r="GB744" s="47"/>
      <c r="GC744" s="47"/>
      <c r="GD744" s="47"/>
      <c r="GE744" s="47"/>
      <c r="GF744" s="47"/>
      <c r="GG744" s="47"/>
      <c r="GH744" s="47"/>
      <c r="GI744" s="47"/>
      <c r="GJ744" s="47"/>
      <c r="GK744" s="47"/>
      <c r="GL744" s="47"/>
      <c r="GM744" s="47"/>
      <c r="GN744" s="47"/>
      <c r="GO744" s="47"/>
      <c r="GP744" s="47"/>
      <c r="GQ744" s="47"/>
      <c r="GR744" s="47"/>
    </row>
    <row r="745" spans="1:200" s="53" customFormat="1" x14ac:dyDescent="0.2">
      <c r="A745" s="233"/>
      <c r="B745" s="47"/>
      <c r="C745" s="234"/>
      <c r="Z745" s="232"/>
      <c r="AA745" s="230"/>
      <c r="AB745" s="47"/>
      <c r="AC745" s="247"/>
      <c r="AD745" s="247"/>
      <c r="AE745" s="247"/>
      <c r="AF745" s="247"/>
      <c r="AG745" s="247"/>
      <c r="AH745" s="247"/>
      <c r="AI745" s="247"/>
      <c r="AJ745" s="247"/>
      <c r="AK745" s="249"/>
      <c r="AL745" s="249"/>
      <c r="AM745" s="249"/>
      <c r="AN745" s="249"/>
      <c r="AO745" s="249"/>
      <c r="AP745" s="249"/>
      <c r="AQ745" s="249"/>
      <c r="AR745" s="249"/>
      <c r="AS745" s="249"/>
      <c r="AT745" s="249"/>
      <c r="AU745" s="249"/>
      <c r="AV745" s="249"/>
      <c r="AW745" s="249"/>
      <c r="AX745" s="249"/>
      <c r="AY745" s="249"/>
      <c r="AZ745" s="249"/>
      <c r="BA745" s="249"/>
      <c r="BB745" s="249"/>
      <c r="BC745" s="249"/>
      <c r="BD745" s="249"/>
      <c r="BE745" s="249"/>
      <c r="BF745" s="249"/>
      <c r="BG745" s="249"/>
      <c r="BH745" s="249"/>
      <c r="BI745" s="249"/>
      <c r="BJ745" s="249"/>
      <c r="BK745" s="249"/>
      <c r="BL745" s="249"/>
      <c r="BM745" s="249"/>
      <c r="BN745" s="249"/>
      <c r="BO745" s="249"/>
      <c r="BP745" s="249"/>
      <c r="BQ745" s="249"/>
      <c r="BR745" s="249"/>
      <c r="BS745" s="249"/>
      <c r="BT745" s="249"/>
      <c r="BU745" s="249"/>
      <c r="BV745" s="249"/>
      <c r="BW745" s="249"/>
      <c r="BX745" s="47"/>
      <c r="BY745" s="47"/>
      <c r="BZ745" s="47"/>
      <c r="CA745" s="47"/>
      <c r="CB745" s="47"/>
      <c r="CC745" s="47"/>
      <c r="CD745" s="47"/>
      <c r="CE745" s="47"/>
      <c r="CF745" s="47"/>
      <c r="CG745" s="47"/>
      <c r="CH745" s="47"/>
      <c r="CI745" s="47"/>
      <c r="CJ745" s="47"/>
      <c r="CK745" s="47"/>
      <c r="CL745" s="47"/>
      <c r="CM745" s="47"/>
      <c r="CN745" s="47"/>
      <c r="CO745" s="47"/>
      <c r="CP745" s="47"/>
      <c r="CQ745" s="47"/>
      <c r="CR745" s="47"/>
      <c r="CS745" s="47"/>
      <c r="CT745" s="47"/>
      <c r="CU745" s="47"/>
      <c r="CV745" s="47"/>
      <c r="CW745" s="47"/>
      <c r="CX745" s="47"/>
      <c r="CY745" s="47"/>
      <c r="CZ745" s="47"/>
      <c r="DA745" s="47"/>
      <c r="DB745" s="47"/>
      <c r="DC745" s="47"/>
      <c r="DD745" s="47"/>
      <c r="DE745" s="47"/>
      <c r="DF745" s="47"/>
      <c r="DG745" s="47"/>
      <c r="DH745" s="47"/>
      <c r="DI745" s="47"/>
      <c r="DJ745" s="47"/>
      <c r="DK745" s="47"/>
      <c r="DL745" s="47"/>
      <c r="DM745" s="47"/>
      <c r="DN745" s="47"/>
      <c r="DO745" s="47"/>
      <c r="DP745" s="47"/>
      <c r="DQ745" s="47"/>
      <c r="DR745" s="47"/>
      <c r="DS745" s="47"/>
      <c r="DT745" s="47"/>
      <c r="DU745" s="47"/>
      <c r="DV745" s="47"/>
      <c r="DW745" s="47"/>
      <c r="DX745" s="47"/>
      <c r="DY745" s="47"/>
      <c r="DZ745" s="47"/>
      <c r="EA745" s="47"/>
      <c r="EB745" s="47"/>
      <c r="EC745" s="47"/>
      <c r="ED745" s="47"/>
      <c r="EE745" s="47"/>
      <c r="EF745" s="47"/>
      <c r="EG745" s="47"/>
      <c r="EH745" s="47"/>
      <c r="EI745" s="47"/>
      <c r="EJ745" s="47"/>
      <c r="EK745" s="47"/>
      <c r="EL745" s="47"/>
      <c r="EM745" s="47"/>
      <c r="EN745" s="47"/>
      <c r="EO745" s="47"/>
      <c r="EP745" s="47"/>
      <c r="EQ745" s="47"/>
      <c r="ER745" s="47"/>
      <c r="ES745" s="47"/>
      <c r="ET745" s="47"/>
      <c r="EU745" s="47"/>
      <c r="EV745" s="47"/>
      <c r="EW745" s="47"/>
      <c r="EX745" s="47"/>
      <c r="EY745" s="47"/>
      <c r="EZ745" s="47"/>
      <c r="FA745" s="47"/>
      <c r="FB745" s="47"/>
      <c r="FC745" s="47"/>
      <c r="FD745" s="47"/>
      <c r="FE745" s="47"/>
      <c r="FF745" s="47"/>
      <c r="FG745" s="47"/>
      <c r="FH745" s="47"/>
      <c r="FI745" s="47"/>
      <c r="FJ745" s="47"/>
      <c r="FK745" s="47"/>
      <c r="FL745" s="47"/>
      <c r="FM745" s="47"/>
      <c r="FN745" s="47"/>
      <c r="FO745" s="47"/>
      <c r="FP745" s="47"/>
      <c r="FQ745" s="47"/>
      <c r="FR745" s="47"/>
      <c r="FS745" s="47"/>
      <c r="FT745" s="47"/>
      <c r="FU745" s="47"/>
      <c r="FV745" s="47"/>
      <c r="FW745" s="47"/>
      <c r="FX745" s="47"/>
      <c r="FY745" s="47"/>
      <c r="FZ745" s="47"/>
      <c r="GA745" s="47"/>
      <c r="GB745" s="47"/>
      <c r="GC745" s="47"/>
      <c r="GD745" s="47"/>
      <c r="GE745" s="47"/>
      <c r="GF745" s="47"/>
      <c r="GG745" s="47"/>
      <c r="GH745" s="47"/>
      <c r="GI745" s="47"/>
      <c r="GJ745" s="47"/>
      <c r="GK745" s="47"/>
      <c r="GL745" s="47"/>
      <c r="GM745" s="47"/>
      <c r="GN745" s="47"/>
      <c r="GO745" s="47"/>
      <c r="GP745" s="47"/>
      <c r="GQ745" s="47"/>
      <c r="GR745" s="47"/>
    </row>
    <row r="746" spans="1:200" s="53" customFormat="1" x14ac:dyDescent="0.2">
      <c r="A746" s="233"/>
      <c r="B746" s="47"/>
      <c r="C746" s="234"/>
      <c r="Z746" s="232"/>
      <c r="AA746" s="230"/>
      <c r="AB746" s="47"/>
      <c r="AC746" s="247"/>
      <c r="AD746" s="247"/>
      <c r="AE746" s="247"/>
      <c r="AF746" s="247"/>
      <c r="AG746" s="247"/>
      <c r="AH746" s="247"/>
      <c r="AI746" s="247"/>
      <c r="AJ746" s="247"/>
      <c r="AK746" s="249"/>
      <c r="AL746" s="249"/>
      <c r="AM746" s="249"/>
      <c r="AN746" s="249"/>
      <c r="AO746" s="249"/>
      <c r="AP746" s="249"/>
      <c r="AQ746" s="249"/>
      <c r="AR746" s="249"/>
      <c r="AS746" s="249"/>
      <c r="AT746" s="249"/>
      <c r="AU746" s="249"/>
      <c r="AV746" s="249"/>
      <c r="AW746" s="249"/>
      <c r="AX746" s="249"/>
      <c r="AY746" s="249"/>
      <c r="AZ746" s="249"/>
      <c r="BA746" s="249"/>
      <c r="BB746" s="249"/>
      <c r="BC746" s="249"/>
      <c r="BD746" s="249"/>
      <c r="BE746" s="249"/>
      <c r="BF746" s="249"/>
      <c r="BG746" s="249"/>
      <c r="BH746" s="249"/>
      <c r="BI746" s="249"/>
      <c r="BJ746" s="249"/>
      <c r="BK746" s="249"/>
      <c r="BL746" s="249"/>
      <c r="BM746" s="249"/>
      <c r="BN746" s="249"/>
      <c r="BO746" s="249"/>
      <c r="BP746" s="249"/>
      <c r="BQ746" s="249"/>
      <c r="BR746" s="249"/>
      <c r="BS746" s="249"/>
      <c r="BT746" s="249"/>
      <c r="BU746" s="249"/>
      <c r="BV746" s="249"/>
      <c r="BW746" s="249"/>
      <c r="BX746" s="47"/>
      <c r="BY746" s="47"/>
      <c r="BZ746" s="47"/>
      <c r="CA746" s="47"/>
      <c r="CB746" s="47"/>
      <c r="CC746" s="47"/>
      <c r="CD746" s="47"/>
      <c r="CE746" s="47"/>
      <c r="CF746" s="47"/>
      <c r="CG746" s="47"/>
      <c r="CH746" s="47"/>
      <c r="CI746" s="47"/>
      <c r="CJ746" s="47"/>
      <c r="CK746" s="47"/>
      <c r="CL746" s="47"/>
      <c r="CM746" s="47"/>
      <c r="CN746" s="47"/>
      <c r="CO746" s="47"/>
      <c r="CP746" s="47"/>
      <c r="CQ746" s="47"/>
      <c r="CR746" s="47"/>
      <c r="CS746" s="47"/>
      <c r="CT746" s="47"/>
      <c r="CU746" s="47"/>
      <c r="CV746" s="47"/>
      <c r="CW746" s="47"/>
      <c r="CX746" s="47"/>
      <c r="CY746" s="47"/>
      <c r="CZ746" s="47"/>
      <c r="DA746" s="47"/>
      <c r="DB746" s="47"/>
      <c r="DC746" s="47"/>
      <c r="DD746" s="47"/>
      <c r="DE746" s="47"/>
      <c r="DF746" s="47"/>
      <c r="DG746" s="47"/>
      <c r="DH746" s="47"/>
      <c r="DI746" s="47"/>
      <c r="DJ746" s="47"/>
      <c r="DK746" s="47"/>
      <c r="DL746" s="47"/>
      <c r="DM746" s="47"/>
      <c r="DN746" s="47"/>
      <c r="DO746" s="47"/>
      <c r="DP746" s="47"/>
      <c r="DQ746" s="47"/>
      <c r="DR746" s="47"/>
      <c r="DS746" s="47"/>
      <c r="DT746" s="47"/>
      <c r="DU746" s="47"/>
      <c r="DV746" s="47"/>
      <c r="DW746" s="47"/>
      <c r="DX746" s="47"/>
      <c r="DY746" s="47"/>
      <c r="DZ746" s="47"/>
      <c r="EA746" s="47"/>
      <c r="EB746" s="47"/>
      <c r="EC746" s="47"/>
      <c r="ED746" s="47"/>
      <c r="EE746" s="47"/>
      <c r="EF746" s="47"/>
      <c r="EG746" s="47"/>
      <c r="EH746" s="47"/>
      <c r="EI746" s="47"/>
      <c r="EJ746" s="47"/>
      <c r="EK746" s="47"/>
      <c r="EL746" s="47"/>
      <c r="EM746" s="47"/>
      <c r="EN746" s="47"/>
      <c r="EO746" s="47"/>
      <c r="EP746" s="47"/>
      <c r="EQ746" s="47"/>
      <c r="ER746" s="47"/>
      <c r="ES746" s="47"/>
      <c r="ET746" s="47"/>
      <c r="EU746" s="47"/>
      <c r="EV746" s="47"/>
      <c r="EW746" s="47"/>
      <c r="EX746" s="47"/>
      <c r="EY746" s="47"/>
      <c r="EZ746" s="47"/>
      <c r="FA746" s="47"/>
      <c r="FB746" s="47"/>
      <c r="FC746" s="47"/>
      <c r="FD746" s="47"/>
      <c r="FE746" s="47"/>
      <c r="FF746" s="47"/>
      <c r="FG746" s="47"/>
      <c r="FH746" s="47"/>
      <c r="FI746" s="47"/>
      <c r="FJ746" s="47"/>
      <c r="FK746" s="47"/>
      <c r="FL746" s="47"/>
      <c r="FM746" s="47"/>
      <c r="FN746" s="47"/>
      <c r="FO746" s="47"/>
      <c r="FP746" s="47"/>
      <c r="FQ746" s="47"/>
      <c r="FR746" s="47"/>
      <c r="FS746" s="47"/>
      <c r="FT746" s="47"/>
      <c r="FU746" s="47"/>
      <c r="FV746" s="47"/>
      <c r="FW746" s="47"/>
      <c r="FX746" s="47"/>
      <c r="FY746" s="47"/>
      <c r="FZ746" s="47"/>
      <c r="GA746" s="47"/>
      <c r="GB746" s="47"/>
      <c r="GC746" s="47"/>
      <c r="GD746" s="47"/>
      <c r="GE746" s="47"/>
      <c r="GF746" s="47"/>
      <c r="GG746" s="47"/>
      <c r="GH746" s="47"/>
      <c r="GI746" s="47"/>
      <c r="GJ746" s="47"/>
      <c r="GK746" s="47"/>
      <c r="GL746" s="47"/>
      <c r="GM746" s="47"/>
      <c r="GN746" s="47"/>
      <c r="GO746" s="47"/>
      <c r="GP746" s="47"/>
      <c r="GQ746" s="47"/>
      <c r="GR746" s="47"/>
    </row>
    <row r="747" spans="1:200" s="53" customFormat="1" x14ac:dyDescent="0.2">
      <c r="A747" s="233"/>
      <c r="B747" s="47"/>
      <c r="C747" s="234"/>
      <c r="Z747" s="232"/>
      <c r="AA747" s="230"/>
      <c r="AB747" s="47"/>
      <c r="AC747" s="247"/>
      <c r="AD747" s="247"/>
      <c r="AE747" s="247"/>
      <c r="AF747" s="247"/>
      <c r="AG747" s="247"/>
      <c r="AH747" s="247"/>
      <c r="AI747" s="247"/>
      <c r="AJ747" s="247"/>
      <c r="AK747" s="249"/>
      <c r="AL747" s="249"/>
      <c r="AM747" s="249"/>
      <c r="AN747" s="249"/>
      <c r="AO747" s="249"/>
      <c r="AP747" s="249"/>
      <c r="AQ747" s="249"/>
      <c r="AR747" s="249"/>
      <c r="AS747" s="249"/>
      <c r="AT747" s="249"/>
      <c r="AU747" s="249"/>
      <c r="AV747" s="249"/>
      <c r="AW747" s="249"/>
      <c r="AX747" s="249"/>
      <c r="AY747" s="249"/>
      <c r="AZ747" s="249"/>
      <c r="BA747" s="249"/>
      <c r="BB747" s="249"/>
      <c r="BC747" s="249"/>
      <c r="BD747" s="249"/>
      <c r="BE747" s="249"/>
      <c r="BF747" s="249"/>
      <c r="BG747" s="249"/>
      <c r="BH747" s="249"/>
      <c r="BI747" s="249"/>
      <c r="BJ747" s="249"/>
      <c r="BK747" s="249"/>
      <c r="BL747" s="249"/>
      <c r="BM747" s="249"/>
      <c r="BN747" s="249"/>
      <c r="BO747" s="249"/>
      <c r="BP747" s="249"/>
      <c r="BQ747" s="249"/>
      <c r="BR747" s="249"/>
      <c r="BS747" s="249"/>
      <c r="BT747" s="249"/>
      <c r="BU747" s="249"/>
      <c r="BV747" s="249"/>
      <c r="BW747" s="249"/>
      <c r="BX747" s="47"/>
      <c r="BY747" s="47"/>
      <c r="BZ747" s="47"/>
      <c r="CA747" s="47"/>
      <c r="CB747" s="47"/>
      <c r="CC747" s="47"/>
      <c r="CD747" s="47"/>
      <c r="CE747" s="47"/>
      <c r="CF747" s="47"/>
      <c r="CG747" s="47"/>
      <c r="CH747" s="47"/>
      <c r="CI747" s="47"/>
      <c r="CJ747" s="47"/>
      <c r="CK747" s="47"/>
      <c r="CL747" s="47"/>
      <c r="CM747" s="47"/>
      <c r="CN747" s="47"/>
      <c r="CO747" s="47"/>
      <c r="CP747" s="47"/>
      <c r="CQ747" s="47"/>
      <c r="CR747" s="47"/>
      <c r="CS747" s="47"/>
      <c r="CT747" s="47"/>
      <c r="CU747" s="47"/>
      <c r="CV747" s="47"/>
      <c r="CW747" s="47"/>
      <c r="CX747" s="47"/>
      <c r="CY747" s="47"/>
      <c r="CZ747" s="47"/>
      <c r="DA747" s="47"/>
      <c r="DB747" s="47"/>
      <c r="DC747" s="47"/>
      <c r="DD747" s="47"/>
      <c r="DE747" s="47"/>
      <c r="DF747" s="47"/>
      <c r="DG747" s="47"/>
      <c r="DH747" s="47"/>
      <c r="DI747" s="47"/>
      <c r="DJ747" s="47"/>
      <c r="DK747" s="47"/>
      <c r="DL747" s="47"/>
      <c r="DM747" s="47"/>
      <c r="DN747" s="47"/>
      <c r="DO747" s="47"/>
      <c r="DP747" s="47"/>
      <c r="DQ747" s="47"/>
      <c r="DR747" s="47"/>
      <c r="DS747" s="47"/>
      <c r="DT747" s="47"/>
      <c r="DU747" s="47"/>
      <c r="DV747" s="47"/>
      <c r="DW747" s="47"/>
      <c r="DX747" s="47"/>
      <c r="DY747" s="47"/>
      <c r="DZ747" s="47"/>
      <c r="EA747" s="47"/>
      <c r="EB747" s="47"/>
      <c r="EC747" s="47"/>
      <c r="ED747" s="47"/>
      <c r="EE747" s="47"/>
      <c r="EF747" s="47"/>
      <c r="EG747" s="47"/>
      <c r="EH747" s="47"/>
      <c r="EI747" s="47"/>
      <c r="EJ747" s="47"/>
      <c r="EK747" s="47"/>
      <c r="EL747" s="47"/>
      <c r="EM747" s="47"/>
      <c r="EN747" s="47"/>
      <c r="EO747" s="47"/>
      <c r="EP747" s="47"/>
      <c r="EQ747" s="47"/>
      <c r="ER747" s="47"/>
      <c r="ES747" s="47"/>
      <c r="ET747" s="47"/>
      <c r="EU747" s="47"/>
      <c r="EV747" s="47"/>
      <c r="EW747" s="47"/>
      <c r="EX747" s="47"/>
      <c r="EY747" s="47"/>
      <c r="EZ747" s="47"/>
      <c r="FA747" s="47"/>
      <c r="FB747" s="47"/>
      <c r="FC747" s="47"/>
      <c r="FD747" s="47"/>
      <c r="FE747" s="47"/>
      <c r="FF747" s="47"/>
      <c r="FG747" s="47"/>
      <c r="FH747" s="47"/>
      <c r="FI747" s="47"/>
      <c r="FJ747" s="47"/>
      <c r="FK747" s="47"/>
      <c r="FL747" s="47"/>
      <c r="FM747" s="47"/>
      <c r="FN747" s="47"/>
      <c r="FO747" s="47"/>
      <c r="FP747" s="47"/>
      <c r="FQ747" s="47"/>
      <c r="FR747" s="47"/>
      <c r="FS747" s="47"/>
      <c r="FT747" s="47"/>
      <c r="FU747" s="47"/>
      <c r="FV747" s="47"/>
      <c r="FW747" s="47"/>
      <c r="FX747" s="47"/>
      <c r="FY747" s="47"/>
      <c r="FZ747" s="47"/>
      <c r="GA747" s="47"/>
      <c r="GB747" s="47"/>
      <c r="GC747" s="47"/>
      <c r="GD747" s="47"/>
      <c r="GE747" s="47"/>
      <c r="GF747" s="47"/>
      <c r="GG747" s="47"/>
      <c r="GH747" s="47"/>
      <c r="GI747" s="47"/>
      <c r="GJ747" s="47"/>
      <c r="GK747" s="47"/>
      <c r="GL747" s="47"/>
      <c r="GM747" s="47"/>
      <c r="GN747" s="47"/>
      <c r="GO747" s="47"/>
      <c r="GP747" s="47"/>
      <c r="GQ747" s="47"/>
      <c r="GR747" s="47"/>
    </row>
    <row r="748" spans="1:200" s="53" customFormat="1" x14ac:dyDescent="0.2">
      <c r="A748" s="233"/>
      <c r="B748" s="47"/>
      <c r="C748" s="234"/>
      <c r="Z748" s="232"/>
      <c r="AA748" s="230"/>
      <c r="AB748" s="47"/>
      <c r="AC748" s="247"/>
      <c r="AD748" s="247"/>
      <c r="AE748" s="247"/>
      <c r="AF748" s="247"/>
      <c r="AG748" s="247"/>
      <c r="AH748" s="247"/>
      <c r="AI748" s="247"/>
      <c r="AJ748" s="247"/>
      <c r="AK748" s="249"/>
      <c r="AL748" s="249"/>
      <c r="AM748" s="249"/>
      <c r="AN748" s="249"/>
      <c r="AO748" s="249"/>
      <c r="AP748" s="249"/>
      <c r="AQ748" s="249"/>
      <c r="AR748" s="249"/>
      <c r="AS748" s="249"/>
      <c r="AT748" s="249"/>
      <c r="AU748" s="249"/>
      <c r="AV748" s="249"/>
      <c r="AW748" s="249"/>
      <c r="AX748" s="249"/>
      <c r="AY748" s="249"/>
      <c r="AZ748" s="249"/>
      <c r="BA748" s="249"/>
      <c r="BB748" s="249"/>
      <c r="BC748" s="249"/>
      <c r="BD748" s="249"/>
      <c r="BE748" s="249"/>
      <c r="BF748" s="249"/>
      <c r="BG748" s="249"/>
      <c r="BH748" s="249"/>
      <c r="BI748" s="249"/>
      <c r="BJ748" s="249"/>
      <c r="BK748" s="249"/>
      <c r="BL748" s="249"/>
      <c r="BM748" s="249"/>
      <c r="BN748" s="249"/>
      <c r="BO748" s="249"/>
      <c r="BP748" s="249"/>
      <c r="BQ748" s="249"/>
      <c r="BR748" s="249"/>
      <c r="BS748" s="249"/>
      <c r="BT748" s="249"/>
      <c r="BU748" s="249"/>
      <c r="BV748" s="249"/>
      <c r="BW748" s="249"/>
      <c r="BX748" s="47"/>
      <c r="BY748" s="47"/>
      <c r="BZ748" s="47"/>
      <c r="CA748" s="47"/>
      <c r="CB748" s="47"/>
      <c r="CC748" s="47"/>
      <c r="CD748" s="47"/>
      <c r="CE748" s="47"/>
      <c r="CF748" s="47"/>
      <c r="CG748" s="47"/>
      <c r="CH748" s="47"/>
      <c r="CI748" s="47"/>
      <c r="CJ748" s="47"/>
      <c r="CK748" s="47"/>
      <c r="CL748" s="47"/>
      <c r="CM748" s="47"/>
      <c r="CN748" s="47"/>
      <c r="CO748" s="47"/>
      <c r="CP748" s="47"/>
      <c r="CQ748" s="47"/>
      <c r="CR748" s="47"/>
      <c r="CS748" s="47"/>
      <c r="CT748" s="47"/>
      <c r="CU748" s="47"/>
      <c r="CV748" s="47"/>
      <c r="CW748" s="47"/>
      <c r="CX748" s="47"/>
      <c r="CY748" s="47"/>
      <c r="CZ748" s="47"/>
      <c r="DA748" s="47"/>
      <c r="DB748" s="47"/>
      <c r="DC748" s="47"/>
      <c r="DD748" s="47"/>
      <c r="DE748" s="47"/>
      <c r="DF748" s="47"/>
      <c r="DG748" s="47"/>
      <c r="DH748" s="47"/>
      <c r="DI748" s="47"/>
      <c r="DJ748" s="47"/>
      <c r="DK748" s="47"/>
      <c r="DL748" s="47"/>
      <c r="DM748" s="47"/>
      <c r="DN748" s="47"/>
      <c r="DO748" s="47"/>
      <c r="DP748" s="47"/>
      <c r="DQ748" s="47"/>
      <c r="DR748" s="47"/>
      <c r="DS748" s="47"/>
      <c r="DT748" s="47"/>
      <c r="DU748" s="47"/>
      <c r="DV748" s="47"/>
      <c r="DW748" s="47"/>
      <c r="DX748" s="47"/>
      <c r="DY748" s="47"/>
      <c r="DZ748" s="47"/>
      <c r="EA748" s="47"/>
      <c r="EB748" s="47"/>
      <c r="EC748" s="47"/>
      <c r="ED748" s="47"/>
      <c r="EE748" s="47"/>
      <c r="EF748" s="47"/>
      <c r="EG748" s="47"/>
      <c r="EH748" s="47"/>
      <c r="EI748" s="47"/>
      <c r="EJ748" s="47"/>
      <c r="EK748" s="47"/>
      <c r="EL748" s="47"/>
      <c r="EM748" s="47"/>
      <c r="EN748" s="47"/>
      <c r="EO748" s="47"/>
      <c r="EP748" s="47"/>
      <c r="EQ748" s="47"/>
      <c r="ER748" s="47"/>
      <c r="ES748" s="47"/>
      <c r="ET748" s="47"/>
      <c r="EU748" s="47"/>
      <c r="EV748" s="47"/>
      <c r="EW748" s="47"/>
      <c r="EX748" s="47"/>
      <c r="EY748" s="47"/>
      <c r="EZ748" s="47"/>
      <c r="FA748" s="47"/>
      <c r="FB748" s="47"/>
      <c r="FC748" s="47"/>
      <c r="FD748" s="47"/>
      <c r="FE748" s="47"/>
      <c r="FF748" s="47"/>
      <c r="FG748" s="47"/>
      <c r="FH748" s="47"/>
      <c r="FI748" s="47"/>
      <c r="FJ748" s="47"/>
      <c r="FK748" s="47"/>
      <c r="FL748" s="47"/>
      <c r="FM748" s="47"/>
      <c r="FN748" s="47"/>
      <c r="FO748" s="47"/>
      <c r="FP748" s="47"/>
      <c r="FQ748" s="47"/>
      <c r="FR748" s="47"/>
      <c r="FS748" s="47"/>
      <c r="FT748" s="47"/>
      <c r="FU748" s="47"/>
      <c r="FV748" s="47"/>
      <c r="FW748" s="47"/>
      <c r="FX748" s="47"/>
      <c r="FY748" s="47"/>
      <c r="FZ748" s="47"/>
      <c r="GA748" s="47"/>
      <c r="GB748" s="47"/>
      <c r="GC748" s="47"/>
      <c r="GD748" s="47"/>
      <c r="GE748" s="47"/>
      <c r="GF748" s="47"/>
      <c r="GG748" s="47"/>
      <c r="GH748" s="47"/>
      <c r="GI748" s="47"/>
      <c r="GJ748" s="47"/>
      <c r="GK748" s="47"/>
      <c r="GL748" s="47"/>
      <c r="GM748" s="47"/>
      <c r="GN748" s="47"/>
      <c r="GO748" s="47"/>
      <c r="GP748" s="47"/>
      <c r="GQ748" s="47"/>
      <c r="GR748" s="47"/>
    </row>
    <row r="749" spans="1:200" s="53" customFormat="1" x14ac:dyDescent="0.2">
      <c r="A749" s="233"/>
      <c r="B749" s="47"/>
      <c r="C749" s="234"/>
      <c r="Z749" s="232"/>
      <c r="AA749" s="230"/>
      <c r="AB749" s="47"/>
      <c r="AC749" s="247"/>
      <c r="AD749" s="247"/>
      <c r="AE749" s="247"/>
      <c r="AF749" s="247"/>
      <c r="AG749" s="247"/>
      <c r="AH749" s="247"/>
      <c r="AI749" s="247"/>
      <c r="AJ749" s="247"/>
      <c r="AK749" s="249"/>
      <c r="AL749" s="249"/>
      <c r="AM749" s="249"/>
      <c r="AN749" s="249"/>
      <c r="AO749" s="249"/>
      <c r="AP749" s="249"/>
      <c r="AQ749" s="249"/>
      <c r="AR749" s="249"/>
      <c r="AS749" s="249"/>
      <c r="AT749" s="249"/>
      <c r="AU749" s="249"/>
      <c r="AV749" s="249"/>
      <c r="AW749" s="249"/>
      <c r="AX749" s="249"/>
      <c r="AY749" s="249"/>
      <c r="AZ749" s="249"/>
      <c r="BA749" s="249"/>
      <c r="BB749" s="249"/>
      <c r="BC749" s="249"/>
      <c r="BD749" s="249"/>
      <c r="BE749" s="249"/>
      <c r="BF749" s="249"/>
      <c r="BG749" s="249"/>
      <c r="BH749" s="249"/>
      <c r="BI749" s="249"/>
      <c r="BJ749" s="249"/>
      <c r="BK749" s="249"/>
      <c r="BL749" s="249"/>
      <c r="BM749" s="249"/>
      <c r="BN749" s="249"/>
      <c r="BO749" s="249"/>
      <c r="BP749" s="249"/>
      <c r="BQ749" s="249"/>
      <c r="BR749" s="249"/>
      <c r="BS749" s="249"/>
      <c r="BT749" s="249"/>
      <c r="BU749" s="249"/>
      <c r="BV749" s="249"/>
      <c r="BW749" s="249"/>
      <c r="BX749" s="47"/>
      <c r="BY749" s="47"/>
      <c r="BZ749" s="47"/>
      <c r="CA749" s="47"/>
      <c r="CB749" s="47"/>
      <c r="CC749" s="47"/>
      <c r="CD749" s="47"/>
      <c r="CE749" s="47"/>
      <c r="CF749" s="47"/>
      <c r="CG749" s="47"/>
      <c r="CH749" s="47"/>
      <c r="CI749" s="47"/>
      <c r="CJ749" s="47"/>
      <c r="CK749" s="47"/>
      <c r="CL749" s="47"/>
      <c r="CM749" s="47"/>
      <c r="CN749" s="47"/>
      <c r="CO749" s="47"/>
      <c r="CP749" s="47"/>
      <c r="CQ749" s="47"/>
      <c r="CR749" s="47"/>
      <c r="CS749" s="47"/>
      <c r="CT749" s="47"/>
      <c r="CU749" s="47"/>
      <c r="CV749" s="47"/>
      <c r="CW749" s="47"/>
      <c r="CX749" s="47"/>
      <c r="CY749" s="47"/>
      <c r="CZ749" s="47"/>
      <c r="DA749" s="47"/>
      <c r="DB749" s="47"/>
      <c r="DC749" s="47"/>
      <c r="DD749" s="47"/>
      <c r="DE749" s="47"/>
      <c r="DF749" s="47"/>
      <c r="DG749" s="47"/>
      <c r="DH749" s="47"/>
      <c r="DI749" s="47"/>
      <c r="DJ749" s="47"/>
      <c r="DK749" s="47"/>
      <c r="DL749" s="47"/>
      <c r="DM749" s="47"/>
      <c r="DN749" s="47"/>
      <c r="DO749" s="47"/>
      <c r="DP749" s="47"/>
      <c r="DQ749" s="47"/>
      <c r="DR749" s="47"/>
      <c r="DS749" s="47"/>
      <c r="DT749" s="47"/>
      <c r="DU749" s="47"/>
      <c r="DV749" s="47"/>
      <c r="DW749" s="47"/>
      <c r="DX749" s="47"/>
      <c r="DY749" s="47"/>
      <c r="DZ749" s="47"/>
      <c r="EA749" s="47"/>
      <c r="EB749" s="47"/>
      <c r="EC749" s="47"/>
      <c r="ED749" s="47"/>
      <c r="EE749" s="47"/>
      <c r="EF749" s="47"/>
      <c r="EG749" s="47"/>
      <c r="EH749" s="47"/>
      <c r="EI749" s="47"/>
      <c r="EJ749" s="47"/>
      <c r="EK749" s="47"/>
      <c r="EL749" s="47"/>
      <c r="EM749" s="47"/>
      <c r="EN749" s="47"/>
      <c r="EO749" s="47"/>
      <c r="EP749" s="47"/>
      <c r="EQ749" s="47"/>
      <c r="ER749" s="47"/>
      <c r="ES749" s="47"/>
      <c r="ET749" s="47"/>
      <c r="EU749" s="47"/>
      <c r="EV749" s="47"/>
      <c r="EW749" s="47"/>
      <c r="EX749" s="47"/>
      <c r="EY749" s="47"/>
      <c r="EZ749" s="47"/>
      <c r="FA749" s="47"/>
      <c r="FB749" s="47"/>
      <c r="FC749" s="47"/>
      <c r="FD749" s="47"/>
      <c r="FE749" s="47"/>
      <c r="FF749" s="47"/>
      <c r="FG749" s="47"/>
      <c r="FH749" s="47"/>
      <c r="FI749" s="47"/>
      <c r="FJ749" s="47"/>
      <c r="FK749" s="47"/>
      <c r="FL749" s="47"/>
      <c r="FM749" s="47"/>
      <c r="FN749" s="47"/>
      <c r="FO749" s="47"/>
      <c r="FP749" s="47"/>
      <c r="FQ749" s="47"/>
      <c r="FR749" s="47"/>
      <c r="FS749" s="47"/>
      <c r="FT749" s="47"/>
      <c r="FU749" s="47"/>
      <c r="FV749" s="47"/>
      <c r="FW749" s="47"/>
      <c r="FX749" s="47"/>
      <c r="FY749" s="47"/>
      <c r="FZ749" s="47"/>
      <c r="GA749" s="47"/>
      <c r="GB749" s="47"/>
      <c r="GC749" s="47"/>
      <c r="GD749" s="47"/>
      <c r="GE749" s="47"/>
      <c r="GF749" s="47"/>
      <c r="GG749" s="47"/>
      <c r="GH749" s="47"/>
      <c r="GI749" s="47"/>
      <c r="GJ749" s="47"/>
      <c r="GK749" s="47"/>
      <c r="GL749" s="47"/>
      <c r="GM749" s="47"/>
      <c r="GN749" s="47"/>
      <c r="GO749" s="47"/>
      <c r="GP749" s="47"/>
      <c r="GQ749" s="47"/>
      <c r="GR749" s="47"/>
    </row>
    <row r="750" spans="1:200" s="53" customFormat="1" x14ac:dyDescent="0.2">
      <c r="A750" s="233"/>
      <c r="B750" s="47"/>
      <c r="C750" s="234"/>
      <c r="Z750" s="232"/>
      <c r="AA750" s="230"/>
      <c r="AB750" s="47"/>
      <c r="AC750" s="247"/>
      <c r="AD750" s="247"/>
      <c r="AE750" s="247"/>
      <c r="AF750" s="247"/>
      <c r="AG750" s="247"/>
      <c r="AH750" s="247"/>
      <c r="AI750" s="247"/>
      <c r="AJ750" s="247"/>
      <c r="AK750" s="249"/>
      <c r="AL750" s="249"/>
      <c r="AM750" s="249"/>
      <c r="AN750" s="249"/>
      <c r="AO750" s="249"/>
      <c r="AP750" s="249"/>
      <c r="AQ750" s="249"/>
      <c r="AR750" s="249"/>
      <c r="AS750" s="249"/>
      <c r="AT750" s="249"/>
      <c r="AU750" s="249"/>
      <c r="AV750" s="249"/>
      <c r="AW750" s="249"/>
      <c r="AX750" s="249"/>
      <c r="AY750" s="249"/>
      <c r="AZ750" s="249"/>
      <c r="BA750" s="249"/>
      <c r="BB750" s="249"/>
      <c r="BC750" s="249"/>
      <c r="BD750" s="249"/>
      <c r="BE750" s="249"/>
      <c r="BF750" s="249"/>
      <c r="BG750" s="249"/>
      <c r="BH750" s="249"/>
      <c r="BI750" s="249"/>
      <c r="BJ750" s="249"/>
      <c r="BK750" s="249"/>
      <c r="BL750" s="249"/>
      <c r="BM750" s="249"/>
      <c r="BN750" s="249"/>
      <c r="BO750" s="249"/>
      <c r="BP750" s="249"/>
      <c r="BQ750" s="249"/>
      <c r="BR750" s="249"/>
      <c r="BS750" s="249"/>
      <c r="BT750" s="249"/>
      <c r="BU750" s="249"/>
      <c r="BV750" s="249"/>
      <c r="BW750" s="249"/>
      <c r="BX750" s="47"/>
      <c r="BY750" s="47"/>
      <c r="BZ750" s="47"/>
      <c r="CA750" s="47"/>
      <c r="CB750" s="47"/>
      <c r="CC750" s="47"/>
      <c r="CD750" s="47"/>
      <c r="CE750" s="47"/>
      <c r="CF750" s="47"/>
      <c r="CG750" s="47"/>
      <c r="CH750" s="47"/>
      <c r="CI750" s="47"/>
      <c r="CJ750" s="47"/>
      <c r="CK750" s="47"/>
      <c r="CL750" s="47"/>
      <c r="CM750" s="47"/>
      <c r="CN750" s="47"/>
      <c r="CO750" s="47"/>
      <c r="CP750" s="47"/>
      <c r="CQ750" s="47"/>
      <c r="CR750" s="47"/>
      <c r="CS750" s="47"/>
      <c r="CT750" s="47"/>
      <c r="CU750" s="47"/>
      <c r="CV750" s="47"/>
      <c r="CW750" s="47"/>
      <c r="CX750" s="47"/>
      <c r="CY750" s="47"/>
      <c r="CZ750" s="47"/>
      <c r="DA750" s="47"/>
      <c r="DB750" s="47"/>
      <c r="DC750" s="47"/>
      <c r="DD750" s="47"/>
      <c r="DE750" s="47"/>
      <c r="DF750" s="47"/>
      <c r="DG750" s="47"/>
      <c r="DH750" s="47"/>
      <c r="DI750" s="47"/>
      <c r="DJ750" s="47"/>
      <c r="DK750" s="47"/>
      <c r="DL750" s="47"/>
      <c r="DM750" s="47"/>
      <c r="DN750" s="47"/>
      <c r="DO750" s="47"/>
      <c r="DP750" s="47"/>
      <c r="DQ750" s="47"/>
      <c r="DR750" s="47"/>
      <c r="DS750" s="47"/>
      <c r="DT750" s="47"/>
      <c r="DU750" s="47"/>
      <c r="DV750" s="47"/>
      <c r="DW750" s="47"/>
      <c r="DX750" s="47"/>
      <c r="DY750" s="47"/>
      <c r="DZ750" s="47"/>
      <c r="EA750" s="47"/>
      <c r="EB750" s="47"/>
      <c r="EC750" s="47"/>
      <c r="ED750" s="47"/>
      <c r="EE750" s="47"/>
      <c r="EF750" s="47"/>
      <c r="EG750" s="47"/>
      <c r="EH750" s="47"/>
      <c r="EI750" s="47"/>
      <c r="EJ750" s="47"/>
      <c r="EK750" s="47"/>
      <c r="EL750" s="47"/>
      <c r="EM750" s="47"/>
      <c r="EN750" s="47"/>
      <c r="EO750" s="47"/>
      <c r="EP750" s="47"/>
      <c r="EQ750" s="47"/>
      <c r="ER750" s="47"/>
      <c r="ES750" s="47"/>
      <c r="ET750" s="47"/>
      <c r="EU750" s="47"/>
      <c r="EV750" s="47"/>
      <c r="EW750" s="47"/>
      <c r="EX750" s="47"/>
      <c r="EY750" s="47"/>
      <c r="EZ750" s="47"/>
      <c r="FA750" s="47"/>
      <c r="FB750" s="47"/>
      <c r="FC750" s="47"/>
      <c r="FD750" s="47"/>
      <c r="FE750" s="47"/>
      <c r="FF750" s="47"/>
      <c r="FG750" s="47"/>
      <c r="FH750" s="47"/>
      <c r="FI750" s="47"/>
      <c r="FJ750" s="47"/>
      <c r="FK750" s="47"/>
      <c r="FL750" s="47"/>
      <c r="FM750" s="47"/>
      <c r="FN750" s="47"/>
      <c r="FO750" s="47"/>
      <c r="FP750" s="47"/>
      <c r="FQ750" s="47"/>
      <c r="FR750" s="47"/>
      <c r="FS750" s="47"/>
      <c r="FT750" s="47"/>
      <c r="FU750" s="47"/>
      <c r="FV750" s="47"/>
      <c r="FW750" s="47"/>
      <c r="FX750" s="47"/>
      <c r="FY750" s="47"/>
      <c r="FZ750" s="47"/>
      <c r="GA750" s="47"/>
      <c r="GB750" s="47"/>
      <c r="GC750" s="47"/>
      <c r="GD750" s="47"/>
      <c r="GE750" s="47"/>
      <c r="GF750" s="47"/>
      <c r="GG750" s="47"/>
      <c r="GH750" s="47"/>
      <c r="GI750" s="47"/>
      <c r="GJ750" s="47"/>
      <c r="GK750" s="47"/>
      <c r="GL750" s="47"/>
      <c r="GM750" s="47"/>
      <c r="GN750" s="47"/>
      <c r="GO750" s="47"/>
      <c r="GP750" s="47"/>
      <c r="GQ750" s="47"/>
      <c r="GR750" s="47"/>
    </row>
    <row r="751" spans="1:200" s="53" customFormat="1" x14ac:dyDescent="0.2">
      <c r="A751" s="233"/>
      <c r="B751" s="47"/>
      <c r="C751" s="234"/>
      <c r="Z751" s="232"/>
      <c r="AA751" s="230"/>
      <c r="AB751" s="47"/>
      <c r="AC751" s="247"/>
      <c r="AD751" s="247"/>
      <c r="AE751" s="247"/>
      <c r="AF751" s="247"/>
      <c r="AG751" s="247"/>
      <c r="AH751" s="247"/>
      <c r="AI751" s="247"/>
      <c r="AJ751" s="247"/>
      <c r="AK751" s="249"/>
      <c r="AL751" s="249"/>
      <c r="AM751" s="249"/>
      <c r="AN751" s="249"/>
      <c r="AO751" s="249"/>
      <c r="AP751" s="249"/>
      <c r="AQ751" s="249"/>
      <c r="AR751" s="249"/>
      <c r="AS751" s="249"/>
      <c r="AT751" s="249"/>
      <c r="AU751" s="249"/>
      <c r="AV751" s="249"/>
      <c r="AW751" s="249"/>
      <c r="AX751" s="249"/>
      <c r="AY751" s="249"/>
      <c r="AZ751" s="249"/>
      <c r="BA751" s="249"/>
      <c r="BB751" s="249"/>
      <c r="BC751" s="249"/>
      <c r="BD751" s="249"/>
      <c r="BE751" s="249"/>
      <c r="BF751" s="249"/>
      <c r="BG751" s="249"/>
      <c r="BH751" s="249"/>
      <c r="BI751" s="249"/>
      <c r="BJ751" s="249"/>
      <c r="BK751" s="249"/>
      <c r="BL751" s="249"/>
      <c r="BM751" s="249"/>
      <c r="BN751" s="249"/>
      <c r="BO751" s="249"/>
      <c r="BP751" s="249"/>
      <c r="BQ751" s="249"/>
      <c r="BR751" s="249"/>
      <c r="BS751" s="249"/>
      <c r="BT751" s="249"/>
      <c r="BU751" s="249"/>
      <c r="BV751" s="249"/>
      <c r="BW751" s="249"/>
      <c r="BX751" s="47"/>
      <c r="BY751" s="47"/>
      <c r="BZ751" s="47"/>
      <c r="CA751" s="47"/>
      <c r="CB751" s="47"/>
      <c r="CC751" s="47"/>
      <c r="CD751" s="47"/>
      <c r="CE751" s="47"/>
      <c r="CF751" s="47"/>
      <c r="CG751" s="47"/>
      <c r="CH751" s="47"/>
      <c r="CI751" s="47"/>
      <c r="CJ751" s="47"/>
      <c r="CK751" s="47"/>
      <c r="CL751" s="47"/>
      <c r="CM751" s="47"/>
      <c r="CN751" s="47"/>
      <c r="CO751" s="47"/>
      <c r="CP751" s="47"/>
      <c r="CQ751" s="47"/>
      <c r="CR751" s="47"/>
      <c r="CS751" s="47"/>
      <c r="CT751" s="47"/>
      <c r="CU751" s="47"/>
      <c r="CV751" s="47"/>
      <c r="CW751" s="47"/>
      <c r="CX751" s="47"/>
      <c r="CY751" s="47"/>
      <c r="CZ751" s="47"/>
      <c r="DA751" s="47"/>
      <c r="DB751" s="47"/>
      <c r="DC751" s="47"/>
      <c r="DD751" s="47"/>
      <c r="DE751" s="47"/>
      <c r="DF751" s="47"/>
      <c r="DG751" s="47"/>
      <c r="DH751" s="47"/>
      <c r="DI751" s="47"/>
      <c r="DJ751" s="47"/>
      <c r="DK751" s="47"/>
      <c r="DL751" s="47"/>
      <c r="DM751" s="47"/>
      <c r="DN751" s="47"/>
      <c r="DO751" s="47"/>
      <c r="DP751" s="47"/>
      <c r="DQ751" s="47"/>
      <c r="DR751" s="47"/>
      <c r="DS751" s="47"/>
      <c r="DT751" s="47"/>
      <c r="DU751" s="47"/>
      <c r="DV751" s="47"/>
      <c r="DW751" s="47"/>
      <c r="DX751" s="47"/>
      <c r="DY751" s="47"/>
      <c r="DZ751" s="47"/>
      <c r="EA751" s="47"/>
      <c r="EB751" s="47"/>
      <c r="EC751" s="47"/>
      <c r="ED751" s="47"/>
      <c r="EE751" s="47"/>
      <c r="EF751" s="47"/>
      <c r="EG751" s="47"/>
      <c r="EH751" s="47"/>
      <c r="EI751" s="47"/>
      <c r="EJ751" s="47"/>
      <c r="EK751" s="47"/>
      <c r="EL751" s="47"/>
      <c r="EM751" s="47"/>
      <c r="EN751" s="47"/>
      <c r="EO751" s="47"/>
      <c r="EP751" s="47"/>
      <c r="EQ751" s="47"/>
      <c r="ER751" s="47"/>
      <c r="ES751" s="47"/>
      <c r="ET751" s="47"/>
      <c r="EU751" s="47"/>
      <c r="EV751" s="47"/>
      <c r="EW751" s="47"/>
      <c r="EX751" s="47"/>
      <c r="EY751" s="47"/>
      <c r="EZ751" s="47"/>
      <c r="FA751" s="47"/>
      <c r="FB751" s="47"/>
      <c r="FC751" s="47"/>
      <c r="FD751" s="47"/>
      <c r="FE751" s="47"/>
      <c r="FF751" s="47"/>
      <c r="FG751" s="47"/>
      <c r="FH751" s="47"/>
      <c r="FI751" s="47"/>
      <c r="FJ751" s="47"/>
      <c r="FK751" s="47"/>
      <c r="FL751" s="47"/>
      <c r="FM751" s="47"/>
      <c r="FN751" s="47"/>
      <c r="FO751" s="47"/>
      <c r="FP751" s="47"/>
      <c r="FQ751" s="47"/>
      <c r="FR751" s="47"/>
      <c r="FS751" s="47"/>
      <c r="FT751" s="47"/>
      <c r="FU751" s="47"/>
      <c r="FV751" s="47"/>
      <c r="FW751" s="47"/>
      <c r="FX751" s="47"/>
      <c r="FY751" s="47"/>
      <c r="FZ751" s="47"/>
      <c r="GA751" s="47"/>
      <c r="GB751" s="47"/>
      <c r="GC751" s="47"/>
      <c r="GD751" s="47"/>
      <c r="GE751" s="47"/>
      <c r="GF751" s="47"/>
      <c r="GG751" s="47"/>
      <c r="GH751" s="47"/>
      <c r="GI751" s="47"/>
      <c r="GJ751" s="47"/>
      <c r="GK751" s="47"/>
      <c r="GL751" s="47"/>
      <c r="GM751" s="47"/>
      <c r="GN751" s="47"/>
      <c r="GO751" s="47"/>
      <c r="GP751" s="47"/>
      <c r="GQ751" s="47"/>
      <c r="GR751" s="47"/>
    </row>
    <row r="752" spans="1:200" s="53" customFormat="1" x14ac:dyDescent="0.2">
      <c r="A752" s="233"/>
      <c r="B752" s="47"/>
      <c r="C752" s="234"/>
      <c r="Z752" s="232"/>
      <c r="AA752" s="230"/>
      <c r="AB752" s="47"/>
      <c r="AC752" s="247"/>
      <c r="AD752" s="247"/>
      <c r="AE752" s="247"/>
      <c r="AF752" s="247"/>
      <c r="AG752" s="247"/>
      <c r="AH752" s="247"/>
      <c r="AI752" s="247"/>
      <c r="AJ752" s="247"/>
      <c r="AK752" s="249"/>
      <c r="AL752" s="249"/>
      <c r="AM752" s="249"/>
      <c r="AN752" s="249"/>
      <c r="AO752" s="249"/>
      <c r="AP752" s="249"/>
      <c r="AQ752" s="249"/>
      <c r="AR752" s="249"/>
      <c r="AS752" s="249"/>
      <c r="AT752" s="249"/>
      <c r="AU752" s="249"/>
      <c r="AV752" s="249"/>
      <c r="AW752" s="249"/>
      <c r="AX752" s="249"/>
      <c r="AY752" s="249"/>
      <c r="AZ752" s="249"/>
      <c r="BA752" s="249"/>
      <c r="BB752" s="249"/>
      <c r="BC752" s="249"/>
      <c r="BD752" s="249"/>
      <c r="BE752" s="249"/>
      <c r="BF752" s="249"/>
      <c r="BG752" s="249"/>
      <c r="BH752" s="249"/>
      <c r="BI752" s="249"/>
      <c r="BJ752" s="249"/>
      <c r="BK752" s="249"/>
      <c r="BL752" s="249"/>
      <c r="BM752" s="249"/>
      <c r="BN752" s="249"/>
      <c r="BO752" s="249"/>
      <c r="BP752" s="249"/>
      <c r="BQ752" s="249"/>
      <c r="BR752" s="249"/>
      <c r="BS752" s="249"/>
      <c r="BT752" s="249"/>
      <c r="BU752" s="249"/>
      <c r="BV752" s="249"/>
      <c r="BW752" s="249"/>
      <c r="BX752" s="47"/>
      <c r="BY752" s="47"/>
      <c r="BZ752" s="47"/>
      <c r="CA752" s="47"/>
      <c r="CB752" s="47"/>
      <c r="CC752" s="47"/>
      <c r="CD752" s="47"/>
      <c r="CE752" s="47"/>
      <c r="CF752" s="47"/>
      <c r="CG752" s="47"/>
      <c r="CH752" s="47"/>
      <c r="CI752" s="47"/>
      <c r="CJ752" s="47"/>
      <c r="CK752" s="47"/>
      <c r="CL752" s="47"/>
      <c r="CM752" s="47"/>
      <c r="CN752" s="47"/>
      <c r="CO752" s="47"/>
      <c r="CP752" s="47"/>
      <c r="CQ752" s="47"/>
      <c r="CR752" s="47"/>
      <c r="CS752" s="47"/>
      <c r="CT752" s="47"/>
      <c r="CU752" s="47"/>
      <c r="CV752" s="47"/>
      <c r="CW752" s="47"/>
      <c r="CX752" s="47"/>
      <c r="CY752" s="47"/>
      <c r="CZ752" s="47"/>
      <c r="DA752" s="47"/>
      <c r="DB752" s="47"/>
      <c r="DC752" s="47"/>
      <c r="DD752" s="47"/>
      <c r="DE752" s="47"/>
      <c r="DF752" s="47"/>
      <c r="DG752" s="47"/>
      <c r="DH752" s="47"/>
      <c r="DI752" s="47"/>
      <c r="DJ752" s="47"/>
      <c r="DK752" s="47"/>
      <c r="DL752" s="47"/>
      <c r="DM752" s="47"/>
      <c r="DN752" s="47"/>
      <c r="DO752" s="47"/>
      <c r="DP752" s="47"/>
      <c r="DQ752" s="47"/>
      <c r="DR752" s="47"/>
      <c r="DS752" s="47"/>
      <c r="DT752" s="47"/>
      <c r="DU752" s="47"/>
      <c r="DV752" s="47"/>
      <c r="DW752" s="47"/>
      <c r="DX752" s="47"/>
      <c r="DY752" s="47"/>
      <c r="DZ752" s="47"/>
      <c r="EA752" s="47"/>
      <c r="EB752" s="47"/>
      <c r="EC752" s="47"/>
      <c r="ED752" s="47"/>
      <c r="EE752" s="47"/>
      <c r="EF752" s="47"/>
      <c r="EG752" s="47"/>
      <c r="EH752" s="47"/>
      <c r="EI752" s="47"/>
      <c r="EJ752" s="47"/>
      <c r="EK752" s="47"/>
      <c r="EL752" s="47"/>
      <c r="EM752" s="47"/>
      <c r="EN752" s="47"/>
      <c r="EO752" s="47"/>
      <c r="EP752" s="47"/>
      <c r="EQ752" s="47"/>
      <c r="ER752" s="47"/>
      <c r="ES752" s="47"/>
      <c r="ET752" s="47"/>
      <c r="EU752" s="47"/>
      <c r="EV752" s="47"/>
      <c r="EW752" s="47"/>
      <c r="EX752" s="47"/>
      <c r="EY752" s="47"/>
      <c r="EZ752" s="47"/>
      <c r="FA752" s="47"/>
      <c r="FB752" s="47"/>
      <c r="FC752" s="47"/>
      <c r="FD752" s="47"/>
      <c r="FE752" s="47"/>
      <c r="FF752" s="47"/>
      <c r="FG752" s="47"/>
      <c r="FH752" s="47"/>
      <c r="FI752" s="47"/>
      <c r="FJ752" s="47"/>
      <c r="FK752" s="47"/>
      <c r="FL752" s="47"/>
      <c r="FM752" s="47"/>
      <c r="FN752" s="47"/>
      <c r="FO752" s="47"/>
      <c r="FP752" s="47"/>
      <c r="FQ752" s="47"/>
      <c r="FR752" s="47"/>
      <c r="FS752" s="47"/>
      <c r="FT752" s="47"/>
      <c r="FU752" s="47"/>
      <c r="FV752" s="47"/>
      <c r="FW752" s="47"/>
      <c r="FX752" s="47"/>
      <c r="FY752" s="47"/>
      <c r="FZ752" s="47"/>
      <c r="GA752" s="47"/>
      <c r="GB752" s="47"/>
      <c r="GC752" s="47"/>
      <c r="GD752" s="47"/>
      <c r="GE752" s="47"/>
      <c r="GF752" s="47"/>
      <c r="GG752" s="47"/>
      <c r="GH752" s="47"/>
      <c r="GI752" s="47"/>
      <c r="GJ752" s="47"/>
      <c r="GK752" s="47"/>
      <c r="GL752" s="47"/>
      <c r="GM752" s="47"/>
      <c r="GN752" s="47"/>
      <c r="GO752" s="47"/>
      <c r="GP752" s="47"/>
      <c r="GQ752" s="47"/>
      <c r="GR752" s="47"/>
    </row>
    <row r="753" spans="1:200" s="53" customFormat="1" x14ac:dyDescent="0.2">
      <c r="A753" s="233"/>
      <c r="B753" s="47"/>
      <c r="C753" s="234"/>
      <c r="Z753" s="232"/>
      <c r="AA753" s="230"/>
      <c r="AB753" s="47"/>
      <c r="AC753" s="247"/>
      <c r="AD753" s="247"/>
      <c r="AE753" s="247"/>
      <c r="AF753" s="247"/>
      <c r="AG753" s="247"/>
      <c r="AH753" s="247"/>
      <c r="AI753" s="247"/>
      <c r="AJ753" s="247"/>
      <c r="AK753" s="249"/>
      <c r="AL753" s="249"/>
      <c r="AM753" s="249"/>
      <c r="AN753" s="249"/>
      <c r="AO753" s="249"/>
      <c r="AP753" s="249"/>
      <c r="AQ753" s="249"/>
      <c r="AR753" s="249"/>
      <c r="AS753" s="249"/>
      <c r="AT753" s="249"/>
      <c r="AU753" s="249"/>
      <c r="AV753" s="249"/>
      <c r="AW753" s="249"/>
      <c r="AX753" s="249"/>
      <c r="AY753" s="249"/>
      <c r="AZ753" s="249"/>
      <c r="BA753" s="249"/>
      <c r="BB753" s="249"/>
      <c r="BC753" s="249"/>
      <c r="BD753" s="249"/>
      <c r="BE753" s="249"/>
      <c r="BF753" s="249"/>
      <c r="BG753" s="249"/>
      <c r="BH753" s="249"/>
      <c r="BI753" s="249"/>
      <c r="BJ753" s="249"/>
      <c r="BK753" s="249"/>
      <c r="BL753" s="249"/>
      <c r="BM753" s="249"/>
      <c r="BN753" s="249"/>
      <c r="BO753" s="249"/>
      <c r="BP753" s="249"/>
      <c r="BQ753" s="249"/>
      <c r="BR753" s="249"/>
      <c r="BS753" s="249"/>
      <c r="BT753" s="249"/>
      <c r="BU753" s="249"/>
      <c r="BV753" s="249"/>
      <c r="BW753" s="249"/>
      <c r="BX753" s="47"/>
      <c r="BY753" s="47"/>
      <c r="BZ753" s="47"/>
      <c r="CA753" s="47"/>
      <c r="CB753" s="47"/>
      <c r="CC753" s="47"/>
      <c r="CD753" s="47"/>
      <c r="CE753" s="47"/>
      <c r="CF753" s="47"/>
      <c r="CG753" s="47"/>
      <c r="CH753" s="47"/>
      <c r="CI753" s="47"/>
      <c r="CJ753" s="47"/>
      <c r="CK753" s="47"/>
      <c r="CL753" s="47"/>
      <c r="CM753" s="47"/>
      <c r="CN753" s="47"/>
      <c r="CO753" s="47"/>
      <c r="CP753" s="47"/>
      <c r="CQ753" s="47"/>
      <c r="CR753" s="47"/>
      <c r="CS753" s="47"/>
      <c r="CT753" s="47"/>
      <c r="CU753" s="47"/>
      <c r="CV753" s="47"/>
      <c r="CW753" s="47"/>
      <c r="CX753" s="47"/>
      <c r="CY753" s="47"/>
      <c r="CZ753" s="47"/>
      <c r="DA753" s="47"/>
      <c r="DB753" s="47"/>
      <c r="DC753" s="47"/>
      <c r="DD753" s="47"/>
      <c r="DE753" s="47"/>
      <c r="DF753" s="47"/>
      <c r="DG753" s="47"/>
      <c r="DH753" s="47"/>
      <c r="DI753" s="47"/>
      <c r="DJ753" s="47"/>
      <c r="DK753" s="47"/>
      <c r="DL753" s="47"/>
      <c r="DM753" s="47"/>
      <c r="DN753" s="47"/>
      <c r="DO753" s="47"/>
      <c r="DP753" s="47"/>
      <c r="DQ753" s="47"/>
      <c r="DR753" s="47"/>
      <c r="DS753" s="47"/>
      <c r="DT753" s="47"/>
      <c r="DU753" s="47"/>
      <c r="DV753" s="47"/>
      <c r="DW753" s="47"/>
      <c r="DX753" s="47"/>
      <c r="DY753" s="47"/>
      <c r="DZ753" s="47"/>
      <c r="EA753" s="47"/>
      <c r="EB753" s="47"/>
      <c r="EC753" s="47"/>
      <c r="ED753" s="47"/>
      <c r="EE753" s="47"/>
      <c r="EF753" s="47"/>
      <c r="EG753" s="47"/>
      <c r="EH753" s="47"/>
      <c r="EI753" s="47"/>
      <c r="EJ753" s="47"/>
      <c r="EK753" s="47"/>
      <c r="EL753" s="47"/>
      <c r="EM753" s="47"/>
      <c r="EN753" s="47"/>
      <c r="EO753" s="47"/>
      <c r="EP753" s="47"/>
      <c r="EQ753" s="47"/>
      <c r="ER753" s="47"/>
      <c r="ES753" s="47"/>
      <c r="ET753" s="47"/>
      <c r="EU753" s="47"/>
      <c r="EV753" s="47"/>
      <c r="EW753" s="47"/>
      <c r="EX753" s="47"/>
      <c r="EY753" s="47"/>
      <c r="EZ753" s="47"/>
      <c r="FA753" s="47"/>
      <c r="FB753" s="47"/>
      <c r="FC753" s="47"/>
      <c r="FD753" s="47"/>
      <c r="FE753" s="47"/>
      <c r="FF753" s="47"/>
      <c r="FG753" s="47"/>
      <c r="FH753" s="47"/>
      <c r="FI753" s="47"/>
      <c r="FJ753" s="47"/>
      <c r="FK753" s="47"/>
      <c r="FL753" s="47"/>
      <c r="FM753" s="47"/>
      <c r="FN753" s="47"/>
      <c r="FO753" s="47"/>
      <c r="FP753" s="47"/>
      <c r="FQ753" s="47"/>
      <c r="FR753" s="47"/>
      <c r="FS753" s="47"/>
      <c r="FT753" s="47"/>
      <c r="FU753" s="47"/>
      <c r="FV753" s="47"/>
      <c r="FW753" s="47"/>
      <c r="FX753" s="47"/>
      <c r="FY753" s="47"/>
      <c r="FZ753" s="47"/>
      <c r="GA753" s="47"/>
      <c r="GB753" s="47"/>
      <c r="GC753" s="47"/>
      <c r="GD753" s="47"/>
      <c r="GE753" s="47"/>
      <c r="GF753" s="47"/>
      <c r="GG753" s="47"/>
      <c r="GH753" s="47"/>
      <c r="GI753" s="47"/>
      <c r="GJ753" s="47"/>
      <c r="GK753" s="47"/>
      <c r="GL753" s="47"/>
      <c r="GM753" s="47"/>
      <c r="GN753" s="47"/>
      <c r="GO753" s="47"/>
      <c r="GP753" s="47"/>
      <c r="GQ753" s="47"/>
      <c r="GR753" s="47"/>
    </row>
    <row r="754" spans="1:200" s="53" customFormat="1" x14ac:dyDescent="0.2">
      <c r="A754" s="233"/>
      <c r="B754" s="47"/>
      <c r="C754" s="234"/>
      <c r="Z754" s="232"/>
      <c r="AA754" s="230"/>
      <c r="AB754" s="47"/>
      <c r="AC754" s="247"/>
      <c r="AD754" s="247"/>
      <c r="AE754" s="247"/>
      <c r="AF754" s="247"/>
      <c r="AG754" s="247"/>
      <c r="AH754" s="247"/>
      <c r="AI754" s="247"/>
      <c r="AJ754" s="247"/>
      <c r="AK754" s="249"/>
      <c r="AL754" s="249"/>
      <c r="AM754" s="249"/>
      <c r="AN754" s="249"/>
      <c r="AO754" s="249"/>
      <c r="AP754" s="249"/>
      <c r="AQ754" s="249"/>
      <c r="AR754" s="249"/>
      <c r="AS754" s="249"/>
      <c r="AT754" s="249"/>
      <c r="AU754" s="249"/>
      <c r="AV754" s="249"/>
      <c r="AW754" s="249"/>
      <c r="AX754" s="249"/>
      <c r="AY754" s="249"/>
      <c r="AZ754" s="249"/>
      <c r="BA754" s="249"/>
      <c r="BB754" s="249"/>
      <c r="BC754" s="249"/>
      <c r="BD754" s="249"/>
      <c r="BE754" s="249"/>
      <c r="BF754" s="249"/>
      <c r="BG754" s="249"/>
      <c r="BH754" s="249"/>
      <c r="BI754" s="249"/>
      <c r="BJ754" s="249"/>
      <c r="BK754" s="249"/>
      <c r="BL754" s="249"/>
      <c r="BM754" s="249"/>
      <c r="BN754" s="249"/>
      <c r="BO754" s="249"/>
      <c r="BP754" s="249"/>
      <c r="BQ754" s="249"/>
      <c r="BR754" s="249"/>
      <c r="BS754" s="249"/>
      <c r="BT754" s="249"/>
      <c r="BU754" s="249"/>
      <c r="BV754" s="249"/>
      <c r="BW754" s="249"/>
      <c r="BX754" s="47"/>
      <c r="BY754" s="47"/>
      <c r="BZ754" s="47"/>
      <c r="CA754" s="47"/>
      <c r="CB754" s="47"/>
      <c r="CC754" s="47"/>
      <c r="CD754" s="47"/>
      <c r="CE754" s="47"/>
      <c r="CF754" s="47"/>
      <c r="CG754" s="47"/>
      <c r="CH754" s="47"/>
      <c r="CI754" s="47"/>
      <c r="CJ754" s="47"/>
      <c r="CK754" s="47"/>
      <c r="CL754" s="47"/>
      <c r="CM754" s="47"/>
      <c r="CN754" s="47"/>
      <c r="CO754" s="47"/>
      <c r="CP754" s="47"/>
      <c r="CQ754" s="47"/>
      <c r="CR754" s="47"/>
      <c r="CS754" s="47"/>
      <c r="CT754" s="47"/>
      <c r="CU754" s="47"/>
      <c r="CV754" s="47"/>
      <c r="CW754" s="47"/>
      <c r="CX754" s="47"/>
      <c r="CY754" s="47"/>
      <c r="CZ754" s="47"/>
      <c r="DA754" s="47"/>
      <c r="DB754" s="47"/>
      <c r="DC754" s="47"/>
      <c r="DD754" s="47"/>
      <c r="DE754" s="47"/>
      <c r="DF754" s="47"/>
      <c r="DG754" s="47"/>
      <c r="DH754" s="47"/>
      <c r="DI754" s="47"/>
      <c r="DJ754" s="47"/>
      <c r="DK754" s="47"/>
      <c r="DL754" s="47"/>
      <c r="DM754" s="47"/>
      <c r="DN754" s="47"/>
      <c r="DO754" s="47"/>
      <c r="DP754" s="47"/>
      <c r="DQ754" s="47"/>
      <c r="DR754" s="47"/>
      <c r="DS754" s="47"/>
      <c r="DT754" s="47"/>
      <c r="DU754" s="47"/>
      <c r="DV754" s="47"/>
      <c r="DW754" s="47"/>
      <c r="DX754" s="47"/>
      <c r="DY754" s="47"/>
      <c r="DZ754" s="47"/>
      <c r="EA754" s="47"/>
      <c r="EB754" s="47"/>
      <c r="EC754" s="47"/>
      <c r="ED754" s="47"/>
      <c r="EE754" s="47"/>
      <c r="EF754" s="47"/>
      <c r="EG754" s="47"/>
      <c r="EH754" s="47"/>
      <c r="EI754" s="47"/>
      <c r="EJ754" s="47"/>
      <c r="EK754" s="47"/>
      <c r="EL754" s="47"/>
      <c r="EM754" s="47"/>
      <c r="EN754" s="47"/>
      <c r="EO754" s="47"/>
      <c r="EP754" s="47"/>
      <c r="EQ754" s="47"/>
      <c r="ER754" s="47"/>
      <c r="ES754" s="47"/>
      <c r="ET754" s="47"/>
      <c r="EU754" s="47"/>
      <c r="EV754" s="47"/>
      <c r="EW754" s="47"/>
      <c r="EX754" s="47"/>
      <c r="EY754" s="47"/>
      <c r="EZ754" s="47"/>
      <c r="FA754" s="47"/>
      <c r="FB754" s="47"/>
      <c r="FC754" s="47"/>
      <c r="FD754" s="47"/>
      <c r="FE754" s="47"/>
      <c r="FF754" s="47"/>
      <c r="FG754" s="47"/>
      <c r="FH754" s="47"/>
      <c r="FI754" s="47"/>
      <c r="FJ754" s="47"/>
      <c r="FK754" s="47"/>
      <c r="FL754" s="47"/>
      <c r="FM754" s="47"/>
      <c r="FN754" s="47"/>
      <c r="FO754" s="47"/>
      <c r="FP754" s="47"/>
      <c r="FQ754" s="47"/>
      <c r="FR754" s="47"/>
      <c r="FS754" s="47"/>
      <c r="FT754" s="47"/>
      <c r="FU754" s="47"/>
      <c r="FV754" s="47"/>
      <c r="FW754" s="47"/>
      <c r="FX754" s="47"/>
      <c r="FY754" s="47"/>
      <c r="FZ754" s="47"/>
      <c r="GA754" s="47"/>
      <c r="GB754" s="47"/>
      <c r="GC754" s="47"/>
      <c r="GD754" s="47"/>
      <c r="GE754" s="47"/>
      <c r="GF754" s="47"/>
      <c r="GG754" s="47"/>
      <c r="GH754" s="47"/>
      <c r="GI754" s="47"/>
      <c r="GJ754" s="47"/>
      <c r="GK754" s="47"/>
      <c r="GL754" s="47"/>
      <c r="GM754" s="47"/>
      <c r="GN754" s="47"/>
      <c r="GO754" s="47"/>
      <c r="GP754" s="47"/>
      <c r="GQ754" s="47"/>
      <c r="GR754" s="47"/>
    </row>
    <row r="755" spans="1:200" s="53" customFormat="1" x14ac:dyDescent="0.2">
      <c r="A755" s="233"/>
      <c r="B755" s="47"/>
      <c r="C755" s="234"/>
      <c r="Z755" s="232"/>
      <c r="AA755" s="230"/>
      <c r="AB755" s="47"/>
      <c r="AC755" s="247"/>
      <c r="AD755" s="247"/>
      <c r="AE755" s="247"/>
      <c r="AF755" s="247"/>
      <c r="AG755" s="247"/>
      <c r="AH755" s="247"/>
      <c r="AI755" s="247"/>
      <c r="AJ755" s="247"/>
      <c r="AK755" s="249"/>
      <c r="AL755" s="249"/>
      <c r="AM755" s="249"/>
      <c r="AN755" s="249"/>
      <c r="AO755" s="249"/>
      <c r="AP755" s="249"/>
      <c r="AQ755" s="249"/>
      <c r="AR755" s="249"/>
      <c r="AS755" s="249"/>
      <c r="AT755" s="249"/>
      <c r="AU755" s="249"/>
      <c r="AV755" s="249"/>
      <c r="AW755" s="249"/>
      <c r="AX755" s="249"/>
      <c r="AY755" s="249"/>
      <c r="AZ755" s="249"/>
      <c r="BA755" s="249"/>
      <c r="BB755" s="249"/>
      <c r="BC755" s="249"/>
      <c r="BD755" s="249"/>
      <c r="BE755" s="249"/>
      <c r="BF755" s="249"/>
      <c r="BG755" s="249"/>
      <c r="BH755" s="249"/>
      <c r="BI755" s="249"/>
      <c r="BJ755" s="249"/>
      <c r="BK755" s="249"/>
      <c r="BL755" s="249"/>
      <c r="BM755" s="249"/>
      <c r="BN755" s="249"/>
      <c r="BO755" s="249"/>
      <c r="BP755" s="249"/>
      <c r="BQ755" s="249"/>
      <c r="BR755" s="249"/>
      <c r="BS755" s="249"/>
      <c r="BT755" s="249"/>
      <c r="BU755" s="249"/>
      <c r="BV755" s="249"/>
      <c r="BW755" s="249"/>
      <c r="BX755" s="47"/>
      <c r="BY755" s="47"/>
      <c r="BZ755" s="47"/>
      <c r="CA755" s="47"/>
      <c r="CB755" s="47"/>
      <c r="CC755" s="47"/>
      <c r="CD755" s="47"/>
      <c r="CE755" s="47"/>
      <c r="CF755" s="47"/>
      <c r="CG755" s="47"/>
      <c r="CH755" s="47"/>
      <c r="CI755" s="47"/>
      <c r="CJ755" s="47"/>
      <c r="CK755" s="47"/>
      <c r="CL755" s="47"/>
      <c r="CM755" s="47"/>
      <c r="CN755" s="47"/>
      <c r="CO755" s="47"/>
      <c r="CP755" s="47"/>
      <c r="CQ755" s="47"/>
      <c r="CR755" s="47"/>
      <c r="CS755" s="47"/>
      <c r="CT755" s="47"/>
      <c r="CU755" s="47"/>
      <c r="CV755" s="47"/>
      <c r="CW755" s="47"/>
      <c r="CX755" s="47"/>
      <c r="CY755" s="47"/>
      <c r="CZ755" s="47"/>
      <c r="DA755" s="47"/>
      <c r="DB755" s="47"/>
      <c r="DC755" s="47"/>
      <c r="DD755" s="47"/>
      <c r="DE755" s="47"/>
      <c r="DF755" s="47"/>
      <c r="DG755" s="47"/>
      <c r="DH755" s="47"/>
      <c r="DI755" s="47"/>
      <c r="DJ755" s="47"/>
      <c r="DK755" s="47"/>
      <c r="DL755" s="47"/>
      <c r="DM755" s="47"/>
      <c r="DN755" s="47"/>
      <c r="DO755" s="47"/>
      <c r="DP755" s="47"/>
      <c r="DQ755" s="47"/>
      <c r="DR755" s="47"/>
      <c r="DS755" s="47"/>
      <c r="DT755" s="47"/>
      <c r="DU755" s="47"/>
      <c r="DV755" s="47"/>
      <c r="DW755" s="47"/>
      <c r="DX755" s="47"/>
      <c r="DY755" s="47"/>
      <c r="DZ755" s="47"/>
      <c r="EA755" s="47"/>
      <c r="EB755" s="47"/>
      <c r="EC755" s="47"/>
      <c r="ED755" s="47"/>
      <c r="EE755" s="47"/>
      <c r="EF755" s="47"/>
      <c r="EG755" s="47"/>
      <c r="EH755" s="47"/>
      <c r="EI755" s="47"/>
      <c r="EJ755" s="47"/>
      <c r="EK755" s="47"/>
      <c r="EL755" s="47"/>
      <c r="EM755" s="47"/>
      <c r="EN755" s="47"/>
      <c r="EO755" s="47"/>
      <c r="EP755" s="47"/>
      <c r="EQ755" s="47"/>
      <c r="ER755" s="47"/>
      <c r="ES755" s="47"/>
      <c r="ET755" s="47"/>
      <c r="EU755" s="47"/>
      <c r="EV755" s="47"/>
      <c r="EW755" s="47"/>
      <c r="EX755" s="47"/>
      <c r="EY755" s="47"/>
      <c r="EZ755" s="47"/>
      <c r="FA755" s="47"/>
      <c r="FB755" s="47"/>
      <c r="FC755" s="47"/>
      <c r="FD755" s="47"/>
      <c r="FE755" s="47"/>
      <c r="FF755" s="47"/>
      <c r="FG755" s="47"/>
      <c r="FH755" s="47"/>
      <c r="FI755" s="47"/>
      <c r="FJ755" s="47"/>
      <c r="FK755" s="47"/>
      <c r="FL755" s="47"/>
      <c r="FM755" s="47"/>
      <c r="FN755" s="47"/>
      <c r="FO755" s="47"/>
      <c r="FP755" s="47"/>
      <c r="FQ755" s="47"/>
      <c r="FR755" s="47"/>
      <c r="FS755" s="47"/>
      <c r="FT755" s="47"/>
      <c r="FU755" s="47"/>
      <c r="FV755" s="47"/>
      <c r="FW755" s="47"/>
      <c r="FX755" s="47"/>
      <c r="FY755" s="47"/>
      <c r="FZ755" s="47"/>
      <c r="GA755" s="47"/>
      <c r="GB755" s="47"/>
      <c r="GC755" s="47"/>
      <c r="GD755" s="47"/>
      <c r="GE755" s="47"/>
      <c r="GF755" s="47"/>
      <c r="GG755" s="47"/>
      <c r="GH755" s="47"/>
      <c r="GI755" s="47"/>
      <c r="GJ755" s="47"/>
      <c r="GK755" s="47"/>
      <c r="GL755" s="47"/>
      <c r="GM755" s="47"/>
      <c r="GN755" s="47"/>
      <c r="GO755" s="47"/>
      <c r="GP755" s="47"/>
      <c r="GQ755" s="47"/>
      <c r="GR755" s="47"/>
    </row>
    <row r="756" spans="1:200" s="53" customFormat="1" x14ac:dyDescent="0.2">
      <c r="A756" s="233"/>
      <c r="B756" s="47"/>
      <c r="C756" s="234"/>
      <c r="Z756" s="232"/>
      <c r="AA756" s="230"/>
      <c r="AB756" s="47"/>
      <c r="AC756" s="247"/>
      <c r="AD756" s="247"/>
      <c r="AE756" s="247"/>
      <c r="AF756" s="247"/>
      <c r="AG756" s="247"/>
      <c r="AH756" s="247"/>
      <c r="AI756" s="247"/>
      <c r="AJ756" s="247"/>
      <c r="AK756" s="249"/>
      <c r="AL756" s="249"/>
      <c r="AM756" s="249"/>
      <c r="AN756" s="249"/>
      <c r="AO756" s="249"/>
      <c r="AP756" s="249"/>
      <c r="AQ756" s="249"/>
      <c r="AR756" s="249"/>
      <c r="AS756" s="249"/>
      <c r="AT756" s="249"/>
      <c r="AU756" s="249"/>
      <c r="AV756" s="249"/>
      <c r="AW756" s="249"/>
      <c r="AX756" s="249"/>
      <c r="AY756" s="249"/>
      <c r="AZ756" s="249"/>
      <c r="BA756" s="249"/>
      <c r="BB756" s="249"/>
      <c r="BC756" s="249"/>
      <c r="BD756" s="249"/>
      <c r="BE756" s="249"/>
      <c r="BF756" s="249"/>
      <c r="BG756" s="249"/>
      <c r="BH756" s="249"/>
      <c r="BI756" s="249"/>
      <c r="BJ756" s="249"/>
      <c r="BK756" s="249"/>
      <c r="BL756" s="249"/>
      <c r="BM756" s="249"/>
      <c r="BN756" s="249"/>
      <c r="BO756" s="249"/>
      <c r="BP756" s="249"/>
      <c r="BQ756" s="249"/>
      <c r="BR756" s="249"/>
      <c r="BS756" s="249"/>
      <c r="BT756" s="249"/>
      <c r="BU756" s="249"/>
      <c r="BV756" s="249"/>
      <c r="BW756" s="249"/>
      <c r="BX756" s="47"/>
      <c r="BY756" s="47"/>
      <c r="BZ756" s="47"/>
      <c r="CA756" s="47"/>
      <c r="CB756" s="47"/>
      <c r="CC756" s="47"/>
      <c r="CD756" s="47"/>
      <c r="CE756" s="47"/>
      <c r="CF756" s="47"/>
      <c r="CG756" s="47"/>
      <c r="CH756" s="47"/>
      <c r="CI756" s="47"/>
      <c r="CJ756" s="47"/>
      <c r="CK756" s="47"/>
      <c r="CL756" s="47"/>
      <c r="CM756" s="47"/>
      <c r="CN756" s="47"/>
      <c r="CO756" s="47"/>
      <c r="CP756" s="47"/>
      <c r="CQ756" s="47"/>
      <c r="CR756" s="47"/>
      <c r="CS756" s="47"/>
      <c r="CT756" s="47"/>
      <c r="CU756" s="47"/>
      <c r="CV756" s="47"/>
      <c r="CW756" s="47"/>
      <c r="CX756" s="47"/>
      <c r="CY756" s="47"/>
      <c r="CZ756" s="47"/>
      <c r="DA756" s="47"/>
      <c r="DB756" s="47"/>
      <c r="DC756" s="47"/>
      <c r="DD756" s="47"/>
      <c r="DE756" s="47"/>
      <c r="DF756" s="47"/>
      <c r="DG756" s="47"/>
      <c r="DH756" s="47"/>
      <c r="DI756" s="47"/>
      <c r="DJ756" s="47"/>
      <c r="DK756" s="47"/>
      <c r="DL756" s="47"/>
      <c r="DM756" s="47"/>
      <c r="DN756" s="47"/>
      <c r="DO756" s="47"/>
      <c r="DP756" s="47"/>
      <c r="DQ756" s="47"/>
      <c r="DR756" s="47"/>
      <c r="DS756" s="47"/>
      <c r="DT756" s="47"/>
      <c r="DU756" s="47"/>
      <c r="DV756" s="47"/>
      <c r="DW756" s="47"/>
      <c r="DX756" s="47"/>
      <c r="DY756" s="47"/>
      <c r="DZ756" s="47"/>
      <c r="EA756" s="47"/>
      <c r="EB756" s="47"/>
      <c r="EC756" s="47"/>
      <c r="ED756" s="47"/>
      <c r="EE756" s="47"/>
      <c r="EF756" s="47"/>
      <c r="EG756" s="47"/>
      <c r="EH756" s="47"/>
      <c r="EI756" s="47"/>
      <c r="EJ756" s="47"/>
      <c r="EK756" s="47"/>
      <c r="EL756" s="47"/>
      <c r="EM756" s="47"/>
      <c r="EN756" s="47"/>
      <c r="EO756" s="47"/>
      <c r="EP756" s="47"/>
      <c r="EQ756" s="47"/>
      <c r="ER756" s="47"/>
      <c r="ES756" s="47"/>
      <c r="ET756" s="47"/>
      <c r="EU756" s="47"/>
      <c r="EV756" s="47"/>
      <c r="EW756" s="47"/>
      <c r="EX756" s="47"/>
      <c r="EY756" s="47"/>
      <c r="EZ756" s="47"/>
      <c r="FA756" s="47"/>
      <c r="FB756" s="47"/>
      <c r="FC756" s="47"/>
      <c r="FD756" s="47"/>
      <c r="FE756" s="47"/>
      <c r="FF756" s="47"/>
      <c r="FG756" s="47"/>
      <c r="FH756" s="47"/>
      <c r="FI756" s="47"/>
      <c r="FJ756" s="47"/>
      <c r="FK756" s="47"/>
      <c r="FL756" s="47"/>
      <c r="FM756" s="47"/>
      <c r="FN756" s="47"/>
      <c r="FO756" s="47"/>
      <c r="FP756" s="47"/>
      <c r="FQ756" s="47"/>
      <c r="FR756" s="47"/>
      <c r="FS756" s="47"/>
      <c r="FT756" s="47"/>
      <c r="FU756" s="47"/>
      <c r="FV756" s="47"/>
      <c r="FW756" s="47"/>
      <c r="FX756" s="47"/>
      <c r="FY756" s="47"/>
      <c r="FZ756" s="47"/>
      <c r="GA756" s="47"/>
      <c r="GB756" s="47"/>
      <c r="GC756" s="47"/>
      <c r="GD756" s="47"/>
      <c r="GE756" s="47"/>
      <c r="GF756" s="47"/>
      <c r="GG756" s="47"/>
      <c r="GH756" s="47"/>
      <c r="GI756" s="47"/>
      <c r="GJ756" s="47"/>
      <c r="GK756" s="47"/>
      <c r="GL756" s="47"/>
      <c r="GM756" s="47"/>
      <c r="GN756" s="47"/>
      <c r="GO756" s="47"/>
      <c r="GP756" s="47"/>
      <c r="GQ756" s="47"/>
      <c r="GR756" s="47"/>
    </row>
    <row r="757" spans="1:200" s="53" customFormat="1" x14ac:dyDescent="0.2">
      <c r="A757" s="233"/>
      <c r="B757" s="47"/>
      <c r="C757" s="234"/>
      <c r="Z757" s="232"/>
      <c r="AA757" s="230"/>
      <c r="AB757" s="47"/>
      <c r="AC757" s="247"/>
      <c r="AD757" s="247"/>
      <c r="AE757" s="247"/>
      <c r="AF757" s="247"/>
      <c r="AG757" s="247"/>
      <c r="AH757" s="247"/>
      <c r="AI757" s="247"/>
      <c r="AJ757" s="247"/>
      <c r="AK757" s="249"/>
      <c r="AL757" s="249"/>
      <c r="AM757" s="249"/>
      <c r="AN757" s="249"/>
      <c r="AO757" s="249"/>
      <c r="AP757" s="249"/>
      <c r="AQ757" s="249"/>
      <c r="AR757" s="249"/>
      <c r="AS757" s="249"/>
      <c r="AT757" s="249"/>
      <c r="AU757" s="249"/>
      <c r="AV757" s="249"/>
      <c r="AW757" s="249"/>
      <c r="AX757" s="249"/>
      <c r="AY757" s="249"/>
      <c r="AZ757" s="249"/>
      <c r="BA757" s="249"/>
      <c r="BB757" s="249"/>
      <c r="BC757" s="249"/>
      <c r="BD757" s="249"/>
      <c r="BE757" s="249"/>
      <c r="BF757" s="249"/>
      <c r="BG757" s="249"/>
      <c r="BH757" s="249"/>
      <c r="BI757" s="249"/>
      <c r="BJ757" s="249"/>
      <c r="BK757" s="249"/>
      <c r="BL757" s="249"/>
      <c r="BM757" s="249"/>
      <c r="BN757" s="249"/>
      <c r="BO757" s="249"/>
      <c r="BP757" s="249"/>
      <c r="BQ757" s="249"/>
      <c r="BR757" s="249"/>
      <c r="BS757" s="249"/>
      <c r="BT757" s="249"/>
      <c r="BU757" s="249"/>
      <c r="BV757" s="249"/>
      <c r="BW757" s="249"/>
      <c r="BX757" s="47"/>
      <c r="BY757" s="47"/>
      <c r="BZ757" s="47"/>
      <c r="CA757" s="47"/>
      <c r="CB757" s="47"/>
      <c r="CC757" s="47"/>
      <c r="CD757" s="47"/>
      <c r="CE757" s="47"/>
      <c r="CF757" s="47"/>
      <c r="CG757" s="47"/>
      <c r="CH757" s="47"/>
      <c r="CI757" s="47"/>
      <c r="CJ757" s="47"/>
      <c r="CK757" s="47"/>
      <c r="CL757" s="47"/>
      <c r="CM757" s="47"/>
      <c r="CN757" s="47"/>
      <c r="CO757" s="47"/>
      <c r="CP757" s="47"/>
      <c r="CQ757" s="47"/>
      <c r="CR757" s="47"/>
      <c r="CS757" s="47"/>
      <c r="CT757" s="47"/>
      <c r="CU757" s="47"/>
      <c r="CV757" s="47"/>
      <c r="CW757" s="47"/>
      <c r="CX757" s="47"/>
      <c r="CY757" s="47"/>
      <c r="CZ757" s="47"/>
      <c r="DA757" s="47"/>
      <c r="DB757" s="47"/>
      <c r="DC757" s="47"/>
      <c r="DD757" s="47"/>
      <c r="DE757" s="47"/>
      <c r="DF757" s="47"/>
      <c r="DG757" s="47"/>
      <c r="DH757" s="47"/>
      <c r="DI757" s="47"/>
      <c r="DJ757" s="47"/>
      <c r="DK757" s="47"/>
      <c r="DL757" s="47"/>
      <c r="DM757" s="47"/>
      <c r="DN757" s="47"/>
      <c r="DO757" s="47"/>
      <c r="DP757" s="47"/>
      <c r="DQ757" s="47"/>
      <c r="DR757" s="47"/>
      <c r="DS757" s="47"/>
      <c r="DT757" s="47"/>
      <c r="DU757" s="47"/>
      <c r="DV757" s="47"/>
      <c r="DW757" s="47"/>
      <c r="DX757" s="47"/>
      <c r="DY757" s="47"/>
      <c r="DZ757" s="47"/>
      <c r="EA757" s="47"/>
      <c r="EB757" s="47"/>
      <c r="EC757" s="47"/>
      <c r="ED757" s="47"/>
      <c r="EE757" s="47"/>
      <c r="EF757" s="47"/>
      <c r="EG757" s="47"/>
      <c r="EH757" s="47"/>
      <c r="EI757" s="47"/>
      <c r="EJ757" s="47"/>
      <c r="EK757" s="47"/>
      <c r="EL757" s="47"/>
      <c r="EM757" s="47"/>
      <c r="EN757" s="47"/>
      <c r="EO757" s="47"/>
      <c r="EP757" s="47"/>
      <c r="EQ757" s="47"/>
      <c r="ER757" s="47"/>
      <c r="ES757" s="47"/>
      <c r="ET757" s="47"/>
      <c r="EU757" s="47"/>
      <c r="EV757" s="47"/>
      <c r="EW757" s="47"/>
      <c r="EX757" s="47"/>
      <c r="EY757" s="47"/>
      <c r="EZ757" s="47"/>
      <c r="FA757" s="47"/>
      <c r="FB757" s="47"/>
      <c r="FC757" s="47"/>
      <c r="FD757" s="47"/>
      <c r="FE757" s="47"/>
      <c r="FF757" s="47"/>
      <c r="FG757" s="47"/>
      <c r="FH757" s="47"/>
      <c r="FI757" s="47"/>
      <c r="FJ757" s="47"/>
      <c r="FK757" s="47"/>
      <c r="FL757" s="47"/>
      <c r="FM757" s="47"/>
      <c r="FN757" s="47"/>
      <c r="FO757" s="47"/>
      <c r="FP757" s="47"/>
      <c r="FQ757" s="47"/>
      <c r="FR757" s="47"/>
      <c r="FS757" s="47"/>
      <c r="FT757" s="47"/>
      <c r="FU757" s="47"/>
      <c r="FV757" s="47"/>
      <c r="FW757" s="47"/>
      <c r="FX757" s="47"/>
      <c r="FY757" s="47"/>
      <c r="FZ757" s="47"/>
      <c r="GA757" s="47"/>
      <c r="GB757" s="47"/>
      <c r="GC757" s="47"/>
      <c r="GD757" s="47"/>
      <c r="GE757" s="47"/>
      <c r="GF757" s="47"/>
      <c r="GG757" s="47"/>
      <c r="GH757" s="47"/>
      <c r="GI757" s="47"/>
      <c r="GJ757" s="47"/>
      <c r="GK757" s="47"/>
      <c r="GL757" s="47"/>
      <c r="GM757" s="47"/>
      <c r="GN757" s="47"/>
      <c r="GO757" s="47"/>
      <c r="GP757" s="47"/>
      <c r="GQ757" s="47"/>
      <c r="GR757" s="47"/>
    </row>
    <row r="758" spans="1:200" s="53" customFormat="1" x14ac:dyDescent="0.2">
      <c r="A758" s="233"/>
      <c r="B758" s="47"/>
      <c r="C758" s="234"/>
      <c r="Z758" s="232"/>
      <c r="AA758" s="230"/>
      <c r="AB758" s="47"/>
      <c r="AC758" s="247"/>
      <c r="AD758" s="247"/>
      <c r="AE758" s="247"/>
      <c r="AF758" s="247"/>
      <c r="AG758" s="247"/>
      <c r="AH758" s="247"/>
      <c r="AI758" s="247"/>
      <c r="AJ758" s="247"/>
      <c r="AK758" s="249"/>
      <c r="AL758" s="249"/>
      <c r="AM758" s="249"/>
      <c r="AN758" s="249"/>
      <c r="AO758" s="249"/>
      <c r="AP758" s="249"/>
      <c r="AQ758" s="249"/>
      <c r="AR758" s="249"/>
      <c r="AS758" s="249"/>
      <c r="AT758" s="249"/>
      <c r="AU758" s="249"/>
      <c r="AV758" s="249"/>
      <c r="AW758" s="249"/>
      <c r="AX758" s="249"/>
      <c r="AY758" s="249"/>
      <c r="AZ758" s="249"/>
      <c r="BA758" s="249"/>
      <c r="BB758" s="249"/>
      <c r="BC758" s="249"/>
      <c r="BD758" s="249"/>
      <c r="BE758" s="249"/>
      <c r="BF758" s="249"/>
      <c r="BG758" s="249"/>
      <c r="BH758" s="249"/>
      <c r="BI758" s="249"/>
      <c r="BJ758" s="249"/>
      <c r="BK758" s="249"/>
      <c r="BL758" s="249"/>
      <c r="BM758" s="249"/>
      <c r="BN758" s="249"/>
      <c r="BO758" s="249"/>
      <c r="BP758" s="249"/>
      <c r="BQ758" s="249"/>
      <c r="BR758" s="249"/>
      <c r="BS758" s="249"/>
      <c r="BT758" s="249"/>
      <c r="BU758" s="249"/>
      <c r="BV758" s="249"/>
      <c r="BW758" s="249"/>
      <c r="BX758" s="47"/>
      <c r="BY758" s="47"/>
      <c r="BZ758" s="47"/>
      <c r="CA758" s="47"/>
      <c r="CB758" s="47"/>
      <c r="CC758" s="47"/>
      <c r="CD758" s="47"/>
      <c r="CE758" s="47"/>
      <c r="CF758" s="47"/>
      <c r="CG758" s="47"/>
      <c r="CH758" s="47"/>
      <c r="CI758" s="47"/>
      <c r="CJ758" s="47"/>
      <c r="CK758" s="47"/>
      <c r="CL758" s="47"/>
      <c r="CM758" s="47"/>
      <c r="CN758" s="47"/>
      <c r="CO758" s="47"/>
      <c r="CP758" s="47"/>
      <c r="CQ758" s="47"/>
      <c r="CR758" s="47"/>
      <c r="CS758" s="47"/>
      <c r="CT758" s="47"/>
      <c r="CU758" s="47"/>
      <c r="CV758" s="47"/>
      <c r="CW758" s="47"/>
      <c r="CX758" s="47"/>
      <c r="CY758" s="47"/>
      <c r="CZ758" s="47"/>
      <c r="DA758" s="47"/>
      <c r="DB758" s="47"/>
      <c r="DC758" s="47"/>
      <c r="DD758" s="47"/>
      <c r="DE758" s="47"/>
      <c r="DF758" s="47"/>
      <c r="DG758" s="47"/>
      <c r="DH758" s="47"/>
      <c r="DI758" s="47"/>
      <c r="DJ758" s="47"/>
      <c r="DK758" s="47"/>
      <c r="DL758" s="47"/>
      <c r="DM758" s="47"/>
      <c r="DN758" s="47"/>
      <c r="DO758" s="47"/>
      <c r="DP758" s="47"/>
      <c r="DQ758" s="47"/>
      <c r="DR758" s="47"/>
      <c r="DS758" s="47"/>
      <c r="DT758" s="47"/>
      <c r="DU758" s="47"/>
      <c r="DV758" s="47"/>
      <c r="DW758" s="47"/>
      <c r="DX758" s="47"/>
      <c r="DY758" s="47"/>
      <c r="DZ758" s="47"/>
      <c r="EA758" s="47"/>
      <c r="EB758" s="47"/>
      <c r="EC758" s="47"/>
      <c r="ED758" s="47"/>
      <c r="EE758" s="47"/>
      <c r="EF758" s="47"/>
      <c r="EG758" s="47"/>
      <c r="EH758" s="47"/>
      <c r="EI758" s="47"/>
      <c r="EJ758" s="47"/>
      <c r="EK758" s="47"/>
      <c r="EL758" s="47"/>
      <c r="EM758" s="47"/>
      <c r="EN758" s="47"/>
      <c r="EO758" s="47"/>
      <c r="EP758" s="47"/>
      <c r="EQ758" s="47"/>
      <c r="ER758" s="47"/>
      <c r="ES758" s="47"/>
      <c r="ET758" s="47"/>
      <c r="EU758" s="47"/>
      <c r="EV758" s="47"/>
      <c r="EW758" s="47"/>
      <c r="EX758" s="47"/>
      <c r="EY758" s="47"/>
      <c r="EZ758" s="47"/>
      <c r="FA758" s="47"/>
      <c r="FB758" s="47"/>
      <c r="FC758" s="47"/>
      <c r="FD758" s="47"/>
      <c r="FE758" s="47"/>
      <c r="FF758" s="47"/>
      <c r="FG758" s="47"/>
      <c r="FH758" s="47"/>
      <c r="FI758" s="47"/>
      <c r="FJ758" s="47"/>
      <c r="FK758" s="47"/>
      <c r="FL758" s="47"/>
      <c r="FM758" s="47"/>
      <c r="FN758" s="47"/>
      <c r="FO758" s="47"/>
      <c r="FP758" s="47"/>
      <c r="FQ758" s="47"/>
      <c r="FR758" s="47"/>
      <c r="FS758" s="47"/>
      <c r="FT758" s="47"/>
      <c r="FU758" s="47"/>
      <c r="FV758" s="47"/>
      <c r="FW758" s="47"/>
      <c r="FX758" s="47"/>
      <c r="FY758" s="47"/>
      <c r="FZ758" s="47"/>
      <c r="GA758" s="47"/>
      <c r="GB758" s="47"/>
      <c r="GC758" s="47"/>
      <c r="GD758" s="47"/>
      <c r="GE758" s="47"/>
      <c r="GF758" s="47"/>
      <c r="GG758" s="47"/>
      <c r="GH758" s="47"/>
      <c r="GI758" s="47"/>
      <c r="GJ758" s="47"/>
      <c r="GK758" s="47"/>
      <c r="GL758" s="47"/>
      <c r="GM758" s="47"/>
      <c r="GN758" s="47"/>
      <c r="GO758" s="47"/>
      <c r="GP758" s="47"/>
      <c r="GQ758" s="47"/>
      <c r="GR758" s="47"/>
    </row>
    <row r="759" spans="1:200" s="53" customFormat="1" x14ac:dyDescent="0.2">
      <c r="A759" s="233"/>
      <c r="B759" s="47"/>
      <c r="C759" s="234"/>
      <c r="Z759" s="232"/>
      <c r="AA759" s="230"/>
      <c r="AB759" s="47"/>
      <c r="AC759" s="247"/>
      <c r="AD759" s="247"/>
      <c r="AE759" s="247"/>
      <c r="AF759" s="247"/>
      <c r="AG759" s="247"/>
      <c r="AH759" s="247"/>
      <c r="AI759" s="247"/>
      <c r="AJ759" s="247"/>
      <c r="AK759" s="249"/>
      <c r="AL759" s="249"/>
      <c r="AM759" s="249"/>
      <c r="AN759" s="249"/>
      <c r="AO759" s="249"/>
      <c r="AP759" s="249"/>
      <c r="AQ759" s="249"/>
      <c r="AR759" s="249"/>
      <c r="AS759" s="249"/>
      <c r="AT759" s="249"/>
      <c r="AU759" s="249"/>
      <c r="AV759" s="249"/>
      <c r="AW759" s="249"/>
      <c r="AX759" s="249"/>
      <c r="AY759" s="249"/>
      <c r="AZ759" s="249"/>
      <c r="BA759" s="249"/>
      <c r="BB759" s="249"/>
      <c r="BC759" s="249"/>
      <c r="BD759" s="249"/>
      <c r="BE759" s="249"/>
      <c r="BF759" s="249"/>
      <c r="BG759" s="249"/>
      <c r="BH759" s="249"/>
      <c r="BI759" s="249"/>
      <c r="BJ759" s="249"/>
      <c r="BK759" s="249"/>
      <c r="BL759" s="249"/>
      <c r="BM759" s="249"/>
      <c r="BN759" s="249"/>
      <c r="BO759" s="249"/>
      <c r="BP759" s="249"/>
      <c r="BQ759" s="249"/>
      <c r="BR759" s="249"/>
      <c r="BS759" s="249"/>
      <c r="BT759" s="249"/>
      <c r="BU759" s="249"/>
      <c r="BV759" s="249"/>
      <c r="BW759" s="249"/>
      <c r="BX759" s="47"/>
      <c r="BY759" s="47"/>
      <c r="BZ759" s="47"/>
      <c r="CA759" s="47"/>
      <c r="CB759" s="47"/>
      <c r="CC759" s="47"/>
      <c r="CD759" s="47"/>
      <c r="CE759" s="47"/>
      <c r="CF759" s="47"/>
      <c r="CG759" s="47"/>
      <c r="CH759" s="47"/>
      <c r="CI759" s="47"/>
      <c r="CJ759" s="47"/>
      <c r="CK759" s="47"/>
      <c r="CL759" s="47"/>
      <c r="CM759" s="47"/>
      <c r="CN759" s="47"/>
      <c r="CO759" s="47"/>
      <c r="CP759" s="47"/>
      <c r="CQ759" s="47"/>
      <c r="CR759" s="47"/>
      <c r="CS759" s="47"/>
      <c r="CT759" s="47"/>
      <c r="CU759" s="47"/>
      <c r="CV759" s="47"/>
      <c r="CW759" s="47"/>
      <c r="CX759" s="47"/>
      <c r="CY759" s="47"/>
      <c r="CZ759" s="47"/>
      <c r="DA759" s="47"/>
      <c r="DB759" s="47"/>
      <c r="DC759" s="47"/>
      <c r="DD759" s="47"/>
      <c r="DE759" s="47"/>
      <c r="DF759" s="47"/>
      <c r="DG759" s="47"/>
      <c r="DH759" s="47"/>
      <c r="DI759" s="47"/>
      <c r="DJ759" s="47"/>
      <c r="DK759" s="47"/>
      <c r="DL759" s="47"/>
      <c r="DM759" s="47"/>
      <c r="DN759" s="47"/>
      <c r="DO759" s="47"/>
      <c r="DP759" s="47"/>
      <c r="DQ759" s="47"/>
      <c r="DR759" s="47"/>
      <c r="DS759" s="47"/>
      <c r="DT759" s="47"/>
      <c r="DU759" s="47"/>
      <c r="DV759" s="47"/>
      <c r="DW759" s="47"/>
      <c r="DX759" s="47"/>
      <c r="DY759" s="47"/>
      <c r="DZ759" s="47"/>
      <c r="EA759" s="47"/>
      <c r="EB759" s="47"/>
      <c r="EC759" s="47"/>
      <c r="ED759" s="47"/>
      <c r="EE759" s="47"/>
      <c r="EF759" s="47"/>
      <c r="EG759" s="47"/>
      <c r="EH759" s="47"/>
      <c r="EI759" s="47"/>
      <c r="EJ759" s="47"/>
      <c r="EK759" s="47"/>
      <c r="EL759" s="47"/>
      <c r="EM759" s="47"/>
      <c r="EN759" s="47"/>
      <c r="EO759" s="47"/>
      <c r="EP759" s="47"/>
      <c r="EQ759" s="47"/>
      <c r="ER759" s="47"/>
      <c r="ES759" s="47"/>
      <c r="ET759" s="47"/>
      <c r="EU759" s="47"/>
      <c r="EV759" s="47"/>
      <c r="EW759" s="47"/>
      <c r="EX759" s="47"/>
      <c r="EY759" s="47"/>
      <c r="EZ759" s="47"/>
      <c r="FA759" s="47"/>
      <c r="FB759" s="47"/>
      <c r="FC759" s="47"/>
      <c r="FD759" s="47"/>
      <c r="FE759" s="47"/>
      <c r="FF759" s="47"/>
      <c r="FG759" s="47"/>
      <c r="FH759" s="47"/>
      <c r="FI759" s="47"/>
      <c r="FJ759" s="47"/>
      <c r="FK759" s="47"/>
      <c r="FL759" s="47"/>
      <c r="FM759" s="47"/>
      <c r="FN759" s="47"/>
      <c r="FO759" s="47"/>
      <c r="FP759" s="47"/>
      <c r="FQ759" s="47"/>
      <c r="FR759" s="47"/>
      <c r="FS759" s="47"/>
      <c r="FT759" s="47"/>
      <c r="FU759" s="47"/>
      <c r="FV759" s="47"/>
      <c r="FW759" s="47"/>
      <c r="FX759" s="47"/>
      <c r="FY759" s="47"/>
      <c r="FZ759" s="47"/>
      <c r="GA759" s="47"/>
      <c r="GB759" s="47"/>
      <c r="GC759" s="47"/>
      <c r="GD759" s="47"/>
      <c r="GE759" s="47"/>
      <c r="GF759" s="47"/>
      <c r="GG759" s="47"/>
      <c r="GH759" s="47"/>
      <c r="GI759" s="47"/>
      <c r="GJ759" s="47"/>
      <c r="GK759" s="47"/>
      <c r="GL759" s="47"/>
      <c r="GM759" s="47"/>
      <c r="GN759" s="47"/>
      <c r="GO759" s="47"/>
      <c r="GP759" s="47"/>
      <c r="GQ759" s="47"/>
      <c r="GR759" s="47"/>
    </row>
    <row r="760" spans="1:200" s="53" customFormat="1" x14ac:dyDescent="0.2">
      <c r="A760" s="233"/>
      <c r="B760" s="47"/>
      <c r="C760" s="234"/>
      <c r="Z760" s="232"/>
      <c r="AA760" s="230"/>
      <c r="AB760" s="47"/>
      <c r="AC760" s="247"/>
      <c r="AD760" s="247"/>
      <c r="AE760" s="247"/>
      <c r="AF760" s="247"/>
      <c r="AG760" s="247"/>
      <c r="AH760" s="247"/>
      <c r="AI760" s="247"/>
      <c r="AJ760" s="247"/>
      <c r="AK760" s="249"/>
      <c r="AL760" s="249"/>
      <c r="AM760" s="249"/>
      <c r="AN760" s="249"/>
      <c r="AO760" s="249"/>
      <c r="AP760" s="249"/>
      <c r="AQ760" s="249"/>
      <c r="AR760" s="249"/>
      <c r="AS760" s="249"/>
      <c r="AT760" s="249"/>
      <c r="AU760" s="249"/>
      <c r="AV760" s="249"/>
      <c r="AW760" s="249"/>
      <c r="AX760" s="249"/>
      <c r="AY760" s="249"/>
      <c r="AZ760" s="249"/>
      <c r="BA760" s="249"/>
      <c r="BB760" s="249"/>
      <c r="BC760" s="249"/>
      <c r="BD760" s="249"/>
      <c r="BE760" s="249"/>
      <c r="BF760" s="249"/>
      <c r="BG760" s="249"/>
      <c r="BH760" s="249"/>
      <c r="BI760" s="249"/>
      <c r="BJ760" s="249"/>
      <c r="BK760" s="249"/>
      <c r="BL760" s="249"/>
      <c r="BM760" s="249"/>
      <c r="BN760" s="249"/>
      <c r="BO760" s="249"/>
      <c r="BP760" s="249"/>
      <c r="BQ760" s="249"/>
      <c r="BR760" s="249"/>
      <c r="BS760" s="249"/>
      <c r="BT760" s="249"/>
      <c r="BU760" s="249"/>
      <c r="BV760" s="249"/>
      <c r="BW760" s="249"/>
      <c r="BX760" s="47"/>
      <c r="BY760" s="47"/>
      <c r="BZ760" s="47"/>
      <c r="CA760" s="47"/>
      <c r="CB760" s="47"/>
      <c r="CC760" s="47"/>
      <c r="CD760" s="47"/>
      <c r="CE760" s="47"/>
      <c r="CF760" s="47"/>
      <c r="CG760" s="47"/>
      <c r="CH760" s="47"/>
      <c r="CI760" s="47"/>
      <c r="CJ760" s="47"/>
      <c r="CK760" s="47"/>
      <c r="CL760" s="47"/>
      <c r="CM760" s="47"/>
      <c r="CN760" s="47"/>
      <c r="CO760" s="47"/>
      <c r="CP760" s="47"/>
      <c r="CQ760" s="47"/>
      <c r="CR760" s="47"/>
      <c r="CS760" s="47"/>
      <c r="CT760" s="47"/>
      <c r="CU760" s="47"/>
      <c r="CV760" s="47"/>
      <c r="CW760" s="47"/>
      <c r="CX760" s="47"/>
      <c r="CY760" s="47"/>
      <c r="CZ760" s="47"/>
      <c r="DA760" s="47"/>
      <c r="DB760" s="47"/>
      <c r="DC760" s="47"/>
      <c r="DD760" s="47"/>
      <c r="DE760" s="47"/>
      <c r="DF760" s="47"/>
      <c r="DG760" s="47"/>
      <c r="DH760" s="47"/>
      <c r="DI760" s="47"/>
      <c r="DJ760" s="47"/>
      <c r="DK760" s="47"/>
      <c r="DL760" s="47"/>
      <c r="DM760" s="47"/>
      <c r="DN760" s="47"/>
      <c r="DO760" s="47"/>
      <c r="DP760" s="47"/>
      <c r="DQ760" s="47"/>
      <c r="DR760" s="47"/>
      <c r="DS760" s="47"/>
      <c r="DT760" s="47"/>
      <c r="DU760" s="47"/>
      <c r="DV760" s="47"/>
      <c r="DW760" s="47"/>
      <c r="DX760" s="47"/>
      <c r="DY760" s="47"/>
      <c r="DZ760" s="47"/>
      <c r="EA760" s="47"/>
      <c r="EB760" s="47"/>
      <c r="EC760" s="47"/>
      <c r="ED760" s="47"/>
      <c r="EE760" s="47"/>
      <c r="EF760" s="47"/>
      <c r="EG760" s="47"/>
      <c r="EH760" s="47"/>
      <c r="EI760" s="47"/>
      <c r="EJ760" s="47"/>
      <c r="EK760" s="47"/>
      <c r="EL760" s="47"/>
      <c r="EM760" s="47"/>
      <c r="EN760" s="47"/>
      <c r="EO760" s="47"/>
      <c r="EP760" s="47"/>
      <c r="EQ760" s="47"/>
      <c r="ER760" s="47"/>
      <c r="ES760" s="47"/>
      <c r="ET760" s="47"/>
      <c r="EU760" s="47"/>
      <c r="EV760" s="47"/>
      <c r="EW760" s="47"/>
      <c r="EX760" s="47"/>
      <c r="EY760" s="47"/>
      <c r="EZ760" s="47"/>
      <c r="FA760" s="47"/>
      <c r="FB760" s="47"/>
      <c r="FC760" s="47"/>
      <c r="FD760" s="47"/>
      <c r="FE760" s="47"/>
      <c r="FF760" s="47"/>
      <c r="FG760" s="47"/>
      <c r="FH760" s="47"/>
      <c r="FI760" s="47"/>
      <c r="FJ760" s="47"/>
      <c r="FK760" s="47"/>
      <c r="FL760" s="47"/>
      <c r="FM760" s="47"/>
      <c r="FN760" s="47"/>
      <c r="FO760" s="47"/>
      <c r="FP760" s="47"/>
      <c r="FQ760" s="47"/>
      <c r="FR760" s="47"/>
      <c r="FS760" s="47"/>
      <c r="FT760" s="47"/>
      <c r="FU760" s="47"/>
      <c r="FV760" s="47"/>
      <c r="FW760" s="47"/>
      <c r="FX760" s="47"/>
      <c r="FY760" s="47"/>
      <c r="FZ760" s="47"/>
      <c r="GA760" s="47"/>
      <c r="GB760" s="47"/>
      <c r="GC760" s="47"/>
      <c r="GD760" s="47"/>
      <c r="GE760" s="47"/>
      <c r="GF760" s="47"/>
      <c r="GG760" s="47"/>
      <c r="GH760" s="47"/>
      <c r="GI760" s="47"/>
      <c r="GJ760" s="47"/>
      <c r="GK760" s="47"/>
      <c r="GL760" s="47"/>
      <c r="GM760" s="47"/>
      <c r="GN760" s="47"/>
      <c r="GO760" s="47"/>
      <c r="GP760" s="47"/>
      <c r="GQ760" s="47"/>
      <c r="GR760" s="47"/>
    </row>
    <row r="761" spans="1:200" s="53" customFormat="1" x14ac:dyDescent="0.2">
      <c r="A761" s="233"/>
      <c r="B761" s="47"/>
      <c r="C761" s="234"/>
      <c r="Z761" s="232"/>
      <c r="AA761" s="230"/>
      <c r="AB761" s="47"/>
      <c r="AC761" s="247"/>
      <c r="AD761" s="247"/>
      <c r="AE761" s="247"/>
      <c r="AF761" s="247"/>
      <c r="AG761" s="247"/>
      <c r="AH761" s="247"/>
      <c r="AI761" s="247"/>
      <c r="AJ761" s="247"/>
      <c r="AK761" s="249"/>
      <c r="AL761" s="249"/>
      <c r="AM761" s="249"/>
      <c r="AN761" s="249"/>
      <c r="AO761" s="249"/>
      <c r="AP761" s="249"/>
      <c r="AQ761" s="249"/>
      <c r="AR761" s="249"/>
      <c r="AS761" s="249"/>
      <c r="AT761" s="249"/>
      <c r="AU761" s="249"/>
      <c r="AV761" s="249"/>
      <c r="AW761" s="249"/>
      <c r="AX761" s="249"/>
      <c r="AY761" s="249"/>
      <c r="AZ761" s="249"/>
      <c r="BA761" s="249"/>
      <c r="BB761" s="249"/>
      <c r="BC761" s="249"/>
      <c r="BD761" s="249"/>
      <c r="BE761" s="249"/>
      <c r="BF761" s="249"/>
      <c r="BG761" s="249"/>
      <c r="BH761" s="249"/>
      <c r="BI761" s="249"/>
      <c r="BJ761" s="249"/>
      <c r="BK761" s="249"/>
      <c r="BL761" s="249"/>
      <c r="BM761" s="249"/>
      <c r="BN761" s="249"/>
      <c r="BO761" s="249"/>
      <c r="BP761" s="249"/>
      <c r="BQ761" s="249"/>
      <c r="BR761" s="249"/>
      <c r="BS761" s="249"/>
      <c r="BT761" s="249"/>
      <c r="BU761" s="249"/>
      <c r="BV761" s="249"/>
      <c r="BW761" s="249"/>
      <c r="BX761" s="47"/>
      <c r="BY761" s="47"/>
      <c r="BZ761" s="47"/>
      <c r="CA761" s="47"/>
      <c r="CB761" s="47"/>
      <c r="CC761" s="47"/>
      <c r="CD761" s="47"/>
      <c r="CE761" s="47"/>
      <c r="CF761" s="47"/>
      <c r="CG761" s="47"/>
      <c r="CH761" s="47"/>
      <c r="CI761" s="47"/>
      <c r="CJ761" s="47"/>
      <c r="CK761" s="47"/>
      <c r="CL761" s="47"/>
      <c r="CM761" s="47"/>
      <c r="CN761" s="47"/>
      <c r="CO761" s="47"/>
      <c r="CP761" s="47"/>
      <c r="CQ761" s="47"/>
      <c r="CR761" s="47"/>
      <c r="CS761" s="47"/>
      <c r="CT761" s="47"/>
      <c r="CU761" s="47"/>
      <c r="CV761" s="47"/>
      <c r="CW761" s="47"/>
      <c r="CX761" s="47"/>
      <c r="CY761" s="47"/>
      <c r="CZ761" s="47"/>
      <c r="DA761" s="47"/>
      <c r="DB761" s="47"/>
      <c r="DC761" s="47"/>
      <c r="DD761" s="47"/>
      <c r="DE761" s="47"/>
      <c r="DF761" s="47"/>
      <c r="DG761" s="47"/>
      <c r="DH761" s="47"/>
      <c r="DI761" s="47"/>
      <c r="DJ761" s="47"/>
      <c r="DK761" s="47"/>
      <c r="DL761" s="47"/>
      <c r="DM761" s="47"/>
      <c r="DN761" s="47"/>
      <c r="DO761" s="47"/>
      <c r="DP761" s="47"/>
      <c r="DQ761" s="47"/>
      <c r="DR761" s="47"/>
      <c r="DS761" s="47"/>
      <c r="DT761" s="47"/>
      <c r="DU761" s="47"/>
      <c r="DV761" s="47"/>
      <c r="DW761" s="47"/>
      <c r="DX761" s="47"/>
      <c r="DY761" s="47"/>
      <c r="DZ761" s="47"/>
      <c r="EA761" s="47"/>
      <c r="EB761" s="47"/>
      <c r="EC761" s="47"/>
      <c r="ED761" s="47"/>
      <c r="EE761" s="47"/>
      <c r="EF761" s="47"/>
      <c r="EG761" s="47"/>
      <c r="EH761" s="47"/>
      <c r="EI761" s="47"/>
      <c r="EJ761" s="47"/>
      <c r="EK761" s="47"/>
      <c r="EL761" s="47"/>
      <c r="EM761" s="47"/>
      <c r="EN761" s="47"/>
      <c r="EO761" s="47"/>
      <c r="EP761" s="47"/>
      <c r="EQ761" s="47"/>
      <c r="ER761" s="47"/>
      <c r="ES761" s="47"/>
      <c r="ET761" s="47"/>
      <c r="EU761" s="47"/>
      <c r="EV761" s="47"/>
      <c r="EW761" s="47"/>
      <c r="EX761" s="47"/>
      <c r="EY761" s="47"/>
      <c r="EZ761" s="47"/>
      <c r="FA761" s="47"/>
      <c r="FB761" s="47"/>
      <c r="FC761" s="47"/>
      <c r="FD761" s="47"/>
      <c r="FE761" s="47"/>
      <c r="FF761" s="47"/>
      <c r="FG761" s="47"/>
      <c r="FH761" s="47"/>
      <c r="FI761" s="47"/>
      <c r="FJ761" s="47"/>
      <c r="FK761" s="47"/>
      <c r="FL761" s="47"/>
      <c r="FM761" s="47"/>
      <c r="FN761" s="47"/>
      <c r="FO761" s="47"/>
      <c r="FP761" s="47"/>
      <c r="FQ761" s="47"/>
      <c r="FR761" s="47"/>
      <c r="FS761" s="47"/>
      <c r="FT761" s="47"/>
      <c r="FU761" s="47"/>
      <c r="FV761" s="47"/>
      <c r="FW761" s="47"/>
      <c r="FX761" s="47"/>
      <c r="FY761" s="47"/>
      <c r="FZ761" s="47"/>
      <c r="GA761" s="47"/>
      <c r="GB761" s="47"/>
      <c r="GC761" s="47"/>
      <c r="GD761" s="47"/>
      <c r="GE761" s="47"/>
      <c r="GF761" s="47"/>
      <c r="GG761" s="47"/>
      <c r="GH761" s="47"/>
      <c r="GI761" s="47"/>
      <c r="GJ761" s="47"/>
      <c r="GK761" s="47"/>
      <c r="GL761" s="47"/>
      <c r="GM761" s="47"/>
      <c r="GN761" s="47"/>
      <c r="GO761" s="47"/>
      <c r="GP761" s="47"/>
      <c r="GQ761" s="47"/>
      <c r="GR761" s="47"/>
    </row>
    <row r="762" spans="1:200" s="53" customFormat="1" x14ac:dyDescent="0.2">
      <c r="A762" s="233"/>
      <c r="B762" s="47"/>
      <c r="C762" s="234"/>
      <c r="Z762" s="232"/>
      <c r="AA762" s="230"/>
      <c r="AB762" s="47"/>
      <c r="AC762" s="247"/>
      <c r="AD762" s="247"/>
      <c r="AE762" s="247"/>
      <c r="AF762" s="247"/>
      <c r="AG762" s="247"/>
      <c r="AH762" s="247"/>
      <c r="AI762" s="247"/>
      <c r="AJ762" s="247"/>
      <c r="AK762" s="249"/>
      <c r="AL762" s="249"/>
      <c r="AM762" s="249"/>
      <c r="AN762" s="249"/>
      <c r="AO762" s="249"/>
      <c r="AP762" s="249"/>
      <c r="AQ762" s="249"/>
      <c r="AR762" s="249"/>
      <c r="AS762" s="249"/>
      <c r="AT762" s="249"/>
      <c r="AU762" s="249"/>
      <c r="AV762" s="249"/>
      <c r="AW762" s="249"/>
      <c r="AX762" s="249"/>
      <c r="AY762" s="249"/>
      <c r="AZ762" s="249"/>
      <c r="BA762" s="249"/>
      <c r="BB762" s="249"/>
      <c r="BC762" s="249"/>
      <c r="BD762" s="249"/>
      <c r="BE762" s="249"/>
      <c r="BF762" s="249"/>
      <c r="BG762" s="249"/>
      <c r="BH762" s="249"/>
      <c r="BI762" s="249"/>
      <c r="BJ762" s="249"/>
      <c r="BK762" s="249"/>
      <c r="BL762" s="249"/>
      <c r="BM762" s="249"/>
      <c r="BN762" s="249"/>
      <c r="BO762" s="249"/>
      <c r="BP762" s="249"/>
      <c r="BQ762" s="249"/>
      <c r="BR762" s="249"/>
      <c r="BS762" s="249"/>
      <c r="BT762" s="249"/>
      <c r="BU762" s="249"/>
      <c r="BV762" s="249"/>
      <c r="BW762" s="249"/>
      <c r="BX762" s="47"/>
      <c r="BY762" s="47"/>
      <c r="BZ762" s="47"/>
      <c r="CA762" s="47"/>
      <c r="CB762" s="47"/>
      <c r="CC762" s="47"/>
      <c r="CD762" s="47"/>
      <c r="CE762" s="47"/>
      <c r="CF762" s="47"/>
      <c r="CG762" s="47"/>
      <c r="CH762" s="47"/>
      <c r="CI762" s="47"/>
      <c r="CJ762" s="47"/>
      <c r="CK762" s="47"/>
      <c r="CL762" s="47"/>
      <c r="CM762" s="47"/>
      <c r="CN762" s="47"/>
      <c r="CO762" s="47"/>
      <c r="CP762" s="47"/>
      <c r="CQ762" s="47"/>
      <c r="CR762" s="47"/>
      <c r="CS762" s="47"/>
      <c r="CT762" s="47"/>
      <c r="CU762" s="47"/>
      <c r="CV762" s="47"/>
      <c r="CW762" s="47"/>
      <c r="CX762" s="47"/>
      <c r="CY762" s="47"/>
      <c r="CZ762" s="47"/>
      <c r="DA762" s="47"/>
      <c r="DB762" s="47"/>
      <c r="DC762" s="47"/>
      <c r="DD762" s="47"/>
      <c r="DE762" s="47"/>
      <c r="DF762" s="47"/>
      <c r="DG762" s="47"/>
      <c r="DH762" s="47"/>
      <c r="DI762" s="47"/>
      <c r="DJ762" s="47"/>
      <c r="DK762" s="47"/>
      <c r="DL762" s="47"/>
      <c r="DM762" s="47"/>
      <c r="DN762" s="47"/>
      <c r="DO762" s="47"/>
      <c r="DP762" s="47"/>
      <c r="DQ762" s="47"/>
      <c r="DR762" s="47"/>
      <c r="DS762" s="47"/>
      <c r="DT762" s="47"/>
      <c r="DU762" s="47"/>
      <c r="DV762" s="47"/>
      <c r="DW762" s="47"/>
      <c r="DX762" s="47"/>
      <c r="DY762" s="47"/>
      <c r="DZ762" s="47"/>
      <c r="EA762" s="47"/>
      <c r="EB762" s="47"/>
      <c r="EC762" s="47"/>
      <c r="ED762" s="47"/>
      <c r="EE762" s="47"/>
      <c r="EF762" s="47"/>
      <c r="EG762" s="47"/>
      <c r="EH762" s="47"/>
      <c r="EI762" s="47"/>
      <c r="EJ762" s="47"/>
      <c r="EK762" s="47"/>
      <c r="EL762" s="47"/>
      <c r="EM762" s="47"/>
      <c r="EN762" s="47"/>
      <c r="EO762" s="47"/>
      <c r="EP762" s="47"/>
      <c r="EQ762" s="47"/>
      <c r="ER762" s="47"/>
      <c r="ES762" s="47"/>
      <c r="ET762" s="47"/>
      <c r="EU762" s="47"/>
      <c r="EV762" s="47"/>
      <c r="EW762" s="47"/>
      <c r="EX762" s="47"/>
      <c r="EY762" s="47"/>
      <c r="EZ762" s="47"/>
      <c r="FA762" s="47"/>
      <c r="FB762" s="47"/>
      <c r="FC762" s="47"/>
      <c r="FD762" s="47"/>
      <c r="FE762" s="47"/>
      <c r="FF762" s="47"/>
      <c r="FG762" s="47"/>
      <c r="FH762" s="47"/>
      <c r="FI762" s="47"/>
      <c r="FJ762" s="47"/>
      <c r="FK762" s="47"/>
      <c r="FL762" s="47"/>
      <c r="FM762" s="47"/>
      <c r="FN762" s="47"/>
      <c r="FO762" s="47"/>
      <c r="FP762" s="47"/>
      <c r="FQ762" s="47"/>
      <c r="FR762" s="47"/>
      <c r="FS762" s="47"/>
      <c r="FT762" s="47"/>
      <c r="FU762" s="47"/>
      <c r="FV762" s="47"/>
      <c r="FW762" s="47"/>
      <c r="FX762" s="47"/>
      <c r="FY762" s="47"/>
      <c r="FZ762" s="47"/>
      <c r="GA762" s="47"/>
      <c r="GB762" s="47"/>
      <c r="GC762" s="47"/>
      <c r="GD762" s="47"/>
      <c r="GE762" s="47"/>
      <c r="GF762" s="47"/>
      <c r="GG762" s="47"/>
      <c r="GH762" s="47"/>
      <c r="GI762" s="47"/>
      <c r="GJ762" s="47"/>
      <c r="GK762" s="47"/>
      <c r="GL762" s="47"/>
      <c r="GM762" s="47"/>
      <c r="GN762" s="47"/>
      <c r="GO762" s="47"/>
      <c r="GP762" s="47"/>
      <c r="GQ762" s="47"/>
      <c r="GR762" s="47"/>
    </row>
    <row r="763" spans="1:200" s="53" customFormat="1" x14ac:dyDescent="0.2">
      <c r="A763" s="233"/>
      <c r="B763" s="47"/>
      <c r="C763" s="234"/>
      <c r="Z763" s="232"/>
      <c r="AA763" s="230"/>
      <c r="AB763" s="47"/>
      <c r="AC763" s="247"/>
      <c r="AD763" s="247"/>
      <c r="AE763" s="247"/>
      <c r="AF763" s="247"/>
      <c r="AG763" s="247"/>
      <c r="AH763" s="247"/>
      <c r="AI763" s="247"/>
      <c r="AJ763" s="247"/>
      <c r="AK763" s="249"/>
      <c r="AL763" s="249"/>
      <c r="AM763" s="249"/>
      <c r="AN763" s="249"/>
      <c r="AO763" s="249"/>
      <c r="AP763" s="249"/>
      <c r="AQ763" s="249"/>
      <c r="AR763" s="249"/>
      <c r="AS763" s="249"/>
      <c r="AT763" s="249"/>
      <c r="AU763" s="249"/>
      <c r="AV763" s="249"/>
      <c r="AW763" s="249"/>
      <c r="AX763" s="249"/>
      <c r="AY763" s="249"/>
      <c r="AZ763" s="249"/>
      <c r="BA763" s="249"/>
      <c r="BB763" s="249"/>
      <c r="BC763" s="249"/>
      <c r="BD763" s="249"/>
      <c r="BE763" s="249"/>
      <c r="BF763" s="249"/>
      <c r="BG763" s="249"/>
      <c r="BH763" s="249"/>
      <c r="BI763" s="249"/>
      <c r="BJ763" s="249"/>
      <c r="BK763" s="249"/>
      <c r="BL763" s="249"/>
      <c r="BM763" s="249"/>
      <c r="BN763" s="249"/>
      <c r="BO763" s="249"/>
      <c r="BP763" s="249"/>
      <c r="BQ763" s="249"/>
      <c r="BR763" s="249"/>
      <c r="BS763" s="249"/>
      <c r="BT763" s="249"/>
      <c r="BU763" s="249"/>
      <c r="BV763" s="249"/>
      <c r="BW763" s="249"/>
      <c r="BX763" s="47"/>
      <c r="BY763" s="47"/>
      <c r="BZ763" s="47"/>
      <c r="CA763" s="47"/>
      <c r="CB763" s="47"/>
      <c r="CC763" s="47"/>
      <c r="CD763" s="47"/>
      <c r="CE763" s="47"/>
      <c r="CF763" s="47"/>
      <c r="CG763" s="47"/>
      <c r="CH763" s="47"/>
      <c r="CI763" s="47"/>
      <c r="CJ763" s="47"/>
      <c r="CK763" s="47"/>
      <c r="CL763" s="47"/>
      <c r="CM763" s="47"/>
      <c r="CN763" s="47"/>
      <c r="CO763" s="47"/>
      <c r="CP763" s="47"/>
      <c r="CQ763" s="47"/>
      <c r="CR763" s="47"/>
      <c r="CS763" s="47"/>
      <c r="CT763" s="47"/>
      <c r="CU763" s="47"/>
      <c r="CV763" s="47"/>
      <c r="CW763" s="47"/>
      <c r="CX763" s="47"/>
      <c r="CY763" s="47"/>
      <c r="CZ763" s="47"/>
      <c r="DA763" s="47"/>
      <c r="DB763" s="47"/>
      <c r="DC763" s="47"/>
      <c r="DD763" s="47"/>
      <c r="DE763" s="47"/>
      <c r="DF763" s="47"/>
      <c r="DG763" s="47"/>
      <c r="DH763" s="47"/>
      <c r="DI763" s="47"/>
      <c r="DJ763" s="47"/>
      <c r="DK763" s="47"/>
      <c r="DL763" s="47"/>
      <c r="DM763" s="47"/>
      <c r="DN763" s="47"/>
      <c r="DO763" s="47"/>
      <c r="DP763" s="47"/>
      <c r="DQ763" s="47"/>
      <c r="DR763" s="47"/>
      <c r="DS763" s="47"/>
      <c r="DT763" s="47"/>
      <c r="DU763" s="47"/>
      <c r="DV763" s="47"/>
      <c r="DW763" s="47"/>
      <c r="DX763" s="47"/>
      <c r="DY763" s="47"/>
      <c r="DZ763" s="47"/>
      <c r="EA763" s="47"/>
      <c r="EB763" s="47"/>
      <c r="EC763" s="47"/>
      <c r="ED763" s="47"/>
      <c r="EE763" s="47"/>
      <c r="EF763" s="47"/>
      <c r="EG763" s="47"/>
      <c r="EH763" s="47"/>
      <c r="EI763" s="47"/>
      <c r="EJ763" s="47"/>
      <c r="EK763" s="47"/>
      <c r="EL763" s="47"/>
      <c r="EM763" s="47"/>
      <c r="EN763" s="47"/>
      <c r="EO763" s="47"/>
      <c r="EP763" s="47"/>
      <c r="EQ763" s="47"/>
      <c r="ER763" s="47"/>
      <c r="ES763" s="47"/>
      <c r="ET763" s="47"/>
      <c r="EU763" s="47"/>
      <c r="EV763" s="47"/>
      <c r="EW763" s="47"/>
      <c r="EX763" s="47"/>
      <c r="EY763" s="47"/>
      <c r="EZ763" s="47"/>
      <c r="FA763" s="47"/>
      <c r="FB763" s="47"/>
      <c r="FC763" s="47"/>
      <c r="FD763" s="47"/>
      <c r="FE763" s="47"/>
      <c r="FF763" s="47"/>
      <c r="FG763" s="47"/>
      <c r="FH763" s="47"/>
      <c r="FI763" s="47"/>
      <c r="FJ763" s="47"/>
      <c r="FK763" s="47"/>
      <c r="FL763" s="47"/>
      <c r="FM763" s="47"/>
      <c r="FN763" s="47"/>
      <c r="FO763" s="47"/>
      <c r="FP763" s="47"/>
      <c r="FQ763" s="47"/>
      <c r="FR763" s="47"/>
      <c r="FS763" s="47"/>
      <c r="FT763" s="47"/>
      <c r="FU763" s="47"/>
      <c r="FV763" s="47"/>
      <c r="FW763" s="47"/>
      <c r="FX763" s="47"/>
      <c r="FY763" s="47"/>
      <c r="FZ763" s="47"/>
      <c r="GA763" s="47"/>
      <c r="GB763" s="47"/>
      <c r="GC763" s="47"/>
      <c r="GD763" s="47"/>
      <c r="GE763" s="47"/>
      <c r="GF763" s="47"/>
      <c r="GG763" s="47"/>
      <c r="GH763" s="47"/>
      <c r="GI763" s="47"/>
      <c r="GJ763" s="47"/>
      <c r="GK763" s="47"/>
      <c r="GL763" s="47"/>
      <c r="GM763" s="47"/>
      <c r="GN763" s="47"/>
      <c r="GO763" s="47"/>
      <c r="GP763" s="47"/>
      <c r="GQ763" s="47"/>
      <c r="GR763" s="47"/>
    </row>
    <row r="764" spans="1:200" s="53" customFormat="1" x14ac:dyDescent="0.2">
      <c r="A764" s="233"/>
      <c r="B764" s="47"/>
      <c r="C764" s="234"/>
      <c r="Z764" s="232"/>
      <c r="AA764" s="230"/>
      <c r="AB764" s="47"/>
      <c r="AC764" s="247"/>
      <c r="AD764" s="247"/>
      <c r="AE764" s="247"/>
      <c r="AF764" s="247"/>
      <c r="AG764" s="247"/>
      <c r="AH764" s="247"/>
      <c r="AI764" s="247"/>
      <c r="AJ764" s="247"/>
      <c r="AK764" s="249"/>
      <c r="AL764" s="249"/>
      <c r="AM764" s="249"/>
      <c r="AN764" s="249"/>
      <c r="AO764" s="249"/>
      <c r="AP764" s="249"/>
      <c r="AQ764" s="249"/>
      <c r="AR764" s="249"/>
      <c r="AS764" s="249"/>
      <c r="AT764" s="249"/>
      <c r="AU764" s="249"/>
      <c r="AV764" s="249"/>
      <c r="AW764" s="249"/>
      <c r="AX764" s="249"/>
      <c r="AY764" s="249"/>
      <c r="AZ764" s="249"/>
      <c r="BA764" s="249"/>
      <c r="BB764" s="249"/>
      <c r="BC764" s="249"/>
      <c r="BD764" s="249"/>
      <c r="BE764" s="249"/>
      <c r="BF764" s="249"/>
      <c r="BG764" s="249"/>
      <c r="BH764" s="249"/>
      <c r="BI764" s="249"/>
      <c r="BJ764" s="249"/>
      <c r="BK764" s="249"/>
      <c r="BL764" s="249"/>
      <c r="BM764" s="249"/>
      <c r="BN764" s="249"/>
      <c r="BO764" s="249"/>
      <c r="BP764" s="249"/>
      <c r="BQ764" s="249"/>
      <c r="BR764" s="249"/>
      <c r="BS764" s="249"/>
      <c r="BT764" s="249"/>
      <c r="BU764" s="249"/>
      <c r="BV764" s="249"/>
      <c r="BW764" s="249"/>
      <c r="BX764" s="47"/>
      <c r="BY764" s="47"/>
      <c r="BZ764" s="47"/>
      <c r="CA764" s="47"/>
      <c r="CB764" s="47"/>
      <c r="CC764" s="47"/>
      <c r="CD764" s="47"/>
      <c r="CE764" s="47"/>
      <c r="CF764" s="47"/>
      <c r="CG764" s="47"/>
      <c r="CH764" s="47"/>
      <c r="CI764" s="47"/>
      <c r="CJ764" s="47"/>
      <c r="CK764" s="47"/>
      <c r="CL764" s="47"/>
      <c r="CM764" s="47"/>
      <c r="CN764" s="47"/>
      <c r="CO764" s="47"/>
      <c r="CP764" s="47"/>
      <c r="CQ764" s="47"/>
      <c r="CR764" s="47"/>
      <c r="CS764" s="47"/>
      <c r="CT764" s="47"/>
      <c r="CU764" s="47"/>
      <c r="CV764" s="47"/>
      <c r="CW764" s="47"/>
      <c r="CX764" s="47"/>
      <c r="CY764" s="47"/>
      <c r="CZ764" s="47"/>
      <c r="DA764" s="47"/>
      <c r="DB764" s="47"/>
      <c r="DC764" s="47"/>
      <c r="DD764" s="47"/>
      <c r="DE764" s="47"/>
      <c r="DF764" s="47"/>
      <c r="DG764" s="47"/>
      <c r="DH764" s="47"/>
      <c r="DI764" s="47"/>
      <c r="DJ764" s="47"/>
      <c r="DK764" s="47"/>
      <c r="DL764" s="47"/>
      <c r="DM764" s="47"/>
      <c r="DN764" s="47"/>
      <c r="DO764" s="47"/>
      <c r="DP764" s="47"/>
      <c r="DQ764" s="47"/>
      <c r="DR764" s="47"/>
      <c r="DS764" s="47"/>
      <c r="DT764" s="47"/>
      <c r="DU764" s="47"/>
      <c r="DV764" s="47"/>
      <c r="DW764" s="47"/>
      <c r="DX764" s="47"/>
      <c r="DY764" s="47"/>
      <c r="DZ764" s="47"/>
      <c r="EA764" s="47"/>
      <c r="EB764" s="47"/>
      <c r="EC764" s="47"/>
      <c r="ED764" s="47"/>
      <c r="EE764" s="47"/>
      <c r="EF764" s="47"/>
      <c r="EG764" s="47"/>
      <c r="EH764" s="47"/>
      <c r="EI764" s="47"/>
      <c r="EJ764" s="47"/>
      <c r="EK764" s="47"/>
      <c r="EL764" s="47"/>
      <c r="EM764" s="47"/>
      <c r="EN764" s="47"/>
      <c r="EO764" s="47"/>
      <c r="EP764" s="47"/>
      <c r="EQ764" s="47"/>
      <c r="ER764" s="47"/>
      <c r="ES764" s="47"/>
      <c r="ET764" s="47"/>
      <c r="EU764" s="47"/>
      <c r="EV764" s="47"/>
      <c r="EW764" s="47"/>
      <c r="EX764" s="47"/>
      <c r="EY764" s="47"/>
      <c r="EZ764" s="47"/>
      <c r="FA764" s="47"/>
      <c r="FB764" s="47"/>
      <c r="FC764" s="47"/>
      <c r="FD764" s="47"/>
      <c r="FE764" s="47"/>
      <c r="FF764" s="47"/>
      <c r="FG764" s="47"/>
      <c r="FH764" s="47"/>
      <c r="FI764" s="47"/>
      <c r="FJ764" s="47"/>
      <c r="FK764" s="47"/>
      <c r="FL764" s="47"/>
      <c r="FM764" s="47"/>
      <c r="FN764" s="47"/>
      <c r="FO764" s="47"/>
      <c r="FP764" s="47"/>
      <c r="FQ764" s="47"/>
      <c r="FR764" s="47"/>
      <c r="FS764" s="47"/>
      <c r="FT764" s="47"/>
      <c r="FU764" s="47"/>
      <c r="FV764" s="47"/>
      <c r="FW764" s="47"/>
      <c r="FX764" s="47"/>
      <c r="FY764" s="47"/>
      <c r="FZ764" s="47"/>
      <c r="GA764" s="47"/>
      <c r="GB764" s="47"/>
      <c r="GC764" s="47"/>
      <c r="GD764" s="47"/>
      <c r="GE764" s="47"/>
      <c r="GF764" s="47"/>
      <c r="GG764" s="47"/>
      <c r="GH764" s="47"/>
      <c r="GI764" s="47"/>
      <c r="GJ764" s="47"/>
      <c r="GK764" s="47"/>
      <c r="GL764" s="47"/>
      <c r="GM764" s="47"/>
      <c r="GN764" s="47"/>
      <c r="GO764" s="47"/>
      <c r="GP764" s="47"/>
      <c r="GQ764" s="47"/>
      <c r="GR764" s="47"/>
    </row>
    <row r="765" spans="1:200" s="53" customFormat="1" x14ac:dyDescent="0.2">
      <c r="A765" s="233"/>
      <c r="B765" s="47"/>
      <c r="C765" s="234"/>
      <c r="Z765" s="232"/>
      <c r="AA765" s="230"/>
      <c r="AB765" s="47"/>
      <c r="AC765" s="247"/>
      <c r="AD765" s="247"/>
      <c r="AE765" s="247"/>
      <c r="AF765" s="247"/>
      <c r="AG765" s="247"/>
      <c r="AH765" s="247"/>
      <c r="AI765" s="247"/>
      <c r="AJ765" s="247"/>
      <c r="AK765" s="249"/>
      <c r="AL765" s="249"/>
      <c r="AM765" s="249"/>
      <c r="AN765" s="249"/>
      <c r="AO765" s="249"/>
      <c r="AP765" s="249"/>
      <c r="AQ765" s="249"/>
      <c r="AR765" s="249"/>
      <c r="AS765" s="249"/>
      <c r="AT765" s="249"/>
      <c r="AU765" s="249"/>
      <c r="AV765" s="249"/>
      <c r="AW765" s="249"/>
      <c r="AX765" s="249"/>
      <c r="AY765" s="249"/>
      <c r="AZ765" s="249"/>
      <c r="BA765" s="249"/>
      <c r="BB765" s="249"/>
      <c r="BC765" s="249"/>
      <c r="BD765" s="249"/>
      <c r="BE765" s="249"/>
      <c r="BF765" s="249"/>
      <c r="BG765" s="249"/>
      <c r="BH765" s="249"/>
      <c r="BI765" s="249"/>
      <c r="BJ765" s="249"/>
      <c r="BK765" s="249"/>
      <c r="BL765" s="249"/>
      <c r="BM765" s="249"/>
      <c r="BN765" s="249"/>
      <c r="BO765" s="249"/>
      <c r="BP765" s="249"/>
      <c r="BQ765" s="249"/>
      <c r="BR765" s="249"/>
      <c r="BS765" s="249"/>
      <c r="BT765" s="249"/>
      <c r="BU765" s="249"/>
      <c r="BV765" s="249"/>
      <c r="BW765" s="249"/>
      <c r="BX765" s="47"/>
      <c r="BY765" s="47"/>
      <c r="BZ765" s="47"/>
      <c r="CA765" s="47"/>
      <c r="CB765" s="47"/>
      <c r="CC765" s="47"/>
      <c r="CD765" s="47"/>
      <c r="CE765" s="47"/>
      <c r="CF765" s="47"/>
      <c r="CG765" s="47"/>
      <c r="CH765" s="47"/>
      <c r="CI765" s="47"/>
      <c r="CJ765" s="47"/>
      <c r="CK765" s="47"/>
      <c r="CL765" s="47"/>
      <c r="CM765" s="47"/>
      <c r="CN765" s="47"/>
      <c r="CO765" s="47"/>
      <c r="CP765" s="47"/>
      <c r="CQ765" s="47"/>
      <c r="CR765" s="47"/>
      <c r="CS765" s="47"/>
      <c r="CT765" s="47"/>
      <c r="CU765" s="47"/>
      <c r="CV765" s="47"/>
      <c r="CW765" s="47"/>
      <c r="CX765" s="47"/>
      <c r="CY765" s="47"/>
      <c r="CZ765" s="47"/>
      <c r="DA765" s="47"/>
      <c r="DB765" s="47"/>
      <c r="DC765" s="47"/>
      <c r="DD765" s="47"/>
      <c r="DE765" s="47"/>
      <c r="DF765" s="47"/>
      <c r="DG765" s="47"/>
      <c r="DH765" s="47"/>
      <c r="DI765" s="47"/>
      <c r="DJ765" s="47"/>
      <c r="DK765" s="47"/>
      <c r="DL765" s="47"/>
      <c r="DM765" s="47"/>
      <c r="DN765" s="47"/>
      <c r="DO765" s="47"/>
      <c r="DP765" s="47"/>
      <c r="DQ765" s="47"/>
      <c r="DR765" s="47"/>
      <c r="DS765" s="47"/>
      <c r="DT765" s="47"/>
      <c r="DU765" s="47"/>
      <c r="DV765" s="47"/>
      <c r="DW765" s="47"/>
      <c r="DX765" s="47"/>
      <c r="DY765" s="47"/>
      <c r="DZ765" s="47"/>
      <c r="EA765" s="47"/>
      <c r="EB765" s="47"/>
      <c r="EC765" s="47"/>
      <c r="ED765" s="47"/>
      <c r="EE765" s="47"/>
      <c r="EF765" s="47"/>
      <c r="EG765" s="47"/>
      <c r="EH765" s="47"/>
      <c r="EI765" s="47"/>
      <c r="EJ765" s="47"/>
      <c r="EK765" s="47"/>
      <c r="EL765" s="47"/>
      <c r="EM765" s="47"/>
      <c r="EN765" s="47"/>
      <c r="EO765" s="47"/>
      <c r="EP765" s="47"/>
      <c r="EQ765" s="47"/>
      <c r="ER765" s="47"/>
      <c r="ES765" s="47"/>
      <c r="ET765" s="47"/>
      <c r="EU765" s="47"/>
      <c r="EV765" s="47"/>
      <c r="EW765" s="47"/>
      <c r="EX765" s="47"/>
      <c r="EY765" s="47"/>
      <c r="EZ765" s="47"/>
      <c r="FA765" s="47"/>
      <c r="FB765" s="47"/>
      <c r="FC765" s="47"/>
      <c r="FD765" s="47"/>
      <c r="FE765" s="47"/>
      <c r="FF765" s="47"/>
      <c r="FG765" s="47"/>
      <c r="FH765" s="47"/>
      <c r="FI765" s="47"/>
      <c r="FJ765" s="47"/>
      <c r="FK765" s="47"/>
      <c r="FL765" s="47"/>
      <c r="FM765" s="47"/>
      <c r="FN765" s="47"/>
      <c r="FO765" s="47"/>
      <c r="FP765" s="47"/>
      <c r="FQ765" s="47"/>
      <c r="FR765" s="47"/>
      <c r="FS765" s="47"/>
      <c r="FT765" s="47"/>
      <c r="FU765" s="47"/>
      <c r="FV765" s="47"/>
      <c r="FW765" s="47"/>
      <c r="FX765" s="47"/>
      <c r="FY765" s="47"/>
      <c r="FZ765" s="47"/>
      <c r="GA765" s="47"/>
      <c r="GB765" s="47"/>
      <c r="GC765" s="47"/>
      <c r="GD765" s="47"/>
      <c r="GE765" s="47"/>
      <c r="GF765" s="47"/>
      <c r="GG765" s="47"/>
      <c r="GH765" s="47"/>
      <c r="GI765" s="47"/>
      <c r="GJ765" s="47"/>
      <c r="GK765" s="47"/>
      <c r="GL765" s="47"/>
      <c r="GM765" s="47"/>
      <c r="GN765" s="47"/>
      <c r="GO765" s="47"/>
      <c r="GP765" s="47"/>
      <c r="GQ765" s="47"/>
      <c r="GR765" s="47"/>
    </row>
    <row r="766" spans="1:200" s="53" customFormat="1" x14ac:dyDescent="0.2">
      <c r="A766" s="233"/>
      <c r="B766" s="47"/>
      <c r="C766" s="234"/>
      <c r="Z766" s="232"/>
      <c r="AA766" s="230"/>
      <c r="AB766" s="47"/>
      <c r="AC766" s="247"/>
      <c r="AD766" s="247"/>
      <c r="AE766" s="247"/>
      <c r="AF766" s="247"/>
      <c r="AG766" s="247"/>
      <c r="AH766" s="247"/>
      <c r="AI766" s="247"/>
      <c r="AJ766" s="247"/>
      <c r="AK766" s="249"/>
      <c r="AL766" s="249"/>
      <c r="AM766" s="249"/>
      <c r="AN766" s="249"/>
      <c r="AO766" s="249"/>
      <c r="AP766" s="249"/>
      <c r="AQ766" s="249"/>
      <c r="AR766" s="249"/>
      <c r="AS766" s="249"/>
      <c r="AT766" s="249"/>
      <c r="AU766" s="249"/>
      <c r="AV766" s="249"/>
      <c r="AW766" s="249"/>
      <c r="AX766" s="249"/>
      <c r="AY766" s="249"/>
      <c r="AZ766" s="249"/>
      <c r="BA766" s="249"/>
      <c r="BB766" s="249"/>
      <c r="BC766" s="249"/>
      <c r="BD766" s="249"/>
      <c r="BE766" s="249"/>
      <c r="BF766" s="249"/>
      <c r="BG766" s="249"/>
      <c r="BH766" s="249"/>
      <c r="BI766" s="249"/>
      <c r="BJ766" s="249"/>
      <c r="BK766" s="249"/>
      <c r="BL766" s="249"/>
      <c r="BM766" s="249"/>
      <c r="BN766" s="249"/>
      <c r="BO766" s="249"/>
      <c r="BP766" s="249"/>
      <c r="BQ766" s="249"/>
      <c r="BR766" s="249"/>
      <c r="BS766" s="249"/>
      <c r="BT766" s="249"/>
      <c r="BU766" s="249"/>
      <c r="BV766" s="249"/>
      <c r="BW766" s="249"/>
      <c r="BX766" s="47"/>
      <c r="BY766" s="47"/>
      <c r="BZ766" s="47"/>
      <c r="CA766" s="47"/>
      <c r="CB766" s="47"/>
      <c r="CC766" s="47"/>
      <c r="CD766" s="47"/>
      <c r="CE766" s="47"/>
      <c r="CF766" s="47"/>
      <c r="CG766" s="47"/>
      <c r="CH766" s="47"/>
      <c r="CI766" s="47"/>
      <c r="CJ766" s="47"/>
      <c r="CK766" s="47"/>
      <c r="CL766" s="47"/>
      <c r="CM766" s="47"/>
      <c r="CN766" s="47"/>
      <c r="CO766" s="47"/>
      <c r="CP766" s="47"/>
      <c r="CQ766" s="47"/>
      <c r="CR766" s="47"/>
      <c r="CS766" s="47"/>
      <c r="CT766" s="47"/>
      <c r="CU766" s="47"/>
      <c r="CV766" s="47"/>
      <c r="CW766" s="47"/>
      <c r="CX766" s="47"/>
      <c r="CY766" s="47"/>
      <c r="CZ766" s="47"/>
      <c r="DA766" s="47"/>
      <c r="DB766" s="47"/>
      <c r="DC766" s="47"/>
      <c r="DD766" s="47"/>
      <c r="DE766" s="47"/>
      <c r="DF766" s="47"/>
      <c r="DG766" s="47"/>
      <c r="DH766" s="47"/>
      <c r="DI766" s="47"/>
      <c r="DJ766" s="47"/>
      <c r="DK766" s="47"/>
      <c r="DL766" s="47"/>
      <c r="DM766" s="47"/>
      <c r="DN766" s="47"/>
      <c r="DO766" s="47"/>
      <c r="DP766" s="47"/>
      <c r="DQ766" s="47"/>
      <c r="DR766" s="47"/>
      <c r="DS766" s="47"/>
      <c r="DT766" s="47"/>
      <c r="DU766" s="47"/>
      <c r="DV766" s="47"/>
      <c r="DW766" s="47"/>
      <c r="DX766" s="47"/>
      <c r="DY766" s="47"/>
      <c r="DZ766" s="47"/>
      <c r="EA766" s="47"/>
      <c r="EB766" s="47"/>
      <c r="EC766" s="47"/>
      <c r="ED766" s="47"/>
      <c r="EE766" s="47"/>
      <c r="EF766" s="47"/>
      <c r="EG766" s="47"/>
      <c r="EH766" s="47"/>
      <c r="EI766" s="47"/>
      <c r="EJ766" s="47"/>
      <c r="EK766" s="47"/>
      <c r="EL766" s="47"/>
      <c r="EM766" s="47"/>
      <c r="EN766" s="47"/>
      <c r="EO766" s="47"/>
      <c r="EP766" s="47"/>
      <c r="EQ766" s="47"/>
      <c r="ER766" s="47"/>
      <c r="ES766" s="47"/>
      <c r="ET766" s="47"/>
      <c r="EU766" s="47"/>
      <c r="EV766" s="47"/>
      <c r="EW766" s="47"/>
      <c r="EX766" s="47"/>
      <c r="EY766" s="47"/>
      <c r="EZ766" s="47"/>
      <c r="FA766" s="47"/>
      <c r="FB766" s="47"/>
      <c r="FC766" s="47"/>
      <c r="FD766" s="47"/>
      <c r="FE766" s="47"/>
      <c r="FF766" s="47"/>
      <c r="FG766" s="47"/>
      <c r="FH766" s="47"/>
      <c r="FI766" s="47"/>
      <c r="FJ766" s="47"/>
      <c r="FK766" s="47"/>
      <c r="FL766" s="47"/>
      <c r="FM766" s="47"/>
      <c r="FN766" s="47"/>
      <c r="FO766" s="47"/>
      <c r="FP766" s="47"/>
      <c r="FQ766" s="47"/>
      <c r="FR766" s="47"/>
      <c r="FS766" s="47"/>
      <c r="FT766" s="47"/>
      <c r="FU766" s="47"/>
      <c r="FV766" s="47"/>
      <c r="FW766" s="47"/>
      <c r="FX766" s="47"/>
      <c r="FY766" s="47"/>
      <c r="FZ766" s="47"/>
      <c r="GA766" s="47"/>
      <c r="GB766" s="47"/>
      <c r="GC766" s="47"/>
      <c r="GD766" s="47"/>
      <c r="GE766" s="47"/>
      <c r="GF766" s="47"/>
      <c r="GG766" s="47"/>
      <c r="GH766" s="47"/>
      <c r="GI766" s="47"/>
      <c r="GJ766" s="47"/>
      <c r="GK766" s="47"/>
      <c r="GL766" s="47"/>
      <c r="GM766" s="47"/>
      <c r="GN766" s="47"/>
      <c r="GO766" s="47"/>
      <c r="GP766" s="47"/>
      <c r="GQ766" s="47"/>
      <c r="GR766" s="47"/>
    </row>
    <row r="767" spans="1:200" s="53" customFormat="1" x14ac:dyDescent="0.2">
      <c r="A767" s="233"/>
      <c r="B767" s="47"/>
      <c r="C767" s="234"/>
      <c r="Z767" s="232"/>
      <c r="AA767" s="230"/>
      <c r="AB767" s="47"/>
      <c r="AC767" s="247"/>
      <c r="AD767" s="247"/>
      <c r="AE767" s="247"/>
      <c r="AF767" s="247"/>
      <c r="AG767" s="247"/>
      <c r="AH767" s="247"/>
      <c r="AI767" s="247"/>
      <c r="AJ767" s="247"/>
      <c r="AK767" s="249"/>
      <c r="AL767" s="249"/>
      <c r="AM767" s="249"/>
      <c r="AN767" s="249"/>
      <c r="AO767" s="249"/>
      <c r="AP767" s="249"/>
      <c r="AQ767" s="249"/>
      <c r="AR767" s="249"/>
      <c r="AS767" s="249"/>
      <c r="AT767" s="249"/>
      <c r="AU767" s="249"/>
      <c r="AV767" s="249"/>
      <c r="AW767" s="249"/>
      <c r="AX767" s="249"/>
      <c r="AY767" s="249"/>
      <c r="AZ767" s="249"/>
      <c r="BA767" s="249"/>
      <c r="BB767" s="249"/>
      <c r="BC767" s="249"/>
      <c r="BD767" s="249"/>
      <c r="BE767" s="249"/>
      <c r="BF767" s="249"/>
      <c r="BG767" s="249"/>
      <c r="BH767" s="249"/>
      <c r="BI767" s="249"/>
      <c r="BJ767" s="249"/>
      <c r="BK767" s="249"/>
      <c r="BL767" s="249"/>
      <c r="BM767" s="249"/>
      <c r="BN767" s="249"/>
      <c r="BO767" s="249"/>
      <c r="BP767" s="249"/>
      <c r="BQ767" s="249"/>
      <c r="BR767" s="249"/>
      <c r="BS767" s="249"/>
      <c r="BT767" s="249"/>
      <c r="BU767" s="249"/>
      <c r="BV767" s="249"/>
      <c r="BW767" s="249"/>
      <c r="BX767" s="47"/>
      <c r="BY767" s="47"/>
      <c r="BZ767" s="47"/>
      <c r="CA767" s="47"/>
      <c r="CB767" s="47"/>
      <c r="CC767" s="47"/>
      <c r="CD767" s="47"/>
      <c r="CE767" s="47"/>
      <c r="CF767" s="47"/>
      <c r="CG767" s="47"/>
      <c r="CH767" s="47"/>
      <c r="CI767" s="47"/>
      <c r="CJ767" s="47"/>
      <c r="CK767" s="47"/>
      <c r="CL767" s="47"/>
      <c r="CM767" s="47"/>
      <c r="CN767" s="47"/>
      <c r="CO767" s="47"/>
      <c r="CP767" s="47"/>
      <c r="CQ767" s="47"/>
      <c r="CR767" s="47"/>
      <c r="CS767" s="47"/>
      <c r="CT767" s="47"/>
      <c r="CU767" s="47"/>
      <c r="CV767" s="47"/>
      <c r="CW767" s="47"/>
      <c r="CX767" s="47"/>
      <c r="CY767" s="47"/>
      <c r="CZ767" s="47"/>
      <c r="DA767" s="47"/>
      <c r="DB767" s="47"/>
      <c r="DC767" s="47"/>
      <c r="DD767" s="47"/>
      <c r="DE767" s="47"/>
      <c r="DF767" s="47"/>
      <c r="DG767" s="47"/>
      <c r="DH767" s="47"/>
      <c r="DI767" s="47"/>
      <c r="DJ767" s="47"/>
      <c r="DK767" s="47"/>
      <c r="DL767" s="47"/>
      <c r="DM767" s="47"/>
      <c r="DN767" s="47"/>
      <c r="DO767" s="47"/>
      <c r="DP767" s="47"/>
      <c r="DQ767" s="47"/>
      <c r="DR767" s="47"/>
      <c r="DS767" s="47"/>
      <c r="DT767" s="47"/>
      <c r="DU767" s="47"/>
      <c r="DV767" s="47"/>
      <c r="DW767" s="47"/>
      <c r="DX767" s="47"/>
      <c r="DY767" s="47"/>
      <c r="DZ767" s="47"/>
      <c r="EA767" s="47"/>
      <c r="EB767" s="47"/>
      <c r="EC767" s="47"/>
      <c r="ED767" s="47"/>
      <c r="EE767" s="47"/>
      <c r="EF767" s="47"/>
      <c r="EG767" s="47"/>
      <c r="EH767" s="47"/>
      <c r="EI767" s="47"/>
      <c r="EJ767" s="47"/>
      <c r="EK767" s="47"/>
      <c r="EL767" s="47"/>
      <c r="EM767" s="47"/>
      <c r="EN767" s="47"/>
      <c r="EO767" s="47"/>
      <c r="EP767" s="47"/>
      <c r="EQ767" s="47"/>
      <c r="ER767" s="47"/>
      <c r="ES767" s="47"/>
      <c r="ET767" s="47"/>
      <c r="EU767" s="47"/>
      <c r="EV767" s="47"/>
      <c r="EW767" s="47"/>
      <c r="EX767" s="47"/>
      <c r="EY767" s="47"/>
      <c r="EZ767" s="47"/>
      <c r="FA767" s="47"/>
      <c r="FB767" s="47"/>
      <c r="FC767" s="47"/>
      <c r="FD767" s="47"/>
      <c r="FE767" s="47"/>
      <c r="FF767" s="47"/>
      <c r="FG767" s="47"/>
      <c r="FH767" s="47"/>
      <c r="FI767" s="47"/>
      <c r="FJ767" s="47"/>
      <c r="FK767" s="47"/>
      <c r="FL767" s="47"/>
      <c r="FM767" s="47"/>
      <c r="FN767" s="47"/>
      <c r="FO767" s="47"/>
      <c r="FP767" s="47"/>
      <c r="FQ767" s="47"/>
      <c r="FR767" s="47"/>
      <c r="FS767" s="47"/>
      <c r="FT767" s="47"/>
      <c r="FU767" s="47"/>
      <c r="FV767" s="47"/>
      <c r="FW767" s="47"/>
      <c r="FX767" s="47"/>
      <c r="FY767" s="47"/>
      <c r="FZ767" s="47"/>
      <c r="GA767" s="47"/>
      <c r="GB767" s="47"/>
      <c r="GC767" s="47"/>
      <c r="GD767" s="47"/>
      <c r="GE767" s="47"/>
      <c r="GF767" s="47"/>
      <c r="GG767" s="47"/>
      <c r="GH767" s="47"/>
      <c r="GI767" s="47"/>
      <c r="GJ767" s="47"/>
      <c r="GK767" s="47"/>
      <c r="GL767" s="47"/>
      <c r="GM767" s="47"/>
      <c r="GN767" s="47"/>
      <c r="GO767" s="47"/>
      <c r="GP767" s="47"/>
      <c r="GQ767" s="47"/>
      <c r="GR767" s="47"/>
    </row>
    <row r="768" spans="1:200" s="53" customFormat="1" x14ac:dyDescent="0.2">
      <c r="A768" s="233"/>
      <c r="B768" s="47"/>
      <c r="C768" s="234"/>
      <c r="Z768" s="232"/>
      <c r="AA768" s="230"/>
      <c r="AB768" s="47"/>
      <c r="AC768" s="247"/>
      <c r="AD768" s="247"/>
      <c r="AE768" s="247"/>
      <c r="AF768" s="247"/>
      <c r="AG768" s="247"/>
      <c r="AH768" s="247"/>
      <c r="AI768" s="247"/>
      <c r="AJ768" s="247"/>
      <c r="AK768" s="249"/>
      <c r="AL768" s="249"/>
      <c r="AM768" s="249"/>
      <c r="AN768" s="249"/>
      <c r="AO768" s="249"/>
      <c r="AP768" s="249"/>
      <c r="AQ768" s="249"/>
      <c r="AR768" s="249"/>
      <c r="AS768" s="249"/>
      <c r="AT768" s="249"/>
      <c r="AU768" s="249"/>
      <c r="AV768" s="249"/>
      <c r="AW768" s="249"/>
      <c r="AX768" s="249"/>
      <c r="AY768" s="249"/>
      <c r="AZ768" s="249"/>
      <c r="BA768" s="249"/>
      <c r="BB768" s="249"/>
      <c r="BC768" s="249"/>
      <c r="BD768" s="249"/>
      <c r="BE768" s="249"/>
      <c r="BF768" s="249"/>
      <c r="BG768" s="249"/>
      <c r="BH768" s="249"/>
      <c r="BI768" s="249"/>
      <c r="BJ768" s="249"/>
      <c r="BK768" s="249"/>
      <c r="BL768" s="249"/>
      <c r="BM768" s="249"/>
      <c r="BN768" s="249"/>
      <c r="BO768" s="249"/>
      <c r="BP768" s="249"/>
      <c r="BQ768" s="249"/>
      <c r="BR768" s="249"/>
      <c r="BS768" s="249"/>
      <c r="BT768" s="249"/>
      <c r="BU768" s="249"/>
      <c r="BV768" s="249"/>
      <c r="BW768" s="249"/>
      <c r="BX768" s="47"/>
      <c r="BY768" s="47"/>
      <c r="BZ768" s="47"/>
      <c r="CA768" s="47"/>
      <c r="CB768" s="47"/>
      <c r="CC768" s="47"/>
      <c r="CD768" s="47"/>
      <c r="CE768" s="47"/>
      <c r="CF768" s="47"/>
      <c r="CG768" s="47"/>
      <c r="CH768" s="47"/>
      <c r="CI768" s="47"/>
      <c r="CJ768" s="47"/>
      <c r="CK768" s="47"/>
      <c r="CL768" s="47"/>
      <c r="CM768" s="47"/>
      <c r="CN768" s="47"/>
      <c r="CO768" s="47"/>
      <c r="CP768" s="47"/>
      <c r="CQ768" s="47"/>
      <c r="CR768" s="47"/>
      <c r="CS768" s="47"/>
      <c r="CT768" s="47"/>
      <c r="CU768" s="47"/>
      <c r="CV768" s="47"/>
      <c r="CW768" s="47"/>
      <c r="CX768" s="47"/>
      <c r="CY768" s="47"/>
      <c r="CZ768" s="47"/>
      <c r="DA768" s="47"/>
      <c r="DB768" s="47"/>
      <c r="DC768" s="47"/>
      <c r="DD768" s="47"/>
      <c r="DE768" s="47"/>
      <c r="DF768" s="47"/>
      <c r="DG768" s="47"/>
      <c r="DH768" s="47"/>
      <c r="DI768" s="47"/>
      <c r="DJ768" s="47"/>
      <c r="DK768" s="47"/>
      <c r="DL768" s="47"/>
      <c r="DM768" s="47"/>
      <c r="DN768" s="47"/>
      <c r="DO768" s="47"/>
      <c r="DP768" s="47"/>
      <c r="DQ768" s="47"/>
      <c r="DR768" s="47"/>
      <c r="DS768" s="47"/>
      <c r="DT768" s="47"/>
      <c r="DU768" s="47"/>
      <c r="DV768" s="47"/>
      <c r="DW768" s="47"/>
      <c r="DX768" s="47"/>
      <c r="DY768" s="47"/>
      <c r="DZ768" s="47"/>
      <c r="EA768" s="47"/>
      <c r="EB768" s="47"/>
      <c r="EC768" s="47"/>
      <c r="ED768" s="47"/>
      <c r="EE768" s="47"/>
      <c r="EF768" s="47"/>
      <c r="EG768" s="47"/>
      <c r="EH768" s="47"/>
      <c r="EI768" s="47"/>
      <c r="EJ768" s="47"/>
      <c r="EK768" s="47"/>
      <c r="EL768" s="47"/>
      <c r="EM768" s="47"/>
      <c r="EN768" s="47"/>
      <c r="EO768" s="47"/>
      <c r="EP768" s="47"/>
      <c r="EQ768" s="47"/>
      <c r="ER768" s="47"/>
      <c r="ES768" s="47"/>
      <c r="ET768" s="47"/>
      <c r="EU768" s="47"/>
      <c r="EV768" s="47"/>
      <c r="EW768" s="47"/>
      <c r="EX768" s="47"/>
      <c r="EY768" s="47"/>
      <c r="EZ768" s="47"/>
      <c r="FA768" s="47"/>
      <c r="FB768" s="47"/>
      <c r="FC768" s="47"/>
      <c r="FD768" s="47"/>
      <c r="FE768" s="47"/>
      <c r="FF768" s="47"/>
      <c r="FG768" s="47"/>
      <c r="FH768" s="47"/>
      <c r="FI768" s="47"/>
      <c r="FJ768" s="47"/>
      <c r="FK768" s="47"/>
      <c r="FL768" s="47"/>
      <c r="FM768" s="47"/>
      <c r="FN768" s="47"/>
      <c r="FO768" s="47"/>
      <c r="FP768" s="47"/>
      <c r="FQ768" s="47"/>
      <c r="FR768" s="47"/>
      <c r="FS768" s="47"/>
      <c r="FT768" s="47"/>
      <c r="FU768" s="47"/>
      <c r="FV768" s="47"/>
      <c r="FW768" s="47"/>
      <c r="FX768" s="47"/>
      <c r="FY768" s="47"/>
      <c r="FZ768" s="47"/>
      <c r="GA768" s="47"/>
      <c r="GB768" s="47"/>
      <c r="GC768" s="47"/>
      <c r="GD768" s="47"/>
      <c r="GE768" s="47"/>
      <c r="GF768" s="47"/>
      <c r="GG768" s="47"/>
      <c r="GH768" s="47"/>
      <c r="GI768" s="47"/>
      <c r="GJ768" s="47"/>
      <c r="GK768" s="47"/>
      <c r="GL768" s="47"/>
      <c r="GM768" s="47"/>
      <c r="GN768" s="47"/>
      <c r="GO768" s="47"/>
      <c r="GP768" s="47"/>
      <c r="GQ768" s="47"/>
      <c r="GR768" s="47"/>
    </row>
    <row r="769" spans="1:200" s="53" customFormat="1" x14ac:dyDescent="0.2">
      <c r="A769" s="233"/>
      <c r="B769" s="47"/>
      <c r="C769" s="234"/>
      <c r="Z769" s="232"/>
      <c r="AA769" s="230"/>
      <c r="AB769" s="47"/>
      <c r="AC769" s="247"/>
      <c r="AD769" s="247"/>
      <c r="AE769" s="247"/>
      <c r="AF769" s="247"/>
      <c r="AG769" s="247"/>
      <c r="AH769" s="247"/>
      <c r="AI769" s="247"/>
      <c r="AJ769" s="247"/>
      <c r="AK769" s="249"/>
      <c r="AL769" s="249"/>
      <c r="AM769" s="249"/>
      <c r="AN769" s="249"/>
      <c r="AO769" s="249"/>
      <c r="AP769" s="249"/>
      <c r="AQ769" s="249"/>
      <c r="AR769" s="249"/>
      <c r="AS769" s="249"/>
      <c r="AT769" s="249"/>
      <c r="AU769" s="249"/>
      <c r="AV769" s="249"/>
      <c r="AW769" s="249"/>
      <c r="AX769" s="249"/>
      <c r="AY769" s="249"/>
      <c r="AZ769" s="249"/>
      <c r="BA769" s="249"/>
      <c r="BB769" s="249"/>
      <c r="BC769" s="249"/>
      <c r="BD769" s="249"/>
      <c r="BE769" s="249"/>
      <c r="BF769" s="249"/>
      <c r="BG769" s="249"/>
      <c r="BH769" s="249"/>
      <c r="BI769" s="249"/>
      <c r="BJ769" s="249"/>
      <c r="BK769" s="249"/>
      <c r="BL769" s="249"/>
      <c r="BM769" s="249"/>
      <c r="BN769" s="249"/>
      <c r="BO769" s="249"/>
      <c r="BP769" s="249"/>
      <c r="BQ769" s="249"/>
      <c r="BR769" s="249"/>
      <c r="BS769" s="249"/>
      <c r="BT769" s="249"/>
      <c r="BU769" s="249"/>
      <c r="BV769" s="249"/>
      <c r="BW769" s="249"/>
      <c r="BX769" s="47"/>
      <c r="BY769" s="47"/>
      <c r="BZ769" s="47"/>
      <c r="CA769" s="47"/>
      <c r="CB769" s="47"/>
      <c r="CC769" s="47"/>
      <c r="CD769" s="47"/>
      <c r="CE769" s="47"/>
      <c r="CF769" s="47"/>
      <c r="CG769" s="47"/>
      <c r="CH769" s="47"/>
      <c r="CI769" s="47"/>
      <c r="CJ769" s="47"/>
      <c r="CK769" s="47"/>
      <c r="CL769" s="47"/>
      <c r="CM769" s="47"/>
      <c r="CN769" s="47"/>
      <c r="CO769" s="47"/>
      <c r="CP769" s="47"/>
      <c r="CQ769" s="47"/>
      <c r="CR769" s="47"/>
      <c r="CS769" s="47"/>
      <c r="CT769" s="47"/>
      <c r="CU769" s="47"/>
      <c r="CV769" s="47"/>
      <c r="CW769" s="47"/>
      <c r="CX769" s="47"/>
      <c r="CY769" s="47"/>
      <c r="CZ769" s="47"/>
      <c r="DA769" s="47"/>
      <c r="DB769" s="47"/>
      <c r="DC769" s="47"/>
      <c r="DD769" s="47"/>
      <c r="DE769" s="47"/>
      <c r="DF769" s="47"/>
      <c r="DG769" s="47"/>
      <c r="DH769" s="47"/>
      <c r="DI769" s="47"/>
      <c r="DJ769" s="47"/>
      <c r="DK769" s="47"/>
      <c r="DL769" s="47"/>
      <c r="DM769" s="47"/>
      <c r="DN769" s="47"/>
      <c r="DO769" s="47"/>
      <c r="DP769" s="47"/>
      <c r="DQ769" s="47"/>
      <c r="DR769" s="47"/>
      <c r="DS769" s="47"/>
      <c r="DT769" s="47"/>
      <c r="DU769" s="47"/>
      <c r="DV769" s="47"/>
      <c r="DW769" s="47"/>
      <c r="DX769" s="47"/>
      <c r="DY769" s="47"/>
      <c r="DZ769" s="47"/>
      <c r="EA769" s="47"/>
      <c r="EB769" s="47"/>
      <c r="EC769" s="47"/>
      <c r="ED769" s="47"/>
      <c r="EE769" s="47"/>
      <c r="EF769" s="47"/>
      <c r="EG769" s="47"/>
      <c r="EH769" s="47"/>
      <c r="EI769" s="47"/>
      <c r="EJ769" s="47"/>
      <c r="EK769" s="47"/>
      <c r="EL769" s="47"/>
      <c r="EM769" s="47"/>
      <c r="EN769" s="47"/>
      <c r="EO769" s="47"/>
      <c r="EP769" s="47"/>
      <c r="EQ769" s="47"/>
      <c r="ER769" s="47"/>
      <c r="ES769" s="47"/>
      <c r="ET769" s="47"/>
      <c r="EU769" s="47"/>
      <c r="EV769" s="47"/>
      <c r="EW769" s="47"/>
      <c r="EX769" s="47"/>
      <c r="EY769" s="47"/>
      <c r="EZ769" s="47"/>
      <c r="FA769" s="47"/>
      <c r="FB769" s="47"/>
      <c r="FC769" s="47"/>
      <c r="FD769" s="47"/>
      <c r="FE769" s="47"/>
      <c r="FF769" s="47"/>
      <c r="FG769" s="47"/>
      <c r="FH769" s="47"/>
      <c r="FI769" s="47"/>
      <c r="FJ769" s="47"/>
      <c r="FK769" s="47"/>
      <c r="FL769" s="47"/>
      <c r="FM769" s="47"/>
      <c r="FN769" s="47"/>
      <c r="FO769" s="47"/>
      <c r="FP769" s="47"/>
      <c r="FQ769" s="47"/>
      <c r="FR769" s="47"/>
      <c r="FS769" s="47"/>
      <c r="FT769" s="47"/>
      <c r="FU769" s="47"/>
      <c r="FV769" s="47"/>
      <c r="FW769" s="47"/>
      <c r="FX769" s="47"/>
      <c r="FY769" s="47"/>
      <c r="FZ769" s="47"/>
      <c r="GA769" s="47"/>
      <c r="GB769" s="47"/>
      <c r="GC769" s="47"/>
      <c r="GD769" s="47"/>
      <c r="GE769" s="47"/>
      <c r="GF769" s="47"/>
      <c r="GG769" s="47"/>
      <c r="GH769" s="47"/>
      <c r="GI769" s="47"/>
      <c r="GJ769" s="47"/>
      <c r="GK769" s="47"/>
      <c r="GL769" s="47"/>
      <c r="GM769" s="47"/>
      <c r="GN769" s="47"/>
      <c r="GO769" s="47"/>
      <c r="GP769" s="47"/>
      <c r="GQ769" s="47"/>
      <c r="GR769" s="47"/>
    </row>
    <row r="770" spans="1:200" s="53" customFormat="1" x14ac:dyDescent="0.2">
      <c r="A770" s="233"/>
      <c r="B770" s="47"/>
      <c r="C770" s="234"/>
      <c r="Z770" s="232"/>
      <c r="AA770" s="230"/>
      <c r="AB770" s="47"/>
      <c r="AC770" s="247"/>
      <c r="AD770" s="247"/>
      <c r="AE770" s="247"/>
      <c r="AF770" s="247"/>
      <c r="AG770" s="247"/>
      <c r="AH770" s="247"/>
      <c r="AI770" s="247"/>
      <c r="AJ770" s="247"/>
      <c r="AK770" s="249"/>
      <c r="AL770" s="249"/>
      <c r="AM770" s="249"/>
      <c r="AN770" s="249"/>
      <c r="AO770" s="249"/>
      <c r="AP770" s="249"/>
      <c r="AQ770" s="249"/>
      <c r="AR770" s="249"/>
      <c r="AS770" s="249"/>
      <c r="AT770" s="249"/>
      <c r="AU770" s="249"/>
      <c r="AV770" s="249"/>
      <c r="AW770" s="249"/>
      <c r="AX770" s="249"/>
      <c r="AY770" s="249"/>
      <c r="AZ770" s="249"/>
      <c r="BA770" s="249"/>
      <c r="BB770" s="249"/>
      <c r="BC770" s="249"/>
      <c r="BD770" s="249"/>
      <c r="BE770" s="249"/>
      <c r="BF770" s="249"/>
      <c r="BG770" s="249"/>
      <c r="BH770" s="249"/>
      <c r="BI770" s="249"/>
      <c r="BJ770" s="249"/>
      <c r="BK770" s="249"/>
      <c r="BL770" s="249"/>
      <c r="BM770" s="249"/>
      <c r="BN770" s="249"/>
      <c r="BO770" s="249"/>
      <c r="BP770" s="249"/>
      <c r="BQ770" s="249"/>
      <c r="BR770" s="249"/>
      <c r="BS770" s="249"/>
      <c r="BT770" s="249"/>
      <c r="BU770" s="249"/>
      <c r="BV770" s="249"/>
      <c r="BW770" s="249"/>
      <c r="BX770" s="47"/>
      <c r="BY770" s="47"/>
      <c r="BZ770" s="47"/>
      <c r="CA770" s="47"/>
      <c r="CB770" s="47"/>
      <c r="CC770" s="47"/>
      <c r="CD770" s="47"/>
      <c r="CE770" s="47"/>
      <c r="CF770" s="47"/>
      <c r="CG770" s="47"/>
      <c r="CH770" s="47"/>
      <c r="CI770" s="47"/>
      <c r="CJ770" s="47"/>
      <c r="CK770" s="47"/>
      <c r="CL770" s="47"/>
      <c r="CM770" s="47"/>
      <c r="CN770" s="47"/>
      <c r="CO770" s="47"/>
      <c r="CP770" s="47"/>
      <c r="CQ770" s="47"/>
      <c r="CR770" s="47"/>
      <c r="CS770" s="47"/>
      <c r="CT770" s="47"/>
      <c r="CU770" s="47"/>
      <c r="CV770" s="47"/>
      <c r="CW770" s="47"/>
      <c r="CX770" s="47"/>
      <c r="CY770" s="47"/>
      <c r="CZ770" s="47"/>
      <c r="DA770" s="47"/>
      <c r="DB770" s="47"/>
      <c r="DC770" s="47"/>
      <c r="DD770" s="47"/>
      <c r="DE770" s="47"/>
      <c r="DF770" s="47"/>
      <c r="DG770" s="47"/>
      <c r="DH770" s="47"/>
      <c r="DI770" s="47"/>
      <c r="DJ770" s="47"/>
      <c r="DK770" s="47"/>
      <c r="DL770" s="47"/>
      <c r="DM770" s="47"/>
      <c r="DN770" s="47"/>
      <c r="DO770" s="47"/>
      <c r="DP770" s="47"/>
      <c r="DQ770" s="47"/>
      <c r="DR770" s="47"/>
      <c r="DS770" s="47"/>
      <c r="DT770" s="47"/>
      <c r="DU770" s="47"/>
      <c r="DV770" s="47"/>
      <c r="DW770" s="47"/>
      <c r="DX770" s="47"/>
      <c r="DY770" s="47"/>
      <c r="DZ770" s="47"/>
      <c r="EA770" s="47"/>
      <c r="EB770" s="47"/>
      <c r="EC770" s="47"/>
      <c r="ED770" s="47"/>
      <c r="EE770" s="47"/>
      <c r="EF770" s="47"/>
      <c r="EG770" s="47"/>
      <c r="EH770" s="47"/>
      <c r="EI770" s="47"/>
      <c r="EJ770" s="47"/>
      <c r="EK770" s="47"/>
      <c r="EL770" s="47"/>
      <c r="EM770" s="47"/>
      <c r="EN770" s="47"/>
      <c r="EO770" s="47"/>
      <c r="EP770" s="47"/>
      <c r="EQ770" s="47"/>
      <c r="ER770" s="47"/>
      <c r="ES770" s="47"/>
      <c r="ET770" s="47"/>
      <c r="EU770" s="47"/>
      <c r="EV770" s="47"/>
      <c r="EW770" s="47"/>
      <c r="EX770" s="47"/>
      <c r="EY770" s="47"/>
      <c r="EZ770" s="47"/>
      <c r="FA770" s="47"/>
      <c r="FB770" s="47"/>
      <c r="FC770" s="47"/>
      <c r="FD770" s="47"/>
      <c r="FE770" s="47"/>
      <c r="FF770" s="47"/>
      <c r="FG770" s="47"/>
      <c r="FH770" s="47"/>
      <c r="FI770" s="47"/>
      <c r="FJ770" s="47"/>
      <c r="FK770" s="47"/>
      <c r="FL770" s="47"/>
      <c r="FM770" s="47"/>
      <c r="FN770" s="47"/>
      <c r="FO770" s="47"/>
      <c r="FP770" s="47"/>
      <c r="FQ770" s="47"/>
      <c r="FR770" s="47"/>
      <c r="FS770" s="47"/>
      <c r="FT770" s="47"/>
      <c r="FU770" s="47"/>
      <c r="FV770" s="47"/>
      <c r="FW770" s="47"/>
      <c r="FX770" s="47"/>
      <c r="FY770" s="47"/>
      <c r="FZ770" s="47"/>
      <c r="GA770" s="47"/>
      <c r="GB770" s="47"/>
      <c r="GC770" s="47"/>
      <c r="GD770" s="47"/>
      <c r="GE770" s="47"/>
      <c r="GF770" s="47"/>
      <c r="GG770" s="47"/>
      <c r="GH770" s="47"/>
      <c r="GI770" s="47"/>
      <c r="GJ770" s="47"/>
      <c r="GK770" s="47"/>
      <c r="GL770" s="47"/>
      <c r="GM770" s="47"/>
      <c r="GN770" s="47"/>
      <c r="GO770" s="47"/>
      <c r="GP770" s="47"/>
      <c r="GQ770" s="47"/>
      <c r="GR770" s="47"/>
    </row>
    <row r="771" spans="1:200" s="53" customFormat="1" x14ac:dyDescent="0.2">
      <c r="A771" s="233"/>
      <c r="B771" s="47"/>
      <c r="C771" s="234"/>
      <c r="Z771" s="232"/>
      <c r="AA771" s="230"/>
      <c r="AB771" s="47"/>
      <c r="AC771" s="247"/>
      <c r="AD771" s="247"/>
      <c r="AE771" s="247"/>
      <c r="AF771" s="247"/>
      <c r="AG771" s="247"/>
      <c r="AH771" s="247"/>
      <c r="AI771" s="247"/>
      <c r="AJ771" s="247"/>
      <c r="AK771" s="249"/>
      <c r="AL771" s="249"/>
      <c r="AM771" s="249"/>
      <c r="AN771" s="249"/>
      <c r="AO771" s="249"/>
      <c r="AP771" s="249"/>
      <c r="AQ771" s="249"/>
      <c r="AR771" s="249"/>
      <c r="AS771" s="249"/>
      <c r="AT771" s="249"/>
      <c r="AU771" s="249"/>
      <c r="AV771" s="249"/>
      <c r="AW771" s="249"/>
      <c r="AX771" s="249"/>
      <c r="AY771" s="249"/>
      <c r="AZ771" s="249"/>
      <c r="BA771" s="249"/>
      <c r="BB771" s="249"/>
      <c r="BC771" s="249"/>
      <c r="BD771" s="249"/>
      <c r="BE771" s="249"/>
      <c r="BF771" s="249"/>
      <c r="BG771" s="249"/>
      <c r="BH771" s="249"/>
      <c r="BI771" s="249"/>
      <c r="BJ771" s="249"/>
      <c r="BK771" s="249"/>
      <c r="BL771" s="249"/>
      <c r="BM771" s="249"/>
      <c r="BN771" s="249"/>
      <c r="BO771" s="249"/>
      <c r="BP771" s="249"/>
      <c r="BQ771" s="249"/>
      <c r="BR771" s="249"/>
      <c r="BS771" s="249"/>
      <c r="BT771" s="249"/>
      <c r="BU771" s="249"/>
      <c r="BV771" s="249"/>
      <c r="BW771" s="249"/>
      <c r="BX771" s="47"/>
      <c r="BY771" s="47"/>
      <c r="BZ771" s="47"/>
      <c r="CA771" s="47"/>
      <c r="CB771" s="47"/>
      <c r="CC771" s="47"/>
      <c r="CD771" s="47"/>
      <c r="CE771" s="47"/>
      <c r="CF771" s="47"/>
      <c r="CG771" s="47"/>
      <c r="CH771" s="47"/>
      <c r="CI771" s="47"/>
      <c r="CJ771" s="47"/>
      <c r="CK771" s="47"/>
      <c r="CL771" s="47"/>
      <c r="CM771" s="47"/>
      <c r="CN771" s="47"/>
      <c r="CO771" s="47"/>
      <c r="CP771" s="47"/>
      <c r="CQ771" s="47"/>
      <c r="CR771" s="47"/>
      <c r="CS771" s="47"/>
      <c r="CT771" s="47"/>
      <c r="CU771" s="47"/>
      <c r="CV771" s="47"/>
      <c r="CW771" s="47"/>
      <c r="CX771" s="47"/>
      <c r="CY771" s="47"/>
      <c r="CZ771" s="47"/>
      <c r="DA771" s="47"/>
      <c r="DB771" s="47"/>
      <c r="DC771" s="47"/>
      <c r="DD771" s="47"/>
      <c r="DE771" s="47"/>
      <c r="DF771" s="47"/>
      <c r="DG771" s="47"/>
      <c r="DH771" s="47"/>
      <c r="DI771" s="47"/>
      <c r="DJ771" s="47"/>
      <c r="DK771" s="47"/>
      <c r="DL771" s="47"/>
      <c r="DM771" s="47"/>
      <c r="DN771" s="47"/>
      <c r="DO771" s="47"/>
      <c r="DP771" s="47"/>
      <c r="DQ771" s="47"/>
      <c r="DR771" s="47"/>
      <c r="DS771" s="47"/>
      <c r="DT771" s="47"/>
      <c r="DU771" s="47"/>
      <c r="DV771" s="47"/>
      <c r="DW771" s="47"/>
      <c r="DX771" s="47"/>
      <c r="DY771" s="47"/>
      <c r="DZ771" s="47"/>
      <c r="EA771" s="47"/>
      <c r="EB771" s="47"/>
      <c r="EC771" s="47"/>
      <c r="ED771" s="47"/>
      <c r="EE771" s="47"/>
      <c r="EF771" s="47"/>
      <c r="EG771" s="47"/>
      <c r="EH771" s="47"/>
      <c r="EI771" s="47"/>
      <c r="EJ771" s="47"/>
      <c r="EK771" s="47"/>
      <c r="EL771" s="47"/>
      <c r="EM771" s="47"/>
      <c r="EN771" s="47"/>
      <c r="EO771" s="47"/>
      <c r="EP771" s="47"/>
      <c r="EQ771" s="47"/>
      <c r="ER771" s="47"/>
      <c r="ES771" s="47"/>
      <c r="ET771" s="47"/>
      <c r="EU771" s="47"/>
      <c r="EV771" s="47"/>
      <c r="EW771" s="47"/>
      <c r="EX771" s="47"/>
      <c r="EY771" s="47"/>
      <c r="EZ771" s="47"/>
      <c r="FA771" s="47"/>
      <c r="FB771" s="47"/>
      <c r="FC771" s="47"/>
      <c r="FD771" s="47"/>
      <c r="FE771" s="47"/>
      <c r="FF771" s="47"/>
      <c r="FG771" s="47"/>
      <c r="FH771" s="47"/>
      <c r="FI771" s="47"/>
      <c r="FJ771" s="47"/>
      <c r="FK771" s="47"/>
      <c r="FL771" s="47"/>
      <c r="FM771" s="47"/>
      <c r="FN771" s="47"/>
      <c r="FO771" s="47"/>
      <c r="FP771" s="47"/>
      <c r="FQ771" s="47"/>
      <c r="FR771" s="47"/>
      <c r="FS771" s="47"/>
      <c r="FT771" s="47"/>
      <c r="FU771" s="47"/>
      <c r="FV771" s="47"/>
      <c r="FW771" s="47"/>
      <c r="FX771" s="47"/>
      <c r="FY771" s="47"/>
      <c r="FZ771" s="47"/>
      <c r="GA771" s="47"/>
      <c r="GB771" s="47"/>
      <c r="GC771" s="47"/>
      <c r="GD771" s="47"/>
      <c r="GE771" s="47"/>
      <c r="GF771" s="47"/>
      <c r="GG771" s="47"/>
      <c r="GH771" s="47"/>
      <c r="GI771" s="47"/>
      <c r="GJ771" s="47"/>
      <c r="GK771" s="47"/>
      <c r="GL771" s="47"/>
      <c r="GM771" s="47"/>
      <c r="GN771" s="47"/>
      <c r="GO771" s="47"/>
      <c r="GP771" s="47"/>
      <c r="GQ771" s="47"/>
      <c r="GR771" s="47"/>
    </row>
    <row r="772" spans="1:200" s="53" customFormat="1" x14ac:dyDescent="0.2">
      <c r="A772" s="233"/>
      <c r="B772" s="47"/>
      <c r="C772" s="234"/>
      <c r="Z772" s="232"/>
      <c r="AA772" s="230"/>
      <c r="AB772" s="47"/>
      <c r="AC772" s="247"/>
      <c r="AD772" s="247"/>
      <c r="AE772" s="247"/>
      <c r="AF772" s="247"/>
      <c r="AG772" s="247"/>
      <c r="AH772" s="247"/>
      <c r="AI772" s="247"/>
      <c r="AJ772" s="247"/>
      <c r="AK772" s="249"/>
      <c r="AL772" s="249"/>
      <c r="AM772" s="249"/>
      <c r="AN772" s="249"/>
      <c r="AO772" s="249"/>
      <c r="AP772" s="249"/>
      <c r="AQ772" s="249"/>
      <c r="AR772" s="249"/>
      <c r="AS772" s="249"/>
      <c r="AT772" s="249"/>
      <c r="AU772" s="249"/>
      <c r="AV772" s="249"/>
      <c r="AW772" s="249"/>
      <c r="AX772" s="249"/>
      <c r="AY772" s="249"/>
      <c r="AZ772" s="249"/>
      <c r="BA772" s="249"/>
      <c r="BB772" s="249"/>
      <c r="BC772" s="249"/>
      <c r="BD772" s="249"/>
      <c r="BE772" s="249"/>
      <c r="BF772" s="249"/>
      <c r="BG772" s="249"/>
      <c r="BH772" s="249"/>
      <c r="BI772" s="249"/>
      <c r="BJ772" s="249"/>
      <c r="BK772" s="249"/>
      <c r="BL772" s="249"/>
      <c r="BM772" s="249"/>
      <c r="BN772" s="249"/>
      <c r="BO772" s="249"/>
      <c r="BP772" s="249"/>
      <c r="BQ772" s="249"/>
      <c r="BR772" s="249"/>
      <c r="BS772" s="249"/>
      <c r="BT772" s="249"/>
      <c r="BU772" s="249"/>
      <c r="BV772" s="249"/>
      <c r="BW772" s="249"/>
      <c r="BX772" s="47"/>
      <c r="BY772" s="47"/>
      <c r="BZ772" s="47"/>
      <c r="CA772" s="47"/>
      <c r="CB772" s="47"/>
      <c r="CC772" s="47"/>
      <c r="CD772" s="47"/>
      <c r="CE772" s="47"/>
      <c r="CF772" s="47"/>
      <c r="CG772" s="47"/>
      <c r="CH772" s="47"/>
      <c r="CI772" s="47"/>
      <c r="CJ772" s="47"/>
      <c r="CK772" s="47"/>
      <c r="CL772" s="47"/>
      <c r="CM772" s="47"/>
      <c r="CN772" s="47"/>
      <c r="CO772" s="47"/>
      <c r="CP772" s="47"/>
      <c r="CQ772" s="47"/>
      <c r="CR772" s="47"/>
      <c r="CS772" s="47"/>
      <c r="CT772" s="47"/>
      <c r="CU772" s="47"/>
      <c r="CV772" s="47"/>
      <c r="CW772" s="47"/>
      <c r="CX772" s="47"/>
      <c r="CY772" s="47"/>
      <c r="CZ772" s="47"/>
      <c r="DA772" s="47"/>
      <c r="DB772" s="47"/>
      <c r="DC772" s="47"/>
      <c r="DD772" s="47"/>
      <c r="DE772" s="47"/>
      <c r="DF772" s="47"/>
      <c r="DG772" s="47"/>
      <c r="DH772" s="47"/>
      <c r="DI772" s="47"/>
      <c r="DJ772" s="47"/>
      <c r="DK772" s="47"/>
      <c r="DL772" s="47"/>
      <c r="DM772" s="47"/>
      <c r="DN772" s="47"/>
      <c r="DO772" s="47"/>
      <c r="DP772" s="47"/>
      <c r="DQ772" s="47"/>
      <c r="DR772" s="47"/>
      <c r="DS772" s="47"/>
      <c r="DT772" s="47"/>
      <c r="DU772" s="47"/>
      <c r="DV772" s="47"/>
      <c r="DW772" s="47"/>
      <c r="DX772" s="47"/>
      <c r="DY772" s="47"/>
      <c r="DZ772" s="47"/>
      <c r="EA772" s="47"/>
      <c r="EB772" s="47"/>
      <c r="EC772" s="47"/>
      <c r="ED772" s="47"/>
      <c r="EE772" s="47"/>
      <c r="EF772" s="47"/>
      <c r="EG772" s="47"/>
      <c r="EH772" s="47"/>
      <c r="EI772" s="47"/>
      <c r="EJ772" s="47"/>
      <c r="EK772" s="47"/>
      <c r="EL772" s="47"/>
      <c r="EM772" s="47"/>
      <c r="EN772" s="47"/>
      <c r="EO772" s="47"/>
      <c r="EP772" s="47"/>
      <c r="EQ772" s="47"/>
      <c r="ER772" s="47"/>
      <c r="ES772" s="47"/>
      <c r="ET772" s="47"/>
      <c r="EU772" s="47"/>
      <c r="EV772" s="47"/>
      <c r="EW772" s="47"/>
      <c r="EX772" s="47"/>
      <c r="EY772" s="47"/>
      <c r="EZ772" s="47"/>
      <c r="FA772" s="47"/>
      <c r="FB772" s="47"/>
      <c r="FC772" s="47"/>
      <c r="FD772" s="47"/>
      <c r="FE772" s="47"/>
      <c r="FF772" s="47"/>
      <c r="FG772" s="47"/>
      <c r="FH772" s="47"/>
      <c r="FI772" s="47"/>
      <c r="FJ772" s="47"/>
      <c r="FK772" s="47"/>
      <c r="FL772" s="47"/>
      <c r="FM772" s="47"/>
      <c r="FN772" s="47"/>
      <c r="FO772" s="47"/>
      <c r="FP772" s="47"/>
      <c r="FQ772" s="47"/>
      <c r="FR772" s="47"/>
      <c r="FS772" s="47"/>
      <c r="FT772" s="47"/>
      <c r="FU772" s="47"/>
      <c r="FV772" s="47"/>
      <c r="FW772" s="47"/>
      <c r="FX772" s="47"/>
      <c r="FY772" s="47"/>
      <c r="FZ772" s="47"/>
      <c r="GA772" s="47"/>
      <c r="GB772" s="47"/>
      <c r="GC772" s="47"/>
      <c r="GD772" s="47"/>
      <c r="GE772" s="47"/>
      <c r="GF772" s="47"/>
      <c r="GG772" s="47"/>
      <c r="GH772" s="47"/>
      <c r="GI772" s="47"/>
      <c r="GJ772" s="47"/>
      <c r="GK772" s="47"/>
      <c r="GL772" s="47"/>
      <c r="GM772" s="47"/>
      <c r="GN772" s="47"/>
      <c r="GO772" s="47"/>
      <c r="GP772" s="47"/>
      <c r="GQ772" s="47"/>
      <c r="GR772" s="47"/>
    </row>
    <row r="773" spans="1:200" s="53" customFormat="1" x14ac:dyDescent="0.2">
      <c r="A773" s="233"/>
      <c r="B773" s="47"/>
      <c r="C773" s="234"/>
      <c r="Z773" s="232"/>
      <c r="AA773" s="230"/>
      <c r="AB773" s="47"/>
      <c r="AC773" s="247"/>
      <c r="AD773" s="247"/>
      <c r="AE773" s="247"/>
      <c r="AF773" s="247"/>
      <c r="AG773" s="247"/>
      <c r="AH773" s="247"/>
      <c r="AI773" s="247"/>
      <c r="AJ773" s="247"/>
      <c r="AK773" s="249"/>
      <c r="AL773" s="249"/>
      <c r="AM773" s="249"/>
      <c r="AN773" s="249"/>
      <c r="AO773" s="249"/>
      <c r="AP773" s="249"/>
      <c r="AQ773" s="249"/>
      <c r="AR773" s="249"/>
      <c r="AS773" s="249"/>
      <c r="AT773" s="249"/>
      <c r="AU773" s="249"/>
      <c r="AV773" s="249"/>
      <c r="AW773" s="249"/>
      <c r="AX773" s="249"/>
      <c r="AY773" s="249"/>
      <c r="AZ773" s="249"/>
      <c r="BA773" s="249"/>
      <c r="BB773" s="249"/>
      <c r="BC773" s="249"/>
      <c r="BD773" s="249"/>
      <c r="BE773" s="249"/>
      <c r="BF773" s="249"/>
      <c r="BG773" s="249"/>
      <c r="BH773" s="249"/>
      <c r="BI773" s="249"/>
      <c r="BJ773" s="249"/>
      <c r="BK773" s="249"/>
      <c r="BL773" s="249"/>
      <c r="BM773" s="249"/>
      <c r="BN773" s="249"/>
      <c r="BO773" s="249"/>
      <c r="BP773" s="249"/>
      <c r="BQ773" s="249"/>
      <c r="BR773" s="249"/>
      <c r="BS773" s="249"/>
      <c r="BT773" s="249"/>
      <c r="BU773" s="249"/>
      <c r="BV773" s="249"/>
      <c r="BW773" s="249"/>
      <c r="BX773" s="47"/>
      <c r="BY773" s="47"/>
      <c r="BZ773" s="47"/>
      <c r="CA773" s="47"/>
      <c r="CB773" s="47"/>
      <c r="CC773" s="47"/>
      <c r="CD773" s="47"/>
      <c r="CE773" s="47"/>
      <c r="CF773" s="47"/>
      <c r="CG773" s="47"/>
      <c r="CH773" s="47"/>
      <c r="CI773" s="47"/>
      <c r="CJ773" s="47"/>
      <c r="CK773" s="47"/>
      <c r="CL773" s="47"/>
      <c r="CM773" s="47"/>
      <c r="CN773" s="47"/>
      <c r="CO773" s="47"/>
      <c r="CP773" s="47"/>
      <c r="CQ773" s="47"/>
      <c r="CR773" s="47"/>
      <c r="CS773" s="47"/>
      <c r="CT773" s="47"/>
      <c r="CU773" s="47"/>
      <c r="CV773" s="47"/>
      <c r="CW773" s="47"/>
      <c r="CX773" s="47"/>
      <c r="CY773" s="47"/>
      <c r="CZ773" s="47"/>
      <c r="DA773" s="47"/>
      <c r="DB773" s="47"/>
      <c r="DC773" s="47"/>
      <c r="DD773" s="47"/>
      <c r="DE773" s="47"/>
      <c r="DF773" s="47"/>
      <c r="DG773" s="47"/>
      <c r="DH773" s="47"/>
      <c r="DI773" s="47"/>
      <c r="DJ773" s="47"/>
      <c r="DK773" s="47"/>
      <c r="DL773" s="47"/>
      <c r="DM773" s="47"/>
      <c r="DN773" s="47"/>
      <c r="DO773" s="47"/>
      <c r="DP773" s="47"/>
      <c r="DQ773" s="47"/>
      <c r="DR773" s="47"/>
      <c r="DS773" s="47"/>
      <c r="DT773" s="47"/>
      <c r="DU773" s="47"/>
      <c r="DV773" s="47"/>
      <c r="DW773" s="47"/>
      <c r="DX773" s="47"/>
      <c r="DY773" s="47"/>
      <c r="DZ773" s="47"/>
      <c r="EA773" s="47"/>
      <c r="EB773" s="47"/>
      <c r="EC773" s="47"/>
      <c r="ED773" s="47"/>
      <c r="EE773" s="47"/>
      <c r="EF773" s="47"/>
      <c r="EG773" s="47"/>
      <c r="EH773" s="47"/>
      <c r="EI773" s="47"/>
      <c r="EJ773" s="47"/>
      <c r="EK773" s="47"/>
      <c r="EL773" s="47"/>
      <c r="EM773" s="47"/>
      <c r="EN773" s="47"/>
      <c r="EO773" s="47"/>
      <c r="EP773" s="47"/>
      <c r="EQ773" s="47"/>
      <c r="ER773" s="47"/>
      <c r="ES773" s="47"/>
      <c r="ET773" s="47"/>
      <c r="EU773" s="47"/>
      <c r="EV773" s="47"/>
      <c r="EW773" s="47"/>
      <c r="EX773" s="47"/>
      <c r="EY773" s="47"/>
      <c r="EZ773" s="47"/>
      <c r="FA773" s="47"/>
      <c r="FB773" s="47"/>
      <c r="FC773" s="47"/>
      <c r="FD773" s="47"/>
      <c r="FE773" s="47"/>
      <c r="FF773" s="47"/>
      <c r="FG773" s="47"/>
      <c r="FH773" s="47"/>
      <c r="FI773" s="47"/>
      <c r="FJ773" s="47"/>
      <c r="FK773" s="47"/>
      <c r="FL773" s="47"/>
      <c r="FM773" s="47"/>
      <c r="FN773" s="47"/>
      <c r="FO773" s="47"/>
      <c r="FP773" s="47"/>
      <c r="FQ773" s="47"/>
      <c r="FR773" s="47"/>
      <c r="FS773" s="47"/>
      <c r="FT773" s="47"/>
      <c r="FU773" s="47"/>
      <c r="FV773" s="47"/>
      <c r="FW773" s="47"/>
      <c r="FX773" s="47"/>
      <c r="FY773" s="47"/>
      <c r="FZ773" s="47"/>
      <c r="GA773" s="47"/>
      <c r="GB773" s="47"/>
      <c r="GC773" s="47"/>
      <c r="GD773" s="47"/>
      <c r="GE773" s="47"/>
      <c r="GF773" s="47"/>
      <c r="GG773" s="47"/>
      <c r="GH773" s="47"/>
      <c r="GI773" s="47"/>
      <c r="GJ773" s="47"/>
      <c r="GK773" s="47"/>
      <c r="GL773" s="47"/>
      <c r="GM773" s="47"/>
      <c r="GN773" s="47"/>
      <c r="GO773" s="47"/>
      <c r="GP773" s="47"/>
      <c r="GQ773" s="47"/>
      <c r="GR773" s="47"/>
    </row>
    <row r="774" spans="1:200" s="53" customFormat="1" x14ac:dyDescent="0.2">
      <c r="A774" s="233"/>
      <c r="B774" s="47"/>
      <c r="C774" s="234"/>
      <c r="Z774" s="232"/>
      <c r="AA774" s="230"/>
      <c r="AB774" s="47"/>
      <c r="AC774" s="247"/>
      <c r="AD774" s="247"/>
      <c r="AE774" s="247"/>
      <c r="AF774" s="247"/>
      <c r="AG774" s="247"/>
      <c r="AH774" s="247"/>
      <c r="AI774" s="247"/>
      <c r="AJ774" s="247"/>
      <c r="AK774" s="249"/>
      <c r="AL774" s="249"/>
      <c r="AM774" s="249"/>
      <c r="AN774" s="249"/>
      <c r="AO774" s="249"/>
      <c r="AP774" s="249"/>
      <c r="AQ774" s="249"/>
      <c r="AR774" s="249"/>
      <c r="AS774" s="249"/>
      <c r="AT774" s="249"/>
      <c r="AU774" s="249"/>
      <c r="AV774" s="249"/>
      <c r="AW774" s="249"/>
      <c r="AX774" s="249"/>
      <c r="AY774" s="249"/>
      <c r="AZ774" s="249"/>
      <c r="BA774" s="249"/>
      <c r="BB774" s="249"/>
      <c r="BC774" s="249"/>
      <c r="BD774" s="249"/>
      <c r="BE774" s="249"/>
      <c r="BF774" s="249"/>
      <c r="BG774" s="249"/>
      <c r="BH774" s="249"/>
      <c r="BI774" s="249"/>
      <c r="BJ774" s="249"/>
      <c r="BK774" s="249"/>
      <c r="BL774" s="249"/>
      <c r="BM774" s="249"/>
      <c r="BN774" s="249"/>
      <c r="BO774" s="249"/>
      <c r="BP774" s="249"/>
      <c r="BQ774" s="249"/>
      <c r="BR774" s="249"/>
      <c r="BS774" s="249"/>
      <c r="BT774" s="249"/>
      <c r="BU774" s="249"/>
      <c r="BV774" s="249"/>
      <c r="BW774" s="249"/>
      <c r="BX774" s="47"/>
      <c r="BY774" s="47"/>
      <c r="BZ774" s="47"/>
      <c r="CA774" s="47"/>
      <c r="CB774" s="47"/>
      <c r="CC774" s="47"/>
      <c r="CD774" s="47"/>
      <c r="CE774" s="47"/>
      <c r="CF774" s="47"/>
      <c r="CG774" s="47"/>
      <c r="CH774" s="47"/>
      <c r="CI774" s="47"/>
      <c r="CJ774" s="47"/>
      <c r="CK774" s="47"/>
      <c r="CL774" s="47"/>
      <c r="CM774" s="47"/>
      <c r="CN774" s="47"/>
      <c r="CO774" s="47"/>
      <c r="CP774" s="47"/>
      <c r="CQ774" s="47"/>
      <c r="CR774" s="47"/>
      <c r="CS774" s="47"/>
      <c r="CT774" s="47"/>
      <c r="CU774" s="47"/>
      <c r="CV774" s="47"/>
      <c r="CW774" s="47"/>
      <c r="CX774" s="47"/>
      <c r="CY774" s="47"/>
      <c r="CZ774" s="47"/>
      <c r="DA774" s="47"/>
      <c r="DB774" s="47"/>
      <c r="DC774" s="47"/>
      <c r="DD774" s="47"/>
      <c r="DE774" s="47"/>
      <c r="DF774" s="47"/>
      <c r="DG774" s="47"/>
      <c r="DH774" s="47"/>
      <c r="DI774" s="47"/>
      <c r="DJ774" s="47"/>
      <c r="DK774" s="47"/>
      <c r="DL774" s="47"/>
      <c r="DM774" s="47"/>
      <c r="DN774" s="47"/>
      <c r="DO774" s="47"/>
      <c r="DP774" s="47"/>
      <c r="DQ774" s="47"/>
      <c r="DR774" s="47"/>
      <c r="DS774" s="47"/>
      <c r="DT774" s="47"/>
      <c r="DU774" s="47"/>
      <c r="DV774" s="47"/>
      <c r="DW774" s="47"/>
      <c r="DX774" s="47"/>
      <c r="DY774" s="47"/>
      <c r="DZ774" s="47"/>
      <c r="EA774" s="47"/>
      <c r="EB774" s="47"/>
      <c r="EC774" s="47"/>
      <c r="ED774" s="47"/>
      <c r="EE774" s="47"/>
      <c r="EF774" s="47"/>
      <c r="EG774" s="47"/>
      <c r="EH774" s="47"/>
      <c r="EI774" s="47"/>
      <c r="EJ774" s="47"/>
      <c r="EK774" s="47"/>
      <c r="EL774" s="47"/>
      <c r="EM774" s="47"/>
      <c r="EN774" s="47"/>
      <c r="EO774" s="47"/>
      <c r="EP774" s="47"/>
      <c r="EQ774" s="47"/>
      <c r="ER774" s="47"/>
      <c r="ES774" s="47"/>
      <c r="ET774" s="47"/>
      <c r="EU774" s="47"/>
      <c r="EV774" s="47"/>
      <c r="EW774" s="47"/>
      <c r="EX774" s="47"/>
      <c r="EY774" s="47"/>
      <c r="EZ774" s="47"/>
      <c r="FA774" s="47"/>
      <c r="FB774" s="47"/>
      <c r="FC774" s="47"/>
      <c r="FD774" s="47"/>
      <c r="FE774" s="47"/>
      <c r="FF774" s="47"/>
      <c r="FG774" s="47"/>
      <c r="FH774" s="47"/>
      <c r="FI774" s="47"/>
      <c r="FJ774" s="47"/>
      <c r="FK774" s="47"/>
      <c r="FL774" s="47"/>
      <c r="FM774" s="47"/>
      <c r="FN774" s="47"/>
      <c r="FO774" s="47"/>
      <c r="FP774" s="47"/>
      <c r="FQ774" s="47"/>
      <c r="FR774" s="47"/>
      <c r="FS774" s="47"/>
      <c r="FT774" s="47"/>
      <c r="FU774" s="47"/>
      <c r="FV774" s="47"/>
      <c r="FW774" s="47"/>
      <c r="FX774" s="47"/>
      <c r="FY774" s="47"/>
      <c r="FZ774" s="47"/>
      <c r="GA774" s="47"/>
      <c r="GB774" s="47"/>
      <c r="GC774" s="47"/>
      <c r="GD774" s="47"/>
      <c r="GE774" s="47"/>
      <c r="GF774" s="47"/>
      <c r="GG774" s="47"/>
      <c r="GH774" s="47"/>
      <c r="GI774" s="47"/>
      <c r="GJ774" s="47"/>
      <c r="GK774" s="47"/>
      <c r="GL774" s="47"/>
      <c r="GM774" s="47"/>
      <c r="GN774" s="47"/>
      <c r="GO774" s="47"/>
      <c r="GP774" s="47"/>
      <c r="GQ774" s="47"/>
      <c r="GR774" s="47"/>
    </row>
    <row r="775" spans="1:200" s="53" customFormat="1" x14ac:dyDescent="0.2">
      <c r="A775" s="233"/>
      <c r="B775" s="47"/>
      <c r="C775" s="234"/>
      <c r="Z775" s="232"/>
      <c r="AA775" s="230"/>
      <c r="AB775" s="47"/>
      <c r="AC775" s="247"/>
      <c r="AD775" s="247"/>
      <c r="AE775" s="247"/>
      <c r="AF775" s="247"/>
      <c r="AG775" s="247"/>
      <c r="AH775" s="247"/>
      <c r="AI775" s="247"/>
      <c r="AJ775" s="247"/>
      <c r="AK775" s="249"/>
      <c r="AL775" s="249"/>
      <c r="AM775" s="249"/>
      <c r="AN775" s="249"/>
      <c r="AO775" s="249"/>
      <c r="AP775" s="249"/>
      <c r="AQ775" s="249"/>
      <c r="AR775" s="249"/>
      <c r="AS775" s="249"/>
      <c r="AT775" s="249"/>
      <c r="AU775" s="249"/>
      <c r="AV775" s="249"/>
      <c r="AW775" s="249"/>
      <c r="AX775" s="249"/>
      <c r="AY775" s="249"/>
      <c r="AZ775" s="249"/>
      <c r="BA775" s="249"/>
      <c r="BB775" s="249"/>
      <c r="BC775" s="249"/>
      <c r="BD775" s="249"/>
      <c r="BE775" s="249"/>
      <c r="BF775" s="249"/>
      <c r="BG775" s="249"/>
      <c r="BH775" s="249"/>
      <c r="BI775" s="249"/>
      <c r="BJ775" s="249"/>
      <c r="BK775" s="249"/>
      <c r="BL775" s="249"/>
      <c r="BM775" s="249"/>
      <c r="BN775" s="249"/>
      <c r="BO775" s="249"/>
      <c r="BP775" s="249"/>
      <c r="BQ775" s="249"/>
      <c r="BR775" s="249"/>
      <c r="BS775" s="249"/>
      <c r="BT775" s="249"/>
      <c r="BU775" s="249"/>
      <c r="BV775" s="249"/>
      <c r="BW775" s="249"/>
      <c r="BX775" s="47"/>
      <c r="BY775" s="47"/>
      <c r="BZ775" s="47"/>
      <c r="CA775" s="47"/>
      <c r="CB775" s="47"/>
      <c r="CC775" s="47"/>
      <c r="CD775" s="47"/>
      <c r="CE775" s="47"/>
      <c r="CF775" s="47"/>
      <c r="CG775" s="47"/>
      <c r="CH775" s="47"/>
      <c r="CI775" s="47"/>
      <c r="CJ775" s="47"/>
      <c r="CK775" s="47"/>
      <c r="CL775" s="47"/>
      <c r="CM775" s="47"/>
      <c r="CN775" s="47"/>
      <c r="CO775" s="47"/>
      <c r="CP775" s="47"/>
      <c r="CQ775" s="47"/>
      <c r="CR775" s="47"/>
      <c r="CS775" s="47"/>
      <c r="CT775" s="47"/>
      <c r="CU775" s="47"/>
      <c r="CV775" s="47"/>
      <c r="CW775" s="47"/>
      <c r="CX775" s="47"/>
      <c r="CY775" s="47"/>
      <c r="CZ775" s="47"/>
      <c r="DA775" s="47"/>
      <c r="DB775" s="47"/>
      <c r="DC775" s="47"/>
      <c r="DD775" s="47"/>
      <c r="DE775" s="47"/>
      <c r="DF775" s="47"/>
      <c r="DG775" s="47"/>
      <c r="DH775" s="47"/>
      <c r="DI775" s="47"/>
      <c r="DJ775" s="47"/>
      <c r="DK775" s="47"/>
      <c r="DL775" s="47"/>
      <c r="DM775" s="47"/>
      <c r="DN775" s="47"/>
      <c r="DO775" s="47"/>
      <c r="DP775" s="47"/>
      <c r="DQ775" s="47"/>
      <c r="DR775" s="47"/>
      <c r="DS775" s="47"/>
      <c r="DT775" s="47"/>
      <c r="DU775" s="47"/>
      <c r="DV775" s="47"/>
      <c r="DW775" s="47"/>
      <c r="DX775" s="47"/>
      <c r="DY775" s="47"/>
      <c r="DZ775" s="47"/>
      <c r="EA775" s="47"/>
      <c r="EB775" s="47"/>
      <c r="EC775" s="47"/>
      <c r="ED775" s="47"/>
      <c r="EE775" s="47"/>
      <c r="EF775" s="47"/>
      <c r="EG775" s="47"/>
      <c r="EH775" s="47"/>
      <c r="EI775" s="47"/>
      <c r="EJ775" s="47"/>
      <c r="EK775" s="47"/>
      <c r="EL775" s="47"/>
      <c r="EM775" s="47"/>
      <c r="EN775" s="47"/>
      <c r="EO775" s="47"/>
      <c r="EP775" s="47"/>
      <c r="EQ775" s="47"/>
      <c r="ER775" s="47"/>
      <c r="ES775" s="47"/>
      <c r="ET775" s="47"/>
      <c r="EU775" s="47"/>
      <c r="EV775" s="47"/>
      <c r="EW775" s="47"/>
      <c r="EX775" s="47"/>
      <c r="EY775" s="47"/>
      <c r="EZ775" s="47"/>
      <c r="FA775" s="47"/>
      <c r="FB775" s="47"/>
      <c r="FC775" s="47"/>
      <c r="FD775" s="47"/>
      <c r="FE775" s="47"/>
      <c r="FF775" s="47"/>
      <c r="FG775" s="47"/>
      <c r="FH775" s="47"/>
      <c r="FI775" s="47"/>
      <c r="FJ775" s="47"/>
      <c r="FK775" s="47"/>
      <c r="FL775" s="47"/>
      <c r="FM775" s="47"/>
      <c r="FN775" s="47"/>
      <c r="FO775" s="47"/>
      <c r="FP775" s="47"/>
      <c r="FQ775" s="47"/>
      <c r="FR775" s="47"/>
      <c r="FS775" s="47"/>
      <c r="FT775" s="47"/>
      <c r="FU775" s="47"/>
      <c r="FV775" s="47"/>
      <c r="FW775" s="47"/>
      <c r="FX775" s="47"/>
      <c r="FY775" s="47"/>
      <c r="FZ775" s="47"/>
      <c r="GA775" s="47"/>
      <c r="GB775" s="47"/>
      <c r="GC775" s="47"/>
      <c r="GD775" s="47"/>
      <c r="GE775" s="47"/>
      <c r="GF775" s="47"/>
      <c r="GG775" s="47"/>
      <c r="GH775" s="47"/>
      <c r="GI775" s="47"/>
      <c r="GJ775" s="47"/>
      <c r="GK775" s="47"/>
      <c r="GL775" s="47"/>
      <c r="GM775" s="47"/>
      <c r="GN775" s="47"/>
      <c r="GO775" s="47"/>
      <c r="GP775" s="47"/>
      <c r="GQ775" s="47"/>
      <c r="GR775" s="47"/>
    </row>
    <row r="776" spans="1:200" s="53" customFormat="1" x14ac:dyDescent="0.2">
      <c r="A776" s="233"/>
      <c r="B776" s="47"/>
      <c r="C776" s="234"/>
      <c r="Z776" s="232"/>
      <c r="AA776" s="230"/>
      <c r="AB776" s="47"/>
      <c r="AC776" s="247"/>
      <c r="AD776" s="247"/>
      <c r="AE776" s="247"/>
      <c r="AF776" s="247"/>
      <c r="AG776" s="247"/>
      <c r="AH776" s="247"/>
      <c r="AI776" s="247"/>
      <c r="AJ776" s="247"/>
      <c r="AK776" s="249"/>
      <c r="AL776" s="249"/>
      <c r="AM776" s="249"/>
      <c r="AN776" s="249"/>
      <c r="AO776" s="249"/>
      <c r="AP776" s="249"/>
      <c r="AQ776" s="249"/>
      <c r="AR776" s="249"/>
      <c r="AS776" s="249"/>
      <c r="AT776" s="249"/>
      <c r="AU776" s="249"/>
      <c r="AV776" s="249"/>
      <c r="AW776" s="249"/>
      <c r="AX776" s="249"/>
      <c r="AY776" s="249"/>
      <c r="AZ776" s="249"/>
      <c r="BA776" s="249"/>
      <c r="BB776" s="249"/>
      <c r="BC776" s="249"/>
      <c r="BD776" s="249"/>
      <c r="BE776" s="249"/>
      <c r="BF776" s="249"/>
      <c r="BG776" s="249"/>
      <c r="BH776" s="249"/>
      <c r="BI776" s="249"/>
      <c r="BJ776" s="249"/>
      <c r="BK776" s="249"/>
      <c r="BL776" s="249"/>
      <c r="BM776" s="249"/>
      <c r="BN776" s="249"/>
      <c r="BO776" s="249"/>
      <c r="BP776" s="249"/>
      <c r="BQ776" s="249"/>
      <c r="BR776" s="249"/>
      <c r="BS776" s="249"/>
      <c r="BT776" s="249"/>
      <c r="BU776" s="249"/>
      <c r="BV776" s="249"/>
      <c r="BW776" s="249"/>
      <c r="BX776" s="47"/>
      <c r="BY776" s="47"/>
      <c r="BZ776" s="47"/>
      <c r="CA776" s="47"/>
      <c r="CB776" s="47"/>
      <c r="CC776" s="47"/>
      <c r="CD776" s="47"/>
      <c r="CE776" s="47"/>
      <c r="CF776" s="47"/>
      <c r="CG776" s="47"/>
      <c r="CH776" s="47"/>
      <c r="CI776" s="47"/>
      <c r="CJ776" s="47"/>
      <c r="CK776" s="47"/>
      <c r="CL776" s="47"/>
      <c r="CM776" s="47"/>
      <c r="CN776" s="47"/>
      <c r="CO776" s="47"/>
      <c r="CP776" s="47"/>
      <c r="CQ776" s="47"/>
      <c r="CR776" s="47"/>
      <c r="CS776" s="47"/>
      <c r="CT776" s="47"/>
      <c r="CU776" s="47"/>
      <c r="CV776" s="47"/>
      <c r="CW776" s="47"/>
      <c r="CX776" s="47"/>
      <c r="CY776" s="47"/>
      <c r="CZ776" s="47"/>
      <c r="DA776" s="47"/>
      <c r="DB776" s="47"/>
      <c r="DC776" s="47"/>
      <c r="DD776" s="47"/>
      <c r="DE776" s="47"/>
      <c r="DF776" s="47"/>
      <c r="DG776" s="47"/>
      <c r="DH776" s="47"/>
      <c r="DI776" s="47"/>
      <c r="DJ776" s="47"/>
      <c r="DK776" s="47"/>
      <c r="DL776" s="47"/>
      <c r="DM776" s="47"/>
      <c r="DN776" s="47"/>
      <c r="DO776" s="47"/>
      <c r="DP776" s="47"/>
      <c r="DQ776" s="47"/>
      <c r="DR776" s="47"/>
      <c r="DS776" s="47"/>
      <c r="DT776" s="47"/>
      <c r="DU776" s="47"/>
      <c r="DV776" s="47"/>
      <c r="DW776" s="47"/>
      <c r="DX776" s="47"/>
      <c r="DY776" s="47"/>
      <c r="DZ776" s="47"/>
      <c r="EA776" s="47"/>
      <c r="EB776" s="47"/>
      <c r="EC776" s="47"/>
      <c r="ED776" s="47"/>
      <c r="EE776" s="47"/>
      <c r="EF776" s="47"/>
      <c r="EG776" s="47"/>
      <c r="EH776" s="47"/>
      <c r="EI776" s="47"/>
      <c r="EJ776" s="47"/>
      <c r="EK776" s="47"/>
      <c r="EL776" s="47"/>
      <c r="EM776" s="47"/>
      <c r="EN776" s="47"/>
      <c r="EO776" s="47"/>
      <c r="EP776" s="47"/>
      <c r="EQ776" s="47"/>
      <c r="ER776" s="47"/>
      <c r="ES776" s="47"/>
      <c r="ET776" s="47"/>
      <c r="EU776" s="47"/>
      <c r="EV776" s="47"/>
      <c r="EW776" s="47"/>
      <c r="EX776" s="47"/>
      <c r="EY776" s="47"/>
      <c r="EZ776" s="47"/>
      <c r="FA776" s="47"/>
      <c r="FB776" s="47"/>
      <c r="FC776" s="47"/>
      <c r="FD776" s="47"/>
      <c r="FE776" s="47"/>
      <c r="FF776" s="47"/>
      <c r="FG776" s="47"/>
      <c r="FH776" s="47"/>
      <c r="FI776" s="47"/>
      <c r="FJ776" s="47"/>
      <c r="FK776" s="47"/>
      <c r="FL776" s="47"/>
      <c r="FM776" s="47"/>
      <c r="FN776" s="47"/>
      <c r="FO776" s="47"/>
      <c r="FP776" s="47"/>
      <c r="FQ776" s="47"/>
      <c r="FR776" s="47"/>
      <c r="FS776" s="47"/>
      <c r="FT776" s="47"/>
      <c r="FU776" s="47"/>
      <c r="FV776" s="47"/>
      <c r="FW776" s="47"/>
      <c r="FX776" s="47"/>
      <c r="FY776" s="47"/>
      <c r="FZ776" s="47"/>
      <c r="GA776" s="47"/>
      <c r="GB776" s="47"/>
      <c r="GC776" s="47"/>
      <c r="GD776" s="47"/>
      <c r="GE776" s="47"/>
      <c r="GF776" s="47"/>
      <c r="GG776" s="47"/>
      <c r="GH776" s="47"/>
      <c r="GI776" s="47"/>
      <c r="GJ776" s="47"/>
      <c r="GK776" s="47"/>
      <c r="GL776" s="47"/>
      <c r="GM776" s="47"/>
      <c r="GN776" s="47"/>
      <c r="GO776" s="47"/>
      <c r="GP776" s="47"/>
      <c r="GQ776" s="47"/>
      <c r="GR776" s="47"/>
    </row>
    <row r="777" spans="1:200" s="53" customFormat="1" x14ac:dyDescent="0.2">
      <c r="A777" s="233"/>
      <c r="B777" s="47"/>
      <c r="C777" s="234"/>
      <c r="Z777" s="232"/>
      <c r="AA777" s="230"/>
      <c r="AB777" s="47"/>
      <c r="AC777" s="247"/>
      <c r="AD777" s="247"/>
      <c r="AE777" s="247"/>
      <c r="AF777" s="247"/>
      <c r="AG777" s="247"/>
      <c r="AH777" s="247"/>
      <c r="AI777" s="247"/>
      <c r="AJ777" s="247"/>
      <c r="AK777" s="249"/>
      <c r="AL777" s="249"/>
      <c r="AM777" s="249"/>
      <c r="AN777" s="249"/>
      <c r="AO777" s="249"/>
      <c r="AP777" s="249"/>
      <c r="AQ777" s="249"/>
      <c r="AR777" s="249"/>
      <c r="AS777" s="249"/>
      <c r="AT777" s="249"/>
      <c r="AU777" s="249"/>
      <c r="AV777" s="249"/>
      <c r="AW777" s="249"/>
      <c r="AX777" s="249"/>
      <c r="AY777" s="249"/>
      <c r="AZ777" s="249"/>
      <c r="BA777" s="249"/>
      <c r="BB777" s="249"/>
      <c r="BC777" s="249"/>
      <c r="BD777" s="249"/>
      <c r="BE777" s="249"/>
      <c r="BF777" s="249"/>
      <c r="BG777" s="249"/>
      <c r="BH777" s="249"/>
      <c r="BI777" s="249"/>
      <c r="BJ777" s="249"/>
      <c r="BK777" s="249"/>
      <c r="BL777" s="249"/>
      <c r="BM777" s="249"/>
      <c r="BN777" s="249"/>
      <c r="BO777" s="249"/>
      <c r="BP777" s="249"/>
      <c r="BQ777" s="249"/>
      <c r="BR777" s="249"/>
      <c r="BS777" s="249"/>
      <c r="BT777" s="249"/>
      <c r="BU777" s="249"/>
      <c r="BV777" s="249"/>
      <c r="BW777" s="249"/>
      <c r="BX777" s="47"/>
      <c r="BY777" s="47"/>
      <c r="BZ777" s="47"/>
      <c r="CA777" s="47"/>
      <c r="CB777" s="47"/>
      <c r="CC777" s="47"/>
      <c r="CD777" s="47"/>
      <c r="CE777" s="47"/>
      <c r="CF777" s="47"/>
      <c r="CG777" s="47"/>
      <c r="CH777" s="47"/>
      <c r="CI777" s="47"/>
      <c r="CJ777" s="47"/>
      <c r="CK777" s="47"/>
      <c r="CL777" s="47"/>
      <c r="CM777" s="47"/>
      <c r="CN777" s="47"/>
      <c r="CO777" s="47"/>
      <c r="CP777" s="47"/>
      <c r="CQ777" s="47"/>
      <c r="CR777" s="47"/>
      <c r="CS777" s="47"/>
      <c r="CT777" s="47"/>
      <c r="CU777" s="47"/>
      <c r="CV777" s="47"/>
      <c r="CW777" s="47"/>
      <c r="CX777" s="47"/>
      <c r="CY777" s="47"/>
      <c r="CZ777" s="47"/>
      <c r="DA777" s="47"/>
      <c r="DB777" s="47"/>
      <c r="DC777" s="47"/>
      <c r="DD777" s="47"/>
      <c r="DE777" s="47"/>
      <c r="DF777" s="47"/>
      <c r="DG777" s="47"/>
      <c r="DH777" s="47"/>
      <c r="DI777" s="47"/>
      <c r="DJ777" s="47"/>
      <c r="DK777" s="47"/>
      <c r="DL777" s="47"/>
      <c r="DM777" s="47"/>
      <c r="DN777" s="47"/>
      <c r="DO777" s="47"/>
      <c r="DP777" s="47"/>
      <c r="DQ777" s="47"/>
      <c r="DR777" s="47"/>
      <c r="DS777" s="47"/>
      <c r="DT777" s="47"/>
      <c r="DU777" s="47"/>
      <c r="DV777" s="47"/>
      <c r="DW777" s="47"/>
      <c r="DX777" s="47"/>
      <c r="DY777" s="47"/>
      <c r="DZ777" s="47"/>
      <c r="EA777" s="47"/>
      <c r="EB777" s="47"/>
      <c r="EC777" s="47"/>
      <c r="ED777" s="47"/>
      <c r="EE777" s="47"/>
      <c r="EF777" s="47"/>
      <c r="EG777" s="47"/>
      <c r="EH777" s="47"/>
      <c r="EI777" s="47"/>
      <c r="EJ777" s="47"/>
      <c r="EK777" s="47"/>
      <c r="EL777" s="47"/>
      <c r="EM777" s="47"/>
      <c r="EN777" s="47"/>
      <c r="EO777" s="47"/>
      <c r="EP777" s="47"/>
      <c r="EQ777" s="47"/>
      <c r="ER777" s="47"/>
      <c r="ES777" s="47"/>
      <c r="ET777" s="47"/>
      <c r="EU777" s="47"/>
      <c r="EV777" s="47"/>
      <c r="EW777" s="47"/>
      <c r="EX777" s="47"/>
      <c r="EY777" s="47"/>
      <c r="EZ777" s="47"/>
      <c r="FA777" s="47"/>
      <c r="FB777" s="47"/>
      <c r="FC777" s="47"/>
      <c r="FD777" s="47"/>
      <c r="FE777" s="47"/>
      <c r="FF777" s="47"/>
      <c r="FG777" s="47"/>
      <c r="FH777" s="47"/>
      <c r="FI777" s="47"/>
      <c r="FJ777" s="47"/>
      <c r="FK777" s="47"/>
      <c r="FL777" s="47"/>
      <c r="FM777" s="47"/>
      <c r="FN777" s="47"/>
      <c r="FO777" s="47"/>
      <c r="FP777" s="47"/>
      <c r="FQ777" s="47"/>
      <c r="FR777" s="47"/>
      <c r="FS777" s="47"/>
      <c r="FT777" s="47"/>
      <c r="FU777" s="47"/>
      <c r="FV777" s="47"/>
      <c r="FW777" s="47"/>
      <c r="FX777" s="47"/>
      <c r="FY777" s="47"/>
      <c r="FZ777" s="47"/>
      <c r="GA777" s="47"/>
      <c r="GB777" s="47"/>
      <c r="GC777" s="47"/>
      <c r="GD777" s="47"/>
      <c r="GE777" s="47"/>
      <c r="GF777" s="47"/>
      <c r="GG777" s="47"/>
      <c r="GH777" s="47"/>
      <c r="GI777" s="47"/>
      <c r="GJ777" s="47"/>
      <c r="GK777" s="47"/>
      <c r="GL777" s="47"/>
      <c r="GM777" s="47"/>
      <c r="GN777" s="47"/>
      <c r="GO777" s="47"/>
      <c r="GP777" s="47"/>
      <c r="GQ777" s="47"/>
      <c r="GR777" s="47"/>
    </row>
    <row r="778" spans="1:200" s="53" customFormat="1" x14ac:dyDescent="0.2">
      <c r="A778" s="233"/>
      <c r="B778" s="47"/>
      <c r="C778" s="234"/>
      <c r="Z778" s="232"/>
      <c r="AA778" s="230"/>
      <c r="AB778" s="47"/>
      <c r="AC778" s="247"/>
      <c r="AD778" s="247"/>
      <c r="AE778" s="247"/>
      <c r="AF778" s="247"/>
      <c r="AG778" s="247"/>
      <c r="AH778" s="247"/>
      <c r="AI778" s="247"/>
      <c r="AJ778" s="247"/>
      <c r="AK778" s="249"/>
      <c r="AL778" s="249"/>
      <c r="AM778" s="249"/>
      <c r="AN778" s="249"/>
      <c r="AO778" s="249"/>
      <c r="AP778" s="249"/>
      <c r="AQ778" s="249"/>
      <c r="AR778" s="249"/>
      <c r="AS778" s="249"/>
      <c r="AT778" s="249"/>
      <c r="AU778" s="249"/>
      <c r="AV778" s="249"/>
      <c r="AW778" s="249"/>
      <c r="AX778" s="249"/>
      <c r="AY778" s="249"/>
      <c r="AZ778" s="249"/>
      <c r="BA778" s="249"/>
      <c r="BB778" s="249"/>
      <c r="BC778" s="249"/>
      <c r="BD778" s="249"/>
      <c r="BE778" s="249"/>
      <c r="BF778" s="249"/>
      <c r="BG778" s="249"/>
      <c r="BH778" s="249"/>
      <c r="BI778" s="249"/>
      <c r="BJ778" s="249"/>
      <c r="BK778" s="249"/>
      <c r="BL778" s="249"/>
      <c r="BM778" s="249"/>
      <c r="BN778" s="249"/>
      <c r="BO778" s="249"/>
      <c r="BP778" s="249"/>
      <c r="BQ778" s="249"/>
      <c r="BR778" s="249"/>
      <c r="BS778" s="249"/>
      <c r="BT778" s="249"/>
      <c r="BU778" s="249"/>
      <c r="BV778" s="249"/>
      <c r="BW778" s="249"/>
      <c r="BX778" s="47"/>
      <c r="BY778" s="47"/>
      <c r="BZ778" s="47"/>
      <c r="CA778" s="47"/>
      <c r="CB778" s="47"/>
      <c r="CC778" s="47"/>
      <c r="CD778" s="47"/>
      <c r="CE778" s="47"/>
      <c r="CF778" s="47"/>
      <c r="CG778" s="47"/>
      <c r="CH778" s="47"/>
      <c r="CI778" s="47"/>
      <c r="CJ778" s="47"/>
      <c r="CK778" s="47"/>
      <c r="CL778" s="47"/>
      <c r="CM778" s="47"/>
      <c r="CN778" s="47"/>
      <c r="CO778" s="47"/>
      <c r="CP778" s="47"/>
      <c r="CQ778" s="47"/>
      <c r="CR778" s="47"/>
      <c r="CS778" s="47"/>
      <c r="CT778" s="47"/>
      <c r="CU778" s="47"/>
      <c r="CV778" s="47"/>
      <c r="CW778" s="47"/>
      <c r="CX778" s="47"/>
      <c r="CY778" s="47"/>
      <c r="CZ778" s="47"/>
      <c r="DA778" s="47"/>
      <c r="DB778" s="47"/>
      <c r="DC778" s="47"/>
      <c r="DD778" s="47"/>
      <c r="DE778" s="47"/>
      <c r="DF778" s="47"/>
      <c r="DG778" s="47"/>
      <c r="DH778" s="47"/>
      <c r="DI778" s="47"/>
      <c r="DJ778" s="47"/>
      <c r="DK778" s="47"/>
      <c r="DL778" s="47"/>
      <c r="DM778" s="47"/>
      <c r="DN778" s="47"/>
      <c r="DO778" s="47"/>
      <c r="DP778" s="47"/>
      <c r="DQ778" s="47"/>
      <c r="DR778" s="47"/>
      <c r="DS778" s="47"/>
      <c r="DT778" s="47"/>
      <c r="DU778" s="47"/>
      <c r="DV778" s="47"/>
      <c r="DW778" s="47"/>
      <c r="DX778" s="47"/>
      <c r="DY778" s="47"/>
      <c r="DZ778" s="47"/>
      <c r="EA778" s="47"/>
      <c r="EB778" s="47"/>
      <c r="EC778" s="47"/>
      <c r="ED778" s="47"/>
      <c r="EE778" s="47"/>
      <c r="EF778" s="47"/>
      <c r="EG778" s="47"/>
      <c r="EH778" s="47"/>
      <c r="EI778" s="47"/>
      <c r="EJ778" s="47"/>
      <c r="EK778" s="47"/>
      <c r="EL778" s="47"/>
      <c r="EM778" s="47"/>
      <c r="EN778" s="47"/>
      <c r="EO778" s="47"/>
      <c r="EP778" s="47"/>
      <c r="EQ778" s="47"/>
      <c r="ER778" s="47"/>
      <c r="ES778" s="47"/>
      <c r="ET778" s="47"/>
      <c r="EU778" s="47"/>
      <c r="EV778" s="47"/>
      <c r="EW778" s="47"/>
      <c r="EX778" s="47"/>
      <c r="EY778" s="47"/>
      <c r="EZ778" s="47"/>
      <c r="FA778" s="47"/>
      <c r="FB778" s="47"/>
      <c r="FC778" s="47"/>
      <c r="FD778" s="47"/>
      <c r="FE778" s="47"/>
      <c r="FF778" s="47"/>
      <c r="FG778" s="47"/>
      <c r="FH778" s="47"/>
      <c r="FI778" s="47"/>
      <c r="FJ778" s="47"/>
      <c r="FK778" s="47"/>
      <c r="FL778" s="47"/>
      <c r="FM778" s="47"/>
      <c r="FN778" s="47"/>
      <c r="FO778" s="47"/>
      <c r="FP778" s="47"/>
      <c r="FQ778" s="47"/>
      <c r="FR778" s="47"/>
      <c r="FS778" s="47"/>
      <c r="FT778" s="47"/>
      <c r="FU778" s="47"/>
      <c r="FV778" s="47"/>
      <c r="FW778" s="47"/>
      <c r="FX778" s="47"/>
      <c r="FY778" s="47"/>
      <c r="FZ778" s="47"/>
      <c r="GA778" s="47"/>
      <c r="GB778" s="47"/>
      <c r="GC778" s="47"/>
      <c r="GD778" s="47"/>
      <c r="GE778" s="47"/>
      <c r="GF778" s="47"/>
      <c r="GG778" s="47"/>
      <c r="GH778" s="47"/>
      <c r="GI778" s="47"/>
      <c r="GJ778" s="47"/>
      <c r="GK778" s="47"/>
      <c r="GL778" s="47"/>
      <c r="GM778" s="47"/>
      <c r="GN778" s="47"/>
      <c r="GO778" s="47"/>
      <c r="GP778" s="47"/>
      <c r="GQ778" s="47"/>
      <c r="GR778" s="47"/>
    </row>
    <row r="779" spans="1:200" s="53" customFormat="1" x14ac:dyDescent="0.2">
      <c r="A779" s="233"/>
      <c r="B779" s="47"/>
      <c r="C779" s="234"/>
      <c r="Z779" s="232"/>
      <c r="AA779" s="230"/>
      <c r="AB779" s="47"/>
      <c r="AC779" s="247"/>
      <c r="AD779" s="247"/>
      <c r="AE779" s="247"/>
      <c r="AF779" s="247"/>
      <c r="AG779" s="247"/>
      <c r="AH779" s="247"/>
      <c r="AI779" s="247"/>
      <c r="AJ779" s="247"/>
      <c r="AK779" s="249"/>
      <c r="AL779" s="249"/>
      <c r="AM779" s="249"/>
      <c r="AN779" s="249"/>
      <c r="AO779" s="249"/>
      <c r="AP779" s="249"/>
      <c r="AQ779" s="249"/>
      <c r="AR779" s="249"/>
      <c r="AS779" s="249"/>
      <c r="AT779" s="249"/>
      <c r="AU779" s="249"/>
      <c r="AV779" s="249"/>
      <c r="AW779" s="249"/>
      <c r="AX779" s="249"/>
      <c r="AY779" s="249"/>
      <c r="AZ779" s="249"/>
      <c r="BA779" s="249"/>
      <c r="BB779" s="249"/>
      <c r="BC779" s="249"/>
      <c r="BD779" s="249"/>
      <c r="BE779" s="249"/>
      <c r="BF779" s="249"/>
      <c r="BG779" s="249"/>
      <c r="BH779" s="249"/>
      <c r="BI779" s="249"/>
      <c r="BJ779" s="249"/>
      <c r="BK779" s="249"/>
      <c r="BL779" s="249"/>
      <c r="BM779" s="249"/>
      <c r="BN779" s="249"/>
      <c r="BO779" s="249"/>
      <c r="BP779" s="249"/>
      <c r="BQ779" s="249"/>
      <c r="BR779" s="249"/>
      <c r="BS779" s="249"/>
      <c r="BT779" s="249"/>
      <c r="BU779" s="249"/>
      <c r="BV779" s="249"/>
      <c r="BW779" s="249"/>
      <c r="BX779" s="47"/>
      <c r="BY779" s="47"/>
      <c r="BZ779" s="47"/>
      <c r="CA779" s="47"/>
      <c r="CB779" s="47"/>
      <c r="CC779" s="47"/>
      <c r="CD779" s="47"/>
      <c r="CE779" s="47"/>
      <c r="CF779" s="47"/>
      <c r="CG779" s="47"/>
      <c r="CH779" s="47"/>
      <c r="CI779" s="47"/>
      <c r="CJ779" s="47"/>
      <c r="CK779" s="47"/>
      <c r="CL779" s="47"/>
      <c r="CM779" s="47"/>
      <c r="CN779" s="47"/>
      <c r="CO779" s="47"/>
      <c r="CP779" s="47"/>
      <c r="CQ779" s="47"/>
      <c r="CR779" s="47"/>
      <c r="CS779" s="47"/>
      <c r="CT779" s="47"/>
      <c r="CU779" s="47"/>
      <c r="CV779" s="47"/>
      <c r="CW779" s="47"/>
      <c r="CX779" s="47"/>
      <c r="CY779" s="47"/>
      <c r="CZ779" s="47"/>
      <c r="DA779" s="47"/>
      <c r="DB779" s="47"/>
      <c r="DC779" s="47"/>
      <c r="DD779" s="47"/>
      <c r="DE779" s="47"/>
      <c r="DF779" s="47"/>
      <c r="DG779" s="47"/>
      <c r="DH779" s="47"/>
      <c r="DI779" s="47"/>
      <c r="DJ779" s="47"/>
      <c r="DK779" s="47"/>
      <c r="DL779" s="47"/>
      <c r="DM779" s="47"/>
      <c r="DN779" s="47"/>
      <c r="DO779" s="47"/>
      <c r="DP779" s="47"/>
      <c r="DQ779" s="47"/>
      <c r="DR779" s="47"/>
      <c r="DS779" s="47"/>
      <c r="DT779" s="47"/>
      <c r="DU779" s="47"/>
      <c r="DV779" s="47"/>
      <c r="DW779" s="47"/>
      <c r="DX779" s="47"/>
      <c r="DY779" s="47"/>
      <c r="DZ779" s="47"/>
      <c r="EA779" s="47"/>
      <c r="EB779" s="47"/>
      <c r="EC779" s="47"/>
      <c r="ED779" s="47"/>
      <c r="EE779" s="47"/>
      <c r="EF779" s="47"/>
      <c r="EG779" s="47"/>
      <c r="EH779" s="47"/>
      <c r="EI779" s="47"/>
      <c r="EJ779" s="47"/>
      <c r="EK779" s="47"/>
      <c r="EL779" s="47"/>
      <c r="EM779" s="47"/>
      <c r="EN779" s="47"/>
      <c r="EO779" s="47"/>
      <c r="EP779" s="47"/>
      <c r="EQ779" s="47"/>
      <c r="ER779" s="47"/>
      <c r="ES779" s="47"/>
      <c r="ET779" s="47"/>
      <c r="EU779" s="47"/>
      <c r="EV779" s="47"/>
      <c r="EW779" s="47"/>
      <c r="EX779" s="47"/>
      <c r="EY779" s="47"/>
      <c r="EZ779" s="47"/>
      <c r="FA779" s="47"/>
      <c r="FB779" s="47"/>
      <c r="FC779" s="47"/>
      <c r="FD779" s="47"/>
      <c r="FE779" s="47"/>
      <c r="FF779" s="47"/>
      <c r="FG779" s="47"/>
      <c r="FH779" s="47"/>
      <c r="FI779" s="47"/>
      <c r="FJ779" s="47"/>
      <c r="FK779" s="47"/>
      <c r="FL779" s="47"/>
      <c r="FM779" s="47"/>
      <c r="FN779" s="47"/>
      <c r="FO779" s="47"/>
      <c r="FP779" s="47"/>
      <c r="FQ779" s="47"/>
      <c r="FR779" s="47"/>
      <c r="FS779" s="47"/>
      <c r="FT779" s="47"/>
      <c r="FU779" s="47"/>
      <c r="FV779" s="47"/>
      <c r="FW779" s="47"/>
      <c r="FX779" s="47"/>
      <c r="FY779" s="47"/>
      <c r="FZ779" s="47"/>
      <c r="GA779" s="47"/>
      <c r="GB779" s="47"/>
      <c r="GC779" s="47"/>
      <c r="GD779" s="47"/>
      <c r="GE779" s="47"/>
      <c r="GF779" s="47"/>
      <c r="GG779" s="47"/>
      <c r="GH779" s="47"/>
      <c r="GI779" s="47"/>
      <c r="GJ779" s="47"/>
      <c r="GK779" s="47"/>
      <c r="GL779" s="47"/>
      <c r="GM779" s="47"/>
      <c r="GN779" s="47"/>
      <c r="GO779" s="47"/>
      <c r="GP779" s="47"/>
      <c r="GQ779" s="47"/>
      <c r="GR779" s="47"/>
    </row>
    <row r="780" spans="1:200" s="53" customFormat="1" x14ac:dyDescent="0.2">
      <c r="A780" s="233"/>
      <c r="B780" s="47"/>
      <c r="C780" s="234"/>
      <c r="Z780" s="232"/>
      <c r="AA780" s="230"/>
      <c r="AB780" s="47"/>
      <c r="AC780" s="247"/>
      <c r="AD780" s="247"/>
      <c r="AE780" s="247"/>
      <c r="AF780" s="247"/>
      <c r="AG780" s="247"/>
      <c r="AH780" s="247"/>
      <c r="AI780" s="247"/>
      <c r="AJ780" s="247"/>
      <c r="AK780" s="249"/>
      <c r="AL780" s="249"/>
      <c r="AM780" s="249"/>
      <c r="AN780" s="249"/>
      <c r="AO780" s="249"/>
      <c r="AP780" s="249"/>
      <c r="AQ780" s="249"/>
      <c r="AR780" s="249"/>
      <c r="AS780" s="249"/>
      <c r="AT780" s="249"/>
      <c r="AU780" s="249"/>
      <c r="AV780" s="249"/>
      <c r="AW780" s="249"/>
      <c r="AX780" s="249"/>
      <c r="AY780" s="249"/>
      <c r="AZ780" s="249"/>
      <c r="BA780" s="249"/>
      <c r="BB780" s="249"/>
      <c r="BC780" s="249"/>
      <c r="BD780" s="249"/>
      <c r="BE780" s="249"/>
      <c r="BF780" s="249"/>
      <c r="BG780" s="249"/>
      <c r="BH780" s="249"/>
      <c r="BI780" s="249"/>
      <c r="BJ780" s="249"/>
      <c r="BK780" s="249"/>
      <c r="BL780" s="249"/>
      <c r="BM780" s="249"/>
      <c r="BN780" s="249"/>
      <c r="BO780" s="249"/>
      <c r="BP780" s="249"/>
      <c r="BQ780" s="249"/>
      <c r="BR780" s="249"/>
      <c r="BS780" s="249"/>
      <c r="BT780" s="249"/>
      <c r="BU780" s="249"/>
      <c r="BV780" s="249"/>
      <c r="BW780" s="249"/>
      <c r="BX780" s="47"/>
      <c r="BY780" s="47"/>
      <c r="BZ780" s="47"/>
      <c r="CA780" s="47"/>
      <c r="CB780" s="47"/>
      <c r="CC780" s="47"/>
      <c r="CD780" s="47"/>
      <c r="CE780" s="47"/>
      <c r="CF780" s="47"/>
      <c r="CG780" s="47"/>
      <c r="CH780" s="47"/>
      <c r="CI780" s="47"/>
      <c r="CJ780" s="47"/>
      <c r="CK780" s="47"/>
      <c r="CL780" s="47"/>
      <c r="CM780" s="47"/>
      <c r="CN780" s="47"/>
      <c r="CO780" s="47"/>
      <c r="CP780" s="47"/>
      <c r="CQ780" s="47"/>
      <c r="CR780" s="47"/>
      <c r="CS780" s="47"/>
      <c r="CT780" s="47"/>
      <c r="CU780" s="47"/>
      <c r="CV780" s="47"/>
      <c r="CW780" s="47"/>
      <c r="CX780" s="47"/>
      <c r="CY780" s="47"/>
      <c r="CZ780" s="47"/>
      <c r="DA780" s="47"/>
      <c r="DB780" s="47"/>
      <c r="DC780" s="47"/>
      <c r="DD780" s="47"/>
      <c r="DE780" s="47"/>
      <c r="DF780" s="47"/>
      <c r="DG780" s="47"/>
      <c r="DH780" s="47"/>
      <c r="DI780" s="47"/>
      <c r="DJ780" s="47"/>
      <c r="DK780" s="47"/>
      <c r="DL780" s="47"/>
      <c r="DM780" s="47"/>
      <c r="DN780" s="47"/>
      <c r="DO780" s="47"/>
      <c r="DP780" s="47"/>
      <c r="DQ780" s="47"/>
      <c r="DR780" s="47"/>
      <c r="DS780" s="47"/>
      <c r="DT780" s="47"/>
      <c r="DU780" s="47"/>
      <c r="DV780" s="47"/>
      <c r="DW780" s="47"/>
      <c r="DX780" s="47"/>
      <c r="DY780" s="47"/>
      <c r="DZ780" s="47"/>
      <c r="EA780" s="47"/>
      <c r="EB780" s="47"/>
      <c r="EC780" s="47"/>
      <c r="ED780" s="47"/>
      <c r="EE780" s="47"/>
      <c r="EF780" s="47"/>
      <c r="EG780" s="47"/>
      <c r="EH780" s="47"/>
      <c r="EI780" s="47"/>
      <c r="EJ780" s="47"/>
      <c r="EK780" s="47"/>
      <c r="EL780" s="47"/>
      <c r="EM780" s="47"/>
      <c r="EN780" s="47"/>
      <c r="EO780" s="47"/>
      <c r="EP780" s="47"/>
      <c r="EQ780" s="47"/>
      <c r="ER780" s="47"/>
      <c r="ES780" s="47"/>
      <c r="ET780" s="47"/>
      <c r="EU780" s="47"/>
      <c r="EV780" s="47"/>
      <c r="EW780" s="47"/>
      <c r="EX780" s="47"/>
      <c r="EY780" s="47"/>
      <c r="EZ780" s="47"/>
      <c r="FA780" s="47"/>
      <c r="FB780" s="47"/>
      <c r="FC780" s="47"/>
      <c r="FD780" s="47"/>
      <c r="FE780" s="47"/>
      <c r="FF780" s="47"/>
      <c r="FG780" s="47"/>
      <c r="FH780" s="47"/>
      <c r="FI780" s="47"/>
      <c r="FJ780" s="47"/>
      <c r="FK780" s="47"/>
      <c r="FL780" s="47"/>
      <c r="FM780" s="47"/>
      <c r="FN780" s="47"/>
      <c r="FO780" s="47"/>
      <c r="FP780" s="47"/>
      <c r="FQ780" s="47"/>
      <c r="FR780" s="47"/>
      <c r="FS780" s="47"/>
      <c r="FT780" s="47"/>
      <c r="FU780" s="47"/>
      <c r="FV780" s="47"/>
      <c r="FW780" s="47"/>
      <c r="FX780" s="47"/>
      <c r="FY780" s="47"/>
      <c r="FZ780" s="47"/>
      <c r="GA780" s="47"/>
      <c r="GB780" s="47"/>
      <c r="GC780" s="47"/>
      <c r="GD780" s="47"/>
      <c r="GE780" s="47"/>
      <c r="GF780" s="47"/>
      <c r="GG780" s="47"/>
      <c r="GH780" s="47"/>
      <c r="GI780" s="47"/>
      <c r="GJ780" s="47"/>
      <c r="GK780" s="47"/>
      <c r="GL780" s="47"/>
      <c r="GM780" s="47"/>
      <c r="GN780" s="47"/>
      <c r="GO780" s="47"/>
      <c r="GP780" s="47"/>
      <c r="GQ780" s="47"/>
      <c r="GR780" s="47"/>
    </row>
    <row r="781" spans="1:200" s="53" customFormat="1" x14ac:dyDescent="0.2">
      <c r="A781" s="233"/>
      <c r="B781" s="47"/>
      <c r="C781" s="234"/>
      <c r="Z781" s="232"/>
      <c r="AA781" s="230"/>
      <c r="AB781" s="47"/>
      <c r="AC781" s="247"/>
      <c r="AD781" s="247"/>
      <c r="AE781" s="247"/>
      <c r="AF781" s="247"/>
      <c r="AG781" s="247"/>
      <c r="AH781" s="247"/>
      <c r="AI781" s="247"/>
      <c r="AJ781" s="247"/>
      <c r="AK781" s="249"/>
      <c r="AL781" s="249"/>
      <c r="AM781" s="249"/>
      <c r="AN781" s="249"/>
      <c r="AO781" s="249"/>
      <c r="AP781" s="249"/>
      <c r="AQ781" s="249"/>
      <c r="AR781" s="249"/>
      <c r="AS781" s="249"/>
      <c r="AT781" s="249"/>
      <c r="AU781" s="249"/>
      <c r="AV781" s="249"/>
      <c r="AW781" s="249"/>
      <c r="AX781" s="249"/>
      <c r="AY781" s="249"/>
      <c r="AZ781" s="249"/>
      <c r="BA781" s="249"/>
      <c r="BB781" s="249"/>
      <c r="BC781" s="249"/>
      <c r="BD781" s="249"/>
      <c r="BE781" s="249"/>
      <c r="BF781" s="249"/>
      <c r="BG781" s="249"/>
      <c r="BH781" s="249"/>
      <c r="BI781" s="249"/>
      <c r="BJ781" s="249"/>
      <c r="BK781" s="249"/>
      <c r="BL781" s="249"/>
      <c r="BM781" s="249"/>
      <c r="BN781" s="249"/>
      <c r="BO781" s="249"/>
      <c r="BP781" s="249"/>
      <c r="BQ781" s="249"/>
      <c r="BR781" s="249"/>
      <c r="BS781" s="249"/>
      <c r="BT781" s="249"/>
      <c r="BU781" s="249"/>
      <c r="BV781" s="249"/>
      <c r="BW781" s="249"/>
      <c r="BX781" s="47"/>
      <c r="BY781" s="47"/>
      <c r="BZ781" s="47"/>
      <c r="CA781" s="47"/>
      <c r="CB781" s="47"/>
      <c r="CC781" s="47"/>
      <c r="CD781" s="47"/>
      <c r="CE781" s="47"/>
      <c r="CF781" s="47"/>
      <c r="CG781" s="47"/>
      <c r="CH781" s="47"/>
      <c r="CI781" s="47"/>
      <c r="CJ781" s="47"/>
      <c r="CK781" s="47"/>
      <c r="CL781" s="47"/>
      <c r="CM781" s="47"/>
      <c r="CN781" s="47"/>
      <c r="CO781" s="47"/>
      <c r="CP781" s="47"/>
      <c r="CQ781" s="47"/>
      <c r="CR781" s="47"/>
      <c r="CS781" s="47"/>
      <c r="CT781" s="47"/>
      <c r="CU781" s="47"/>
      <c r="CV781" s="47"/>
      <c r="CW781" s="47"/>
      <c r="CX781" s="47"/>
      <c r="CY781" s="47"/>
      <c r="CZ781" s="47"/>
      <c r="DA781" s="47"/>
      <c r="DB781" s="47"/>
      <c r="DC781" s="47"/>
      <c r="DD781" s="47"/>
      <c r="DE781" s="47"/>
      <c r="DF781" s="47"/>
      <c r="DG781" s="47"/>
      <c r="DH781" s="47"/>
      <c r="DI781" s="47"/>
      <c r="DJ781" s="47"/>
      <c r="DK781" s="47"/>
      <c r="DL781" s="47"/>
      <c r="DM781" s="47"/>
      <c r="DN781" s="47"/>
      <c r="DO781" s="47"/>
      <c r="DP781" s="47"/>
      <c r="DQ781" s="47"/>
      <c r="DR781" s="47"/>
      <c r="DS781" s="47"/>
      <c r="DT781" s="47"/>
      <c r="DU781" s="47"/>
      <c r="DV781" s="47"/>
      <c r="DW781" s="47"/>
      <c r="DX781" s="47"/>
      <c r="DY781" s="47"/>
      <c r="DZ781" s="47"/>
      <c r="EA781" s="47"/>
      <c r="EB781" s="47"/>
      <c r="EC781" s="47"/>
      <c r="ED781" s="47"/>
      <c r="EE781" s="47"/>
      <c r="EF781" s="47"/>
      <c r="EG781" s="47"/>
      <c r="EH781" s="47"/>
      <c r="EI781" s="47"/>
      <c r="EJ781" s="47"/>
      <c r="EK781" s="47"/>
      <c r="EL781" s="47"/>
      <c r="EM781" s="47"/>
      <c r="EN781" s="47"/>
      <c r="EO781" s="47"/>
      <c r="EP781" s="47"/>
      <c r="EQ781" s="47"/>
      <c r="ER781" s="47"/>
      <c r="ES781" s="47"/>
      <c r="ET781" s="47"/>
      <c r="EU781" s="47"/>
      <c r="EV781" s="47"/>
      <c r="EW781" s="47"/>
      <c r="EX781" s="47"/>
      <c r="EY781" s="47"/>
      <c r="EZ781" s="47"/>
      <c r="FA781" s="47"/>
      <c r="FB781" s="47"/>
      <c r="FC781" s="47"/>
      <c r="FD781" s="47"/>
      <c r="FE781" s="47"/>
      <c r="FF781" s="47"/>
      <c r="FG781" s="47"/>
      <c r="FH781" s="47"/>
      <c r="FI781" s="47"/>
      <c r="FJ781" s="47"/>
      <c r="FK781" s="47"/>
      <c r="FL781" s="47"/>
      <c r="FM781" s="47"/>
      <c r="FN781" s="47"/>
      <c r="FO781" s="47"/>
      <c r="FP781" s="47"/>
      <c r="FQ781" s="47"/>
      <c r="FR781" s="47"/>
      <c r="FS781" s="47"/>
      <c r="FT781" s="47"/>
      <c r="FU781" s="47"/>
      <c r="FV781" s="47"/>
      <c r="FW781" s="47"/>
      <c r="FX781" s="47"/>
      <c r="FY781" s="47"/>
      <c r="FZ781" s="47"/>
      <c r="GA781" s="47"/>
      <c r="GB781" s="47"/>
      <c r="GC781" s="47"/>
      <c r="GD781" s="47"/>
      <c r="GE781" s="47"/>
      <c r="GF781" s="47"/>
      <c r="GG781" s="47"/>
      <c r="GH781" s="47"/>
      <c r="GI781" s="47"/>
      <c r="GJ781" s="47"/>
      <c r="GK781" s="47"/>
      <c r="GL781" s="47"/>
      <c r="GM781" s="47"/>
      <c r="GN781" s="47"/>
      <c r="GO781" s="47"/>
      <c r="GP781" s="47"/>
      <c r="GQ781" s="47"/>
      <c r="GR781" s="47"/>
    </row>
    <row r="782" spans="1:200" s="53" customFormat="1" x14ac:dyDescent="0.2">
      <c r="A782" s="233"/>
      <c r="B782" s="47"/>
      <c r="C782" s="234"/>
      <c r="Z782" s="232"/>
      <c r="AA782" s="230"/>
      <c r="AB782" s="47"/>
      <c r="AC782" s="247"/>
      <c r="AD782" s="247"/>
      <c r="AE782" s="247"/>
      <c r="AF782" s="247"/>
      <c r="AG782" s="247"/>
      <c r="AH782" s="247"/>
      <c r="AI782" s="247"/>
      <c r="AJ782" s="247"/>
      <c r="AK782" s="249"/>
      <c r="AL782" s="249"/>
      <c r="AM782" s="249"/>
      <c r="AN782" s="249"/>
      <c r="AO782" s="249"/>
      <c r="AP782" s="249"/>
      <c r="AQ782" s="249"/>
      <c r="AR782" s="249"/>
      <c r="AS782" s="249"/>
      <c r="AT782" s="249"/>
      <c r="AU782" s="249"/>
      <c r="AV782" s="249"/>
      <c r="AW782" s="249"/>
      <c r="AX782" s="249"/>
      <c r="AY782" s="249"/>
      <c r="AZ782" s="249"/>
      <c r="BA782" s="249"/>
      <c r="BB782" s="249"/>
      <c r="BC782" s="249"/>
      <c r="BD782" s="249"/>
      <c r="BE782" s="249"/>
      <c r="BF782" s="249"/>
      <c r="BG782" s="249"/>
      <c r="BH782" s="249"/>
      <c r="BI782" s="249"/>
      <c r="BJ782" s="249"/>
      <c r="BK782" s="249"/>
      <c r="BL782" s="249"/>
      <c r="BM782" s="249"/>
      <c r="BN782" s="249"/>
      <c r="BO782" s="249"/>
      <c r="BP782" s="249"/>
      <c r="BQ782" s="249"/>
      <c r="BR782" s="249"/>
      <c r="BS782" s="249"/>
      <c r="BT782" s="249"/>
      <c r="BU782" s="249"/>
      <c r="BV782" s="249"/>
      <c r="BW782" s="249"/>
      <c r="BX782" s="47"/>
      <c r="BY782" s="47"/>
      <c r="BZ782" s="47"/>
      <c r="CA782" s="47"/>
      <c r="CB782" s="47"/>
      <c r="CC782" s="47"/>
      <c r="CD782" s="47"/>
      <c r="CE782" s="47"/>
      <c r="CF782" s="47"/>
      <c r="CG782" s="47"/>
      <c r="CH782" s="47"/>
      <c r="CI782" s="47"/>
      <c r="CJ782" s="47"/>
      <c r="CK782" s="47"/>
      <c r="CL782" s="47"/>
      <c r="CM782" s="47"/>
      <c r="CN782" s="47"/>
      <c r="CO782" s="47"/>
      <c r="CP782" s="47"/>
      <c r="CQ782" s="47"/>
      <c r="CR782" s="47"/>
      <c r="CS782" s="47"/>
      <c r="CT782" s="47"/>
      <c r="CU782" s="47"/>
      <c r="CV782" s="47"/>
      <c r="CW782" s="47"/>
      <c r="CX782" s="47"/>
      <c r="CY782" s="47"/>
      <c r="CZ782" s="47"/>
      <c r="DA782" s="47"/>
      <c r="DB782" s="47"/>
      <c r="DC782" s="47"/>
      <c r="DD782" s="47"/>
      <c r="DE782" s="47"/>
      <c r="DF782" s="47"/>
      <c r="DG782" s="47"/>
      <c r="DH782" s="47"/>
      <c r="DI782" s="47"/>
      <c r="DJ782" s="47"/>
      <c r="DK782" s="47"/>
      <c r="DL782" s="47"/>
      <c r="DM782" s="47"/>
      <c r="DN782" s="47"/>
      <c r="DO782" s="47"/>
      <c r="DP782" s="47"/>
      <c r="DQ782" s="47"/>
      <c r="DR782" s="47"/>
      <c r="DS782" s="47"/>
      <c r="DT782" s="47"/>
      <c r="DU782" s="47"/>
      <c r="DV782" s="47"/>
      <c r="DW782" s="47"/>
      <c r="DX782" s="47"/>
      <c r="DY782" s="47"/>
      <c r="DZ782" s="47"/>
      <c r="EA782" s="47"/>
      <c r="EB782" s="47"/>
      <c r="EC782" s="47"/>
      <c r="ED782" s="47"/>
      <c r="EE782" s="47"/>
      <c r="EF782" s="47"/>
      <c r="EG782" s="47"/>
      <c r="EH782" s="47"/>
      <c r="EI782" s="47"/>
      <c r="EJ782" s="47"/>
      <c r="EK782" s="47"/>
      <c r="EL782" s="47"/>
      <c r="EM782" s="47"/>
      <c r="EN782" s="47"/>
      <c r="EO782" s="47"/>
      <c r="EP782" s="47"/>
      <c r="EQ782" s="47"/>
      <c r="ER782" s="47"/>
      <c r="ES782" s="47"/>
      <c r="ET782" s="47"/>
      <c r="EU782" s="47"/>
      <c r="EV782" s="47"/>
      <c r="EW782" s="47"/>
      <c r="EX782" s="47"/>
      <c r="EY782" s="47"/>
      <c r="EZ782" s="47"/>
      <c r="FA782" s="47"/>
      <c r="FB782" s="47"/>
      <c r="FC782" s="47"/>
      <c r="FD782" s="47"/>
      <c r="FE782" s="47"/>
      <c r="FF782" s="47"/>
      <c r="FG782" s="47"/>
      <c r="FH782" s="47"/>
      <c r="FI782" s="47"/>
      <c r="FJ782" s="47"/>
      <c r="FK782" s="47"/>
      <c r="FL782" s="47"/>
      <c r="FM782" s="47"/>
      <c r="FN782" s="47"/>
      <c r="FO782" s="47"/>
      <c r="FP782" s="47"/>
      <c r="FQ782" s="47"/>
      <c r="FR782" s="47"/>
      <c r="FS782" s="47"/>
      <c r="FT782" s="47"/>
      <c r="FU782" s="47"/>
      <c r="FV782" s="47"/>
      <c r="FW782" s="47"/>
      <c r="FX782" s="47"/>
      <c r="FY782" s="47"/>
      <c r="FZ782" s="47"/>
      <c r="GA782" s="47"/>
      <c r="GB782" s="47"/>
      <c r="GC782" s="47"/>
      <c r="GD782" s="47"/>
      <c r="GE782" s="47"/>
      <c r="GF782" s="47"/>
      <c r="GG782" s="47"/>
      <c r="GH782" s="47"/>
      <c r="GI782" s="47"/>
      <c r="GJ782" s="47"/>
      <c r="GK782" s="47"/>
      <c r="GL782" s="47"/>
      <c r="GM782" s="47"/>
      <c r="GN782" s="47"/>
      <c r="GO782" s="47"/>
      <c r="GP782" s="47"/>
      <c r="GQ782" s="47"/>
      <c r="GR782" s="47"/>
    </row>
    <row r="783" spans="1:200" s="53" customFormat="1" x14ac:dyDescent="0.2">
      <c r="A783" s="233"/>
      <c r="B783" s="47"/>
      <c r="C783" s="234"/>
      <c r="Z783" s="232"/>
      <c r="AA783" s="230"/>
      <c r="AB783" s="47"/>
      <c r="AC783" s="247"/>
      <c r="AD783" s="247"/>
      <c r="AE783" s="247"/>
      <c r="AF783" s="247"/>
      <c r="AG783" s="247"/>
      <c r="AH783" s="247"/>
      <c r="AI783" s="247"/>
      <c r="AJ783" s="247"/>
      <c r="AK783" s="249"/>
      <c r="AL783" s="249"/>
      <c r="AM783" s="249"/>
      <c r="AN783" s="249"/>
      <c r="AO783" s="249"/>
      <c r="AP783" s="249"/>
      <c r="AQ783" s="249"/>
      <c r="AR783" s="249"/>
      <c r="AS783" s="249"/>
      <c r="AT783" s="249"/>
      <c r="AU783" s="249"/>
      <c r="AV783" s="249"/>
      <c r="AW783" s="249"/>
      <c r="AX783" s="249"/>
      <c r="AY783" s="249"/>
      <c r="AZ783" s="249"/>
      <c r="BA783" s="249"/>
      <c r="BB783" s="249"/>
      <c r="BC783" s="249"/>
      <c r="BD783" s="249"/>
      <c r="BE783" s="249"/>
      <c r="BF783" s="249"/>
      <c r="BG783" s="249"/>
      <c r="BH783" s="249"/>
      <c r="BI783" s="249"/>
      <c r="BJ783" s="249"/>
      <c r="BK783" s="249"/>
      <c r="BL783" s="249"/>
      <c r="BM783" s="249"/>
      <c r="BN783" s="249"/>
      <c r="BO783" s="249"/>
      <c r="BP783" s="249"/>
      <c r="BQ783" s="249"/>
      <c r="BR783" s="249"/>
      <c r="BS783" s="249"/>
      <c r="BT783" s="249"/>
      <c r="BU783" s="249"/>
      <c r="BV783" s="249"/>
      <c r="BW783" s="249"/>
      <c r="BX783" s="47"/>
      <c r="BY783" s="47"/>
      <c r="BZ783" s="47"/>
      <c r="CA783" s="47"/>
      <c r="CB783" s="47"/>
      <c r="CC783" s="47"/>
      <c r="CD783" s="47"/>
      <c r="CE783" s="47"/>
      <c r="CF783" s="47"/>
      <c r="CG783" s="47"/>
      <c r="CH783" s="47"/>
      <c r="CI783" s="47"/>
      <c r="CJ783" s="47"/>
      <c r="CK783" s="47"/>
      <c r="CL783" s="47"/>
      <c r="CM783" s="47"/>
      <c r="CN783" s="47"/>
      <c r="CO783" s="47"/>
      <c r="CP783" s="47"/>
      <c r="CQ783" s="47"/>
      <c r="CR783" s="47"/>
      <c r="CS783" s="47"/>
      <c r="CT783" s="47"/>
      <c r="CU783" s="47"/>
      <c r="CV783" s="47"/>
      <c r="CW783" s="47"/>
      <c r="CX783" s="47"/>
      <c r="CY783" s="47"/>
      <c r="CZ783" s="47"/>
      <c r="DA783" s="47"/>
      <c r="DB783" s="47"/>
      <c r="DC783" s="47"/>
      <c r="DD783" s="47"/>
      <c r="DE783" s="47"/>
      <c r="DF783" s="47"/>
      <c r="DG783" s="47"/>
      <c r="DH783" s="47"/>
      <c r="DI783" s="47"/>
      <c r="DJ783" s="47"/>
      <c r="DK783" s="47"/>
      <c r="DL783" s="47"/>
      <c r="DM783" s="47"/>
      <c r="DN783" s="47"/>
      <c r="DO783" s="47"/>
      <c r="DP783" s="47"/>
      <c r="DQ783" s="47"/>
      <c r="DR783" s="47"/>
      <c r="DS783" s="47"/>
      <c r="DT783" s="47"/>
      <c r="DU783" s="47"/>
      <c r="DV783" s="47"/>
      <c r="DW783" s="47"/>
      <c r="DX783" s="47"/>
      <c r="DY783" s="47"/>
      <c r="DZ783" s="47"/>
      <c r="EA783" s="47"/>
      <c r="EB783" s="47"/>
      <c r="EC783" s="47"/>
      <c r="ED783" s="47"/>
      <c r="EE783" s="47"/>
      <c r="EF783" s="47"/>
      <c r="EG783" s="47"/>
      <c r="EH783" s="47"/>
      <c r="EI783" s="47"/>
      <c r="EJ783" s="47"/>
      <c r="EK783" s="47"/>
      <c r="EL783" s="47"/>
      <c r="EM783" s="47"/>
      <c r="EN783" s="47"/>
      <c r="EO783" s="47"/>
      <c r="EP783" s="47"/>
      <c r="EQ783" s="47"/>
      <c r="ER783" s="47"/>
      <c r="ES783" s="47"/>
      <c r="ET783" s="47"/>
      <c r="EU783" s="47"/>
      <c r="EV783" s="47"/>
      <c r="EW783" s="47"/>
      <c r="EX783" s="47"/>
      <c r="EY783" s="47"/>
      <c r="EZ783" s="47"/>
      <c r="FA783" s="47"/>
      <c r="FB783" s="47"/>
      <c r="FC783" s="47"/>
      <c r="FD783" s="47"/>
      <c r="FE783" s="47"/>
      <c r="FF783" s="47"/>
      <c r="FG783" s="47"/>
      <c r="FH783" s="47"/>
      <c r="FI783" s="47"/>
      <c r="FJ783" s="47"/>
      <c r="FK783" s="47"/>
      <c r="FL783" s="47"/>
      <c r="FM783" s="47"/>
      <c r="FN783" s="47"/>
      <c r="FO783" s="47"/>
      <c r="FP783" s="47"/>
      <c r="FQ783" s="47"/>
      <c r="FR783" s="47"/>
      <c r="FS783" s="47"/>
      <c r="FT783" s="47"/>
      <c r="FU783" s="47"/>
      <c r="FV783" s="47"/>
      <c r="FW783" s="47"/>
      <c r="FX783" s="47"/>
      <c r="FY783" s="47"/>
      <c r="FZ783" s="47"/>
      <c r="GA783" s="47"/>
      <c r="GB783" s="47"/>
      <c r="GC783" s="47"/>
      <c r="GD783" s="47"/>
      <c r="GE783" s="47"/>
      <c r="GF783" s="47"/>
      <c r="GG783" s="47"/>
      <c r="GH783" s="47"/>
      <c r="GI783" s="47"/>
      <c r="GJ783" s="47"/>
      <c r="GK783" s="47"/>
      <c r="GL783" s="47"/>
      <c r="GM783" s="47"/>
      <c r="GN783" s="47"/>
      <c r="GO783" s="47"/>
      <c r="GP783" s="47"/>
      <c r="GQ783" s="47"/>
      <c r="GR783" s="47"/>
    </row>
    <row r="784" spans="1:200" s="53" customFormat="1" x14ac:dyDescent="0.2">
      <c r="A784" s="233"/>
      <c r="B784" s="47"/>
      <c r="C784" s="234"/>
      <c r="Z784" s="232"/>
      <c r="AA784" s="230"/>
      <c r="AB784" s="47"/>
      <c r="AC784" s="247"/>
      <c r="AD784" s="247"/>
      <c r="AE784" s="247"/>
      <c r="AF784" s="247"/>
      <c r="AG784" s="247"/>
      <c r="AH784" s="247"/>
      <c r="AI784" s="247"/>
      <c r="AJ784" s="247"/>
      <c r="AK784" s="249"/>
      <c r="AL784" s="249"/>
      <c r="AM784" s="249"/>
      <c r="AN784" s="249"/>
      <c r="AO784" s="249"/>
      <c r="AP784" s="249"/>
      <c r="AQ784" s="249"/>
      <c r="AR784" s="249"/>
      <c r="AS784" s="249"/>
      <c r="AT784" s="249"/>
      <c r="AU784" s="249"/>
      <c r="AV784" s="249"/>
      <c r="AW784" s="249"/>
      <c r="AX784" s="249"/>
      <c r="AY784" s="249"/>
      <c r="AZ784" s="249"/>
      <c r="BA784" s="249"/>
      <c r="BB784" s="249"/>
      <c r="BC784" s="249"/>
      <c r="BD784" s="249"/>
      <c r="BE784" s="249"/>
      <c r="BF784" s="249"/>
      <c r="BG784" s="249"/>
      <c r="BH784" s="249"/>
      <c r="BI784" s="249"/>
      <c r="BJ784" s="249"/>
      <c r="BK784" s="249"/>
      <c r="BL784" s="249"/>
      <c r="BM784" s="249"/>
      <c r="BN784" s="249"/>
      <c r="BO784" s="249"/>
      <c r="BP784" s="249"/>
      <c r="BQ784" s="249"/>
      <c r="BR784" s="249"/>
      <c r="BS784" s="249"/>
      <c r="BT784" s="249"/>
      <c r="BU784" s="249"/>
      <c r="BV784" s="249"/>
      <c r="BW784" s="249"/>
      <c r="BX784" s="47"/>
      <c r="BY784" s="47"/>
      <c r="BZ784" s="47"/>
      <c r="CA784" s="47"/>
      <c r="CB784" s="47"/>
      <c r="CC784" s="47"/>
      <c r="CD784" s="47"/>
      <c r="CE784" s="47"/>
      <c r="CF784" s="47"/>
      <c r="CG784" s="47"/>
      <c r="CH784" s="47"/>
      <c r="CI784" s="47"/>
      <c r="CJ784" s="47"/>
      <c r="CK784" s="47"/>
      <c r="CL784" s="47"/>
      <c r="CM784" s="47"/>
      <c r="CN784" s="47"/>
      <c r="CO784" s="47"/>
      <c r="CP784" s="47"/>
      <c r="CQ784" s="47"/>
      <c r="CR784" s="47"/>
      <c r="CS784" s="47"/>
      <c r="CT784" s="47"/>
      <c r="CU784" s="47"/>
      <c r="CV784" s="47"/>
      <c r="CW784" s="47"/>
      <c r="CX784" s="47"/>
      <c r="CY784" s="47"/>
      <c r="CZ784" s="47"/>
      <c r="DA784" s="47"/>
      <c r="DB784" s="47"/>
      <c r="DC784" s="47"/>
      <c r="DD784" s="47"/>
      <c r="DE784" s="47"/>
      <c r="DF784" s="47"/>
      <c r="DG784" s="47"/>
      <c r="DH784" s="47"/>
      <c r="DI784" s="47"/>
      <c r="DJ784" s="47"/>
      <c r="DK784" s="47"/>
      <c r="DL784" s="47"/>
      <c r="DM784" s="47"/>
      <c r="DN784" s="47"/>
      <c r="DO784" s="47"/>
      <c r="DP784" s="47"/>
      <c r="DQ784" s="47"/>
      <c r="DR784" s="47"/>
      <c r="DS784" s="47"/>
      <c r="DT784" s="47"/>
      <c r="DU784" s="47"/>
      <c r="DV784" s="47"/>
      <c r="DW784" s="47"/>
      <c r="DX784" s="47"/>
      <c r="DY784" s="47"/>
      <c r="DZ784" s="47"/>
      <c r="EA784" s="47"/>
      <c r="EB784" s="47"/>
      <c r="EC784" s="47"/>
      <c r="ED784" s="47"/>
      <c r="EE784" s="47"/>
      <c r="EF784" s="47"/>
      <c r="EG784" s="47"/>
      <c r="EH784" s="47"/>
      <c r="EI784" s="47"/>
      <c r="EJ784" s="47"/>
      <c r="EK784" s="47"/>
      <c r="EL784" s="47"/>
      <c r="EM784" s="47"/>
      <c r="EN784" s="47"/>
      <c r="EO784" s="47"/>
      <c r="EP784" s="47"/>
      <c r="EQ784" s="47"/>
      <c r="ER784" s="47"/>
      <c r="ES784" s="47"/>
      <c r="ET784" s="47"/>
      <c r="EU784" s="47"/>
      <c r="EV784" s="47"/>
      <c r="EW784" s="47"/>
      <c r="EX784" s="47"/>
      <c r="EY784" s="47"/>
      <c r="EZ784" s="47"/>
      <c r="FA784" s="47"/>
      <c r="FB784" s="47"/>
      <c r="FC784" s="47"/>
      <c r="FD784" s="47"/>
      <c r="FE784" s="47"/>
      <c r="FF784" s="47"/>
      <c r="FG784" s="47"/>
      <c r="FH784" s="47"/>
      <c r="FI784" s="47"/>
      <c r="FJ784" s="47"/>
      <c r="FK784" s="47"/>
      <c r="FL784" s="47"/>
      <c r="FM784" s="47"/>
      <c r="FN784" s="47"/>
      <c r="FO784" s="47"/>
      <c r="FP784" s="47"/>
      <c r="FQ784" s="47"/>
      <c r="FR784" s="47"/>
      <c r="FS784" s="47"/>
      <c r="FT784" s="47"/>
      <c r="FU784" s="47"/>
      <c r="FV784" s="47"/>
      <c r="FW784" s="47"/>
      <c r="FX784" s="47"/>
      <c r="FY784" s="47"/>
      <c r="FZ784" s="47"/>
      <c r="GA784" s="47"/>
      <c r="GB784" s="47"/>
      <c r="GC784" s="47"/>
      <c r="GD784" s="47"/>
      <c r="GE784" s="47"/>
      <c r="GF784" s="47"/>
      <c r="GG784" s="47"/>
      <c r="GH784" s="47"/>
      <c r="GI784" s="47"/>
      <c r="GJ784" s="47"/>
      <c r="GK784" s="47"/>
      <c r="GL784" s="47"/>
      <c r="GM784" s="47"/>
      <c r="GN784" s="47"/>
      <c r="GO784" s="47"/>
      <c r="GP784" s="47"/>
      <c r="GQ784" s="47"/>
      <c r="GR784" s="47"/>
    </row>
    <row r="785" spans="1:200" s="53" customFormat="1" x14ac:dyDescent="0.2">
      <c r="A785" s="233"/>
      <c r="B785" s="47"/>
      <c r="C785" s="234"/>
      <c r="Z785" s="232"/>
      <c r="AA785" s="230"/>
      <c r="AB785" s="47"/>
      <c r="AC785" s="247"/>
      <c r="AD785" s="247"/>
      <c r="AE785" s="247"/>
      <c r="AF785" s="247"/>
      <c r="AG785" s="247"/>
      <c r="AH785" s="247"/>
      <c r="AI785" s="247"/>
      <c r="AJ785" s="247"/>
      <c r="AK785" s="249"/>
      <c r="AL785" s="249"/>
      <c r="AM785" s="249"/>
      <c r="AN785" s="249"/>
      <c r="AO785" s="249"/>
      <c r="AP785" s="249"/>
      <c r="AQ785" s="249"/>
      <c r="AR785" s="249"/>
      <c r="AS785" s="249"/>
      <c r="AT785" s="249"/>
      <c r="AU785" s="249"/>
      <c r="AV785" s="249"/>
      <c r="AW785" s="249"/>
      <c r="AX785" s="249"/>
      <c r="AY785" s="249"/>
      <c r="AZ785" s="249"/>
      <c r="BA785" s="249"/>
      <c r="BB785" s="249"/>
      <c r="BC785" s="249"/>
      <c r="BD785" s="249"/>
      <c r="BE785" s="249"/>
      <c r="BF785" s="249"/>
      <c r="BG785" s="249"/>
      <c r="BH785" s="249"/>
      <c r="BI785" s="249"/>
      <c r="BJ785" s="249"/>
      <c r="BK785" s="249"/>
      <c r="BL785" s="249"/>
      <c r="BM785" s="249"/>
      <c r="BN785" s="249"/>
      <c r="BO785" s="249"/>
      <c r="BP785" s="249"/>
      <c r="BQ785" s="249"/>
      <c r="BR785" s="249"/>
      <c r="BS785" s="249"/>
      <c r="BT785" s="249"/>
      <c r="BU785" s="249"/>
      <c r="BV785" s="249"/>
      <c r="BW785" s="249"/>
      <c r="BX785" s="47"/>
      <c r="BY785" s="47"/>
      <c r="BZ785" s="47"/>
      <c r="CA785" s="47"/>
      <c r="CB785" s="47"/>
      <c r="CC785" s="47"/>
      <c r="CD785" s="47"/>
      <c r="CE785" s="47"/>
      <c r="CF785" s="47"/>
      <c r="CG785" s="47"/>
      <c r="CH785" s="47"/>
      <c r="CI785" s="47"/>
      <c r="CJ785" s="47"/>
      <c r="CK785" s="47"/>
      <c r="CL785" s="47"/>
      <c r="CM785" s="47"/>
      <c r="CN785" s="47"/>
      <c r="CO785" s="47"/>
      <c r="CP785" s="47"/>
      <c r="CQ785" s="47"/>
      <c r="CR785" s="47"/>
      <c r="CS785" s="47"/>
      <c r="CT785" s="47"/>
      <c r="CU785" s="47"/>
      <c r="CV785" s="47"/>
      <c r="CW785" s="47"/>
      <c r="CX785" s="47"/>
      <c r="CY785" s="47"/>
      <c r="CZ785" s="47"/>
      <c r="DA785" s="47"/>
      <c r="DB785" s="47"/>
      <c r="DC785" s="47"/>
      <c r="DD785" s="47"/>
      <c r="DE785" s="47"/>
      <c r="DF785" s="47"/>
      <c r="DG785" s="47"/>
      <c r="DH785" s="47"/>
      <c r="DI785" s="47"/>
      <c r="DJ785" s="47"/>
      <c r="DK785" s="47"/>
      <c r="DL785" s="47"/>
      <c r="DM785" s="47"/>
      <c r="DN785" s="47"/>
      <c r="DO785" s="47"/>
      <c r="DP785" s="47"/>
      <c r="DQ785" s="47"/>
      <c r="DR785" s="47"/>
      <c r="DS785" s="47"/>
      <c r="DT785" s="47"/>
      <c r="DU785" s="47"/>
      <c r="DV785" s="47"/>
      <c r="DW785" s="47"/>
      <c r="DX785" s="47"/>
      <c r="DY785" s="47"/>
      <c r="DZ785" s="47"/>
      <c r="EA785" s="47"/>
      <c r="EB785" s="47"/>
      <c r="EC785" s="47"/>
      <c r="ED785" s="47"/>
      <c r="EE785" s="47"/>
      <c r="EF785" s="47"/>
      <c r="EG785" s="47"/>
      <c r="EH785" s="47"/>
      <c r="EI785" s="47"/>
      <c r="EJ785" s="47"/>
      <c r="EK785" s="47"/>
      <c r="EL785" s="47"/>
      <c r="EM785" s="47"/>
      <c r="EN785" s="47"/>
      <c r="EO785" s="47"/>
      <c r="EP785" s="47"/>
      <c r="EQ785" s="47"/>
      <c r="ER785" s="47"/>
      <c r="ES785" s="47"/>
      <c r="ET785" s="47"/>
      <c r="EU785" s="47"/>
      <c r="EV785" s="47"/>
      <c r="EW785" s="47"/>
      <c r="EX785" s="47"/>
      <c r="EY785" s="47"/>
      <c r="EZ785" s="47"/>
      <c r="FA785" s="47"/>
      <c r="FB785" s="47"/>
      <c r="FC785" s="47"/>
      <c r="FD785" s="47"/>
      <c r="FE785" s="47"/>
      <c r="FF785" s="47"/>
      <c r="FG785" s="47"/>
      <c r="FH785" s="47"/>
      <c r="FI785" s="47"/>
      <c r="FJ785" s="47"/>
      <c r="FK785" s="47"/>
      <c r="FL785" s="47"/>
      <c r="FM785" s="47"/>
      <c r="FN785" s="47"/>
      <c r="FO785" s="47"/>
      <c r="FP785" s="47"/>
      <c r="FQ785" s="47"/>
      <c r="FR785" s="47"/>
      <c r="FS785" s="47"/>
      <c r="FT785" s="47"/>
      <c r="FU785" s="47"/>
      <c r="FV785" s="47"/>
      <c r="FW785" s="47"/>
      <c r="FX785" s="47"/>
      <c r="FY785" s="47"/>
      <c r="FZ785" s="47"/>
      <c r="GA785" s="47"/>
      <c r="GB785" s="47"/>
      <c r="GC785" s="47"/>
      <c r="GD785" s="47"/>
      <c r="GE785" s="47"/>
      <c r="GF785" s="47"/>
      <c r="GG785" s="47"/>
      <c r="GH785" s="47"/>
      <c r="GI785" s="47"/>
      <c r="GJ785" s="47"/>
      <c r="GK785" s="47"/>
      <c r="GL785" s="47"/>
      <c r="GM785" s="47"/>
      <c r="GN785" s="47"/>
      <c r="GO785" s="47"/>
      <c r="GP785" s="47"/>
      <c r="GQ785" s="47"/>
      <c r="GR785" s="47"/>
    </row>
    <row r="786" spans="1:200" s="53" customFormat="1" x14ac:dyDescent="0.2">
      <c r="A786" s="233"/>
      <c r="B786" s="47"/>
      <c r="C786" s="234"/>
      <c r="Z786" s="232"/>
      <c r="AA786" s="230"/>
      <c r="AB786" s="47"/>
      <c r="AC786" s="247"/>
      <c r="AD786" s="247"/>
      <c r="AE786" s="247"/>
      <c r="AF786" s="247"/>
      <c r="AG786" s="247"/>
      <c r="AH786" s="247"/>
      <c r="AI786" s="247"/>
      <c r="AJ786" s="247"/>
      <c r="AK786" s="249"/>
      <c r="AL786" s="249"/>
      <c r="AM786" s="249"/>
      <c r="AN786" s="249"/>
      <c r="AO786" s="249"/>
      <c r="AP786" s="249"/>
      <c r="AQ786" s="249"/>
      <c r="AR786" s="249"/>
      <c r="AS786" s="249"/>
      <c r="AT786" s="249"/>
      <c r="AU786" s="249"/>
      <c r="AV786" s="249"/>
      <c r="AW786" s="249"/>
      <c r="AX786" s="249"/>
      <c r="AY786" s="249"/>
      <c r="AZ786" s="249"/>
      <c r="BA786" s="249"/>
      <c r="BB786" s="249"/>
      <c r="BC786" s="249"/>
      <c r="BD786" s="249"/>
      <c r="BE786" s="249"/>
      <c r="BF786" s="249"/>
      <c r="BG786" s="249"/>
      <c r="BH786" s="249"/>
      <c r="BI786" s="249"/>
      <c r="BJ786" s="249"/>
      <c r="BK786" s="249"/>
      <c r="BL786" s="249"/>
      <c r="BM786" s="249"/>
      <c r="BN786" s="249"/>
      <c r="BO786" s="249"/>
      <c r="BP786" s="249"/>
      <c r="BQ786" s="249"/>
      <c r="BR786" s="249"/>
      <c r="BS786" s="249"/>
      <c r="BT786" s="249"/>
      <c r="BU786" s="249"/>
      <c r="BV786" s="249"/>
      <c r="BW786" s="249"/>
      <c r="BX786" s="47"/>
      <c r="BY786" s="47"/>
      <c r="BZ786" s="47"/>
      <c r="CA786" s="47"/>
      <c r="CB786" s="47"/>
      <c r="CC786" s="47"/>
      <c r="CD786" s="47"/>
      <c r="CE786" s="47"/>
      <c r="CF786" s="47"/>
      <c r="CG786" s="47"/>
      <c r="CH786" s="47"/>
      <c r="CI786" s="47"/>
      <c r="CJ786" s="47"/>
      <c r="CK786" s="47"/>
      <c r="CL786" s="47"/>
      <c r="CM786" s="47"/>
      <c r="CN786" s="47"/>
      <c r="CO786" s="47"/>
      <c r="CP786" s="47"/>
      <c r="CQ786" s="47"/>
      <c r="CR786" s="47"/>
      <c r="CS786" s="47"/>
      <c r="CT786" s="47"/>
      <c r="CU786" s="47"/>
      <c r="CV786" s="47"/>
      <c r="CW786" s="47"/>
      <c r="CX786" s="47"/>
      <c r="CY786" s="47"/>
      <c r="CZ786" s="47"/>
      <c r="DA786" s="47"/>
      <c r="DB786" s="47"/>
      <c r="DC786" s="47"/>
      <c r="DD786" s="47"/>
      <c r="DE786" s="47"/>
      <c r="DF786" s="47"/>
      <c r="DG786" s="47"/>
      <c r="DH786" s="47"/>
      <c r="DI786" s="47"/>
      <c r="DJ786" s="47"/>
      <c r="DK786" s="47"/>
      <c r="DL786" s="47"/>
      <c r="DM786" s="47"/>
      <c r="DN786" s="47"/>
      <c r="DO786" s="47"/>
      <c r="DP786" s="47"/>
      <c r="DQ786" s="47"/>
      <c r="DR786" s="47"/>
      <c r="DS786" s="47"/>
      <c r="DT786" s="47"/>
      <c r="DU786" s="47"/>
      <c r="DV786" s="47"/>
      <c r="DW786" s="47"/>
      <c r="DX786" s="47"/>
      <c r="DY786" s="47"/>
      <c r="DZ786" s="47"/>
      <c r="EA786" s="47"/>
      <c r="EB786" s="47"/>
      <c r="EC786" s="47"/>
      <c r="ED786" s="47"/>
      <c r="EE786" s="47"/>
      <c r="EF786" s="47"/>
      <c r="EG786" s="47"/>
      <c r="EH786" s="47"/>
      <c r="EI786" s="47"/>
      <c r="EJ786" s="47"/>
      <c r="EK786" s="47"/>
      <c r="EL786" s="47"/>
      <c r="EM786" s="47"/>
      <c r="EN786" s="47"/>
      <c r="EO786" s="47"/>
      <c r="EP786" s="47"/>
      <c r="EQ786" s="47"/>
      <c r="ER786" s="47"/>
      <c r="ES786" s="47"/>
      <c r="ET786" s="47"/>
      <c r="EU786" s="47"/>
      <c r="EV786" s="47"/>
      <c r="EW786" s="47"/>
      <c r="EX786" s="47"/>
      <c r="EY786" s="47"/>
      <c r="EZ786" s="47"/>
      <c r="FA786" s="47"/>
      <c r="FB786" s="47"/>
      <c r="FC786" s="47"/>
      <c r="FD786" s="47"/>
      <c r="FE786" s="47"/>
      <c r="FF786" s="47"/>
      <c r="FG786" s="47"/>
      <c r="FH786" s="47"/>
      <c r="FI786" s="47"/>
      <c r="FJ786" s="47"/>
      <c r="FK786" s="47"/>
      <c r="FL786" s="47"/>
      <c r="FM786" s="47"/>
      <c r="FN786" s="47"/>
      <c r="FO786" s="47"/>
      <c r="FP786" s="47"/>
      <c r="FQ786" s="47"/>
      <c r="FR786" s="47"/>
      <c r="FS786" s="47"/>
      <c r="FT786" s="47"/>
      <c r="FU786" s="47"/>
      <c r="FV786" s="47"/>
      <c r="FW786" s="47"/>
      <c r="FX786" s="47"/>
      <c r="FY786" s="47"/>
      <c r="FZ786" s="47"/>
      <c r="GA786" s="47"/>
      <c r="GB786" s="47"/>
      <c r="GC786" s="47"/>
      <c r="GD786" s="47"/>
      <c r="GE786" s="47"/>
      <c r="GF786" s="47"/>
      <c r="GG786" s="47"/>
      <c r="GH786" s="47"/>
      <c r="GI786" s="47"/>
      <c r="GJ786" s="47"/>
      <c r="GK786" s="47"/>
      <c r="GL786" s="47"/>
      <c r="GM786" s="47"/>
      <c r="GN786" s="47"/>
      <c r="GO786" s="47"/>
      <c r="GP786" s="47"/>
      <c r="GQ786" s="47"/>
      <c r="GR786" s="47"/>
    </row>
    <row r="787" spans="1:200" s="53" customFormat="1" x14ac:dyDescent="0.2">
      <c r="A787" s="233"/>
      <c r="B787" s="47"/>
      <c r="C787" s="234"/>
      <c r="Z787" s="232"/>
      <c r="AA787" s="230"/>
      <c r="AB787" s="47"/>
      <c r="AC787" s="247"/>
      <c r="AD787" s="247"/>
      <c r="AE787" s="247"/>
      <c r="AF787" s="247"/>
      <c r="AG787" s="247"/>
      <c r="AH787" s="247"/>
      <c r="AI787" s="247"/>
      <c r="AJ787" s="247"/>
      <c r="AK787" s="249"/>
      <c r="AL787" s="249"/>
      <c r="AM787" s="249"/>
      <c r="AN787" s="249"/>
      <c r="AO787" s="249"/>
      <c r="AP787" s="249"/>
      <c r="AQ787" s="249"/>
      <c r="AR787" s="249"/>
      <c r="AS787" s="249"/>
      <c r="AT787" s="249"/>
      <c r="AU787" s="249"/>
      <c r="AV787" s="249"/>
      <c r="AW787" s="249"/>
      <c r="AX787" s="249"/>
      <c r="AY787" s="249"/>
      <c r="AZ787" s="249"/>
      <c r="BA787" s="249"/>
      <c r="BB787" s="249"/>
      <c r="BC787" s="249"/>
      <c r="BD787" s="249"/>
      <c r="BE787" s="249"/>
      <c r="BF787" s="249"/>
      <c r="BG787" s="249"/>
      <c r="BH787" s="249"/>
      <c r="BI787" s="249"/>
      <c r="BJ787" s="249"/>
      <c r="BK787" s="249"/>
      <c r="BL787" s="249"/>
      <c r="BM787" s="249"/>
      <c r="BN787" s="249"/>
      <c r="BO787" s="249"/>
      <c r="BP787" s="249"/>
      <c r="BQ787" s="249"/>
      <c r="BR787" s="249"/>
      <c r="BS787" s="249"/>
      <c r="BT787" s="249"/>
      <c r="BU787" s="249"/>
      <c r="BV787" s="249"/>
      <c r="BW787" s="249"/>
      <c r="BX787" s="47"/>
      <c r="BY787" s="47"/>
      <c r="BZ787" s="47"/>
      <c r="CA787" s="47"/>
      <c r="CB787" s="47"/>
      <c r="CC787" s="47"/>
      <c r="CD787" s="47"/>
      <c r="CE787" s="47"/>
      <c r="CF787" s="47"/>
      <c r="CG787" s="47"/>
      <c r="CH787" s="47"/>
      <c r="CI787" s="47"/>
      <c r="CJ787" s="47"/>
      <c r="CK787" s="47"/>
      <c r="CL787" s="47"/>
      <c r="CM787" s="47"/>
      <c r="CN787" s="47"/>
      <c r="CO787" s="47"/>
      <c r="CP787" s="47"/>
      <c r="CQ787" s="47"/>
      <c r="CR787" s="47"/>
      <c r="CS787" s="47"/>
      <c r="CT787" s="47"/>
      <c r="CU787" s="47"/>
      <c r="CV787" s="47"/>
      <c r="CW787" s="47"/>
      <c r="CX787" s="47"/>
      <c r="CY787" s="47"/>
      <c r="CZ787" s="47"/>
      <c r="DA787" s="47"/>
      <c r="DB787" s="47"/>
      <c r="DC787" s="47"/>
      <c r="DD787" s="47"/>
      <c r="DE787" s="47"/>
      <c r="DF787" s="47"/>
      <c r="DG787" s="47"/>
      <c r="DH787" s="47"/>
      <c r="DI787" s="47"/>
      <c r="DJ787" s="47"/>
      <c r="DK787" s="47"/>
      <c r="DL787" s="47"/>
      <c r="DM787" s="47"/>
      <c r="DN787" s="47"/>
      <c r="DO787" s="47"/>
      <c r="DP787" s="47"/>
      <c r="DQ787" s="47"/>
      <c r="DR787" s="47"/>
      <c r="DS787" s="47"/>
      <c r="DT787" s="47"/>
      <c r="DU787" s="47"/>
      <c r="DV787" s="47"/>
      <c r="DW787" s="47"/>
      <c r="DX787" s="47"/>
      <c r="DY787" s="47"/>
      <c r="DZ787" s="47"/>
      <c r="EA787" s="47"/>
      <c r="EB787" s="47"/>
      <c r="EC787" s="47"/>
      <c r="ED787" s="47"/>
      <c r="EE787" s="47"/>
      <c r="EF787" s="47"/>
      <c r="EG787" s="47"/>
      <c r="EH787" s="47"/>
      <c r="EI787" s="47"/>
      <c r="EJ787" s="47"/>
      <c r="EK787" s="47"/>
      <c r="EL787" s="47"/>
      <c r="EM787" s="47"/>
      <c r="EN787" s="47"/>
      <c r="EO787" s="47"/>
      <c r="EP787" s="47"/>
      <c r="EQ787" s="47"/>
      <c r="ER787" s="47"/>
      <c r="ES787" s="47"/>
      <c r="ET787" s="47"/>
      <c r="EU787" s="47"/>
      <c r="EV787" s="47"/>
      <c r="EW787" s="47"/>
      <c r="EX787" s="47"/>
      <c r="EY787" s="47"/>
      <c r="EZ787" s="47"/>
      <c r="FA787" s="47"/>
      <c r="FB787" s="47"/>
      <c r="FC787" s="47"/>
      <c r="FD787" s="47"/>
      <c r="FE787" s="47"/>
      <c r="FF787" s="47"/>
      <c r="FG787" s="47"/>
      <c r="FH787" s="47"/>
      <c r="FI787" s="47"/>
      <c r="FJ787" s="47"/>
      <c r="FK787" s="47"/>
      <c r="FL787" s="47"/>
      <c r="FM787" s="47"/>
      <c r="FN787" s="47"/>
      <c r="FO787" s="47"/>
      <c r="FP787" s="47"/>
      <c r="FQ787" s="47"/>
      <c r="FR787" s="47"/>
      <c r="FS787" s="47"/>
      <c r="FT787" s="47"/>
      <c r="FU787" s="47"/>
      <c r="FV787" s="47"/>
      <c r="FW787" s="47"/>
      <c r="FX787" s="47"/>
      <c r="FY787" s="47"/>
      <c r="FZ787" s="47"/>
      <c r="GA787" s="47"/>
      <c r="GB787" s="47"/>
      <c r="GC787" s="47"/>
      <c r="GD787" s="47"/>
      <c r="GE787" s="47"/>
      <c r="GF787" s="47"/>
      <c r="GG787" s="47"/>
      <c r="GH787" s="47"/>
      <c r="GI787" s="47"/>
      <c r="GJ787" s="47"/>
      <c r="GK787" s="47"/>
      <c r="GL787" s="47"/>
      <c r="GM787" s="47"/>
      <c r="GN787" s="47"/>
      <c r="GO787" s="47"/>
      <c r="GP787" s="47"/>
      <c r="GQ787" s="47"/>
      <c r="GR787" s="47"/>
    </row>
    <row r="788" spans="1:200" s="53" customFormat="1" x14ac:dyDescent="0.2">
      <c r="A788" s="233"/>
      <c r="B788" s="47"/>
      <c r="C788" s="234"/>
      <c r="Z788" s="232"/>
      <c r="AA788" s="230"/>
      <c r="AB788" s="47"/>
      <c r="AC788" s="247"/>
      <c r="AD788" s="247"/>
      <c r="AE788" s="247"/>
      <c r="AF788" s="247"/>
      <c r="AG788" s="247"/>
      <c r="AH788" s="247"/>
      <c r="AI788" s="247"/>
      <c r="AJ788" s="247"/>
      <c r="AK788" s="249"/>
      <c r="AL788" s="249"/>
      <c r="AM788" s="249"/>
      <c r="AN788" s="249"/>
      <c r="AO788" s="249"/>
      <c r="AP788" s="249"/>
      <c r="AQ788" s="249"/>
      <c r="AR788" s="249"/>
      <c r="AS788" s="249"/>
      <c r="AT788" s="249"/>
      <c r="AU788" s="249"/>
      <c r="AV788" s="249"/>
      <c r="AW788" s="249"/>
      <c r="AX788" s="249"/>
      <c r="AY788" s="249"/>
      <c r="AZ788" s="249"/>
      <c r="BA788" s="249"/>
      <c r="BB788" s="249"/>
      <c r="BC788" s="249"/>
      <c r="BD788" s="249"/>
      <c r="BE788" s="249"/>
      <c r="BF788" s="249"/>
      <c r="BG788" s="249"/>
      <c r="BH788" s="249"/>
      <c r="BI788" s="249"/>
      <c r="BJ788" s="249"/>
      <c r="BK788" s="249"/>
      <c r="BL788" s="249"/>
      <c r="BM788" s="249"/>
      <c r="BN788" s="249"/>
      <c r="BO788" s="249"/>
      <c r="BP788" s="249"/>
      <c r="BQ788" s="249"/>
      <c r="BR788" s="249"/>
      <c r="BS788" s="249"/>
      <c r="BT788" s="249"/>
      <c r="BU788" s="249"/>
      <c r="BV788" s="249"/>
      <c r="BW788" s="249"/>
      <c r="BX788" s="47"/>
      <c r="BY788" s="47"/>
      <c r="BZ788" s="47"/>
      <c r="CA788" s="47"/>
      <c r="CB788" s="47"/>
      <c r="CC788" s="47"/>
      <c r="CD788" s="47"/>
      <c r="CE788" s="47"/>
      <c r="CF788" s="47"/>
      <c r="CG788" s="47"/>
      <c r="CH788" s="47"/>
      <c r="CI788" s="47"/>
      <c r="CJ788" s="47"/>
      <c r="CK788" s="47"/>
      <c r="CL788" s="47"/>
      <c r="CM788" s="47"/>
      <c r="CN788" s="47"/>
      <c r="CO788" s="47"/>
      <c r="CP788" s="47"/>
      <c r="CQ788" s="47"/>
      <c r="CR788" s="47"/>
      <c r="CS788" s="47"/>
      <c r="CT788" s="47"/>
      <c r="CU788" s="47"/>
      <c r="CV788" s="47"/>
      <c r="CW788" s="47"/>
      <c r="CX788" s="47"/>
      <c r="CY788" s="47"/>
      <c r="CZ788" s="47"/>
      <c r="DA788" s="47"/>
      <c r="DB788" s="47"/>
      <c r="DC788" s="47"/>
      <c r="DD788" s="47"/>
      <c r="DE788" s="47"/>
      <c r="DF788" s="47"/>
      <c r="DG788" s="47"/>
      <c r="DH788" s="47"/>
      <c r="DI788" s="47"/>
      <c r="DJ788" s="47"/>
      <c r="DK788" s="47"/>
      <c r="DL788" s="47"/>
      <c r="DM788" s="47"/>
      <c r="DN788" s="47"/>
      <c r="DO788" s="47"/>
      <c r="DP788" s="47"/>
      <c r="DQ788" s="47"/>
      <c r="DR788" s="47"/>
      <c r="DS788" s="47"/>
      <c r="DT788" s="47"/>
      <c r="DU788" s="47"/>
      <c r="DV788" s="47"/>
      <c r="DW788" s="47"/>
      <c r="DX788" s="47"/>
      <c r="DY788" s="47"/>
      <c r="DZ788" s="47"/>
      <c r="EA788" s="47"/>
      <c r="EB788" s="47"/>
      <c r="EC788" s="47"/>
      <c r="ED788" s="47"/>
      <c r="EE788" s="47"/>
      <c r="EF788" s="47"/>
      <c r="EG788" s="47"/>
      <c r="EH788" s="47"/>
      <c r="EI788" s="47"/>
      <c r="EJ788" s="47"/>
      <c r="EK788" s="47"/>
      <c r="EL788" s="47"/>
      <c r="EM788" s="47"/>
      <c r="EN788" s="47"/>
      <c r="EO788" s="47"/>
      <c r="EP788" s="47"/>
      <c r="EQ788" s="47"/>
      <c r="ER788" s="47"/>
      <c r="ES788" s="47"/>
      <c r="ET788" s="47"/>
      <c r="EU788" s="47"/>
      <c r="EV788" s="47"/>
      <c r="EW788" s="47"/>
      <c r="EX788" s="47"/>
      <c r="EY788" s="47"/>
      <c r="EZ788" s="47"/>
      <c r="FA788" s="47"/>
      <c r="FB788" s="47"/>
      <c r="FC788" s="47"/>
      <c r="FD788" s="47"/>
      <c r="FE788" s="47"/>
      <c r="FF788" s="47"/>
      <c r="FG788" s="47"/>
      <c r="FH788" s="47"/>
      <c r="FI788" s="47"/>
      <c r="FJ788" s="47"/>
      <c r="FK788" s="47"/>
      <c r="FL788" s="47"/>
      <c r="FM788" s="47"/>
      <c r="FN788" s="47"/>
      <c r="FO788" s="47"/>
      <c r="FP788" s="47"/>
      <c r="FQ788" s="47"/>
      <c r="FR788" s="47"/>
      <c r="FS788" s="47"/>
      <c r="FT788" s="47"/>
      <c r="FU788" s="47"/>
      <c r="FV788" s="47"/>
      <c r="FW788" s="47"/>
      <c r="FX788" s="47"/>
      <c r="FY788" s="47"/>
      <c r="FZ788" s="47"/>
      <c r="GA788" s="47"/>
      <c r="GB788" s="47"/>
      <c r="GC788" s="47"/>
      <c r="GD788" s="47"/>
      <c r="GE788" s="47"/>
      <c r="GF788" s="47"/>
      <c r="GG788" s="47"/>
      <c r="GH788" s="47"/>
      <c r="GI788" s="47"/>
      <c r="GJ788" s="47"/>
      <c r="GK788" s="47"/>
      <c r="GL788" s="47"/>
      <c r="GM788" s="47"/>
      <c r="GN788" s="47"/>
      <c r="GO788" s="47"/>
      <c r="GP788" s="47"/>
      <c r="GQ788" s="47"/>
      <c r="GR788" s="47"/>
    </row>
    <row r="789" spans="1:200" s="53" customFormat="1" x14ac:dyDescent="0.2">
      <c r="A789" s="233"/>
      <c r="B789" s="47"/>
      <c r="C789" s="234"/>
      <c r="Z789" s="232"/>
      <c r="AA789" s="230"/>
      <c r="AB789" s="47"/>
      <c r="AC789" s="247"/>
      <c r="AD789" s="247"/>
      <c r="AE789" s="247"/>
      <c r="AF789" s="247"/>
      <c r="AG789" s="247"/>
      <c r="AH789" s="247"/>
      <c r="AI789" s="247"/>
      <c r="AJ789" s="247"/>
      <c r="AK789" s="249"/>
      <c r="AL789" s="249"/>
      <c r="AM789" s="249"/>
      <c r="AN789" s="249"/>
      <c r="AO789" s="249"/>
      <c r="AP789" s="249"/>
      <c r="AQ789" s="249"/>
      <c r="AR789" s="249"/>
      <c r="AS789" s="249"/>
      <c r="AT789" s="249"/>
      <c r="AU789" s="249"/>
      <c r="AV789" s="249"/>
      <c r="AW789" s="249"/>
      <c r="AX789" s="249"/>
      <c r="AY789" s="249"/>
      <c r="AZ789" s="249"/>
      <c r="BA789" s="249"/>
      <c r="BB789" s="249"/>
      <c r="BC789" s="249"/>
      <c r="BD789" s="249"/>
      <c r="BE789" s="249"/>
      <c r="BF789" s="249"/>
      <c r="BG789" s="249"/>
      <c r="BH789" s="249"/>
      <c r="BI789" s="249"/>
      <c r="BJ789" s="249"/>
      <c r="BK789" s="249"/>
      <c r="BL789" s="249"/>
      <c r="BM789" s="249"/>
      <c r="BN789" s="249"/>
      <c r="BO789" s="249"/>
      <c r="BP789" s="249"/>
      <c r="BQ789" s="249"/>
      <c r="BR789" s="249"/>
      <c r="BS789" s="249"/>
      <c r="BT789" s="249"/>
      <c r="BU789" s="249"/>
      <c r="BV789" s="249"/>
      <c r="BW789" s="249"/>
      <c r="BX789" s="47"/>
      <c r="BY789" s="47"/>
      <c r="BZ789" s="47"/>
      <c r="CA789" s="47"/>
      <c r="CB789" s="47"/>
      <c r="CC789" s="47"/>
      <c r="CD789" s="47"/>
      <c r="CE789" s="47"/>
      <c r="CF789" s="47"/>
      <c r="CG789" s="47"/>
      <c r="CH789" s="47"/>
      <c r="CI789" s="47"/>
      <c r="CJ789" s="47"/>
      <c r="CK789" s="47"/>
      <c r="CL789" s="47"/>
      <c r="CM789" s="47"/>
      <c r="CN789" s="47"/>
      <c r="CO789" s="47"/>
      <c r="CP789" s="47"/>
      <c r="CQ789" s="47"/>
      <c r="CR789" s="47"/>
      <c r="CS789" s="47"/>
      <c r="CT789" s="47"/>
      <c r="CU789" s="47"/>
      <c r="CV789" s="47"/>
      <c r="CW789" s="47"/>
      <c r="CX789" s="47"/>
      <c r="CY789" s="47"/>
      <c r="CZ789" s="47"/>
      <c r="DA789" s="47"/>
      <c r="DB789" s="47"/>
      <c r="DC789" s="47"/>
      <c r="DD789" s="47"/>
      <c r="DE789" s="47"/>
      <c r="DF789" s="47"/>
      <c r="DG789" s="47"/>
      <c r="DH789" s="47"/>
      <c r="DI789" s="47"/>
      <c r="DJ789" s="47"/>
      <c r="DK789" s="47"/>
      <c r="DL789" s="47"/>
      <c r="DM789" s="47"/>
      <c r="DN789" s="47"/>
      <c r="DO789" s="47"/>
      <c r="DP789" s="47"/>
      <c r="DQ789" s="47"/>
      <c r="DR789" s="47"/>
      <c r="DS789" s="47"/>
      <c r="DT789" s="47"/>
      <c r="DU789" s="47"/>
      <c r="DV789" s="47"/>
      <c r="DW789" s="47"/>
      <c r="DX789" s="47"/>
      <c r="DY789" s="47"/>
      <c r="DZ789" s="47"/>
      <c r="EA789" s="47"/>
      <c r="EB789" s="47"/>
      <c r="EC789" s="47"/>
      <c r="ED789" s="47"/>
      <c r="EE789" s="47"/>
      <c r="EF789" s="47"/>
      <c r="EG789" s="47"/>
      <c r="EH789" s="47"/>
      <c r="EI789" s="47"/>
      <c r="EJ789" s="47"/>
      <c r="EK789" s="47"/>
      <c r="EL789" s="47"/>
      <c r="EM789" s="47"/>
      <c r="EN789" s="47"/>
      <c r="EO789" s="47"/>
      <c r="EP789" s="47"/>
      <c r="EQ789" s="47"/>
      <c r="ER789" s="47"/>
      <c r="ES789" s="47"/>
      <c r="ET789" s="47"/>
      <c r="EU789" s="47"/>
      <c r="EV789" s="47"/>
      <c r="EW789" s="47"/>
      <c r="EX789" s="47"/>
      <c r="EY789" s="47"/>
      <c r="EZ789" s="47"/>
      <c r="FA789" s="47"/>
      <c r="FB789" s="47"/>
      <c r="FC789" s="47"/>
      <c r="FD789" s="47"/>
      <c r="FE789" s="47"/>
      <c r="FF789" s="47"/>
      <c r="FG789" s="47"/>
      <c r="FH789" s="47"/>
      <c r="FI789" s="47"/>
      <c r="FJ789" s="47"/>
      <c r="FK789" s="47"/>
      <c r="FL789" s="47"/>
      <c r="FM789" s="47"/>
      <c r="FN789" s="47"/>
      <c r="FO789" s="47"/>
      <c r="FP789" s="47"/>
      <c r="FQ789" s="47"/>
      <c r="FR789" s="47"/>
      <c r="FS789" s="47"/>
      <c r="FT789" s="47"/>
      <c r="FU789" s="47"/>
      <c r="FV789" s="47"/>
      <c r="FW789" s="47"/>
      <c r="FX789" s="47"/>
      <c r="FY789" s="47"/>
      <c r="FZ789" s="47"/>
      <c r="GA789" s="47"/>
      <c r="GB789" s="47"/>
      <c r="GC789" s="47"/>
      <c r="GD789" s="47"/>
      <c r="GE789" s="47"/>
      <c r="GF789" s="47"/>
      <c r="GG789" s="47"/>
      <c r="GH789" s="47"/>
      <c r="GI789" s="47"/>
      <c r="GJ789" s="47"/>
      <c r="GK789" s="47"/>
      <c r="GL789" s="47"/>
      <c r="GM789" s="47"/>
      <c r="GN789" s="47"/>
      <c r="GO789" s="47"/>
      <c r="GP789" s="47"/>
      <c r="GQ789" s="47"/>
      <c r="GR789" s="47"/>
    </row>
    <row r="790" spans="1:200" s="53" customFormat="1" x14ac:dyDescent="0.2">
      <c r="A790" s="233"/>
      <c r="B790" s="47"/>
      <c r="C790" s="234"/>
      <c r="Z790" s="232"/>
      <c r="AA790" s="230"/>
      <c r="AB790" s="47"/>
      <c r="AC790" s="247"/>
      <c r="AD790" s="247"/>
      <c r="AE790" s="247"/>
      <c r="AF790" s="247"/>
      <c r="AG790" s="247"/>
      <c r="AH790" s="247"/>
      <c r="AI790" s="247"/>
      <c r="AJ790" s="247"/>
      <c r="AK790" s="249"/>
      <c r="AL790" s="249"/>
      <c r="AM790" s="249"/>
      <c r="AN790" s="249"/>
      <c r="AO790" s="249"/>
      <c r="AP790" s="249"/>
      <c r="AQ790" s="249"/>
      <c r="AR790" s="249"/>
      <c r="AS790" s="249"/>
      <c r="AT790" s="249"/>
      <c r="AU790" s="249"/>
      <c r="AV790" s="249"/>
      <c r="AW790" s="249"/>
      <c r="AX790" s="249"/>
      <c r="AY790" s="249"/>
      <c r="AZ790" s="249"/>
      <c r="BA790" s="249"/>
      <c r="BB790" s="249"/>
      <c r="BC790" s="249"/>
      <c r="BD790" s="249"/>
      <c r="BE790" s="249"/>
      <c r="BF790" s="249"/>
      <c r="BG790" s="249"/>
      <c r="BH790" s="249"/>
      <c r="BI790" s="249"/>
      <c r="BJ790" s="249"/>
      <c r="BK790" s="249"/>
      <c r="BL790" s="249"/>
      <c r="BM790" s="249"/>
      <c r="BN790" s="249"/>
      <c r="BO790" s="249"/>
      <c r="BP790" s="249"/>
      <c r="BQ790" s="249"/>
      <c r="BR790" s="249"/>
      <c r="BS790" s="249"/>
      <c r="BT790" s="249"/>
      <c r="BU790" s="249"/>
      <c r="BV790" s="249"/>
      <c r="BW790" s="249"/>
      <c r="BX790" s="47"/>
      <c r="BY790" s="47"/>
      <c r="BZ790" s="47"/>
      <c r="CA790" s="47"/>
      <c r="CB790" s="47"/>
      <c r="CC790" s="47"/>
      <c r="CD790" s="47"/>
      <c r="CE790" s="47"/>
      <c r="CF790" s="47"/>
      <c r="CG790" s="47"/>
      <c r="CH790" s="47"/>
      <c r="CI790" s="47"/>
      <c r="CJ790" s="47"/>
      <c r="CK790" s="47"/>
      <c r="CL790" s="47"/>
      <c r="CM790" s="47"/>
      <c r="CN790" s="47"/>
      <c r="CO790" s="47"/>
      <c r="CP790" s="47"/>
      <c r="CQ790" s="47"/>
      <c r="CR790" s="47"/>
      <c r="CS790" s="47"/>
      <c r="CT790" s="47"/>
      <c r="CU790" s="47"/>
      <c r="CV790" s="47"/>
      <c r="CW790" s="47"/>
      <c r="CX790" s="47"/>
      <c r="CY790" s="47"/>
      <c r="CZ790" s="47"/>
      <c r="DA790" s="47"/>
      <c r="DB790" s="47"/>
      <c r="DC790" s="47"/>
      <c r="DD790" s="47"/>
      <c r="DE790" s="47"/>
      <c r="DF790" s="47"/>
      <c r="DG790" s="47"/>
      <c r="DH790" s="47"/>
      <c r="DI790" s="47"/>
      <c r="DJ790" s="47"/>
      <c r="DK790" s="47"/>
      <c r="DL790" s="47"/>
      <c r="DM790" s="47"/>
      <c r="DN790" s="47"/>
      <c r="DO790" s="47"/>
      <c r="DP790" s="47"/>
      <c r="DQ790" s="47"/>
      <c r="DR790" s="47"/>
      <c r="DS790" s="47"/>
      <c r="DT790" s="47"/>
      <c r="DU790" s="47"/>
      <c r="DV790" s="47"/>
      <c r="DW790" s="47"/>
      <c r="DX790" s="47"/>
      <c r="DY790" s="47"/>
      <c r="DZ790" s="47"/>
      <c r="EA790" s="47"/>
      <c r="EB790" s="47"/>
      <c r="EC790" s="47"/>
      <c r="ED790" s="47"/>
      <c r="EE790" s="47"/>
      <c r="EF790" s="47"/>
      <c r="EG790" s="47"/>
      <c r="EH790" s="47"/>
      <c r="EI790" s="47"/>
      <c r="EJ790" s="47"/>
      <c r="EK790" s="47"/>
      <c r="EL790" s="47"/>
      <c r="EM790" s="47"/>
      <c r="EN790" s="47"/>
      <c r="EO790" s="47"/>
      <c r="EP790" s="47"/>
      <c r="EQ790" s="47"/>
      <c r="ER790" s="47"/>
      <c r="ES790" s="47"/>
      <c r="ET790" s="47"/>
      <c r="EU790" s="47"/>
      <c r="EV790" s="47"/>
      <c r="EW790" s="47"/>
      <c r="EX790" s="47"/>
      <c r="EY790" s="47"/>
      <c r="EZ790" s="47"/>
      <c r="FA790" s="47"/>
      <c r="FB790" s="47"/>
      <c r="FC790" s="47"/>
      <c r="FD790" s="47"/>
      <c r="FE790" s="47"/>
      <c r="FF790" s="47"/>
      <c r="FG790" s="47"/>
      <c r="FH790" s="47"/>
      <c r="FI790" s="47"/>
      <c r="FJ790" s="47"/>
      <c r="FK790" s="47"/>
      <c r="FL790" s="47"/>
      <c r="FM790" s="47"/>
      <c r="FN790" s="47"/>
      <c r="FO790" s="47"/>
      <c r="FP790" s="47"/>
      <c r="FQ790" s="47"/>
      <c r="FR790" s="47"/>
      <c r="FS790" s="47"/>
      <c r="FT790" s="47"/>
      <c r="FU790" s="47"/>
      <c r="FV790" s="47"/>
      <c r="FW790" s="47"/>
      <c r="FX790" s="47"/>
      <c r="FY790" s="47"/>
      <c r="FZ790" s="47"/>
      <c r="GA790" s="47"/>
      <c r="GB790" s="47"/>
      <c r="GC790" s="47"/>
      <c r="GD790" s="47"/>
      <c r="GE790" s="47"/>
      <c r="GF790" s="47"/>
      <c r="GG790" s="47"/>
      <c r="GH790" s="47"/>
      <c r="GI790" s="47"/>
      <c r="GJ790" s="47"/>
      <c r="GK790" s="47"/>
      <c r="GL790" s="47"/>
      <c r="GM790" s="47"/>
      <c r="GN790" s="47"/>
      <c r="GO790" s="47"/>
      <c r="GP790" s="47"/>
      <c r="GQ790" s="47"/>
      <c r="GR790" s="47"/>
    </row>
    <row r="791" spans="1:200" s="53" customFormat="1" x14ac:dyDescent="0.2">
      <c r="A791" s="233"/>
      <c r="B791" s="47"/>
      <c r="C791" s="234"/>
      <c r="Z791" s="232"/>
      <c r="AA791" s="230"/>
      <c r="AB791" s="47"/>
      <c r="AC791" s="247"/>
      <c r="AD791" s="247"/>
      <c r="AE791" s="247"/>
      <c r="AF791" s="247"/>
      <c r="AG791" s="247"/>
      <c r="AH791" s="247"/>
      <c r="AI791" s="247"/>
      <c r="AJ791" s="247"/>
      <c r="AK791" s="249"/>
      <c r="AL791" s="249"/>
      <c r="AM791" s="249"/>
      <c r="AN791" s="249"/>
      <c r="AO791" s="249"/>
      <c r="AP791" s="249"/>
      <c r="AQ791" s="249"/>
      <c r="AR791" s="249"/>
      <c r="AS791" s="249"/>
      <c r="AT791" s="249"/>
      <c r="AU791" s="249"/>
      <c r="AV791" s="249"/>
      <c r="AW791" s="249"/>
      <c r="AX791" s="249"/>
      <c r="AY791" s="249"/>
      <c r="AZ791" s="249"/>
      <c r="BA791" s="249"/>
      <c r="BB791" s="249"/>
      <c r="BC791" s="249"/>
      <c r="BD791" s="249"/>
      <c r="BE791" s="249"/>
      <c r="BF791" s="249"/>
      <c r="BG791" s="249"/>
      <c r="BH791" s="249"/>
      <c r="BI791" s="249"/>
      <c r="BJ791" s="249"/>
      <c r="BK791" s="249"/>
      <c r="BL791" s="249"/>
      <c r="BM791" s="249"/>
      <c r="BN791" s="249"/>
      <c r="BO791" s="249"/>
      <c r="BP791" s="249"/>
      <c r="BQ791" s="249"/>
      <c r="BR791" s="249"/>
      <c r="BS791" s="249"/>
      <c r="BT791" s="249"/>
      <c r="BU791" s="249"/>
      <c r="BV791" s="249"/>
      <c r="BW791" s="249"/>
      <c r="BX791" s="47"/>
      <c r="BY791" s="47"/>
      <c r="BZ791" s="47"/>
      <c r="CA791" s="47"/>
      <c r="CB791" s="47"/>
      <c r="CC791" s="47"/>
      <c r="CD791" s="47"/>
      <c r="CE791" s="47"/>
      <c r="CF791" s="47"/>
      <c r="CG791" s="47"/>
      <c r="CH791" s="47"/>
      <c r="CI791" s="47"/>
      <c r="CJ791" s="47"/>
      <c r="CK791" s="47"/>
      <c r="CL791" s="47"/>
      <c r="CM791" s="47"/>
      <c r="CN791" s="47"/>
      <c r="CO791" s="47"/>
      <c r="CP791" s="47"/>
      <c r="CQ791" s="47"/>
      <c r="CR791" s="47"/>
      <c r="CS791" s="47"/>
      <c r="CT791" s="47"/>
      <c r="CU791" s="47"/>
      <c r="CV791" s="47"/>
      <c r="CW791" s="47"/>
      <c r="CX791" s="47"/>
      <c r="CY791" s="47"/>
      <c r="CZ791" s="47"/>
      <c r="DA791" s="47"/>
      <c r="DB791" s="47"/>
      <c r="DC791" s="47"/>
      <c r="DD791" s="47"/>
      <c r="DE791" s="47"/>
      <c r="DF791" s="47"/>
      <c r="DG791" s="47"/>
      <c r="DH791" s="47"/>
      <c r="DI791" s="47"/>
      <c r="DJ791" s="47"/>
      <c r="DK791" s="47"/>
      <c r="DL791" s="47"/>
      <c r="DM791" s="47"/>
      <c r="DN791" s="47"/>
      <c r="DO791" s="47"/>
      <c r="DP791" s="47"/>
      <c r="DQ791" s="47"/>
      <c r="DR791" s="47"/>
      <c r="DS791" s="47"/>
      <c r="DT791" s="47"/>
      <c r="DU791" s="47"/>
      <c r="DV791" s="47"/>
      <c r="DW791" s="47"/>
      <c r="DX791" s="47"/>
      <c r="DY791" s="47"/>
      <c r="DZ791" s="47"/>
      <c r="EA791" s="47"/>
      <c r="EB791" s="47"/>
      <c r="EC791" s="47"/>
      <c r="ED791" s="47"/>
      <c r="EE791" s="47"/>
      <c r="EF791" s="47"/>
      <c r="EG791" s="47"/>
      <c r="EH791" s="47"/>
      <c r="EI791" s="47"/>
      <c r="EJ791" s="47"/>
      <c r="EK791" s="47"/>
      <c r="EL791" s="47"/>
      <c r="EM791" s="47"/>
      <c r="EN791" s="47"/>
      <c r="EO791" s="47"/>
      <c r="EP791" s="47"/>
      <c r="EQ791" s="47"/>
      <c r="ER791" s="47"/>
      <c r="ES791" s="47"/>
      <c r="ET791" s="47"/>
      <c r="EU791" s="47"/>
      <c r="EV791" s="47"/>
      <c r="EW791" s="47"/>
      <c r="EX791" s="47"/>
      <c r="EY791" s="47"/>
      <c r="EZ791" s="47"/>
      <c r="FA791" s="47"/>
      <c r="FB791" s="47"/>
      <c r="FC791" s="47"/>
      <c r="FD791" s="47"/>
      <c r="FE791" s="47"/>
      <c r="FF791" s="47"/>
      <c r="FG791" s="47"/>
      <c r="FH791" s="47"/>
      <c r="FI791" s="47"/>
      <c r="FJ791" s="47"/>
      <c r="FK791" s="47"/>
      <c r="FL791" s="47"/>
      <c r="FM791" s="47"/>
      <c r="FN791" s="47"/>
      <c r="FO791" s="47"/>
      <c r="FP791" s="47"/>
      <c r="FQ791" s="47"/>
      <c r="FR791" s="47"/>
      <c r="FS791" s="47"/>
      <c r="FT791" s="47"/>
      <c r="FU791" s="47"/>
      <c r="FV791" s="47"/>
      <c r="FW791" s="47"/>
      <c r="FX791" s="47"/>
      <c r="FY791" s="47"/>
      <c r="FZ791" s="47"/>
      <c r="GA791" s="47"/>
      <c r="GB791" s="47"/>
      <c r="GC791" s="47"/>
      <c r="GD791" s="47"/>
      <c r="GE791" s="47"/>
      <c r="GF791" s="47"/>
      <c r="GG791" s="47"/>
      <c r="GH791" s="47"/>
      <c r="GI791" s="47"/>
      <c r="GJ791" s="47"/>
      <c r="GK791" s="47"/>
      <c r="GL791" s="47"/>
      <c r="GM791" s="47"/>
      <c r="GN791" s="47"/>
      <c r="GO791" s="47"/>
      <c r="GP791" s="47"/>
      <c r="GQ791" s="47"/>
      <c r="GR791" s="47"/>
    </row>
    <row r="792" spans="1:200" s="53" customFormat="1" x14ac:dyDescent="0.2">
      <c r="A792" s="233"/>
      <c r="B792" s="47"/>
      <c r="C792" s="234"/>
      <c r="Z792" s="232"/>
      <c r="AA792" s="230"/>
      <c r="AB792" s="47"/>
      <c r="AC792" s="247"/>
      <c r="AD792" s="247"/>
      <c r="AE792" s="247"/>
      <c r="AF792" s="247"/>
      <c r="AG792" s="247"/>
      <c r="AH792" s="247"/>
      <c r="AI792" s="247"/>
      <c r="AJ792" s="247"/>
      <c r="AK792" s="249"/>
      <c r="AL792" s="249"/>
      <c r="AM792" s="249"/>
      <c r="AN792" s="249"/>
      <c r="AO792" s="249"/>
      <c r="AP792" s="249"/>
      <c r="AQ792" s="249"/>
      <c r="AR792" s="249"/>
      <c r="AS792" s="249"/>
      <c r="AT792" s="249"/>
      <c r="AU792" s="249"/>
      <c r="AV792" s="249"/>
      <c r="AW792" s="249"/>
      <c r="AX792" s="249"/>
      <c r="AY792" s="249"/>
      <c r="AZ792" s="249"/>
      <c r="BA792" s="249"/>
      <c r="BB792" s="249"/>
      <c r="BC792" s="249"/>
      <c r="BD792" s="249"/>
      <c r="BE792" s="249"/>
      <c r="BF792" s="249"/>
      <c r="BG792" s="249"/>
      <c r="BH792" s="249"/>
      <c r="BI792" s="249"/>
      <c r="BJ792" s="249"/>
      <c r="BK792" s="249"/>
      <c r="BL792" s="249"/>
      <c r="BM792" s="249"/>
      <c r="BN792" s="249"/>
      <c r="BO792" s="249"/>
      <c r="BP792" s="249"/>
      <c r="BQ792" s="249"/>
      <c r="BR792" s="249"/>
      <c r="BS792" s="249"/>
      <c r="BT792" s="249"/>
      <c r="BU792" s="249"/>
      <c r="BV792" s="249"/>
      <c r="BW792" s="249"/>
      <c r="BX792" s="47"/>
      <c r="BY792" s="47"/>
      <c r="BZ792" s="47"/>
      <c r="CA792" s="47"/>
      <c r="CB792" s="47"/>
      <c r="CC792" s="47"/>
      <c r="CD792" s="47"/>
      <c r="CE792" s="47"/>
      <c r="CF792" s="47"/>
      <c r="CG792" s="47"/>
      <c r="CH792" s="47"/>
      <c r="CI792" s="47"/>
      <c r="CJ792" s="47"/>
      <c r="CK792" s="47"/>
      <c r="CL792" s="47"/>
      <c r="CM792" s="47"/>
      <c r="CN792" s="47"/>
      <c r="CO792" s="47"/>
      <c r="CP792" s="47"/>
      <c r="CQ792" s="47"/>
      <c r="CR792" s="47"/>
      <c r="CS792" s="47"/>
      <c r="CT792" s="47"/>
      <c r="CU792" s="47"/>
      <c r="CV792" s="47"/>
      <c r="CW792" s="47"/>
      <c r="CX792" s="47"/>
      <c r="CY792" s="47"/>
      <c r="CZ792" s="47"/>
      <c r="DA792" s="47"/>
      <c r="DB792" s="47"/>
      <c r="DC792" s="47"/>
      <c r="DD792" s="47"/>
      <c r="DE792" s="47"/>
      <c r="DF792" s="47"/>
      <c r="DG792" s="47"/>
      <c r="DH792" s="47"/>
      <c r="DI792" s="47"/>
      <c r="DJ792" s="47"/>
      <c r="DK792" s="47"/>
      <c r="DL792" s="47"/>
      <c r="DM792" s="47"/>
      <c r="DN792" s="47"/>
      <c r="DO792" s="47"/>
      <c r="DP792" s="47"/>
      <c r="DQ792" s="47"/>
      <c r="DR792" s="47"/>
      <c r="DS792" s="47"/>
      <c r="DT792" s="47"/>
      <c r="DU792" s="47"/>
      <c r="DV792" s="47"/>
      <c r="DW792" s="47"/>
      <c r="DX792" s="47"/>
      <c r="DY792" s="47"/>
      <c r="DZ792" s="47"/>
      <c r="EA792" s="47"/>
      <c r="EB792" s="47"/>
      <c r="EC792" s="47"/>
      <c r="ED792" s="47"/>
      <c r="EE792" s="47"/>
      <c r="EF792" s="47"/>
      <c r="EG792" s="47"/>
      <c r="EH792" s="47"/>
      <c r="EI792" s="47"/>
      <c r="EJ792" s="47"/>
      <c r="EK792" s="47"/>
      <c r="EL792" s="47"/>
      <c r="EM792" s="47"/>
      <c r="EN792" s="47"/>
      <c r="EO792" s="47"/>
      <c r="EP792" s="47"/>
      <c r="EQ792" s="47"/>
      <c r="ER792" s="47"/>
      <c r="ES792" s="47"/>
      <c r="ET792" s="47"/>
      <c r="EU792" s="47"/>
      <c r="EV792" s="47"/>
      <c r="EW792" s="47"/>
      <c r="EX792" s="47"/>
      <c r="EY792" s="47"/>
      <c r="EZ792" s="47"/>
      <c r="FA792" s="47"/>
      <c r="FB792" s="47"/>
      <c r="FC792" s="47"/>
      <c r="FD792" s="47"/>
      <c r="FE792" s="47"/>
      <c r="FF792" s="47"/>
      <c r="FG792" s="47"/>
      <c r="FH792" s="47"/>
      <c r="FI792" s="47"/>
      <c r="FJ792" s="47"/>
      <c r="FK792" s="47"/>
      <c r="FL792" s="47"/>
      <c r="FM792" s="47"/>
      <c r="FN792" s="47"/>
      <c r="FO792" s="47"/>
      <c r="FP792" s="47"/>
      <c r="FQ792" s="47"/>
      <c r="FR792" s="47"/>
      <c r="FS792" s="47"/>
      <c r="FT792" s="47"/>
      <c r="FU792" s="47"/>
      <c r="FV792" s="47"/>
      <c r="FW792" s="47"/>
      <c r="FX792" s="47"/>
      <c r="FY792" s="47"/>
      <c r="FZ792" s="47"/>
      <c r="GA792" s="47"/>
      <c r="GB792" s="47"/>
      <c r="GC792" s="47"/>
      <c r="GD792" s="47"/>
      <c r="GE792" s="47"/>
      <c r="GF792" s="47"/>
      <c r="GG792" s="47"/>
      <c r="GH792" s="47"/>
      <c r="GI792" s="47"/>
      <c r="GJ792" s="47"/>
      <c r="GK792" s="47"/>
      <c r="GL792" s="47"/>
      <c r="GM792" s="47"/>
      <c r="GN792" s="47"/>
      <c r="GO792" s="47"/>
      <c r="GP792" s="47"/>
      <c r="GQ792" s="47"/>
      <c r="GR792" s="47"/>
    </row>
    <row r="793" spans="1:200" s="53" customFormat="1" x14ac:dyDescent="0.2">
      <c r="A793" s="233"/>
      <c r="B793" s="47"/>
      <c r="C793" s="234"/>
      <c r="Z793" s="232"/>
      <c r="AA793" s="230"/>
      <c r="AB793" s="47"/>
      <c r="AC793" s="247"/>
      <c r="AD793" s="247"/>
      <c r="AE793" s="247"/>
      <c r="AF793" s="247"/>
      <c r="AG793" s="247"/>
      <c r="AH793" s="247"/>
      <c r="AI793" s="247"/>
      <c r="AJ793" s="247"/>
      <c r="AK793" s="249"/>
      <c r="AL793" s="249"/>
      <c r="AM793" s="249"/>
      <c r="AN793" s="249"/>
      <c r="AO793" s="249"/>
      <c r="AP793" s="249"/>
      <c r="AQ793" s="249"/>
      <c r="AR793" s="249"/>
      <c r="AS793" s="249"/>
      <c r="AT793" s="249"/>
      <c r="AU793" s="249"/>
      <c r="AV793" s="249"/>
      <c r="AW793" s="249"/>
      <c r="AX793" s="249"/>
      <c r="AY793" s="249"/>
      <c r="AZ793" s="249"/>
      <c r="BA793" s="249"/>
      <c r="BB793" s="249"/>
      <c r="BC793" s="249"/>
      <c r="BD793" s="249"/>
      <c r="BE793" s="249"/>
      <c r="BF793" s="249"/>
      <c r="BG793" s="249"/>
      <c r="BH793" s="249"/>
      <c r="BI793" s="249"/>
      <c r="BJ793" s="249"/>
      <c r="BK793" s="249"/>
      <c r="BL793" s="249"/>
      <c r="BM793" s="249"/>
      <c r="BN793" s="249"/>
      <c r="BO793" s="249"/>
      <c r="BP793" s="249"/>
      <c r="BQ793" s="249"/>
      <c r="BR793" s="249"/>
      <c r="BS793" s="249"/>
      <c r="BT793" s="249"/>
      <c r="BU793" s="249"/>
      <c r="BV793" s="249"/>
      <c r="BW793" s="249"/>
      <c r="BX793" s="47"/>
      <c r="BY793" s="47"/>
      <c r="BZ793" s="47"/>
      <c r="CA793" s="47"/>
      <c r="CB793" s="47"/>
      <c r="CC793" s="47"/>
      <c r="CD793" s="47"/>
      <c r="CE793" s="47"/>
      <c r="CF793" s="47"/>
      <c r="CG793" s="47"/>
      <c r="CH793" s="47"/>
      <c r="CI793" s="47"/>
      <c r="CJ793" s="47"/>
      <c r="CK793" s="47"/>
      <c r="CL793" s="47"/>
      <c r="CM793" s="47"/>
      <c r="CN793" s="47"/>
      <c r="CO793" s="47"/>
      <c r="CP793" s="47"/>
      <c r="CQ793" s="47"/>
      <c r="CR793" s="47"/>
      <c r="CS793" s="47"/>
      <c r="CT793" s="47"/>
      <c r="CU793" s="47"/>
      <c r="CV793" s="47"/>
      <c r="CW793" s="47"/>
      <c r="CX793" s="47"/>
      <c r="CY793" s="47"/>
      <c r="CZ793" s="47"/>
      <c r="DA793" s="47"/>
      <c r="DB793" s="47"/>
      <c r="DC793" s="47"/>
      <c r="DD793" s="47"/>
      <c r="DE793" s="47"/>
      <c r="DF793" s="47"/>
      <c r="DG793" s="47"/>
      <c r="DH793" s="47"/>
      <c r="DI793" s="47"/>
      <c r="DJ793" s="47"/>
      <c r="DK793" s="47"/>
      <c r="DL793" s="47"/>
      <c r="DM793" s="47"/>
      <c r="DN793" s="47"/>
      <c r="DO793" s="47"/>
      <c r="DP793" s="47"/>
      <c r="DQ793" s="47"/>
      <c r="DR793" s="47"/>
      <c r="DS793" s="47"/>
      <c r="DT793" s="47"/>
      <c r="DU793" s="47"/>
      <c r="DV793" s="47"/>
      <c r="DW793" s="47"/>
      <c r="DX793" s="47"/>
      <c r="DY793" s="47"/>
      <c r="DZ793" s="47"/>
      <c r="EA793" s="47"/>
      <c r="EB793" s="47"/>
      <c r="EC793" s="47"/>
      <c r="ED793" s="47"/>
      <c r="EE793" s="47"/>
      <c r="EF793" s="47"/>
      <c r="EG793" s="47"/>
      <c r="EH793" s="47"/>
      <c r="EI793" s="47"/>
      <c r="EJ793" s="47"/>
      <c r="EK793" s="47"/>
      <c r="EL793" s="47"/>
      <c r="EM793" s="47"/>
      <c r="EN793" s="47"/>
      <c r="EO793" s="47"/>
      <c r="EP793" s="47"/>
      <c r="EQ793" s="47"/>
      <c r="ER793" s="47"/>
      <c r="ES793" s="47"/>
      <c r="ET793" s="47"/>
      <c r="EU793" s="47"/>
      <c r="EV793" s="47"/>
      <c r="EW793" s="47"/>
      <c r="EX793" s="47"/>
      <c r="EY793" s="47"/>
      <c r="EZ793" s="47"/>
      <c r="FA793" s="47"/>
      <c r="FB793" s="47"/>
      <c r="FC793" s="47"/>
      <c r="FD793" s="47"/>
      <c r="FE793" s="47"/>
      <c r="FF793" s="47"/>
      <c r="FG793" s="47"/>
      <c r="FH793" s="47"/>
      <c r="FI793" s="47"/>
      <c r="FJ793" s="47"/>
      <c r="FK793" s="47"/>
      <c r="FL793" s="47"/>
      <c r="FM793" s="47"/>
      <c r="FN793" s="47"/>
      <c r="FO793" s="47"/>
      <c r="FP793" s="47"/>
      <c r="FQ793" s="47"/>
      <c r="FR793" s="47"/>
      <c r="FS793" s="47"/>
      <c r="FT793" s="47"/>
      <c r="FU793" s="47"/>
      <c r="FV793" s="47"/>
      <c r="FW793" s="47"/>
      <c r="FX793" s="47"/>
      <c r="FY793" s="47"/>
      <c r="FZ793" s="47"/>
      <c r="GA793" s="47"/>
      <c r="GB793" s="47"/>
      <c r="GC793" s="47"/>
      <c r="GD793" s="47"/>
      <c r="GE793" s="47"/>
      <c r="GF793" s="47"/>
      <c r="GG793" s="47"/>
      <c r="GH793" s="47"/>
      <c r="GI793" s="47"/>
      <c r="GJ793" s="47"/>
      <c r="GK793" s="47"/>
      <c r="GL793" s="47"/>
      <c r="GM793" s="47"/>
      <c r="GN793" s="47"/>
      <c r="GO793" s="47"/>
      <c r="GP793" s="47"/>
      <c r="GQ793" s="47"/>
      <c r="GR793" s="47"/>
    </row>
    <row r="794" spans="1:200" s="53" customFormat="1" x14ac:dyDescent="0.2">
      <c r="A794" s="233"/>
      <c r="B794" s="47"/>
      <c r="C794" s="234"/>
      <c r="Z794" s="232"/>
      <c r="AA794" s="230"/>
      <c r="AB794" s="47"/>
      <c r="AC794" s="247"/>
      <c r="AD794" s="247"/>
      <c r="AE794" s="247"/>
      <c r="AF794" s="247"/>
      <c r="AG794" s="247"/>
      <c r="AH794" s="247"/>
      <c r="AI794" s="247"/>
      <c r="AJ794" s="247"/>
      <c r="AK794" s="249"/>
      <c r="AL794" s="249"/>
      <c r="AM794" s="249"/>
      <c r="AN794" s="249"/>
      <c r="AO794" s="249"/>
      <c r="AP794" s="249"/>
      <c r="AQ794" s="249"/>
      <c r="AR794" s="249"/>
      <c r="AS794" s="249"/>
      <c r="AT794" s="249"/>
      <c r="AU794" s="249"/>
      <c r="AV794" s="249"/>
      <c r="AW794" s="249"/>
      <c r="AX794" s="249"/>
      <c r="AY794" s="249"/>
      <c r="AZ794" s="249"/>
      <c r="BA794" s="249"/>
      <c r="BB794" s="249"/>
      <c r="BC794" s="249"/>
      <c r="BD794" s="249"/>
      <c r="BE794" s="249"/>
      <c r="BF794" s="249"/>
      <c r="BG794" s="249"/>
      <c r="BH794" s="249"/>
      <c r="BI794" s="249"/>
      <c r="BJ794" s="249"/>
      <c r="BK794" s="249"/>
      <c r="BL794" s="249"/>
      <c r="BM794" s="249"/>
      <c r="BN794" s="249"/>
      <c r="BO794" s="249"/>
      <c r="BP794" s="249"/>
      <c r="BQ794" s="249"/>
      <c r="BR794" s="249"/>
      <c r="BS794" s="249"/>
      <c r="BT794" s="249"/>
      <c r="BU794" s="249"/>
      <c r="BV794" s="249"/>
      <c r="BW794" s="249"/>
      <c r="BX794" s="47"/>
      <c r="BY794" s="47"/>
      <c r="BZ794" s="47"/>
      <c r="CA794" s="47"/>
      <c r="CB794" s="47"/>
      <c r="CC794" s="47"/>
      <c r="CD794" s="47"/>
      <c r="CE794" s="47"/>
      <c r="CF794" s="47"/>
      <c r="CG794" s="47"/>
      <c r="CH794" s="47"/>
      <c r="CI794" s="47"/>
      <c r="CJ794" s="47"/>
      <c r="CK794" s="47"/>
      <c r="CL794" s="47"/>
      <c r="CM794" s="47"/>
      <c r="CN794" s="47"/>
      <c r="CO794" s="47"/>
      <c r="CP794" s="47"/>
      <c r="CQ794" s="47"/>
      <c r="CR794" s="47"/>
      <c r="CS794" s="47"/>
      <c r="CT794" s="47"/>
      <c r="CU794" s="47"/>
      <c r="CV794" s="47"/>
      <c r="CW794" s="47"/>
      <c r="CX794" s="47"/>
      <c r="CY794" s="47"/>
      <c r="CZ794" s="47"/>
      <c r="DA794" s="47"/>
      <c r="DB794" s="47"/>
      <c r="DC794" s="47"/>
      <c r="DD794" s="47"/>
      <c r="DE794" s="47"/>
      <c r="DF794" s="47"/>
      <c r="DG794" s="47"/>
      <c r="DH794" s="47"/>
      <c r="DI794" s="47"/>
      <c r="DJ794" s="47"/>
      <c r="DK794" s="47"/>
      <c r="DL794" s="47"/>
      <c r="DM794" s="47"/>
      <c r="DN794" s="47"/>
      <c r="DO794" s="47"/>
      <c r="DP794" s="47"/>
      <c r="DQ794" s="47"/>
      <c r="DR794" s="47"/>
      <c r="DS794" s="47"/>
      <c r="DT794" s="47"/>
      <c r="DU794" s="47"/>
      <c r="DV794" s="47"/>
      <c r="DW794" s="47"/>
      <c r="DX794" s="47"/>
      <c r="DY794" s="47"/>
      <c r="DZ794" s="47"/>
      <c r="EA794" s="47"/>
      <c r="EB794" s="47"/>
      <c r="EC794" s="47"/>
      <c r="ED794" s="47"/>
      <c r="EE794" s="47"/>
      <c r="EF794" s="47"/>
      <c r="EG794" s="47"/>
      <c r="EH794" s="47"/>
      <c r="EI794" s="47"/>
      <c r="EJ794" s="47"/>
      <c r="EK794" s="47"/>
      <c r="EL794" s="47"/>
      <c r="EM794" s="47"/>
      <c r="EN794" s="47"/>
      <c r="EO794" s="47"/>
      <c r="EP794" s="47"/>
      <c r="EQ794" s="47"/>
      <c r="ER794" s="47"/>
      <c r="ES794" s="47"/>
      <c r="ET794" s="47"/>
      <c r="EU794" s="47"/>
      <c r="EV794" s="47"/>
      <c r="EW794" s="47"/>
      <c r="EX794" s="47"/>
      <c r="EY794" s="47"/>
      <c r="EZ794" s="47"/>
      <c r="FA794" s="47"/>
      <c r="FB794" s="47"/>
      <c r="FC794" s="47"/>
      <c r="FD794" s="47"/>
      <c r="FE794" s="47"/>
      <c r="FF794" s="47"/>
      <c r="FG794" s="47"/>
      <c r="FH794" s="47"/>
      <c r="FI794" s="47"/>
      <c r="FJ794" s="47"/>
      <c r="FK794" s="47"/>
      <c r="FL794" s="47"/>
      <c r="FM794" s="47"/>
      <c r="FN794" s="47"/>
      <c r="FO794" s="47"/>
      <c r="FP794" s="47"/>
      <c r="FQ794" s="47"/>
      <c r="FR794" s="47"/>
      <c r="FS794" s="47"/>
      <c r="FT794" s="47"/>
      <c r="FU794" s="47"/>
      <c r="FV794" s="47"/>
      <c r="FW794" s="47"/>
      <c r="FX794" s="47"/>
      <c r="FY794" s="47"/>
      <c r="FZ794" s="47"/>
      <c r="GA794" s="47"/>
      <c r="GB794" s="47"/>
      <c r="GC794" s="47"/>
      <c r="GD794" s="47"/>
      <c r="GE794" s="47"/>
      <c r="GF794" s="47"/>
      <c r="GG794" s="47"/>
      <c r="GH794" s="47"/>
      <c r="GI794" s="47"/>
      <c r="GJ794" s="47"/>
      <c r="GK794" s="47"/>
      <c r="GL794" s="47"/>
      <c r="GM794" s="47"/>
      <c r="GN794" s="47"/>
      <c r="GO794" s="47"/>
      <c r="GP794" s="47"/>
      <c r="GQ794" s="47"/>
      <c r="GR794" s="47"/>
    </row>
    <row r="795" spans="1:200" s="53" customFormat="1" x14ac:dyDescent="0.2">
      <c r="A795" s="233"/>
      <c r="B795" s="47"/>
      <c r="C795" s="234"/>
      <c r="Z795" s="232"/>
      <c r="AA795" s="230"/>
      <c r="AB795" s="47"/>
      <c r="AC795" s="247"/>
      <c r="AD795" s="247"/>
      <c r="AE795" s="247"/>
      <c r="AF795" s="247"/>
      <c r="AG795" s="247"/>
      <c r="AH795" s="247"/>
      <c r="AI795" s="247"/>
      <c r="AJ795" s="247"/>
      <c r="AK795" s="249"/>
      <c r="AL795" s="249"/>
      <c r="AM795" s="249"/>
      <c r="AN795" s="249"/>
      <c r="AO795" s="249"/>
      <c r="AP795" s="249"/>
      <c r="AQ795" s="249"/>
      <c r="AR795" s="249"/>
      <c r="AS795" s="249"/>
      <c r="AT795" s="249"/>
      <c r="AU795" s="249"/>
      <c r="AV795" s="249"/>
      <c r="AW795" s="249"/>
      <c r="AX795" s="249"/>
      <c r="AY795" s="249"/>
      <c r="AZ795" s="249"/>
      <c r="BA795" s="249"/>
      <c r="BB795" s="249"/>
      <c r="BC795" s="249"/>
      <c r="BD795" s="249"/>
      <c r="BE795" s="249"/>
      <c r="BF795" s="249"/>
      <c r="BG795" s="249"/>
      <c r="BH795" s="249"/>
      <c r="BI795" s="249"/>
      <c r="BJ795" s="249"/>
      <c r="BK795" s="249"/>
      <c r="BL795" s="249"/>
      <c r="BM795" s="249"/>
      <c r="BN795" s="249"/>
      <c r="BO795" s="249"/>
      <c r="BP795" s="249"/>
      <c r="BQ795" s="249"/>
      <c r="BR795" s="249"/>
      <c r="BS795" s="249"/>
      <c r="BT795" s="249"/>
      <c r="BU795" s="249"/>
      <c r="BV795" s="249"/>
      <c r="BW795" s="249"/>
      <c r="BX795" s="47"/>
      <c r="BY795" s="47"/>
      <c r="BZ795" s="47"/>
      <c r="CA795" s="47"/>
      <c r="CB795" s="47"/>
      <c r="CC795" s="47"/>
      <c r="CD795" s="47"/>
      <c r="CE795" s="47"/>
      <c r="CF795" s="47"/>
      <c r="CG795" s="47"/>
      <c r="CH795" s="47"/>
      <c r="CI795" s="47"/>
      <c r="CJ795" s="47"/>
      <c r="CK795" s="47"/>
      <c r="CL795" s="47"/>
      <c r="CM795" s="47"/>
      <c r="CN795" s="47"/>
      <c r="CO795" s="47"/>
      <c r="CP795" s="47"/>
      <c r="CQ795" s="47"/>
      <c r="CR795" s="47"/>
      <c r="CS795" s="47"/>
      <c r="CT795" s="47"/>
      <c r="CU795" s="47"/>
      <c r="CV795" s="47"/>
      <c r="CW795" s="47"/>
      <c r="CX795" s="47"/>
      <c r="CY795" s="47"/>
      <c r="CZ795" s="47"/>
      <c r="DA795" s="47"/>
      <c r="DB795" s="47"/>
      <c r="DC795" s="47"/>
      <c r="DD795" s="47"/>
      <c r="DE795" s="47"/>
      <c r="DF795" s="47"/>
      <c r="DG795" s="47"/>
      <c r="DH795" s="47"/>
      <c r="DI795" s="47"/>
      <c r="DJ795" s="47"/>
      <c r="DK795" s="47"/>
      <c r="DL795" s="47"/>
      <c r="DM795" s="47"/>
      <c r="DN795" s="47"/>
      <c r="DO795" s="47"/>
      <c r="DP795" s="47"/>
      <c r="DQ795" s="47"/>
      <c r="DR795" s="47"/>
      <c r="DS795" s="47"/>
      <c r="DT795" s="47"/>
      <c r="DU795" s="47"/>
      <c r="DV795" s="47"/>
      <c r="DW795" s="47"/>
      <c r="DX795" s="47"/>
      <c r="DY795" s="47"/>
      <c r="DZ795" s="47"/>
      <c r="EA795" s="47"/>
      <c r="EB795" s="47"/>
      <c r="EC795" s="47"/>
      <c r="ED795" s="47"/>
      <c r="EE795" s="47"/>
      <c r="EF795" s="47"/>
      <c r="EG795" s="47"/>
      <c r="EH795" s="47"/>
      <c r="EI795" s="47"/>
      <c r="EJ795" s="47"/>
      <c r="EK795" s="47"/>
      <c r="EL795" s="47"/>
      <c r="EM795" s="47"/>
      <c r="EN795" s="47"/>
      <c r="EO795" s="47"/>
      <c r="EP795" s="47"/>
      <c r="EQ795" s="47"/>
      <c r="ER795" s="47"/>
      <c r="ES795" s="47"/>
      <c r="ET795" s="47"/>
      <c r="EU795" s="47"/>
      <c r="EV795" s="47"/>
      <c r="EW795" s="47"/>
      <c r="EX795" s="47"/>
      <c r="EY795" s="47"/>
      <c r="EZ795" s="47"/>
      <c r="FA795" s="47"/>
      <c r="FB795" s="47"/>
      <c r="FC795" s="47"/>
      <c r="FD795" s="47"/>
      <c r="FE795" s="47"/>
      <c r="FF795" s="47"/>
      <c r="FG795" s="47"/>
      <c r="FH795" s="47"/>
      <c r="FI795" s="47"/>
      <c r="FJ795" s="47"/>
      <c r="FK795" s="47"/>
      <c r="FL795" s="47"/>
      <c r="FM795" s="47"/>
      <c r="FN795" s="47"/>
      <c r="FO795" s="47"/>
      <c r="FP795" s="47"/>
      <c r="FQ795" s="47"/>
      <c r="FR795" s="47"/>
      <c r="FS795" s="47"/>
      <c r="FT795" s="47"/>
      <c r="FU795" s="47"/>
      <c r="FV795" s="47"/>
      <c r="FW795" s="47"/>
      <c r="FX795" s="47"/>
      <c r="FY795" s="47"/>
      <c r="FZ795" s="47"/>
      <c r="GA795" s="47"/>
      <c r="GB795" s="47"/>
      <c r="GC795" s="47"/>
      <c r="GD795" s="47"/>
      <c r="GE795" s="47"/>
      <c r="GF795" s="47"/>
      <c r="GG795" s="47"/>
      <c r="GH795" s="47"/>
      <c r="GI795" s="47"/>
      <c r="GJ795" s="47"/>
      <c r="GK795" s="47"/>
      <c r="GL795" s="47"/>
      <c r="GM795" s="47"/>
      <c r="GN795" s="47"/>
      <c r="GO795" s="47"/>
      <c r="GP795" s="47"/>
      <c r="GQ795" s="47"/>
      <c r="GR795" s="47"/>
    </row>
    <row r="796" spans="1:200" s="53" customFormat="1" x14ac:dyDescent="0.2">
      <c r="A796" s="233"/>
      <c r="B796" s="47"/>
      <c r="C796" s="234"/>
      <c r="Z796" s="232"/>
      <c r="AA796" s="230"/>
      <c r="AB796" s="47"/>
      <c r="AC796" s="247"/>
      <c r="AD796" s="247"/>
      <c r="AE796" s="247"/>
      <c r="AF796" s="247"/>
      <c r="AG796" s="247"/>
      <c r="AH796" s="247"/>
      <c r="AI796" s="247"/>
      <c r="AJ796" s="247"/>
      <c r="AK796" s="249"/>
      <c r="AL796" s="249"/>
      <c r="AM796" s="249"/>
      <c r="AN796" s="249"/>
      <c r="AO796" s="249"/>
      <c r="AP796" s="249"/>
      <c r="AQ796" s="249"/>
      <c r="AR796" s="249"/>
      <c r="AS796" s="249"/>
      <c r="AT796" s="249"/>
      <c r="AU796" s="249"/>
      <c r="AV796" s="249"/>
      <c r="AW796" s="249"/>
      <c r="AX796" s="249"/>
      <c r="AY796" s="249"/>
      <c r="AZ796" s="249"/>
      <c r="BA796" s="249"/>
      <c r="BB796" s="249"/>
      <c r="BC796" s="249"/>
      <c r="BD796" s="249"/>
      <c r="BE796" s="249"/>
      <c r="BF796" s="249"/>
      <c r="BG796" s="249"/>
      <c r="BH796" s="249"/>
      <c r="BI796" s="249"/>
      <c r="BJ796" s="249"/>
      <c r="BK796" s="249"/>
      <c r="BL796" s="249"/>
      <c r="BM796" s="249"/>
      <c r="BN796" s="249"/>
      <c r="BO796" s="249"/>
      <c r="BP796" s="249"/>
      <c r="BQ796" s="249"/>
      <c r="BR796" s="249"/>
      <c r="BS796" s="249"/>
      <c r="BT796" s="249"/>
      <c r="BU796" s="249"/>
      <c r="BV796" s="249"/>
      <c r="BW796" s="249"/>
      <c r="BX796" s="47"/>
      <c r="BY796" s="47"/>
      <c r="BZ796" s="47"/>
      <c r="CA796" s="47"/>
      <c r="CB796" s="47"/>
      <c r="CC796" s="47"/>
      <c r="CD796" s="47"/>
      <c r="CE796" s="47"/>
      <c r="CF796" s="47"/>
      <c r="CG796" s="47"/>
      <c r="CH796" s="47"/>
      <c r="CI796" s="47"/>
      <c r="CJ796" s="47"/>
      <c r="CK796" s="47"/>
      <c r="CL796" s="47"/>
      <c r="CM796" s="47"/>
      <c r="CN796" s="47"/>
      <c r="CO796" s="47"/>
      <c r="CP796" s="47"/>
      <c r="CQ796" s="47"/>
      <c r="CR796" s="47"/>
      <c r="CS796" s="47"/>
      <c r="CT796" s="47"/>
      <c r="CU796" s="47"/>
      <c r="CV796" s="47"/>
      <c r="CW796" s="47"/>
      <c r="CX796" s="47"/>
      <c r="CY796" s="47"/>
      <c r="CZ796" s="47"/>
      <c r="DA796" s="47"/>
      <c r="DB796" s="47"/>
      <c r="DC796" s="47"/>
      <c r="DD796" s="47"/>
      <c r="DE796" s="47"/>
      <c r="DF796" s="47"/>
      <c r="DG796" s="47"/>
      <c r="DH796" s="47"/>
      <c r="DI796" s="47"/>
      <c r="DJ796" s="47"/>
      <c r="DK796" s="47"/>
      <c r="DL796" s="47"/>
      <c r="DM796" s="47"/>
      <c r="DN796" s="47"/>
      <c r="DO796" s="47"/>
      <c r="DP796" s="47"/>
      <c r="DQ796" s="47"/>
      <c r="DR796" s="47"/>
      <c r="DS796" s="47"/>
      <c r="DT796" s="47"/>
      <c r="DU796" s="47"/>
      <c r="DV796" s="47"/>
      <c r="DW796" s="47"/>
      <c r="DX796" s="47"/>
      <c r="DY796" s="47"/>
      <c r="DZ796" s="47"/>
      <c r="EA796" s="47"/>
      <c r="EB796" s="47"/>
      <c r="EC796" s="47"/>
      <c r="ED796" s="47"/>
      <c r="EE796" s="47"/>
      <c r="EF796" s="47"/>
      <c r="EG796" s="47"/>
      <c r="EH796" s="47"/>
      <c r="EI796" s="47"/>
      <c r="EJ796" s="47"/>
      <c r="EK796" s="47"/>
      <c r="EL796" s="47"/>
      <c r="EM796" s="47"/>
      <c r="EN796" s="47"/>
      <c r="EO796" s="47"/>
      <c r="EP796" s="47"/>
      <c r="EQ796" s="47"/>
      <c r="ER796" s="47"/>
      <c r="ES796" s="47"/>
      <c r="ET796" s="47"/>
      <c r="EU796" s="47"/>
      <c r="EV796" s="47"/>
      <c r="EW796" s="47"/>
      <c r="EX796" s="47"/>
      <c r="EY796" s="47"/>
      <c r="EZ796" s="47"/>
      <c r="FA796" s="47"/>
      <c r="FB796" s="47"/>
      <c r="FC796" s="47"/>
      <c r="FD796" s="47"/>
      <c r="FE796" s="47"/>
      <c r="FF796" s="47"/>
      <c r="FG796" s="47"/>
      <c r="FH796" s="47"/>
      <c r="FI796" s="47"/>
      <c r="FJ796" s="47"/>
      <c r="FK796" s="47"/>
      <c r="FL796" s="47"/>
      <c r="FM796" s="47"/>
      <c r="FN796" s="47"/>
      <c r="FO796" s="47"/>
      <c r="FP796" s="47"/>
      <c r="FQ796" s="47"/>
      <c r="FR796" s="47"/>
      <c r="FS796" s="47"/>
      <c r="FT796" s="47"/>
      <c r="FU796" s="47"/>
      <c r="FV796" s="47"/>
      <c r="FW796" s="47"/>
      <c r="FX796" s="47"/>
      <c r="FY796" s="47"/>
      <c r="FZ796" s="47"/>
      <c r="GA796" s="47"/>
      <c r="GB796" s="47"/>
      <c r="GC796" s="47"/>
      <c r="GD796" s="47"/>
      <c r="GE796" s="47"/>
      <c r="GF796" s="47"/>
      <c r="GG796" s="47"/>
      <c r="GH796" s="47"/>
      <c r="GI796" s="47"/>
      <c r="GJ796" s="47"/>
      <c r="GK796" s="47"/>
      <c r="GL796" s="47"/>
      <c r="GM796" s="47"/>
      <c r="GN796" s="47"/>
      <c r="GO796" s="47"/>
      <c r="GP796" s="47"/>
      <c r="GQ796" s="47"/>
      <c r="GR796" s="47"/>
    </row>
    <row r="797" spans="1:200" s="53" customFormat="1" x14ac:dyDescent="0.2">
      <c r="A797" s="233"/>
      <c r="B797" s="47"/>
      <c r="C797" s="234"/>
      <c r="Z797" s="232"/>
      <c r="AA797" s="230"/>
      <c r="AB797" s="47"/>
      <c r="AC797" s="247"/>
      <c r="AD797" s="247"/>
      <c r="AE797" s="247"/>
      <c r="AF797" s="247"/>
      <c r="AG797" s="247"/>
      <c r="AH797" s="247"/>
      <c r="AI797" s="247"/>
      <c r="AJ797" s="247"/>
      <c r="AK797" s="249"/>
      <c r="AL797" s="249"/>
      <c r="AM797" s="249"/>
      <c r="AN797" s="249"/>
      <c r="AO797" s="249"/>
      <c r="AP797" s="249"/>
      <c r="AQ797" s="249"/>
      <c r="AR797" s="249"/>
      <c r="AS797" s="249"/>
      <c r="AT797" s="249"/>
      <c r="AU797" s="249"/>
      <c r="AV797" s="249"/>
      <c r="AW797" s="249"/>
      <c r="AX797" s="249"/>
      <c r="AY797" s="249"/>
      <c r="AZ797" s="249"/>
      <c r="BA797" s="249"/>
      <c r="BB797" s="249"/>
      <c r="BC797" s="249"/>
      <c r="BD797" s="249"/>
      <c r="BE797" s="249"/>
      <c r="BF797" s="249"/>
      <c r="BG797" s="249"/>
      <c r="BH797" s="249"/>
      <c r="BI797" s="249"/>
      <c r="BJ797" s="249"/>
      <c r="BK797" s="249"/>
      <c r="BL797" s="249"/>
      <c r="BM797" s="249"/>
      <c r="BN797" s="249"/>
      <c r="BO797" s="249"/>
      <c r="BP797" s="249"/>
      <c r="BQ797" s="249"/>
      <c r="BR797" s="249"/>
      <c r="BS797" s="249"/>
      <c r="BT797" s="249"/>
      <c r="BU797" s="249"/>
      <c r="BV797" s="249"/>
      <c r="BW797" s="249"/>
      <c r="BX797" s="47"/>
      <c r="BY797" s="47"/>
      <c r="BZ797" s="47"/>
      <c r="CA797" s="47"/>
      <c r="CB797" s="47"/>
      <c r="CC797" s="47"/>
      <c r="CD797" s="47"/>
      <c r="CE797" s="47"/>
      <c r="CF797" s="47"/>
      <c r="CG797" s="47"/>
      <c r="CH797" s="47"/>
      <c r="CI797" s="47"/>
      <c r="CJ797" s="47"/>
      <c r="CK797" s="47"/>
      <c r="CL797" s="47"/>
      <c r="CM797" s="47"/>
      <c r="CN797" s="47"/>
      <c r="CO797" s="47"/>
      <c r="CP797" s="47"/>
      <c r="CQ797" s="47"/>
      <c r="CR797" s="47"/>
      <c r="CS797" s="47"/>
      <c r="CT797" s="47"/>
      <c r="CU797" s="47"/>
      <c r="CV797" s="47"/>
      <c r="CW797" s="47"/>
      <c r="CX797" s="47"/>
      <c r="CY797" s="47"/>
      <c r="CZ797" s="47"/>
      <c r="DA797" s="47"/>
      <c r="DB797" s="47"/>
      <c r="DC797" s="47"/>
      <c r="DD797" s="47"/>
      <c r="DE797" s="47"/>
      <c r="DF797" s="47"/>
      <c r="DG797" s="47"/>
      <c r="DH797" s="47"/>
      <c r="DI797" s="47"/>
      <c r="DJ797" s="47"/>
      <c r="DK797" s="47"/>
      <c r="DL797" s="47"/>
      <c r="DM797" s="47"/>
      <c r="DN797" s="47"/>
      <c r="DO797" s="47"/>
      <c r="DP797" s="47"/>
      <c r="DQ797" s="47"/>
      <c r="DR797" s="47"/>
      <c r="DS797" s="47"/>
      <c r="DT797" s="47"/>
      <c r="DU797" s="47"/>
      <c r="DV797" s="47"/>
      <c r="DW797" s="47"/>
      <c r="DX797" s="47"/>
      <c r="DY797" s="47"/>
      <c r="DZ797" s="47"/>
      <c r="EA797" s="47"/>
      <c r="EB797" s="47"/>
      <c r="EC797" s="47"/>
      <c r="ED797" s="47"/>
      <c r="EE797" s="47"/>
      <c r="EF797" s="47"/>
      <c r="EG797" s="47"/>
      <c r="EH797" s="47"/>
      <c r="EI797" s="47"/>
      <c r="EJ797" s="47"/>
      <c r="EK797" s="47"/>
      <c r="EL797" s="47"/>
      <c r="EM797" s="47"/>
      <c r="EN797" s="47"/>
      <c r="EO797" s="47"/>
      <c r="EP797" s="47"/>
      <c r="EQ797" s="47"/>
      <c r="ER797" s="47"/>
      <c r="ES797" s="47"/>
      <c r="ET797" s="47"/>
      <c r="EU797" s="47"/>
      <c r="EV797" s="47"/>
      <c r="EW797" s="47"/>
      <c r="EX797" s="47"/>
      <c r="EY797" s="47"/>
      <c r="EZ797" s="47"/>
      <c r="FA797" s="47"/>
      <c r="FB797" s="47"/>
      <c r="FC797" s="47"/>
      <c r="FD797" s="47"/>
      <c r="FE797" s="47"/>
      <c r="FF797" s="47"/>
      <c r="FG797" s="47"/>
      <c r="FH797" s="47"/>
      <c r="FI797" s="47"/>
      <c r="FJ797" s="47"/>
      <c r="FK797" s="47"/>
      <c r="FL797" s="47"/>
      <c r="FM797" s="47"/>
      <c r="FN797" s="47"/>
      <c r="FO797" s="47"/>
      <c r="FP797" s="47"/>
      <c r="FQ797" s="47"/>
      <c r="FR797" s="47"/>
      <c r="FS797" s="47"/>
      <c r="FT797" s="47"/>
      <c r="FU797" s="47"/>
      <c r="FV797" s="47"/>
      <c r="FW797" s="47"/>
      <c r="FX797" s="47"/>
      <c r="FY797" s="47"/>
      <c r="FZ797" s="47"/>
      <c r="GA797" s="47"/>
      <c r="GB797" s="47"/>
      <c r="GC797" s="47"/>
      <c r="GD797" s="47"/>
      <c r="GE797" s="47"/>
      <c r="GF797" s="47"/>
      <c r="GG797" s="47"/>
      <c r="GH797" s="47"/>
      <c r="GI797" s="47"/>
      <c r="GJ797" s="47"/>
      <c r="GK797" s="47"/>
      <c r="GL797" s="47"/>
      <c r="GM797" s="47"/>
      <c r="GN797" s="47"/>
      <c r="GO797" s="47"/>
      <c r="GP797" s="47"/>
      <c r="GQ797" s="47"/>
      <c r="GR797" s="47"/>
    </row>
    <row r="798" spans="1:200" x14ac:dyDescent="0.2">
      <c r="A798" s="158"/>
      <c r="B798" s="36"/>
      <c r="C798" s="43"/>
    </row>
    <row r="799" spans="1:200" x14ac:dyDescent="0.2">
      <c r="A799" s="158"/>
      <c r="B799" s="36"/>
      <c r="C799" s="43"/>
    </row>
    <row r="800" spans="1:200" x14ac:dyDescent="0.2">
      <c r="A800" s="158"/>
      <c r="B800" s="36"/>
      <c r="C800" s="43"/>
    </row>
    <row r="801" spans="1:3" x14ac:dyDescent="0.2">
      <c r="A801" s="158"/>
      <c r="B801" s="36"/>
      <c r="C801" s="43"/>
    </row>
    <row r="802" spans="1:3" x14ac:dyDescent="0.2">
      <c r="A802" s="158"/>
      <c r="B802" s="36"/>
      <c r="C802" s="43"/>
    </row>
    <row r="803" spans="1:3" x14ac:dyDescent="0.2">
      <c r="A803" s="158"/>
      <c r="B803" s="36"/>
      <c r="C803" s="43"/>
    </row>
    <row r="804" spans="1:3" x14ac:dyDescent="0.2">
      <c r="A804" s="158"/>
      <c r="B804" s="36"/>
      <c r="C804" s="43"/>
    </row>
    <row r="805" spans="1:3" x14ac:dyDescent="0.2">
      <c r="A805" s="158"/>
      <c r="B805" s="36"/>
      <c r="C805" s="43"/>
    </row>
    <row r="806" spans="1:3" x14ac:dyDescent="0.2">
      <c r="A806" s="158"/>
      <c r="B806" s="36"/>
      <c r="C806" s="43"/>
    </row>
    <row r="807" spans="1:3" x14ac:dyDescent="0.2">
      <c r="A807" s="158"/>
      <c r="B807" s="36"/>
      <c r="C807" s="43"/>
    </row>
    <row r="808" spans="1:3" x14ac:dyDescent="0.2">
      <c r="A808" s="158"/>
      <c r="B808" s="36"/>
      <c r="C808" s="43"/>
    </row>
    <row r="809" spans="1:3" x14ac:dyDescent="0.2">
      <c r="A809" s="158"/>
      <c r="B809" s="36"/>
      <c r="C809" s="43"/>
    </row>
    <row r="810" spans="1:3" x14ac:dyDescent="0.2">
      <c r="A810" s="158"/>
      <c r="B810" s="36"/>
      <c r="C810" s="43"/>
    </row>
    <row r="811" spans="1:3" x14ac:dyDescent="0.2">
      <c r="A811" s="158"/>
      <c r="B811" s="36"/>
      <c r="C811" s="43"/>
    </row>
    <row r="812" spans="1:3" x14ac:dyDescent="0.2">
      <c r="A812" s="158"/>
      <c r="B812" s="36"/>
      <c r="C812" s="43"/>
    </row>
    <row r="813" spans="1:3" x14ac:dyDescent="0.2">
      <c r="A813" s="158"/>
      <c r="B813" s="36"/>
      <c r="C813" s="43"/>
    </row>
    <row r="814" spans="1:3" x14ac:dyDescent="0.2">
      <c r="A814" s="158"/>
      <c r="B814" s="36"/>
      <c r="C814" s="43"/>
    </row>
    <row r="815" spans="1:3" x14ac:dyDescent="0.2">
      <c r="A815" s="158"/>
      <c r="B815" s="36"/>
      <c r="C815" s="43"/>
    </row>
    <row r="816" spans="1:3" x14ac:dyDescent="0.2">
      <c r="A816" s="158"/>
      <c r="B816" s="36"/>
      <c r="C816" s="43"/>
    </row>
    <row r="817" spans="1:3" x14ac:dyDescent="0.2">
      <c r="A817" s="158"/>
      <c r="B817" s="36"/>
      <c r="C817" s="43"/>
    </row>
    <row r="818" spans="1:3" x14ac:dyDescent="0.2">
      <c r="A818" s="158"/>
      <c r="B818" s="36"/>
      <c r="C818" s="43"/>
    </row>
    <row r="819" spans="1:3" x14ac:dyDescent="0.2">
      <c r="A819" s="158"/>
      <c r="B819" s="36"/>
      <c r="C819" s="43"/>
    </row>
    <row r="820" spans="1:3" x14ac:dyDescent="0.2">
      <c r="A820" s="158"/>
      <c r="B820" s="36"/>
      <c r="C820" s="43"/>
    </row>
    <row r="821" spans="1:3" x14ac:dyDescent="0.2">
      <c r="A821" s="158"/>
      <c r="B821" s="36"/>
      <c r="C821" s="43"/>
    </row>
    <row r="822" spans="1:3" x14ac:dyDescent="0.2">
      <c r="A822" s="158"/>
      <c r="B822" s="36"/>
      <c r="C822" s="43"/>
    </row>
    <row r="823" spans="1:3" x14ac:dyDescent="0.2">
      <c r="A823" s="158"/>
      <c r="B823" s="36"/>
      <c r="C823" s="43"/>
    </row>
    <row r="824" spans="1:3" x14ac:dyDescent="0.2">
      <c r="A824" s="158"/>
      <c r="B824" s="36"/>
      <c r="C824" s="43"/>
    </row>
    <row r="825" spans="1:3" x14ac:dyDescent="0.2">
      <c r="A825" s="158"/>
      <c r="B825" s="36"/>
      <c r="C825" s="43"/>
    </row>
    <row r="826" spans="1:3" x14ac:dyDescent="0.2">
      <c r="A826" s="158"/>
      <c r="B826" s="36"/>
      <c r="C826" s="43"/>
    </row>
    <row r="827" spans="1:3" x14ac:dyDescent="0.2">
      <c r="A827" s="158"/>
      <c r="B827" s="36"/>
      <c r="C827" s="43"/>
    </row>
    <row r="828" spans="1:3" x14ac:dyDescent="0.2">
      <c r="A828" s="158"/>
      <c r="B828" s="36"/>
      <c r="C828" s="43"/>
    </row>
    <row r="829" spans="1:3" x14ac:dyDescent="0.2">
      <c r="A829" s="158"/>
      <c r="B829" s="36"/>
      <c r="C829" s="43"/>
    </row>
    <row r="830" spans="1:3" x14ac:dyDescent="0.2">
      <c r="A830" s="158"/>
      <c r="B830" s="36"/>
      <c r="C830" s="43"/>
    </row>
    <row r="831" spans="1:3" x14ac:dyDescent="0.2">
      <c r="A831" s="158"/>
      <c r="B831" s="36"/>
      <c r="C831" s="43"/>
    </row>
    <row r="832" spans="1:3" x14ac:dyDescent="0.2">
      <c r="A832" s="158"/>
      <c r="B832" s="36"/>
      <c r="C832" s="43"/>
    </row>
    <row r="833" spans="1:3" x14ac:dyDescent="0.2">
      <c r="A833" s="158"/>
      <c r="B833" s="36"/>
      <c r="C833" s="43"/>
    </row>
    <row r="834" spans="1:3" x14ac:dyDescent="0.2">
      <c r="A834" s="158"/>
      <c r="B834" s="36"/>
      <c r="C834" s="43"/>
    </row>
    <row r="835" spans="1:3" x14ac:dyDescent="0.2">
      <c r="A835" s="158"/>
      <c r="B835" s="36"/>
      <c r="C835" s="43"/>
    </row>
    <row r="836" spans="1:3" x14ac:dyDescent="0.2">
      <c r="A836" s="158"/>
      <c r="B836" s="36"/>
      <c r="C836" s="43"/>
    </row>
    <row r="837" spans="1:3" x14ac:dyDescent="0.2">
      <c r="A837" s="158"/>
      <c r="B837" s="36"/>
      <c r="C837" s="43"/>
    </row>
    <row r="838" spans="1:3" x14ac:dyDescent="0.2">
      <c r="A838" s="158"/>
      <c r="B838" s="36"/>
      <c r="C838" s="43"/>
    </row>
    <row r="839" spans="1:3" x14ac:dyDescent="0.2">
      <c r="A839" s="158"/>
      <c r="B839" s="36"/>
      <c r="C839" s="43"/>
    </row>
    <row r="840" spans="1:3" x14ac:dyDescent="0.2">
      <c r="A840" s="158"/>
      <c r="B840" s="36"/>
      <c r="C840" s="43"/>
    </row>
    <row r="841" spans="1:3" x14ac:dyDescent="0.2">
      <c r="A841" s="158"/>
      <c r="B841" s="36"/>
      <c r="C841" s="43"/>
    </row>
    <row r="842" spans="1:3" x14ac:dyDescent="0.2">
      <c r="A842" s="158"/>
      <c r="B842" s="36"/>
      <c r="C842" s="43"/>
    </row>
    <row r="843" spans="1:3" x14ac:dyDescent="0.2">
      <c r="A843" s="158"/>
      <c r="B843" s="36"/>
      <c r="C843" s="43"/>
    </row>
    <row r="844" spans="1:3" x14ac:dyDescent="0.2">
      <c r="A844" s="158"/>
      <c r="B844" s="36"/>
      <c r="C844" s="43"/>
    </row>
    <row r="845" spans="1:3" x14ac:dyDescent="0.2">
      <c r="A845" s="158"/>
      <c r="B845" s="36"/>
      <c r="C845" s="43"/>
    </row>
    <row r="846" spans="1:3" x14ac:dyDescent="0.2">
      <c r="A846" s="158"/>
      <c r="B846" s="36"/>
      <c r="C846" s="43"/>
    </row>
    <row r="847" spans="1:3" x14ac:dyDescent="0.2">
      <c r="A847" s="158"/>
      <c r="B847" s="36"/>
      <c r="C847" s="43"/>
    </row>
    <row r="848" spans="1:3" x14ac:dyDescent="0.2">
      <c r="A848" s="158"/>
      <c r="B848" s="36"/>
      <c r="C848" s="43"/>
    </row>
    <row r="849" spans="1:3" x14ac:dyDescent="0.2">
      <c r="A849" s="158"/>
      <c r="B849" s="36"/>
      <c r="C849" s="43"/>
    </row>
    <row r="850" spans="1:3" x14ac:dyDescent="0.2">
      <c r="A850" s="158"/>
      <c r="B850" s="36"/>
      <c r="C850" s="43"/>
    </row>
    <row r="851" spans="1:3" x14ac:dyDescent="0.2">
      <c r="A851" s="158"/>
      <c r="B851" s="36"/>
      <c r="C851" s="43"/>
    </row>
    <row r="852" spans="1:3" x14ac:dyDescent="0.2">
      <c r="A852" s="158"/>
      <c r="B852" s="36"/>
      <c r="C852" s="43"/>
    </row>
    <row r="853" spans="1:3" x14ac:dyDescent="0.2">
      <c r="A853" s="158"/>
      <c r="B853" s="36"/>
      <c r="C853" s="43"/>
    </row>
    <row r="854" spans="1:3" x14ac:dyDescent="0.2">
      <c r="A854" s="158"/>
      <c r="B854" s="36"/>
      <c r="C854" s="43"/>
    </row>
    <row r="855" spans="1:3" x14ac:dyDescent="0.2">
      <c r="A855" s="158"/>
      <c r="B855" s="36"/>
      <c r="C855" s="43"/>
    </row>
    <row r="856" spans="1:3" x14ac:dyDescent="0.2">
      <c r="A856" s="158"/>
      <c r="B856" s="36"/>
      <c r="C856" s="43"/>
    </row>
    <row r="857" spans="1:3" x14ac:dyDescent="0.2">
      <c r="A857" s="158"/>
      <c r="B857" s="36"/>
      <c r="C857" s="43"/>
    </row>
    <row r="858" spans="1:3" x14ac:dyDescent="0.2">
      <c r="A858" s="158"/>
      <c r="B858" s="36"/>
      <c r="C858" s="43"/>
    </row>
    <row r="859" spans="1:3" x14ac:dyDescent="0.2">
      <c r="A859" s="158"/>
      <c r="B859" s="36"/>
      <c r="C859" s="43"/>
    </row>
    <row r="860" spans="1:3" x14ac:dyDescent="0.2">
      <c r="A860" s="158"/>
      <c r="B860" s="36"/>
      <c r="C860" s="43"/>
    </row>
    <row r="861" spans="1:3" x14ac:dyDescent="0.2">
      <c r="A861" s="158"/>
      <c r="B861" s="36"/>
      <c r="C861" s="43"/>
    </row>
    <row r="862" spans="1:3" x14ac:dyDescent="0.2">
      <c r="A862" s="158"/>
      <c r="B862" s="36"/>
      <c r="C862" s="43"/>
    </row>
    <row r="863" spans="1:3" x14ac:dyDescent="0.2">
      <c r="A863" s="158"/>
      <c r="B863" s="36"/>
      <c r="C863" s="43"/>
    </row>
    <row r="864" spans="1:3" x14ac:dyDescent="0.2">
      <c r="A864" s="158"/>
      <c r="B864" s="36"/>
      <c r="C864" s="43"/>
    </row>
    <row r="865" spans="1:3" x14ac:dyDescent="0.2">
      <c r="A865" s="158"/>
      <c r="B865" s="36"/>
      <c r="C865" s="43"/>
    </row>
    <row r="866" spans="1:3" x14ac:dyDescent="0.2">
      <c r="A866" s="158"/>
      <c r="B866" s="36"/>
      <c r="C866" s="43"/>
    </row>
    <row r="867" spans="1:3" x14ac:dyDescent="0.2">
      <c r="A867" s="158"/>
      <c r="B867" s="36"/>
      <c r="C867" s="43"/>
    </row>
    <row r="868" spans="1:3" x14ac:dyDescent="0.2">
      <c r="A868" s="158"/>
      <c r="B868" s="36"/>
      <c r="C868" s="43"/>
    </row>
    <row r="869" spans="1:3" x14ac:dyDescent="0.2">
      <c r="A869" s="158"/>
      <c r="B869" s="36"/>
      <c r="C869" s="43"/>
    </row>
    <row r="870" spans="1:3" x14ac:dyDescent="0.2">
      <c r="A870" s="158"/>
      <c r="B870" s="36"/>
      <c r="C870" s="43"/>
    </row>
    <row r="871" spans="1:3" x14ac:dyDescent="0.2">
      <c r="A871" s="158"/>
      <c r="B871" s="36"/>
      <c r="C871" s="43"/>
    </row>
    <row r="872" spans="1:3" x14ac:dyDescent="0.2">
      <c r="A872" s="158"/>
      <c r="B872" s="36"/>
      <c r="C872" s="43"/>
    </row>
    <row r="873" spans="1:3" x14ac:dyDescent="0.2">
      <c r="A873" s="158"/>
      <c r="B873" s="36"/>
      <c r="C873" s="43"/>
    </row>
    <row r="874" spans="1:3" x14ac:dyDescent="0.2">
      <c r="A874" s="158"/>
      <c r="B874" s="36"/>
      <c r="C874" s="43"/>
    </row>
    <row r="875" spans="1:3" x14ac:dyDescent="0.2">
      <c r="A875" s="158"/>
      <c r="B875" s="36"/>
      <c r="C875" s="43"/>
    </row>
    <row r="876" spans="1:3" x14ac:dyDescent="0.2">
      <c r="A876" s="158"/>
      <c r="B876" s="36"/>
      <c r="C876" s="43"/>
    </row>
    <row r="877" spans="1:3" x14ac:dyDescent="0.2">
      <c r="A877" s="158"/>
      <c r="B877" s="36"/>
      <c r="C877" s="43"/>
    </row>
    <row r="878" spans="1:3" x14ac:dyDescent="0.2">
      <c r="A878" s="158"/>
      <c r="B878" s="36"/>
      <c r="C878" s="43"/>
    </row>
    <row r="879" spans="1:3" x14ac:dyDescent="0.2">
      <c r="A879" s="158"/>
      <c r="B879" s="36"/>
      <c r="C879" s="43"/>
    </row>
    <row r="880" spans="1:3" x14ac:dyDescent="0.2">
      <c r="A880" s="158"/>
      <c r="B880" s="36"/>
      <c r="C880" s="43"/>
    </row>
    <row r="881" spans="1:3" x14ac:dyDescent="0.2">
      <c r="A881" s="158"/>
      <c r="B881" s="36"/>
      <c r="C881" s="43"/>
    </row>
    <row r="882" spans="1:3" x14ac:dyDescent="0.2">
      <c r="A882" s="158"/>
      <c r="B882" s="36"/>
      <c r="C882" s="43"/>
    </row>
    <row r="883" spans="1:3" x14ac:dyDescent="0.2">
      <c r="A883" s="158"/>
      <c r="B883" s="36"/>
      <c r="C883" s="43"/>
    </row>
    <row r="884" spans="1:3" x14ac:dyDescent="0.2">
      <c r="A884" s="158"/>
      <c r="B884" s="36"/>
      <c r="C884" s="43"/>
    </row>
    <row r="885" spans="1:3" x14ac:dyDescent="0.2">
      <c r="A885" s="158"/>
      <c r="B885" s="36"/>
      <c r="C885" s="43"/>
    </row>
    <row r="886" spans="1:3" x14ac:dyDescent="0.2">
      <c r="A886" s="158"/>
      <c r="B886" s="36"/>
      <c r="C886" s="43"/>
    </row>
    <row r="887" spans="1:3" x14ac:dyDescent="0.2">
      <c r="A887" s="158"/>
      <c r="B887" s="36"/>
      <c r="C887" s="43"/>
    </row>
    <row r="888" spans="1:3" x14ac:dyDescent="0.2">
      <c r="A888" s="158"/>
      <c r="B888" s="36"/>
      <c r="C888" s="43"/>
    </row>
    <row r="889" spans="1:3" x14ac:dyDescent="0.2">
      <c r="A889" s="158"/>
      <c r="B889" s="36"/>
      <c r="C889" s="43"/>
    </row>
    <row r="890" spans="1:3" x14ac:dyDescent="0.2">
      <c r="A890" s="158"/>
      <c r="B890" s="36"/>
      <c r="C890" s="43"/>
    </row>
    <row r="891" spans="1:3" x14ac:dyDescent="0.2">
      <c r="A891" s="158"/>
      <c r="B891" s="36"/>
      <c r="C891" s="43"/>
    </row>
    <row r="892" spans="1:3" x14ac:dyDescent="0.2">
      <c r="A892" s="158"/>
      <c r="B892" s="36"/>
      <c r="C892" s="43"/>
    </row>
    <row r="893" spans="1:3" x14ac:dyDescent="0.2">
      <c r="A893" s="158"/>
      <c r="B893" s="36"/>
      <c r="C893" s="43"/>
    </row>
    <row r="894" spans="1:3" x14ac:dyDescent="0.2">
      <c r="A894" s="158"/>
      <c r="B894" s="36"/>
      <c r="C894" s="43"/>
    </row>
    <row r="895" spans="1:3" x14ac:dyDescent="0.2">
      <c r="A895" s="158"/>
      <c r="B895" s="36"/>
      <c r="C895" s="43"/>
    </row>
    <row r="896" spans="1:3" x14ac:dyDescent="0.2">
      <c r="A896" s="158"/>
      <c r="B896" s="36"/>
      <c r="C896" s="43"/>
    </row>
    <row r="897" spans="1:3" x14ac:dyDescent="0.2">
      <c r="A897" s="158"/>
      <c r="B897" s="36"/>
      <c r="C897" s="43"/>
    </row>
    <row r="898" spans="1:3" x14ac:dyDescent="0.2">
      <c r="A898" s="158"/>
      <c r="B898" s="36"/>
      <c r="C898" s="43"/>
    </row>
    <row r="899" spans="1:3" x14ac:dyDescent="0.2">
      <c r="A899" s="158"/>
      <c r="B899" s="36"/>
      <c r="C899" s="43"/>
    </row>
    <row r="900" spans="1:3" x14ac:dyDescent="0.2">
      <c r="A900" s="158"/>
      <c r="B900" s="36"/>
      <c r="C900" s="43"/>
    </row>
    <row r="901" spans="1:3" x14ac:dyDescent="0.2">
      <c r="A901" s="158"/>
      <c r="B901" s="36"/>
      <c r="C901" s="43"/>
    </row>
    <row r="902" spans="1:3" x14ac:dyDescent="0.2">
      <c r="A902" s="158"/>
      <c r="B902" s="36"/>
      <c r="C902" s="43"/>
    </row>
    <row r="903" spans="1:3" x14ac:dyDescent="0.2">
      <c r="A903" s="158"/>
      <c r="B903" s="36"/>
      <c r="C903" s="43"/>
    </row>
    <row r="904" spans="1:3" x14ac:dyDescent="0.2">
      <c r="A904" s="158"/>
      <c r="B904" s="36"/>
      <c r="C904" s="43"/>
    </row>
    <row r="905" spans="1:3" x14ac:dyDescent="0.2">
      <c r="A905" s="158"/>
      <c r="B905" s="36"/>
      <c r="C905" s="43"/>
    </row>
    <row r="906" spans="1:3" x14ac:dyDescent="0.2">
      <c r="A906" s="158"/>
      <c r="B906" s="36"/>
      <c r="C906" s="43"/>
    </row>
    <row r="907" spans="1:3" x14ac:dyDescent="0.2">
      <c r="A907" s="158"/>
      <c r="B907" s="36"/>
      <c r="C907" s="43"/>
    </row>
    <row r="908" spans="1:3" x14ac:dyDescent="0.2">
      <c r="A908" s="158"/>
      <c r="B908" s="36"/>
      <c r="C908" s="43"/>
    </row>
    <row r="909" spans="1:3" x14ac:dyDescent="0.2">
      <c r="A909" s="158"/>
      <c r="B909" s="36"/>
      <c r="C909" s="43"/>
    </row>
    <row r="910" spans="1:3" x14ac:dyDescent="0.2">
      <c r="A910" s="158"/>
      <c r="B910" s="36"/>
      <c r="C910" s="43"/>
    </row>
    <row r="911" spans="1:3" x14ac:dyDescent="0.2">
      <c r="A911" s="158"/>
      <c r="B911" s="36"/>
      <c r="C911" s="43"/>
    </row>
    <row r="912" spans="1:3" x14ac:dyDescent="0.2">
      <c r="A912" s="158"/>
      <c r="B912" s="36"/>
      <c r="C912" s="43"/>
    </row>
    <row r="913" spans="1:3" x14ac:dyDescent="0.2">
      <c r="A913" s="158"/>
      <c r="B913" s="36"/>
      <c r="C913" s="43"/>
    </row>
    <row r="914" spans="1:3" x14ac:dyDescent="0.2">
      <c r="A914" s="158"/>
      <c r="B914" s="36"/>
      <c r="C914" s="43"/>
    </row>
    <row r="915" spans="1:3" x14ac:dyDescent="0.2">
      <c r="A915" s="158"/>
      <c r="B915" s="36"/>
      <c r="C915" s="43"/>
    </row>
    <row r="916" spans="1:3" x14ac:dyDescent="0.2">
      <c r="A916" s="158"/>
      <c r="B916" s="36"/>
      <c r="C916" s="43"/>
    </row>
    <row r="917" spans="1:3" x14ac:dyDescent="0.2">
      <c r="A917" s="158"/>
      <c r="B917" s="36"/>
      <c r="C917" s="43"/>
    </row>
    <row r="918" spans="1:3" x14ac:dyDescent="0.2">
      <c r="A918" s="158"/>
      <c r="B918" s="36"/>
      <c r="C918" s="43"/>
    </row>
    <row r="919" spans="1:3" x14ac:dyDescent="0.2">
      <c r="A919" s="158"/>
      <c r="B919" s="36"/>
      <c r="C919" s="43"/>
    </row>
    <row r="920" spans="1:3" x14ac:dyDescent="0.2">
      <c r="A920" s="158"/>
      <c r="B920" s="36"/>
      <c r="C920" s="43"/>
    </row>
    <row r="921" spans="1:3" x14ac:dyDescent="0.2">
      <c r="A921" s="158"/>
      <c r="B921" s="36"/>
      <c r="C921" s="43"/>
    </row>
    <row r="922" spans="1:3" x14ac:dyDescent="0.2">
      <c r="A922" s="158"/>
      <c r="B922" s="36"/>
      <c r="C922" s="43"/>
    </row>
    <row r="923" spans="1:3" x14ac:dyDescent="0.2">
      <c r="A923" s="158"/>
      <c r="B923" s="36"/>
      <c r="C923" s="43"/>
    </row>
    <row r="924" spans="1:3" x14ac:dyDescent="0.2">
      <c r="A924" s="158"/>
      <c r="B924" s="36"/>
      <c r="C924" s="43"/>
    </row>
    <row r="925" spans="1:3" x14ac:dyDescent="0.2">
      <c r="A925" s="158"/>
      <c r="B925" s="36"/>
      <c r="C925" s="43"/>
    </row>
    <row r="926" spans="1:3" x14ac:dyDescent="0.2">
      <c r="A926" s="158"/>
      <c r="B926" s="36"/>
      <c r="C926" s="43"/>
    </row>
    <row r="927" spans="1:3" x14ac:dyDescent="0.2">
      <c r="A927" s="158"/>
      <c r="B927" s="36"/>
      <c r="C927" s="43"/>
    </row>
    <row r="928" spans="1:3" x14ac:dyDescent="0.2">
      <c r="A928" s="158"/>
      <c r="B928" s="36"/>
      <c r="C928" s="43"/>
    </row>
    <row r="929" spans="1:3" x14ac:dyDescent="0.2">
      <c r="A929" s="158"/>
      <c r="B929" s="36"/>
      <c r="C929" s="43"/>
    </row>
    <row r="930" spans="1:3" x14ac:dyDescent="0.2">
      <c r="A930" s="158"/>
      <c r="B930" s="36"/>
      <c r="C930" s="43"/>
    </row>
    <row r="931" spans="1:3" x14ac:dyDescent="0.2">
      <c r="A931" s="158"/>
      <c r="B931" s="36"/>
      <c r="C931" s="43"/>
    </row>
    <row r="932" spans="1:3" x14ac:dyDescent="0.2">
      <c r="A932" s="158"/>
      <c r="B932" s="36"/>
      <c r="C932" s="43"/>
    </row>
    <row r="933" spans="1:3" x14ac:dyDescent="0.2">
      <c r="A933" s="158"/>
      <c r="B933" s="36"/>
      <c r="C933" s="43"/>
    </row>
    <row r="934" spans="1:3" x14ac:dyDescent="0.2">
      <c r="A934" s="158"/>
      <c r="B934" s="36"/>
      <c r="C934" s="43"/>
    </row>
    <row r="935" spans="1:3" x14ac:dyDescent="0.2">
      <c r="A935" s="158"/>
      <c r="B935" s="36"/>
      <c r="C935" s="43"/>
    </row>
    <row r="936" spans="1:3" x14ac:dyDescent="0.2">
      <c r="A936" s="158"/>
      <c r="B936" s="36"/>
      <c r="C936" s="43"/>
    </row>
    <row r="937" spans="1:3" x14ac:dyDescent="0.2">
      <c r="A937" s="158"/>
      <c r="B937" s="36"/>
      <c r="C937" s="43"/>
    </row>
    <row r="938" spans="1:3" x14ac:dyDescent="0.2">
      <c r="A938" s="158"/>
      <c r="B938" s="36"/>
      <c r="C938" s="43"/>
    </row>
    <row r="939" spans="1:3" x14ac:dyDescent="0.2">
      <c r="A939" s="158"/>
      <c r="B939" s="36"/>
      <c r="C939" s="43"/>
    </row>
    <row r="940" spans="1:3" x14ac:dyDescent="0.2">
      <c r="A940" s="158"/>
      <c r="B940" s="36"/>
      <c r="C940" s="43"/>
    </row>
    <row r="941" spans="1:3" x14ac:dyDescent="0.2">
      <c r="A941" s="158"/>
      <c r="B941" s="36"/>
      <c r="C941" s="43"/>
    </row>
    <row r="942" spans="1:3" x14ac:dyDescent="0.2">
      <c r="A942" s="158"/>
      <c r="B942" s="36"/>
      <c r="C942" s="43"/>
    </row>
    <row r="943" spans="1:3" x14ac:dyDescent="0.2">
      <c r="A943" s="158"/>
      <c r="B943" s="36"/>
      <c r="C943" s="43"/>
    </row>
    <row r="944" spans="1:3" x14ac:dyDescent="0.2">
      <c r="A944" s="158"/>
      <c r="B944" s="36"/>
      <c r="C944" s="43"/>
    </row>
    <row r="945" spans="1:3" x14ac:dyDescent="0.2">
      <c r="A945" s="158"/>
      <c r="B945" s="36"/>
      <c r="C945" s="43"/>
    </row>
    <row r="946" spans="1:3" x14ac:dyDescent="0.2">
      <c r="A946" s="158"/>
      <c r="B946" s="36"/>
      <c r="C946" s="43"/>
    </row>
    <row r="947" spans="1:3" x14ac:dyDescent="0.2">
      <c r="A947" s="158"/>
      <c r="B947" s="36"/>
      <c r="C947" s="43"/>
    </row>
    <row r="948" spans="1:3" x14ac:dyDescent="0.2">
      <c r="A948" s="158"/>
      <c r="B948" s="36"/>
      <c r="C948" s="43"/>
    </row>
    <row r="949" spans="1:3" x14ac:dyDescent="0.2">
      <c r="A949" s="158"/>
      <c r="B949" s="36"/>
      <c r="C949" s="43"/>
    </row>
    <row r="950" spans="1:3" x14ac:dyDescent="0.2">
      <c r="A950" s="158"/>
      <c r="B950" s="36"/>
      <c r="C950" s="43"/>
    </row>
    <row r="951" spans="1:3" x14ac:dyDescent="0.2">
      <c r="A951" s="158"/>
      <c r="B951" s="36"/>
      <c r="C951" s="43"/>
    </row>
    <row r="952" spans="1:3" x14ac:dyDescent="0.2">
      <c r="A952" s="158"/>
      <c r="B952" s="36"/>
      <c r="C952" s="43"/>
    </row>
    <row r="953" spans="1:3" x14ac:dyDescent="0.2">
      <c r="A953" s="158"/>
      <c r="B953" s="36"/>
      <c r="C953" s="43"/>
    </row>
    <row r="954" spans="1:3" x14ac:dyDescent="0.2">
      <c r="A954" s="158"/>
      <c r="B954" s="36"/>
      <c r="C954" s="43"/>
    </row>
    <row r="955" spans="1:3" x14ac:dyDescent="0.2">
      <c r="A955" s="158"/>
      <c r="B955" s="36"/>
      <c r="C955" s="43"/>
    </row>
    <row r="956" spans="1:3" x14ac:dyDescent="0.2">
      <c r="A956" s="158"/>
      <c r="B956" s="36"/>
      <c r="C956" s="43"/>
    </row>
    <row r="957" spans="1:3" x14ac:dyDescent="0.2">
      <c r="A957" s="158"/>
      <c r="B957" s="36"/>
      <c r="C957" s="43"/>
    </row>
    <row r="958" spans="1:3" x14ac:dyDescent="0.2">
      <c r="A958" s="158"/>
      <c r="B958" s="36"/>
      <c r="C958" s="43"/>
    </row>
    <row r="959" spans="1:3" x14ac:dyDescent="0.2">
      <c r="A959" s="158"/>
      <c r="B959" s="36"/>
      <c r="C959" s="43"/>
    </row>
    <row r="960" spans="1:3" x14ac:dyDescent="0.2">
      <c r="A960" s="158"/>
      <c r="B960" s="36"/>
      <c r="C960" s="43"/>
    </row>
    <row r="961" spans="1:3" x14ac:dyDescent="0.2">
      <c r="A961" s="158"/>
      <c r="B961" s="36"/>
      <c r="C961" s="43"/>
    </row>
    <row r="962" spans="1:3" x14ac:dyDescent="0.2">
      <c r="A962" s="158"/>
      <c r="B962" s="36"/>
      <c r="C962" s="43"/>
    </row>
    <row r="963" spans="1:3" x14ac:dyDescent="0.2">
      <c r="A963" s="158"/>
      <c r="B963" s="36"/>
      <c r="C963" s="43"/>
    </row>
    <row r="964" spans="1:3" x14ac:dyDescent="0.2">
      <c r="A964" s="158"/>
      <c r="B964" s="36"/>
      <c r="C964" s="43"/>
    </row>
    <row r="965" spans="1:3" x14ac:dyDescent="0.2">
      <c r="A965" s="158"/>
      <c r="B965" s="36"/>
      <c r="C965" s="43"/>
    </row>
    <row r="966" spans="1:3" x14ac:dyDescent="0.2">
      <c r="A966" s="158"/>
      <c r="B966" s="36"/>
      <c r="C966" s="43"/>
    </row>
    <row r="967" spans="1:3" x14ac:dyDescent="0.2">
      <c r="A967" s="158"/>
      <c r="B967" s="36"/>
      <c r="C967" s="43"/>
    </row>
    <row r="968" spans="1:3" x14ac:dyDescent="0.2">
      <c r="A968" s="158"/>
      <c r="B968" s="36"/>
      <c r="C968" s="43"/>
    </row>
    <row r="969" spans="1:3" x14ac:dyDescent="0.2">
      <c r="A969" s="158"/>
      <c r="B969" s="36"/>
      <c r="C969" s="43"/>
    </row>
    <row r="970" spans="1:3" x14ac:dyDescent="0.2">
      <c r="A970" s="158"/>
      <c r="B970" s="36"/>
      <c r="C970" s="43"/>
    </row>
    <row r="971" spans="1:3" x14ac:dyDescent="0.2">
      <c r="A971" s="158"/>
      <c r="B971" s="36"/>
      <c r="C971" s="43"/>
    </row>
    <row r="972" spans="1:3" x14ac:dyDescent="0.2">
      <c r="A972" s="158"/>
      <c r="B972" s="36"/>
      <c r="C972" s="43"/>
    </row>
    <row r="973" spans="1:3" x14ac:dyDescent="0.2">
      <c r="A973" s="158"/>
      <c r="B973" s="36"/>
      <c r="C973" s="43"/>
    </row>
    <row r="974" spans="1:3" x14ac:dyDescent="0.2">
      <c r="A974" s="158"/>
      <c r="B974" s="36"/>
      <c r="C974" s="43"/>
    </row>
    <row r="975" spans="1:3" x14ac:dyDescent="0.2">
      <c r="A975" s="158"/>
      <c r="B975" s="36"/>
      <c r="C975" s="43"/>
    </row>
    <row r="976" spans="1:3" x14ac:dyDescent="0.2">
      <c r="A976" s="158"/>
      <c r="B976" s="36"/>
      <c r="C976" s="43"/>
    </row>
    <row r="977" spans="1:3" x14ac:dyDescent="0.2">
      <c r="A977" s="158"/>
      <c r="B977" s="36"/>
      <c r="C977" s="43"/>
    </row>
    <row r="978" spans="1:3" x14ac:dyDescent="0.2">
      <c r="A978" s="158"/>
      <c r="B978" s="36"/>
      <c r="C978" s="43"/>
    </row>
    <row r="979" spans="1:3" x14ac:dyDescent="0.2">
      <c r="A979" s="158"/>
      <c r="B979" s="36"/>
      <c r="C979" s="43"/>
    </row>
    <row r="980" spans="1:3" x14ac:dyDescent="0.2">
      <c r="A980" s="158"/>
      <c r="B980" s="36"/>
      <c r="C980" s="43"/>
    </row>
    <row r="981" spans="1:3" x14ac:dyDescent="0.2">
      <c r="A981" s="158"/>
      <c r="B981" s="36"/>
      <c r="C981" s="43"/>
    </row>
    <row r="982" spans="1:3" x14ac:dyDescent="0.2">
      <c r="A982" s="158"/>
      <c r="B982" s="36"/>
      <c r="C982" s="43"/>
    </row>
    <row r="983" spans="1:3" x14ac:dyDescent="0.2">
      <c r="A983" s="158"/>
      <c r="B983" s="36"/>
      <c r="C983" s="43"/>
    </row>
    <row r="984" spans="1:3" x14ac:dyDescent="0.2">
      <c r="A984" s="158"/>
      <c r="B984" s="36"/>
      <c r="C984" s="43"/>
    </row>
    <row r="985" spans="1:3" x14ac:dyDescent="0.2">
      <c r="A985" s="158"/>
      <c r="B985" s="36"/>
      <c r="C985" s="43"/>
    </row>
    <row r="986" spans="1:3" x14ac:dyDescent="0.2">
      <c r="A986" s="158"/>
      <c r="B986" s="36"/>
      <c r="C986" s="43"/>
    </row>
    <row r="987" spans="1:3" x14ac:dyDescent="0.2">
      <c r="A987" s="158"/>
      <c r="B987" s="36"/>
      <c r="C987" s="43"/>
    </row>
    <row r="988" spans="1:3" x14ac:dyDescent="0.2">
      <c r="A988" s="158"/>
      <c r="B988" s="36"/>
      <c r="C988" s="43"/>
    </row>
    <row r="989" spans="1:3" x14ac:dyDescent="0.2">
      <c r="A989" s="158"/>
      <c r="B989" s="36"/>
      <c r="C989" s="43"/>
    </row>
    <row r="990" spans="1:3" x14ac:dyDescent="0.2">
      <c r="A990" s="158"/>
      <c r="B990" s="36"/>
      <c r="C990" s="43"/>
    </row>
    <row r="991" spans="1:3" x14ac:dyDescent="0.2">
      <c r="A991" s="158"/>
      <c r="B991" s="36"/>
      <c r="C991" s="43"/>
    </row>
    <row r="992" spans="1:3" x14ac:dyDescent="0.2">
      <c r="A992" s="158"/>
      <c r="B992" s="36"/>
      <c r="C992" s="43"/>
    </row>
    <row r="993" spans="1:3" x14ac:dyDescent="0.2">
      <c r="A993" s="158"/>
      <c r="B993" s="36"/>
      <c r="C993" s="43"/>
    </row>
    <row r="994" spans="1:3" x14ac:dyDescent="0.2">
      <c r="A994" s="158"/>
      <c r="B994" s="36"/>
      <c r="C994" s="43"/>
    </row>
    <row r="995" spans="1:3" x14ac:dyDescent="0.2">
      <c r="A995" s="158"/>
      <c r="B995" s="36"/>
      <c r="C995" s="43"/>
    </row>
    <row r="996" spans="1:3" x14ac:dyDescent="0.2">
      <c r="A996" s="158"/>
      <c r="B996" s="36"/>
      <c r="C996" s="43"/>
    </row>
    <row r="997" spans="1:3" x14ac:dyDescent="0.2">
      <c r="A997" s="158"/>
      <c r="B997" s="36"/>
      <c r="C997" s="43"/>
    </row>
    <row r="998" spans="1:3" x14ac:dyDescent="0.2">
      <c r="A998" s="158"/>
      <c r="B998" s="36"/>
      <c r="C998" s="43"/>
    </row>
    <row r="999" spans="1:3" x14ac:dyDescent="0.2">
      <c r="A999" s="158"/>
      <c r="B999" s="36"/>
      <c r="C999" s="43"/>
    </row>
    <row r="1000" spans="1:3" x14ac:dyDescent="0.2">
      <c r="A1000" s="158"/>
      <c r="B1000" s="36"/>
      <c r="C1000" s="43"/>
    </row>
    <row r="1001" spans="1:3" x14ac:dyDescent="0.2">
      <c r="A1001" s="158"/>
      <c r="B1001" s="36"/>
      <c r="C1001" s="43"/>
    </row>
    <row r="1002" spans="1:3" x14ac:dyDescent="0.2">
      <c r="A1002" s="158"/>
      <c r="B1002" s="36"/>
      <c r="C1002" s="43"/>
    </row>
    <row r="1003" spans="1:3" x14ac:dyDescent="0.2">
      <c r="A1003" s="158"/>
      <c r="B1003" s="36"/>
      <c r="C1003" s="43"/>
    </row>
    <row r="1004" spans="1:3" x14ac:dyDescent="0.2">
      <c r="A1004" s="158"/>
      <c r="B1004" s="36"/>
      <c r="C1004" s="43"/>
    </row>
    <row r="1005" spans="1:3" x14ac:dyDescent="0.2">
      <c r="A1005" s="158"/>
      <c r="B1005" s="36"/>
      <c r="C1005" s="43"/>
    </row>
    <row r="1006" spans="1:3" x14ac:dyDescent="0.2">
      <c r="A1006" s="158"/>
      <c r="B1006" s="36"/>
      <c r="C1006" s="43"/>
    </row>
    <row r="1007" spans="1:3" x14ac:dyDescent="0.2">
      <c r="A1007" s="158"/>
      <c r="B1007" s="36"/>
      <c r="C1007" s="43"/>
    </row>
    <row r="1008" spans="1:3" x14ac:dyDescent="0.2">
      <c r="A1008" s="158"/>
      <c r="B1008" s="36"/>
      <c r="C1008" s="43"/>
    </row>
    <row r="1009" spans="1:3" x14ac:dyDescent="0.2">
      <c r="A1009" s="158"/>
      <c r="B1009" s="36"/>
      <c r="C1009" s="43"/>
    </row>
    <row r="1010" spans="1:3" x14ac:dyDescent="0.2">
      <c r="A1010" s="158"/>
      <c r="B1010" s="36"/>
      <c r="C1010" s="43"/>
    </row>
    <row r="1011" spans="1:3" x14ac:dyDescent="0.2">
      <c r="A1011" s="158"/>
      <c r="B1011" s="36"/>
      <c r="C1011" s="43"/>
    </row>
    <row r="1012" spans="1:3" x14ac:dyDescent="0.2">
      <c r="A1012" s="158"/>
      <c r="B1012" s="36"/>
      <c r="C1012" s="43"/>
    </row>
    <row r="1013" spans="1:3" x14ac:dyDescent="0.2">
      <c r="A1013" s="158"/>
      <c r="B1013" s="36"/>
      <c r="C1013" s="43"/>
    </row>
    <row r="1014" spans="1:3" x14ac:dyDescent="0.2">
      <c r="A1014" s="158"/>
      <c r="B1014" s="36"/>
      <c r="C1014" s="43"/>
    </row>
    <row r="1015" spans="1:3" x14ac:dyDescent="0.2">
      <c r="A1015" s="158"/>
      <c r="B1015" s="36"/>
      <c r="C1015" s="43"/>
    </row>
    <row r="1016" spans="1:3" x14ac:dyDescent="0.2">
      <c r="A1016" s="158"/>
      <c r="B1016" s="36"/>
      <c r="C1016" s="43"/>
    </row>
    <row r="1017" spans="1:3" x14ac:dyDescent="0.2">
      <c r="A1017" s="158"/>
      <c r="B1017" s="36"/>
      <c r="C1017" s="43"/>
    </row>
    <row r="1018" spans="1:3" x14ac:dyDescent="0.2">
      <c r="A1018" s="158"/>
      <c r="B1018" s="36"/>
      <c r="C1018" s="43"/>
    </row>
    <row r="1019" spans="1:3" x14ac:dyDescent="0.2">
      <c r="A1019" s="158"/>
      <c r="B1019" s="36"/>
      <c r="C1019" s="43"/>
    </row>
    <row r="1020" spans="1:3" x14ac:dyDescent="0.2">
      <c r="A1020" s="158"/>
      <c r="B1020" s="36"/>
      <c r="C1020" s="43"/>
    </row>
    <row r="1021" spans="1:3" x14ac:dyDescent="0.2">
      <c r="A1021" s="158"/>
      <c r="B1021" s="36"/>
      <c r="C1021" s="43"/>
    </row>
    <row r="1022" spans="1:3" x14ac:dyDescent="0.2">
      <c r="A1022" s="158"/>
      <c r="B1022" s="36"/>
      <c r="C1022" s="43"/>
    </row>
    <row r="1023" spans="1:3" x14ac:dyDescent="0.2">
      <c r="A1023" s="158"/>
      <c r="B1023" s="36"/>
      <c r="C1023" s="43"/>
    </row>
    <row r="1024" spans="1:3" x14ac:dyDescent="0.2">
      <c r="A1024" s="158"/>
      <c r="B1024" s="36"/>
      <c r="C1024" s="43"/>
    </row>
    <row r="1025" spans="1:3" x14ac:dyDescent="0.2">
      <c r="A1025" s="158"/>
      <c r="B1025" s="36"/>
      <c r="C1025" s="43"/>
    </row>
    <row r="1026" spans="1:3" x14ac:dyDescent="0.2">
      <c r="A1026" s="158"/>
      <c r="B1026" s="36"/>
      <c r="C1026" s="43"/>
    </row>
    <row r="1027" spans="1:3" x14ac:dyDescent="0.2">
      <c r="A1027" s="158"/>
      <c r="B1027" s="36"/>
      <c r="C1027" s="43"/>
    </row>
    <row r="1028" spans="1:3" x14ac:dyDescent="0.2">
      <c r="A1028" s="158"/>
      <c r="B1028" s="36"/>
      <c r="C1028" s="43"/>
    </row>
    <row r="1029" spans="1:3" x14ac:dyDescent="0.2">
      <c r="A1029" s="158"/>
      <c r="B1029" s="36"/>
      <c r="C1029" s="43"/>
    </row>
    <row r="1030" spans="1:3" x14ac:dyDescent="0.2">
      <c r="A1030" s="158"/>
      <c r="B1030" s="36"/>
      <c r="C1030" s="43"/>
    </row>
    <row r="1031" spans="1:3" x14ac:dyDescent="0.2">
      <c r="A1031" s="158"/>
      <c r="B1031" s="36"/>
      <c r="C1031" s="43"/>
    </row>
    <row r="1032" spans="1:3" x14ac:dyDescent="0.2">
      <c r="A1032" s="158"/>
      <c r="B1032" s="36"/>
      <c r="C1032" s="43"/>
    </row>
    <row r="1033" spans="1:3" x14ac:dyDescent="0.2">
      <c r="A1033" s="158"/>
      <c r="B1033" s="36"/>
      <c r="C1033" s="43"/>
    </row>
    <row r="1034" spans="1:3" x14ac:dyDescent="0.2">
      <c r="A1034" s="158"/>
      <c r="B1034" s="36"/>
      <c r="C1034" s="43"/>
    </row>
    <row r="1035" spans="1:3" x14ac:dyDescent="0.2">
      <c r="A1035" s="158"/>
      <c r="B1035" s="36"/>
      <c r="C1035" s="43"/>
    </row>
    <row r="1036" spans="1:3" x14ac:dyDescent="0.2">
      <c r="A1036" s="158"/>
      <c r="B1036" s="36"/>
      <c r="C1036" s="43"/>
    </row>
    <row r="1037" spans="1:3" x14ac:dyDescent="0.2">
      <c r="A1037" s="158"/>
      <c r="B1037" s="36"/>
      <c r="C1037" s="43"/>
    </row>
    <row r="1038" spans="1:3" x14ac:dyDescent="0.2">
      <c r="A1038" s="158"/>
      <c r="B1038" s="36"/>
      <c r="C1038" s="43"/>
    </row>
    <row r="1039" spans="1:3" x14ac:dyDescent="0.2">
      <c r="A1039" s="158"/>
      <c r="B1039" s="36"/>
      <c r="C1039" s="43"/>
    </row>
    <row r="1040" spans="1:3" x14ac:dyDescent="0.2">
      <c r="A1040" s="158"/>
      <c r="B1040" s="36"/>
      <c r="C1040" s="43"/>
    </row>
    <row r="1041" spans="1:3" x14ac:dyDescent="0.2">
      <c r="A1041" s="158"/>
      <c r="B1041" s="36"/>
      <c r="C1041" s="43"/>
    </row>
    <row r="1042" spans="1:3" x14ac:dyDescent="0.2">
      <c r="A1042" s="158"/>
      <c r="B1042" s="36"/>
      <c r="C1042" s="43"/>
    </row>
    <row r="1043" spans="1:3" x14ac:dyDescent="0.2">
      <c r="A1043" s="158"/>
      <c r="B1043" s="36"/>
      <c r="C1043" s="43"/>
    </row>
    <row r="1044" spans="1:3" x14ac:dyDescent="0.2">
      <c r="A1044" s="158"/>
      <c r="B1044" s="36"/>
      <c r="C1044" s="43"/>
    </row>
    <row r="1045" spans="1:3" x14ac:dyDescent="0.2">
      <c r="A1045" s="158"/>
      <c r="B1045" s="36"/>
      <c r="C1045" s="43"/>
    </row>
    <row r="1046" spans="1:3" x14ac:dyDescent="0.2">
      <c r="A1046" s="158"/>
      <c r="B1046" s="36"/>
      <c r="C1046" s="43"/>
    </row>
    <row r="1047" spans="1:3" x14ac:dyDescent="0.2">
      <c r="A1047" s="158"/>
      <c r="B1047" s="36"/>
      <c r="C1047" s="43"/>
    </row>
    <row r="1048" spans="1:3" x14ac:dyDescent="0.2">
      <c r="A1048" s="158"/>
      <c r="B1048" s="36"/>
      <c r="C1048" s="43"/>
    </row>
    <row r="1049" spans="1:3" x14ac:dyDescent="0.2">
      <c r="A1049" s="158"/>
      <c r="B1049" s="36"/>
      <c r="C1049" s="43"/>
    </row>
    <row r="1050" spans="1:3" x14ac:dyDescent="0.2">
      <c r="A1050" s="158"/>
      <c r="B1050" s="36"/>
      <c r="C1050" s="43"/>
    </row>
    <row r="1051" spans="1:3" x14ac:dyDescent="0.2">
      <c r="A1051" s="158"/>
      <c r="B1051" s="36"/>
      <c r="C1051" s="43"/>
    </row>
    <row r="1052" spans="1:3" x14ac:dyDescent="0.2">
      <c r="A1052" s="158"/>
      <c r="B1052" s="36"/>
      <c r="C1052" s="43"/>
    </row>
    <row r="1053" spans="1:3" x14ac:dyDescent="0.2">
      <c r="A1053" s="158"/>
      <c r="B1053" s="36"/>
      <c r="C1053" s="43"/>
    </row>
    <row r="1054" spans="1:3" x14ac:dyDescent="0.2">
      <c r="A1054" s="158"/>
      <c r="B1054" s="36"/>
      <c r="C1054" s="43"/>
    </row>
    <row r="1055" spans="1:3" x14ac:dyDescent="0.2">
      <c r="A1055" s="158"/>
      <c r="B1055" s="36"/>
      <c r="C1055" s="43"/>
    </row>
    <row r="1056" spans="1:3" x14ac:dyDescent="0.2">
      <c r="A1056" s="158"/>
      <c r="B1056" s="36"/>
      <c r="C1056" s="43"/>
    </row>
    <row r="1057" spans="1:3" x14ac:dyDescent="0.2">
      <c r="A1057" s="158"/>
      <c r="B1057" s="36"/>
      <c r="C1057" s="43"/>
    </row>
    <row r="1058" spans="1:3" x14ac:dyDescent="0.2">
      <c r="A1058" s="158"/>
      <c r="B1058" s="36"/>
      <c r="C1058" s="43"/>
    </row>
    <row r="1059" spans="1:3" x14ac:dyDescent="0.2">
      <c r="A1059" s="158"/>
      <c r="B1059" s="36"/>
      <c r="C1059" s="43"/>
    </row>
    <row r="1060" spans="1:3" x14ac:dyDescent="0.2">
      <c r="A1060" s="158"/>
      <c r="B1060" s="36"/>
      <c r="C1060" s="43"/>
    </row>
    <row r="1061" spans="1:3" x14ac:dyDescent="0.2">
      <c r="A1061" s="158"/>
      <c r="B1061" s="36"/>
      <c r="C1061" s="43"/>
    </row>
    <row r="1062" spans="1:3" x14ac:dyDescent="0.2">
      <c r="A1062" s="158"/>
      <c r="B1062" s="36"/>
      <c r="C1062" s="43"/>
    </row>
    <row r="1063" spans="1:3" x14ac:dyDescent="0.2">
      <c r="A1063" s="158"/>
      <c r="B1063" s="36"/>
      <c r="C1063" s="43"/>
    </row>
    <row r="1064" spans="1:3" x14ac:dyDescent="0.2">
      <c r="A1064" s="158"/>
      <c r="B1064" s="36"/>
      <c r="C1064" s="43"/>
    </row>
    <row r="1065" spans="1:3" x14ac:dyDescent="0.2">
      <c r="A1065" s="158"/>
      <c r="B1065" s="36"/>
      <c r="C1065" s="43"/>
    </row>
    <row r="1066" spans="1:3" x14ac:dyDescent="0.2">
      <c r="A1066" s="158"/>
      <c r="B1066" s="36"/>
      <c r="C1066" s="43"/>
    </row>
    <row r="1067" spans="1:3" x14ac:dyDescent="0.2">
      <c r="A1067" s="158"/>
      <c r="B1067" s="36"/>
      <c r="C1067" s="43"/>
    </row>
    <row r="1068" spans="1:3" x14ac:dyDescent="0.2">
      <c r="A1068" s="158"/>
      <c r="B1068" s="36"/>
      <c r="C1068" s="43"/>
    </row>
    <row r="1069" spans="1:3" x14ac:dyDescent="0.2">
      <c r="A1069" s="158"/>
      <c r="B1069" s="36"/>
      <c r="C1069" s="43"/>
    </row>
    <row r="1070" spans="1:3" x14ac:dyDescent="0.2">
      <c r="A1070" s="158"/>
      <c r="B1070" s="36"/>
      <c r="C1070" s="43"/>
    </row>
    <row r="1071" spans="1:3" x14ac:dyDescent="0.2">
      <c r="A1071" s="158"/>
      <c r="B1071" s="36"/>
      <c r="C1071" s="43"/>
    </row>
    <row r="1072" spans="1:3" x14ac:dyDescent="0.2">
      <c r="A1072" s="158"/>
      <c r="B1072" s="36"/>
      <c r="C1072" s="43"/>
    </row>
    <row r="1073" spans="1:3" x14ac:dyDescent="0.2">
      <c r="A1073" s="158"/>
      <c r="B1073" s="36"/>
      <c r="C1073" s="43"/>
    </row>
    <row r="1074" spans="1:3" x14ac:dyDescent="0.2">
      <c r="A1074" s="158"/>
      <c r="B1074" s="36"/>
      <c r="C1074" s="43"/>
    </row>
    <row r="1075" spans="1:3" x14ac:dyDescent="0.2">
      <c r="A1075" s="158"/>
      <c r="B1075" s="36"/>
      <c r="C1075" s="43"/>
    </row>
    <row r="1076" spans="1:3" x14ac:dyDescent="0.2">
      <c r="A1076" s="158"/>
      <c r="B1076" s="36"/>
      <c r="C1076" s="43"/>
    </row>
    <row r="1077" spans="1:3" x14ac:dyDescent="0.2">
      <c r="A1077" s="158"/>
      <c r="B1077" s="36"/>
      <c r="C1077" s="43"/>
    </row>
    <row r="1078" spans="1:3" x14ac:dyDescent="0.2">
      <c r="A1078" s="158"/>
      <c r="B1078" s="36"/>
      <c r="C1078" s="43"/>
    </row>
    <row r="1079" spans="1:3" x14ac:dyDescent="0.2">
      <c r="A1079" s="158"/>
      <c r="B1079" s="36"/>
      <c r="C1079" s="43"/>
    </row>
    <row r="1080" spans="1:3" x14ac:dyDescent="0.2">
      <c r="A1080" s="158"/>
      <c r="B1080" s="36"/>
      <c r="C1080" s="43"/>
    </row>
    <row r="1081" spans="1:3" x14ac:dyDescent="0.2">
      <c r="A1081" s="158"/>
      <c r="B1081" s="36"/>
      <c r="C1081" s="43"/>
    </row>
    <row r="1082" spans="1:3" x14ac:dyDescent="0.2">
      <c r="A1082" s="158"/>
      <c r="B1082" s="36"/>
      <c r="C1082" s="43"/>
    </row>
    <row r="1083" spans="1:3" x14ac:dyDescent="0.2">
      <c r="A1083" s="158"/>
      <c r="B1083" s="36"/>
      <c r="C1083" s="43"/>
    </row>
    <row r="1084" spans="1:3" x14ac:dyDescent="0.2">
      <c r="A1084" s="158"/>
      <c r="B1084" s="36"/>
      <c r="C1084" s="43"/>
    </row>
    <row r="1085" spans="1:3" x14ac:dyDescent="0.2">
      <c r="A1085" s="158"/>
      <c r="B1085" s="36"/>
      <c r="C1085" s="43"/>
    </row>
    <row r="1086" spans="1:3" x14ac:dyDescent="0.2">
      <c r="A1086" s="158"/>
      <c r="B1086" s="36"/>
      <c r="C1086" s="43"/>
    </row>
    <row r="1087" spans="1:3" x14ac:dyDescent="0.2">
      <c r="A1087" s="158"/>
      <c r="B1087" s="36"/>
      <c r="C1087" s="43"/>
    </row>
    <row r="1088" spans="1:3" x14ac:dyDescent="0.2">
      <c r="A1088" s="158"/>
      <c r="B1088" s="36"/>
      <c r="C1088" s="43"/>
    </row>
    <row r="1089" spans="1:3" x14ac:dyDescent="0.2">
      <c r="A1089" s="158"/>
      <c r="B1089" s="36"/>
      <c r="C1089" s="43"/>
    </row>
    <row r="1090" spans="1:3" x14ac:dyDescent="0.2">
      <c r="A1090" s="158"/>
      <c r="B1090" s="36"/>
      <c r="C1090" s="43"/>
    </row>
    <row r="1091" spans="1:3" x14ac:dyDescent="0.2">
      <c r="A1091" s="158"/>
      <c r="B1091" s="36"/>
      <c r="C1091" s="43"/>
    </row>
    <row r="1092" spans="1:3" x14ac:dyDescent="0.2">
      <c r="A1092" s="158"/>
      <c r="B1092" s="36"/>
      <c r="C1092" s="43"/>
    </row>
    <row r="1093" spans="1:3" x14ac:dyDescent="0.2">
      <c r="A1093" s="158"/>
      <c r="B1093" s="36"/>
      <c r="C1093" s="43"/>
    </row>
    <row r="1094" spans="1:3" x14ac:dyDescent="0.2">
      <c r="A1094" s="158"/>
      <c r="B1094" s="36"/>
      <c r="C1094" s="43"/>
    </row>
    <row r="1095" spans="1:3" x14ac:dyDescent="0.2">
      <c r="A1095" s="158"/>
      <c r="B1095" s="36"/>
      <c r="C1095" s="43"/>
    </row>
    <row r="1096" spans="1:3" x14ac:dyDescent="0.2">
      <c r="A1096" s="158"/>
      <c r="B1096" s="36"/>
      <c r="C1096" s="43"/>
    </row>
    <row r="1097" spans="1:3" x14ac:dyDescent="0.2">
      <c r="A1097" s="158"/>
      <c r="B1097" s="36"/>
      <c r="C1097" s="43"/>
    </row>
    <row r="1098" spans="1:3" x14ac:dyDescent="0.2">
      <c r="A1098" s="158"/>
      <c r="B1098" s="36"/>
      <c r="C1098" s="43"/>
    </row>
    <row r="1099" spans="1:3" x14ac:dyDescent="0.2">
      <c r="A1099" s="158"/>
      <c r="B1099" s="36"/>
      <c r="C1099" s="43"/>
    </row>
    <row r="1100" spans="1:3" x14ac:dyDescent="0.2">
      <c r="A1100" s="158"/>
      <c r="B1100" s="36"/>
      <c r="C1100" s="43"/>
    </row>
    <row r="1101" spans="1:3" x14ac:dyDescent="0.2">
      <c r="A1101" s="158"/>
      <c r="B1101" s="36"/>
      <c r="C1101" s="43"/>
    </row>
    <row r="1102" spans="1:3" x14ac:dyDescent="0.2">
      <c r="A1102" s="158"/>
      <c r="B1102" s="36"/>
      <c r="C1102" s="43"/>
    </row>
    <row r="1103" spans="1:3" x14ac:dyDescent="0.2">
      <c r="A1103" s="158"/>
      <c r="B1103" s="36"/>
      <c r="C1103" s="43"/>
    </row>
    <row r="1104" spans="1:3" x14ac:dyDescent="0.2">
      <c r="A1104" s="158"/>
      <c r="B1104" s="36"/>
      <c r="C1104" s="43"/>
    </row>
    <row r="1105" spans="1:3" x14ac:dyDescent="0.2">
      <c r="A1105" s="158"/>
      <c r="B1105" s="36"/>
      <c r="C1105" s="43"/>
    </row>
    <row r="1106" spans="1:3" x14ac:dyDescent="0.2">
      <c r="A1106" s="158"/>
      <c r="B1106" s="36"/>
      <c r="C1106" s="43"/>
    </row>
    <row r="1107" spans="1:3" x14ac:dyDescent="0.2">
      <c r="A1107" s="158"/>
      <c r="B1107" s="36"/>
      <c r="C1107" s="43"/>
    </row>
    <row r="1108" spans="1:3" x14ac:dyDescent="0.2">
      <c r="A1108" s="158"/>
      <c r="B1108" s="36"/>
      <c r="C1108" s="43"/>
    </row>
    <row r="1109" spans="1:3" x14ac:dyDescent="0.2">
      <c r="A1109" s="158"/>
      <c r="B1109" s="36"/>
      <c r="C1109" s="43"/>
    </row>
    <row r="1110" spans="1:3" x14ac:dyDescent="0.2">
      <c r="A1110" s="158"/>
      <c r="B1110" s="36"/>
      <c r="C1110" s="43"/>
    </row>
    <row r="1111" spans="1:3" x14ac:dyDescent="0.2">
      <c r="A1111" s="158"/>
      <c r="B1111" s="36"/>
      <c r="C1111" s="43"/>
    </row>
    <row r="1112" spans="1:3" x14ac:dyDescent="0.2">
      <c r="A1112" s="158"/>
      <c r="B1112" s="36"/>
      <c r="C1112" s="43"/>
    </row>
    <row r="1113" spans="1:3" x14ac:dyDescent="0.2">
      <c r="A1113" s="158"/>
      <c r="B1113" s="36"/>
      <c r="C1113" s="43"/>
    </row>
    <row r="1114" spans="1:3" x14ac:dyDescent="0.2">
      <c r="A1114" s="158"/>
      <c r="B1114" s="36"/>
      <c r="C1114" s="43"/>
    </row>
    <row r="1115" spans="1:3" x14ac:dyDescent="0.2">
      <c r="A1115" s="158"/>
      <c r="B1115" s="36"/>
      <c r="C1115" s="43"/>
    </row>
    <row r="1116" spans="1:3" x14ac:dyDescent="0.2">
      <c r="A1116" s="158"/>
      <c r="B1116" s="36"/>
      <c r="C1116" s="43"/>
    </row>
    <row r="1117" spans="1:3" x14ac:dyDescent="0.2">
      <c r="A1117" s="158"/>
      <c r="B1117" s="36"/>
      <c r="C1117" s="43"/>
    </row>
    <row r="1118" spans="1:3" x14ac:dyDescent="0.2">
      <c r="A1118" s="158"/>
      <c r="B1118" s="36"/>
      <c r="C1118" s="43"/>
    </row>
    <row r="1119" spans="1:3" x14ac:dyDescent="0.2">
      <c r="A1119" s="158"/>
      <c r="B1119" s="36"/>
      <c r="C1119" s="43"/>
    </row>
    <row r="1120" spans="1:3" x14ac:dyDescent="0.2">
      <c r="A1120" s="158"/>
      <c r="B1120" s="36"/>
      <c r="C1120" s="43"/>
    </row>
    <row r="1121" spans="1:3" x14ac:dyDescent="0.2">
      <c r="A1121" s="158"/>
      <c r="B1121" s="36"/>
      <c r="C1121" s="43"/>
    </row>
    <row r="1122" spans="1:3" x14ac:dyDescent="0.2">
      <c r="A1122" s="158"/>
      <c r="B1122" s="36"/>
      <c r="C1122" s="43"/>
    </row>
    <row r="1123" spans="1:3" x14ac:dyDescent="0.2">
      <c r="A1123" s="158"/>
      <c r="B1123" s="36"/>
      <c r="C1123" s="43"/>
    </row>
    <row r="1124" spans="1:3" x14ac:dyDescent="0.2">
      <c r="A1124" s="158"/>
      <c r="B1124" s="36"/>
      <c r="C1124" s="43"/>
    </row>
    <row r="1125" spans="1:3" x14ac:dyDescent="0.2">
      <c r="A1125" s="158"/>
      <c r="B1125" s="36"/>
      <c r="C1125" s="43"/>
    </row>
    <row r="1126" spans="1:3" x14ac:dyDescent="0.2">
      <c r="A1126" s="158"/>
      <c r="B1126" s="36"/>
      <c r="C1126" s="43"/>
    </row>
    <row r="1127" spans="1:3" x14ac:dyDescent="0.2">
      <c r="A1127" s="158"/>
      <c r="B1127" s="36"/>
      <c r="C1127" s="43"/>
    </row>
    <row r="1128" spans="1:3" x14ac:dyDescent="0.2">
      <c r="A1128" s="158"/>
      <c r="B1128" s="36"/>
      <c r="C1128" s="43"/>
    </row>
    <row r="1129" spans="1:3" x14ac:dyDescent="0.2">
      <c r="A1129" s="158"/>
      <c r="B1129" s="36"/>
      <c r="C1129" s="43"/>
    </row>
    <row r="1130" spans="1:3" x14ac:dyDescent="0.2">
      <c r="A1130" s="158"/>
      <c r="B1130" s="36"/>
      <c r="C1130" s="43"/>
    </row>
    <row r="1131" spans="1:3" x14ac:dyDescent="0.2">
      <c r="A1131" s="158"/>
      <c r="B1131" s="36"/>
      <c r="C1131" s="43"/>
    </row>
    <row r="1132" spans="1:3" x14ac:dyDescent="0.2">
      <c r="A1132" s="158"/>
      <c r="B1132" s="36"/>
      <c r="C1132" s="43"/>
    </row>
    <row r="1133" spans="1:3" x14ac:dyDescent="0.2">
      <c r="A1133" s="158"/>
      <c r="B1133" s="36"/>
      <c r="C1133" s="43"/>
    </row>
    <row r="1134" spans="1:3" x14ac:dyDescent="0.2">
      <c r="A1134" s="158"/>
      <c r="B1134" s="36"/>
      <c r="C1134" s="43"/>
    </row>
    <row r="1135" spans="1:3" x14ac:dyDescent="0.2">
      <c r="A1135" s="158"/>
      <c r="B1135" s="36"/>
      <c r="C1135" s="43"/>
    </row>
    <row r="1136" spans="1:3" x14ac:dyDescent="0.2">
      <c r="A1136" s="158"/>
      <c r="B1136" s="36"/>
      <c r="C1136" s="43"/>
    </row>
    <row r="1137" spans="1:3" x14ac:dyDescent="0.2">
      <c r="A1137" s="158"/>
      <c r="B1137" s="36"/>
      <c r="C1137" s="43"/>
    </row>
    <row r="1138" spans="1:3" x14ac:dyDescent="0.2">
      <c r="A1138" s="158"/>
      <c r="B1138" s="36"/>
      <c r="C1138" s="43"/>
    </row>
    <row r="1139" spans="1:3" x14ac:dyDescent="0.2">
      <c r="A1139" s="158"/>
      <c r="B1139" s="36"/>
      <c r="C1139" s="43"/>
    </row>
    <row r="1140" spans="1:3" x14ac:dyDescent="0.2">
      <c r="A1140" s="158"/>
      <c r="B1140" s="36"/>
      <c r="C1140" s="43"/>
    </row>
    <row r="1141" spans="1:3" x14ac:dyDescent="0.2">
      <c r="A1141" s="158"/>
      <c r="B1141" s="36"/>
      <c r="C1141" s="43"/>
    </row>
    <row r="1142" spans="1:3" x14ac:dyDescent="0.2">
      <c r="A1142" s="158"/>
      <c r="B1142" s="36"/>
      <c r="C1142" s="43"/>
    </row>
    <row r="1143" spans="1:3" x14ac:dyDescent="0.2">
      <c r="A1143" s="158"/>
      <c r="B1143" s="36"/>
      <c r="C1143" s="43"/>
    </row>
    <row r="1144" spans="1:3" x14ac:dyDescent="0.2">
      <c r="A1144" s="158"/>
      <c r="B1144" s="36"/>
      <c r="C1144" s="43"/>
    </row>
    <row r="1145" spans="1:3" x14ac:dyDescent="0.2">
      <c r="A1145" s="158"/>
      <c r="B1145" s="36"/>
      <c r="C1145" s="43"/>
    </row>
    <row r="1146" spans="1:3" x14ac:dyDescent="0.2">
      <c r="A1146" s="158"/>
      <c r="B1146" s="36"/>
      <c r="C1146" s="43"/>
    </row>
    <row r="1147" spans="1:3" x14ac:dyDescent="0.2">
      <c r="A1147" s="158"/>
      <c r="B1147" s="36"/>
      <c r="C1147" s="43"/>
    </row>
    <row r="1148" spans="1:3" x14ac:dyDescent="0.2">
      <c r="A1148" s="158"/>
      <c r="B1148" s="36"/>
      <c r="C1148" s="43"/>
    </row>
    <row r="1149" spans="1:3" x14ac:dyDescent="0.2">
      <c r="A1149" s="158"/>
      <c r="B1149" s="36"/>
      <c r="C1149" s="43"/>
    </row>
    <row r="1150" spans="1:3" x14ac:dyDescent="0.2">
      <c r="A1150" s="158"/>
      <c r="B1150" s="36"/>
      <c r="C1150" s="43"/>
    </row>
    <row r="1151" spans="1:3" x14ac:dyDescent="0.2">
      <c r="A1151" s="158"/>
      <c r="B1151" s="36"/>
      <c r="C1151" s="43"/>
    </row>
    <row r="1152" spans="1:3" x14ac:dyDescent="0.2">
      <c r="A1152" s="158"/>
      <c r="B1152" s="36"/>
      <c r="C1152" s="43"/>
    </row>
    <row r="1153" spans="1:3" x14ac:dyDescent="0.2">
      <c r="A1153" s="158"/>
      <c r="B1153" s="36"/>
      <c r="C1153" s="43"/>
    </row>
    <row r="1154" spans="1:3" x14ac:dyDescent="0.2">
      <c r="A1154" s="158"/>
      <c r="B1154" s="36"/>
      <c r="C1154" s="43"/>
    </row>
    <row r="1155" spans="1:3" x14ac:dyDescent="0.2">
      <c r="A1155" s="158"/>
      <c r="B1155" s="36"/>
      <c r="C1155" s="43"/>
    </row>
    <row r="1156" spans="1:3" x14ac:dyDescent="0.2">
      <c r="A1156" s="158"/>
      <c r="B1156" s="36"/>
      <c r="C1156" s="43"/>
    </row>
    <row r="1157" spans="1:3" x14ac:dyDescent="0.2">
      <c r="A1157" s="158"/>
      <c r="B1157" s="36"/>
      <c r="C1157" s="43"/>
    </row>
    <row r="1158" spans="1:3" x14ac:dyDescent="0.2">
      <c r="A1158" s="158"/>
      <c r="B1158" s="36"/>
      <c r="C1158" s="43"/>
    </row>
    <row r="1159" spans="1:3" x14ac:dyDescent="0.2">
      <c r="A1159" s="158"/>
      <c r="B1159" s="36"/>
      <c r="C1159" s="43"/>
    </row>
    <row r="1160" spans="1:3" x14ac:dyDescent="0.2">
      <c r="A1160" s="158"/>
      <c r="B1160" s="36"/>
      <c r="C1160" s="43"/>
    </row>
    <row r="1161" spans="1:3" x14ac:dyDescent="0.2">
      <c r="A1161" s="158"/>
      <c r="B1161" s="36"/>
      <c r="C1161" s="43"/>
    </row>
    <row r="1162" spans="1:3" x14ac:dyDescent="0.2">
      <c r="A1162" s="158"/>
      <c r="B1162" s="36"/>
      <c r="C1162" s="43"/>
    </row>
    <row r="1163" spans="1:3" x14ac:dyDescent="0.2">
      <c r="A1163" s="158"/>
      <c r="B1163" s="36"/>
      <c r="C1163" s="43"/>
    </row>
    <row r="1164" spans="1:3" x14ac:dyDescent="0.2">
      <c r="A1164" s="158"/>
      <c r="B1164" s="36"/>
      <c r="C1164" s="43"/>
    </row>
    <row r="1165" spans="1:3" x14ac:dyDescent="0.2">
      <c r="A1165" s="158"/>
      <c r="B1165" s="36"/>
      <c r="C1165" s="43"/>
    </row>
    <row r="1166" spans="1:3" x14ac:dyDescent="0.2">
      <c r="A1166" s="158"/>
      <c r="B1166" s="36"/>
      <c r="C1166" s="43"/>
    </row>
    <row r="1167" spans="1:3" x14ac:dyDescent="0.2">
      <c r="A1167" s="158"/>
      <c r="B1167" s="36"/>
      <c r="C1167" s="43"/>
    </row>
    <row r="1168" spans="1:3" x14ac:dyDescent="0.2">
      <c r="A1168" s="158"/>
      <c r="B1168" s="36"/>
      <c r="C1168" s="43"/>
    </row>
    <row r="1169" spans="1:3" x14ac:dyDescent="0.2">
      <c r="A1169" s="158"/>
      <c r="B1169" s="36"/>
      <c r="C1169" s="43"/>
    </row>
    <row r="1170" spans="1:3" x14ac:dyDescent="0.2">
      <c r="A1170" s="158"/>
      <c r="B1170" s="36"/>
      <c r="C1170" s="43"/>
    </row>
    <row r="1171" spans="1:3" x14ac:dyDescent="0.2">
      <c r="A1171" s="158"/>
      <c r="B1171" s="36"/>
      <c r="C1171" s="43"/>
    </row>
    <row r="1172" spans="1:3" x14ac:dyDescent="0.2">
      <c r="A1172" s="158"/>
      <c r="B1172" s="36"/>
      <c r="C1172" s="43"/>
    </row>
    <row r="1173" spans="1:3" x14ac:dyDescent="0.2">
      <c r="A1173" s="158"/>
      <c r="B1173" s="36"/>
      <c r="C1173" s="43"/>
    </row>
    <row r="1174" spans="1:3" x14ac:dyDescent="0.2">
      <c r="A1174" s="158"/>
      <c r="B1174" s="36"/>
      <c r="C1174" s="43"/>
    </row>
    <row r="1175" spans="1:3" x14ac:dyDescent="0.2">
      <c r="A1175" s="158"/>
      <c r="B1175" s="36"/>
      <c r="C1175" s="43"/>
    </row>
    <row r="1176" spans="1:3" x14ac:dyDescent="0.2">
      <c r="A1176" s="158"/>
      <c r="B1176" s="36"/>
      <c r="C1176" s="43"/>
    </row>
    <row r="1177" spans="1:3" x14ac:dyDescent="0.2">
      <c r="A1177" s="158"/>
      <c r="B1177" s="36"/>
      <c r="C1177" s="43"/>
    </row>
    <row r="1178" spans="1:3" x14ac:dyDescent="0.2">
      <c r="A1178" s="158"/>
      <c r="B1178" s="36"/>
      <c r="C1178" s="43"/>
    </row>
    <row r="1179" spans="1:3" x14ac:dyDescent="0.2">
      <c r="A1179" s="158"/>
      <c r="B1179" s="36"/>
      <c r="C1179" s="43"/>
    </row>
    <row r="1180" spans="1:3" x14ac:dyDescent="0.2">
      <c r="A1180" s="158"/>
      <c r="B1180" s="36"/>
      <c r="C1180" s="43"/>
    </row>
    <row r="1181" spans="1:3" x14ac:dyDescent="0.2">
      <c r="A1181" s="158"/>
      <c r="B1181" s="36"/>
      <c r="C1181" s="43"/>
    </row>
    <row r="1182" spans="1:3" x14ac:dyDescent="0.2">
      <c r="A1182" s="158"/>
      <c r="B1182" s="36"/>
      <c r="C1182" s="43"/>
    </row>
    <row r="1183" spans="1:3" x14ac:dyDescent="0.2">
      <c r="A1183" s="158"/>
      <c r="B1183" s="36"/>
      <c r="C1183" s="43"/>
    </row>
    <row r="1184" spans="1:3" x14ac:dyDescent="0.2">
      <c r="A1184" s="158"/>
      <c r="B1184" s="36"/>
      <c r="C1184" s="43"/>
    </row>
    <row r="1185" spans="1:3" x14ac:dyDescent="0.2">
      <c r="A1185" s="158"/>
      <c r="B1185" s="36"/>
      <c r="C1185" s="43"/>
    </row>
    <row r="1186" spans="1:3" x14ac:dyDescent="0.2">
      <c r="A1186" s="158"/>
      <c r="B1186" s="36"/>
      <c r="C1186" s="43"/>
    </row>
    <row r="1187" spans="1:3" x14ac:dyDescent="0.2">
      <c r="A1187" s="158"/>
      <c r="B1187" s="36"/>
      <c r="C1187" s="43"/>
    </row>
    <row r="1188" spans="1:3" x14ac:dyDescent="0.2">
      <c r="A1188" s="158"/>
      <c r="B1188" s="36"/>
      <c r="C1188" s="43"/>
    </row>
    <row r="1189" spans="1:3" x14ac:dyDescent="0.2">
      <c r="A1189" s="158"/>
      <c r="B1189" s="36"/>
      <c r="C1189" s="43"/>
    </row>
    <row r="1190" spans="1:3" x14ac:dyDescent="0.2">
      <c r="A1190" s="158"/>
      <c r="B1190" s="36"/>
      <c r="C1190" s="43"/>
    </row>
    <row r="1191" spans="1:3" x14ac:dyDescent="0.2">
      <c r="A1191" s="158"/>
      <c r="B1191" s="36"/>
      <c r="C1191" s="43"/>
    </row>
    <row r="1192" spans="1:3" x14ac:dyDescent="0.2">
      <c r="A1192" s="158"/>
      <c r="B1192" s="36"/>
      <c r="C1192" s="43"/>
    </row>
    <row r="1193" spans="1:3" x14ac:dyDescent="0.2">
      <c r="A1193" s="158"/>
      <c r="B1193" s="36"/>
      <c r="C1193" s="43"/>
    </row>
    <row r="1194" spans="1:3" x14ac:dyDescent="0.2">
      <c r="A1194" s="158"/>
      <c r="B1194" s="36"/>
      <c r="C1194" s="43"/>
    </row>
    <row r="1195" spans="1:3" x14ac:dyDescent="0.2">
      <c r="A1195" s="158"/>
      <c r="B1195" s="36"/>
      <c r="C1195" s="43"/>
    </row>
    <row r="1196" spans="1:3" x14ac:dyDescent="0.2">
      <c r="A1196" s="158"/>
      <c r="B1196" s="36"/>
      <c r="C1196" s="43"/>
    </row>
    <row r="1197" spans="1:3" x14ac:dyDescent="0.2">
      <c r="A1197" s="158"/>
      <c r="B1197" s="36"/>
      <c r="C1197" s="43"/>
    </row>
    <row r="1198" spans="1:3" x14ac:dyDescent="0.2">
      <c r="A1198" s="158"/>
      <c r="B1198" s="36"/>
      <c r="C1198" s="43"/>
    </row>
    <row r="1199" spans="1:3" x14ac:dyDescent="0.2">
      <c r="A1199" s="158"/>
      <c r="B1199" s="36"/>
      <c r="C1199" s="43"/>
    </row>
    <row r="1200" spans="1:3" x14ac:dyDescent="0.2">
      <c r="A1200" s="158"/>
      <c r="B1200" s="36"/>
      <c r="C1200" s="43"/>
    </row>
    <row r="1201" spans="1:3" x14ac:dyDescent="0.2">
      <c r="A1201" s="158"/>
      <c r="B1201" s="36"/>
      <c r="C1201" s="43"/>
    </row>
    <row r="1202" spans="1:3" x14ac:dyDescent="0.2">
      <c r="A1202" s="158"/>
      <c r="B1202" s="36"/>
      <c r="C1202" s="43"/>
    </row>
    <row r="1203" spans="1:3" x14ac:dyDescent="0.2">
      <c r="A1203" s="158"/>
      <c r="B1203" s="36"/>
      <c r="C1203" s="43"/>
    </row>
    <row r="1204" spans="1:3" x14ac:dyDescent="0.2">
      <c r="A1204" s="158"/>
      <c r="B1204" s="36"/>
      <c r="C1204" s="43"/>
    </row>
    <row r="1205" spans="1:3" x14ac:dyDescent="0.2">
      <c r="A1205" s="158"/>
      <c r="B1205" s="36"/>
      <c r="C1205" s="43"/>
    </row>
    <row r="1206" spans="1:3" x14ac:dyDescent="0.2">
      <c r="A1206" s="158"/>
      <c r="B1206" s="36"/>
      <c r="C1206" s="43"/>
    </row>
    <row r="1207" spans="1:3" x14ac:dyDescent="0.2">
      <c r="A1207" s="158"/>
      <c r="B1207" s="36"/>
      <c r="C1207" s="43"/>
    </row>
    <row r="1208" spans="1:3" x14ac:dyDescent="0.2">
      <c r="A1208" s="158"/>
      <c r="B1208" s="36"/>
      <c r="C1208" s="43"/>
    </row>
    <row r="1209" spans="1:3" x14ac:dyDescent="0.2">
      <c r="A1209" s="158"/>
      <c r="B1209" s="36"/>
      <c r="C1209" s="43"/>
    </row>
    <row r="1210" spans="1:3" x14ac:dyDescent="0.2">
      <c r="A1210" s="158"/>
      <c r="B1210" s="36"/>
      <c r="C1210" s="43"/>
    </row>
    <row r="1211" spans="1:3" x14ac:dyDescent="0.2">
      <c r="A1211" s="158"/>
      <c r="B1211" s="36"/>
      <c r="C1211" s="43"/>
    </row>
    <row r="1212" spans="1:3" x14ac:dyDescent="0.2">
      <c r="A1212" s="158"/>
      <c r="B1212" s="36"/>
      <c r="C1212" s="43"/>
    </row>
    <row r="1213" spans="1:3" x14ac:dyDescent="0.2">
      <c r="A1213" s="158"/>
      <c r="B1213" s="36"/>
      <c r="C1213" s="43"/>
    </row>
    <row r="1214" spans="1:3" x14ac:dyDescent="0.2">
      <c r="A1214" s="158"/>
      <c r="B1214" s="36"/>
      <c r="C1214" s="43"/>
    </row>
    <row r="1215" spans="1:3" x14ac:dyDescent="0.2">
      <c r="A1215" s="158"/>
      <c r="B1215" s="36"/>
      <c r="C1215" s="43"/>
    </row>
    <row r="1216" spans="1:3" x14ac:dyDescent="0.2">
      <c r="A1216" s="158"/>
      <c r="B1216" s="36"/>
      <c r="C1216" s="43"/>
    </row>
    <row r="1217" spans="1:3" x14ac:dyDescent="0.2">
      <c r="A1217" s="158"/>
      <c r="B1217" s="36"/>
      <c r="C1217" s="43"/>
    </row>
    <row r="1218" spans="1:3" x14ac:dyDescent="0.2">
      <c r="A1218" s="158"/>
      <c r="B1218" s="36"/>
      <c r="C1218" s="43"/>
    </row>
    <row r="1219" spans="1:3" x14ac:dyDescent="0.2">
      <c r="A1219" s="158"/>
      <c r="B1219" s="36"/>
      <c r="C1219" s="43"/>
    </row>
    <row r="1220" spans="1:3" x14ac:dyDescent="0.2">
      <c r="A1220" s="158"/>
      <c r="B1220" s="36"/>
      <c r="C1220" s="43"/>
    </row>
    <row r="1221" spans="1:3" x14ac:dyDescent="0.2">
      <c r="A1221" s="158"/>
      <c r="B1221" s="36"/>
      <c r="C1221" s="43"/>
    </row>
    <row r="1222" spans="1:3" x14ac:dyDescent="0.2">
      <c r="A1222" s="158"/>
      <c r="B1222" s="36"/>
      <c r="C1222" s="43"/>
    </row>
    <row r="1223" spans="1:3" x14ac:dyDescent="0.2">
      <c r="A1223" s="158"/>
      <c r="B1223" s="36"/>
      <c r="C1223" s="43"/>
    </row>
    <row r="1224" spans="1:3" x14ac:dyDescent="0.2">
      <c r="A1224" s="158"/>
      <c r="B1224" s="36"/>
      <c r="C1224" s="43"/>
    </row>
    <row r="1225" spans="1:3" x14ac:dyDescent="0.2">
      <c r="A1225" s="158"/>
      <c r="B1225" s="36"/>
      <c r="C1225" s="43"/>
    </row>
    <row r="1226" spans="1:3" x14ac:dyDescent="0.2">
      <c r="A1226" s="158"/>
      <c r="B1226" s="36"/>
      <c r="C1226" s="43"/>
    </row>
    <row r="1227" spans="1:3" x14ac:dyDescent="0.2">
      <c r="A1227" s="158"/>
      <c r="B1227" s="36"/>
      <c r="C1227" s="43"/>
    </row>
    <row r="1228" spans="1:3" x14ac:dyDescent="0.2">
      <c r="A1228" s="158"/>
      <c r="B1228" s="36"/>
      <c r="C1228" s="43"/>
    </row>
    <row r="1229" spans="1:3" x14ac:dyDescent="0.2">
      <c r="A1229" s="158"/>
      <c r="B1229" s="36"/>
      <c r="C1229" s="43"/>
    </row>
    <row r="1230" spans="1:3" x14ac:dyDescent="0.2">
      <c r="A1230" s="158"/>
      <c r="B1230" s="36"/>
      <c r="C1230" s="43"/>
    </row>
    <row r="1231" spans="1:3" x14ac:dyDescent="0.2">
      <c r="A1231" s="158"/>
      <c r="B1231" s="36"/>
      <c r="C1231" s="43"/>
    </row>
    <row r="1232" spans="1:3" x14ac:dyDescent="0.2">
      <c r="A1232" s="158"/>
      <c r="B1232" s="36"/>
      <c r="C1232" s="43"/>
    </row>
    <row r="1233" spans="1:3" x14ac:dyDescent="0.2">
      <c r="A1233" s="158"/>
      <c r="B1233" s="36"/>
      <c r="C1233" s="43"/>
    </row>
    <row r="1234" spans="1:3" x14ac:dyDescent="0.2">
      <c r="A1234" s="158"/>
      <c r="B1234" s="36"/>
      <c r="C1234" s="43"/>
    </row>
    <row r="1235" spans="1:3" x14ac:dyDescent="0.2">
      <c r="A1235" s="158"/>
      <c r="B1235" s="36"/>
      <c r="C1235" s="43"/>
    </row>
    <row r="1236" spans="1:3" x14ac:dyDescent="0.2">
      <c r="A1236" s="158"/>
      <c r="B1236" s="36"/>
      <c r="C1236" s="43"/>
    </row>
    <row r="1237" spans="1:3" x14ac:dyDescent="0.2">
      <c r="A1237" s="158"/>
      <c r="B1237" s="36"/>
      <c r="C1237" s="43"/>
    </row>
    <row r="1238" spans="1:3" x14ac:dyDescent="0.2">
      <c r="A1238" s="158"/>
      <c r="B1238" s="36"/>
      <c r="C1238" s="43"/>
    </row>
    <row r="1239" spans="1:3" x14ac:dyDescent="0.2">
      <c r="A1239" s="158"/>
      <c r="B1239" s="36"/>
      <c r="C1239" s="43"/>
    </row>
    <row r="1240" spans="1:3" x14ac:dyDescent="0.2">
      <c r="A1240" s="158"/>
      <c r="B1240" s="36"/>
      <c r="C1240" s="43"/>
    </row>
    <row r="1241" spans="1:3" x14ac:dyDescent="0.2">
      <c r="A1241" s="158"/>
      <c r="B1241" s="36"/>
      <c r="C1241" s="43"/>
    </row>
    <row r="1242" spans="1:3" x14ac:dyDescent="0.2">
      <c r="A1242" s="158"/>
      <c r="B1242" s="36"/>
      <c r="C1242" s="43"/>
    </row>
    <row r="1243" spans="1:3" x14ac:dyDescent="0.2">
      <c r="A1243" s="158"/>
      <c r="B1243" s="36"/>
      <c r="C1243" s="43"/>
    </row>
    <row r="1244" spans="1:3" x14ac:dyDescent="0.2">
      <c r="A1244" s="158"/>
      <c r="B1244" s="36"/>
      <c r="C1244" s="43"/>
    </row>
    <row r="1245" spans="1:3" x14ac:dyDescent="0.2">
      <c r="A1245" s="158"/>
      <c r="B1245" s="36"/>
      <c r="C1245" s="43"/>
    </row>
    <row r="1246" spans="1:3" x14ac:dyDescent="0.2">
      <c r="A1246" s="158"/>
      <c r="B1246" s="36"/>
      <c r="C1246" s="43"/>
    </row>
    <row r="1247" spans="1:3" x14ac:dyDescent="0.2">
      <c r="A1247" s="158"/>
      <c r="B1247" s="36"/>
      <c r="C1247" s="43"/>
    </row>
    <row r="1248" spans="1:3" x14ac:dyDescent="0.2">
      <c r="A1248" s="158"/>
      <c r="B1248" s="36"/>
      <c r="C1248" s="43"/>
    </row>
    <row r="1249" spans="1:3" x14ac:dyDescent="0.2">
      <c r="A1249" s="158"/>
      <c r="B1249" s="36"/>
      <c r="C1249" s="43"/>
    </row>
    <row r="1250" spans="1:3" x14ac:dyDescent="0.2">
      <c r="A1250" s="158"/>
      <c r="B1250" s="36"/>
      <c r="C1250" s="43"/>
    </row>
    <row r="1251" spans="1:3" x14ac:dyDescent="0.2">
      <c r="A1251" s="158"/>
      <c r="B1251" s="36"/>
      <c r="C1251" s="43"/>
    </row>
    <row r="1252" spans="1:3" x14ac:dyDescent="0.2">
      <c r="A1252" s="158"/>
      <c r="B1252" s="36"/>
      <c r="C1252" s="43"/>
    </row>
    <row r="1253" spans="1:3" x14ac:dyDescent="0.2">
      <c r="A1253" s="158"/>
      <c r="B1253" s="36"/>
      <c r="C1253" s="43"/>
    </row>
    <row r="1254" spans="1:3" x14ac:dyDescent="0.2">
      <c r="A1254" s="158"/>
      <c r="B1254" s="36"/>
      <c r="C1254" s="43"/>
    </row>
    <row r="1255" spans="1:3" x14ac:dyDescent="0.2">
      <c r="A1255" s="158"/>
      <c r="B1255" s="36"/>
      <c r="C1255" s="43"/>
    </row>
    <row r="1256" spans="1:3" x14ac:dyDescent="0.2">
      <c r="A1256" s="158"/>
      <c r="B1256" s="36"/>
      <c r="C1256" s="43"/>
    </row>
    <row r="1257" spans="1:3" x14ac:dyDescent="0.2">
      <c r="A1257" s="158"/>
      <c r="B1257" s="36"/>
      <c r="C1257" s="43"/>
    </row>
    <row r="1258" spans="1:3" x14ac:dyDescent="0.2">
      <c r="A1258" s="158"/>
      <c r="B1258" s="36"/>
      <c r="C1258" s="43"/>
    </row>
    <row r="1259" spans="1:3" x14ac:dyDescent="0.2">
      <c r="A1259" s="158"/>
      <c r="B1259" s="36"/>
      <c r="C1259" s="43"/>
    </row>
    <row r="1260" spans="1:3" x14ac:dyDescent="0.2">
      <c r="A1260" s="158"/>
      <c r="B1260" s="36"/>
      <c r="C1260" s="43"/>
    </row>
    <row r="1261" spans="1:3" x14ac:dyDescent="0.2">
      <c r="A1261" s="158"/>
      <c r="B1261" s="36"/>
      <c r="C1261" s="43"/>
    </row>
    <row r="1262" spans="1:3" x14ac:dyDescent="0.2">
      <c r="A1262" s="158"/>
      <c r="B1262" s="36"/>
      <c r="C1262" s="43"/>
    </row>
    <row r="1263" spans="1:3" x14ac:dyDescent="0.2">
      <c r="A1263" s="158"/>
      <c r="B1263" s="36"/>
      <c r="C1263" s="43"/>
    </row>
    <row r="1264" spans="1:3" x14ac:dyDescent="0.2">
      <c r="A1264" s="158"/>
      <c r="B1264" s="36"/>
      <c r="C1264" s="43"/>
    </row>
    <row r="1265" spans="1:3" x14ac:dyDescent="0.2">
      <c r="A1265" s="158"/>
      <c r="B1265" s="36"/>
      <c r="C1265" s="43"/>
    </row>
    <row r="1266" spans="1:3" x14ac:dyDescent="0.2">
      <c r="A1266" s="158"/>
      <c r="B1266" s="36"/>
      <c r="C1266" s="43"/>
    </row>
    <row r="1267" spans="1:3" x14ac:dyDescent="0.2">
      <c r="A1267" s="158"/>
      <c r="B1267" s="36"/>
      <c r="C1267" s="43"/>
    </row>
    <row r="1268" spans="1:3" x14ac:dyDescent="0.2">
      <c r="A1268" s="158"/>
      <c r="B1268" s="36"/>
      <c r="C1268" s="43"/>
    </row>
    <row r="1269" spans="1:3" x14ac:dyDescent="0.2">
      <c r="A1269" s="158"/>
      <c r="B1269" s="36"/>
      <c r="C1269" s="43"/>
    </row>
    <row r="1270" spans="1:3" x14ac:dyDescent="0.2">
      <c r="A1270" s="158"/>
      <c r="B1270" s="36"/>
      <c r="C1270" s="43"/>
    </row>
    <row r="1271" spans="1:3" x14ac:dyDescent="0.2">
      <c r="A1271" s="158"/>
      <c r="B1271" s="36"/>
      <c r="C1271" s="43"/>
    </row>
    <row r="1272" spans="1:3" x14ac:dyDescent="0.2">
      <c r="A1272" s="158"/>
      <c r="B1272" s="36"/>
      <c r="C1272" s="43"/>
    </row>
    <row r="1273" spans="1:3" x14ac:dyDescent="0.2">
      <c r="A1273" s="158"/>
      <c r="B1273" s="36"/>
      <c r="C1273" s="43"/>
    </row>
    <row r="1274" spans="1:3" x14ac:dyDescent="0.2">
      <c r="A1274" s="158"/>
      <c r="B1274" s="36"/>
      <c r="C1274" s="43"/>
    </row>
    <row r="1275" spans="1:3" x14ac:dyDescent="0.2">
      <c r="A1275" s="158"/>
      <c r="B1275" s="36"/>
      <c r="C1275" s="43"/>
    </row>
    <row r="1276" spans="1:3" x14ac:dyDescent="0.2">
      <c r="A1276" s="158"/>
      <c r="B1276" s="36"/>
      <c r="C1276" s="43"/>
    </row>
    <row r="1277" spans="1:3" x14ac:dyDescent="0.2">
      <c r="A1277" s="158"/>
      <c r="B1277" s="36"/>
      <c r="C1277" s="43"/>
    </row>
    <row r="1278" spans="1:3" x14ac:dyDescent="0.2">
      <c r="A1278" s="158"/>
      <c r="B1278" s="36"/>
      <c r="C1278" s="43"/>
    </row>
    <row r="1279" spans="1:3" x14ac:dyDescent="0.2">
      <c r="A1279" s="158"/>
      <c r="B1279" s="36"/>
      <c r="C1279" s="43"/>
    </row>
    <row r="1280" spans="1:3" x14ac:dyDescent="0.2">
      <c r="A1280" s="158"/>
      <c r="B1280" s="36"/>
      <c r="C1280" s="43"/>
    </row>
    <row r="1281" spans="1:3" x14ac:dyDescent="0.2">
      <c r="A1281" s="158"/>
      <c r="B1281" s="36"/>
      <c r="C1281" s="43"/>
    </row>
    <row r="1282" spans="1:3" x14ac:dyDescent="0.2">
      <c r="A1282" s="158"/>
      <c r="B1282" s="36"/>
      <c r="C1282" s="43"/>
    </row>
    <row r="1283" spans="1:3" x14ac:dyDescent="0.2">
      <c r="A1283" s="158"/>
      <c r="B1283" s="36"/>
      <c r="C1283" s="43"/>
    </row>
    <row r="1284" spans="1:3" x14ac:dyDescent="0.2">
      <c r="A1284" s="158"/>
      <c r="B1284" s="36"/>
      <c r="C1284" s="43"/>
    </row>
    <row r="1285" spans="1:3" x14ac:dyDescent="0.2">
      <c r="A1285" s="158"/>
      <c r="B1285" s="36"/>
      <c r="C1285" s="43"/>
    </row>
    <row r="1286" spans="1:3" x14ac:dyDescent="0.2">
      <c r="A1286" s="158"/>
      <c r="B1286" s="36"/>
      <c r="C1286" s="43"/>
    </row>
    <row r="1287" spans="1:3" x14ac:dyDescent="0.2">
      <c r="A1287" s="158"/>
      <c r="B1287" s="36"/>
      <c r="C1287" s="43"/>
    </row>
    <row r="1288" spans="1:3" x14ac:dyDescent="0.2">
      <c r="A1288" s="158"/>
      <c r="B1288" s="36"/>
      <c r="C1288" s="43"/>
    </row>
    <row r="1289" spans="1:3" x14ac:dyDescent="0.2">
      <c r="A1289" s="158"/>
      <c r="B1289" s="36"/>
      <c r="C1289" s="43"/>
    </row>
    <row r="1290" spans="1:3" x14ac:dyDescent="0.2">
      <c r="A1290" s="158"/>
      <c r="B1290" s="36"/>
      <c r="C1290" s="43"/>
    </row>
    <row r="1291" spans="1:3" x14ac:dyDescent="0.2">
      <c r="A1291" s="158"/>
      <c r="B1291" s="36"/>
      <c r="C1291" s="43"/>
    </row>
    <row r="1292" spans="1:3" x14ac:dyDescent="0.2">
      <c r="A1292" s="158"/>
      <c r="B1292" s="36"/>
      <c r="C1292" s="43"/>
    </row>
    <row r="1293" spans="1:3" x14ac:dyDescent="0.2">
      <c r="A1293" s="158"/>
      <c r="B1293" s="36"/>
      <c r="C1293" s="43"/>
    </row>
    <row r="1294" spans="1:3" x14ac:dyDescent="0.2">
      <c r="A1294" s="158"/>
      <c r="B1294" s="36"/>
      <c r="C1294" s="43"/>
    </row>
    <row r="1295" spans="1:3" x14ac:dyDescent="0.2">
      <c r="A1295" s="158"/>
      <c r="B1295" s="36"/>
      <c r="C1295" s="43"/>
    </row>
    <row r="1296" spans="1:3" x14ac:dyDescent="0.2">
      <c r="A1296" s="158"/>
      <c r="B1296" s="36"/>
      <c r="C1296" s="43"/>
    </row>
    <row r="1297" spans="1:3" x14ac:dyDescent="0.2">
      <c r="A1297" s="158"/>
      <c r="B1297" s="36"/>
      <c r="C1297" s="43"/>
    </row>
    <row r="1298" spans="1:3" x14ac:dyDescent="0.2">
      <c r="A1298" s="158"/>
      <c r="B1298" s="36"/>
      <c r="C1298" s="43"/>
    </row>
    <row r="1299" spans="1:3" x14ac:dyDescent="0.2">
      <c r="A1299" s="158"/>
      <c r="B1299" s="36"/>
      <c r="C1299" s="43"/>
    </row>
    <row r="1300" spans="1:3" x14ac:dyDescent="0.2">
      <c r="A1300" s="158"/>
      <c r="B1300" s="36"/>
      <c r="C1300" s="43"/>
    </row>
    <row r="1301" spans="1:3" x14ac:dyDescent="0.2">
      <c r="A1301" s="158"/>
      <c r="B1301" s="36"/>
      <c r="C1301" s="43"/>
    </row>
    <row r="1302" spans="1:3" x14ac:dyDescent="0.2">
      <c r="A1302" s="158"/>
      <c r="B1302" s="36"/>
      <c r="C1302" s="43"/>
    </row>
    <row r="1303" spans="1:3" x14ac:dyDescent="0.2">
      <c r="A1303" s="158"/>
      <c r="B1303" s="36"/>
      <c r="C1303" s="43"/>
    </row>
    <row r="1304" spans="1:3" x14ac:dyDescent="0.2">
      <c r="A1304" s="158"/>
      <c r="B1304" s="36"/>
      <c r="C1304" s="43"/>
    </row>
    <row r="1305" spans="1:3" x14ac:dyDescent="0.2">
      <c r="A1305" s="158"/>
      <c r="B1305" s="36"/>
      <c r="C1305" s="43"/>
    </row>
    <row r="1306" spans="1:3" x14ac:dyDescent="0.2">
      <c r="A1306" s="158"/>
      <c r="B1306" s="36"/>
      <c r="C1306" s="43"/>
    </row>
    <row r="1307" spans="1:3" x14ac:dyDescent="0.2">
      <c r="A1307" s="158"/>
      <c r="B1307" s="36"/>
      <c r="C1307" s="43"/>
    </row>
    <row r="1308" spans="1:3" x14ac:dyDescent="0.2">
      <c r="A1308" s="158"/>
      <c r="B1308" s="36"/>
      <c r="C1308" s="43"/>
    </row>
    <row r="1309" spans="1:3" x14ac:dyDescent="0.2">
      <c r="A1309" s="158"/>
      <c r="B1309" s="36"/>
      <c r="C1309" s="43"/>
    </row>
    <row r="1310" spans="1:3" x14ac:dyDescent="0.2">
      <c r="A1310" s="158"/>
      <c r="B1310" s="36"/>
      <c r="C1310" s="43"/>
    </row>
    <row r="1311" spans="1:3" x14ac:dyDescent="0.2">
      <c r="A1311" s="158"/>
      <c r="B1311" s="36"/>
      <c r="C1311" s="43"/>
    </row>
    <row r="1312" spans="1:3" x14ac:dyDescent="0.2">
      <c r="A1312" s="158"/>
      <c r="B1312" s="36"/>
      <c r="C1312" s="43"/>
    </row>
    <row r="1313" spans="1:3" x14ac:dyDescent="0.2">
      <c r="A1313" s="158"/>
      <c r="B1313" s="36"/>
      <c r="C1313" s="43"/>
    </row>
    <row r="1314" spans="1:3" x14ac:dyDescent="0.2">
      <c r="A1314" s="158"/>
      <c r="B1314" s="36"/>
      <c r="C1314" s="43"/>
    </row>
    <row r="1315" spans="1:3" x14ac:dyDescent="0.2">
      <c r="A1315" s="158"/>
      <c r="B1315" s="36"/>
      <c r="C1315" s="43"/>
    </row>
    <row r="1316" spans="1:3" x14ac:dyDescent="0.2">
      <c r="A1316" s="158"/>
      <c r="B1316" s="36"/>
      <c r="C1316" s="43"/>
    </row>
    <row r="1317" spans="1:3" x14ac:dyDescent="0.2">
      <c r="A1317" s="158"/>
      <c r="B1317" s="36"/>
      <c r="C1317" s="43"/>
    </row>
    <row r="1318" spans="1:3" x14ac:dyDescent="0.2">
      <c r="A1318" s="158"/>
      <c r="B1318" s="36"/>
      <c r="C1318" s="43"/>
    </row>
    <row r="1319" spans="1:3" x14ac:dyDescent="0.2">
      <c r="A1319" s="158"/>
      <c r="B1319" s="36"/>
      <c r="C1319" s="43"/>
    </row>
    <row r="1320" spans="1:3" x14ac:dyDescent="0.2">
      <c r="A1320" s="158"/>
      <c r="B1320" s="36"/>
      <c r="C1320" s="43"/>
    </row>
    <row r="1321" spans="1:3" x14ac:dyDescent="0.2">
      <c r="A1321" s="158"/>
      <c r="B1321" s="36"/>
      <c r="C1321" s="43"/>
    </row>
    <row r="1322" spans="1:3" x14ac:dyDescent="0.2">
      <c r="A1322" s="158"/>
      <c r="B1322" s="36"/>
      <c r="C1322" s="43"/>
    </row>
    <row r="1323" spans="1:3" x14ac:dyDescent="0.2">
      <c r="A1323" s="158"/>
      <c r="B1323" s="36"/>
      <c r="C1323" s="43"/>
    </row>
    <row r="1324" spans="1:3" x14ac:dyDescent="0.2">
      <c r="A1324" s="158"/>
      <c r="B1324" s="36"/>
      <c r="C1324" s="43"/>
    </row>
    <row r="1325" spans="1:3" x14ac:dyDescent="0.2">
      <c r="A1325" s="158"/>
      <c r="B1325" s="36"/>
      <c r="C1325" s="43"/>
    </row>
    <row r="1326" spans="1:3" x14ac:dyDescent="0.2">
      <c r="A1326" s="158"/>
      <c r="B1326" s="36"/>
      <c r="C1326" s="43"/>
    </row>
    <row r="1327" spans="1:3" x14ac:dyDescent="0.2">
      <c r="A1327" s="158"/>
      <c r="B1327" s="36"/>
      <c r="C1327" s="43"/>
    </row>
    <row r="1328" spans="1:3" x14ac:dyDescent="0.2">
      <c r="A1328" s="158"/>
      <c r="B1328" s="36"/>
      <c r="C1328" s="43"/>
    </row>
    <row r="1329" spans="1:3" x14ac:dyDescent="0.2">
      <c r="A1329" s="158"/>
      <c r="B1329" s="36"/>
      <c r="C1329" s="43"/>
    </row>
    <row r="1330" spans="1:3" x14ac:dyDescent="0.2">
      <c r="A1330" s="158"/>
      <c r="B1330" s="36"/>
      <c r="C1330" s="43"/>
    </row>
    <row r="1331" spans="1:3" x14ac:dyDescent="0.2">
      <c r="A1331" s="158"/>
      <c r="B1331" s="36"/>
      <c r="C1331" s="43"/>
    </row>
    <row r="1332" spans="1:3" x14ac:dyDescent="0.2">
      <c r="A1332" s="158"/>
      <c r="B1332" s="36"/>
      <c r="C1332" s="43"/>
    </row>
    <row r="1333" spans="1:3" x14ac:dyDescent="0.2">
      <c r="A1333" s="158"/>
      <c r="B1333" s="36"/>
      <c r="C1333" s="43"/>
    </row>
    <row r="1334" spans="1:3" x14ac:dyDescent="0.2">
      <c r="A1334" s="158"/>
      <c r="B1334" s="36"/>
      <c r="C1334" s="43"/>
    </row>
    <row r="1335" spans="1:3" x14ac:dyDescent="0.2">
      <c r="A1335" s="158"/>
      <c r="B1335" s="36"/>
      <c r="C1335" s="43"/>
    </row>
    <row r="1336" spans="1:3" x14ac:dyDescent="0.2">
      <c r="A1336" s="158"/>
      <c r="B1336" s="36"/>
      <c r="C1336" s="43"/>
    </row>
    <row r="1337" spans="1:3" x14ac:dyDescent="0.2">
      <c r="A1337" s="158"/>
      <c r="B1337" s="36"/>
      <c r="C1337" s="43"/>
    </row>
    <row r="1338" spans="1:3" x14ac:dyDescent="0.2">
      <c r="A1338" s="158"/>
      <c r="B1338" s="36"/>
      <c r="C1338" s="43"/>
    </row>
    <row r="1339" spans="1:3" x14ac:dyDescent="0.2">
      <c r="A1339" s="158"/>
      <c r="B1339" s="36"/>
      <c r="C1339" s="43"/>
    </row>
    <row r="1340" spans="1:3" x14ac:dyDescent="0.2">
      <c r="A1340" s="158"/>
      <c r="B1340" s="36"/>
      <c r="C1340" s="43"/>
    </row>
    <row r="1341" spans="1:3" x14ac:dyDescent="0.2">
      <c r="A1341" s="158"/>
      <c r="B1341" s="36"/>
      <c r="C1341" s="43"/>
    </row>
    <row r="1342" spans="1:3" x14ac:dyDescent="0.2">
      <c r="A1342" s="158"/>
      <c r="B1342" s="36"/>
      <c r="C1342" s="43"/>
    </row>
    <row r="1343" spans="1:3" x14ac:dyDescent="0.2">
      <c r="A1343" s="158"/>
      <c r="B1343" s="36"/>
      <c r="C1343" s="43"/>
    </row>
    <row r="1344" spans="1:3" x14ac:dyDescent="0.2">
      <c r="A1344" s="158"/>
      <c r="B1344" s="36"/>
      <c r="C1344" s="43"/>
    </row>
    <row r="1345" spans="1:3" x14ac:dyDescent="0.2">
      <c r="A1345" s="158"/>
      <c r="B1345" s="36"/>
      <c r="C1345" s="43"/>
    </row>
    <row r="1346" spans="1:3" x14ac:dyDescent="0.2">
      <c r="A1346" s="158"/>
      <c r="B1346" s="36"/>
      <c r="C1346" s="43"/>
    </row>
    <row r="1347" spans="1:3" x14ac:dyDescent="0.2">
      <c r="A1347" s="158"/>
      <c r="B1347" s="36"/>
      <c r="C1347" s="43"/>
    </row>
    <row r="1348" spans="1:3" x14ac:dyDescent="0.2">
      <c r="A1348" s="158"/>
      <c r="B1348" s="36"/>
      <c r="C1348" s="43"/>
    </row>
    <row r="1349" spans="1:3" x14ac:dyDescent="0.2">
      <c r="A1349" s="158"/>
      <c r="B1349" s="36"/>
      <c r="C1349" s="43"/>
    </row>
    <row r="1350" spans="1:3" x14ac:dyDescent="0.2">
      <c r="A1350" s="158"/>
      <c r="B1350" s="36"/>
      <c r="C1350" s="43"/>
    </row>
    <row r="1351" spans="1:3" x14ac:dyDescent="0.2">
      <c r="A1351" s="158"/>
      <c r="B1351" s="36"/>
      <c r="C1351" s="43"/>
    </row>
    <row r="1352" spans="1:3" x14ac:dyDescent="0.2">
      <c r="A1352" s="158"/>
      <c r="B1352" s="36"/>
      <c r="C1352" s="43"/>
    </row>
    <row r="1353" spans="1:3" x14ac:dyDescent="0.2">
      <c r="A1353" s="158"/>
      <c r="B1353" s="36"/>
      <c r="C1353" s="43"/>
    </row>
    <row r="1354" spans="1:3" x14ac:dyDescent="0.2">
      <c r="A1354" s="158"/>
      <c r="B1354" s="36"/>
      <c r="C1354" s="43"/>
    </row>
    <row r="1355" spans="1:3" x14ac:dyDescent="0.2">
      <c r="A1355" s="158"/>
      <c r="B1355" s="36"/>
      <c r="C1355" s="43"/>
    </row>
    <row r="1356" spans="1:3" x14ac:dyDescent="0.2">
      <c r="A1356" s="158"/>
      <c r="B1356" s="36"/>
      <c r="C1356" s="43"/>
    </row>
    <row r="1357" spans="1:3" x14ac:dyDescent="0.2">
      <c r="A1357" s="158"/>
      <c r="B1357" s="36"/>
      <c r="C1357" s="43"/>
    </row>
    <row r="1358" spans="1:3" x14ac:dyDescent="0.2">
      <c r="A1358" s="158"/>
      <c r="B1358" s="36"/>
      <c r="C1358" s="43"/>
    </row>
    <row r="1359" spans="1:3" x14ac:dyDescent="0.2">
      <c r="A1359" s="158"/>
      <c r="B1359" s="36"/>
      <c r="C1359" s="43"/>
    </row>
    <row r="1360" spans="1:3" x14ac:dyDescent="0.2">
      <c r="A1360" s="158"/>
      <c r="B1360" s="36"/>
      <c r="C1360" s="43"/>
    </row>
    <row r="1361" spans="1:3" x14ac:dyDescent="0.2">
      <c r="A1361" s="158"/>
      <c r="B1361" s="36"/>
      <c r="C1361" s="43"/>
    </row>
    <row r="1362" spans="1:3" x14ac:dyDescent="0.2">
      <c r="A1362" s="158"/>
      <c r="B1362" s="36"/>
      <c r="C1362" s="43"/>
    </row>
    <row r="1363" spans="1:3" x14ac:dyDescent="0.2">
      <c r="A1363" s="158"/>
      <c r="B1363" s="36"/>
      <c r="C1363" s="43"/>
    </row>
    <row r="1364" spans="1:3" x14ac:dyDescent="0.2">
      <c r="A1364" s="158"/>
      <c r="B1364" s="36"/>
      <c r="C1364" s="43"/>
    </row>
    <row r="1365" spans="1:3" x14ac:dyDescent="0.2">
      <c r="A1365" s="158"/>
      <c r="B1365" s="36"/>
      <c r="C1365" s="43"/>
    </row>
    <row r="1366" spans="1:3" x14ac:dyDescent="0.2">
      <c r="A1366" s="158"/>
      <c r="B1366" s="36"/>
      <c r="C1366" s="43"/>
    </row>
    <row r="1367" spans="1:3" x14ac:dyDescent="0.2">
      <c r="A1367" s="158"/>
      <c r="B1367" s="36"/>
      <c r="C1367" s="43"/>
    </row>
    <row r="1368" spans="1:3" x14ac:dyDescent="0.2">
      <c r="A1368" s="158"/>
      <c r="B1368" s="36"/>
      <c r="C1368" s="43"/>
    </row>
    <row r="1369" spans="1:3" x14ac:dyDescent="0.2">
      <c r="A1369" s="158"/>
      <c r="B1369" s="36"/>
      <c r="C1369" s="43"/>
    </row>
    <row r="1370" spans="1:3" x14ac:dyDescent="0.2">
      <c r="A1370" s="158"/>
      <c r="B1370" s="36"/>
      <c r="C1370" s="43"/>
    </row>
    <row r="1371" spans="1:3" x14ac:dyDescent="0.2">
      <c r="A1371" s="158"/>
      <c r="B1371" s="36"/>
      <c r="C1371" s="43"/>
    </row>
    <row r="1372" spans="1:3" x14ac:dyDescent="0.2">
      <c r="A1372" s="158"/>
      <c r="B1372" s="36"/>
      <c r="C1372" s="43"/>
    </row>
    <row r="1373" spans="1:3" x14ac:dyDescent="0.2">
      <c r="A1373" s="158"/>
      <c r="B1373" s="36"/>
      <c r="C1373" s="43"/>
    </row>
    <row r="1374" spans="1:3" x14ac:dyDescent="0.2">
      <c r="A1374" s="158"/>
      <c r="B1374" s="36"/>
      <c r="C1374" s="43"/>
    </row>
    <row r="1375" spans="1:3" x14ac:dyDescent="0.2">
      <c r="A1375" s="158"/>
      <c r="B1375" s="36"/>
      <c r="C1375" s="43"/>
    </row>
    <row r="1376" spans="1:3" x14ac:dyDescent="0.2">
      <c r="A1376" s="158"/>
      <c r="B1376" s="36"/>
      <c r="C1376" s="43"/>
    </row>
    <row r="1377" spans="1:3" x14ac:dyDescent="0.2">
      <c r="A1377" s="158"/>
      <c r="B1377" s="36"/>
      <c r="C1377" s="43"/>
    </row>
    <row r="1378" spans="1:3" x14ac:dyDescent="0.2">
      <c r="A1378" s="158"/>
      <c r="B1378" s="36"/>
      <c r="C1378" s="43"/>
    </row>
    <row r="1379" spans="1:3" x14ac:dyDescent="0.2">
      <c r="A1379" s="158"/>
      <c r="B1379" s="36"/>
      <c r="C1379" s="43"/>
    </row>
    <row r="1380" spans="1:3" x14ac:dyDescent="0.2">
      <c r="A1380" s="158"/>
      <c r="B1380" s="36"/>
      <c r="C1380" s="43"/>
    </row>
    <row r="1381" spans="1:3" x14ac:dyDescent="0.2">
      <c r="A1381" s="158"/>
      <c r="B1381" s="36"/>
      <c r="C1381" s="43"/>
    </row>
    <row r="1382" spans="1:3" x14ac:dyDescent="0.2">
      <c r="A1382" s="158"/>
      <c r="B1382" s="36"/>
      <c r="C1382" s="43"/>
    </row>
    <row r="1383" spans="1:3" x14ac:dyDescent="0.2">
      <c r="A1383" s="158"/>
      <c r="B1383" s="36"/>
      <c r="C1383" s="43"/>
    </row>
    <row r="1384" spans="1:3" x14ac:dyDescent="0.2">
      <c r="A1384" s="158"/>
      <c r="B1384" s="36"/>
      <c r="C1384" s="43"/>
    </row>
    <row r="1385" spans="1:3" x14ac:dyDescent="0.2">
      <c r="A1385" s="158"/>
      <c r="B1385" s="36"/>
      <c r="C1385" s="43"/>
    </row>
    <row r="1386" spans="1:3" x14ac:dyDescent="0.2">
      <c r="A1386" s="158"/>
      <c r="B1386" s="36"/>
      <c r="C1386" s="43"/>
    </row>
    <row r="1387" spans="1:3" x14ac:dyDescent="0.2">
      <c r="A1387" s="158"/>
      <c r="B1387" s="36"/>
      <c r="C1387" s="43"/>
    </row>
    <row r="1388" spans="1:3" x14ac:dyDescent="0.2">
      <c r="A1388" s="158"/>
      <c r="B1388" s="36"/>
      <c r="C1388" s="43"/>
    </row>
    <row r="1389" spans="1:3" x14ac:dyDescent="0.2">
      <c r="A1389" s="158"/>
      <c r="B1389" s="36"/>
      <c r="C1389" s="43"/>
    </row>
    <row r="1390" spans="1:3" x14ac:dyDescent="0.2">
      <c r="A1390" s="158"/>
      <c r="B1390" s="36"/>
      <c r="C1390" s="43"/>
    </row>
    <row r="1391" spans="1:3" x14ac:dyDescent="0.2">
      <c r="A1391" s="158"/>
      <c r="B1391" s="36"/>
      <c r="C1391" s="43"/>
    </row>
    <row r="1392" spans="1:3" x14ac:dyDescent="0.2">
      <c r="A1392" s="158"/>
      <c r="B1392" s="36"/>
      <c r="C1392" s="43"/>
    </row>
    <row r="1393" spans="1:3" x14ac:dyDescent="0.2">
      <c r="A1393" s="158"/>
      <c r="B1393" s="36"/>
      <c r="C1393" s="43"/>
    </row>
    <row r="1394" spans="1:3" x14ac:dyDescent="0.2">
      <c r="A1394" s="158"/>
      <c r="B1394" s="36"/>
      <c r="C1394" s="43"/>
    </row>
    <row r="1395" spans="1:3" x14ac:dyDescent="0.2">
      <c r="A1395" s="158"/>
      <c r="B1395" s="36"/>
      <c r="C1395" s="43"/>
    </row>
    <row r="1396" spans="1:3" x14ac:dyDescent="0.2">
      <c r="A1396" s="158"/>
      <c r="B1396" s="36"/>
      <c r="C1396" s="43"/>
    </row>
    <row r="1397" spans="1:3" x14ac:dyDescent="0.2">
      <c r="A1397" s="158"/>
      <c r="B1397" s="36"/>
      <c r="C1397" s="43"/>
    </row>
    <row r="1398" spans="1:3" x14ac:dyDescent="0.2">
      <c r="A1398" s="158"/>
      <c r="B1398" s="36"/>
      <c r="C1398" s="43"/>
    </row>
    <row r="1399" spans="1:3" x14ac:dyDescent="0.2">
      <c r="A1399" s="158"/>
      <c r="B1399" s="36"/>
      <c r="C1399" s="43"/>
    </row>
    <row r="1400" spans="1:3" x14ac:dyDescent="0.2">
      <c r="A1400" s="158"/>
      <c r="B1400" s="36"/>
      <c r="C1400" s="43"/>
    </row>
    <row r="1401" spans="1:3" x14ac:dyDescent="0.2">
      <c r="A1401" s="158"/>
      <c r="B1401" s="36"/>
      <c r="C1401" s="43"/>
    </row>
    <row r="1402" spans="1:3" x14ac:dyDescent="0.2">
      <c r="A1402" s="158"/>
      <c r="B1402" s="36"/>
      <c r="C1402" s="43"/>
    </row>
    <row r="1403" spans="1:3" x14ac:dyDescent="0.2">
      <c r="A1403" s="158"/>
      <c r="B1403" s="36"/>
      <c r="C1403" s="43"/>
    </row>
    <row r="1404" spans="1:3" x14ac:dyDescent="0.2">
      <c r="A1404" s="158"/>
      <c r="B1404" s="36"/>
      <c r="C1404" s="43"/>
    </row>
    <row r="1405" spans="1:3" x14ac:dyDescent="0.2">
      <c r="A1405" s="158"/>
      <c r="B1405" s="36"/>
      <c r="C1405" s="43"/>
    </row>
    <row r="1406" spans="1:3" x14ac:dyDescent="0.2">
      <c r="A1406" s="158"/>
      <c r="B1406" s="36"/>
      <c r="C1406" s="43"/>
    </row>
    <row r="1407" spans="1:3" x14ac:dyDescent="0.2">
      <c r="A1407" s="158"/>
      <c r="B1407" s="36"/>
      <c r="C1407" s="43"/>
    </row>
    <row r="1408" spans="1:3" x14ac:dyDescent="0.2">
      <c r="A1408" s="158"/>
      <c r="B1408" s="36"/>
      <c r="C1408" s="43"/>
    </row>
    <row r="1409" spans="1:3" x14ac:dyDescent="0.2">
      <c r="A1409" s="158"/>
      <c r="B1409" s="36"/>
      <c r="C1409" s="43"/>
    </row>
    <row r="1410" spans="1:3" x14ac:dyDescent="0.2">
      <c r="A1410" s="158"/>
      <c r="B1410" s="36"/>
      <c r="C1410" s="43"/>
    </row>
    <row r="1411" spans="1:3" x14ac:dyDescent="0.2">
      <c r="A1411" s="158"/>
      <c r="B1411" s="36"/>
      <c r="C1411" s="43"/>
    </row>
    <row r="1412" spans="1:3" x14ac:dyDescent="0.2">
      <c r="A1412" s="158"/>
      <c r="B1412" s="36"/>
      <c r="C1412" s="43"/>
    </row>
    <row r="1413" spans="1:3" x14ac:dyDescent="0.2">
      <c r="A1413" s="158"/>
      <c r="B1413" s="36"/>
      <c r="C1413" s="43"/>
    </row>
    <row r="1414" spans="1:3" x14ac:dyDescent="0.2">
      <c r="A1414" s="158"/>
      <c r="B1414" s="36"/>
      <c r="C1414" s="43"/>
    </row>
    <row r="1415" spans="1:3" x14ac:dyDescent="0.2">
      <c r="A1415" s="158"/>
      <c r="B1415" s="36"/>
      <c r="C1415" s="43"/>
    </row>
    <row r="1416" spans="1:3" x14ac:dyDescent="0.2">
      <c r="A1416" s="158"/>
      <c r="B1416" s="36"/>
      <c r="C1416" s="43"/>
    </row>
    <row r="1417" spans="1:3" x14ac:dyDescent="0.2">
      <c r="A1417" s="158"/>
      <c r="B1417" s="36"/>
      <c r="C1417" s="43"/>
    </row>
    <row r="1418" spans="1:3" x14ac:dyDescent="0.2">
      <c r="A1418" s="158"/>
      <c r="B1418" s="36"/>
      <c r="C1418" s="43"/>
    </row>
    <row r="1419" spans="1:3" x14ac:dyDescent="0.2">
      <c r="A1419" s="158"/>
      <c r="B1419" s="36"/>
      <c r="C1419" s="43"/>
    </row>
    <row r="1420" spans="1:3" x14ac:dyDescent="0.2">
      <c r="A1420" s="158"/>
      <c r="B1420" s="36"/>
      <c r="C1420" s="43"/>
    </row>
    <row r="1421" spans="1:3" x14ac:dyDescent="0.2">
      <c r="A1421" s="158"/>
      <c r="B1421" s="36"/>
      <c r="C1421" s="43"/>
    </row>
    <row r="1422" spans="1:3" x14ac:dyDescent="0.2">
      <c r="A1422" s="158"/>
      <c r="B1422" s="36"/>
      <c r="C1422" s="43"/>
    </row>
    <row r="1423" spans="1:3" x14ac:dyDescent="0.2">
      <c r="A1423" s="158"/>
      <c r="B1423" s="36"/>
      <c r="C1423" s="43"/>
    </row>
    <row r="1424" spans="1:3" x14ac:dyDescent="0.2">
      <c r="A1424" s="158"/>
      <c r="B1424" s="36"/>
      <c r="C1424" s="43"/>
    </row>
    <row r="1425" spans="1:3" x14ac:dyDescent="0.2">
      <c r="A1425" s="158"/>
      <c r="B1425" s="36"/>
      <c r="C1425" s="43"/>
    </row>
    <row r="1426" spans="1:3" x14ac:dyDescent="0.2">
      <c r="A1426" s="158"/>
      <c r="B1426" s="36"/>
      <c r="C1426" s="43"/>
    </row>
    <row r="1427" spans="1:3" x14ac:dyDescent="0.2">
      <c r="A1427" s="158"/>
      <c r="B1427" s="36"/>
      <c r="C1427" s="43"/>
    </row>
    <row r="1428" spans="1:3" x14ac:dyDescent="0.2">
      <c r="A1428" s="158"/>
      <c r="B1428" s="36"/>
      <c r="C1428" s="43"/>
    </row>
    <row r="1429" spans="1:3" x14ac:dyDescent="0.2">
      <c r="A1429" s="158"/>
      <c r="B1429" s="36"/>
      <c r="C1429" s="43"/>
    </row>
    <row r="1430" spans="1:3" x14ac:dyDescent="0.2">
      <c r="A1430" s="158"/>
      <c r="B1430" s="36"/>
      <c r="C1430" s="43"/>
    </row>
    <row r="1431" spans="1:3" x14ac:dyDescent="0.2">
      <c r="A1431" s="158"/>
      <c r="B1431" s="36"/>
      <c r="C1431" s="43"/>
    </row>
    <row r="1432" spans="1:3" x14ac:dyDescent="0.2">
      <c r="A1432" s="158"/>
      <c r="B1432" s="36"/>
      <c r="C1432" s="43"/>
    </row>
    <row r="1433" spans="1:3" x14ac:dyDescent="0.2">
      <c r="A1433" s="158"/>
      <c r="B1433" s="36"/>
      <c r="C1433" s="43"/>
    </row>
    <row r="1434" spans="1:3" x14ac:dyDescent="0.2">
      <c r="A1434" s="158"/>
      <c r="B1434" s="36"/>
      <c r="C1434" s="43"/>
    </row>
    <row r="1435" spans="1:3" x14ac:dyDescent="0.2">
      <c r="A1435" s="158"/>
      <c r="B1435" s="36"/>
      <c r="C1435" s="43"/>
    </row>
    <row r="1436" spans="1:3" x14ac:dyDescent="0.2">
      <c r="A1436" s="158"/>
      <c r="B1436" s="36"/>
      <c r="C1436" s="43"/>
    </row>
    <row r="1437" spans="1:3" x14ac:dyDescent="0.2">
      <c r="A1437" s="158"/>
      <c r="B1437" s="36"/>
      <c r="C1437" s="43"/>
    </row>
    <row r="1438" spans="1:3" x14ac:dyDescent="0.2">
      <c r="A1438" s="158"/>
      <c r="B1438" s="36"/>
      <c r="C1438" s="43"/>
    </row>
    <row r="1439" spans="1:3" x14ac:dyDescent="0.2">
      <c r="A1439" s="158"/>
      <c r="B1439" s="36"/>
      <c r="C1439" s="43"/>
    </row>
    <row r="1440" spans="1:3" x14ac:dyDescent="0.2">
      <c r="A1440" s="158"/>
      <c r="B1440" s="36"/>
      <c r="C1440" s="43"/>
    </row>
    <row r="1441" spans="1:3" x14ac:dyDescent="0.2">
      <c r="A1441" s="158"/>
      <c r="B1441" s="36"/>
      <c r="C1441" s="43"/>
    </row>
    <row r="1442" spans="1:3" x14ac:dyDescent="0.2">
      <c r="A1442" s="158"/>
      <c r="B1442" s="36"/>
      <c r="C1442" s="43"/>
    </row>
    <row r="1443" spans="1:3" x14ac:dyDescent="0.2">
      <c r="A1443" s="158"/>
      <c r="B1443" s="36"/>
      <c r="C1443" s="43"/>
    </row>
    <row r="1444" spans="1:3" x14ac:dyDescent="0.2">
      <c r="A1444" s="158"/>
      <c r="B1444" s="36"/>
      <c r="C1444" s="43"/>
    </row>
    <row r="1445" spans="1:3" x14ac:dyDescent="0.2">
      <c r="A1445" s="158"/>
      <c r="B1445" s="36"/>
      <c r="C1445" s="43"/>
    </row>
    <row r="1446" spans="1:3" x14ac:dyDescent="0.2">
      <c r="A1446" s="158"/>
      <c r="B1446" s="36"/>
      <c r="C1446" s="43"/>
    </row>
    <row r="1447" spans="1:3" x14ac:dyDescent="0.2">
      <c r="A1447" s="158"/>
      <c r="B1447" s="36"/>
      <c r="C1447" s="43"/>
    </row>
    <row r="1448" spans="1:3" x14ac:dyDescent="0.2">
      <c r="A1448" s="158"/>
      <c r="B1448" s="36"/>
      <c r="C1448" s="43"/>
    </row>
    <row r="1449" spans="1:3" x14ac:dyDescent="0.2">
      <c r="A1449" s="158"/>
      <c r="B1449" s="36"/>
      <c r="C1449" s="43"/>
    </row>
    <row r="1450" spans="1:3" x14ac:dyDescent="0.2">
      <c r="A1450" s="158"/>
      <c r="B1450" s="36"/>
      <c r="C1450" s="43"/>
    </row>
    <row r="1451" spans="1:3" x14ac:dyDescent="0.2">
      <c r="A1451" s="158"/>
      <c r="B1451" s="36"/>
      <c r="C1451" s="43"/>
    </row>
    <row r="1452" spans="1:3" x14ac:dyDescent="0.2">
      <c r="A1452" s="158"/>
      <c r="B1452" s="36"/>
      <c r="C1452" s="43"/>
    </row>
    <row r="1453" spans="1:3" x14ac:dyDescent="0.2">
      <c r="A1453" s="158"/>
      <c r="B1453" s="36"/>
      <c r="C1453" s="43"/>
    </row>
    <row r="1454" spans="1:3" x14ac:dyDescent="0.2">
      <c r="A1454" s="158"/>
      <c r="B1454" s="36"/>
      <c r="C1454" s="43"/>
    </row>
    <row r="1455" spans="1:3" x14ac:dyDescent="0.2">
      <c r="A1455" s="158"/>
      <c r="B1455" s="36"/>
      <c r="C1455" s="43"/>
    </row>
    <row r="1456" spans="1:3" x14ac:dyDescent="0.2">
      <c r="A1456" s="158"/>
      <c r="B1456" s="36"/>
      <c r="C1456" s="43"/>
    </row>
    <row r="1457" spans="1:3" x14ac:dyDescent="0.2">
      <c r="A1457" s="158"/>
      <c r="B1457" s="36"/>
      <c r="C1457" s="43"/>
    </row>
    <row r="1458" spans="1:3" x14ac:dyDescent="0.2">
      <c r="A1458" s="158"/>
      <c r="B1458" s="36"/>
      <c r="C1458" s="43"/>
    </row>
    <row r="1459" spans="1:3" x14ac:dyDescent="0.2">
      <c r="A1459" s="158"/>
      <c r="B1459" s="36"/>
      <c r="C1459" s="43"/>
    </row>
    <row r="1460" spans="1:3" x14ac:dyDescent="0.2">
      <c r="A1460" s="158"/>
      <c r="B1460" s="36"/>
      <c r="C1460" s="43"/>
    </row>
    <row r="1461" spans="1:3" x14ac:dyDescent="0.2">
      <c r="A1461" s="158"/>
      <c r="B1461" s="36"/>
      <c r="C1461" s="43"/>
    </row>
    <row r="1462" spans="1:3" x14ac:dyDescent="0.2">
      <c r="A1462" s="158"/>
      <c r="B1462" s="36"/>
      <c r="C1462" s="43"/>
    </row>
    <row r="1463" spans="1:3" x14ac:dyDescent="0.2">
      <c r="A1463" s="158"/>
      <c r="B1463" s="36"/>
      <c r="C1463" s="43"/>
    </row>
    <row r="1464" spans="1:3" x14ac:dyDescent="0.2">
      <c r="A1464" s="158"/>
      <c r="B1464" s="36"/>
      <c r="C1464" s="43"/>
    </row>
    <row r="1465" spans="1:3" x14ac:dyDescent="0.2">
      <c r="A1465" s="158"/>
      <c r="B1465" s="36"/>
      <c r="C1465" s="43"/>
    </row>
    <row r="1466" spans="1:3" x14ac:dyDescent="0.2">
      <c r="A1466" s="158"/>
      <c r="B1466" s="36"/>
      <c r="C1466" s="43"/>
    </row>
    <row r="1467" spans="1:3" x14ac:dyDescent="0.2">
      <c r="A1467" s="158"/>
      <c r="B1467" s="36"/>
      <c r="C1467" s="43"/>
    </row>
    <row r="1468" spans="1:3" x14ac:dyDescent="0.2">
      <c r="A1468" s="158"/>
      <c r="B1468" s="36"/>
      <c r="C1468" s="43"/>
    </row>
    <row r="1469" spans="1:3" x14ac:dyDescent="0.2">
      <c r="A1469" s="158"/>
      <c r="B1469" s="36"/>
      <c r="C1469" s="43"/>
    </row>
    <row r="1470" spans="1:3" x14ac:dyDescent="0.2">
      <c r="A1470" s="158"/>
      <c r="B1470" s="36"/>
      <c r="C1470" s="43"/>
    </row>
    <row r="1471" spans="1:3" x14ac:dyDescent="0.2">
      <c r="A1471" s="158"/>
      <c r="B1471" s="36"/>
      <c r="C1471" s="43"/>
    </row>
    <row r="1472" spans="1:3" x14ac:dyDescent="0.2">
      <c r="A1472" s="158"/>
      <c r="B1472" s="36"/>
      <c r="C1472" s="43"/>
    </row>
    <row r="1473" spans="1:3" x14ac:dyDescent="0.2">
      <c r="A1473" s="158"/>
      <c r="B1473" s="36"/>
      <c r="C1473" s="43"/>
    </row>
    <row r="1474" spans="1:3" x14ac:dyDescent="0.2">
      <c r="A1474" s="158"/>
      <c r="B1474" s="36"/>
      <c r="C1474" s="43"/>
    </row>
    <row r="1475" spans="1:3" x14ac:dyDescent="0.2">
      <c r="A1475" s="158"/>
      <c r="B1475" s="36"/>
      <c r="C1475" s="43"/>
    </row>
    <row r="1476" spans="1:3" x14ac:dyDescent="0.2">
      <c r="A1476" s="158"/>
      <c r="B1476" s="36"/>
      <c r="C1476" s="43"/>
    </row>
    <row r="1477" spans="1:3" x14ac:dyDescent="0.2">
      <c r="A1477" s="158"/>
      <c r="B1477" s="36"/>
      <c r="C1477" s="43"/>
    </row>
    <row r="1478" spans="1:3" x14ac:dyDescent="0.2">
      <c r="A1478" s="158"/>
      <c r="B1478" s="36"/>
      <c r="C1478" s="43"/>
    </row>
    <row r="1479" spans="1:3" x14ac:dyDescent="0.2">
      <c r="A1479" s="158"/>
      <c r="B1479" s="36"/>
      <c r="C1479" s="43"/>
    </row>
    <row r="1480" spans="1:3" x14ac:dyDescent="0.2">
      <c r="A1480" s="158"/>
      <c r="B1480" s="36"/>
      <c r="C1480" s="43"/>
    </row>
    <row r="1481" spans="1:3" x14ac:dyDescent="0.2">
      <c r="A1481" s="158"/>
      <c r="B1481" s="36"/>
      <c r="C1481" s="43"/>
    </row>
    <row r="1482" spans="1:3" x14ac:dyDescent="0.2">
      <c r="A1482" s="158"/>
      <c r="B1482" s="36"/>
      <c r="C1482" s="43"/>
    </row>
    <row r="1483" spans="1:3" x14ac:dyDescent="0.2">
      <c r="A1483" s="158"/>
      <c r="B1483" s="36"/>
      <c r="C1483" s="43"/>
    </row>
    <row r="1484" spans="1:3" x14ac:dyDescent="0.2">
      <c r="A1484" s="158"/>
      <c r="B1484" s="36"/>
      <c r="C1484" s="43"/>
    </row>
    <row r="1485" spans="1:3" x14ac:dyDescent="0.2">
      <c r="A1485" s="158"/>
      <c r="B1485" s="36"/>
      <c r="C1485" s="43"/>
    </row>
    <row r="1486" spans="1:3" x14ac:dyDescent="0.2">
      <c r="A1486" s="158"/>
      <c r="B1486" s="36"/>
      <c r="C1486" s="43"/>
    </row>
    <row r="1487" spans="1:3" x14ac:dyDescent="0.2">
      <c r="A1487" s="158"/>
      <c r="B1487" s="36"/>
      <c r="C1487" s="43"/>
    </row>
    <row r="1488" spans="1:3" x14ac:dyDescent="0.2">
      <c r="A1488" s="158"/>
      <c r="B1488" s="36"/>
      <c r="C1488" s="43"/>
    </row>
    <row r="1489" spans="1:3" x14ac:dyDescent="0.2">
      <c r="A1489" s="158"/>
      <c r="B1489" s="36"/>
      <c r="C1489" s="43"/>
    </row>
    <row r="1490" spans="1:3" x14ac:dyDescent="0.2">
      <c r="A1490" s="158"/>
      <c r="B1490" s="36"/>
      <c r="C1490" s="43"/>
    </row>
    <row r="1491" spans="1:3" x14ac:dyDescent="0.2">
      <c r="A1491" s="158"/>
      <c r="B1491" s="36"/>
      <c r="C1491" s="43"/>
    </row>
    <row r="1492" spans="1:3" x14ac:dyDescent="0.2">
      <c r="A1492" s="158"/>
      <c r="B1492" s="36"/>
      <c r="C1492" s="43"/>
    </row>
    <row r="1493" spans="1:3" x14ac:dyDescent="0.2">
      <c r="A1493" s="158"/>
      <c r="B1493" s="36"/>
      <c r="C1493" s="43"/>
    </row>
    <row r="1494" spans="1:3" x14ac:dyDescent="0.2">
      <c r="A1494" s="158"/>
      <c r="B1494" s="36"/>
      <c r="C1494" s="43"/>
    </row>
    <row r="1495" spans="1:3" x14ac:dyDescent="0.2">
      <c r="A1495" s="158"/>
      <c r="B1495" s="36"/>
      <c r="C1495" s="43"/>
    </row>
    <row r="1496" spans="1:3" x14ac:dyDescent="0.2">
      <c r="A1496" s="158"/>
      <c r="B1496" s="36"/>
      <c r="C1496" s="43"/>
    </row>
    <row r="1497" spans="1:3" x14ac:dyDescent="0.2">
      <c r="A1497" s="158"/>
      <c r="B1497" s="36"/>
      <c r="C1497" s="43"/>
    </row>
    <row r="1498" spans="1:3" x14ac:dyDescent="0.2">
      <c r="A1498" s="158"/>
      <c r="B1498" s="36"/>
      <c r="C1498" s="43"/>
    </row>
    <row r="1499" spans="1:3" x14ac:dyDescent="0.2">
      <c r="A1499" s="158"/>
      <c r="B1499" s="36"/>
      <c r="C1499" s="43"/>
    </row>
    <row r="1500" spans="1:3" x14ac:dyDescent="0.2">
      <c r="A1500" s="158"/>
      <c r="B1500" s="36"/>
      <c r="C1500" s="43"/>
    </row>
    <row r="1501" spans="1:3" x14ac:dyDescent="0.2">
      <c r="A1501" s="158"/>
      <c r="B1501" s="36"/>
      <c r="C1501" s="43"/>
    </row>
    <row r="1502" spans="1:3" x14ac:dyDescent="0.2">
      <c r="A1502" s="158"/>
      <c r="B1502" s="36"/>
      <c r="C1502" s="43"/>
    </row>
    <row r="1503" spans="1:3" x14ac:dyDescent="0.2">
      <c r="A1503" s="158"/>
      <c r="B1503" s="36"/>
      <c r="C1503" s="43"/>
    </row>
    <row r="1504" spans="1:3" x14ac:dyDescent="0.2">
      <c r="A1504" s="158"/>
      <c r="B1504" s="36"/>
      <c r="C1504" s="43"/>
    </row>
    <row r="1505" spans="1:3" x14ac:dyDescent="0.2">
      <c r="A1505" s="158"/>
      <c r="B1505" s="36"/>
      <c r="C1505" s="43"/>
    </row>
    <row r="1506" spans="1:3" x14ac:dyDescent="0.2">
      <c r="A1506" s="158"/>
      <c r="B1506" s="36"/>
      <c r="C1506" s="43"/>
    </row>
    <row r="1507" spans="1:3" x14ac:dyDescent="0.2">
      <c r="A1507" s="158"/>
      <c r="B1507" s="36"/>
      <c r="C1507" s="43"/>
    </row>
    <row r="1508" spans="1:3" x14ac:dyDescent="0.2">
      <c r="A1508" s="158"/>
      <c r="B1508" s="36"/>
      <c r="C1508" s="43"/>
    </row>
    <row r="1509" spans="1:3" x14ac:dyDescent="0.2">
      <c r="A1509" s="158"/>
      <c r="B1509" s="36"/>
      <c r="C1509" s="43"/>
    </row>
    <row r="1510" spans="1:3" x14ac:dyDescent="0.2">
      <c r="A1510" s="158"/>
      <c r="B1510" s="36"/>
      <c r="C1510" s="43"/>
    </row>
    <row r="1511" spans="1:3" x14ac:dyDescent="0.2">
      <c r="A1511" s="158"/>
      <c r="B1511" s="36"/>
      <c r="C1511" s="43"/>
    </row>
    <row r="1512" spans="1:3" x14ac:dyDescent="0.2">
      <c r="A1512" s="158"/>
      <c r="B1512" s="36"/>
      <c r="C1512" s="43"/>
    </row>
    <row r="1513" spans="1:3" x14ac:dyDescent="0.2">
      <c r="A1513" s="158"/>
      <c r="B1513" s="36"/>
      <c r="C1513" s="43"/>
    </row>
    <row r="1514" spans="1:3" x14ac:dyDescent="0.2">
      <c r="A1514" s="158"/>
      <c r="B1514" s="36"/>
      <c r="C1514" s="43"/>
    </row>
    <row r="1515" spans="1:3" x14ac:dyDescent="0.2">
      <c r="A1515" s="158"/>
      <c r="B1515" s="36"/>
      <c r="C1515" s="43"/>
    </row>
    <row r="1516" spans="1:3" x14ac:dyDescent="0.2">
      <c r="A1516" s="158"/>
      <c r="B1516" s="36"/>
      <c r="C1516" s="43"/>
    </row>
    <row r="1517" spans="1:3" x14ac:dyDescent="0.2">
      <c r="A1517" s="158"/>
      <c r="B1517" s="36"/>
      <c r="C1517" s="43"/>
    </row>
    <row r="1518" spans="1:3" x14ac:dyDescent="0.2">
      <c r="A1518" s="158"/>
      <c r="B1518" s="36"/>
      <c r="C1518" s="43"/>
    </row>
    <row r="1519" spans="1:3" x14ac:dyDescent="0.2">
      <c r="A1519" s="158"/>
      <c r="B1519" s="36"/>
      <c r="C1519" s="43"/>
    </row>
    <row r="1520" spans="1:3" x14ac:dyDescent="0.2">
      <c r="A1520" s="158"/>
      <c r="B1520" s="36"/>
      <c r="C1520" s="43"/>
    </row>
    <row r="1521" spans="1:3" x14ac:dyDescent="0.2">
      <c r="A1521" s="158"/>
      <c r="B1521" s="36"/>
      <c r="C1521" s="43"/>
    </row>
    <row r="1522" spans="1:3" x14ac:dyDescent="0.2">
      <c r="A1522" s="158"/>
      <c r="B1522" s="36"/>
      <c r="C1522" s="43"/>
    </row>
    <row r="1523" spans="1:3" x14ac:dyDescent="0.2">
      <c r="A1523" s="158"/>
      <c r="B1523" s="36"/>
      <c r="C1523" s="43"/>
    </row>
    <row r="1524" spans="1:3" x14ac:dyDescent="0.2">
      <c r="A1524" s="158"/>
      <c r="B1524" s="36"/>
      <c r="C1524" s="43"/>
    </row>
    <row r="1525" spans="1:3" x14ac:dyDescent="0.2">
      <c r="A1525" s="158"/>
      <c r="B1525" s="36"/>
      <c r="C1525" s="43"/>
    </row>
    <row r="1526" spans="1:3" x14ac:dyDescent="0.2">
      <c r="A1526" s="158"/>
      <c r="B1526" s="36"/>
      <c r="C1526" s="43"/>
    </row>
    <row r="1527" spans="1:3" x14ac:dyDescent="0.2">
      <c r="A1527" s="158"/>
      <c r="B1527" s="36"/>
      <c r="C1527" s="43"/>
    </row>
    <row r="1528" spans="1:3" x14ac:dyDescent="0.2">
      <c r="A1528" s="158"/>
      <c r="B1528" s="36"/>
      <c r="C1528" s="43"/>
    </row>
    <row r="1529" spans="1:3" x14ac:dyDescent="0.2">
      <c r="A1529" s="158"/>
      <c r="B1529" s="36"/>
      <c r="C1529" s="43"/>
    </row>
    <row r="1530" spans="1:3" x14ac:dyDescent="0.2">
      <c r="A1530" s="158"/>
      <c r="B1530" s="36"/>
      <c r="C1530" s="43"/>
    </row>
    <row r="1531" spans="1:3" x14ac:dyDescent="0.2">
      <c r="A1531" s="158"/>
      <c r="B1531" s="36"/>
      <c r="C1531" s="43"/>
    </row>
    <row r="1532" spans="1:3" x14ac:dyDescent="0.2">
      <c r="A1532" s="158"/>
      <c r="B1532" s="36"/>
      <c r="C1532" s="43"/>
    </row>
    <row r="1533" spans="1:3" x14ac:dyDescent="0.2">
      <c r="A1533" s="158"/>
      <c r="B1533" s="36"/>
      <c r="C1533" s="43"/>
    </row>
    <row r="1534" spans="1:3" x14ac:dyDescent="0.2">
      <c r="A1534" s="158"/>
      <c r="B1534" s="36"/>
      <c r="C1534" s="43"/>
    </row>
    <row r="1535" spans="1:3" x14ac:dyDescent="0.2">
      <c r="A1535" s="158"/>
      <c r="B1535" s="36"/>
      <c r="C1535" s="43"/>
    </row>
    <row r="1536" spans="1:3" x14ac:dyDescent="0.2">
      <c r="A1536" s="158"/>
      <c r="B1536" s="36"/>
      <c r="C1536" s="43"/>
    </row>
    <row r="1537" spans="1:3" x14ac:dyDescent="0.2">
      <c r="A1537" s="158"/>
      <c r="B1537" s="36"/>
      <c r="C1537" s="43"/>
    </row>
    <row r="1538" spans="1:3" x14ac:dyDescent="0.2">
      <c r="A1538" s="158"/>
      <c r="B1538" s="36"/>
      <c r="C1538" s="43"/>
    </row>
    <row r="1539" spans="1:3" x14ac:dyDescent="0.2">
      <c r="A1539" s="158"/>
      <c r="B1539" s="36"/>
      <c r="C1539" s="43"/>
    </row>
    <row r="1540" spans="1:3" x14ac:dyDescent="0.2">
      <c r="A1540" s="158"/>
      <c r="B1540" s="36"/>
      <c r="C1540" s="43"/>
    </row>
    <row r="1541" spans="1:3" x14ac:dyDescent="0.2">
      <c r="A1541" s="158"/>
      <c r="B1541" s="36"/>
      <c r="C1541" s="43"/>
    </row>
    <row r="1542" spans="1:3" x14ac:dyDescent="0.2">
      <c r="A1542" s="158"/>
      <c r="B1542" s="36"/>
      <c r="C1542" s="43"/>
    </row>
    <row r="1543" spans="1:3" x14ac:dyDescent="0.2">
      <c r="A1543" s="158"/>
      <c r="B1543" s="36"/>
      <c r="C1543" s="43"/>
    </row>
    <row r="1544" spans="1:3" x14ac:dyDescent="0.2">
      <c r="A1544" s="158"/>
      <c r="B1544" s="36"/>
      <c r="C1544" s="43"/>
    </row>
    <row r="1545" spans="1:3" x14ac:dyDescent="0.2">
      <c r="A1545" s="158"/>
      <c r="B1545" s="36"/>
      <c r="C1545" s="43"/>
    </row>
    <row r="1546" spans="1:3" x14ac:dyDescent="0.2">
      <c r="A1546" s="158"/>
      <c r="B1546" s="36"/>
      <c r="C1546" s="43"/>
    </row>
    <row r="1547" spans="1:3" x14ac:dyDescent="0.2">
      <c r="A1547" s="158"/>
      <c r="B1547" s="36"/>
      <c r="C1547" s="43"/>
    </row>
    <row r="1548" spans="1:3" x14ac:dyDescent="0.2">
      <c r="A1548" s="158"/>
      <c r="B1548" s="36"/>
      <c r="C1548" s="43"/>
    </row>
    <row r="1549" spans="1:3" x14ac:dyDescent="0.2">
      <c r="A1549" s="158"/>
      <c r="B1549" s="36"/>
      <c r="C1549" s="43"/>
    </row>
    <row r="1550" spans="1:3" x14ac:dyDescent="0.2">
      <c r="A1550" s="158"/>
      <c r="B1550" s="36"/>
      <c r="C1550" s="43"/>
    </row>
    <row r="1551" spans="1:3" x14ac:dyDescent="0.2">
      <c r="A1551" s="158"/>
      <c r="B1551" s="36"/>
      <c r="C1551" s="43"/>
    </row>
    <row r="1552" spans="1:3" x14ac:dyDescent="0.2">
      <c r="A1552" s="158"/>
      <c r="B1552" s="36"/>
      <c r="C1552" s="43"/>
    </row>
    <row r="1553" spans="1:3" x14ac:dyDescent="0.2">
      <c r="A1553" s="158"/>
      <c r="B1553" s="36"/>
      <c r="C1553" s="43"/>
    </row>
    <row r="1554" spans="1:3" x14ac:dyDescent="0.2">
      <c r="A1554" s="158"/>
      <c r="B1554" s="36"/>
      <c r="C1554" s="43"/>
    </row>
    <row r="1555" spans="1:3" x14ac:dyDescent="0.2">
      <c r="A1555" s="158"/>
      <c r="B1555" s="36"/>
      <c r="C1555" s="43"/>
    </row>
    <row r="1556" spans="1:3" x14ac:dyDescent="0.2">
      <c r="A1556" s="158"/>
      <c r="B1556" s="36"/>
      <c r="C1556" s="43"/>
    </row>
    <row r="1557" spans="1:3" x14ac:dyDescent="0.2">
      <c r="A1557" s="158"/>
      <c r="B1557" s="36"/>
      <c r="C1557" s="43"/>
    </row>
    <row r="1558" spans="1:3" x14ac:dyDescent="0.2">
      <c r="A1558" s="158"/>
      <c r="B1558" s="36"/>
      <c r="C1558" s="43"/>
    </row>
    <row r="1559" spans="1:3" x14ac:dyDescent="0.2">
      <c r="A1559" s="158"/>
      <c r="B1559" s="36"/>
      <c r="C1559" s="43"/>
    </row>
    <row r="1560" spans="1:3" x14ac:dyDescent="0.2">
      <c r="A1560" s="158"/>
      <c r="B1560" s="36"/>
      <c r="C1560" s="43"/>
    </row>
    <row r="1561" spans="1:3" x14ac:dyDescent="0.2">
      <c r="A1561" s="158"/>
      <c r="B1561" s="36"/>
      <c r="C1561" s="43"/>
    </row>
    <row r="1562" spans="1:3" x14ac:dyDescent="0.2">
      <c r="A1562" s="158"/>
      <c r="B1562" s="36"/>
      <c r="C1562" s="43"/>
    </row>
    <row r="1563" spans="1:3" x14ac:dyDescent="0.2">
      <c r="A1563" s="158"/>
      <c r="B1563" s="36"/>
      <c r="C1563" s="43"/>
    </row>
    <row r="1564" spans="1:3" x14ac:dyDescent="0.2">
      <c r="A1564" s="158"/>
      <c r="B1564" s="36"/>
      <c r="C1564" s="43"/>
    </row>
    <row r="1565" spans="1:3" x14ac:dyDescent="0.2">
      <c r="A1565" s="158"/>
      <c r="B1565" s="36"/>
      <c r="C1565" s="43"/>
    </row>
    <row r="1566" spans="1:3" x14ac:dyDescent="0.2">
      <c r="A1566" s="158"/>
      <c r="B1566" s="36"/>
      <c r="C1566" s="43"/>
    </row>
    <row r="1567" spans="1:3" x14ac:dyDescent="0.2">
      <c r="A1567" s="158"/>
      <c r="B1567" s="36"/>
      <c r="C1567" s="43"/>
    </row>
    <row r="1568" spans="1:3" x14ac:dyDescent="0.2">
      <c r="A1568" s="158"/>
      <c r="B1568" s="36"/>
      <c r="C1568" s="43"/>
    </row>
    <row r="1569" spans="1:3" x14ac:dyDescent="0.2">
      <c r="A1569" s="158"/>
      <c r="B1569" s="36"/>
      <c r="C1569" s="43"/>
    </row>
    <row r="1570" spans="1:3" x14ac:dyDescent="0.2">
      <c r="A1570" s="158"/>
      <c r="B1570" s="36"/>
      <c r="C1570" s="43"/>
    </row>
    <row r="1571" spans="1:3" x14ac:dyDescent="0.2">
      <c r="A1571" s="158"/>
      <c r="B1571" s="36"/>
      <c r="C1571" s="43"/>
    </row>
    <row r="1572" spans="1:3" x14ac:dyDescent="0.2">
      <c r="A1572" s="158"/>
      <c r="B1572" s="36"/>
      <c r="C1572" s="43"/>
    </row>
    <row r="1573" spans="1:3" x14ac:dyDescent="0.2">
      <c r="A1573" s="158"/>
      <c r="B1573" s="36"/>
      <c r="C1573" s="43"/>
    </row>
    <row r="1574" spans="1:3" x14ac:dyDescent="0.2">
      <c r="A1574" s="158"/>
      <c r="B1574" s="36"/>
      <c r="C1574" s="43"/>
    </row>
    <row r="1575" spans="1:3" x14ac:dyDescent="0.2">
      <c r="A1575" s="158"/>
      <c r="B1575" s="36"/>
      <c r="C1575" s="43"/>
    </row>
    <row r="1576" spans="1:3" x14ac:dyDescent="0.2">
      <c r="A1576" s="158"/>
      <c r="B1576" s="36"/>
      <c r="C1576" s="43"/>
    </row>
    <row r="1577" spans="1:3" x14ac:dyDescent="0.2">
      <c r="A1577" s="158"/>
      <c r="B1577" s="36"/>
      <c r="C1577" s="43"/>
    </row>
    <row r="1578" spans="1:3" x14ac:dyDescent="0.2">
      <c r="A1578" s="158"/>
      <c r="B1578" s="36"/>
      <c r="C1578" s="43"/>
    </row>
    <row r="1579" spans="1:3" x14ac:dyDescent="0.2">
      <c r="A1579" s="158"/>
      <c r="B1579" s="36"/>
      <c r="C1579" s="43"/>
    </row>
    <row r="1580" spans="1:3" x14ac:dyDescent="0.2">
      <c r="A1580" s="158"/>
      <c r="B1580" s="36"/>
      <c r="C1580" s="43"/>
    </row>
    <row r="1581" spans="1:3" x14ac:dyDescent="0.2">
      <c r="A1581" s="158"/>
      <c r="B1581" s="36"/>
      <c r="C1581" s="43"/>
    </row>
    <row r="1582" spans="1:3" x14ac:dyDescent="0.2">
      <c r="A1582" s="158"/>
      <c r="B1582" s="36"/>
      <c r="C1582" s="43"/>
    </row>
    <row r="1583" spans="1:3" x14ac:dyDescent="0.2">
      <c r="A1583" s="158"/>
      <c r="B1583" s="36"/>
      <c r="C1583" s="43"/>
    </row>
    <row r="1584" spans="1:3" x14ac:dyDescent="0.2">
      <c r="A1584" s="158"/>
      <c r="B1584" s="36"/>
      <c r="C1584" s="43"/>
    </row>
    <row r="1585" spans="1:3" x14ac:dyDescent="0.2">
      <c r="A1585" s="158"/>
      <c r="B1585" s="36"/>
      <c r="C1585" s="43"/>
    </row>
    <row r="1586" spans="1:3" x14ac:dyDescent="0.2">
      <c r="A1586" s="158"/>
      <c r="B1586" s="36"/>
      <c r="C1586" s="43"/>
    </row>
    <row r="1587" spans="1:3" x14ac:dyDescent="0.2">
      <c r="A1587" s="158"/>
      <c r="B1587" s="36"/>
      <c r="C1587" s="43"/>
    </row>
    <row r="1588" spans="1:3" x14ac:dyDescent="0.2">
      <c r="A1588" s="158"/>
      <c r="B1588" s="36"/>
      <c r="C1588" s="43"/>
    </row>
    <row r="1589" spans="1:3" x14ac:dyDescent="0.2">
      <c r="A1589" s="158"/>
      <c r="B1589" s="36"/>
      <c r="C1589" s="43"/>
    </row>
    <row r="1590" spans="1:3" x14ac:dyDescent="0.2">
      <c r="A1590" s="158"/>
      <c r="B1590" s="36"/>
      <c r="C1590" s="43"/>
    </row>
    <row r="1591" spans="1:3" x14ac:dyDescent="0.2">
      <c r="A1591" s="158"/>
      <c r="B1591" s="36"/>
      <c r="C1591" s="43"/>
    </row>
    <row r="1592" spans="1:3" x14ac:dyDescent="0.2">
      <c r="A1592" s="158"/>
      <c r="B1592" s="36"/>
      <c r="C1592" s="43"/>
    </row>
    <row r="1593" spans="1:3" x14ac:dyDescent="0.2">
      <c r="A1593" s="158"/>
      <c r="B1593" s="36"/>
      <c r="C1593" s="43"/>
    </row>
    <row r="1594" spans="1:3" x14ac:dyDescent="0.2">
      <c r="A1594" s="158"/>
      <c r="B1594" s="36"/>
      <c r="C1594" s="43"/>
    </row>
    <row r="1595" spans="1:3" x14ac:dyDescent="0.2">
      <c r="A1595" s="158"/>
      <c r="B1595" s="36"/>
      <c r="C1595" s="43"/>
    </row>
    <row r="1596" spans="1:3" x14ac:dyDescent="0.2">
      <c r="A1596" s="158"/>
      <c r="B1596" s="36"/>
      <c r="C1596" s="43"/>
    </row>
    <row r="1597" spans="1:3" x14ac:dyDescent="0.2">
      <c r="A1597" s="158"/>
      <c r="B1597" s="36"/>
      <c r="C1597" s="43"/>
    </row>
    <row r="1598" spans="1:3" x14ac:dyDescent="0.2">
      <c r="A1598" s="158"/>
      <c r="B1598" s="36"/>
      <c r="C1598" s="43"/>
    </row>
    <row r="1599" spans="1:3" x14ac:dyDescent="0.2">
      <c r="A1599" s="158"/>
      <c r="B1599" s="36"/>
      <c r="C1599" s="43"/>
    </row>
    <row r="1600" spans="1:3" x14ac:dyDescent="0.2">
      <c r="A1600" s="158"/>
      <c r="B1600" s="36"/>
      <c r="C1600" s="43"/>
    </row>
    <row r="1601" spans="1:3" x14ac:dyDescent="0.2">
      <c r="A1601" s="158"/>
      <c r="B1601" s="36"/>
      <c r="C1601" s="43"/>
    </row>
    <row r="1602" spans="1:3" x14ac:dyDescent="0.2">
      <c r="A1602" s="158"/>
      <c r="B1602" s="36"/>
      <c r="C1602" s="43"/>
    </row>
    <row r="1603" spans="1:3" x14ac:dyDescent="0.2">
      <c r="A1603" s="158"/>
      <c r="B1603" s="36"/>
      <c r="C1603" s="43"/>
    </row>
    <row r="1604" spans="1:3" x14ac:dyDescent="0.2">
      <c r="A1604" s="158"/>
      <c r="B1604" s="36"/>
      <c r="C1604" s="43"/>
    </row>
    <row r="1605" spans="1:3" x14ac:dyDescent="0.2">
      <c r="A1605" s="158"/>
      <c r="B1605" s="36"/>
      <c r="C1605" s="43"/>
    </row>
    <row r="1606" spans="1:3" x14ac:dyDescent="0.2">
      <c r="A1606" s="158"/>
      <c r="B1606" s="36"/>
      <c r="C1606" s="43"/>
    </row>
    <row r="1607" spans="1:3" x14ac:dyDescent="0.2">
      <c r="A1607" s="158"/>
      <c r="B1607" s="36"/>
      <c r="C1607" s="43"/>
    </row>
    <row r="1608" spans="1:3" x14ac:dyDescent="0.2">
      <c r="A1608" s="158"/>
      <c r="B1608" s="36"/>
      <c r="C1608" s="43"/>
    </row>
    <row r="1609" spans="1:3" x14ac:dyDescent="0.2">
      <c r="A1609" s="158"/>
      <c r="B1609" s="36"/>
      <c r="C1609" s="43"/>
    </row>
    <row r="1610" spans="1:3" x14ac:dyDescent="0.2">
      <c r="A1610" s="158"/>
      <c r="B1610" s="36"/>
      <c r="C1610" s="43"/>
    </row>
    <row r="1611" spans="1:3" x14ac:dyDescent="0.2">
      <c r="A1611" s="158"/>
      <c r="B1611" s="36"/>
      <c r="C1611" s="43"/>
    </row>
    <row r="1612" spans="1:3" x14ac:dyDescent="0.2">
      <c r="A1612" s="158"/>
      <c r="B1612" s="36"/>
      <c r="C1612" s="43"/>
    </row>
    <row r="1613" spans="1:3" x14ac:dyDescent="0.2">
      <c r="A1613" s="158"/>
      <c r="B1613" s="36"/>
      <c r="C1613" s="43"/>
    </row>
    <row r="1614" spans="1:3" x14ac:dyDescent="0.2">
      <c r="A1614" s="158"/>
      <c r="B1614" s="36"/>
      <c r="C1614" s="43"/>
    </row>
    <row r="1615" spans="1:3" x14ac:dyDescent="0.2">
      <c r="A1615" s="158"/>
      <c r="B1615" s="36"/>
      <c r="C1615" s="43"/>
    </row>
    <row r="1616" spans="1:3" x14ac:dyDescent="0.2">
      <c r="A1616" s="158"/>
      <c r="B1616" s="36"/>
      <c r="C1616" s="43"/>
    </row>
    <row r="1617" spans="1:3" x14ac:dyDescent="0.2">
      <c r="A1617" s="158"/>
      <c r="B1617" s="36"/>
      <c r="C1617" s="43"/>
    </row>
    <row r="1618" spans="1:3" x14ac:dyDescent="0.2">
      <c r="A1618" s="158"/>
      <c r="B1618" s="36"/>
      <c r="C1618" s="43"/>
    </row>
    <row r="1619" spans="1:3" x14ac:dyDescent="0.2">
      <c r="A1619" s="158"/>
      <c r="B1619" s="36"/>
      <c r="C1619" s="43"/>
    </row>
    <row r="1620" spans="1:3" x14ac:dyDescent="0.2">
      <c r="A1620" s="158"/>
      <c r="B1620" s="36"/>
      <c r="C1620" s="43"/>
    </row>
    <row r="1621" spans="1:3" x14ac:dyDescent="0.2">
      <c r="A1621" s="158"/>
      <c r="B1621" s="36"/>
      <c r="C1621" s="43"/>
    </row>
    <row r="1622" spans="1:3" x14ac:dyDescent="0.2">
      <c r="A1622" s="158"/>
      <c r="B1622" s="36"/>
      <c r="C1622" s="43"/>
    </row>
    <row r="1623" spans="1:3" x14ac:dyDescent="0.2">
      <c r="A1623" s="158"/>
      <c r="B1623" s="36"/>
      <c r="C1623" s="43"/>
    </row>
    <row r="1624" spans="1:3" x14ac:dyDescent="0.2">
      <c r="A1624" s="158"/>
      <c r="B1624" s="36"/>
      <c r="C1624" s="43"/>
    </row>
    <row r="1625" spans="1:3" x14ac:dyDescent="0.2">
      <c r="A1625" s="158"/>
      <c r="B1625" s="36"/>
      <c r="C1625" s="43"/>
    </row>
    <row r="1626" spans="1:3" x14ac:dyDescent="0.2">
      <c r="A1626" s="158"/>
      <c r="B1626" s="36"/>
      <c r="C1626" s="43"/>
    </row>
    <row r="1627" spans="1:3" x14ac:dyDescent="0.2">
      <c r="A1627" s="158"/>
      <c r="B1627" s="36"/>
      <c r="C1627" s="43"/>
    </row>
    <row r="1628" spans="1:3" x14ac:dyDescent="0.2">
      <c r="A1628" s="158"/>
      <c r="B1628" s="36"/>
      <c r="C1628" s="43"/>
    </row>
    <row r="1629" spans="1:3" x14ac:dyDescent="0.2">
      <c r="A1629" s="158"/>
      <c r="B1629" s="36"/>
      <c r="C1629" s="43"/>
    </row>
    <row r="1630" spans="1:3" x14ac:dyDescent="0.2">
      <c r="A1630" s="158"/>
      <c r="B1630" s="36"/>
      <c r="C1630" s="43"/>
    </row>
    <row r="1631" spans="1:3" x14ac:dyDescent="0.2">
      <c r="A1631" s="158"/>
      <c r="B1631" s="36"/>
      <c r="C1631" s="43"/>
    </row>
    <row r="1632" spans="1:3" x14ac:dyDescent="0.2">
      <c r="A1632" s="158"/>
      <c r="B1632" s="36"/>
      <c r="C1632" s="43"/>
    </row>
    <row r="1633" spans="1:3" x14ac:dyDescent="0.2">
      <c r="A1633" s="158"/>
      <c r="B1633" s="36"/>
      <c r="C1633" s="43"/>
    </row>
    <row r="1634" spans="1:3" x14ac:dyDescent="0.2">
      <c r="A1634" s="158"/>
      <c r="B1634" s="36"/>
      <c r="C1634" s="43"/>
    </row>
    <row r="1635" spans="1:3" x14ac:dyDescent="0.2">
      <c r="A1635" s="158"/>
      <c r="B1635" s="36"/>
      <c r="C1635" s="43"/>
    </row>
    <row r="1636" spans="1:3" x14ac:dyDescent="0.2">
      <c r="A1636" s="158"/>
      <c r="B1636" s="36"/>
      <c r="C1636" s="43"/>
    </row>
    <row r="1637" spans="1:3" x14ac:dyDescent="0.2">
      <c r="A1637" s="158"/>
      <c r="B1637" s="36"/>
      <c r="C1637" s="43"/>
    </row>
    <row r="1638" spans="1:3" x14ac:dyDescent="0.2">
      <c r="A1638" s="158"/>
      <c r="B1638" s="36"/>
      <c r="C1638" s="43"/>
    </row>
    <row r="1639" spans="1:3" x14ac:dyDescent="0.2">
      <c r="A1639" s="158"/>
      <c r="B1639" s="36"/>
      <c r="C1639" s="43"/>
    </row>
    <row r="1640" spans="1:3" x14ac:dyDescent="0.2">
      <c r="A1640" s="158"/>
      <c r="B1640" s="36"/>
      <c r="C1640" s="43"/>
    </row>
    <row r="1641" spans="1:3" x14ac:dyDescent="0.2">
      <c r="A1641" s="158"/>
      <c r="B1641" s="36"/>
      <c r="C1641" s="43"/>
    </row>
    <row r="1642" spans="1:3" x14ac:dyDescent="0.2">
      <c r="A1642" s="158"/>
      <c r="B1642" s="36"/>
      <c r="C1642" s="43"/>
    </row>
    <row r="1643" spans="1:3" x14ac:dyDescent="0.2">
      <c r="A1643" s="158"/>
      <c r="B1643" s="36"/>
      <c r="C1643" s="43"/>
    </row>
    <row r="1644" spans="1:3" x14ac:dyDescent="0.2">
      <c r="A1644" s="158"/>
      <c r="B1644" s="36"/>
      <c r="C1644" s="43"/>
    </row>
    <row r="1645" spans="1:3" x14ac:dyDescent="0.2">
      <c r="A1645" s="158"/>
      <c r="B1645" s="36"/>
      <c r="C1645" s="43"/>
    </row>
    <row r="1646" spans="1:3" x14ac:dyDescent="0.2">
      <c r="A1646" s="158"/>
      <c r="B1646" s="36"/>
      <c r="C1646" s="43"/>
    </row>
    <row r="1647" spans="1:3" x14ac:dyDescent="0.2">
      <c r="A1647" s="158"/>
      <c r="B1647" s="36"/>
      <c r="C1647" s="43"/>
    </row>
    <row r="1648" spans="1:3" x14ac:dyDescent="0.2">
      <c r="A1648" s="158"/>
      <c r="B1648" s="36"/>
      <c r="C1648" s="43"/>
    </row>
    <row r="1649" spans="1:3" x14ac:dyDescent="0.2">
      <c r="A1649" s="158"/>
      <c r="B1649" s="36"/>
      <c r="C1649" s="43"/>
    </row>
    <row r="1650" spans="1:3" x14ac:dyDescent="0.2">
      <c r="A1650" s="158"/>
      <c r="B1650" s="36"/>
      <c r="C1650" s="43"/>
    </row>
    <row r="1651" spans="1:3" x14ac:dyDescent="0.2">
      <c r="A1651" s="158"/>
      <c r="B1651" s="36"/>
      <c r="C1651" s="43"/>
    </row>
    <row r="1652" spans="1:3" x14ac:dyDescent="0.2">
      <c r="A1652" s="158"/>
      <c r="B1652" s="36"/>
      <c r="C1652" s="43"/>
    </row>
    <row r="1653" spans="1:3" x14ac:dyDescent="0.2">
      <c r="A1653" s="158"/>
      <c r="B1653" s="36"/>
      <c r="C1653" s="43"/>
    </row>
    <row r="1654" spans="1:3" x14ac:dyDescent="0.2">
      <c r="A1654" s="158"/>
      <c r="B1654" s="36"/>
      <c r="C1654" s="43"/>
    </row>
    <row r="1655" spans="1:3" x14ac:dyDescent="0.2">
      <c r="A1655" s="158"/>
      <c r="B1655" s="36"/>
      <c r="C1655" s="43"/>
    </row>
    <row r="1656" spans="1:3" x14ac:dyDescent="0.2">
      <c r="A1656" s="158"/>
      <c r="B1656" s="36"/>
      <c r="C1656" s="43"/>
    </row>
    <row r="1657" spans="1:3" x14ac:dyDescent="0.2">
      <c r="A1657" s="158"/>
      <c r="B1657" s="36"/>
      <c r="C1657" s="43"/>
    </row>
    <row r="1658" spans="1:3" x14ac:dyDescent="0.2">
      <c r="A1658" s="158"/>
      <c r="B1658" s="36"/>
      <c r="C1658" s="43"/>
    </row>
    <row r="1659" spans="1:3" x14ac:dyDescent="0.2">
      <c r="A1659" s="158"/>
      <c r="B1659" s="36"/>
      <c r="C1659" s="43"/>
    </row>
    <row r="1660" spans="1:3" x14ac:dyDescent="0.2">
      <c r="A1660" s="158"/>
      <c r="B1660" s="36"/>
      <c r="C1660" s="43"/>
    </row>
    <row r="1661" spans="1:3" x14ac:dyDescent="0.2">
      <c r="A1661" s="158"/>
      <c r="B1661" s="36"/>
      <c r="C1661" s="43"/>
    </row>
    <row r="1662" spans="1:3" x14ac:dyDescent="0.2">
      <c r="A1662" s="158"/>
      <c r="B1662" s="36"/>
      <c r="C1662" s="43"/>
    </row>
    <row r="1663" spans="1:3" x14ac:dyDescent="0.2">
      <c r="A1663" s="158"/>
      <c r="B1663" s="36"/>
      <c r="C1663" s="43"/>
    </row>
    <row r="1664" spans="1:3" x14ac:dyDescent="0.2">
      <c r="A1664" s="158"/>
      <c r="B1664" s="36"/>
      <c r="C1664" s="43"/>
    </row>
    <row r="1665" spans="1:3" x14ac:dyDescent="0.2">
      <c r="A1665" s="158"/>
      <c r="B1665" s="36"/>
      <c r="C1665" s="43"/>
    </row>
    <row r="1666" spans="1:3" x14ac:dyDescent="0.2">
      <c r="A1666" s="158"/>
      <c r="B1666" s="36"/>
      <c r="C1666" s="43"/>
    </row>
    <row r="1667" spans="1:3" x14ac:dyDescent="0.2">
      <c r="A1667" s="158"/>
      <c r="B1667" s="36"/>
      <c r="C1667" s="43"/>
    </row>
    <row r="1668" spans="1:3" x14ac:dyDescent="0.2">
      <c r="A1668" s="158"/>
      <c r="B1668" s="36"/>
      <c r="C1668" s="43"/>
    </row>
    <row r="1669" spans="1:3" x14ac:dyDescent="0.2">
      <c r="A1669" s="158"/>
      <c r="B1669" s="36"/>
      <c r="C1669" s="43"/>
    </row>
    <row r="1670" spans="1:3" x14ac:dyDescent="0.2">
      <c r="A1670" s="158"/>
      <c r="B1670" s="36"/>
      <c r="C1670" s="43"/>
    </row>
    <row r="1671" spans="1:3" x14ac:dyDescent="0.2">
      <c r="A1671" s="158"/>
      <c r="B1671" s="36"/>
      <c r="C1671" s="43"/>
    </row>
    <row r="1672" spans="1:3" x14ac:dyDescent="0.2">
      <c r="A1672" s="158"/>
      <c r="B1672" s="36"/>
      <c r="C1672" s="43"/>
    </row>
    <row r="1673" spans="1:3" x14ac:dyDescent="0.2">
      <c r="A1673" s="158"/>
      <c r="B1673" s="36"/>
      <c r="C1673" s="43"/>
    </row>
    <row r="1674" spans="1:3" x14ac:dyDescent="0.2">
      <c r="A1674" s="158"/>
      <c r="B1674" s="36"/>
      <c r="C1674" s="43"/>
    </row>
    <row r="1675" spans="1:3" x14ac:dyDescent="0.2">
      <c r="A1675" s="158"/>
      <c r="B1675" s="36"/>
      <c r="C1675" s="43"/>
    </row>
    <row r="1676" spans="1:3" x14ac:dyDescent="0.2">
      <c r="A1676" s="158"/>
      <c r="B1676" s="36"/>
      <c r="C1676" s="43"/>
    </row>
    <row r="1677" spans="1:3" x14ac:dyDescent="0.2">
      <c r="A1677" s="158"/>
      <c r="B1677" s="36"/>
      <c r="C1677" s="43"/>
    </row>
    <row r="1678" spans="1:3" x14ac:dyDescent="0.2">
      <c r="A1678" s="158"/>
      <c r="B1678" s="36"/>
      <c r="C1678" s="43"/>
    </row>
    <row r="1679" spans="1:3" x14ac:dyDescent="0.2">
      <c r="A1679" s="158"/>
      <c r="B1679" s="36"/>
      <c r="C1679" s="43"/>
    </row>
    <row r="1680" spans="1:3" x14ac:dyDescent="0.2">
      <c r="A1680" s="158"/>
      <c r="B1680" s="36"/>
      <c r="C1680" s="43"/>
    </row>
    <row r="1681" spans="1:3" x14ac:dyDescent="0.2">
      <c r="A1681" s="158"/>
      <c r="B1681" s="36"/>
      <c r="C1681" s="43"/>
    </row>
    <row r="1682" spans="1:3" x14ac:dyDescent="0.2">
      <c r="A1682" s="158"/>
      <c r="B1682" s="36"/>
      <c r="C1682" s="43"/>
    </row>
    <row r="1683" spans="1:3" x14ac:dyDescent="0.2">
      <c r="A1683" s="158"/>
      <c r="B1683" s="36"/>
      <c r="C1683" s="43"/>
    </row>
    <row r="1684" spans="1:3" x14ac:dyDescent="0.2">
      <c r="A1684" s="158"/>
      <c r="B1684" s="36"/>
      <c r="C1684" s="43"/>
    </row>
    <row r="1685" spans="1:3" x14ac:dyDescent="0.2">
      <c r="A1685" s="158"/>
      <c r="B1685" s="36"/>
      <c r="C1685" s="43"/>
    </row>
    <row r="1686" spans="1:3" x14ac:dyDescent="0.2">
      <c r="A1686" s="158"/>
      <c r="B1686" s="36"/>
      <c r="C1686" s="43"/>
    </row>
    <row r="1687" spans="1:3" x14ac:dyDescent="0.2">
      <c r="A1687" s="158"/>
      <c r="B1687" s="36"/>
      <c r="C1687" s="43"/>
    </row>
    <row r="1688" spans="1:3" x14ac:dyDescent="0.2">
      <c r="A1688" s="158"/>
      <c r="B1688" s="36"/>
      <c r="C1688" s="43"/>
    </row>
    <row r="1689" spans="1:3" x14ac:dyDescent="0.2">
      <c r="A1689" s="158"/>
      <c r="B1689" s="36"/>
      <c r="C1689" s="43"/>
    </row>
    <row r="1690" spans="1:3" x14ac:dyDescent="0.2">
      <c r="A1690" s="158"/>
      <c r="B1690" s="36"/>
      <c r="C1690" s="43"/>
    </row>
    <row r="1691" spans="1:3" x14ac:dyDescent="0.2">
      <c r="A1691" s="158"/>
      <c r="B1691" s="36"/>
      <c r="C1691" s="43"/>
    </row>
    <row r="1692" spans="1:3" x14ac:dyDescent="0.2">
      <c r="A1692" s="158"/>
      <c r="B1692" s="36"/>
      <c r="C1692" s="43"/>
    </row>
    <row r="1693" spans="1:3" x14ac:dyDescent="0.2">
      <c r="A1693" s="158"/>
      <c r="B1693" s="36"/>
      <c r="C1693" s="43"/>
    </row>
    <row r="1694" spans="1:3" x14ac:dyDescent="0.2">
      <c r="A1694" s="158"/>
      <c r="B1694" s="36"/>
      <c r="C1694" s="43"/>
    </row>
    <row r="1695" spans="1:3" x14ac:dyDescent="0.2">
      <c r="A1695" s="158"/>
      <c r="B1695" s="36"/>
      <c r="C1695" s="43"/>
    </row>
    <row r="1696" spans="1:3" x14ac:dyDescent="0.2">
      <c r="A1696" s="158"/>
      <c r="B1696" s="36"/>
      <c r="C1696" s="43"/>
    </row>
    <row r="1697" spans="1:3" x14ac:dyDescent="0.2">
      <c r="A1697" s="158"/>
      <c r="B1697" s="36"/>
      <c r="C1697" s="43"/>
    </row>
    <row r="1698" spans="1:3" x14ac:dyDescent="0.2">
      <c r="A1698" s="158"/>
      <c r="B1698" s="36"/>
      <c r="C1698" s="43"/>
    </row>
    <row r="1699" spans="1:3" x14ac:dyDescent="0.2">
      <c r="A1699" s="158"/>
      <c r="B1699" s="36"/>
      <c r="C1699" s="43"/>
    </row>
    <row r="1700" spans="1:3" x14ac:dyDescent="0.2">
      <c r="A1700" s="158"/>
      <c r="B1700" s="36"/>
      <c r="C1700" s="43"/>
    </row>
    <row r="1701" spans="1:3" x14ac:dyDescent="0.2">
      <c r="A1701" s="158"/>
      <c r="B1701" s="36"/>
      <c r="C1701" s="43"/>
    </row>
    <row r="1702" spans="1:3" x14ac:dyDescent="0.2">
      <c r="A1702" s="158"/>
      <c r="B1702" s="36"/>
      <c r="C1702" s="43"/>
    </row>
    <row r="1703" spans="1:3" x14ac:dyDescent="0.2">
      <c r="A1703" s="158"/>
      <c r="B1703" s="36"/>
      <c r="C1703" s="43"/>
    </row>
    <row r="1704" spans="1:3" x14ac:dyDescent="0.2">
      <c r="A1704" s="158"/>
      <c r="B1704" s="36"/>
      <c r="C1704" s="43"/>
    </row>
    <row r="1705" spans="1:3" x14ac:dyDescent="0.2">
      <c r="A1705" s="158"/>
      <c r="B1705" s="36"/>
      <c r="C1705" s="43"/>
    </row>
    <row r="1706" spans="1:3" x14ac:dyDescent="0.2">
      <c r="A1706" s="158"/>
      <c r="B1706" s="36"/>
      <c r="C1706" s="43"/>
    </row>
    <row r="1707" spans="1:3" x14ac:dyDescent="0.2">
      <c r="A1707" s="158"/>
      <c r="B1707" s="36"/>
      <c r="C1707" s="43"/>
    </row>
    <row r="1708" spans="1:3" x14ac:dyDescent="0.2">
      <c r="A1708" s="158"/>
      <c r="B1708" s="36"/>
      <c r="C1708" s="43"/>
    </row>
    <row r="1709" spans="1:3" x14ac:dyDescent="0.2">
      <c r="A1709" s="158"/>
      <c r="B1709" s="36"/>
      <c r="C1709" s="43"/>
    </row>
    <row r="1710" spans="1:3" x14ac:dyDescent="0.2">
      <c r="A1710" s="158"/>
      <c r="B1710" s="36"/>
      <c r="C1710" s="43"/>
    </row>
    <row r="1711" spans="1:3" x14ac:dyDescent="0.2">
      <c r="A1711" s="158"/>
      <c r="B1711" s="36"/>
      <c r="C1711" s="43"/>
    </row>
    <row r="1712" spans="1:3" x14ac:dyDescent="0.2">
      <c r="A1712" s="158"/>
      <c r="B1712" s="36"/>
      <c r="C1712" s="43"/>
    </row>
    <row r="1713" spans="1:3" x14ac:dyDescent="0.2">
      <c r="A1713" s="158"/>
      <c r="B1713" s="36"/>
      <c r="C1713" s="43"/>
    </row>
    <row r="1714" spans="1:3" x14ac:dyDescent="0.2">
      <c r="A1714" s="158"/>
      <c r="B1714" s="36"/>
      <c r="C1714" s="43"/>
    </row>
    <row r="1715" spans="1:3" x14ac:dyDescent="0.2">
      <c r="A1715" s="158"/>
      <c r="B1715" s="36"/>
      <c r="C1715" s="43"/>
    </row>
    <row r="1716" spans="1:3" x14ac:dyDescent="0.2">
      <c r="A1716" s="158"/>
      <c r="B1716" s="36"/>
      <c r="C1716" s="43"/>
    </row>
    <row r="1717" spans="1:3" x14ac:dyDescent="0.2">
      <c r="A1717" s="158"/>
      <c r="B1717" s="36"/>
      <c r="C1717" s="43"/>
    </row>
    <row r="1718" spans="1:3" x14ac:dyDescent="0.2">
      <c r="A1718" s="158"/>
      <c r="B1718" s="36"/>
      <c r="C1718" s="43"/>
    </row>
    <row r="1719" spans="1:3" x14ac:dyDescent="0.2">
      <c r="A1719" s="158"/>
      <c r="B1719" s="36"/>
      <c r="C1719" s="43"/>
    </row>
    <row r="1720" spans="1:3" x14ac:dyDescent="0.2">
      <c r="A1720" s="158"/>
      <c r="B1720" s="36"/>
      <c r="C1720" s="43"/>
    </row>
    <row r="1721" spans="1:3" x14ac:dyDescent="0.2">
      <c r="A1721" s="158"/>
      <c r="B1721" s="36"/>
      <c r="C1721" s="43"/>
    </row>
    <row r="1722" spans="1:3" x14ac:dyDescent="0.2">
      <c r="A1722" s="158"/>
      <c r="B1722" s="36"/>
      <c r="C1722" s="43"/>
    </row>
    <row r="1723" spans="1:3" x14ac:dyDescent="0.2">
      <c r="A1723" s="158"/>
      <c r="B1723" s="36"/>
      <c r="C1723" s="43"/>
    </row>
    <row r="1724" spans="1:3" x14ac:dyDescent="0.2">
      <c r="A1724" s="158"/>
      <c r="B1724" s="36"/>
      <c r="C1724" s="43"/>
    </row>
    <row r="1725" spans="1:3" x14ac:dyDescent="0.2">
      <c r="A1725" s="158"/>
      <c r="B1725" s="36"/>
      <c r="C1725" s="43"/>
    </row>
    <row r="1726" spans="1:3" x14ac:dyDescent="0.2">
      <c r="A1726" s="158"/>
      <c r="B1726" s="36"/>
      <c r="C1726" s="43"/>
    </row>
    <row r="1727" spans="1:3" x14ac:dyDescent="0.2">
      <c r="A1727" s="158"/>
      <c r="B1727" s="36"/>
      <c r="C1727" s="43"/>
    </row>
    <row r="1728" spans="1:3" x14ac:dyDescent="0.2">
      <c r="A1728" s="158"/>
      <c r="B1728" s="36"/>
      <c r="C1728" s="43"/>
    </row>
    <row r="1729" spans="1:3" x14ac:dyDescent="0.2">
      <c r="A1729" s="158"/>
      <c r="B1729" s="36"/>
      <c r="C1729" s="43"/>
    </row>
    <row r="1730" spans="1:3" x14ac:dyDescent="0.2">
      <c r="A1730" s="158"/>
      <c r="B1730" s="36"/>
      <c r="C1730" s="43"/>
    </row>
    <row r="1731" spans="1:3" x14ac:dyDescent="0.2">
      <c r="A1731" s="158"/>
      <c r="B1731" s="36"/>
      <c r="C1731" s="43"/>
    </row>
    <row r="1732" spans="1:3" x14ac:dyDescent="0.2">
      <c r="A1732" s="158"/>
      <c r="B1732" s="36"/>
      <c r="C1732" s="43"/>
    </row>
    <row r="1733" spans="1:3" x14ac:dyDescent="0.2">
      <c r="A1733" s="158"/>
      <c r="B1733" s="36"/>
      <c r="C1733" s="43"/>
    </row>
    <row r="1734" spans="1:3" x14ac:dyDescent="0.2">
      <c r="A1734" s="158"/>
      <c r="B1734" s="36"/>
      <c r="C1734" s="43"/>
    </row>
    <row r="1735" spans="1:3" x14ac:dyDescent="0.2">
      <c r="A1735" s="158"/>
      <c r="B1735" s="36"/>
      <c r="C1735" s="43"/>
    </row>
    <row r="1736" spans="1:3" x14ac:dyDescent="0.2">
      <c r="A1736" s="158"/>
      <c r="B1736" s="36"/>
      <c r="C1736" s="43"/>
    </row>
    <row r="1737" spans="1:3" x14ac:dyDescent="0.2">
      <c r="A1737" s="158"/>
      <c r="B1737" s="36"/>
      <c r="C1737" s="43"/>
    </row>
    <row r="1738" spans="1:3" x14ac:dyDescent="0.2">
      <c r="A1738" s="158"/>
      <c r="B1738" s="36"/>
      <c r="C1738" s="43"/>
    </row>
    <row r="1739" spans="1:3" x14ac:dyDescent="0.2">
      <c r="A1739" s="158"/>
      <c r="B1739" s="36"/>
      <c r="C1739" s="43"/>
    </row>
    <row r="1740" spans="1:3" x14ac:dyDescent="0.2">
      <c r="A1740" s="158"/>
      <c r="B1740" s="36"/>
      <c r="C1740" s="43"/>
    </row>
    <row r="1741" spans="1:3" x14ac:dyDescent="0.2">
      <c r="A1741" s="158"/>
      <c r="B1741" s="36"/>
      <c r="C1741" s="43"/>
    </row>
    <row r="1742" spans="1:3" x14ac:dyDescent="0.2">
      <c r="A1742" s="158"/>
      <c r="B1742" s="36"/>
      <c r="C1742" s="43"/>
    </row>
    <row r="1743" spans="1:3" x14ac:dyDescent="0.2">
      <c r="A1743" s="158"/>
      <c r="B1743" s="36"/>
      <c r="C1743" s="43"/>
    </row>
    <row r="1744" spans="1:3" x14ac:dyDescent="0.2">
      <c r="A1744" s="158"/>
      <c r="B1744" s="36"/>
      <c r="C1744" s="43"/>
    </row>
    <row r="1745" spans="1:3" x14ac:dyDescent="0.2">
      <c r="A1745" s="158"/>
      <c r="B1745" s="36"/>
      <c r="C1745" s="43"/>
    </row>
    <row r="1746" spans="1:3" x14ac:dyDescent="0.2">
      <c r="A1746" s="158"/>
      <c r="B1746" s="36"/>
      <c r="C1746" s="43"/>
    </row>
    <row r="1747" spans="1:3" x14ac:dyDescent="0.2">
      <c r="A1747" s="158"/>
      <c r="B1747" s="36"/>
      <c r="C1747" s="43"/>
    </row>
    <row r="1748" spans="1:3" x14ac:dyDescent="0.2">
      <c r="A1748" s="158"/>
      <c r="B1748" s="36"/>
      <c r="C1748" s="43"/>
    </row>
    <row r="1749" spans="1:3" x14ac:dyDescent="0.2">
      <c r="A1749" s="158"/>
      <c r="B1749" s="36"/>
      <c r="C1749" s="43"/>
    </row>
    <row r="1750" spans="1:3" x14ac:dyDescent="0.2">
      <c r="A1750" s="158"/>
      <c r="B1750" s="36"/>
      <c r="C1750" s="43"/>
    </row>
    <row r="1751" spans="1:3" x14ac:dyDescent="0.2">
      <c r="A1751" s="158"/>
      <c r="B1751" s="36"/>
      <c r="C1751" s="43"/>
    </row>
    <row r="1752" spans="1:3" x14ac:dyDescent="0.2">
      <c r="A1752" s="158"/>
      <c r="B1752" s="36"/>
      <c r="C1752" s="43"/>
    </row>
    <row r="1753" spans="1:3" x14ac:dyDescent="0.2">
      <c r="A1753" s="158"/>
      <c r="B1753" s="36"/>
      <c r="C1753" s="43"/>
    </row>
    <row r="1754" spans="1:3" x14ac:dyDescent="0.2">
      <c r="A1754" s="158"/>
      <c r="B1754" s="36"/>
      <c r="C1754" s="43"/>
    </row>
    <row r="1755" spans="1:3" x14ac:dyDescent="0.2">
      <c r="A1755" s="158"/>
      <c r="B1755" s="36"/>
      <c r="C1755" s="43"/>
    </row>
    <row r="1756" spans="1:3" x14ac:dyDescent="0.2">
      <c r="A1756" s="158"/>
      <c r="B1756" s="36"/>
      <c r="C1756" s="43"/>
    </row>
    <row r="1757" spans="1:3" x14ac:dyDescent="0.2">
      <c r="A1757" s="158"/>
      <c r="B1757" s="36"/>
      <c r="C1757" s="43"/>
    </row>
    <row r="1758" spans="1:3" x14ac:dyDescent="0.2">
      <c r="A1758" s="158"/>
      <c r="B1758" s="36"/>
      <c r="C1758" s="43"/>
    </row>
    <row r="1759" spans="1:3" x14ac:dyDescent="0.2">
      <c r="A1759" s="158"/>
      <c r="B1759" s="36"/>
      <c r="C1759" s="43"/>
    </row>
    <row r="1760" spans="1:3" x14ac:dyDescent="0.2">
      <c r="A1760" s="158"/>
      <c r="B1760" s="36"/>
      <c r="C1760" s="43"/>
    </row>
    <row r="1761" spans="1:3" x14ac:dyDescent="0.2">
      <c r="A1761" s="158"/>
      <c r="B1761" s="36"/>
      <c r="C1761" s="43"/>
    </row>
    <row r="1762" spans="1:3" x14ac:dyDescent="0.2">
      <c r="A1762" s="158"/>
      <c r="B1762" s="36"/>
      <c r="C1762" s="43"/>
    </row>
    <row r="1763" spans="1:3" x14ac:dyDescent="0.2">
      <c r="A1763" s="158"/>
      <c r="B1763" s="36"/>
      <c r="C1763" s="43"/>
    </row>
    <row r="1764" spans="1:3" x14ac:dyDescent="0.2">
      <c r="A1764" s="158"/>
      <c r="B1764" s="36"/>
      <c r="C1764" s="43"/>
    </row>
    <row r="1765" spans="1:3" x14ac:dyDescent="0.2">
      <c r="A1765" s="158"/>
      <c r="B1765" s="36"/>
      <c r="C1765" s="43"/>
    </row>
    <row r="1766" spans="1:3" x14ac:dyDescent="0.2">
      <c r="A1766" s="158"/>
      <c r="B1766" s="36"/>
      <c r="C1766" s="43"/>
    </row>
    <row r="1767" spans="1:3" x14ac:dyDescent="0.2">
      <c r="A1767" s="158"/>
      <c r="B1767" s="36"/>
      <c r="C1767" s="43"/>
    </row>
    <row r="1768" spans="1:3" x14ac:dyDescent="0.2">
      <c r="A1768" s="158"/>
      <c r="B1768" s="36"/>
      <c r="C1768" s="43"/>
    </row>
    <row r="1769" spans="1:3" x14ac:dyDescent="0.2">
      <c r="A1769" s="158"/>
      <c r="B1769" s="36"/>
      <c r="C1769" s="43"/>
    </row>
    <row r="1770" spans="1:3" x14ac:dyDescent="0.2">
      <c r="A1770" s="158"/>
      <c r="B1770" s="36"/>
      <c r="C1770" s="43"/>
    </row>
    <row r="1771" spans="1:3" x14ac:dyDescent="0.2">
      <c r="A1771" s="158"/>
      <c r="B1771" s="36"/>
      <c r="C1771" s="43"/>
    </row>
    <row r="1772" spans="1:3" x14ac:dyDescent="0.2">
      <c r="A1772" s="158"/>
      <c r="B1772" s="36"/>
      <c r="C1772" s="43"/>
    </row>
    <row r="1773" spans="1:3" x14ac:dyDescent="0.2">
      <c r="A1773" s="158"/>
      <c r="B1773" s="36"/>
      <c r="C1773" s="43"/>
    </row>
    <row r="1774" spans="1:3" x14ac:dyDescent="0.2">
      <c r="A1774" s="158"/>
      <c r="B1774" s="36"/>
      <c r="C1774" s="43"/>
    </row>
    <row r="1775" spans="1:3" x14ac:dyDescent="0.2">
      <c r="A1775" s="158"/>
      <c r="B1775" s="36"/>
      <c r="C1775" s="43"/>
    </row>
    <row r="1776" spans="1:3" x14ac:dyDescent="0.2">
      <c r="A1776" s="158"/>
      <c r="B1776" s="36"/>
      <c r="C1776" s="43"/>
    </row>
    <row r="1777" spans="1:3" x14ac:dyDescent="0.2">
      <c r="A1777" s="158"/>
      <c r="B1777" s="36"/>
      <c r="C1777" s="43"/>
    </row>
    <row r="1778" spans="1:3" x14ac:dyDescent="0.2">
      <c r="A1778" s="158"/>
      <c r="B1778" s="36"/>
      <c r="C1778" s="43"/>
    </row>
    <row r="1779" spans="1:3" x14ac:dyDescent="0.2">
      <c r="A1779" s="158"/>
      <c r="B1779" s="36"/>
      <c r="C1779" s="43"/>
    </row>
    <row r="1780" spans="1:3" x14ac:dyDescent="0.2">
      <c r="A1780" s="158"/>
      <c r="B1780" s="36"/>
      <c r="C1780" s="43"/>
    </row>
    <row r="1781" spans="1:3" x14ac:dyDescent="0.2">
      <c r="A1781" s="158"/>
      <c r="B1781" s="36"/>
      <c r="C1781" s="43"/>
    </row>
    <row r="1782" spans="1:3" x14ac:dyDescent="0.2">
      <c r="A1782" s="158"/>
      <c r="B1782" s="36"/>
      <c r="C1782" s="43"/>
    </row>
    <row r="1783" spans="1:3" x14ac:dyDescent="0.2">
      <c r="A1783" s="158"/>
      <c r="B1783" s="36"/>
      <c r="C1783" s="43"/>
    </row>
    <row r="1784" spans="1:3" x14ac:dyDescent="0.2">
      <c r="A1784" s="158"/>
      <c r="B1784" s="36"/>
      <c r="C1784" s="43"/>
    </row>
    <row r="1785" spans="1:3" x14ac:dyDescent="0.2">
      <c r="A1785" s="158"/>
      <c r="B1785" s="36"/>
      <c r="C1785" s="43"/>
    </row>
    <row r="1786" spans="1:3" x14ac:dyDescent="0.2">
      <c r="A1786" s="158"/>
      <c r="B1786" s="36"/>
      <c r="C1786" s="43"/>
    </row>
    <row r="1787" spans="1:3" x14ac:dyDescent="0.2">
      <c r="A1787" s="158"/>
      <c r="B1787" s="36"/>
      <c r="C1787" s="43"/>
    </row>
    <row r="1788" spans="1:3" x14ac:dyDescent="0.2">
      <c r="A1788" s="158"/>
      <c r="B1788" s="36"/>
      <c r="C1788" s="43"/>
    </row>
    <row r="1789" spans="1:3" x14ac:dyDescent="0.2">
      <c r="A1789" s="158"/>
      <c r="B1789" s="36"/>
      <c r="C1789" s="43"/>
    </row>
    <row r="1790" spans="1:3" x14ac:dyDescent="0.2">
      <c r="A1790" s="158"/>
      <c r="B1790" s="36"/>
      <c r="C1790" s="43"/>
    </row>
    <row r="1791" spans="1:3" x14ac:dyDescent="0.2">
      <c r="A1791" s="158"/>
      <c r="B1791" s="36"/>
      <c r="C1791" s="43"/>
    </row>
    <row r="1792" spans="1:3" x14ac:dyDescent="0.2">
      <c r="A1792" s="158"/>
      <c r="B1792" s="36"/>
      <c r="C1792" s="43"/>
    </row>
    <row r="1793" spans="1:3" x14ac:dyDescent="0.2">
      <c r="A1793" s="158"/>
      <c r="B1793" s="36"/>
      <c r="C1793" s="43"/>
    </row>
    <row r="1794" spans="1:3" x14ac:dyDescent="0.2">
      <c r="A1794" s="158"/>
      <c r="B1794" s="36"/>
      <c r="C1794" s="43"/>
    </row>
    <row r="1795" spans="1:3" x14ac:dyDescent="0.2">
      <c r="A1795" s="158"/>
      <c r="B1795" s="36"/>
      <c r="C1795" s="43"/>
    </row>
    <row r="1796" spans="1:3" x14ac:dyDescent="0.2">
      <c r="A1796" s="158"/>
      <c r="B1796" s="36"/>
      <c r="C1796" s="43"/>
    </row>
    <row r="1797" spans="1:3" x14ac:dyDescent="0.2">
      <c r="A1797" s="158"/>
      <c r="B1797" s="36"/>
      <c r="C1797" s="43"/>
    </row>
    <row r="1798" spans="1:3" x14ac:dyDescent="0.2">
      <c r="A1798" s="158"/>
      <c r="B1798" s="36"/>
      <c r="C1798" s="43"/>
    </row>
    <row r="1799" spans="1:3" x14ac:dyDescent="0.2">
      <c r="A1799" s="158"/>
      <c r="B1799" s="36"/>
      <c r="C1799" s="43"/>
    </row>
    <row r="1800" spans="1:3" x14ac:dyDescent="0.2">
      <c r="A1800" s="158"/>
      <c r="B1800" s="36"/>
      <c r="C1800" s="43"/>
    </row>
    <row r="1801" spans="1:3" x14ac:dyDescent="0.2">
      <c r="A1801" s="158"/>
      <c r="B1801" s="36"/>
      <c r="C1801" s="43"/>
    </row>
    <row r="1802" spans="1:3" x14ac:dyDescent="0.2">
      <c r="A1802" s="158"/>
      <c r="B1802" s="36"/>
      <c r="C1802" s="43"/>
    </row>
    <row r="1803" spans="1:3" x14ac:dyDescent="0.2">
      <c r="A1803" s="158"/>
      <c r="B1803" s="36"/>
      <c r="C1803" s="43"/>
    </row>
    <row r="1804" spans="1:3" x14ac:dyDescent="0.2">
      <c r="A1804" s="158"/>
      <c r="B1804" s="36"/>
      <c r="C1804" s="43"/>
    </row>
    <row r="1805" spans="1:3" x14ac:dyDescent="0.2">
      <c r="A1805" s="158"/>
      <c r="B1805" s="36"/>
      <c r="C1805" s="43"/>
    </row>
    <row r="1806" spans="1:3" x14ac:dyDescent="0.2">
      <c r="A1806" s="158"/>
      <c r="B1806" s="36"/>
      <c r="C1806" s="43"/>
    </row>
    <row r="1807" spans="1:3" x14ac:dyDescent="0.2">
      <c r="A1807" s="158"/>
      <c r="B1807" s="36"/>
      <c r="C1807" s="43"/>
    </row>
    <row r="1808" spans="1:3" x14ac:dyDescent="0.2">
      <c r="A1808" s="158"/>
      <c r="B1808" s="36"/>
      <c r="C1808" s="43"/>
    </row>
    <row r="1809" spans="1:3" x14ac:dyDescent="0.2">
      <c r="A1809" s="158"/>
      <c r="B1809" s="36"/>
      <c r="C1809" s="43"/>
    </row>
    <row r="1810" spans="1:3" x14ac:dyDescent="0.2">
      <c r="A1810" s="158"/>
      <c r="B1810" s="36"/>
      <c r="C1810" s="43"/>
    </row>
    <row r="1811" spans="1:3" x14ac:dyDescent="0.2">
      <c r="A1811" s="158"/>
      <c r="B1811" s="36"/>
      <c r="C1811" s="43"/>
    </row>
    <row r="1812" spans="1:3" x14ac:dyDescent="0.2">
      <c r="A1812" s="158"/>
      <c r="B1812" s="36"/>
      <c r="C1812" s="43"/>
    </row>
    <row r="1813" spans="1:3" x14ac:dyDescent="0.2">
      <c r="A1813" s="158"/>
      <c r="B1813" s="36"/>
      <c r="C1813" s="43"/>
    </row>
    <row r="1814" spans="1:3" x14ac:dyDescent="0.2">
      <c r="A1814" s="158"/>
      <c r="B1814" s="36"/>
      <c r="C1814" s="43"/>
    </row>
    <row r="1815" spans="1:3" x14ac:dyDescent="0.2">
      <c r="A1815" s="158"/>
      <c r="B1815" s="36"/>
      <c r="C1815" s="43"/>
    </row>
    <row r="1816" spans="1:3" x14ac:dyDescent="0.2">
      <c r="A1816" s="158"/>
      <c r="B1816" s="36"/>
      <c r="C1816" s="43"/>
    </row>
    <row r="1817" spans="1:3" x14ac:dyDescent="0.2">
      <c r="A1817" s="158"/>
      <c r="B1817" s="36"/>
      <c r="C1817" s="43"/>
    </row>
    <row r="1818" spans="1:3" x14ac:dyDescent="0.2">
      <c r="A1818" s="158"/>
      <c r="B1818" s="36"/>
      <c r="C1818" s="43"/>
    </row>
    <row r="1819" spans="1:3" x14ac:dyDescent="0.2">
      <c r="A1819" s="158"/>
      <c r="B1819" s="36"/>
      <c r="C1819" s="43"/>
    </row>
    <row r="1820" spans="1:3" x14ac:dyDescent="0.2">
      <c r="A1820" s="158"/>
      <c r="B1820" s="36"/>
      <c r="C1820" s="43"/>
    </row>
    <row r="1821" spans="1:3" x14ac:dyDescent="0.2">
      <c r="A1821" s="158"/>
      <c r="B1821" s="36"/>
      <c r="C1821" s="43"/>
    </row>
    <row r="1822" spans="1:3" x14ac:dyDescent="0.2">
      <c r="A1822" s="158"/>
      <c r="B1822" s="36"/>
      <c r="C1822" s="43"/>
    </row>
    <row r="1823" spans="1:3" x14ac:dyDescent="0.2">
      <c r="A1823" s="158"/>
      <c r="B1823" s="36"/>
      <c r="C1823" s="43"/>
    </row>
    <row r="1824" spans="1:3" x14ac:dyDescent="0.2">
      <c r="A1824" s="158"/>
      <c r="B1824" s="36"/>
      <c r="C1824" s="43"/>
    </row>
    <row r="1825" spans="1:3" x14ac:dyDescent="0.2">
      <c r="A1825" s="158"/>
      <c r="B1825" s="36"/>
      <c r="C1825" s="43"/>
    </row>
    <row r="1826" spans="1:3" x14ac:dyDescent="0.2">
      <c r="A1826" s="158"/>
      <c r="B1826" s="36"/>
      <c r="C1826" s="43"/>
    </row>
    <row r="1827" spans="1:3" x14ac:dyDescent="0.2">
      <c r="A1827" s="158"/>
      <c r="B1827" s="36"/>
      <c r="C1827" s="43"/>
    </row>
    <row r="1828" spans="1:3" x14ac:dyDescent="0.2">
      <c r="A1828" s="158"/>
      <c r="B1828" s="36"/>
      <c r="C1828" s="43"/>
    </row>
    <row r="1829" spans="1:3" x14ac:dyDescent="0.2">
      <c r="A1829" s="158"/>
      <c r="B1829" s="36"/>
      <c r="C1829" s="43"/>
    </row>
    <row r="1830" spans="1:3" x14ac:dyDescent="0.2">
      <c r="A1830" s="158"/>
      <c r="B1830" s="36"/>
      <c r="C1830" s="43"/>
    </row>
    <row r="1831" spans="1:3" x14ac:dyDescent="0.2">
      <c r="A1831" s="158"/>
      <c r="B1831" s="36"/>
      <c r="C1831" s="43"/>
    </row>
    <row r="1832" spans="1:3" x14ac:dyDescent="0.2">
      <c r="A1832" s="158"/>
      <c r="B1832" s="36"/>
      <c r="C1832" s="43"/>
    </row>
    <row r="1833" spans="1:3" x14ac:dyDescent="0.2">
      <c r="A1833" s="158"/>
      <c r="B1833" s="36"/>
      <c r="C1833" s="43"/>
    </row>
    <row r="1834" spans="1:3" x14ac:dyDescent="0.2">
      <c r="A1834" s="158"/>
      <c r="B1834" s="36"/>
      <c r="C1834" s="43"/>
    </row>
    <row r="1835" spans="1:3" x14ac:dyDescent="0.2">
      <c r="A1835" s="158"/>
      <c r="B1835" s="36"/>
      <c r="C1835" s="43"/>
    </row>
    <row r="1836" spans="1:3" x14ac:dyDescent="0.2">
      <c r="A1836" s="158"/>
      <c r="B1836" s="36"/>
      <c r="C1836" s="43"/>
    </row>
    <row r="1837" spans="1:3" x14ac:dyDescent="0.2">
      <c r="A1837" s="158"/>
      <c r="B1837" s="36"/>
      <c r="C1837" s="43"/>
    </row>
    <row r="1838" spans="1:3" x14ac:dyDescent="0.2">
      <c r="A1838" s="158"/>
      <c r="B1838" s="36"/>
      <c r="C1838" s="43"/>
    </row>
    <row r="1839" spans="1:3" x14ac:dyDescent="0.2">
      <c r="A1839" s="158"/>
      <c r="B1839" s="36"/>
      <c r="C1839" s="43"/>
    </row>
    <row r="1840" spans="1:3" x14ac:dyDescent="0.2">
      <c r="A1840" s="158"/>
      <c r="B1840" s="36"/>
      <c r="C1840" s="43"/>
    </row>
    <row r="1841" spans="1:3" x14ac:dyDescent="0.2">
      <c r="A1841" s="158"/>
      <c r="B1841" s="36"/>
      <c r="C1841" s="43"/>
    </row>
    <row r="1842" spans="1:3" x14ac:dyDescent="0.2">
      <c r="A1842" s="158"/>
      <c r="B1842" s="36"/>
      <c r="C1842" s="43"/>
    </row>
    <row r="1843" spans="1:3" x14ac:dyDescent="0.2">
      <c r="A1843" s="158"/>
      <c r="B1843" s="36"/>
      <c r="C1843" s="43"/>
    </row>
    <row r="1844" spans="1:3" x14ac:dyDescent="0.2">
      <c r="A1844" s="158"/>
      <c r="B1844" s="36"/>
      <c r="C1844" s="43"/>
    </row>
    <row r="1845" spans="1:3" x14ac:dyDescent="0.2">
      <c r="A1845" s="158"/>
      <c r="B1845" s="36"/>
      <c r="C1845" s="43"/>
    </row>
    <row r="1846" spans="1:3" x14ac:dyDescent="0.2">
      <c r="A1846" s="158"/>
      <c r="B1846" s="36"/>
      <c r="C1846" s="43"/>
    </row>
    <row r="1847" spans="1:3" x14ac:dyDescent="0.2">
      <c r="A1847" s="158"/>
      <c r="B1847" s="36"/>
      <c r="C1847" s="43"/>
    </row>
    <row r="1848" spans="1:3" x14ac:dyDescent="0.2">
      <c r="A1848" s="158"/>
      <c r="B1848" s="36"/>
      <c r="C1848" s="43"/>
    </row>
    <row r="1849" spans="1:3" x14ac:dyDescent="0.2">
      <c r="A1849" s="158"/>
      <c r="B1849" s="36"/>
      <c r="C1849" s="43"/>
    </row>
    <row r="1850" spans="1:3" x14ac:dyDescent="0.2">
      <c r="A1850" s="158"/>
      <c r="B1850" s="36"/>
      <c r="C1850" s="43"/>
    </row>
    <row r="1851" spans="1:3" x14ac:dyDescent="0.2">
      <c r="A1851" s="158"/>
      <c r="B1851" s="36"/>
      <c r="C1851" s="43"/>
    </row>
    <row r="1852" spans="1:3" x14ac:dyDescent="0.2">
      <c r="A1852" s="158"/>
      <c r="B1852" s="36"/>
      <c r="C1852" s="43"/>
    </row>
    <row r="1853" spans="1:3" x14ac:dyDescent="0.2">
      <c r="A1853" s="158"/>
      <c r="B1853" s="36"/>
      <c r="C1853" s="43"/>
    </row>
    <row r="1854" spans="1:3" x14ac:dyDescent="0.2">
      <c r="A1854" s="158"/>
      <c r="B1854" s="36"/>
      <c r="C1854" s="43"/>
    </row>
    <row r="1855" spans="1:3" x14ac:dyDescent="0.2">
      <c r="A1855" s="158"/>
      <c r="B1855" s="36"/>
      <c r="C1855" s="43"/>
    </row>
    <row r="1856" spans="1:3" x14ac:dyDescent="0.2">
      <c r="A1856" s="158"/>
      <c r="B1856" s="36"/>
      <c r="C1856" s="43"/>
    </row>
    <row r="1857" spans="1:3" x14ac:dyDescent="0.2">
      <c r="A1857" s="158"/>
      <c r="B1857" s="36"/>
      <c r="C1857" s="43"/>
    </row>
    <row r="1858" spans="1:3" x14ac:dyDescent="0.2">
      <c r="A1858" s="158"/>
      <c r="B1858" s="36"/>
      <c r="C1858" s="43"/>
    </row>
    <row r="1859" spans="1:3" x14ac:dyDescent="0.2">
      <c r="A1859" s="158"/>
      <c r="B1859" s="36"/>
      <c r="C1859" s="43"/>
    </row>
    <row r="1860" spans="1:3" x14ac:dyDescent="0.2">
      <c r="A1860" s="158"/>
      <c r="B1860" s="36"/>
      <c r="C1860" s="43"/>
    </row>
    <row r="1861" spans="1:3" x14ac:dyDescent="0.2">
      <c r="A1861" s="158"/>
      <c r="B1861" s="36"/>
      <c r="C1861" s="43"/>
    </row>
    <row r="1862" spans="1:3" x14ac:dyDescent="0.2">
      <c r="A1862" s="158"/>
      <c r="B1862" s="36"/>
      <c r="C1862" s="43"/>
    </row>
    <row r="1863" spans="1:3" x14ac:dyDescent="0.2">
      <c r="A1863" s="158"/>
      <c r="B1863" s="36"/>
      <c r="C1863" s="43"/>
    </row>
    <row r="1864" spans="1:3" x14ac:dyDescent="0.2">
      <c r="A1864" s="158"/>
      <c r="B1864" s="36"/>
      <c r="C1864" s="43"/>
    </row>
    <row r="1865" spans="1:3" x14ac:dyDescent="0.2">
      <c r="A1865" s="158"/>
      <c r="B1865" s="36"/>
      <c r="C1865" s="43"/>
    </row>
    <row r="1866" spans="1:3" x14ac:dyDescent="0.2">
      <c r="A1866" s="158"/>
      <c r="B1866" s="36"/>
      <c r="C1866" s="43"/>
    </row>
    <row r="1867" spans="1:3" x14ac:dyDescent="0.2">
      <c r="A1867" s="158"/>
      <c r="B1867" s="36"/>
      <c r="C1867" s="43"/>
    </row>
    <row r="1868" spans="1:3" x14ac:dyDescent="0.2">
      <c r="A1868" s="158"/>
      <c r="B1868" s="36"/>
      <c r="C1868" s="43"/>
    </row>
    <row r="1869" spans="1:3" x14ac:dyDescent="0.2">
      <c r="A1869" s="158"/>
      <c r="B1869" s="36"/>
      <c r="C1869" s="43"/>
    </row>
    <row r="1870" spans="1:3" x14ac:dyDescent="0.2">
      <c r="A1870" s="158"/>
      <c r="B1870" s="36"/>
      <c r="C1870" s="43"/>
    </row>
    <row r="1871" spans="1:3" x14ac:dyDescent="0.2">
      <c r="A1871" s="158"/>
      <c r="B1871" s="36"/>
      <c r="C1871" s="43"/>
    </row>
    <row r="1872" spans="1:3" x14ac:dyDescent="0.2">
      <c r="A1872" s="158"/>
      <c r="B1872" s="36"/>
      <c r="C1872" s="43"/>
    </row>
    <row r="1873" spans="1:3" x14ac:dyDescent="0.2">
      <c r="A1873" s="158"/>
      <c r="B1873" s="36"/>
      <c r="C1873" s="43"/>
    </row>
    <row r="1874" spans="1:3" x14ac:dyDescent="0.2">
      <c r="A1874" s="158"/>
      <c r="B1874" s="36"/>
      <c r="C1874" s="43"/>
    </row>
    <row r="1875" spans="1:3" x14ac:dyDescent="0.2">
      <c r="A1875" s="158"/>
      <c r="B1875" s="36"/>
      <c r="C1875" s="43"/>
    </row>
    <row r="1876" spans="1:3" x14ac:dyDescent="0.2">
      <c r="A1876" s="158"/>
      <c r="B1876" s="36"/>
      <c r="C1876" s="43"/>
    </row>
    <row r="1877" spans="1:3" x14ac:dyDescent="0.2">
      <c r="A1877" s="158"/>
      <c r="B1877" s="36"/>
      <c r="C1877" s="43"/>
    </row>
    <row r="1878" spans="1:3" x14ac:dyDescent="0.2">
      <c r="A1878" s="158"/>
      <c r="B1878" s="36"/>
      <c r="C1878" s="43"/>
    </row>
    <row r="1879" spans="1:3" x14ac:dyDescent="0.2">
      <c r="A1879" s="158"/>
      <c r="B1879" s="36"/>
      <c r="C1879" s="43"/>
    </row>
    <row r="1880" spans="1:3" x14ac:dyDescent="0.2">
      <c r="A1880" s="158"/>
      <c r="B1880" s="36"/>
      <c r="C1880" s="43"/>
    </row>
    <row r="1881" spans="1:3" x14ac:dyDescent="0.2">
      <c r="A1881" s="158"/>
      <c r="B1881" s="36"/>
      <c r="C1881" s="43"/>
    </row>
    <row r="1882" spans="1:3" x14ac:dyDescent="0.2">
      <c r="A1882" s="158"/>
      <c r="B1882" s="36"/>
      <c r="C1882" s="43"/>
    </row>
    <row r="1883" spans="1:3" x14ac:dyDescent="0.2">
      <c r="A1883" s="158"/>
      <c r="B1883" s="36"/>
      <c r="C1883" s="43"/>
    </row>
    <row r="1884" spans="1:3" x14ac:dyDescent="0.2">
      <c r="A1884" s="158"/>
      <c r="B1884" s="36"/>
      <c r="C1884" s="43"/>
    </row>
    <row r="1885" spans="1:3" x14ac:dyDescent="0.2">
      <c r="A1885" s="158"/>
      <c r="B1885" s="36"/>
      <c r="C1885" s="43"/>
    </row>
    <row r="1886" spans="1:3" x14ac:dyDescent="0.2">
      <c r="A1886" s="158"/>
      <c r="B1886" s="36"/>
      <c r="C1886" s="43"/>
    </row>
    <row r="1887" spans="1:3" x14ac:dyDescent="0.2">
      <c r="A1887" s="158"/>
      <c r="B1887" s="36"/>
      <c r="C1887" s="43"/>
    </row>
    <row r="1888" spans="1:3" x14ac:dyDescent="0.2">
      <c r="A1888" s="158"/>
      <c r="B1888" s="36"/>
      <c r="C1888" s="43"/>
    </row>
    <row r="1889" spans="1:3" x14ac:dyDescent="0.2">
      <c r="A1889" s="158"/>
      <c r="B1889" s="36"/>
      <c r="C1889" s="43"/>
    </row>
    <row r="1890" spans="1:3" x14ac:dyDescent="0.2">
      <c r="A1890" s="158"/>
      <c r="B1890" s="36"/>
      <c r="C1890" s="43"/>
    </row>
    <row r="1891" spans="1:3" x14ac:dyDescent="0.2">
      <c r="A1891" s="158"/>
      <c r="B1891" s="36"/>
      <c r="C1891" s="43"/>
    </row>
    <row r="1892" spans="1:3" x14ac:dyDescent="0.2">
      <c r="A1892" s="158"/>
      <c r="B1892" s="36"/>
      <c r="C1892" s="43"/>
    </row>
    <row r="1893" spans="1:3" x14ac:dyDescent="0.2">
      <c r="A1893" s="158"/>
      <c r="B1893" s="36"/>
      <c r="C1893" s="43"/>
    </row>
    <row r="1894" spans="1:3" x14ac:dyDescent="0.2">
      <c r="A1894" s="158"/>
      <c r="B1894" s="36"/>
      <c r="C1894" s="43"/>
    </row>
    <row r="1895" spans="1:3" x14ac:dyDescent="0.2">
      <c r="A1895" s="158"/>
      <c r="B1895" s="36"/>
      <c r="C1895" s="43"/>
    </row>
    <row r="1896" spans="1:3" x14ac:dyDescent="0.2">
      <c r="A1896" s="158"/>
      <c r="B1896" s="36"/>
      <c r="C1896" s="43"/>
    </row>
    <row r="1897" spans="1:3" x14ac:dyDescent="0.2">
      <c r="A1897" s="158"/>
      <c r="B1897" s="36"/>
      <c r="C1897" s="43"/>
    </row>
    <row r="1898" spans="1:3" x14ac:dyDescent="0.2">
      <c r="A1898" s="158"/>
      <c r="B1898" s="36"/>
      <c r="C1898" s="43"/>
    </row>
    <row r="1899" spans="1:3" x14ac:dyDescent="0.2">
      <c r="A1899" s="158"/>
      <c r="B1899" s="36"/>
      <c r="C1899" s="43"/>
    </row>
    <row r="1900" spans="1:3" x14ac:dyDescent="0.2">
      <c r="A1900" s="158"/>
      <c r="B1900" s="36"/>
      <c r="C1900" s="43"/>
    </row>
    <row r="1901" spans="1:3" x14ac:dyDescent="0.2">
      <c r="A1901" s="158"/>
      <c r="B1901" s="36"/>
      <c r="C1901" s="43"/>
    </row>
    <row r="1902" spans="1:3" x14ac:dyDescent="0.2">
      <c r="A1902" s="158"/>
      <c r="B1902" s="36"/>
      <c r="C1902" s="43"/>
    </row>
    <row r="1903" spans="1:3" x14ac:dyDescent="0.2">
      <c r="A1903" s="158"/>
      <c r="B1903" s="36"/>
      <c r="C1903" s="43"/>
    </row>
    <row r="1904" spans="1:3" x14ac:dyDescent="0.2">
      <c r="A1904" s="158"/>
      <c r="B1904" s="36"/>
      <c r="C1904" s="43"/>
    </row>
    <row r="1905" spans="1:3" x14ac:dyDescent="0.2">
      <c r="A1905" s="158"/>
      <c r="B1905" s="36"/>
      <c r="C1905" s="43"/>
    </row>
    <row r="1906" spans="1:3" x14ac:dyDescent="0.2">
      <c r="A1906" s="158"/>
      <c r="B1906" s="36"/>
      <c r="C1906" s="43"/>
    </row>
    <row r="1907" spans="1:3" x14ac:dyDescent="0.2">
      <c r="A1907" s="158"/>
      <c r="B1907" s="36"/>
      <c r="C1907" s="43"/>
    </row>
    <row r="1908" spans="1:3" x14ac:dyDescent="0.2">
      <c r="A1908" s="158"/>
      <c r="B1908" s="36"/>
      <c r="C1908" s="43"/>
    </row>
    <row r="1909" spans="1:3" x14ac:dyDescent="0.2">
      <c r="A1909" s="158"/>
      <c r="B1909" s="36"/>
      <c r="C1909" s="43"/>
    </row>
    <row r="1910" spans="1:3" x14ac:dyDescent="0.2">
      <c r="A1910" s="158"/>
      <c r="B1910" s="36"/>
      <c r="C1910" s="43"/>
    </row>
    <row r="1911" spans="1:3" x14ac:dyDescent="0.2">
      <c r="A1911" s="158"/>
      <c r="B1911" s="36"/>
      <c r="C1911" s="43"/>
    </row>
    <row r="1912" spans="1:3" x14ac:dyDescent="0.2">
      <c r="A1912" s="158"/>
      <c r="B1912" s="36"/>
      <c r="C1912" s="43"/>
    </row>
    <row r="1913" spans="1:3" x14ac:dyDescent="0.2">
      <c r="A1913" s="158"/>
      <c r="B1913" s="36"/>
      <c r="C1913" s="43"/>
    </row>
    <row r="1914" spans="1:3" x14ac:dyDescent="0.2">
      <c r="A1914" s="158"/>
      <c r="B1914" s="36"/>
      <c r="C1914" s="43"/>
    </row>
    <row r="1915" spans="1:3" x14ac:dyDescent="0.2">
      <c r="A1915" s="158"/>
      <c r="B1915" s="36"/>
      <c r="C1915" s="43"/>
    </row>
    <row r="1916" spans="1:3" x14ac:dyDescent="0.2">
      <c r="A1916" s="158"/>
      <c r="B1916" s="36"/>
      <c r="C1916" s="43"/>
    </row>
    <row r="1917" spans="1:3" x14ac:dyDescent="0.2">
      <c r="A1917" s="158"/>
      <c r="B1917" s="36"/>
      <c r="C1917" s="43"/>
    </row>
    <row r="1918" spans="1:3" x14ac:dyDescent="0.2">
      <c r="A1918" s="158"/>
      <c r="B1918" s="36"/>
      <c r="C1918" s="43"/>
    </row>
    <row r="1919" spans="1:3" x14ac:dyDescent="0.2">
      <c r="A1919" s="158"/>
      <c r="B1919" s="36"/>
      <c r="C1919" s="43"/>
    </row>
    <row r="1920" spans="1:3" x14ac:dyDescent="0.2">
      <c r="A1920" s="158"/>
      <c r="B1920" s="36"/>
      <c r="C1920" s="43"/>
    </row>
    <row r="1921" spans="1:3" x14ac:dyDescent="0.2">
      <c r="A1921" s="158"/>
      <c r="B1921" s="36"/>
      <c r="C1921" s="43"/>
    </row>
    <row r="1922" spans="1:3" x14ac:dyDescent="0.2">
      <c r="A1922" s="158"/>
      <c r="B1922" s="36"/>
      <c r="C1922" s="43"/>
    </row>
    <row r="1923" spans="1:3" x14ac:dyDescent="0.2">
      <c r="A1923" s="158"/>
      <c r="B1923" s="36"/>
      <c r="C1923" s="43"/>
    </row>
    <row r="1924" spans="1:3" x14ac:dyDescent="0.2">
      <c r="A1924" s="158"/>
      <c r="B1924" s="36"/>
      <c r="C1924" s="43"/>
    </row>
    <row r="1925" spans="1:3" x14ac:dyDescent="0.2">
      <c r="A1925" s="158"/>
      <c r="B1925" s="36"/>
      <c r="C1925" s="43"/>
    </row>
    <row r="1926" spans="1:3" x14ac:dyDescent="0.2">
      <c r="A1926" s="158"/>
      <c r="B1926" s="36"/>
      <c r="C1926" s="43"/>
    </row>
    <row r="1927" spans="1:3" x14ac:dyDescent="0.2">
      <c r="A1927" s="158"/>
      <c r="B1927" s="36"/>
      <c r="C1927" s="43"/>
    </row>
    <row r="1928" spans="1:3" x14ac:dyDescent="0.2">
      <c r="A1928" s="158"/>
      <c r="B1928" s="36"/>
      <c r="C1928" s="43"/>
    </row>
    <row r="1929" spans="1:3" x14ac:dyDescent="0.2">
      <c r="A1929" s="158"/>
      <c r="B1929" s="36"/>
      <c r="C1929" s="43"/>
    </row>
    <row r="1930" spans="1:3" x14ac:dyDescent="0.2">
      <c r="A1930" s="158"/>
      <c r="B1930" s="36"/>
      <c r="C1930" s="43"/>
    </row>
    <row r="1931" spans="1:3" x14ac:dyDescent="0.2">
      <c r="A1931" s="158"/>
      <c r="B1931" s="36"/>
      <c r="C1931" s="43"/>
    </row>
    <row r="1932" spans="1:3" x14ac:dyDescent="0.2">
      <c r="A1932" s="158"/>
      <c r="B1932" s="36"/>
      <c r="C1932" s="43"/>
    </row>
    <row r="1933" spans="1:3" x14ac:dyDescent="0.2">
      <c r="A1933" s="158"/>
      <c r="B1933" s="36"/>
      <c r="C1933" s="43"/>
    </row>
    <row r="1934" spans="1:3" x14ac:dyDescent="0.2">
      <c r="A1934" s="158"/>
      <c r="B1934" s="36"/>
      <c r="C1934" s="43"/>
    </row>
    <row r="1935" spans="1:3" x14ac:dyDescent="0.2">
      <c r="A1935" s="158"/>
      <c r="B1935" s="36"/>
      <c r="C1935" s="43"/>
    </row>
    <row r="1936" spans="1:3" x14ac:dyDescent="0.2">
      <c r="A1936" s="158"/>
      <c r="B1936" s="36"/>
      <c r="C1936" s="43"/>
    </row>
    <row r="1937" spans="1:3" x14ac:dyDescent="0.2">
      <c r="A1937" s="158"/>
      <c r="B1937" s="36"/>
      <c r="C1937" s="43"/>
    </row>
    <row r="1938" spans="1:3" x14ac:dyDescent="0.2">
      <c r="A1938" s="158"/>
      <c r="B1938" s="36"/>
      <c r="C1938" s="43"/>
    </row>
    <row r="1939" spans="1:3" x14ac:dyDescent="0.2">
      <c r="A1939" s="158"/>
      <c r="B1939" s="36"/>
      <c r="C1939" s="43"/>
    </row>
    <row r="1940" spans="1:3" x14ac:dyDescent="0.2">
      <c r="A1940" s="158"/>
      <c r="B1940" s="36"/>
      <c r="C1940" s="43"/>
    </row>
    <row r="1941" spans="1:3" x14ac:dyDescent="0.2">
      <c r="A1941" s="158"/>
      <c r="B1941" s="36"/>
      <c r="C1941" s="43"/>
    </row>
    <row r="1942" spans="1:3" x14ac:dyDescent="0.2">
      <c r="A1942" s="158"/>
      <c r="B1942" s="36"/>
      <c r="C1942" s="43"/>
    </row>
    <row r="1943" spans="1:3" x14ac:dyDescent="0.2">
      <c r="A1943" s="158"/>
      <c r="B1943" s="36"/>
      <c r="C1943" s="43"/>
    </row>
    <row r="1944" spans="1:3" x14ac:dyDescent="0.2">
      <c r="A1944" s="158"/>
      <c r="B1944" s="36"/>
      <c r="C1944" s="43"/>
    </row>
    <row r="1945" spans="1:3" x14ac:dyDescent="0.2">
      <c r="A1945" s="158"/>
      <c r="B1945" s="36"/>
      <c r="C1945" s="43"/>
    </row>
    <row r="1946" spans="1:3" x14ac:dyDescent="0.2">
      <c r="A1946" s="158"/>
      <c r="B1946" s="36"/>
      <c r="C1946" s="43"/>
    </row>
    <row r="1947" spans="1:3" x14ac:dyDescent="0.2">
      <c r="A1947" s="158"/>
      <c r="B1947" s="36"/>
      <c r="C1947" s="43"/>
    </row>
    <row r="1948" spans="1:3" x14ac:dyDescent="0.2">
      <c r="A1948" s="158"/>
      <c r="B1948" s="36"/>
      <c r="C1948" s="43"/>
    </row>
    <row r="1949" spans="1:3" x14ac:dyDescent="0.2">
      <c r="A1949" s="158"/>
      <c r="B1949" s="36"/>
      <c r="C1949" s="43"/>
    </row>
    <row r="1950" spans="1:3" x14ac:dyDescent="0.2">
      <c r="A1950" s="158"/>
      <c r="B1950" s="36"/>
      <c r="C1950" s="43"/>
    </row>
    <row r="1951" spans="1:3" x14ac:dyDescent="0.2">
      <c r="A1951" s="158"/>
      <c r="B1951" s="36"/>
      <c r="C1951" s="43"/>
    </row>
    <row r="1952" spans="1:3" x14ac:dyDescent="0.2">
      <c r="A1952" s="158"/>
      <c r="B1952" s="36"/>
      <c r="C1952" s="43"/>
    </row>
    <row r="1953" spans="1:3" x14ac:dyDescent="0.2">
      <c r="A1953" s="158"/>
      <c r="B1953" s="36"/>
      <c r="C1953" s="43"/>
    </row>
    <row r="1954" spans="1:3" x14ac:dyDescent="0.2">
      <c r="A1954" s="158"/>
      <c r="B1954" s="36"/>
      <c r="C1954" s="43"/>
    </row>
    <row r="1955" spans="1:3" x14ac:dyDescent="0.2">
      <c r="A1955" s="158"/>
      <c r="B1955" s="36"/>
      <c r="C1955" s="43"/>
    </row>
    <row r="1956" spans="1:3" x14ac:dyDescent="0.2">
      <c r="A1956" s="158"/>
      <c r="B1956" s="36"/>
      <c r="C1956" s="43"/>
    </row>
    <row r="1957" spans="1:3" x14ac:dyDescent="0.2">
      <c r="A1957" s="158"/>
      <c r="B1957" s="36"/>
      <c r="C1957" s="43"/>
    </row>
    <row r="1958" spans="1:3" x14ac:dyDescent="0.2">
      <c r="A1958" s="158"/>
      <c r="B1958" s="36"/>
      <c r="C1958" s="43"/>
    </row>
    <row r="1959" spans="1:3" x14ac:dyDescent="0.2">
      <c r="A1959" s="158"/>
      <c r="B1959" s="36"/>
      <c r="C1959" s="43"/>
    </row>
    <row r="1960" spans="1:3" x14ac:dyDescent="0.2">
      <c r="A1960" s="158"/>
      <c r="B1960" s="36"/>
      <c r="C1960" s="43"/>
    </row>
    <row r="1961" spans="1:3" x14ac:dyDescent="0.2">
      <c r="A1961" s="158"/>
      <c r="B1961" s="36"/>
      <c r="C1961" s="43"/>
    </row>
    <row r="1962" spans="1:3" x14ac:dyDescent="0.2">
      <c r="A1962" s="158"/>
      <c r="B1962" s="36"/>
      <c r="C1962" s="43"/>
    </row>
    <row r="1963" spans="1:3" x14ac:dyDescent="0.2">
      <c r="A1963" s="158"/>
      <c r="B1963" s="36"/>
      <c r="C1963" s="43"/>
    </row>
    <row r="1964" spans="1:3" x14ac:dyDescent="0.2">
      <c r="A1964" s="158"/>
      <c r="B1964" s="36"/>
      <c r="C1964" s="43"/>
    </row>
    <row r="1965" spans="1:3" x14ac:dyDescent="0.2">
      <c r="A1965" s="158"/>
      <c r="B1965" s="36"/>
      <c r="C1965" s="43"/>
    </row>
    <row r="1966" spans="1:3" x14ac:dyDescent="0.2">
      <c r="A1966" s="158"/>
      <c r="B1966" s="36"/>
      <c r="C1966" s="43"/>
    </row>
    <row r="1967" spans="1:3" x14ac:dyDescent="0.2">
      <c r="A1967" s="158"/>
      <c r="B1967" s="36"/>
      <c r="C1967" s="43"/>
    </row>
    <row r="1968" spans="1:3" x14ac:dyDescent="0.2">
      <c r="A1968" s="158"/>
      <c r="B1968" s="36"/>
      <c r="C1968" s="43"/>
    </row>
    <row r="1969" spans="1:3" x14ac:dyDescent="0.2">
      <c r="A1969" s="158"/>
      <c r="B1969" s="36"/>
      <c r="C1969" s="43"/>
    </row>
    <row r="1970" spans="1:3" x14ac:dyDescent="0.2">
      <c r="A1970" s="158"/>
      <c r="B1970" s="36"/>
      <c r="C1970" s="43"/>
    </row>
    <row r="1971" spans="1:3" x14ac:dyDescent="0.2">
      <c r="A1971" s="158"/>
      <c r="B1971" s="36"/>
      <c r="C1971" s="43"/>
    </row>
    <row r="1972" spans="1:3" x14ac:dyDescent="0.2">
      <c r="A1972" s="158"/>
      <c r="B1972" s="36"/>
      <c r="C1972" s="43"/>
    </row>
    <row r="1973" spans="1:3" x14ac:dyDescent="0.2">
      <c r="A1973" s="158"/>
      <c r="B1973" s="36"/>
      <c r="C1973" s="43"/>
    </row>
    <row r="1974" spans="1:3" x14ac:dyDescent="0.2">
      <c r="A1974" s="158"/>
      <c r="B1974" s="36"/>
      <c r="C1974" s="43"/>
    </row>
    <row r="1975" spans="1:3" x14ac:dyDescent="0.2">
      <c r="A1975" s="158"/>
      <c r="B1975" s="36"/>
      <c r="C1975" s="43"/>
    </row>
    <row r="1976" spans="1:3" x14ac:dyDescent="0.2">
      <c r="A1976" s="158"/>
      <c r="B1976" s="36"/>
      <c r="C1976" s="43"/>
    </row>
    <row r="1977" spans="1:3" x14ac:dyDescent="0.2">
      <c r="A1977" s="158"/>
      <c r="B1977" s="36"/>
      <c r="C1977" s="43"/>
    </row>
    <row r="1978" spans="1:3" x14ac:dyDescent="0.2">
      <c r="A1978" s="158"/>
      <c r="B1978" s="36"/>
      <c r="C1978" s="43"/>
    </row>
    <row r="1979" spans="1:3" x14ac:dyDescent="0.2">
      <c r="A1979" s="158"/>
      <c r="B1979" s="36"/>
      <c r="C1979" s="43"/>
    </row>
    <row r="1980" spans="1:3" x14ac:dyDescent="0.2">
      <c r="A1980" s="158"/>
      <c r="B1980" s="36"/>
      <c r="C1980" s="43"/>
    </row>
    <row r="1981" spans="1:3" x14ac:dyDescent="0.2">
      <c r="A1981" s="158"/>
      <c r="B1981" s="36"/>
      <c r="C1981" s="43"/>
    </row>
    <row r="1982" spans="1:3" x14ac:dyDescent="0.2">
      <c r="A1982" s="158"/>
      <c r="B1982" s="36"/>
      <c r="C1982" s="43"/>
    </row>
    <row r="1983" spans="1:3" x14ac:dyDescent="0.2">
      <c r="A1983" s="158"/>
      <c r="B1983" s="36"/>
      <c r="C1983" s="43"/>
    </row>
    <row r="1984" spans="1:3" x14ac:dyDescent="0.2">
      <c r="A1984" s="158"/>
      <c r="B1984" s="36"/>
      <c r="C1984" s="43"/>
    </row>
    <row r="1985" spans="1:3" x14ac:dyDescent="0.2">
      <c r="A1985" s="158"/>
      <c r="B1985" s="36"/>
      <c r="C1985" s="43"/>
    </row>
    <row r="1986" spans="1:3" x14ac:dyDescent="0.2">
      <c r="A1986" s="158"/>
      <c r="B1986" s="36"/>
      <c r="C1986" s="43"/>
    </row>
    <row r="1987" spans="1:3" x14ac:dyDescent="0.2">
      <c r="A1987" s="158"/>
      <c r="B1987" s="36"/>
      <c r="C1987" s="43"/>
    </row>
    <row r="1988" spans="1:3" x14ac:dyDescent="0.2">
      <c r="A1988" s="158"/>
      <c r="B1988" s="36"/>
      <c r="C1988" s="43"/>
    </row>
    <row r="1989" spans="1:3" x14ac:dyDescent="0.2">
      <c r="A1989" s="158"/>
      <c r="B1989" s="36"/>
      <c r="C1989" s="43"/>
    </row>
    <row r="1990" spans="1:3" x14ac:dyDescent="0.2">
      <c r="A1990" s="158"/>
      <c r="B1990" s="36"/>
      <c r="C1990" s="43"/>
    </row>
    <row r="1991" spans="1:3" x14ac:dyDescent="0.2">
      <c r="A1991" s="158"/>
      <c r="B1991" s="36"/>
      <c r="C1991" s="43"/>
    </row>
    <row r="1992" spans="1:3" x14ac:dyDescent="0.2">
      <c r="A1992" s="158"/>
      <c r="B1992" s="36"/>
      <c r="C1992" s="43"/>
    </row>
    <row r="1993" spans="1:3" x14ac:dyDescent="0.2">
      <c r="A1993" s="158"/>
      <c r="B1993" s="36"/>
      <c r="C1993" s="43"/>
    </row>
    <row r="1994" spans="1:3" x14ac:dyDescent="0.2">
      <c r="A1994" s="158"/>
      <c r="B1994" s="36"/>
      <c r="C1994" s="43"/>
    </row>
    <row r="1995" spans="1:3" x14ac:dyDescent="0.2">
      <c r="A1995" s="158"/>
      <c r="B1995" s="36"/>
      <c r="C1995" s="43"/>
    </row>
    <row r="1996" spans="1:3" x14ac:dyDescent="0.2">
      <c r="A1996" s="158"/>
      <c r="B1996" s="36"/>
      <c r="C1996" s="43"/>
    </row>
    <row r="1997" spans="1:3" x14ac:dyDescent="0.2">
      <c r="A1997" s="158"/>
      <c r="B1997" s="36"/>
      <c r="C1997" s="43"/>
    </row>
    <row r="1998" spans="1:3" x14ac:dyDescent="0.2">
      <c r="A1998" s="158"/>
      <c r="B1998" s="36"/>
      <c r="C1998" s="43"/>
    </row>
    <row r="1999" spans="1:3" x14ac:dyDescent="0.2">
      <c r="A1999" s="158"/>
      <c r="B1999" s="36"/>
      <c r="C1999" s="43"/>
    </row>
    <row r="2000" spans="1:3" x14ac:dyDescent="0.2">
      <c r="A2000" s="158"/>
      <c r="B2000" s="36"/>
      <c r="C2000" s="43"/>
    </row>
    <row r="2001" spans="1:3" x14ac:dyDescent="0.2">
      <c r="A2001" s="158"/>
      <c r="B2001" s="36"/>
      <c r="C2001" s="43"/>
    </row>
    <row r="2002" spans="1:3" x14ac:dyDescent="0.2">
      <c r="A2002" s="158"/>
      <c r="B2002" s="36"/>
      <c r="C2002" s="43"/>
    </row>
    <row r="2003" spans="1:3" x14ac:dyDescent="0.2">
      <c r="A2003" s="158"/>
      <c r="B2003" s="36"/>
      <c r="C2003" s="43"/>
    </row>
    <row r="2004" spans="1:3" x14ac:dyDescent="0.2">
      <c r="A2004" s="158"/>
      <c r="B2004" s="36"/>
      <c r="C2004" s="43"/>
    </row>
    <row r="2005" spans="1:3" x14ac:dyDescent="0.2">
      <c r="A2005" s="158"/>
      <c r="B2005" s="36"/>
      <c r="C2005" s="43"/>
    </row>
    <row r="2006" spans="1:3" x14ac:dyDescent="0.2">
      <c r="A2006" s="158"/>
      <c r="B2006" s="36"/>
      <c r="C2006" s="43"/>
    </row>
    <row r="2007" spans="1:3" x14ac:dyDescent="0.2">
      <c r="A2007" s="158"/>
      <c r="B2007" s="36"/>
      <c r="C2007" s="43"/>
    </row>
    <row r="2008" spans="1:3" x14ac:dyDescent="0.2">
      <c r="A2008" s="158"/>
      <c r="B2008" s="36"/>
      <c r="C2008" s="43"/>
    </row>
    <row r="2009" spans="1:3" x14ac:dyDescent="0.2">
      <c r="A2009" s="158"/>
      <c r="B2009" s="36"/>
      <c r="C2009" s="43"/>
    </row>
    <row r="2010" spans="1:3" x14ac:dyDescent="0.2">
      <c r="A2010" s="158"/>
      <c r="B2010" s="36"/>
      <c r="C2010" s="43"/>
    </row>
    <row r="2011" spans="1:3" x14ac:dyDescent="0.2">
      <c r="A2011" s="158"/>
      <c r="B2011" s="36"/>
      <c r="C2011" s="43"/>
    </row>
    <row r="2012" spans="1:3" x14ac:dyDescent="0.2">
      <c r="A2012" s="158"/>
      <c r="B2012" s="36"/>
      <c r="C2012" s="43"/>
    </row>
    <row r="2013" spans="1:3" x14ac:dyDescent="0.2">
      <c r="A2013" s="158"/>
      <c r="B2013" s="36"/>
      <c r="C2013" s="43"/>
    </row>
    <row r="2014" spans="1:3" x14ac:dyDescent="0.2">
      <c r="A2014" s="158"/>
      <c r="B2014" s="36"/>
      <c r="C2014" s="43"/>
    </row>
    <row r="2015" spans="1:3" x14ac:dyDescent="0.2">
      <c r="A2015" s="158"/>
      <c r="B2015" s="36"/>
      <c r="C2015" s="43"/>
    </row>
    <row r="2016" spans="1:3" x14ac:dyDescent="0.2">
      <c r="A2016" s="158"/>
      <c r="B2016" s="36"/>
      <c r="C2016" s="43"/>
    </row>
    <row r="2017" spans="1:3" x14ac:dyDescent="0.2">
      <c r="A2017" s="158"/>
      <c r="B2017" s="36"/>
      <c r="C2017" s="43"/>
    </row>
    <row r="2018" spans="1:3" x14ac:dyDescent="0.2">
      <c r="A2018" s="158"/>
      <c r="B2018" s="36"/>
      <c r="C2018" s="43"/>
    </row>
    <row r="2019" spans="1:3" x14ac:dyDescent="0.2">
      <c r="A2019" s="158"/>
      <c r="B2019" s="36"/>
      <c r="C2019" s="43"/>
    </row>
    <row r="2020" spans="1:3" x14ac:dyDescent="0.2">
      <c r="A2020" s="158"/>
      <c r="B2020" s="36"/>
      <c r="C2020" s="43"/>
    </row>
    <row r="2021" spans="1:3" x14ac:dyDescent="0.2">
      <c r="A2021" s="158"/>
      <c r="B2021" s="36"/>
      <c r="C2021" s="43"/>
    </row>
    <row r="2022" spans="1:3" x14ac:dyDescent="0.2">
      <c r="A2022" s="158"/>
      <c r="B2022" s="36"/>
      <c r="C2022" s="43"/>
    </row>
    <row r="2023" spans="1:3" x14ac:dyDescent="0.2">
      <c r="A2023" s="158"/>
      <c r="B2023" s="36"/>
      <c r="C2023" s="43"/>
    </row>
    <row r="2024" spans="1:3" x14ac:dyDescent="0.2">
      <c r="A2024" s="158"/>
      <c r="B2024" s="36"/>
      <c r="C2024" s="43"/>
    </row>
    <row r="2025" spans="1:3" x14ac:dyDescent="0.2">
      <c r="A2025" s="158"/>
      <c r="B2025" s="36"/>
      <c r="C2025" s="43"/>
    </row>
    <row r="2026" spans="1:3" x14ac:dyDescent="0.2">
      <c r="A2026" s="158"/>
      <c r="B2026" s="36"/>
      <c r="C2026" s="43"/>
    </row>
    <row r="2027" spans="1:3" x14ac:dyDescent="0.2">
      <c r="A2027" s="158"/>
      <c r="B2027" s="36"/>
      <c r="C2027" s="43"/>
    </row>
    <row r="2028" spans="1:3" x14ac:dyDescent="0.2">
      <c r="A2028" s="158"/>
      <c r="B2028" s="36"/>
      <c r="C2028" s="43"/>
    </row>
    <row r="2029" spans="1:3" x14ac:dyDescent="0.2">
      <c r="A2029" s="158"/>
      <c r="B2029" s="36"/>
      <c r="C2029" s="43"/>
    </row>
    <row r="2030" spans="1:3" x14ac:dyDescent="0.2">
      <c r="A2030" s="158"/>
      <c r="B2030" s="36"/>
      <c r="C2030" s="43"/>
    </row>
    <row r="2031" spans="1:3" x14ac:dyDescent="0.2">
      <c r="A2031" s="158"/>
      <c r="B2031" s="36"/>
      <c r="C2031" s="43"/>
    </row>
    <row r="2032" spans="1:3" x14ac:dyDescent="0.2">
      <c r="A2032" s="158"/>
      <c r="B2032" s="36"/>
      <c r="C2032" s="43"/>
    </row>
    <row r="2033" spans="1:3" x14ac:dyDescent="0.2">
      <c r="A2033" s="158"/>
      <c r="B2033" s="36"/>
      <c r="C2033" s="43"/>
    </row>
    <row r="2034" spans="1:3" x14ac:dyDescent="0.2">
      <c r="A2034" s="158"/>
      <c r="B2034" s="36"/>
      <c r="C2034" s="43"/>
    </row>
    <row r="2035" spans="1:3" x14ac:dyDescent="0.2">
      <c r="A2035" s="158"/>
      <c r="B2035" s="36"/>
      <c r="C2035" s="43"/>
    </row>
    <row r="2036" spans="1:3" x14ac:dyDescent="0.2">
      <c r="A2036" s="158"/>
      <c r="B2036" s="36"/>
      <c r="C2036" s="43"/>
    </row>
    <row r="2037" spans="1:3" x14ac:dyDescent="0.2">
      <c r="A2037" s="158"/>
      <c r="B2037" s="36"/>
      <c r="C2037" s="43"/>
    </row>
    <row r="2038" spans="1:3" x14ac:dyDescent="0.2">
      <c r="A2038" s="158"/>
      <c r="B2038" s="36"/>
      <c r="C2038" s="43"/>
    </row>
    <row r="2039" spans="1:3" x14ac:dyDescent="0.2">
      <c r="A2039" s="158"/>
      <c r="B2039" s="36"/>
      <c r="C2039" s="43"/>
    </row>
    <row r="2040" spans="1:3" x14ac:dyDescent="0.2">
      <c r="A2040" s="158"/>
      <c r="B2040" s="36"/>
      <c r="C2040" s="43"/>
    </row>
    <row r="2041" spans="1:3" x14ac:dyDescent="0.2">
      <c r="A2041" s="158"/>
      <c r="B2041" s="36"/>
      <c r="C2041" s="43"/>
    </row>
    <row r="2042" spans="1:3" x14ac:dyDescent="0.2">
      <c r="A2042" s="158"/>
      <c r="B2042" s="36"/>
      <c r="C2042" s="43"/>
    </row>
    <row r="2043" spans="1:3" x14ac:dyDescent="0.2">
      <c r="A2043" s="158"/>
      <c r="B2043" s="36"/>
      <c r="C2043" s="43"/>
    </row>
    <row r="2044" spans="1:3" x14ac:dyDescent="0.2">
      <c r="A2044" s="158"/>
      <c r="B2044" s="36"/>
      <c r="C2044" s="43"/>
    </row>
    <row r="2045" spans="1:3" x14ac:dyDescent="0.2">
      <c r="A2045" s="158"/>
      <c r="B2045" s="36"/>
      <c r="C2045" s="43"/>
    </row>
    <row r="2046" spans="1:3" x14ac:dyDescent="0.2">
      <c r="A2046" s="158"/>
      <c r="B2046" s="36"/>
      <c r="C2046" s="43"/>
    </row>
    <row r="2047" spans="1:3" x14ac:dyDescent="0.2">
      <c r="A2047" s="158"/>
      <c r="B2047" s="36"/>
      <c r="C2047" s="43"/>
    </row>
    <row r="2048" spans="1:3" x14ac:dyDescent="0.2">
      <c r="A2048" s="158"/>
      <c r="B2048" s="36"/>
      <c r="C2048" s="43"/>
    </row>
    <row r="2049" spans="1:3" x14ac:dyDescent="0.2">
      <c r="A2049" s="158"/>
      <c r="B2049" s="36"/>
      <c r="C2049" s="43"/>
    </row>
    <row r="2050" spans="1:3" x14ac:dyDescent="0.2">
      <c r="A2050" s="158"/>
      <c r="B2050" s="36"/>
      <c r="C2050" s="43"/>
    </row>
    <row r="2051" spans="1:3" x14ac:dyDescent="0.2">
      <c r="A2051" s="158"/>
      <c r="B2051" s="36"/>
      <c r="C2051" s="43"/>
    </row>
    <row r="2052" spans="1:3" x14ac:dyDescent="0.2">
      <c r="A2052" s="158"/>
      <c r="B2052" s="36"/>
      <c r="C2052" s="43"/>
    </row>
    <row r="2053" spans="1:3" x14ac:dyDescent="0.2">
      <c r="A2053" s="158"/>
      <c r="B2053" s="36"/>
      <c r="C2053" s="43"/>
    </row>
    <row r="2054" spans="1:3" x14ac:dyDescent="0.2">
      <c r="A2054" s="158"/>
      <c r="B2054" s="36"/>
      <c r="C2054" s="43"/>
    </row>
    <row r="2055" spans="1:3" x14ac:dyDescent="0.2">
      <c r="A2055" s="158"/>
      <c r="B2055" s="36"/>
      <c r="C2055" s="43"/>
    </row>
    <row r="2056" spans="1:3" x14ac:dyDescent="0.2">
      <c r="A2056" s="158"/>
      <c r="B2056" s="36"/>
      <c r="C2056" s="43"/>
    </row>
    <row r="2057" spans="1:3" x14ac:dyDescent="0.2">
      <c r="A2057" s="158"/>
      <c r="B2057" s="36"/>
      <c r="C2057" s="43"/>
    </row>
    <row r="2058" spans="1:3" x14ac:dyDescent="0.2">
      <c r="A2058" s="158"/>
      <c r="B2058" s="36"/>
      <c r="C2058" s="43"/>
    </row>
    <row r="2059" spans="1:3" x14ac:dyDescent="0.2">
      <c r="A2059" s="158"/>
      <c r="B2059" s="36"/>
      <c r="C2059" s="43"/>
    </row>
    <row r="2060" spans="1:3" x14ac:dyDescent="0.2">
      <c r="A2060" s="158"/>
      <c r="B2060" s="36"/>
      <c r="C2060" s="43"/>
    </row>
    <row r="2061" spans="1:3" x14ac:dyDescent="0.2">
      <c r="A2061" s="158"/>
      <c r="B2061" s="36"/>
      <c r="C2061" s="43"/>
    </row>
    <row r="2062" spans="1:3" x14ac:dyDescent="0.2">
      <c r="A2062" s="158"/>
      <c r="B2062" s="36"/>
      <c r="C2062" s="43"/>
    </row>
    <row r="2063" spans="1:3" x14ac:dyDescent="0.2">
      <c r="A2063" s="158"/>
      <c r="B2063" s="36"/>
      <c r="C2063" s="43"/>
    </row>
    <row r="2064" spans="1:3" x14ac:dyDescent="0.2">
      <c r="A2064" s="158"/>
      <c r="B2064" s="36"/>
      <c r="C2064" s="43"/>
    </row>
    <row r="2065" spans="1:3" x14ac:dyDescent="0.2">
      <c r="A2065" s="158"/>
      <c r="B2065" s="36"/>
      <c r="C2065" s="43"/>
    </row>
    <row r="2066" spans="1:3" x14ac:dyDescent="0.2">
      <c r="A2066" s="158"/>
      <c r="B2066" s="36"/>
      <c r="C2066" s="43"/>
    </row>
    <row r="2067" spans="1:3" x14ac:dyDescent="0.2">
      <c r="A2067" s="158"/>
      <c r="B2067" s="36"/>
      <c r="C2067" s="43"/>
    </row>
    <row r="2068" spans="1:3" x14ac:dyDescent="0.2">
      <c r="A2068" s="158"/>
      <c r="B2068" s="36"/>
      <c r="C2068" s="43"/>
    </row>
    <row r="2069" spans="1:3" x14ac:dyDescent="0.2">
      <c r="A2069" s="158"/>
      <c r="B2069" s="36"/>
      <c r="C2069" s="43"/>
    </row>
    <row r="2070" spans="1:3" x14ac:dyDescent="0.2">
      <c r="A2070" s="158"/>
      <c r="B2070" s="36"/>
      <c r="C2070" s="43"/>
    </row>
    <row r="2071" spans="1:3" x14ac:dyDescent="0.2">
      <c r="A2071" s="158"/>
      <c r="B2071" s="36"/>
      <c r="C2071" s="43"/>
    </row>
    <row r="2072" spans="1:3" x14ac:dyDescent="0.2">
      <c r="A2072" s="158"/>
      <c r="B2072" s="36"/>
      <c r="C2072" s="43"/>
    </row>
    <row r="2073" spans="1:3" x14ac:dyDescent="0.2">
      <c r="A2073" s="158"/>
      <c r="B2073" s="36"/>
      <c r="C2073" s="43"/>
    </row>
    <row r="2074" spans="1:3" x14ac:dyDescent="0.2">
      <c r="A2074" s="158"/>
      <c r="B2074" s="36"/>
      <c r="C2074" s="43"/>
    </row>
    <row r="2075" spans="1:3" x14ac:dyDescent="0.2">
      <c r="A2075" s="158"/>
      <c r="B2075" s="36"/>
      <c r="C2075" s="43"/>
    </row>
    <row r="2076" spans="1:3" x14ac:dyDescent="0.2">
      <c r="A2076" s="158"/>
      <c r="B2076" s="36"/>
      <c r="C2076" s="43"/>
    </row>
    <row r="2077" spans="1:3" x14ac:dyDescent="0.2">
      <c r="A2077" s="158"/>
      <c r="B2077" s="36"/>
      <c r="C2077" s="43"/>
    </row>
    <row r="2078" spans="1:3" x14ac:dyDescent="0.2">
      <c r="A2078" s="158"/>
      <c r="B2078" s="36"/>
      <c r="C2078" s="43"/>
    </row>
    <row r="2079" spans="1:3" x14ac:dyDescent="0.2">
      <c r="A2079" s="158"/>
      <c r="B2079" s="36"/>
      <c r="C2079" s="43"/>
    </row>
    <row r="2080" spans="1:3" x14ac:dyDescent="0.2">
      <c r="A2080" s="158"/>
      <c r="B2080" s="36"/>
      <c r="C2080" s="43"/>
    </row>
    <row r="2081" spans="1:3" x14ac:dyDescent="0.2">
      <c r="A2081" s="158"/>
      <c r="B2081" s="36"/>
      <c r="C2081" s="43"/>
    </row>
    <row r="2082" spans="1:3" x14ac:dyDescent="0.2">
      <c r="A2082" s="158"/>
      <c r="B2082" s="36"/>
      <c r="C2082" s="43"/>
    </row>
    <row r="2083" spans="1:3" x14ac:dyDescent="0.2">
      <c r="A2083" s="158"/>
      <c r="B2083" s="36"/>
      <c r="C2083" s="43"/>
    </row>
    <row r="2084" spans="1:3" x14ac:dyDescent="0.2">
      <c r="A2084" s="158"/>
      <c r="B2084" s="36"/>
      <c r="C2084" s="43"/>
    </row>
    <row r="2085" spans="1:3" x14ac:dyDescent="0.2">
      <c r="A2085" s="158"/>
      <c r="B2085" s="36"/>
      <c r="C2085" s="43"/>
    </row>
    <row r="2086" spans="1:3" x14ac:dyDescent="0.2">
      <c r="A2086" s="158"/>
      <c r="B2086" s="36"/>
      <c r="C2086" s="43"/>
    </row>
    <row r="2087" spans="1:3" x14ac:dyDescent="0.2">
      <c r="A2087" s="158"/>
      <c r="B2087" s="36"/>
      <c r="C2087" s="43"/>
    </row>
    <row r="2088" spans="1:3" x14ac:dyDescent="0.2">
      <c r="A2088" s="158"/>
      <c r="B2088" s="36"/>
      <c r="C2088" s="43"/>
    </row>
    <row r="2089" spans="1:3" x14ac:dyDescent="0.2">
      <c r="A2089" s="158"/>
      <c r="B2089" s="36"/>
      <c r="C2089" s="43"/>
    </row>
    <row r="2090" spans="1:3" x14ac:dyDescent="0.2">
      <c r="A2090" s="158"/>
      <c r="B2090" s="36"/>
      <c r="C2090" s="43"/>
    </row>
    <row r="2091" spans="1:3" x14ac:dyDescent="0.2">
      <c r="A2091" s="158"/>
      <c r="B2091" s="36"/>
      <c r="C2091" s="43"/>
    </row>
    <row r="2092" spans="1:3" x14ac:dyDescent="0.2">
      <c r="A2092" s="158"/>
      <c r="B2092" s="36"/>
      <c r="C2092" s="43"/>
    </row>
    <row r="2093" spans="1:3" x14ac:dyDescent="0.2">
      <c r="A2093" s="158"/>
      <c r="B2093" s="36"/>
      <c r="C2093" s="43"/>
    </row>
    <row r="2094" spans="1:3" x14ac:dyDescent="0.2">
      <c r="A2094" s="158"/>
      <c r="B2094" s="36"/>
      <c r="C2094" s="43"/>
    </row>
    <row r="2095" spans="1:3" x14ac:dyDescent="0.2">
      <c r="A2095" s="158"/>
      <c r="B2095" s="36"/>
      <c r="C2095" s="43"/>
    </row>
    <row r="2096" spans="1:3" x14ac:dyDescent="0.2">
      <c r="A2096" s="158"/>
      <c r="B2096" s="36"/>
      <c r="C2096" s="43"/>
    </row>
    <row r="2097" spans="1:3" x14ac:dyDescent="0.2">
      <c r="A2097" s="158"/>
      <c r="B2097" s="36"/>
      <c r="C2097" s="43"/>
    </row>
    <row r="2098" spans="1:3" x14ac:dyDescent="0.2">
      <c r="A2098" s="158"/>
      <c r="B2098" s="36"/>
      <c r="C2098" s="43"/>
    </row>
    <row r="2099" spans="1:3" x14ac:dyDescent="0.2">
      <c r="A2099" s="158"/>
      <c r="B2099" s="36"/>
      <c r="C2099" s="43"/>
    </row>
    <row r="2100" spans="1:3" x14ac:dyDescent="0.2">
      <c r="A2100" s="158"/>
      <c r="B2100" s="36"/>
      <c r="C2100" s="43"/>
    </row>
    <row r="2101" spans="1:3" x14ac:dyDescent="0.2">
      <c r="A2101" s="158"/>
      <c r="B2101" s="36"/>
      <c r="C2101" s="43"/>
    </row>
    <row r="2102" spans="1:3" x14ac:dyDescent="0.2">
      <c r="A2102" s="158"/>
      <c r="B2102" s="36"/>
      <c r="C2102" s="43"/>
    </row>
    <row r="2103" spans="1:3" x14ac:dyDescent="0.2">
      <c r="A2103" s="158"/>
      <c r="B2103" s="36"/>
      <c r="C2103" s="43"/>
    </row>
    <row r="2104" spans="1:3" x14ac:dyDescent="0.2">
      <c r="A2104" s="158"/>
      <c r="B2104" s="36"/>
      <c r="C2104" s="43"/>
    </row>
    <row r="2105" spans="1:3" x14ac:dyDescent="0.2">
      <c r="A2105" s="158"/>
      <c r="B2105" s="36"/>
      <c r="C2105" s="43"/>
    </row>
    <row r="2106" spans="1:3" x14ac:dyDescent="0.2">
      <c r="A2106" s="158"/>
      <c r="B2106" s="36"/>
      <c r="C2106" s="43"/>
    </row>
    <row r="2107" spans="1:3" x14ac:dyDescent="0.2">
      <c r="A2107" s="158"/>
      <c r="B2107" s="36"/>
      <c r="C2107" s="43"/>
    </row>
    <row r="2108" spans="1:3" x14ac:dyDescent="0.2">
      <c r="A2108" s="158"/>
      <c r="B2108" s="36"/>
      <c r="C2108" s="43"/>
    </row>
    <row r="2109" spans="1:3" x14ac:dyDescent="0.2">
      <c r="A2109" s="158"/>
      <c r="B2109" s="36"/>
      <c r="C2109" s="43"/>
    </row>
    <row r="2110" spans="1:3" x14ac:dyDescent="0.2">
      <c r="A2110" s="158"/>
      <c r="B2110" s="36"/>
      <c r="C2110" s="43"/>
    </row>
    <row r="2111" spans="1:3" x14ac:dyDescent="0.2">
      <c r="A2111" s="158"/>
      <c r="B2111" s="36"/>
      <c r="C2111" s="43"/>
    </row>
    <row r="2112" spans="1:3" x14ac:dyDescent="0.2">
      <c r="A2112" s="158"/>
      <c r="B2112" s="36"/>
      <c r="C2112" s="43"/>
    </row>
    <row r="2113" spans="1:3" x14ac:dyDescent="0.2">
      <c r="A2113" s="158"/>
      <c r="B2113" s="36"/>
      <c r="C2113" s="43"/>
    </row>
    <row r="2114" spans="1:3" x14ac:dyDescent="0.2">
      <c r="A2114" s="158"/>
      <c r="B2114" s="36"/>
      <c r="C2114" s="43"/>
    </row>
    <row r="2115" spans="1:3" x14ac:dyDescent="0.2">
      <c r="A2115" s="158"/>
      <c r="B2115" s="36"/>
      <c r="C2115" s="43"/>
    </row>
    <row r="2116" spans="1:3" x14ac:dyDescent="0.2">
      <c r="A2116" s="158"/>
      <c r="B2116" s="36"/>
      <c r="C2116" s="43"/>
    </row>
    <row r="2117" spans="1:3" x14ac:dyDescent="0.2">
      <c r="A2117" s="158"/>
      <c r="B2117" s="36"/>
      <c r="C2117" s="43"/>
    </row>
    <row r="2118" spans="1:3" x14ac:dyDescent="0.2">
      <c r="A2118" s="158"/>
      <c r="B2118" s="36"/>
      <c r="C2118" s="43"/>
    </row>
    <row r="2119" spans="1:3" x14ac:dyDescent="0.2">
      <c r="A2119" s="158"/>
      <c r="B2119" s="36"/>
      <c r="C2119" s="43"/>
    </row>
    <row r="2120" spans="1:3" x14ac:dyDescent="0.2">
      <c r="A2120" s="158"/>
      <c r="B2120" s="36"/>
      <c r="C2120" s="43"/>
    </row>
    <row r="2121" spans="1:3" x14ac:dyDescent="0.2">
      <c r="A2121" s="158"/>
      <c r="B2121" s="36"/>
      <c r="C2121" s="43"/>
    </row>
    <row r="2122" spans="1:3" x14ac:dyDescent="0.2">
      <c r="A2122" s="158"/>
      <c r="B2122" s="36"/>
      <c r="C2122" s="43"/>
    </row>
    <row r="2123" spans="1:3" x14ac:dyDescent="0.2">
      <c r="A2123" s="158"/>
      <c r="B2123" s="36"/>
      <c r="C2123" s="43"/>
    </row>
    <row r="2124" spans="1:3" x14ac:dyDescent="0.2">
      <c r="A2124" s="158"/>
      <c r="B2124" s="36"/>
      <c r="C2124" s="43"/>
    </row>
    <row r="2125" spans="1:3" x14ac:dyDescent="0.2">
      <c r="A2125" s="158"/>
      <c r="B2125" s="36"/>
      <c r="C2125" s="43"/>
    </row>
    <row r="2126" spans="1:3" x14ac:dyDescent="0.2">
      <c r="A2126" s="158"/>
      <c r="B2126" s="36"/>
      <c r="C2126" s="43"/>
    </row>
    <row r="2127" spans="1:3" x14ac:dyDescent="0.2">
      <c r="A2127" s="158"/>
      <c r="B2127" s="36"/>
      <c r="C2127" s="43"/>
    </row>
    <row r="2128" spans="1:3" x14ac:dyDescent="0.2">
      <c r="A2128" s="158"/>
      <c r="B2128" s="36"/>
      <c r="C2128" s="43"/>
    </row>
    <row r="2129" spans="1:3" x14ac:dyDescent="0.2">
      <c r="A2129" s="158"/>
      <c r="B2129" s="36"/>
      <c r="C2129" s="43"/>
    </row>
    <row r="2130" spans="1:3" x14ac:dyDescent="0.2">
      <c r="A2130" s="158"/>
      <c r="B2130" s="36"/>
      <c r="C2130" s="43"/>
    </row>
    <row r="2131" spans="1:3" x14ac:dyDescent="0.2">
      <c r="A2131" s="158"/>
      <c r="B2131" s="36"/>
      <c r="C2131" s="43"/>
    </row>
    <row r="2132" spans="1:3" x14ac:dyDescent="0.2">
      <c r="A2132" s="158"/>
      <c r="B2132" s="36"/>
      <c r="C2132" s="43"/>
    </row>
    <row r="2133" spans="1:3" x14ac:dyDescent="0.2">
      <c r="A2133" s="158"/>
      <c r="B2133" s="36"/>
      <c r="C2133" s="43"/>
    </row>
    <row r="2134" spans="1:3" x14ac:dyDescent="0.2">
      <c r="A2134" s="158"/>
      <c r="B2134" s="36"/>
      <c r="C2134" s="43"/>
    </row>
    <row r="2135" spans="1:3" x14ac:dyDescent="0.2">
      <c r="A2135" s="158"/>
      <c r="B2135" s="36"/>
      <c r="C2135" s="43"/>
    </row>
    <row r="2136" spans="1:3" x14ac:dyDescent="0.2">
      <c r="A2136" s="158"/>
      <c r="B2136" s="36"/>
      <c r="C2136" s="43"/>
    </row>
    <row r="2137" spans="1:3" x14ac:dyDescent="0.2">
      <c r="A2137" s="158"/>
      <c r="B2137" s="36"/>
      <c r="C2137" s="43"/>
    </row>
    <row r="2138" spans="1:3" x14ac:dyDescent="0.2">
      <c r="A2138" s="158"/>
      <c r="B2138" s="36"/>
      <c r="C2138" s="43"/>
    </row>
    <row r="2139" spans="1:3" x14ac:dyDescent="0.2">
      <c r="A2139" s="158"/>
      <c r="B2139" s="36"/>
      <c r="C2139" s="43"/>
    </row>
    <row r="2140" spans="1:3" x14ac:dyDescent="0.2">
      <c r="A2140" s="158"/>
      <c r="B2140" s="36"/>
      <c r="C2140" s="43"/>
    </row>
    <row r="2141" spans="1:3" x14ac:dyDescent="0.2">
      <c r="A2141" s="158"/>
      <c r="B2141" s="36"/>
      <c r="C2141" s="43"/>
    </row>
    <row r="2142" spans="1:3" x14ac:dyDescent="0.2">
      <c r="A2142" s="158"/>
      <c r="B2142" s="36"/>
      <c r="C2142" s="43"/>
    </row>
    <row r="2143" spans="1:3" x14ac:dyDescent="0.2">
      <c r="A2143" s="158"/>
      <c r="B2143" s="36"/>
      <c r="C2143" s="43"/>
    </row>
    <row r="2144" spans="1:3" x14ac:dyDescent="0.2">
      <c r="A2144" s="158"/>
      <c r="B2144" s="36"/>
      <c r="C2144" s="43"/>
    </row>
    <row r="2145" spans="1:3" x14ac:dyDescent="0.2">
      <c r="A2145" s="158"/>
      <c r="B2145" s="36"/>
      <c r="C2145" s="43"/>
    </row>
    <row r="2146" spans="1:3" x14ac:dyDescent="0.2">
      <c r="A2146" s="158"/>
      <c r="B2146" s="36"/>
      <c r="C2146" s="43"/>
    </row>
    <row r="2147" spans="1:3" x14ac:dyDescent="0.2">
      <c r="A2147" s="158"/>
      <c r="B2147" s="36"/>
      <c r="C2147" s="43"/>
    </row>
    <row r="2148" spans="1:3" x14ac:dyDescent="0.2">
      <c r="A2148" s="158"/>
      <c r="B2148" s="36"/>
      <c r="C2148" s="43"/>
    </row>
    <row r="2149" spans="1:3" x14ac:dyDescent="0.2">
      <c r="A2149" s="158"/>
      <c r="B2149" s="36"/>
      <c r="C2149" s="43"/>
    </row>
    <row r="2150" spans="1:3" x14ac:dyDescent="0.2">
      <c r="A2150" s="158"/>
      <c r="B2150" s="36"/>
      <c r="C2150" s="43"/>
    </row>
    <row r="2151" spans="1:3" x14ac:dyDescent="0.2">
      <c r="A2151" s="158"/>
      <c r="B2151" s="36"/>
      <c r="C2151" s="43"/>
    </row>
    <row r="2152" spans="1:3" x14ac:dyDescent="0.2">
      <c r="A2152" s="158"/>
      <c r="B2152" s="36"/>
      <c r="C2152" s="43"/>
    </row>
    <row r="2153" spans="1:3" x14ac:dyDescent="0.2">
      <c r="A2153" s="158"/>
      <c r="B2153" s="36"/>
      <c r="C2153" s="43"/>
    </row>
    <row r="2154" spans="1:3" x14ac:dyDescent="0.2">
      <c r="A2154" s="158"/>
      <c r="B2154" s="36"/>
      <c r="C2154" s="43"/>
    </row>
    <row r="2155" spans="1:3" x14ac:dyDescent="0.2">
      <c r="A2155" s="158"/>
      <c r="B2155" s="36"/>
      <c r="C2155" s="43"/>
    </row>
    <row r="2156" spans="1:3" x14ac:dyDescent="0.2">
      <c r="A2156" s="158"/>
      <c r="B2156" s="36"/>
      <c r="C2156" s="43"/>
    </row>
    <row r="2157" spans="1:3" x14ac:dyDescent="0.2">
      <c r="A2157" s="158"/>
      <c r="B2157" s="36"/>
      <c r="C2157" s="43"/>
    </row>
    <row r="2158" spans="1:3" x14ac:dyDescent="0.2">
      <c r="A2158" s="158"/>
      <c r="B2158" s="36"/>
      <c r="C2158" s="43"/>
    </row>
    <row r="2159" spans="1:3" x14ac:dyDescent="0.2">
      <c r="A2159" s="158"/>
      <c r="B2159" s="36"/>
      <c r="C2159" s="43"/>
    </row>
    <row r="2160" spans="1:3" x14ac:dyDescent="0.2">
      <c r="A2160" s="158"/>
      <c r="B2160" s="36"/>
      <c r="C2160" s="43"/>
    </row>
    <row r="2161" spans="1:3" x14ac:dyDescent="0.2">
      <c r="A2161" s="158"/>
      <c r="B2161" s="36"/>
      <c r="C2161" s="43"/>
    </row>
    <row r="2162" spans="1:3" x14ac:dyDescent="0.2">
      <c r="A2162" s="158"/>
      <c r="B2162" s="36"/>
      <c r="C2162" s="43"/>
    </row>
    <row r="2163" spans="1:3" x14ac:dyDescent="0.2">
      <c r="A2163" s="158"/>
      <c r="B2163" s="36"/>
      <c r="C2163" s="43"/>
    </row>
    <row r="2164" spans="1:3" x14ac:dyDescent="0.2">
      <c r="A2164" s="158"/>
      <c r="B2164" s="36"/>
      <c r="C2164" s="43"/>
    </row>
    <row r="2165" spans="1:3" x14ac:dyDescent="0.2">
      <c r="A2165" s="158"/>
      <c r="B2165" s="36"/>
      <c r="C2165" s="43"/>
    </row>
    <row r="2166" spans="1:3" x14ac:dyDescent="0.2">
      <c r="A2166" s="158"/>
      <c r="B2166" s="36"/>
      <c r="C2166" s="43"/>
    </row>
    <row r="2167" spans="1:3" x14ac:dyDescent="0.2">
      <c r="A2167" s="158"/>
      <c r="B2167" s="36"/>
      <c r="C2167" s="43"/>
    </row>
    <row r="2168" spans="1:3" x14ac:dyDescent="0.2">
      <c r="A2168" s="158"/>
      <c r="B2168" s="36"/>
      <c r="C2168" s="43"/>
    </row>
    <row r="2169" spans="1:3" x14ac:dyDescent="0.2">
      <c r="A2169" s="158"/>
      <c r="B2169" s="36"/>
      <c r="C2169" s="43"/>
    </row>
    <row r="2170" spans="1:3" x14ac:dyDescent="0.2">
      <c r="A2170" s="158"/>
      <c r="B2170" s="36"/>
      <c r="C2170" s="43"/>
    </row>
    <row r="2171" spans="1:3" x14ac:dyDescent="0.2">
      <c r="A2171" s="158"/>
      <c r="B2171" s="36"/>
      <c r="C2171" s="43"/>
    </row>
    <row r="2172" spans="1:3" x14ac:dyDescent="0.2">
      <c r="A2172" s="158"/>
      <c r="B2172" s="36"/>
      <c r="C2172" s="43"/>
    </row>
    <row r="2173" spans="1:3" x14ac:dyDescent="0.2">
      <c r="A2173" s="158"/>
      <c r="B2173" s="36"/>
      <c r="C2173" s="43"/>
    </row>
    <row r="2174" spans="1:3" x14ac:dyDescent="0.2">
      <c r="A2174" s="158"/>
      <c r="B2174" s="36"/>
      <c r="C2174" s="43"/>
    </row>
    <row r="2175" spans="1:3" x14ac:dyDescent="0.2">
      <c r="A2175" s="158"/>
      <c r="B2175" s="36"/>
      <c r="C2175" s="43"/>
    </row>
    <row r="2176" spans="1:3" x14ac:dyDescent="0.2">
      <c r="A2176" s="158"/>
      <c r="B2176" s="36"/>
      <c r="C2176" s="43"/>
    </row>
    <row r="2177" spans="1:3" x14ac:dyDescent="0.2">
      <c r="A2177" s="158"/>
      <c r="B2177" s="36"/>
      <c r="C2177" s="43"/>
    </row>
    <row r="2178" spans="1:3" x14ac:dyDescent="0.2">
      <c r="A2178" s="158"/>
      <c r="B2178" s="36"/>
      <c r="C2178" s="43"/>
    </row>
    <row r="2179" spans="1:3" x14ac:dyDescent="0.2">
      <c r="A2179" s="158"/>
      <c r="B2179" s="36"/>
      <c r="C2179" s="43"/>
    </row>
    <row r="2180" spans="1:3" x14ac:dyDescent="0.2">
      <c r="A2180" s="158"/>
      <c r="B2180" s="36"/>
      <c r="C2180" s="43"/>
    </row>
    <row r="2181" spans="1:3" x14ac:dyDescent="0.2">
      <c r="A2181" s="158"/>
      <c r="B2181" s="36"/>
      <c r="C2181" s="43"/>
    </row>
    <row r="2182" spans="1:3" x14ac:dyDescent="0.2">
      <c r="A2182" s="158"/>
      <c r="B2182" s="36"/>
      <c r="C2182" s="43"/>
    </row>
    <row r="2183" spans="1:3" x14ac:dyDescent="0.2">
      <c r="A2183" s="158"/>
      <c r="B2183" s="36"/>
      <c r="C2183" s="43"/>
    </row>
    <row r="2184" spans="1:3" x14ac:dyDescent="0.2">
      <c r="A2184" s="158"/>
      <c r="B2184" s="36"/>
      <c r="C2184" s="43"/>
    </row>
    <row r="2185" spans="1:3" x14ac:dyDescent="0.2">
      <c r="A2185" s="158"/>
      <c r="B2185" s="36"/>
      <c r="C2185" s="43"/>
    </row>
    <row r="2186" spans="1:3" x14ac:dyDescent="0.2">
      <c r="A2186" s="158"/>
      <c r="B2186" s="36"/>
      <c r="C2186" s="43"/>
    </row>
    <row r="2187" spans="1:3" x14ac:dyDescent="0.2">
      <c r="A2187" s="158"/>
      <c r="B2187" s="36"/>
      <c r="C2187" s="43"/>
    </row>
    <row r="2188" spans="1:3" x14ac:dyDescent="0.2">
      <c r="A2188" s="158"/>
      <c r="B2188" s="36"/>
      <c r="C2188" s="43"/>
    </row>
    <row r="2189" spans="1:3" x14ac:dyDescent="0.2">
      <c r="A2189" s="158"/>
      <c r="B2189" s="36"/>
      <c r="C2189" s="43"/>
    </row>
    <row r="2190" spans="1:3" x14ac:dyDescent="0.2">
      <c r="A2190" s="158"/>
      <c r="B2190" s="36"/>
      <c r="C2190" s="43"/>
    </row>
    <row r="2191" spans="1:3" x14ac:dyDescent="0.2">
      <c r="A2191" s="158"/>
      <c r="B2191" s="36"/>
      <c r="C2191" s="43"/>
    </row>
    <row r="2192" spans="1:3" x14ac:dyDescent="0.2">
      <c r="A2192" s="158"/>
      <c r="B2192" s="36"/>
      <c r="C2192" s="43"/>
    </row>
    <row r="2193" spans="1:3" x14ac:dyDescent="0.2">
      <c r="A2193" s="158"/>
      <c r="B2193" s="36"/>
      <c r="C2193" s="43"/>
    </row>
    <row r="2194" spans="1:3" x14ac:dyDescent="0.2">
      <c r="A2194" s="158"/>
      <c r="B2194" s="36"/>
      <c r="C2194" s="43"/>
    </row>
    <row r="2195" spans="1:3" x14ac:dyDescent="0.2">
      <c r="A2195" s="158"/>
      <c r="B2195" s="36"/>
      <c r="C2195" s="43"/>
    </row>
    <row r="2196" spans="1:3" x14ac:dyDescent="0.2">
      <c r="A2196" s="158"/>
      <c r="B2196" s="36"/>
      <c r="C2196" s="43"/>
    </row>
    <row r="2197" spans="1:3" x14ac:dyDescent="0.2">
      <c r="A2197" s="158"/>
      <c r="B2197" s="36"/>
      <c r="C2197" s="43"/>
    </row>
    <row r="2198" spans="1:3" x14ac:dyDescent="0.2">
      <c r="A2198" s="158"/>
      <c r="B2198" s="36"/>
      <c r="C2198" s="43"/>
    </row>
    <row r="2199" spans="1:3" x14ac:dyDescent="0.2">
      <c r="A2199" s="158"/>
      <c r="B2199" s="36"/>
      <c r="C2199" s="43"/>
    </row>
    <row r="2200" spans="1:3" x14ac:dyDescent="0.2">
      <c r="A2200" s="158"/>
      <c r="B2200" s="36"/>
      <c r="C2200" s="43"/>
    </row>
    <row r="2201" spans="1:3" x14ac:dyDescent="0.2">
      <c r="A2201" s="158"/>
      <c r="B2201" s="36"/>
      <c r="C2201" s="43"/>
    </row>
    <row r="2202" spans="1:3" x14ac:dyDescent="0.2">
      <c r="A2202" s="158"/>
      <c r="B2202" s="36"/>
      <c r="C2202" s="43"/>
    </row>
    <row r="2203" spans="1:3" x14ac:dyDescent="0.2">
      <c r="A2203" s="158"/>
      <c r="B2203" s="36"/>
      <c r="C2203" s="43"/>
    </row>
    <row r="2204" spans="1:3" x14ac:dyDescent="0.2">
      <c r="A2204" s="158"/>
      <c r="B2204" s="36"/>
      <c r="C2204" s="43"/>
    </row>
    <row r="2205" spans="1:3" x14ac:dyDescent="0.2">
      <c r="A2205" s="158"/>
      <c r="B2205" s="36"/>
      <c r="C2205" s="43"/>
    </row>
    <row r="2206" spans="1:3" x14ac:dyDescent="0.2">
      <c r="A2206" s="158"/>
      <c r="B2206" s="36"/>
      <c r="C2206" s="43"/>
    </row>
    <row r="2207" spans="1:3" x14ac:dyDescent="0.2">
      <c r="A2207" s="158"/>
      <c r="B2207" s="36"/>
      <c r="C2207" s="43"/>
    </row>
    <row r="2208" spans="1:3" x14ac:dyDescent="0.2">
      <c r="A2208" s="158"/>
      <c r="B2208" s="36"/>
      <c r="C2208" s="43"/>
    </row>
    <row r="2209" spans="1:3" x14ac:dyDescent="0.2">
      <c r="A2209" s="158"/>
      <c r="B2209" s="36"/>
      <c r="C2209" s="43"/>
    </row>
    <row r="2210" spans="1:3" x14ac:dyDescent="0.2">
      <c r="A2210" s="158"/>
      <c r="B2210" s="36"/>
      <c r="C2210" s="43"/>
    </row>
    <row r="2211" spans="1:3" x14ac:dyDescent="0.2">
      <c r="A2211" s="158"/>
      <c r="B2211" s="36"/>
      <c r="C2211" s="43"/>
    </row>
    <row r="2212" spans="1:3" x14ac:dyDescent="0.2">
      <c r="A2212" s="158"/>
      <c r="B2212" s="36"/>
      <c r="C2212" s="43"/>
    </row>
    <row r="2213" spans="1:3" x14ac:dyDescent="0.2">
      <c r="A2213" s="158"/>
      <c r="B2213" s="36"/>
      <c r="C2213" s="43"/>
    </row>
    <row r="2214" spans="1:3" x14ac:dyDescent="0.2">
      <c r="A2214" s="158"/>
      <c r="B2214" s="36"/>
      <c r="C2214" s="43"/>
    </row>
    <row r="2215" spans="1:3" x14ac:dyDescent="0.2">
      <c r="A2215" s="158"/>
      <c r="B2215" s="36"/>
      <c r="C2215" s="43"/>
    </row>
    <row r="2216" spans="1:3" x14ac:dyDescent="0.2">
      <c r="A2216" s="158"/>
      <c r="B2216" s="36"/>
      <c r="C2216" s="43"/>
    </row>
    <row r="2217" spans="1:3" x14ac:dyDescent="0.2">
      <c r="A2217" s="158"/>
      <c r="B2217" s="36"/>
      <c r="C2217" s="43"/>
    </row>
    <row r="2218" spans="1:3" x14ac:dyDescent="0.2">
      <c r="A2218" s="158"/>
      <c r="B2218" s="36"/>
      <c r="C2218" s="43"/>
    </row>
    <row r="2219" spans="1:3" x14ac:dyDescent="0.2">
      <c r="A2219" s="158"/>
      <c r="B2219" s="36"/>
      <c r="C2219" s="43"/>
    </row>
    <row r="2220" spans="1:3" x14ac:dyDescent="0.2">
      <c r="A2220" s="158"/>
      <c r="B2220" s="36"/>
      <c r="C2220" s="43"/>
    </row>
    <row r="2221" spans="1:3" x14ac:dyDescent="0.2">
      <c r="A2221" s="158"/>
      <c r="B2221" s="36"/>
      <c r="C2221" s="43"/>
    </row>
    <row r="2222" spans="1:3" x14ac:dyDescent="0.2">
      <c r="A2222" s="158"/>
      <c r="B2222" s="36"/>
      <c r="C2222" s="43"/>
    </row>
    <row r="2223" spans="1:3" x14ac:dyDescent="0.2">
      <c r="A2223" s="158"/>
      <c r="B2223" s="36"/>
      <c r="C2223" s="43"/>
    </row>
    <row r="2224" spans="1:3" x14ac:dyDescent="0.2">
      <c r="A2224" s="158"/>
      <c r="B2224" s="36"/>
      <c r="C2224" s="43"/>
    </row>
    <row r="2225" spans="1:3" x14ac:dyDescent="0.2">
      <c r="A2225" s="158"/>
      <c r="B2225" s="36"/>
      <c r="C2225" s="43"/>
    </row>
    <row r="2226" spans="1:3" x14ac:dyDescent="0.2">
      <c r="A2226" s="158"/>
      <c r="B2226" s="36"/>
      <c r="C2226" s="43"/>
    </row>
    <row r="2227" spans="1:3" x14ac:dyDescent="0.2">
      <c r="A2227" s="158"/>
      <c r="B2227" s="36"/>
      <c r="C2227" s="43"/>
    </row>
    <row r="2228" spans="1:3" x14ac:dyDescent="0.2">
      <c r="A2228" s="158"/>
      <c r="B2228" s="36"/>
      <c r="C2228" s="43"/>
    </row>
    <row r="2229" spans="1:3" x14ac:dyDescent="0.2">
      <c r="A2229" s="158"/>
      <c r="B2229" s="36"/>
      <c r="C2229" s="43"/>
    </row>
    <row r="2230" spans="1:3" x14ac:dyDescent="0.2">
      <c r="A2230" s="158"/>
      <c r="B2230" s="36"/>
      <c r="C2230" s="43"/>
    </row>
    <row r="2231" spans="1:3" x14ac:dyDescent="0.2">
      <c r="A2231" s="158"/>
      <c r="B2231" s="36"/>
      <c r="C2231" s="43"/>
    </row>
    <row r="2232" spans="1:3" x14ac:dyDescent="0.2">
      <c r="A2232" s="158"/>
      <c r="B2232" s="36"/>
      <c r="C2232" s="43"/>
    </row>
    <row r="2233" spans="1:3" x14ac:dyDescent="0.2">
      <c r="A2233" s="158"/>
      <c r="B2233" s="36"/>
      <c r="C2233" s="43"/>
    </row>
    <row r="2234" spans="1:3" x14ac:dyDescent="0.2">
      <c r="A2234" s="158"/>
      <c r="B2234" s="36"/>
      <c r="C2234" s="43"/>
    </row>
    <row r="2235" spans="1:3" x14ac:dyDescent="0.2">
      <c r="A2235" s="158"/>
      <c r="B2235" s="36"/>
      <c r="C2235" s="43"/>
    </row>
    <row r="2236" spans="1:3" x14ac:dyDescent="0.2">
      <c r="A2236" s="158"/>
      <c r="B2236" s="36"/>
      <c r="C2236" s="43"/>
    </row>
    <row r="2237" spans="1:3" x14ac:dyDescent="0.2">
      <c r="A2237" s="158"/>
      <c r="B2237" s="36"/>
      <c r="C2237" s="43"/>
    </row>
    <row r="2238" spans="1:3" x14ac:dyDescent="0.2">
      <c r="A2238" s="158"/>
      <c r="B2238" s="36"/>
      <c r="C2238" s="43"/>
    </row>
    <row r="2239" spans="1:3" x14ac:dyDescent="0.2">
      <c r="A2239" s="158"/>
      <c r="B2239" s="36"/>
      <c r="C2239" s="43"/>
    </row>
    <row r="2240" spans="1:3" x14ac:dyDescent="0.2">
      <c r="A2240" s="158"/>
      <c r="B2240" s="36"/>
      <c r="C2240" s="43"/>
    </row>
    <row r="2241" spans="1:3" x14ac:dyDescent="0.2">
      <c r="A2241" s="158"/>
      <c r="B2241" s="36"/>
      <c r="C2241" s="43"/>
    </row>
    <row r="2242" spans="1:3" x14ac:dyDescent="0.2">
      <c r="A2242" s="158"/>
      <c r="B2242" s="36"/>
      <c r="C2242" s="43"/>
    </row>
    <row r="2243" spans="1:3" x14ac:dyDescent="0.2">
      <c r="A2243" s="158"/>
      <c r="B2243" s="36"/>
      <c r="C2243" s="43"/>
    </row>
    <row r="2244" spans="1:3" x14ac:dyDescent="0.2">
      <c r="A2244" s="158"/>
      <c r="B2244" s="36"/>
      <c r="C2244" s="43"/>
    </row>
    <row r="2245" spans="1:3" x14ac:dyDescent="0.2">
      <c r="A2245" s="158"/>
      <c r="B2245" s="36"/>
      <c r="C2245" s="43"/>
    </row>
    <row r="2246" spans="1:3" x14ac:dyDescent="0.2">
      <c r="A2246" s="158"/>
      <c r="B2246" s="36"/>
      <c r="C2246" s="43"/>
    </row>
    <row r="2247" spans="1:3" x14ac:dyDescent="0.2">
      <c r="A2247" s="158"/>
      <c r="B2247" s="36"/>
      <c r="C2247" s="43"/>
    </row>
    <row r="2248" spans="1:3" x14ac:dyDescent="0.2">
      <c r="A2248" s="158"/>
      <c r="B2248" s="36"/>
      <c r="C2248" s="43"/>
    </row>
    <row r="2249" spans="1:3" x14ac:dyDescent="0.2">
      <c r="A2249" s="158"/>
      <c r="B2249" s="36"/>
      <c r="C2249" s="43"/>
    </row>
    <row r="2250" spans="1:3" x14ac:dyDescent="0.2">
      <c r="A2250" s="158"/>
      <c r="B2250" s="36"/>
      <c r="C2250" s="43"/>
    </row>
    <row r="2251" spans="1:3" x14ac:dyDescent="0.2">
      <c r="A2251" s="158"/>
      <c r="B2251" s="36"/>
      <c r="C2251" s="43"/>
    </row>
    <row r="2252" spans="1:3" x14ac:dyDescent="0.2">
      <c r="A2252" s="158"/>
      <c r="B2252" s="36"/>
      <c r="C2252" s="43"/>
    </row>
    <row r="2253" spans="1:3" x14ac:dyDescent="0.2">
      <c r="A2253" s="158"/>
      <c r="B2253" s="36"/>
      <c r="C2253" s="43"/>
    </row>
    <row r="2254" spans="1:3" x14ac:dyDescent="0.2">
      <c r="A2254" s="158"/>
      <c r="B2254" s="36"/>
      <c r="C2254" s="43"/>
    </row>
    <row r="2255" spans="1:3" x14ac:dyDescent="0.2">
      <c r="A2255" s="158"/>
      <c r="B2255" s="36"/>
      <c r="C2255" s="43"/>
    </row>
    <row r="2256" spans="1:3" x14ac:dyDescent="0.2">
      <c r="A2256" s="158"/>
      <c r="B2256" s="36"/>
      <c r="C2256" s="43"/>
    </row>
    <row r="2257" spans="1:3" x14ac:dyDescent="0.2">
      <c r="A2257" s="158"/>
      <c r="B2257" s="36"/>
      <c r="C2257" s="43"/>
    </row>
    <row r="2258" spans="1:3" x14ac:dyDescent="0.2">
      <c r="A2258" s="158"/>
      <c r="B2258" s="36"/>
      <c r="C2258" s="43"/>
    </row>
    <row r="2259" spans="1:3" x14ac:dyDescent="0.2">
      <c r="A2259" s="158"/>
      <c r="B2259" s="36"/>
      <c r="C2259" s="43"/>
    </row>
    <row r="2260" spans="1:3" x14ac:dyDescent="0.2">
      <c r="A2260" s="158"/>
      <c r="B2260" s="36"/>
      <c r="C2260" s="43"/>
    </row>
    <row r="2261" spans="1:3" x14ac:dyDescent="0.2">
      <c r="A2261" s="158"/>
      <c r="B2261" s="36"/>
      <c r="C2261" s="43"/>
    </row>
    <row r="2262" spans="1:3" x14ac:dyDescent="0.2">
      <c r="A2262" s="158"/>
      <c r="B2262" s="36"/>
      <c r="C2262" s="43"/>
    </row>
    <row r="2263" spans="1:3" x14ac:dyDescent="0.2">
      <c r="A2263" s="158"/>
      <c r="B2263" s="36"/>
      <c r="C2263" s="43"/>
    </row>
    <row r="2264" spans="1:3" x14ac:dyDescent="0.2">
      <c r="A2264" s="158"/>
      <c r="B2264" s="36"/>
      <c r="C2264" s="43"/>
    </row>
    <row r="2265" spans="1:3" x14ac:dyDescent="0.2">
      <c r="A2265" s="158"/>
      <c r="B2265" s="36"/>
      <c r="C2265" s="43"/>
    </row>
    <row r="2266" spans="1:3" x14ac:dyDescent="0.2">
      <c r="A2266" s="158"/>
      <c r="B2266" s="36"/>
      <c r="C2266" s="43"/>
    </row>
    <row r="2267" spans="1:3" x14ac:dyDescent="0.2">
      <c r="A2267" s="158"/>
      <c r="B2267" s="36"/>
      <c r="C2267" s="43"/>
    </row>
    <row r="2268" spans="1:3" x14ac:dyDescent="0.2">
      <c r="A2268" s="158"/>
      <c r="B2268" s="36"/>
      <c r="C2268" s="43"/>
    </row>
    <row r="2269" spans="1:3" x14ac:dyDescent="0.2">
      <c r="A2269" s="158"/>
      <c r="B2269" s="36"/>
      <c r="C2269" s="43"/>
    </row>
    <row r="2270" spans="1:3" x14ac:dyDescent="0.2">
      <c r="A2270" s="158"/>
      <c r="B2270" s="36"/>
      <c r="C2270" s="43"/>
    </row>
    <row r="2271" spans="1:3" x14ac:dyDescent="0.2">
      <c r="A2271" s="158"/>
      <c r="B2271" s="36"/>
      <c r="C2271" s="43"/>
    </row>
    <row r="2272" spans="1:3" x14ac:dyDescent="0.2">
      <c r="A2272" s="158"/>
      <c r="B2272" s="36"/>
      <c r="C2272" s="43"/>
    </row>
    <row r="2273" spans="1:3" x14ac:dyDescent="0.2">
      <c r="A2273" s="158"/>
      <c r="B2273" s="36"/>
      <c r="C2273" s="43"/>
    </row>
    <row r="2274" spans="1:3" x14ac:dyDescent="0.2">
      <c r="A2274" s="158"/>
      <c r="B2274" s="36"/>
      <c r="C2274" s="43"/>
    </row>
    <row r="2275" spans="1:3" x14ac:dyDescent="0.2">
      <c r="A2275" s="158"/>
      <c r="B2275" s="36"/>
      <c r="C2275" s="43"/>
    </row>
    <row r="2276" spans="1:3" x14ac:dyDescent="0.2">
      <c r="A2276" s="158"/>
      <c r="B2276" s="36"/>
      <c r="C2276" s="43"/>
    </row>
    <row r="2277" spans="1:3" x14ac:dyDescent="0.2">
      <c r="A2277" s="158"/>
      <c r="B2277" s="36"/>
      <c r="C2277" s="43"/>
    </row>
    <row r="2278" spans="1:3" x14ac:dyDescent="0.2">
      <c r="A2278" s="158"/>
      <c r="B2278" s="36"/>
      <c r="C2278" s="43"/>
    </row>
    <row r="2279" spans="1:3" x14ac:dyDescent="0.2">
      <c r="A2279" s="158"/>
      <c r="B2279" s="36"/>
      <c r="C2279" s="43"/>
    </row>
    <row r="2280" spans="1:3" x14ac:dyDescent="0.2">
      <c r="A2280" s="158"/>
      <c r="B2280" s="36"/>
      <c r="C2280" s="43"/>
    </row>
    <row r="2281" spans="1:3" x14ac:dyDescent="0.2">
      <c r="A2281" s="158"/>
      <c r="B2281" s="36"/>
      <c r="C2281" s="43"/>
    </row>
    <row r="2282" spans="1:3" x14ac:dyDescent="0.2">
      <c r="A2282" s="158"/>
      <c r="B2282" s="36"/>
      <c r="C2282" s="43"/>
    </row>
    <row r="2283" spans="1:3" x14ac:dyDescent="0.2">
      <c r="A2283" s="158"/>
      <c r="B2283" s="36"/>
      <c r="C2283" s="43"/>
    </row>
    <row r="2284" spans="1:3" x14ac:dyDescent="0.2">
      <c r="A2284" s="158"/>
      <c r="B2284" s="36"/>
      <c r="C2284" s="43"/>
    </row>
    <row r="2285" spans="1:3" x14ac:dyDescent="0.2">
      <c r="A2285" s="158"/>
      <c r="B2285" s="36"/>
      <c r="C2285" s="43"/>
    </row>
    <row r="2286" spans="1:3" x14ac:dyDescent="0.2">
      <c r="A2286" s="158"/>
      <c r="B2286" s="36"/>
      <c r="C2286" s="43"/>
    </row>
    <row r="2287" spans="1:3" x14ac:dyDescent="0.2">
      <c r="A2287" s="158"/>
      <c r="B2287" s="36"/>
      <c r="C2287" s="43"/>
    </row>
    <row r="2288" spans="1:3" x14ac:dyDescent="0.2">
      <c r="A2288" s="158"/>
      <c r="B2288" s="36"/>
      <c r="C2288" s="43"/>
    </row>
    <row r="2289" spans="1:3" x14ac:dyDescent="0.2">
      <c r="A2289" s="158"/>
      <c r="B2289" s="36"/>
      <c r="C2289" s="43"/>
    </row>
    <row r="2290" spans="1:3" x14ac:dyDescent="0.2">
      <c r="A2290" s="158"/>
      <c r="B2290" s="36"/>
      <c r="C2290" s="43"/>
    </row>
    <row r="2291" spans="1:3" x14ac:dyDescent="0.2">
      <c r="A2291" s="158"/>
      <c r="B2291" s="36"/>
      <c r="C2291" s="43"/>
    </row>
    <row r="2292" spans="1:3" x14ac:dyDescent="0.2">
      <c r="A2292" s="158"/>
      <c r="B2292" s="36"/>
      <c r="C2292" s="43"/>
    </row>
    <row r="2293" spans="1:3" x14ac:dyDescent="0.2">
      <c r="A2293" s="158"/>
      <c r="B2293" s="36"/>
      <c r="C2293" s="43"/>
    </row>
    <row r="2294" spans="1:3" x14ac:dyDescent="0.2">
      <c r="A2294" s="158"/>
      <c r="B2294" s="36"/>
      <c r="C2294" s="43"/>
    </row>
    <row r="2295" spans="1:3" x14ac:dyDescent="0.2">
      <c r="A2295" s="158"/>
      <c r="B2295" s="36"/>
      <c r="C2295" s="43"/>
    </row>
    <row r="2296" spans="1:3" x14ac:dyDescent="0.2">
      <c r="A2296" s="158"/>
      <c r="B2296" s="36"/>
      <c r="C2296" s="43"/>
    </row>
    <row r="2297" spans="1:3" x14ac:dyDescent="0.2">
      <c r="A2297" s="158"/>
      <c r="B2297" s="36"/>
      <c r="C2297" s="43"/>
    </row>
    <row r="2298" spans="1:3" x14ac:dyDescent="0.2">
      <c r="A2298" s="158"/>
      <c r="B2298" s="36"/>
      <c r="C2298" s="43"/>
    </row>
    <row r="2299" spans="1:3" x14ac:dyDescent="0.2">
      <c r="A2299" s="158"/>
      <c r="B2299" s="36"/>
      <c r="C2299" s="43"/>
    </row>
    <row r="2300" spans="1:3" x14ac:dyDescent="0.2">
      <c r="A2300" s="158"/>
      <c r="B2300" s="36"/>
      <c r="C2300" s="43"/>
    </row>
    <row r="2301" spans="1:3" x14ac:dyDescent="0.2">
      <c r="A2301" s="158"/>
      <c r="B2301" s="36"/>
      <c r="C2301" s="43"/>
    </row>
    <row r="2302" spans="1:3" x14ac:dyDescent="0.2">
      <c r="A2302" s="158"/>
      <c r="B2302" s="36"/>
      <c r="C2302" s="43"/>
    </row>
    <row r="2303" spans="1:3" x14ac:dyDescent="0.2">
      <c r="A2303" s="158"/>
      <c r="B2303" s="36"/>
      <c r="C2303" s="43"/>
    </row>
    <row r="2304" spans="1:3" x14ac:dyDescent="0.2">
      <c r="A2304" s="158"/>
      <c r="B2304" s="36"/>
      <c r="C2304" s="43"/>
    </row>
    <row r="2305" spans="1:3" x14ac:dyDescent="0.2">
      <c r="A2305" s="158"/>
      <c r="B2305" s="36"/>
      <c r="C2305" s="43"/>
    </row>
    <row r="2306" spans="1:3" x14ac:dyDescent="0.2">
      <c r="A2306" s="158"/>
      <c r="B2306" s="36"/>
      <c r="C2306" s="43"/>
    </row>
    <row r="2307" spans="1:3" x14ac:dyDescent="0.2">
      <c r="A2307" s="158"/>
      <c r="B2307" s="36"/>
      <c r="C2307" s="43"/>
    </row>
    <row r="2308" spans="1:3" x14ac:dyDescent="0.2">
      <c r="A2308" s="158"/>
      <c r="B2308" s="36"/>
      <c r="C2308" s="43"/>
    </row>
    <row r="2309" spans="1:3" x14ac:dyDescent="0.2">
      <c r="A2309" s="158"/>
      <c r="B2309" s="36"/>
      <c r="C2309" s="43"/>
    </row>
    <row r="2310" spans="1:3" x14ac:dyDescent="0.2">
      <c r="A2310" s="158"/>
      <c r="B2310" s="36"/>
      <c r="C2310" s="43"/>
    </row>
    <row r="2311" spans="1:3" x14ac:dyDescent="0.2">
      <c r="A2311" s="158"/>
      <c r="B2311" s="36"/>
      <c r="C2311" s="43"/>
    </row>
    <row r="2312" spans="1:3" x14ac:dyDescent="0.2">
      <c r="A2312" s="158"/>
      <c r="B2312" s="36"/>
      <c r="C2312" s="43"/>
    </row>
    <row r="2313" spans="1:3" x14ac:dyDescent="0.2">
      <c r="A2313" s="158"/>
      <c r="B2313" s="36"/>
      <c r="C2313" s="43"/>
    </row>
    <row r="2314" spans="1:3" x14ac:dyDescent="0.2">
      <c r="A2314" s="158"/>
      <c r="B2314" s="36"/>
      <c r="C2314" s="43"/>
    </row>
    <row r="2315" spans="1:3" x14ac:dyDescent="0.2">
      <c r="A2315" s="158"/>
      <c r="B2315" s="36"/>
      <c r="C2315" s="43"/>
    </row>
    <row r="2316" spans="1:3" x14ac:dyDescent="0.2">
      <c r="A2316" s="158"/>
      <c r="B2316" s="36"/>
      <c r="C2316" s="43"/>
    </row>
    <row r="2317" spans="1:3" x14ac:dyDescent="0.2">
      <c r="A2317" s="158"/>
      <c r="B2317" s="36"/>
      <c r="C2317" s="43"/>
    </row>
    <row r="2318" spans="1:3" x14ac:dyDescent="0.2">
      <c r="A2318" s="158"/>
      <c r="B2318" s="36"/>
      <c r="C2318" s="43"/>
    </row>
    <row r="2319" spans="1:3" x14ac:dyDescent="0.2">
      <c r="A2319" s="158"/>
      <c r="B2319" s="36"/>
      <c r="C2319" s="43"/>
    </row>
    <row r="2320" spans="1:3" x14ac:dyDescent="0.2">
      <c r="A2320" s="158"/>
      <c r="B2320" s="36"/>
      <c r="C2320" s="43"/>
    </row>
    <row r="2321" spans="1:3" x14ac:dyDescent="0.2">
      <c r="A2321" s="158"/>
      <c r="B2321" s="36"/>
      <c r="C2321" s="43"/>
    </row>
    <row r="2322" spans="1:3" x14ac:dyDescent="0.2">
      <c r="A2322" s="158"/>
      <c r="B2322" s="36"/>
      <c r="C2322" s="43"/>
    </row>
    <row r="2323" spans="1:3" x14ac:dyDescent="0.2">
      <c r="A2323" s="158"/>
      <c r="B2323" s="36"/>
      <c r="C2323" s="43"/>
    </row>
    <row r="2324" spans="1:3" x14ac:dyDescent="0.2">
      <c r="A2324" s="158"/>
      <c r="B2324" s="36"/>
      <c r="C2324" s="43"/>
    </row>
    <row r="2325" spans="1:3" x14ac:dyDescent="0.2">
      <c r="A2325" s="158"/>
      <c r="B2325" s="36"/>
      <c r="C2325" s="43"/>
    </row>
    <row r="2326" spans="1:3" x14ac:dyDescent="0.2">
      <c r="A2326" s="158"/>
      <c r="B2326" s="36"/>
      <c r="C2326" s="43"/>
    </row>
    <row r="2327" spans="1:3" x14ac:dyDescent="0.2">
      <c r="A2327" s="158"/>
      <c r="B2327" s="36"/>
      <c r="C2327" s="43"/>
    </row>
    <row r="2328" spans="1:3" x14ac:dyDescent="0.2">
      <c r="A2328" s="158"/>
      <c r="B2328" s="36"/>
      <c r="C2328" s="43"/>
    </row>
    <row r="2329" spans="1:3" x14ac:dyDescent="0.2">
      <c r="A2329" s="158"/>
      <c r="B2329" s="36"/>
      <c r="C2329" s="43"/>
    </row>
    <row r="2330" spans="1:3" x14ac:dyDescent="0.2">
      <c r="A2330" s="158"/>
      <c r="B2330" s="36"/>
      <c r="C2330" s="43"/>
    </row>
    <row r="2331" spans="1:3" x14ac:dyDescent="0.2">
      <c r="A2331" s="158"/>
      <c r="B2331" s="36"/>
      <c r="C2331" s="43"/>
    </row>
    <row r="2332" spans="1:3" x14ac:dyDescent="0.2">
      <c r="A2332" s="158"/>
      <c r="B2332" s="36"/>
      <c r="C2332" s="43"/>
    </row>
    <row r="2333" spans="1:3" x14ac:dyDescent="0.2">
      <c r="A2333" s="158"/>
      <c r="B2333" s="36"/>
      <c r="C2333" s="43"/>
    </row>
    <row r="2334" spans="1:3" x14ac:dyDescent="0.2">
      <c r="A2334" s="158"/>
      <c r="B2334" s="36"/>
      <c r="C2334" s="43"/>
    </row>
    <row r="2335" spans="1:3" x14ac:dyDescent="0.2">
      <c r="A2335" s="158"/>
      <c r="B2335" s="36"/>
      <c r="C2335" s="43"/>
    </row>
    <row r="2336" spans="1:3" x14ac:dyDescent="0.2">
      <c r="A2336" s="158"/>
      <c r="B2336" s="36"/>
      <c r="C2336" s="43"/>
    </row>
    <row r="2337" spans="1:3" x14ac:dyDescent="0.2">
      <c r="A2337" s="158"/>
      <c r="B2337" s="36"/>
      <c r="C2337" s="43"/>
    </row>
    <row r="2338" spans="1:3" x14ac:dyDescent="0.2">
      <c r="A2338" s="158"/>
      <c r="B2338" s="36"/>
      <c r="C2338" s="43"/>
    </row>
    <row r="2339" spans="1:3" x14ac:dyDescent="0.2">
      <c r="A2339" s="158"/>
      <c r="B2339" s="36"/>
      <c r="C2339" s="43"/>
    </row>
    <row r="2340" spans="1:3" x14ac:dyDescent="0.2">
      <c r="A2340" s="158"/>
      <c r="B2340" s="36"/>
      <c r="C2340" s="43"/>
    </row>
    <row r="2341" spans="1:3" x14ac:dyDescent="0.2">
      <c r="A2341" s="158"/>
      <c r="B2341" s="36"/>
      <c r="C2341" s="43"/>
    </row>
    <row r="2342" spans="1:3" x14ac:dyDescent="0.2">
      <c r="A2342" s="158"/>
      <c r="B2342" s="36"/>
      <c r="C2342" s="43"/>
    </row>
    <row r="2343" spans="1:3" x14ac:dyDescent="0.2">
      <c r="A2343" s="158"/>
      <c r="B2343" s="36"/>
      <c r="C2343" s="43"/>
    </row>
    <row r="2344" spans="1:3" x14ac:dyDescent="0.2">
      <c r="A2344" s="158"/>
      <c r="B2344" s="36"/>
      <c r="C2344" s="43"/>
    </row>
    <row r="2345" spans="1:3" x14ac:dyDescent="0.2">
      <c r="A2345" s="158"/>
      <c r="B2345" s="36"/>
      <c r="C2345" s="43"/>
    </row>
    <row r="2346" spans="1:3" x14ac:dyDescent="0.2">
      <c r="A2346" s="158"/>
      <c r="B2346" s="36"/>
      <c r="C2346" s="43"/>
    </row>
    <row r="2347" spans="1:3" x14ac:dyDescent="0.2">
      <c r="A2347" s="158"/>
      <c r="B2347" s="36"/>
      <c r="C2347" s="43"/>
    </row>
    <row r="2348" spans="1:3" x14ac:dyDescent="0.2">
      <c r="A2348" s="158"/>
      <c r="B2348" s="36"/>
      <c r="C2348" s="43"/>
    </row>
    <row r="2349" spans="1:3" x14ac:dyDescent="0.2">
      <c r="A2349" s="158"/>
      <c r="B2349" s="36"/>
      <c r="C2349" s="43"/>
    </row>
    <row r="2350" spans="1:3" x14ac:dyDescent="0.2">
      <c r="A2350" s="158"/>
      <c r="B2350" s="36"/>
      <c r="C2350" s="43"/>
    </row>
    <row r="2351" spans="1:3" x14ac:dyDescent="0.2">
      <c r="A2351" s="158"/>
      <c r="B2351" s="36"/>
      <c r="C2351" s="43"/>
    </row>
    <row r="2352" spans="1:3" x14ac:dyDescent="0.2">
      <c r="A2352" s="158"/>
      <c r="B2352" s="36"/>
      <c r="C2352" s="43"/>
    </row>
    <row r="2353" spans="1:3" x14ac:dyDescent="0.2">
      <c r="A2353" s="158"/>
      <c r="B2353" s="36"/>
      <c r="C2353" s="43"/>
    </row>
    <row r="2354" spans="1:3" x14ac:dyDescent="0.2">
      <c r="A2354" s="158"/>
      <c r="B2354" s="36"/>
      <c r="C2354" s="43"/>
    </row>
    <row r="2355" spans="1:3" x14ac:dyDescent="0.2">
      <c r="A2355" s="158"/>
      <c r="B2355" s="36"/>
      <c r="C2355" s="43"/>
    </row>
    <row r="2356" spans="1:3" x14ac:dyDescent="0.2">
      <c r="A2356" s="158"/>
      <c r="B2356" s="36"/>
      <c r="C2356" s="43"/>
    </row>
    <row r="2357" spans="1:3" x14ac:dyDescent="0.2">
      <c r="A2357" s="158"/>
      <c r="B2357" s="36"/>
      <c r="C2357" s="43"/>
    </row>
    <row r="2358" spans="1:3" x14ac:dyDescent="0.2">
      <c r="A2358" s="158"/>
      <c r="B2358" s="36"/>
      <c r="C2358" s="43"/>
    </row>
    <row r="2359" spans="1:3" x14ac:dyDescent="0.2">
      <c r="A2359" s="158"/>
      <c r="B2359" s="36"/>
      <c r="C2359" s="43"/>
    </row>
    <row r="2360" spans="1:3" x14ac:dyDescent="0.2">
      <c r="A2360" s="158"/>
      <c r="B2360" s="36"/>
      <c r="C2360" s="43"/>
    </row>
    <row r="2361" spans="1:3" x14ac:dyDescent="0.2">
      <c r="A2361" s="158"/>
      <c r="B2361" s="36"/>
      <c r="C2361" s="43"/>
    </row>
    <row r="2362" spans="1:3" x14ac:dyDescent="0.2">
      <c r="A2362" s="158"/>
      <c r="B2362" s="36"/>
      <c r="C2362" s="43"/>
    </row>
    <row r="2363" spans="1:3" x14ac:dyDescent="0.2">
      <c r="A2363" s="158"/>
      <c r="B2363" s="36"/>
      <c r="C2363" s="43"/>
    </row>
    <row r="2364" spans="1:3" x14ac:dyDescent="0.2">
      <c r="A2364" s="158"/>
      <c r="B2364" s="36"/>
      <c r="C2364" s="43"/>
    </row>
    <row r="2365" spans="1:3" x14ac:dyDescent="0.2">
      <c r="A2365" s="158"/>
      <c r="B2365" s="36"/>
      <c r="C2365" s="43"/>
    </row>
    <row r="2366" spans="1:3" x14ac:dyDescent="0.2">
      <c r="A2366" s="158"/>
      <c r="B2366" s="36"/>
      <c r="C2366" s="43"/>
    </row>
    <row r="2367" spans="1:3" x14ac:dyDescent="0.2">
      <c r="A2367" s="158"/>
      <c r="B2367" s="36"/>
      <c r="C2367" s="43"/>
    </row>
    <row r="2368" spans="1:3" x14ac:dyDescent="0.2">
      <c r="A2368" s="158"/>
      <c r="B2368" s="36"/>
      <c r="C2368" s="43"/>
    </row>
    <row r="2369" spans="1:3" x14ac:dyDescent="0.2">
      <c r="A2369" s="158"/>
      <c r="B2369" s="36"/>
      <c r="C2369" s="43"/>
    </row>
    <row r="2370" spans="1:3" x14ac:dyDescent="0.2">
      <c r="A2370" s="158"/>
      <c r="B2370" s="36"/>
      <c r="C2370" s="43"/>
    </row>
    <row r="2371" spans="1:3" x14ac:dyDescent="0.2">
      <c r="A2371" s="158"/>
      <c r="B2371" s="36"/>
      <c r="C2371" s="43"/>
    </row>
    <row r="2372" spans="1:3" x14ac:dyDescent="0.2">
      <c r="A2372" s="158"/>
      <c r="B2372" s="36"/>
      <c r="C2372" s="43"/>
    </row>
    <row r="2373" spans="1:3" x14ac:dyDescent="0.2">
      <c r="A2373" s="158"/>
      <c r="B2373" s="36"/>
      <c r="C2373" s="43"/>
    </row>
    <row r="2374" spans="1:3" x14ac:dyDescent="0.2">
      <c r="A2374" s="158"/>
      <c r="B2374" s="36"/>
      <c r="C2374" s="43"/>
    </row>
    <row r="2375" spans="1:3" x14ac:dyDescent="0.2">
      <c r="A2375" s="158"/>
      <c r="B2375" s="36"/>
      <c r="C2375" s="43"/>
    </row>
    <row r="2376" spans="1:3" x14ac:dyDescent="0.2">
      <c r="A2376" s="158"/>
      <c r="B2376" s="36"/>
      <c r="C2376" s="43"/>
    </row>
    <row r="2377" spans="1:3" x14ac:dyDescent="0.2">
      <c r="A2377" s="158"/>
      <c r="B2377" s="36"/>
      <c r="C2377" s="43"/>
    </row>
    <row r="2378" spans="1:3" x14ac:dyDescent="0.2">
      <c r="A2378" s="158"/>
      <c r="B2378" s="36"/>
      <c r="C2378" s="43"/>
    </row>
    <row r="2379" spans="1:3" x14ac:dyDescent="0.2">
      <c r="A2379" s="158"/>
      <c r="B2379" s="36"/>
      <c r="C2379" s="43"/>
    </row>
    <row r="2380" spans="1:3" x14ac:dyDescent="0.2">
      <c r="A2380" s="158"/>
      <c r="B2380" s="36"/>
      <c r="C2380" s="43"/>
    </row>
    <row r="2381" spans="1:3" x14ac:dyDescent="0.2">
      <c r="A2381" s="158"/>
      <c r="B2381" s="36"/>
      <c r="C2381" s="43"/>
    </row>
    <row r="2382" spans="1:3" x14ac:dyDescent="0.2">
      <c r="A2382" s="158"/>
      <c r="B2382" s="36"/>
      <c r="C2382" s="43"/>
    </row>
    <row r="2383" spans="1:3" x14ac:dyDescent="0.2">
      <c r="A2383" s="158"/>
      <c r="B2383" s="36"/>
      <c r="C2383" s="43"/>
    </row>
    <row r="2384" spans="1:3" x14ac:dyDescent="0.2">
      <c r="A2384" s="158"/>
      <c r="B2384" s="36"/>
      <c r="C2384" s="43"/>
    </row>
    <row r="2385" spans="1:3" x14ac:dyDescent="0.2">
      <c r="A2385" s="158"/>
      <c r="B2385" s="36"/>
      <c r="C2385" s="43"/>
    </row>
    <row r="2386" spans="1:3" x14ac:dyDescent="0.2">
      <c r="A2386" s="158"/>
      <c r="B2386" s="36"/>
      <c r="C2386" s="43"/>
    </row>
    <row r="2387" spans="1:3" x14ac:dyDescent="0.2">
      <c r="A2387" s="158"/>
      <c r="B2387" s="36"/>
      <c r="C2387" s="43"/>
    </row>
    <row r="2388" spans="1:3" x14ac:dyDescent="0.2">
      <c r="A2388" s="158"/>
      <c r="B2388" s="36"/>
      <c r="C2388" s="43"/>
    </row>
    <row r="2389" spans="1:3" x14ac:dyDescent="0.2">
      <c r="A2389" s="158"/>
      <c r="B2389" s="36"/>
      <c r="C2389" s="43"/>
    </row>
    <row r="2390" spans="1:3" x14ac:dyDescent="0.2">
      <c r="A2390" s="158"/>
      <c r="B2390" s="36"/>
      <c r="C2390" s="43"/>
    </row>
    <row r="2391" spans="1:3" x14ac:dyDescent="0.2">
      <c r="A2391" s="158"/>
      <c r="B2391" s="36"/>
      <c r="C2391" s="43"/>
    </row>
    <row r="2392" spans="1:3" x14ac:dyDescent="0.2">
      <c r="A2392" s="158"/>
      <c r="B2392" s="36"/>
      <c r="C2392" s="43"/>
    </row>
    <row r="2393" spans="1:3" x14ac:dyDescent="0.2">
      <c r="A2393" s="158"/>
      <c r="B2393" s="36"/>
      <c r="C2393" s="43"/>
    </row>
    <row r="2394" spans="1:3" x14ac:dyDescent="0.2">
      <c r="A2394" s="158"/>
      <c r="B2394" s="36"/>
      <c r="C2394" s="43"/>
    </row>
    <row r="2395" spans="1:3" x14ac:dyDescent="0.2">
      <c r="A2395" s="158"/>
      <c r="B2395" s="36"/>
      <c r="C2395" s="43"/>
    </row>
    <row r="2396" spans="1:3" x14ac:dyDescent="0.2">
      <c r="A2396" s="158"/>
      <c r="B2396" s="36"/>
      <c r="C2396" s="43"/>
    </row>
    <row r="2397" spans="1:3" x14ac:dyDescent="0.2">
      <c r="A2397" s="158"/>
      <c r="B2397" s="36"/>
      <c r="C2397" s="43"/>
    </row>
    <row r="2398" spans="1:3" x14ac:dyDescent="0.2">
      <c r="A2398" s="158"/>
      <c r="B2398" s="36"/>
      <c r="C2398" s="43"/>
    </row>
    <row r="2399" spans="1:3" x14ac:dyDescent="0.2">
      <c r="A2399" s="158"/>
      <c r="B2399" s="36"/>
      <c r="C2399" s="43"/>
    </row>
    <row r="2400" spans="1:3" x14ac:dyDescent="0.2">
      <c r="A2400" s="158"/>
      <c r="B2400" s="36"/>
      <c r="C2400" s="43"/>
    </row>
    <row r="2401" spans="1:3" x14ac:dyDescent="0.2">
      <c r="A2401" s="158"/>
      <c r="B2401" s="36"/>
      <c r="C2401" s="43"/>
    </row>
    <row r="2402" spans="1:3" x14ac:dyDescent="0.2">
      <c r="A2402" s="158"/>
      <c r="B2402" s="36"/>
      <c r="C2402" s="43"/>
    </row>
    <row r="2403" spans="1:3" x14ac:dyDescent="0.2">
      <c r="A2403" s="158"/>
      <c r="B2403" s="36"/>
      <c r="C2403" s="43"/>
    </row>
    <row r="2404" spans="1:3" x14ac:dyDescent="0.2">
      <c r="A2404" s="158"/>
      <c r="B2404" s="36"/>
      <c r="C2404" s="43"/>
    </row>
    <row r="2405" spans="1:3" x14ac:dyDescent="0.2">
      <c r="A2405" s="158"/>
      <c r="B2405" s="36"/>
      <c r="C2405" s="43"/>
    </row>
    <row r="2406" spans="1:3" x14ac:dyDescent="0.2">
      <c r="A2406" s="158"/>
      <c r="B2406" s="36"/>
      <c r="C2406" s="43"/>
    </row>
    <row r="2407" spans="1:3" x14ac:dyDescent="0.2">
      <c r="A2407" s="158"/>
      <c r="B2407" s="36"/>
      <c r="C2407" s="43"/>
    </row>
    <row r="2408" spans="1:3" x14ac:dyDescent="0.2">
      <c r="A2408" s="158"/>
      <c r="B2408" s="36"/>
      <c r="C2408" s="43"/>
    </row>
    <row r="2409" spans="1:3" x14ac:dyDescent="0.2">
      <c r="A2409" s="158"/>
      <c r="B2409" s="36"/>
      <c r="C2409" s="43"/>
    </row>
    <row r="2410" spans="1:3" x14ac:dyDescent="0.2">
      <c r="A2410" s="158"/>
      <c r="B2410" s="36"/>
      <c r="C2410" s="43"/>
    </row>
    <row r="2411" spans="1:3" x14ac:dyDescent="0.2">
      <c r="A2411" s="158"/>
      <c r="B2411" s="36"/>
      <c r="C2411" s="43"/>
    </row>
    <row r="2412" spans="1:3" x14ac:dyDescent="0.2">
      <c r="A2412" s="158"/>
      <c r="B2412" s="36"/>
      <c r="C2412" s="43"/>
    </row>
    <row r="2413" spans="1:3" x14ac:dyDescent="0.2">
      <c r="A2413" s="158"/>
      <c r="B2413" s="36"/>
      <c r="C2413" s="43"/>
    </row>
    <row r="2414" spans="1:3" x14ac:dyDescent="0.2">
      <c r="A2414" s="158"/>
      <c r="B2414" s="36"/>
      <c r="C2414" s="43"/>
    </row>
    <row r="2415" spans="1:3" x14ac:dyDescent="0.2">
      <c r="A2415" s="158"/>
      <c r="B2415" s="36"/>
      <c r="C2415" s="43"/>
    </row>
    <row r="2416" spans="1:3" x14ac:dyDescent="0.2">
      <c r="A2416" s="158"/>
      <c r="B2416" s="36"/>
      <c r="C2416" s="43"/>
    </row>
    <row r="2417" spans="1:3" x14ac:dyDescent="0.2">
      <c r="A2417" s="158"/>
      <c r="B2417" s="36"/>
      <c r="C2417" s="43"/>
    </row>
    <row r="2418" spans="1:3" x14ac:dyDescent="0.2">
      <c r="A2418" s="158"/>
      <c r="B2418" s="36"/>
      <c r="C2418" s="43"/>
    </row>
    <row r="2419" spans="1:3" x14ac:dyDescent="0.2">
      <c r="A2419" s="158"/>
      <c r="B2419" s="36"/>
      <c r="C2419" s="43"/>
    </row>
    <row r="2420" spans="1:3" x14ac:dyDescent="0.2">
      <c r="A2420" s="158"/>
      <c r="B2420" s="36"/>
      <c r="C2420" s="43"/>
    </row>
    <row r="2421" spans="1:3" x14ac:dyDescent="0.2">
      <c r="A2421" s="158"/>
      <c r="B2421" s="36"/>
      <c r="C2421" s="43"/>
    </row>
    <row r="2422" spans="1:3" x14ac:dyDescent="0.2">
      <c r="A2422" s="158"/>
      <c r="B2422" s="36"/>
      <c r="C2422" s="43"/>
    </row>
    <row r="2423" spans="1:3" x14ac:dyDescent="0.2">
      <c r="A2423" s="158"/>
      <c r="B2423" s="36"/>
      <c r="C2423" s="43"/>
    </row>
    <row r="2424" spans="1:3" x14ac:dyDescent="0.2">
      <c r="A2424" s="158"/>
      <c r="B2424" s="36"/>
      <c r="C2424" s="43"/>
    </row>
    <row r="2425" spans="1:3" x14ac:dyDescent="0.2">
      <c r="A2425" s="158"/>
      <c r="B2425" s="36"/>
      <c r="C2425" s="43"/>
    </row>
    <row r="2426" spans="1:3" x14ac:dyDescent="0.2">
      <c r="A2426" s="158"/>
      <c r="B2426" s="36"/>
      <c r="C2426" s="43"/>
    </row>
    <row r="2427" spans="1:3" x14ac:dyDescent="0.2">
      <c r="A2427" s="158"/>
      <c r="B2427" s="36"/>
      <c r="C2427" s="43"/>
    </row>
    <row r="2428" spans="1:3" x14ac:dyDescent="0.2">
      <c r="A2428" s="158"/>
      <c r="B2428" s="36"/>
      <c r="C2428" s="43"/>
    </row>
    <row r="2429" spans="1:3" x14ac:dyDescent="0.2">
      <c r="A2429" s="158"/>
      <c r="B2429" s="36"/>
      <c r="C2429" s="43"/>
    </row>
    <row r="2430" spans="1:3" x14ac:dyDescent="0.2">
      <c r="A2430" s="158"/>
      <c r="B2430" s="36"/>
      <c r="C2430" s="43"/>
    </row>
    <row r="2431" spans="1:3" x14ac:dyDescent="0.2">
      <c r="A2431" s="158"/>
      <c r="B2431" s="36"/>
      <c r="C2431" s="43"/>
    </row>
    <row r="2432" spans="1:3" x14ac:dyDescent="0.2">
      <c r="A2432" s="158"/>
      <c r="B2432" s="36"/>
      <c r="C2432" s="43"/>
    </row>
    <row r="2433" spans="1:3" x14ac:dyDescent="0.2">
      <c r="A2433" s="158"/>
      <c r="B2433" s="36"/>
      <c r="C2433" s="43"/>
    </row>
    <row r="2434" spans="1:3" x14ac:dyDescent="0.2">
      <c r="A2434" s="158"/>
      <c r="B2434" s="36"/>
      <c r="C2434" s="43"/>
    </row>
    <row r="2435" spans="1:3" x14ac:dyDescent="0.2">
      <c r="A2435" s="158"/>
      <c r="B2435" s="36"/>
      <c r="C2435" s="43"/>
    </row>
    <row r="2436" spans="1:3" x14ac:dyDescent="0.2">
      <c r="A2436" s="158"/>
      <c r="B2436" s="36"/>
      <c r="C2436" s="43"/>
    </row>
    <row r="2437" spans="1:3" x14ac:dyDescent="0.2">
      <c r="A2437" s="158"/>
      <c r="B2437" s="36"/>
      <c r="C2437" s="43"/>
    </row>
    <row r="2438" spans="1:3" x14ac:dyDescent="0.2">
      <c r="A2438" s="158"/>
      <c r="B2438" s="36"/>
      <c r="C2438" s="43"/>
    </row>
    <row r="2439" spans="1:3" x14ac:dyDescent="0.2">
      <c r="A2439" s="158"/>
      <c r="B2439" s="36"/>
      <c r="C2439" s="43"/>
    </row>
    <row r="2440" spans="1:3" x14ac:dyDescent="0.2">
      <c r="A2440" s="158"/>
      <c r="B2440" s="36"/>
      <c r="C2440" s="43"/>
    </row>
    <row r="2441" spans="1:3" x14ac:dyDescent="0.2">
      <c r="A2441" s="158"/>
      <c r="B2441" s="36"/>
      <c r="C2441" s="43"/>
    </row>
    <row r="2442" spans="1:3" x14ac:dyDescent="0.2">
      <c r="A2442" s="158"/>
      <c r="B2442" s="36"/>
      <c r="C2442" s="43"/>
    </row>
    <row r="2443" spans="1:3" x14ac:dyDescent="0.2">
      <c r="A2443" s="158"/>
      <c r="B2443" s="36"/>
      <c r="C2443" s="43"/>
    </row>
    <row r="2444" spans="1:3" x14ac:dyDescent="0.2">
      <c r="A2444" s="158"/>
      <c r="B2444" s="36"/>
      <c r="C2444" s="43"/>
    </row>
    <row r="2445" spans="1:3" x14ac:dyDescent="0.2">
      <c r="A2445" s="158"/>
      <c r="B2445" s="36"/>
      <c r="C2445" s="43"/>
    </row>
    <row r="2446" spans="1:3" x14ac:dyDescent="0.2">
      <c r="A2446" s="158"/>
      <c r="B2446" s="36"/>
      <c r="C2446" s="43"/>
    </row>
    <row r="2447" spans="1:3" x14ac:dyDescent="0.2">
      <c r="A2447" s="158"/>
      <c r="B2447" s="36"/>
      <c r="C2447" s="43"/>
    </row>
    <row r="2448" spans="1:3" x14ac:dyDescent="0.2">
      <c r="A2448" s="158"/>
      <c r="B2448" s="36"/>
      <c r="C2448" s="43"/>
    </row>
    <row r="2449" spans="1:3" x14ac:dyDescent="0.2">
      <c r="A2449" s="158"/>
      <c r="B2449" s="36"/>
      <c r="C2449" s="43"/>
    </row>
    <row r="2450" spans="1:3" x14ac:dyDescent="0.2">
      <c r="A2450" s="158"/>
      <c r="B2450" s="36"/>
      <c r="C2450" s="43"/>
    </row>
    <row r="2451" spans="1:3" x14ac:dyDescent="0.2">
      <c r="A2451" s="158"/>
      <c r="B2451" s="36"/>
      <c r="C2451" s="43"/>
    </row>
    <row r="2452" spans="1:3" x14ac:dyDescent="0.2">
      <c r="A2452" s="158"/>
      <c r="B2452" s="36"/>
      <c r="C2452" s="43"/>
    </row>
    <row r="2453" spans="1:3" x14ac:dyDescent="0.2">
      <c r="A2453" s="158"/>
      <c r="B2453" s="36"/>
      <c r="C2453" s="43"/>
    </row>
    <row r="2454" spans="1:3" x14ac:dyDescent="0.2">
      <c r="A2454" s="158"/>
      <c r="B2454" s="36"/>
      <c r="C2454" s="43"/>
    </row>
    <row r="2455" spans="1:3" x14ac:dyDescent="0.2">
      <c r="A2455" s="158"/>
      <c r="B2455" s="36"/>
      <c r="C2455" s="43"/>
    </row>
    <row r="2456" spans="1:3" x14ac:dyDescent="0.2">
      <c r="A2456" s="158"/>
      <c r="B2456" s="36"/>
      <c r="C2456" s="43"/>
    </row>
    <row r="2457" spans="1:3" x14ac:dyDescent="0.2">
      <c r="A2457" s="158"/>
      <c r="B2457" s="36"/>
      <c r="C2457" s="43"/>
    </row>
    <row r="2458" spans="1:3" x14ac:dyDescent="0.2">
      <c r="A2458" s="158"/>
      <c r="B2458" s="36"/>
      <c r="C2458" s="43"/>
    </row>
    <row r="2459" spans="1:3" x14ac:dyDescent="0.2">
      <c r="A2459" s="158"/>
      <c r="B2459" s="36"/>
      <c r="C2459" s="43"/>
    </row>
    <row r="2460" spans="1:3" x14ac:dyDescent="0.2">
      <c r="A2460" s="158"/>
      <c r="B2460" s="36"/>
      <c r="C2460" s="43"/>
    </row>
    <row r="2461" spans="1:3" x14ac:dyDescent="0.2">
      <c r="A2461" s="158"/>
      <c r="B2461" s="36"/>
      <c r="C2461" s="43"/>
    </row>
    <row r="2462" spans="1:3" x14ac:dyDescent="0.2">
      <c r="A2462" s="158"/>
      <c r="B2462" s="36"/>
      <c r="C2462" s="43"/>
    </row>
    <row r="2463" spans="1:3" x14ac:dyDescent="0.2">
      <c r="A2463" s="158"/>
      <c r="B2463" s="36"/>
      <c r="C2463" s="43"/>
    </row>
    <row r="2464" spans="1:3" x14ac:dyDescent="0.2">
      <c r="A2464" s="158"/>
      <c r="B2464" s="36"/>
      <c r="C2464" s="43"/>
    </row>
    <row r="2465" spans="1:3" x14ac:dyDescent="0.2">
      <c r="A2465" s="158"/>
      <c r="B2465" s="36"/>
      <c r="C2465" s="43"/>
    </row>
    <row r="2466" spans="1:3" x14ac:dyDescent="0.2">
      <c r="A2466" s="158"/>
      <c r="B2466" s="36"/>
      <c r="C2466" s="43"/>
    </row>
    <row r="2467" spans="1:3" x14ac:dyDescent="0.2">
      <c r="A2467" s="158"/>
      <c r="B2467" s="36"/>
      <c r="C2467" s="43"/>
    </row>
    <row r="2468" spans="1:3" x14ac:dyDescent="0.2">
      <c r="A2468" s="158"/>
      <c r="B2468" s="36"/>
      <c r="C2468" s="43"/>
    </row>
    <row r="2469" spans="1:3" x14ac:dyDescent="0.2">
      <c r="A2469" s="158"/>
      <c r="B2469" s="36"/>
      <c r="C2469" s="43"/>
    </row>
    <row r="2470" spans="1:3" x14ac:dyDescent="0.2">
      <c r="A2470" s="158"/>
      <c r="B2470" s="36"/>
      <c r="C2470" s="43"/>
    </row>
    <row r="2471" spans="1:3" x14ac:dyDescent="0.2">
      <c r="A2471" s="158"/>
      <c r="B2471" s="36"/>
      <c r="C2471" s="43"/>
    </row>
    <row r="2472" spans="1:3" x14ac:dyDescent="0.2">
      <c r="A2472" s="158"/>
      <c r="B2472" s="36"/>
      <c r="C2472" s="43"/>
    </row>
    <row r="2473" spans="1:3" x14ac:dyDescent="0.2">
      <c r="A2473" s="158"/>
      <c r="B2473" s="36"/>
      <c r="C2473" s="43"/>
    </row>
    <row r="2474" spans="1:3" x14ac:dyDescent="0.2">
      <c r="A2474" s="158"/>
      <c r="B2474" s="36"/>
      <c r="C2474" s="43"/>
    </row>
    <row r="2475" spans="1:3" x14ac:dyDescent="0.2">
      <c r="A2475" s="158"/>
      <c r="B2475" s="36"/>
      <c r="C2475" s="43"/>
    </row>
    <row r="2476" spans="1:3" x14ac:dyDescent="0.2">
      <c r="A2476" s="158"/>
      <c r="B2476" s="36"/>
      <c r="C2476" s="43"/>
    </row>
    <row r="2477" spans="1:3" x14ac:dyDescent="0.2">
      <c r="A2477" s="158"/>
      <c r="B2477" s="36"/>
      <c r="C2477" s="43"/>
    </row>
    <row r="2478" spans="1:3" x14ac:dyDescent="0.2">
      <c r="A2478" s="158"/>
      <c r="B2478" s="36"/>
      <c r="C2478" s="43"/>
    </row>
    <row r="2479" spans="1:3" x14ac:dyDescent="0.2">
      <c r="A2479" s="158"/>
      <c r="B2479" s="36"/>
      <c r="C2479" s="43"/>
    </row>
    <row r="2480" spans="1:3" x14ac:dyDescent="0.2">
      <c r="A2480" s="158"/>
      <c r="B2480" s="36"/>
      <c r="C2480" s="43"/>
    </row>
    <row r="2481" spans="1:3" x14ac:dyDescent="0.2">
      <c r="A2481" s="158"/>
      <c r="B2481" s="36"/>
      <c r="C2481" s="43"/>
    </row>
    <row r="2482" spans="1:3" x14ac:dyDescent="0.2">
      <c r="A2482" s="158"/>
      <c r="B2482" s="36"/>
      <c r="C2482" s="43"/>
    </row>
    <row r="2483" spans="1:3" x14ac:dyDescent="0.2">
      <c r="A2483" s="158"/>
      <c r="B2483" s="36"/>
      <c r="C2483" s="43"/>
    </row>
    <row r="2484" spans="1:3" x14ac:dyDescent="0.2">
      <c r="A2484" s="158"/>
      <c r="B2484" s="36"/>
      <c r="C2484" s="43"/>
    </row>
    <row r="2485" spans="1:3" x14ac:dyDescent="0.2">
      <c r="A2485" s="158"/>
      <c r="B2485" s="36"/>
      <c r="C2485" s="43"/>
    </row>
    <row r="2486" spans="1:3" x14ac:dyDescent="0.2">
      <c r="A2486" s="158"/>
      <c r="B2486" s="36"/>
      <c r="C2486" s="43"/>
    </row>
    <row r="2487" spans="1:3" x14ac:dyDescent="0.2">
      <c r="A2487" s="158"/>
      <c r="B2487" s="36"/>
      <c r="C2487" s="43"/>
    </row>
    <row r="2488" spans="1:3" x14ac:dyDescent="0.2">
      <c r="A2488" s="158"/>
      <c r="B2488" s="36"/>
      <c r="C2488" s="43"/>
    </row>
    <row r="2489" spans="1:3" x14ac:dyDescent="0.2">
      <c r="A2489" s="158"/>
      <c r="B2489" s="36"/>
      <c r="C2489" s="43"/>
    </row>
    <row r="2490" spans="1:3" x14ac:dyDescent="0.2">
      <c r="A2490" s="158"/>
      <c r="B2490" s="36"/>
      <c r="C2490" s="43"/>
    </row>
    <row r="2491" spans="1:3" x14ac:dyDescent="0.2">
      <c r="A2491" s="158"/>
      <c r="B2491" s="36"/>
      <c r="C2491" s="43"/>
    </row>
    <row r="2492" spans="1:3" x14ac:dyDescent="0.2">
      <c r="A2492" s="158"/>
      <c r="B2492" s="36"/>
      <c r="C2492" s="43"/>
    </row>
    <row r="2493" spans="1:3" x14ac:dyDescent="0.2">
      <c r="A2493" s="158"/>
      <c r="B2493" s="36"/>
      <c r="C2493" s="43"/>
    </row>
    <row r="2494" spans="1:3" x14ac:dyDescent="0.2">
      <c r="A2494" s="158"/>
      <c r="B2494" s="36"/>
      <c r="C2494" s="43"/>
    </row>
    <row r="2495" spans="1:3" x14ac:dyDescent="0.2">
      <c r="A2495" s="158"/>
      <c r="B2495" s="36"/>
      <c r="C2495" s="43"/>
    </row>
    <row r="2496" spans="1:3" x14ac:dyDescent="0.2">
      <c r="A2496" s="158"/>
      <c r="B2496" s="36"/>
      <c r="C2496" s="43"/>
    </row>
    <row r="2497" spans="1:3" x14ac:dyDescent="0.2">
      <c r="A2497" s="158"/>
      <c r="B2497" s="36"/>
      <c r="C2497" s="43"/>
    </row>
    <row r="2498" spans="1:3" x14ac:dyDescent="0.2">
      <c r="A2498" s="158"/>
      <c r="B2498" s="36"/>
      <c r="C2498" s="43"/>
    </row>
    <row r="2499" spans="1:3" x14ac:dyDescent="0.2">
      <c r="A2499" s="158"/>
      <c r="B2499" s="36"/>
      <c r="C2499" s="43"/>
    </row>
    <row r="2500" spans="1:3" x14ac:dyDescent="0.2">
      <c r="A2500" s="158"/>
      <c r="B2500" s="36"/>
      <c r="C2500" s="43"/>
    </row>
    <row r="2501" spans="1:3" x14ac:dyDescent="0.2">
      <c r="A2501" s="158"/>
      <c r="B2501" s="36"/>
      <c r="C2501" s="43"/>
    </row>
    <row r="2502" spans="1:3" x14ac:dyDescent="0.2">
      <c r="A2502" s="158"/>
      <c r="B2502" s="36"/>
      <c r="C2502" s="43"/>
    </row>
    <row r="2503" spans="1:3" x14ac:dyDescent="0.2">
      <c r="A2503" s="158"/>
      <c r="B2503" s="36"/>
      <c r="C2503" s="43"/>
    </row>
    <row r="2504" spans="1:3" x14ac:dyDescent="0.2">
      <c r="A2504" s="158"/>
      <c r="B2504" s="36"/>
      <c r="C2504" s="43"/>
    </row>
    <row r="2505" spans="1:3" x14ac:dyDescent="0.2">
      <c r="A2505" s="158"/>
      <c r="B2505" s="36"/>
      <c r="C2505" s="43"/>
    </row>
    <row r="2506" spans="1:3" x14ac:dyDescent="0.2">
      <c r="A2506" s="158"/>
      <c r="B2506" s="36"/>
      <c r="C2506" s="43"/>
    </row>
    <row r="2507" spans="1:3" x14ac:dyDescent="0.2">
      <c r="A2507" s="158"/>
      <c r="B2507" s="36"/>
      <c r="C2507" s="43"/>
    </row>
    <row r="2508" spans="1:3" x14ac:dyDescent="0.2">
      <c r="A2508" s="158"/>
      <c r="B2508" s="36"/>
      <c r="C2508" s="43"/>
    </row>
    <row r="2509" spans="1:3" x14ac:dyDescent="0.2">
      <c r="A2509" s="158"/>
      <c r="B2509" s="36"/>
      <c r="C2509" s="43"/>
    </row>
    <row r="2510" spans="1:3" x14ac:dyDescent="0.2">
      <c r="A2510" s="158"/>
      <c r="B2510" s="36"/>
      <c r="C2510" s="43"/>
    </row>
    <row r="2511" spans="1:3" x14ac:dyDescent="0.2">
      <c r="A2511" s="158"/>
      <c r="B2511" s="36"/>
      <c r="C2511" s="43"/>
    </row>
    <row r="2512" spans="1:3" x14ac:dyDescent="0.2">
      <c r="A2512" s="158"/>
      <c r="B2512" s="36"/>
      <c r="C2512" s="43"/>
    </row>
    <row r="2513" spans="1:3" x14ac:dyDescent="0.2">
      <c r="A2513" s="158"/>
      <c r="B2513" s="36"/>
      <c r="C2513" s="43"/>
    </row>
    <row r="2514" spans="1:3" x14ac:dyDescent="0.2">
      <c r="A2514" s="158"/>
      <c r="B2514" s="36"/>
      <c r="C2514" s="43"/>
    </row>
    <row r="2515" spans="1:3" x14ac:dyDescent="0.2">
      <c r="A2515" s="158"/>
      <c r="B2515" s="36"/>
      <c r="C2515" s="43"/>
    </row>
    <row r="2516" spans="1:3" x14ac:dyDescent="0.2">
      <c r="A2516" s="158"/>
      <c r="B2516" s="36"/>
      <c r="C2516" s="43"/>
    </row>
    <row r="2517" spans="1:3" x14ac:dyDescent="0.2">
      <c r="A2517" s="158"/>
      <c r="B2517" s="36"/>
      <c r="C2517" s="43"/>
    </row>
    <row r="2518" spans="1:3" x14ac:dyDescent="0.2">
      <c r="A2518" s="158"/>
      <c r="B2518" s="36"/>
      <c r="C2518" s="43"/>
    </row>
    <row r="2519" spans="1:3" x14ac:dyDescent="0.2">
      <c r="A2519" s="158"/>
      <c r="B2519" s="36"/>
      <c r="C2519" s="43"/>
    </row>
    <row r="2520" spans="1:3" x14ac:dyDescent="0.2">
      <c r="A2520" s="158"/>
      <c r="B2520" s="36"/>
      <c r="C2520" s="43"/>
    </row>
    <row r="2521" spans="1:3" x14ac:dyDescent="0.2">
      <c r="A2521" s="158"/>
      <c r="B2521" s="36"/>
      <c r="C2521" s="43"/>
    </row>
    <row r="2522" spans="1:3" x14ac:dyDescent="0.2">
      <c r="A2522" s="158"/>
      <c r="B2522" s="36"/>
      <c r="C2522" s="43"/>
    </row>
    <row r="2523" spans="1:3" x14ac:dyDescent="0.2">
      <c r="A2523" s="158"/>
      <c r="B2523" s="36"/>
      <c r="C2523" s="43"/>
    </row>
    <row r="2524" spans="1:3" x14ac:dyDescent="0.2">
      <c r="A2524" s="158"/>
      <c r="B2524" s="36"/>
      <c r="C2524" s="43"/>
    </row>
    <row r="2525" spans="1:3" x14ac:dyDescent="0.2">
      <c r="A2525" s="158"/>
      <c r="B2525" s="36"/>
      <c r="C2525" s="43"/>
    </row>
    <row r="2526" spans="1:3" x14ac:dyDescent="0.2">
      <c r="A2526" s="158"/>
      <c r="B2526" s="36"/>
      <c r="C2526" s="43"/>
    </row>
    <row r="2527" spans="1:3" x14ac:dyDescent="0.2">
      <c r="A2527" s="158"/>
      <c r="B2527" s="36"/>
      <c r="C2527" s="43"/>
    </row>
    <row r="2528" spans="1:3" x14ac:dyDescent="0.2">
      <c r="A2528" s="158"/>
      <c r="B2528" s="36"/>
      <c r="C2528" s="43"/>
    </row>
    <row r="2529" spans="1:3" x14ac:dyDescent="0.2">
      <c r="A2529" s="158"/>
      <c r="B2529" s="36"/>
      <c r="C2529" s="43"/>
    </row>
    <row r="2530" spans="1:3" x14ac:dyDescent="0.2">
      <c r="A2530" s="158"/>
      <c r="B2530" s="36"/>
      <c r="C2530" s="43"/>
    </row>
    <row r="2531" spans="1:3" x14ac:dyDescent="0.2">
      <c r="A2531" s="158"/>
      <c r="B2531" s="36"/>
      <c r="C2531" s="43"/>
    </row>
    <row r="2532" spans="1:3" x14ac:dyDescent="0.2">
      <c r="A2532" s="158"/>
      <c r="B2532" s="36"/>
      <c r="C2532" s="43"/>
    </row>
    <row r="2533" spans="1:3" x14ac:dyDescent="0.2">
      <c r="A2533" s="158"/>
      <c r="B2533" s="36"/>
      <c r="C2533" s="43"/>
    </row>
    <row r="2534" spans="1:3" x14ac:dyDescent="0.2">
      <c r="A2534" s="158"/>
      <c r="B2534" s="36"/>
      <c r="C2534" s="43"/>
    </row>
    <row r="2535" spans="1:3" x14ac:dyDescent="0.2">
      <c r="A2535" s="158"/>
      <c r="B2535" s="36"/>
      <c r="C2535" s="43"/>
    </row>
    <row r="2536" spans="1:3" x14ac:dyDescent="0.2">
      <c r="A2536" s="158"/>
      <c r="B2536" s="36"/>
      <c r="C2536" s="43"/>
    </row>
    <row r="2537" spans="1:3" x14ac:dyDescent="0.2">
      <c r="A2537" s="158"/>
      <c r="B2537" s="36"/>
      <c r="C2537" s="43"/>
    </row>
    <row r="2538" spans="1:3" x14ac:dyDescent="0.2">
      <c r="A2538" s="158"/>
      <c r="B2538" s="36"/>
      <c r="C2538" s="43"/>
    </row>
    <row r="2539" spans="1:3" x14ac:dyDescent="0.2">
      <c r="A2539" s="158"/>
      <c r="B2539" s="36"/>
      <c r="C2539" s="43"/>
    </row>
    <row r="2540" spans="1:3" x14ac:dyDescent="0.2">
      <c r="A2540" s="158"/>
      <c r="B2540" s="36"/>
      <c r="C2540" s="43"/>
    </row>
    <row r="2541" spans="1:3" x14ac:dyDescent="0.2">
      <c r="A2541" s="158"/>
      <c r="B2541" s="36"/>
      <c r="C2541" s="43"/>
    </row>
    <row r="2542" spans="1:3" x14ac:dyDescent="0.2">
      <c r="A2542" s="158"/>
      <c r="B2542" s="36"/>
      <c r="C2542" s="43"/>
    </row>
    <row r="2543" spans="1:3" x14ac:dyDescent="0.2">
      <c r="A2543" s="158"/>
      <c r="B2543" s="36"/>
      <c r="C2543" s="43"/>
    </row>
    <row r="2544" spans="1:3" x14ac:dyDescent="0.2">
      <c r="A2544" s="158"/>
      <c r="B2544" s="36"/>
      <c r="C2544" s="43"/>
    </row>
    <row r="2545" spans="1:3" x14ac:dyDescent="0.2">
      <c r="A2545" s="158"/>
      <c r="B2545" s="36"/>
      <c r="C2545" s="43"/>
    </row>
    <row r="2546" spans="1:3" x14ac:dyDescent="0.2">
      <c r="A2546" s="158"/>
      <c r="B2546" s="36"/>
      <c r="C2546" s="43"/>
    </row>
    <row r="2547" spans="1:3" x14ac:dyDescent="0.2">
      <c r="A2547" s="158"/>
      <c r="B2547" s="36"/>
      <c r="C2547" s="43"/>
    </row>
    <row r="2548" spans="1:3" x14ac:dyDescent="0.2">
      <c r="A2548" s="158"/>
      <c r="B2548" s="36"/>
      <c r="C2548" s="43"/>
    </row>
    <row r="2549" spans="1:3" x14ac:dyDescent="0.2">
      <c r="A2549" s="158"/>
      <c r="B2549" s="36"/>
      <c r="C2549" s="43"/>
    </row>
    <row r="2550" spans="1:3" x14ac:dyDescent="0.2">
      <c r="A2550" s="158"/>
      <c r="B2550" s="36"/>
      <c r="C2550" s="43"/>
    </row>
    <row r="2551" spans="1:3" x14ac:dyDescent="0.2">
      <c r="A2551" s="158"/>
      <c r="B2551" s="36"/>
      <c r="C2551" s="43"/>
    </row>
    <row r="2552" spans="1:3" x14ac:dyDescent="0.2">
      <c r="A2552" s="158"/>
      <c r="B2552" s="36"/>
      <c r="C2552" s="43"/>
    </row>
    <row r="2553" spans="1:3" x14ac:dyDescent="0.2">
      <c r="A2553" s="158"/>
      <c r="B2553" s="36"/>
      <c r="C2553" s="43"/>
    </row>
    <row r="2554" spans="1:3" x14ac:dyDescent="0.2">
      <c r="A2554" s="158"/>
      <c r="B2554" s="36"/>
      <c r="C2554" s="43"/>
    </row>
    <row r="2555" spans="1:3" x14ac:dyDescent="0.2">
      <c r="A2555" s="158"/>
      <c r="B2555" s="36"/>
      <c r="C2555" s="43"/>
    </row>
    <row r="2556" spans="1:3" x14ac:dyDescent="0.2">
      <c r="A2556" s="158"/>
      <c r="B2556" s="36"/>
      <c r="C2556" s="43"/>
    </row>
    <row r="2557" spans="1:3" x14ac:dyDescent="0.2">
      <c r="A2557" s="158"/>
      <c r="B2557" s="36"/>
      <c r="C2557" s="43"/>
    </row>
    <row r="2558" spans="1:3" x14ac:dyDescent="0.2">
      <c r="A2558" s="158"/>
      <c r="B2558" s="36"/>
      <c r="C2558" s="43"/>
    </row>
    <row r="2559" spans="1:3" x14ac:dyDescent="0.2">
      <c r="A2559" s="158"/>
      <c r="B2559" s="36"/>
      <c r="C2559" s="43"/>
    </row>
    <row r="2560" spans="1:3" x14ac:dyDescent="0.2">
      <c r="A2560" s="158"/>
      <c r="B2560" s="36"/>
      <c r="C2560" s="43"/>
    </row>
    <row r="2561" spans="1:3" x14ac:dyDescent="0.2">
      <c r="A2561" s="158"/>
      <c r="B2561" s="36"/>
      <c r="C2561" s="43"/>
    </row>
    <row r="2562" spans="1:3" x14ac:dyDescent="0.2">
      <c r="A2562" s="158"/>
      <c r="B2562" s="36"/>
      <c r="C2562" s="43"/>
    </row>
    <row r="2563" spans="1:3" x14ac:dyDescent="0.2">
      <c r="A2563" s="158"/>
      <c r="B2563" s="36"/>
      <c r="C2563" s="43"/>
    </row>
    <row r="2564" spans="1:3" x14ac:dyDescent="0.2">
      <c r="A2564" s="158"/>
      <c r="B2564" s="36"/>
      <c r="C2564" s="43"/>
    </row>
    <row r="2565" spans="1:3" x14ac:dyDescent="0.2">
      <c r="A2565" s="158"/>
      <c r="B2565" s="36"/>
      <c r="C2565" s="43"/>
    </row>
    <row r="2566" spans="1:3" x14ac:dyDescent="0.2">
      <c r="A2566" s="158"/>
      <c r="B2566" s="36"/>
      <c r="C2566" s="43"/>
    </row>
    <row r="2567" spans="1:3" x14ac:dyDescent="0.2">
      <c r="A2567" s="158"/>
      <c r="B2567" s="36"/>
      <c r="C2567" s="43"/>
    </row>
    <row r="2568" spans="1:3" x14ac:dyDescent="0.2">
      <c r="A2568" s="158"/>
      <c r="B2568" s="36"/>
      <c r="C2568" s="43"/>
    </row>
    <row r="2569" spans="1:3" x14ac:dyDescent="0.2">
      <c r="A2569" s="158"/>
      <c r="B2569" s="36"/>
      <c r="C2569" s="43"/>
    </row>
    <row r="2570" spans="1:3" x14ac:dyDescent="0.2">
      <c r="A2570" s="158"/>
      <c r="B2570" s="36"/>
      <c r="C2570" s="43"/>
    </row>
    <row r="2571" spans="1:3" x14ac:dyDescent="0.2">
      <c r="A2571" s="158"/>
      <c r="B2571" s="36"/>
      <c r="C2571" s="43"/>
    </row>
    <row r="2572" spans="1:3" x14ac:dyDescent="0.2">
      <c r="A2572" s="158"/>
      <c r="B2572" s="36"/>
      <c r="C2572" s="43"/>
    </row>
    <row r="2573" spans="1:3" x14ac:dyDescent="0.2">
      <c r="A2573" s="158"/>
      <c r="B2573" s="36"/>
      <c r="C2573" s="43"/>
    </row>
    <row r="2574" spans="1:3" x14ac:dyDescent="0.2">
      <c r="A2574" s="158"/>
      <c r="B2574" s="36"/>
      <c r="C2574" s="43"/>
    </row>
    <row r="2575" spans="1:3" x14ac:dyDescent="0.2">
      <c r="A2575" s="158"/>
      <c r="B2575" s="36"/>
      <c r="C2575" s="43"/>
    </row>
    <row r="2576" spans="1:3" x14ac:dyDescent="0.2">
      <c r="A2576" s="158"/>
      <c r="B2576" s="36"/>
      <c r="C2576" s="43"/>
    </row>
    <row r="2577" spans="1:3" x14ac:dyDescent="0.2">
      <c r="A2577" s="158"/>
      <c r="B2577" s="36"/>
      <c r="C2577" s="43"/>
    </row>
    <row r="2578" spans="1:3" x14ac:dyDescent="0.2">
      <c r="A2578" s="158"/>
      <c r="B2578" s="36"/>
      <c r="C2578" s="43"/>
    </row>
    <row r="2579" spans="1:3" x14ac:dyDescent="0.2">
      <c r="A2579" s="158"/>
      <c r="B2579" s="36"/>
      <c r="C2579" s="43"/>
    </row>
    <row r="2580" spans="1:3" x14ac:dyDescent="0.2">
      <c r="A2580" s="158"/>
      <c r="B2580" s="36"/>
      <c r="C2580" s="43"/>
    </row>
    <row r="2581" spans="1:3" x14ac:dyDescent="0.2">
      <c r="A2581" s="158"/>
      <c r="B2581" s="36"/>
      <c r="C2581" s="43"/>
    </row>
    <row r="2582" spans="1:3" x14ac:dyDescent="0.2">
      <c r="A2582" s="158"/>
      <c r="B2582" s="36"/>
      <c r="C2582" s="43"/>
    </row>
    <row r="2583" spans="1:3" x14ac:dyDescent="0.2">
      <c r="A2583" s="158"/>
      <c r="B2583" s="36"/>
      <c r="C2583" s="43"/>
    </row>
    <row r="2584" spans="1:3" x14ac:dyDescent="0.2">
      <c r="A2584" s="158"/>
      <c r="B2584" s="36"/>
      <c r="C2584" s="43"/>
    </row>
    <row r="2585" spans="1:3" x14ac:dyDescent="0.2">
      <c r="A2585" s="158"/>
      <c r="B2585" s="36"/>
      <c r="C2585" s="43"/>
    </row>
    <row r="2586" spans="1:3" x14ac:dyDescent="0.2">
      <c r="A2586" s="158"/>
      <c r="B2586" s="36"/>
      <c r="C2586" s="43"/>
    </row>
    <row r="2587" spans="1:3" x14ac:dyDescent="0.2">
      <c r="A2587" s="158"/>
      <c r="B2587" s="36"/>
      <c r="C2587" s="43"/>
    </row>
    <row r="2588" spans="1:3" x14ac:dyDescent="0.2">
      <c r="A2588" s="158"/>
      <c r="B2588" s="36"/>
      <c r="C2588" s="43"/>
    </row>
    <row r="2589" spans="1:3" x14ac:dyDescent="0.2">
      <c r="A2589" s="158"/>
      <c r="B2589" s="36"/>
      <c r="C2589" s="43"/>
    </row>
    <row r="2590" spans="1:3" x14ac:dyDescent="0.2">
      <c r="A2590" s="158"/>
      <c r="B2590" s="36"/>
      <c r="C2590" s="43"/>
    </row>
    <row r="2591" spans="1:3" x14ac:dyDescent="0.2">
      <c r="A2591" s="158"/>
      <c r="B2591" s="36"/>
      <c r="C2591" s="43"/>
    </row>
    <row r="2592" spans="1:3" x14ac:dyDescent="0.2">
      <c r="A2592" s="158"/>
      <c r="B2592" s="36"/>
      <c r="C2592" s="43"/>
    </row>
    <row r="2593" spans="1:3" x14ac:dyDescent="0.2">
      <c r="A2593" s="158"/>
      <c r="B2593" s="36"/>
      <c r="C2593" s="43"/>
    </row>
    <row r="2594" spans="1:3" x14ac:dyDescent="0.2">
      <c r="A2594" s="158"/>
      <c r="B2594" s="36"/>
      <c r="C2594" s="43"/>
    </row>
    <row r="2595" spans="1:3" x14ac:dyDescent="0.2">
      <c r="A2595" s="158"/>
      <c r="B2595" s="36"/>
      <c r="C2595" s="43"/>
    </row>
    <row r="2596" spans="1:3" x14ac:dyDescent="0.2">
      <c r="A2596" s="158"/>
      <c r="B2596" s="36"/>
      <c r="C2596" s="43"/>
    </row>
    <row r="2597" spans="1:3" x14ac:dyDescent="0.2">
      <c r="A2597" s="158"/>
      <c r="B2597" s="36"/>
      <c r="C2597" s="43"/>
    </row>
    <row r="2598" spans="1:3" x14ac:dyDescent="0.2">
      <c r="A2598" s="158"/>
      <c r="B2598" s="36"/>
      <c r="C2598" s="43"/>
    </row>
    <row r="2599" spans="1:3" x14ac:dyDescent="0.2">
      <c r="A2599" s="158"/>
      <c r="B2599" s="36"/>
      <c r="C2599" s="43"/>
    </row>
    <row r="2600" spans="1:3" x14ac:dyDescent="0.2">
      <c r="A2600" s="158"/>
      <c r="B2600" s="36"/>
      <c r="C2600" s="43"/>
    </row>
    <row r="2601" spans="1:3" x14ac:dyDescent="0.2">
      <c r="A2601" s="158"/>
      <c r="B2601" s="36"/>
      <c r="C2601" s="43"/>
    </row>
    <row r="2602" spans="1:3" x14ac:dyDescent="0.2">
      <c r="A2602" s="158"/>
      <c r="B2602" s="36"/>
      <c r="C2602" s="43"/>
    </row>
    <row r="2603" spans="1:3" x14ac:dyDescent="0.2">
      <c r="A2603" s="158"/>
      <c r="B2603" s="36"/>
      <c r="C2603" s="43"/>
    </row>
    <row r="2604" spans="1:3" x14ac:dyDescent="0.2">
      <c r="A2604" s="158"/>
      <c r="B2604" s="36"/>
      <c r="C2604" s="43"/>
    </row>
    <row r="2605" spans="1:3" x14ac:dyDescent="0.2">
      <c r="A2605" s="158"/>
      <c r="B2605" s="36"/>
      <c r="C2605" s="43"/>
    </row>
    <row r="2606" spans="1:3" x14ac:dyDescent="0.2">
      <c r="A2606" s="158"/>
      <c r="B2606" s="36"/>
      <c r="C2606" s="43"/>
    </row>
    <row r="2607" spans="1:3" x14ac:dyDescent="0.2">
      <c r="A2607" s="158"/>
      <c r="B2607" s="36"/>
      <c r="C2607" s="43"/>
    </row>
    <row r="2608" spans="1:3" x14ac:dyDescent="0.2">
      <c r="A2608" s="158"/>
      <c r="B2608" s="36"/>
      <c r="C2608" s="43"/>
    </row>
    <row r="2609" spans="1:3" x14ac:dyDescent="0.2">
      <c r="A2609" s="158"/>
      <c r="B2609" s="36"/>
      <c r="C2609" s="43"/>
    </row>
    <row r="2610" spans="1:3" x14ac:dyDescent="0.2">
      <c r="A2610" s="158"/>
      <c r="B2610" s="36"/>
      <c r="C2610" s="43"/>
    </row>
    <row r="2611" spans="1:3" x14ac:dyDescent="0.2">
      <c r="A2611" s="158"/>
      <c r="B2611" s="36"/>
      <c r="C2611" s="43"/>
    </row>
    <row r="2612" spans="1:3" x14ac:dyDescent="0.2">
      <c r="A2612" s="158"/>
      <c r="B2612" s="36"/>
      <c r="C2612" s="43"/>
    </row>
    <row r="2613" spans="1:3" x14ac:dyDescent="0.2">
      <c r="A2613" s="158"/>
      <c r="B2613" s="36"/>
      <c r="C2613" s="43"/>
    </row>
    <row r="2614" spans="1:3" x14ac:dyDescent="0.2">
      <c r="A2614" s="158"/>
      <c r="B2614" s="36"/>
      <c r="C2614" s="43"/>
    </row>
    <row r="2615" spans="1:3" x14ac:dyDescent="0.2">
      <c r="A2615" s="158"/>
      <c r="B2615" s="36"/>
      <c r="C2615" s="43"/>
    </row>
    <row r="2616" spans="1:3" x14ac:dyDescent="0.2">
      <c r="A2616" s="158"/>
      <c r="B2616" s="36"/>
      <c r="C2616" s="43"/>
    </row>
    <row r="2617" spans="1:3" x14ac:dyDescent="0.2">
      <c r="A2617" s="158"/>
      <c r="B2617" s="36"/>
      <c r="C2617" s="43"/>
    </row>
    <row r="2618" spans="1:3" x14ac:dyDescent="0.2">
      <c r="A2618" s="158"/>
      <c r="B2618" s="36"/>
      <c r="C2618" s="43"/>
    </row>
    <row r="2619" spans="1:3" x14ac:dyDescent="0.2">
      <c r="A2619" s="158"/>
      <c r="B2619" s="36"/>
      <c r="C2619" s="43"/>
    </row>
    <row r="2620" spans="1:3" x14ac:dyDescent="0.2">
      <c r="A2620" s="158"/>
      <c r="B2620" s="36"/>
      <c r="C2620" s="43"/>
    </row>
    <row r="2621" spans="1:3" x14ac:dyDescent="0.2">
      <c r="A2621" s="158"/>
      <c r="B2621" s="36"/>
      <c r="C2621" s="43"/>
    </row>
    <row r="2622" spans="1:3" x14ac:dyDescent="0.2">
      <c r="A2622" s="158"/>
      <c r="B2622" s="36"/>
      <c r="C2622" s="43"/>
    </row>
    <row r="2623" spans="1:3" x14ac:dyDescent="0.2">
      <c r="A2623" s="158"/>
      <c r="B2623" s="36"/>
      <c r="C2623" s="43"/>
    </row>
    <row r="2624" spans="1:3" x14ac:dyDescent="0.2">
      <c r="A2624" s="158"/>
      <c r="B2624" s="36"/>
      <c r="C2624" s="43"/>
    </row>
    <row r="2625" spans="1:3" x14ac:dyDescent="0.2">
      <c r="A2625" s="158"/>
      <c r="B2625" s="36"/>
      <c r="C2625" s="43"/>
    </row>
    <row r="2626" spans="1:3" x14ac:dyDescent="0.2">
      <c r="A2626" s="158"/>
      <c r="B2626" s="36"/>
      <c r="C2626" s="43"/>
    </row>
    <row r="2627" spans="1:3" x14ac:dyDescent="0.2">
      <c r="A2627" s="158"/>
      <c r="B2627" s="36"/>
      <c r="C2627" s="43"/>
    </row>
    <row r="2628" spans="1:3" x14ac:dyDescent="0.2">
      <c r="A2628" s="158"/>
      <c r="B2628" s="36"/>
      <c r="C2628" s="43"/>
    </row>
    <row r="2629" spans="1:3" x14ac:dyDescent="0.2">
      <c r="A2629" s="158"/>
      <c r="B2629" s="36"/>
      <c r="C2629" s="43"/>
    </row>
    <row r="2630" spans="1:3" x14ac:dyDescent="0.2">
      <c r="A2630" s="158"/>
      <c r="B2630" s="36"/>
      <c r="C2630" s="43"/>
    </row>
    <row r="2631" spans="1:3" x14ac:dyDescent="0.2">
      <c r="A2631" s="158"/>
      <c r="B2631" s="36"/>
      <c r="C2631" s="43"/>
    </row>
    <row r="2632" spans="1:3" x14ac:dyDescent="0.2">
      <c r="A2632" s="158"/>
      <c r="B2632" s="36"/>
      <c r="C2632" s="43"/>
    </row>
    <row r="2633" spans="1:3" x14ac:dyDescent="0.2">
      <c r="A2633" s="158"/>
      <c r="B2633" s="36"/>
      <c r="C2633" s="43"/>
    </row>
    <row r="2634" spans="1:3" x14ac:dyDescent="0.2">
      <c r="A2634" s="158"/>
      <c r="B2634" s="36"/>
      <c r="C2634" s="43"/>
    </row>
    <row r="2635" spans="1:3" x14ac:dyDescent="0.2">
      <c r="A2635" s="158"/>
      <c r="B2635" s="36"/>
      <c r="C2635" s="43"/>
    </row>
    <row r="2636" spans="1:3" x14ac:dyDescent="0.2">
      <c r="A2636" s="158"/>
      <c r="B2636" s="36"/>
      <c r="C2636" s="43"/>
    </row>
    <row r="2637" spans="1:3" x14ac:dyDescent="0.2">
      <c r="A2637" s="158"/>
      <c r="B2637" s="36"/>
      <c r="C2637" s="43"/>
    </row>
    <row r="2638" spans="1:3" x14ac:dyDescent="0.2">
      <c r="A2638" s="158"/>
      <c r="B2638" s="36"/>
      <c r="C2638" s="43"/>
    </row>
    <row r="2639" spans="1:3" x14ac:dyDescent="0.2">
      <c r="A2639" s="158"/>
      <c r="B2639" s="36"/>
      <c r="C2639" s="43"/>
    </row>
    <row r="2640" spans="1:3" x14ac:dyDescent="0.2">
      <c r="A2640" s="158"/>
      <c r="B2640" s="36"/>
      <c r="C2640" s="43"/>
    </row>
    <row r="2641" spans="1:3" x14ac:dyDescent="0.2">
      <c r="A2641" s="158"/>
      <c r="B2641" s="36"/>
      <c r="C2641" s="43"/>
    </row>
    <row r="2642" spans="1:3" x14ac:dyDescent="0.2">
      <c r="A2642" s="158"/>
      <c r="B2642" s="36"/>
      <c r="C2642" s="43"/>
    </row>
    <row r="2643" spans="1:3" x14ac:dyDescent="0.2">
      <c r="A2643" s="158"/>
      <c r="B2643" s="36"/>
      <c r="C2643" s="43"/>
    </row>
    <row r="2644" spans="1:3" x14ac:dyDescent="0.2">
      <c r="A2644" s="158"/>
      <c r="B2644" s="36"/>
      <c r="C2644" s="43"/>
    </row>
    <row r="2645" spans="1:3" x14ac:dyDescent="0.2">
      <c r="A2645" s="158"/>
      <c r="B2645" s="36"/>
      <c r="C2645" s="43"/>
    </row>
    <row r="2646" spans="1:3" x14ac:dyDescent="0.2">
      <c r="A2646" s="158"/>
      <c r="B2646" s="36"/>
      <c r="C2646" s="43"/>
    </row>
    <row r="2647" spans="1:3" x14ac:dyDescent="0.2">
      <c r="A2647" s="158"/>
      <c r="B2647" s="36"/>
      <c r="C2647" s="43"/>
    </row>
    <row r="2648" spans="1:3" x14ac:dyDescent="0.2">
      <c r="A2648" s="158"/>
      <c r="B2648" s="36"/>
      <c r="C2648" s="43"/>
    </row>
    <row r="2649" spans="1:3" x14ac:dyDescent="0.2">
      <c r="A2649" s="158"/>
      <c r="B2649" s="36"/>
      <c r="C2649" s="43"/>
    </row>
    <row r="2650" spans="1:3" x14ac:dyDescent="0.2">
      <c r="A2650" s="158"/>
      <c r="B2650" s="36"/>
      <c r="C2650" s="43"/>
    </row>
    <row r="2651" spans="1:3" x14ac:dyDescent="0.2">
      <c r="A2651" s="158"/>
      <c r="B2651" s="36"/>
      <c r="C2651" s="43"/>
    </row>
    <row r="2652" spans="1:3" x14ac:dyDescent="0.2">
      <c r="A2652" s="158"/>
      <c r="B2652" s="36"/>
      <c r="C2652" s="43"/>
    </row>
    <row r="2653" spans="1:3" x14ac:dyDescent="0.2">
      <c r="A2653" s="158"/>
      <c r="B2653" s="36"/>
      <c r="C2653" s="43"/>
    </row>
    <row r="2654" spans="1:3" x14ac:dyDescent="0.2">
      <c r="A2654" s="158"/>
      <c r="B2654" s="36"/>
      <c r="C2654" s="43"/>
    </row>
    <row r="2655" spans="1:3" x14ac:dyDescent="0.2">
      <c r="A2655" s="158"/>
      <c r="B2655" s="36"/>
      <c r="C2655" s="43"/>
    </row>
    <row r="2656" spans="1:3" x14ac:dyDescent="0.2">
      <c r="A2656" s="158"/>
      <c r="B2656" s="36"/>
      <c r="C2656" s="43"/>
    </row>
    <row r="2657" spans="1:3" x14ac:dyDescent="0.2">
      <c r="A2657" s="158"/>
      <c r="B2657" s="36"/>
      <c r="C2657" s="43"/>
    </row>
    <row r="2658" spans="1:3" x14ac:dyDescent="0.2">
      <c r="A2658" s="158"/>
      <c r="B2658" s="36"/>
      <c r="C2658" s="43"/>
    </row>
    <row r="2659" spans="1:3" x14ac:dyDescent="0.2">
      <c r="A2659" s="158"/>
      <c r="B2659" s="36"/>
      <c r="C2659" s="43"/>
    </row>
    <row r="2660" spans="1:3" x14ac:dyDescent="0.2">
      <c r="A2660" s="158"/>
      <c r="B2660" s="36"/>
      <c r="C2660" s="43"/>
    </row>
    <row r="2661" spans="1:3" x14ac:dyDescent="0.2">
      <c r="A2661" s="158"/>
      <c r="B2661" s="36"/>
      <c r="C2661" s="43"/>
    </row>
    <row r="2662" spans="1:3" x14ac:dyDescent="0.2">
      <c r="A2662" s="158"/>
      <c r="B2662" s="36"/>
      <c r="C2662" s="43"/>
    </row>
    <row r="2663" spans="1:3" x14ac:dyDescent="0.2">
      <c r="A2663" s="158"/>
      <c r="B2663" s="36"/>
      <c r="C2663" s="43"/>
    </row>
    <row r="2664" spans="1:3" x14ac:dyDescent="0.2">
      <c r="A2664" s="158"/>
      <c r="B2664" s="36"/>
      <c r="C2664" s="43"/>
    </row>
    <row r="2665" spans="1:3" x14ac:dyDescent="0.2">
      <c r="A2665" s="158"/>
      <c r="B2665" s="36"/>
      <c r="C2665" s="43"/>
    </row>
    <row r="2666" spans="1:3" x14ac:dyDescent="0.2">
      <c r="A2666" s="158"/>
      <c r="B2666" s="36"/>
      <c r="C2666" s="43"/>
    </row>
    <row r="2667" spans="1:3" x14ac:dyDescent="0.2">
      <c r="A2667" s="158"/>
      <c r="B2667" s="36"/>
      <c r="C2667" s="43"/>
    </row>
    <row r="2668" spans="1:3" x14ac:dyDescent="0.2">
      <c r="A2668" s="158"/>
      <c r="B2668" s="36"/>
      <c r="C2668" s="43"/>
    </row>
    <row r="2669" spans="1:3" x14ac:dyDescent="0.2">
      <c r="A2669" s="158"/>
      <c r="B2669" s="36"/>
      <c r="C2669" s="43"/>
    </row>
    <row r="2670" spans="1:3" x14ac:dyDescent="0.2">
      <c r="A2670" s="158"/>
      <c r="B2670" s="36"/>
      <c r="C2670" s="43"/>
    </row>
    <row r="2671" spans="1:3" x14ac:dyDescent="0.2">
      <c r="A2671" s="158"/>
      <c r="B2671" s="36"/>
      <c r="C2671" s="43"/>
    </row>
    <row r="2672" spans="1:3" x14ac:dyDescent="0.2">
      <c r="A2672" s="158"/>
      <c r="B2672" s="36"/>
      <c r="C2672" s="43"/>
    </row>
    <row r="2673" spans="1:3" x14ac:dyDescent="0.2">
      <c r="A2673" s="158"/>
      <c r="B2673" s="36"/>
      <c r="C2673" s="43"/>
    </row>
    <row r="2674" spans="1:3" x14ac:dyDescent="0.2">
      <c r="A2674" s="158"/>
      <c r="B2674" s="36"/>
      <c r="C2674" s="43"/>
    </row>
    <row r="2675" spans="1:3" x14ac:dyDescent="0.2">
      <c r="A2675" s="158"/>
      <c r="B2675" s="36"/>
      <c r="C2675" s="43"/>
    </row>
    <row r="2676" spans="1:3" x14ac:dyDescent="0.2">
      <c r="A2676" s="158"/>
      <c r="B2676" s="36"/>
      <c r="C2676" s="43"/>
    </row>
    <row r="2677" spans="1:3" x14ac:dyDescent="0.2">
      <c r="A2677" s="158"/>
      <c r="B2677" s="36"/>
      <c r="C2677" s="43"/>
    </row>
    <row r="2678" spans="1:3" x14ac:dyDescent="0.2">
      <c r="A2678" s="158"/>
      <c r="B2678" s="36"/>
      <c r="C2678" s="43"/>
    </row>
    <row r="2679" spans="1:3" x14ac:dyDescent="0.2">
      <c r="A2679" s="158"/>
      <c r="B2679" s="36"/>
      <c r="C2679" s="43"/>
    </row>
    <row r="2680" spans="1:3" x14ac:dyDescent="0.2">
      <c r="A2680" s="158"/>
      <c r="B2680" s="36"/>
      <c r="C2680" s="43"/>
    </row>
    <row r="2681" spans="1:3" x14ac:dyDescent="0.2">
      <c r="A2681" s="158"/>
      <c r="B2681" s="36"/>
      <c r="C2681" s="43"/>
    </row>
    <row r="2682" spans="1:3" x14ac:dyDescent="0.2">
      <c r="A2682" s="158"/>
      <c r="B2682" s="36"/>
      <c r="C2682" s="43"/>
    </row>
    <row r="2683" spans="1:3" x14ac:dyDescent="0.2">
      <c r="A2683" s="158"/>
      <c r="B2683" s="36"/>
      <c r="C2683" s="43"/>
    </row>
    <row r="2684" spans="1:3" x14ac:dyDescent="0.2">
      <c r="A2684" s="158"/>
      <c r="B2684" s="36"/>
      <c r="C2684" s="43"/>
    </row>
    <row r="2685" spans="1:3" x14ac:dyDescent="0.2">
      <c r="A2685" s="158"/>
      <c r="B2685" s="36"/>
      <c r="C2685" s="43"/>
    </row>
    <row r="2686" spans="1:3" x14ac:dyDescent="0.2">
      <c r="A2686" s="158"/>
      <c r="B2686" s="36"/>
      <c r="C2686" s="43"/>
    </row>
    <row r="2687" spans="1:3" x14ac:dyDescent="0.2">
      <c r="A2687" s="158"/>
      <c r="B2687" s="36"/>
      <c r="C2687" s="43"/>
    </row>
    <row r="2688" spans="1:3" x14ac:dyDescent="0.2">
      <c r="A2688" s="158"/>
      <c r="B2688" s="36"/>
      <c r="C2688" s="43"/>
    </row>
    <row r="2689" spans="1:3" x14ac:dyDescent="0.2">
      <c r="A2689" s="158"/>
      <c r="B2689" s="36"/>
      <c r="C2689" s="43"/>
    </row>
    <row r="2690" spans="1:3" x14ac:dyDescent="0.2">
      <c r="A2690" s="158"/>
      <c r="B2690" s="36"/>
      <c r="C2690" s="43"/>
    </row>
    <row r="2691" spans="1:3" x14ac:dyDescent="0.2">
      <c r="A2691" s="158"/>
      <c r="B2691" s="36"/>
      <c r="C2691" s="43"/>
    </row>
    <row r="2692" spans="1:3" x14ac:dyDescent="0.2">
      <c r="A2692" s="158"/>
      <c r="B2692" s="36"/>
      <c r="C2692" s="43"/>
    </row>
    <row r="2693" spans="1:3" x14ac:dyDescent="0.2">
      <c r="A2693" s="158"/>
      <c r="B2693" s="36"/>
      <c r="C2693" s="43"/>
    </row>
    <row r="2694" spans="1:3" x14ac:dyDescent="0.2">
      <c r="A2694" s="158"/>
      <c r="B2694" s="36"/>
      <c r="C2694" s="43"/>
    </row>
    <row r="2695" spans="1:3" x14ac:dyDescent="0.2">
      <c r="A2695" s="158"/>
      <c r="B2695" s="36"/>
      <c r="C2695" s="43"/>
    </row>
    <row r="2696" spans="1:3" x14ac:dyDescent="0.2">
      <c r="A2696" s="158"/>
      <c r="B2696" s="36"/>
      <c r="C2696" s="43"/>
    </row>
    <row r="2697" spans="1:3" x14ac:dyDescent="0.2">
      <c r="A2697" s="158"/>
      <c r="B2697" s="36"/>
      <c r="C2697" s="43"/>
    </row>
    <row r="2698" spans="1:3" x14ac:dyDescent="0.2">
      <c r="A2698" s="158"/>
      <c r="B2698" s="36"/>
      <c r="C2698" s="43"/>
    </row>
    <row r="2699" spans="1:3" x14ac:dyDescent="0.2">
      <c r="A2699" s="158"/>
      <c r="B2699" s="36"/>
      <c r="C2699" s="43"/>
    </row>
    <row r="2700" spans="1:3" x14ac:dyDescent="0.2">
      <c r="A2700" s="158"/>
      <c r="B2700" s="36"/>
      <c r="C2700" s="43"/>
    </row>
    <row r="2701" spans="1:3" x14ac:dyDescent="0.2">
      <c r="A2701" s="158"/>
      <c r="B2701" s="36"/>
      <c r="C2701" s="43"/>
    </row>
    <row r="2702" spans="1:3" x14ac:dyDescent="0.2">
      <c r="A2702" s="158"/>
      <c r="B2702" s="36"/>
      <c r="C2702" s="43"/>
    </row>
    <row r="2703" spans="1:3" x14ac:dyDescent="0.2">
      <c r="A2703" s="158"/>
      <c r="B2703" s="36"/>
      <c r="C2703" s="43"/>
    </row>
    <row r="2704" spans="1:3" x14ac:dyDescent="0.2">
      <c r="A2704" s="158"/>
      <c r="B2704" s="36"/>
      <c r="C2704" s="43"/>
    </row>
    <row r="2705" spans="1:3" x14ac:dyDescent="0.2">
      <c r="A2705" s="158"/>
      <c r="B2705" s="36"/>
      <c r="C2705" s="43"/>
    </row>
    <row r="2706" spans="1:3" x14ac:dyDescent="0.2">
      <c r="A2706" s="158"/>
      <c r="B2706" s="36"/>
      <c r="C2706" s="43"/>
    </row>
    <row r="2707" spans="1:3" x14ac:dyDescent="0.2">
      <c r="A2707" s="158"/>
      <c r="B2707" s="36"/>
      <c r="C2707" s="43"/>
    </row>
    <row r="2708" spans="1:3" x14ac:dyDescent="0.2">
      <c r="A2708" s="158"/>
      <c r="B2708" s="36"/>
      <c r="C2708" s="43"/>
    </row>
    <row r="2709" spans="1:3" x14ac:dyDescent="0.2">
      <c r="A2709" s="158"/>
      <c r="B2709" s="36"/>
      <c r="C2709" s="43"/>
    </row>
    <row r="2710" spans="1:3" x14ac:dyDescent="0.2">
      <c r="A2710" s="158"/>
      <c r="B2710" s="36"/>
      <c r="C2710" s="43"/>
    </row>
    <row r="2711" spans="1:3" x14ac:dyDescent="0.2">
      <c r="A2711" s="158"/>
      <c r="B2711" s="36"/>
      <c r="C2711" s="43"/>
    </row>
    <row r="2712" spans="1:3" x14ac:dyDescent="0.2">
      <c r="A2712" s="158"/>
      <c r="B2712" s="36"/>
      <c r="C2712" s="43"/>
    </row>
    <row r="2713" spans="1:3" x14ac:dyDescent="0.2">
      <c r="A2713" s="158"/>
      <c r="B2713" s="36"/>
      <c r="C2713" s="43"/>
    </row>
    <row r="2714" spans="1:3" x14ac:dyDescent="0.2">
      <c r="A2714" s="158"/>
      <c r="B2714" s="36"/>
      <c r="C2714" s="43"/>
    </row>
    <row r="2715" spans="1:3" x14ac:dyDescent="0.2">
      <c r="A2715" s="158"/>
      <c r="B2715" s="36"/>
      <c r="C2715" s="43"/>
    </row>
    <row r="2716" spans="1:3" x14ac:dyDescent="0.2">
      <c r="A2716" s="158"/>
      <c r="B2716" s="36"/>
      <c r="C2716" s="43"/>
    </row>
    <row r="2717" spans="1:3" x14ac:dyDescent="0.2">
      <c r="A2717" s="158"/>
      <c r="B2717" s="36"/>
      <c r="C2717" s="43"/>
    </row>
    <row r="2718" spans="1:3" x14ac:dyDescent="0.2">
      <c r="A2718" s="158"/>
      <c r="B2718" s="36"/>
      <c r="C2718" s="43"/>
    </row>
    <row r="2719" spans="1:3" x14ac:dyDescent="0.2">
      <c r="A2719" s="158"/>
      <c r="B2719" s="36"/>
      <c r="C2719" s="43"/>
    </row>
    <row r="2720" spans="1:3" x14ac:dyDescent="0.2">
      <c r="A2720" s="158"/>
      <c r="B2720" s="36"/>
      <c r="C2720" s="43"/>
    </row>
    <row r="2721" spans="1:3" x14ac:dyDescent="0.2">
      <c r="A2721" s="158"/>
      <c r="B2721" s="36"/>
      <c r="C2721" s="43"/>
    </row>
    <row r="2722" spans="1:3" x14ac:dyDescent="0.2">
      <c r="A2722" s="158"/>
      <c r="B2722" s="36"/>
      <c r="C2722" s="43"/>
    </row>
    <row r="2723" spans="1:3" x14ac:dyDescent="0.2">
      <c r="A2723" s="158"/>
      <c r="B2723" s="36"/>
      <c r="C2723" s="43"/>
    </row>
    <row r="2724" spans="1:3" x14ac:dyDescent="0.2">
      <c r="A2724" s="158"/>
      <c r="B2724" s="36"/>
      <c r="C2724" s="43"/>
    </row>
    <row r="2725" spans="1:3" x14ac:dyDescent="0.2">
      <c r="A2725" s="158"/>
      <c r="B2725" s="36"/>
      <c r="C2725" s="43"/>
    </row>
    <row r="2726" spans="1:3" x14ac:dyDescent="0.2">
      <c r="A2726" s="158"/>
      <c r="B2726" s="36"/>
      <c r="C2726" s="43"/>
    </row>
    <row r="2727" spans="1:3" x14ac:dyDescent="0.2">
      <c r="A2727" s="158"/>
      <c r="B2727" s="36"/>
      <c r="C2727" s="43"/>
    </row>
    <row r="2728" spans="1:3" x14ac:dyDescent="0.2">
      <c r="A2728" s="158"/>
      <c r="B2728" s="36"/>
      <c r="C2728" s="43"/>
    </row>
    <row r="2729" spans="1:3" x14ac:dyDescent="0.2">
      <c r="A2729" s="158"/>
      <c r="B2729" s="36"/>
      <c r="C2729" s="43"/>
    </row>
    <row r="2730" spans="1:3" x14ac:dyDescent="0.2">
      <c r="A2730" s="158"/>
      <c r="B2730" s="36"/>
      <c r="C2730" s="43"/>
    </row>
    <row r="2731" spans="1:3" x14ac:dyDescent="0.2">
      <c r="A2731" s="158"/>
      <c r="B2731" s="36"/>
      <c r="C2731" s="43"/>
    </row>
    <row r="2732" spans="1:3" x14ac:dyDescent="0.2">
      <c r="A2732" s="158"/>
      <c r="B2732" s="36"/>
      <c r="C2732" s="43"/>
    </row>
    <row r="2733" spans="1:3" x14ac:dyDescent="0.2">
      <c r="A2733" s="158"/>
      <c r="B2733" s="36"/>
      <c r="C2733" s="43"/>
    </row>
    <row r="2734" spans="1:3" x14ac:dyDescent="0.2">
      <c r="A2734" s="158"/>
      <c r="B2734" s="36"/>
      <c r="C2734" s="43"/>
    </row>
    <row r="2735" spans="1:3" x14ac:dyDescent="0.2">
      <c r="A2735" s="158"/>
      <c r="B2735" s="36"/>
      <c r="C2735" s="43"/>
    </row>
    <row r="2736" spans="1:3" x14ac:dyDescent="0.2">
      <c r="A2736" s="158"/>
      <c r="B2736" s="36"/>
      <c r="C2736" s="43"/>
    </row>
    <row r="2737" spans="1:3" x14ac:dyDescent="0.2">
      <c r="A2737" s="158"/>
      <c r="B2737" s="36"/>
      <c r="C2737" s="43"/>
    </row>
    <row r="2738" spans="1:3" x14ac:dyDescent="0.2">
      <c r="A2738" s="158"/>
      <c r="B2738" s="36"/>
      <c r="C2738" s="43"/>
    </row>
    <row r="2739" spans="1:3" x14ac:dyDescent="0.2">
      <c r="A2739" s="158"/>
      <c r="B2739" s="36"/>
      <c r="C2739" s="43"/>
    </row>
    <row r="2740" spans="1:3" x14ac:dyDescent="0.2">
      <c r="A2740" s="158"/>
      <c r="B2740" s="36"/>
      <c r="C2740" s="43"/>
    </row>
    <row r="2741" spans="1:3" x14ac:dyDescent="0.2">
      <c r="A2741" s="158"/>
      <c r="B2741" s="36"/>
      <c r="C2741" s="43"/>
    </row>
    <row r="2742" spans="1:3" x14ac:dyDescent="0.2">
      <c r="A2742" s="158"/>
      <c r="B2742" s="36"/>
      <c r="C2742" s="43"/>
    </row>
    <row r="2743" spans="1:3" x14ac:dyDescent="0.2">
      <c r="A2743" s="158"/>
      <c r="B2743" s="36"/>
      <c r="C2743" s="43"/>
    </row>
    <row r="2744" spans="1:3" x14ac:dyDescent="0.2">
      <c r="A2744" s="158"/>
      <c r="B2744" s="36"/>
      <c r="C2744" s="43"/>
    </row>
    <row r="2745" spans="1:3" x14ac:dyDescent="0.2">
      <c r="A2745" s="158"/>
      <c r="B2745" s="36"/>
      <c r="C2745" s="43"/>
    </row>
    <row r="2746" spans="1:3" x14ac:dyDescent="0.2">
      <c r="A2746" s="158"/>
      <c r="B2746" s="36"/>
      <c r="C2746" s="43"/>
    </row>
    <row r="2747" spans="1:3" x14ac:dyDescent="0.2">
      <c r="A2747" s="158"/>
      <c r="B2747" s="36"/>
      <c r="C2747" s="43"/>
    </row>
    <row r="2748" spans="1:3" x14ac:dyDescent="0.2">
      <c r="A2748" s="158"/>
      <c r="B2748" s="36"/>
      <c r="C2748" s="43"/>
    </row>
    <row r="2749" spans="1:3" x14ac:dyDescent="0.2">
      <c r="A2749" s="158"/>
      <c r="B2749" s="36"/>
      <c r="C2749" s="43"/>
    </row>
    <row r="2750" spans="1:3" x14ac:dyDescent="0.2">
      <c r="A2750" s="158"/>
      <c r="B2750" s="36"/>
      <c r="C2750" s="43"/>
    </row>
    <row r="2751" spans="1:3" x14ac:dyDescent="0.2">
      <c r="A2751" s="158"/>
      <c r="B2751" s="36"/>
      <c r="C2751" s="43"/>
    </row>
    <row r="2752" spans="1:3" x14ac:dyDescent="0.2">
      <c r="A2752" s="158"/>
      <c r="B2752" s="36"/>
      <c r="C2752" s="43"/>
    </row>
    <row r="2753" spans="1:3" x14ac:dyDescent="0.2">
      <c r="A2753" s="158"/>
      <c r="B2753" s="36"/>
      <c r="C2753" s="43"/>
    </row>
    <row r="2754" spans="1:3" x14ac:dyDescent="0.2">
      <c r="A2754" s="158"/>
      <c r="B2754" s="36"/>
      <c r="C2754" s="43"/>
    </row>
    <row r="2755" spans="1:3" x14ac:dyDescent="0.2">
      <c r="A2755" s="158"/>
      <c r="B2755" s="36"/>
      <c r="C2755" s="43"/>
    </row>
    <row r="2756" spans="1:3" x14ac:dyDescent="0.2">
      <c r="A2756" s="158"/>
      <c r="B2756" s="36"/>
      <c r="C2756" s="43"/>
    </row>
    <row r="2757" spans="1:3" x14ac:dyDescent="0.2">
      <c r="A2757" s="158"/>
      <c r="B2757" s="36"/>
      <c r="C2757" s="43"/>
    </row>
    <row r="2758" spans="1:3" x14ac:dyDescent="0.2">
      <c r="A2758" s="158"/>
      <c r="B2758" s="36"/>
      <c r="C2758" s="43"/>
    </row>
    <row r="2759" spans="1:3" x14ac:dyDescent="0.2">
      <c r="A2759" s="158"/>
      <c r="B2759" s="36"/>
      <c r="C2759" s="43"/>
    </row>
    <row r="2760" spans="1:3" x14ac:dyDescent="0.2">
      <c r="A2760" s="158"/>
      <c r="B2760" s="36"/>
      <c r="C2760" s="43"/>
    </row>
    <row r="2761" spans="1:3" x14ac:dyDescent="0.2">
      <c r="A2761" s="158"/>
      <c r="B2761" s="36"/>
      <c r="C2761" s="43"/>
    </row>
    <row r="2762" spans="1:3" x14ac:dyDescent="0.2">
      <c r="A2762" s="158"/>
      <c r="B2762" s="36"/>
      <c r="C2762" s="43"/>
    </row>
    <row r="2763" spans="1:3" x14ac:dyDescent="0.2">
      <c r="A2763" s="158"/>
      <c r="B2763" s="36"/>
      <c r="C2763" s="43"/>
    </row>
    <row r="2764" spans="1:3" x14ac:dyDescent="0.2">
      <c r="A2764" s="158"/>
      <c r="B2764" s="36"/>
      <c r="C2764" s="43"/>
    </row>
    <row r="2765" spans="1:3" x14ac:dyDescent="0.2">
      <c r="A2765" s="158"/>
      <c r="B2765" s="36"/>
      <c r="C2765" s="43"/>
    </row>
    <row r="2766" spans="1:3" x14ac:dyDescent="0.2">
      <c r="A2766" s="158"/>
      <c r="B2766" s="36"/>
      <c r="C2766" s="43"/>
    </row>
    <row r="2767" spans="1:3" x14ac:dyDescent="0.2">
      <c r="A2767" s="158"/>
      <c r="B2767" s="36"/>
      <c r="C2767" s="43"/>
    </row>
    <row r="2768" spans="1:3" x14ac:dyDescent="0.2">
      <c r="A2768" s="158"/>
      <c r="B2768" s="36"/>
      <c r="C2768" s="43"/>
    </row>
    <row r="2769" spans="1:3" x14ac:dyDescent="0.2">
      <c r="A2769" s="158"/>
      <c r="B2769" s="36"/>
      <c r="C2769" s="43"/>
    </row>
    <row r="2770" spans="1:3" x14ac:dyDescent="0.2">
      <c r="A2770" s="158"/>
      <c r="B2770" s="36"/>
      <c r="C2770" s="43"/>
    </row>
    <row r="2771" spans="1:3" x14ac:dyDescent="0.2">
      <c r="A2771" s="158"/>
      <c r="B2771" s="36"/>
      <c r="C2771" s="43"/>
    </row>
    <row r="2772" spans="1:3" x14ac:dyDescent="0.2">
      <c r="A2772" s="158"/>
      <c r="B2772" s="36"/>
      <c r="C2772" s="43"/>
    </row>
    <row r="2773" spans="1:3" x14ac:dyDescent="0.2">
      <c r="A2773" s="158"/>
      <c r="B2773" s="36"/>
      <c r="C2773" s="43"/>
    </row>
    <row r="2774" spans="1:3" x14ac:dyDescent="0.2">
      <c r="A2774" s="158"/>
      <c r="B2774" s="36"/>
      <c r="C2774" s="43"/>
    </row>
    <row r="2775" spans="1:3" x14ac:dyDescent="0.2">
      <c r="A2775" s="158"/>
      <c r="B2775" s="36"/>
      <c r="C2775" s="43"/>
    </row>
    <row r="2776" spans="1:3" x14ac:dyDescent="0.2">
      <c r="A2776" s="158"/>
      <c r="B2776" s="36"/>
      <c r="C2776" s="43"/>
    </row>
    <row r="2777" spans="1:3" x14ac:dyDescent="0.2">
      <c r="A2777" s="158"/>
      <c r="B2777" s="36"/>
      <c r="C2777" s="43"/>
    </row>
    <row r="2778" spans="1:3" x14ac:dyDescent="0.2">
      <c r="A2778" s="158"/>
      <c r="B2778" s="36"/>
      <c r="C2778" s="43"/>
    </row>
    <row r="2779" spans="1:3" x14ac:dyDescent="0.2">
      <c r="A2779" s="158"/>
      <c r="B2779" s="36"/>
      <c r="C2779" s="43"/>
    </row>
    <row r="2780" spans="1:3" x14ac:dyDescent="0.2">
      <c r="A2780" s="158"/>
      <c r="B2780" s="36"/>
      <c r="C2780" s="43"/>
    </row>
    <row r="2781" spans="1:3" x14ac:dyDescent="0.2">
      <c r="A2781" s="158"/>
      <c r="B2781" s="36"/>
      <c r="C2781" s="43"/>
    </row>
    <row r="2782" spans="1:3" x14ac:dyDescent="0.2">
      <c r="A2782" s="158"/>
      <c r="B2782" s="36"/>
      <c r="C2782" s="43"/>
    </row>
    <row r="2783" spans="1:3" x14ac:dyDescent="0.2">
      <c r="A2783" s="158"/>
      <c r="B2783" s="36"/>
      <c r="C2783" s="43"/>
    </row>
    <row r="2784" spans="1:3" x14ac:dyDescent="0.2">
      <c r="A2784" s="158"/>
      <c r="B2784" s="36"/>
      <c r="C2784" s="43"/>
    </row>
    <row r="2785" spans="1:3" x14ac:dyDescent="0.2">
      <c r="A2785" s="158"/>
      <c r="B2785" s="36"/>
      <c r="C2785" s="43"/>
    </row>
    <row r="2786" spans="1:3" x14ac:dyDescent="0.2">
      <c r="A2786" s="158"/>
      <c r="B2786" s="36"/>
      <c r="C2786" s="43"/>
    </row>
    <row r="2787" spans="1:3" x14ac:dyDescent="0.2">
      <c r="A2787" s="158"/>
      <c r="B2787" s="36"/>
      <c r="C2787" s="43"/>
    </row>
    <row r="2788" spans="1:3" x14ac:dyDescent="0.2">
      <c r="A2788" s="158"/>
      <c r="B2788" s="36"/>
      <c r="C2788" s="43"/>
    </row>
    <row r="2789" spans="1:3" x14ac:dyDescent="0.2">
      <c r="A2789" s="158"/>
      <c r="B2789" s="36"/>
      <c r="C2789" s="43"/>
    </row>
    <row r="2790" spans="1:3" x14ac:dyDescent="0.2">
      <c r="A2790" s="158"/>
      <c r="B2790" s="36"/>
      <c r="C2790" s="43"/>
    </row>
    <row r="2791" spans="1:3" x14ac:dyDescent="0.2">
      <c r="A2791" s="158"/>
      <c r="B2791" s="36"/>
      <c r="C2791" s="43"/>
    </row>
    <row r="2792" spans="1:3" x14ac:dyDescent="0.2">
      <c r="A2792" s="158"/>
      <c r="B2792" s="36"/>
      <c r="C2792" s="43"/>
    </row>
    <row r="2793" spans="1:3" x14ac:dyDescent="0.2">
      <c r="A2793" s="158"/>
      <c r="B2793" s="36"/>
      <c r="C2793" s="43"/>
    </row>
    <row r="2794" spans="1:3" x14ac:dyDescent="0.2">
      <c r="A2794" s="158"/>
      <c r="B2794" s="36"/>
      <c r="C2794" s="43"/>
    </row>
    <row r="2795" spans="1:3" x14ac:dyDescent="0.2">
      <c r="A2795" s="158"/>
      <c r="B2795" s="36"/>
      <c r="C2795" s="43"/>
    </row>
    <row r="2796" spans="1:3" x14ac:dyDescent="0.2">
      <c r="A2796" s="158"/>
      <c r="B2796" s="36"/>
      <c r="C2796" s="43"/>
    </row>
    <row r="2797" spans="1:3" x14ac:dyDescent="0.2">
      <c r="A2797" s="158"/>
      <c r="B2797" s="36"/>
      <c r="C2797" s="43"/>
    </row>
    <row r="2798" spans="1:3" x14ac:dyDescent="0.2">
      <c r="A2798" s="158"/>
      <c r="B2798" s="36"/>
      <c r="C2798" s="43"/>
    </row>
    <row r="2799" spans="1:3" x14ac:dyDescent="0.2">
      <c r="A2799" s="158"/>
      <c r="B2799" s="36"/>
      <c r="C2799" s="43"/>
    </row>
    <row r="2800" spans="1:3" x14ac:dyDescent="0.2">
      <c r="A2800" s="158"/>
      <c r="B2800" s="36"/>
      <c r="C2800" s="43"/>
    </row>
    <row r="2801" spans="1:3" x14ac:dyDescent="0.2">
      <c r="A2801" s="158"/>
      <c r="B2801" s="36"/>
      <c r="C2801" s="43"/>
    </row>
    <row r="2802" spans="1:3" x14ac:dyDescent="0.2">
      <c r="A2802" s="158"/>
      <c r="B2802" s="36"/>
      <c r="C2802" s="43"/>
    </row>
    <row r="2803" spans="1:3" x14ac:dyDescent="0.2">
      <c r="A2803" s="158"/>
      <c r="B2803" s="36"/>
      <c r="C2803" s="43"/>
    </row>
    <row r="2804" spans="1:3" x14ac:dyDescent="0.2">
      <c r="A2804" s="158"/>
      <c r="B2804" s="36"/>
      <c r="C2804" s="43"/>
    </row>
    <row r="2805" spans="1:3" x14ac:dyDescent="0.2">
      <c r="A2805" s="158"/>
      <c r="B2805" s="36"/>
      <c r="C2805" s="43"/>
    </row>
    <row r="2806" spans="1:3" x14ac:dyDescent="0.2">
      <c r="A2806" s="158"/>
      <c r="B2806" s="36"/>
      <c r="C2806" s="43"/>
    </row>
    <row r="2807" spans="1:3" x14ac:dyDescent="0.2">
      <c r="A2807" s="158"/>
      <c r="B2807" s="36"/>
      <c r="C2807" s="43"/>
    </row>
    <row r="2808" spans="1:3" x14ac:dyDescent="0.2">
      <c r="A2808" s="158"/>
      <c r="B2808" s="36"/>
      <c r="C2808" s="43"/>
    </row>
    <row r="2809" spans="1:3" x14ac:dyDescent="0.2">
      <c r="A2809" s="158"/>
      <c r="B2809" s="36"/>
      <c r="C2809" s="43"/>
    </row>
    <row r="2810" spans="1:3" x14ac:dyDescent="0.2">
      <c r="A2810" s="158"/>
      <c r="B2810" s="36"/>
      <c r="C2810" s="43"/>
    </row>
    <row r="2811" spans="1:3" x14ac:dyDescent="0.2">
      <c r="A2811" s="158"/>
      <c r="B2811" s="36"/>
      <c r="C2811" s="43"/>
    </row>
    <row r="2812" spans="1:3" x14ac:dyDescent="0.2">
      <c r="A2812" s="158"/>
      <c r="B2812" s="36"/>
      <c r="C2812" s="43"/>
    </row>
    <row r="2813" spans="1:3" x14ac:dyDescent="0.2">
      <c r="A2813" s="158"/>
      <c r="B2813" s="36"/>
      <c r="C2813" s="43"/>
    </row>
    <row r="2814" spans="1:3" x14ac:dyDescent="0.2">
      <c r="A2814" s="158"/>
      <c r="B2814" s="36"/>
      <c r="C2814" s="43"/>
    </row>
    <row r="2815" spans="1:3" x14ac:dyDescent="0.2">
      <c r="A2815" s="158"/>
      <c r="B2815" s="36"/>
      <c r="C2815" s="43"/>
    </row>
    <row r="2816" spans="1:3" x14ac:dyDescent="0.2">
      <c r="A2816" s="158"/>
      <c r="B2816" s="36"/>
      <c r="C2816" s="43"/>
    </row>
    <row r="2817" spans="1:3" x14ac:dyDescent="0.2">
      <c r="A2817" s="158"/>
      <c r="B2817" s="36"/>
      <c r="C2817" s="43"/>
    </row>
    <row r="2818" spans="1:3" x14ac:dyDescent="0.2">
      <c r="A2818" s="158"/>
      <c r="B2818" s="36"/>
      <c r="C2818" s="43"/>
    </row>
    <row r="2819" spans="1:3" x14ac:dyDescent="0.2">
      <c r="A2819" s="158"/>
      <c r="B2819" s="36"/>
      <c r="C2819" s="43"/>
    </row>
    <row r="2820" spans="1:3" x14ac:dyDescent="0.2">
      <c r="A2820" s="158"/>
      <c r="B2820" s="36"/>
      <c r="C2820" s="43"/>
    </row>
    <row r="2821" spans="1:3" x14ac:dyDescent="0.2">
      <c r="A2821" s="158"/>
      <c r="B2821" s="36"/>
      <c r="C2821" s="43"/>
    </row>
    <row r="2822" spans="1:3" x14ac:dyDescent="0.2">
      <c r="A2822" s="158"/>
      <c r="B2822" s="36"/>
      <c r="C2822" s="43"/>
    </row>
    <row r="2823" spans="1:3" x14ac:dyDescent="0.2">
      <c r="A2823" s="158"/>
      <c r="B2823" s="36"/>
      <c r="C2823" s="43"/>
    </row>
    <row r="2824" spans="1:3" x14ac:dyDescent="0.2">
      <c r="A2824" s="158"/>
      <c r="B2824" s="36"/>
      <c r="C2824" s="43"/>
    </row>
    <row r="2825" spans="1:3" x14ac:dyDescent="0.2">
      <c r="A2825" s="158"/>
      <c r="B2825" s="36"/>
      <c r="C2825" s="43"/>
    </row>
    <row r="2826" spans="1:3" x14ac:dyDescent="0.2">
      <c r="A2826" s="158"/>
      <c r="B2826" s="36"/>
      <c r="C2826" s="43"/>
    </row>
    <row r="2827" spans="1:3" x14ac:dyDescent="0.2">
      <c r="A2827" s="158"/>
      <c r="B2827" s="36"/>
      <c r="C2827" s="43"/>
    </row>
    <row r="2828" spans="1:3" x14ac:dyDescent="0.2">
      <c r="A2828" s="158"/>
      <c r="B2828" s="36"/>
      <c r="C2828" s="43"/>
    </row>
    <row r="2829" spans="1:3" x14ac:dyDescent="0.2">
      <c r="A2829" s="158"/>
      <c r="B2829" s="36"/>
      <c r="C2829" s="43"/>
    </row>
    <row r="2830" spans="1:3" x14ac:dyDescent="0.2">
      <c r="A2830" s="158"/>
      <c r="B2830" s="36"/>
      <c r="C2830" s="43"/>
    </row>
    <row r="2831" spans="1:3" x14ac:dyDescent="0.2">
      <c r="A2831" s="158"/>
      <c r="B2831" s="36"/>
      <c r="C2831" s="43"/>
    </row>
    <row r="2832" spans="1:3" x14ac:dyDescent="0.2">
      <c r="A2832" s="158"/>
      <c r="B2832" s="36"/>
      <c r="C2832" s="43"/>
    </row>
    <row r="2833" spans="1:3" x14ac:dyDescent="0.2">
      <c r="A2833" s="158"/>
      <c r="B2833" s="36"/>
      <c r="C2833" s="43"/>
    </row>
    <row r="2834" spans="1:3" x14ac:dyDescent="0.2">
      <c r="A2834" s="158"/>
      <c r="B2834" s="36"/>
      <c r="C2834" s="43"/>
    </row>
    <row r="2835" spans="1:3" x14ac:dyDescent="0.2">
      <c r="A2835" s="158"/>
      <c r="B2835" s="36"/>
      <c r="C2835" s="43"/>
    </row>
    <row r="2836" spans="1:3" x14ac:dyDescent="0.2">
      <c r="A2836" s="158"/>
      <c r="B2836" s="36"/>
      <c r="C2836" s="43"/>
    </row>
    <row r="2837" spans="1:3" x14ac:dyDescent="0.2">
      <c r="A2837" s="158"/>
      <c r="B2837" s="36"/>
      <c r="C2837" s="43"/>
    </row>
    <row r="2838" spans="1:3" x14ac:dyDescent="0.2">
      <c r="A2838" s="158"/>
      <c r="B2838" s="36"/>
      <c r="C2838" s="43"/>
    </row>
    <row r="2839" spans="1:3" x14ac:dyDescent="0.2">
      <c r="A2839" s="158"/>
      <c r="B2839" s="36"/>
      <c r="C2839" s="43"/>
    </row>
    <row r="2840" spans="1:3" x14ac:dyDescent="0.2">
      <c r="A2840" s="158"/>
      <c r="B2840" s="36"/>
      <c r="C2840" s="43"/>
    </row>
    <row r="2841" spans="1:3" x14ac:dyDescent="0.2">
      <c r="A2841" s="158"/>
      <c r="B2841" s="36"/>
      <c r="C2841" s="43"/>
    </row>
    <row r="2842" spans="1:3" x14ac:dyDescent="0.2">
      <c r="A2842" s="158"/>
      <c r="B2842" s="36"/>
      <c r="C2842" s="43"/>
    </row>
    <row r="2843" spans="1:3" x14ac:dyDescent="0.2">
      <c r="A2843" s="158"/>
      <c r="B2843" s="36"/>
      <c r="C2843" s="43"/>
    </row>
    <row r="2844" spans="1:3" x14ac:dyDescent="0.2">
      <c r="A2844" s="158"/>
      <c r="B2844" s="36"/>
      <c r="C2844" s="43"/>
    </row>
    <row r="2845" spans="1:3" x14ac:dyDescent="0.2">
      <c r="A2845" s="158"/>
      <c r="B2845" s="36"/>
      <c r="C2845" s="43"/>
    </row>
    <row r="2846" spans="1:3" x14ac:dyDescent="0.2">
      <c r="A2846" s="158"/>
      <c r="B2846" s="36"/>
      <c r="C2846" s="43"/>
    </row>
    <row r="2847" spans="1:3" x14ac:dyDescent="0.2">
      <c r="A2847" s="158"/>
      <c r="B2847" s="36"/>
      <c r="C2847" s="43"/>
    </row>
    <row r="2848" spans="1:3" x14ac:dyDescent="0.2">
      <c r="A2848" s="158"/>
      <c r="B2848" s="36"/>
      <c r="C2848" s="43"/>
    </row>
    <row r="2849" spans="1:3" x14ac:dyDescent="0.2">
      <c r="A2849" s="158"/>
      <c r="B2849" s="36"/>
      <c r="C2849" s="43"/>
    </row>
    <row r="2850" spans="1:3" x14ac:dyDescent="0.2">
      <c r="A2850" s="158"/>
      <c r="B2850" s="36"/>
      <c r="C2850" s="43"/>
    </row>
    <row r="2851" spans="1:3" x14ac:dyDescent="0.2">
      <c r="A2851" s="158"/>
      <c r="B2851" s="36"/>
      <c r="C2851" s="43"/>
    </row>
    <row r="2852" spans="1:3" x14ac:dyDescent="0.2">
      <c r="A2852" s="158"/>
      <c r="B2852" s="36"/>
      <c r="C2852" s="43"/>
    </row>
    <row r="2853" spans="1:3" x14ac:dyDescent="0.2">
      <c r="A2853" s="158"/>
      <c r="B2853" s="36"/>
      <c r="C2853" s="43"/>
    </row>
    <row r="2854" spans="1:3" x14ac:dyDescent="0.2">
      <c r="A2854" s="158"/>
      <c r="B2854" s="36"/>
      <c r="C2854" s="43"/>
    </row>
    <row r="2855" spans="1:3" x14ac:dyDescent="0.2">
      <c r="A2855" s="158"/>
      <c r="B2855" s="36"/>
      <c r="C2855" s="43"/>
    </row>
    <row r="2856" spans="1:3" x14ac:dyDescent="0.2">
      <c r="A2856" s="158"/>
      <c r="B2856" s="36"/>
      <c r="C2856" s="43"/>
    </row>
    <row r="2857" spans="1:3" x14ac:dyDescent="0.2">
      <c r="A2857" s="158"/>
      <c r="B2857" s="36"/>
      <c r="C2857" s="43"/>
    </row>
    <row r="2858" spans="1:3" x14ac:dyDescent="0.2">
      <c r="A2858" s="158"/>
      <c r="B2858" s="36"/>
      <c r="C2858" s="43"/>
    </row>
    <row r="2859" spans="1:3" x14ac:dyDescent="0.2">
      <c r="A2859" s="158"/>
      <c r="B2859" s="36"/>
      <c r="C2859" s="43"/>
    </row>
    <row r="2860" spans="1:3" x14ac:dyDescent="0.2">
      <c r="A2860" s="158"/>
      <c r="B2860" s="36"/>
      <c r="C2860" s="43"/>
    </row>
    <row r="2861" spans="1:3" x14ac:dyDescent="0.2">
      <c r="A2861" s="158"/>
      <c r="B2861" s="36"/>
      <c r="C2861" s="43"/>
    </row>
    <row r="2862" spans="1:3" x14ac:dyDescent="0.2">
      <c r="A2862" s="158"/>
      <c r="B2862" s="36"/>
      <c r="C2862" s="43"/>
    </row>
    <row r="2863" spans="1:3" x14ac:dyDescent="0.2">
      <c r="A2863" s="158"/>
      <c r="B2863" s="36"/>
      <c r="C2863" s="43"/>
    </row>
    <row r="2864" spans="1:3" x14ac:dyDescent="0.2">
      <c r="A2864" s="158"/>
      <c r="B2864" s="36"/>
      <c r="C2864" s="43"/>
    </row>
    <row r="2865" spans="1:3" x14ac:dyDescent="0.2">
      <c r="A2865" s="158"/>
      <c r="B2865" s="36"/>
      <c r="C2865" s="43"/>
    </row>
    <row r="2866" spans="1:3" x14ac:dyDescent="0.2">
      <c r="A2866" s="158"/>
      <c r="B2866" s="36"/>
      <c r="C2866" s="43"/>
    </row>
    <row r="2867" spans="1:3" x14ac:dyDescent="0.2">
      <c r="A2867" s="158"/>
      <c r="B2867" s="36"/>
      <c r="C2867" s="43"/>
    </row>
    <row r="2868" spans="1:3" x14ac:dyDescent="0.2">
      <c r="A2868" s="158"/>
      <c r="B2868" s="36"/>
      <c r="C2868" s="43"/>
    </row>
    <row r="2869" spans="1:3" x14ac:dyDescent="0.2">
      <c r="A2869" s="158"/>
      <c r="B2869" s="36"/>
      <c r="C2869" s="43"/>
    </row>
    <row r="2870" spans="1:3" x14ac:dyDescent="0.2">
      <c r="A2870" s="158"/>
      <c r="B2870" s="36"/>
      <c r="C2870" s="43"/>
    </row>
    <row r="2871" spans="1:3" x14ac:dyDescent="0.2">
      <c r="A2871" s="158"/>
      <c r="B2871" s="36"/>
      <c r="C2871" s="43"/>
    </row>
    <row r="2872" spans="1:3" x14ac:dyDescent="0.2">
      <c r="A2872" s="158"/>
      <c r="B2872" s="36"/>
      <c r="C2872" s="43"/>
    </row>
    <row r="2873" spans="1:3" x14ac:dyDescent="0.2">
      <c r="A2873" s="158"/>
      <c r="B2873" s="36"/>
      <c r="C2873" s="43"/>
    </row>
    <row r="2874" spans="1:3" x14ac:dyDescent="0.2">
      <c r="A2874" s="158"/>
      <c r="B2874" s="36"/>
      <c r="C2874" s="43"/>
    </row>
    <row r="2875" spans="1:3" x14ac:dyDescent="0.2">
      <c r="A2875" s="158"/>
      <c r="B2875" s="36"/>
      <c r="C2875" s="43"/>
    </row>
    <row r="2876" spans="1:3" x14ac:dyDescent="0.2">
      <c r="A2876" s="158"/>
      <c r="B2876" s="36"/>
      <c r="C2876" s="43"/>
    </row>
    <row r="2877" spans="1:3" x14ac:dyDescent="0.2">
      <c r="A2877" s="158"/>
      <c r="B2877" s="36"/>
      <c r="C2877" s="43"/>
    </row>
    <row r="2878" spans="1:3" x14ac:dyDescent="0.2">
      <c r="A2878" s="158"/>
      <c r="B2878" s="36"/>
      <c r="C2878" s="43"/>
    </row>
    <row r="2879" spans="1:3" x14ac:dyDescent="0.2">
      <c r="A2879" s="158"/>
      <c r="B2879" s="36"/>
      <c r="C2879" s="43"/>
    </row>
    <row r="2880" spans="1:3" x14ac:dyDescent="0.2">
      <c r="A2880" s="158"/>
      <c r="B2880" s="36"/>
      <c r="C2880" s="43"/>
    </row>
    <row r="2881" spans="1:3" x14ac:dyDescent="0.2">
      <c r="A2881" s="158"/>
      <c r="B2881" s="36"/>
      <c r="C2881" s="43"/>
    </row>
    <row r="2882" spans="1:3" x14ac:dyDescent="0.2">
      <c r="A2882" s="158"/>
      <c r="B2882" s="36"/>
      <c r="C2882" s="43"/>
    </row>
    <row r="2883" spans="1:3" x14ac:dyDescent="0.2">
      <c r="A2883" s="158"/>
      <c r="B2883" s="36"/>
      <c r="C2883" s="43"/>
    </row>
    <row r="2884" spans="1:3" x14ac:dyDescent="0.2">
      <c r="A2884" s="158"/>
      <c r="B2884" s="36"/>
      <c r="C2884" s="43"/>
    </row>
    <row r="2885" spans="1:3" x14ac:dyDescent="0.2">
      <c r="A2885" s="158"/>
      <c r="B2885" s="36"/>
      <c r="C2885" s="43"/>
    </row>
    <row r="2886" spans="1:3" x14ac:dyDescent="0.2">
      <c r="A2886" s="158"/>
      <c r="B2886" s="36"/>
      <c r="C2886" s="43"/>
    </row>
    <row r="2887" spans="1:3" x14ac:dyDescent="0.2">
      <c r="A2887" s="158"/>
      <c r="B2887" s="36"/>
      <c r="C2887" s="43"/>
    </row>
    <row r="2888" spans="1:3" x14ac:dyDescent="0.2">
      <c r="A2888" s="158"/>
      <c r="B2888" s="36"/>
      <c r="C2888" s="43"/>
    </row>
    <row r="2889" spans="1:3" x14ac:dyDescent="0.2">
      <c r="A2889" s="158"/>
      <c r="B2889" s="36"/>
      <c r="C2889" s="43"/>
    </row>
    <row r="2890" spans="1:3" x14ac:dyDescent="0.2">
      <c r="A2890" s="158"/>
      <c r="B2890" s="36"/>
      <c r="C2890" s="43"/>
    </row>
    <row r="2891" spans="1:3" x14ac:dyDescent="0.2">
      <c r="A2891" s="158"/>
      <c r="B2891" s="36"/>
      <c r="C2891" s="43"/>
    </row>
    <row r="2892" spans="1:3" x14ac:dyDescent="0.2">
      <c r="A2892" s="158"/>
      <c r="B2892" s="36"/>
      <c r="C2892" s="43"/>
    </row>
    <row r="2893" spans="1:3" x14ac:dyDescent="0.2">
      <c r="A2893" s="158"/>
      <c r="B2893" s="36"/>
      <c r="C2893" s="43"/>
    </row>
    <row r="2894" spans="1:3" x14ac:dyDescent="0.2">
      <c r="A2894" s="158"/>
      <c r="B2894" s="36"/>
      <c r="C2894" s="43"/>
    </row>
    <row r="2895" spans="1:3" x14ac:dyDescent="0.2">
      <c r="A2895" s="158"/>
      <c r="B2895" s="36"/>
      <c r="C2895" s="43"/>
    </row>
    <row r="2896" spans="1:3" x14ac:dyDescent="0.2">
      <c r="A2896" s="158"/>
      <c r="B2896" s="36"/>
      <c r="C2896" s="43"/>
    </row>
    <row r="2897" spans="1:3" x14ac:dyDescent="0.2">
      <c r="A2897" s="158"/>
      <c r="B2897" s="36"/>
      <c r="C2897" s="43"/>
    </row>
    <row r="2898" spans="1:3" x14ac:dyDescent="0.2">
      <c r="A2898" s="158"/>
      <c r="B2898" s="36"/>
      <c r="C2898" s="43"/>
    </row>
    <row r="2899" spans="1:3" x14ac:dyDescent="0.2">
      <c r="A2899" s="158"/>
      <c r="B2899" s="36"/>
      <c r="C2899" s="43"/>
    </row>
    <row r="2900" spans="1:3" x14ac:dyDescent="0.2">
      <c r="A2900" s="158"/>
      <c r="B2900" s="36"/>
      <c r="C2900" s="43"/>
    </row>
    <row r="2901" spans="1:3" x14ac:dyDescent="0.2">
      <c r="A2901" s="158"/>
      <c r="B2901" s="36"/>
      <c r="C2901" s="43"/>
    </row>
    <row r="2902" spans="1:3" x14ac:dyDescent="0.2">
      <c r="A2902" s="158"/>
      <c r="B2902" s="36"/>
      <c r="C2902" s="43"/>
    </row>
    <row r="2903" spans="1:3" x14ac:dyDescent="0.2">
      <c r="A2903" s="158"/>
      <c r="B2903" s="36"/>
      <c r="C2903" s="43"/>
    </row>
    <row r="2904" spans="1:3" x14ac:dyDescent="0.2">
      <c r="A2904" s="158"/>
      <c r="B2904" s="36"/>
      <c r="C2904" s="43"/>
    </row>
    <row r="2905" spans="1:3" x14ac:dyDescent="0.2">
      <c r="A2905" s="158"/>
      <c r="B2905" s="36"/>
      <c r="C2905" s="43"/>
    </row>
    <row r="2906" spans="1:3" x14ac:dyDescent="0.2">
      <c r="A2906" s="158"/>
      <c r="B2906" s="36"/>
      <c r="C2906" s="43"/>
    </row>
    <row r="2907" spans="1:3" x14ac:dyDescent="0.2">
      <c r="A2907" s="158"/>
      <c r="B2907" s="36"/>
      <c r="C2907" s="43"/>
    </row>
    <row r="2908" spans="1:3" x14ac:dyDescent="0.2">
      <c r="A2908" s="158"/>
      <c r="B2908" s="36"/>
      <c r="C2908" s="43"/>
    </row>
    <row r="2909" spans="1:3" x14ac:dyDescent="0.2">
      <c r="A2909" s="158"/>
      <c r="B2909" s="36"/>
      <c r="C2909" s="43"/>
    </row>
    <row r="2910" spans="1:3" x14ac:dyDescent="0.2">
      <c r="A2910" s="158"/>
      <c r="B2910" s="36"/>
      <c r="C2910" s="43"/>
    </row>
    <row r="2911" spans="1:3" x14ac:dyDescent="0.2">
      <c r="A2911" s="158"/>
      <c r="B2911" s="36"/>
      <c r="C2911" s="43"/>
    </row>
    <row r="2912" spans="1:3" x14ac:dyDescent="0.2">
      <c r="A2912" s="158"/>
      <c r="B2912" s="36"/>
      <c r="C2912" s="43"/>
    </row>
    <row r="2913" spans="1:3" x14ac:dyDescent="0.2">
      <c r="A2913" s="158"/>
      <c r="B2913" s="36"/>
      <c r="C2913" s="43"/>
    </row>
    <row r="2914" spans="1:3" x14ac:dyDescent="0.2">
      <c r="A2914" s="158"/>
      <c r="B2914" s="36"/>
      <c r="C2914" s="43"/>
    </row>
    <row r="2915" spans="1:3" x14ac:dyDescent="0.2">
      <c r="A2915" s="158"/>
      <c r="B2915" s="36"/>
      <c r="C2915" s="43"/>
    </row>
    <row r="2916" spans="1:3" x14ac:dyDescent="0.2">
      <c r="A2916" s="158"/>
      <c r="B2916" s="36"/>
      <c r="C2916" s="43"/>
    </row>
    <row r="2917" spans="1:3" x14ac:dyDescent="0.2">
      <c r="A2917" s="158"/>
      <c r="B2917" s="36"/>
      <c r="C2917" s="43"/>
    </row>
    <row r="2918" spans="1:3" x14ac:dyDescent="0.2">
      <c r="A2918" s="158"/>
      <c r="B2918" s="36"/>
      <c r="C2918" s="43"/>
    </row>
    <row r="2919" spans="1:3" x14ac:dyDescent="0.2">
      <c r="A2919" s="158"/>
      <c r="B2919" s="36"/>
      <c r="C2919" s="43"/>
    </row>
    <row r="2920" spans="1:3" x14ac:dyDescent="0.2">
      <c r="A2920" s="158"/>
      <c r="B2920" s="36"/>
      <c r="C2920" s="43"/>
    </row>
    <row r="2921" spans="1:3" x14ac:dyDescent="0.2">
      <c r="A2921" s="158"/>
      <c r="B2921" s="36"/>
      <c r="C2921" s="43"/>
    </row>
    <row r="2922" spans="1:3" x14ac:dyDescent="0.2">
      <c r="A2922" s="158"/>
      <c r="B2922" s="36"/>
      <c r="C2922" s="43"/>
    </row>
    <row r="2923" spans="1:3" x14ac:dyDescent="0.2">
      <c r="A2923" s="158"/>
      <c r="B2923" s="36"/>
      <c r="C2923" s="43"/>
    </row>
    <row r="2924" spans="1:3" x14ac:dyDescent="0.2">
      <c r="A2924" s="158"/>
      <c r="B2924" s="36"/>
      <c r="C2924" s="43"/>
    </row>
    <row r="2925" spans="1:3" x14ac:dyDescent="0.2">
      <c r="A2925" s="158"/>
      <c r="B2925" s="36"/>
      <c r="C2925" s="43"/>
    </row>
    <row r="2926" spans="1:3" x14ac:dyDescent="0.2">
      <c r="A2926" s="158"/>
      <c r="B2926" s="36"/>
      <c r="C2926" s="43"/>
    </row>
    <row r="2927" spans="1:3" x14ac:dyDescent="0.2">
      <c r="A2927" s="158"/>
      <c r="B2927" s="36"/>
      <c r="C2927" s="43"/>
    </row>
    <row r="2928" spans="1:3" x14ac:dyDescent="0.2">
      <c r="A2928" s="158"/>
      <c r="B2928" s="36"/>
      <c r="C2928" s="43"/>
    </row>
    <row r="2929" spans="1:3" x14ac:dyDescent="0.2">
      <c r="A2929" s="158"/>
      <c r="B2929" s="36"/>
      <c r="C2929" s="43"/>
    </row>
    <row r="2930" spans="1:3" x14ac:dyDescent="0.2">
      <c r="A2930" s="158"/>
      <c r="B2930" s="36"/>
      <c r="C2930" s="43"/>
    </row>
    <row r="2931" spans="1:3" x14ac:dyDescent="0.2">
      <c r="A2931" s="158"/>
      <c r="B2931" s="36"/>
      <c r="C2931" s="43"/>
    </row>
    <row r="2932" spans="1:3" x14ac:dyDescent="0.2">
      <c r="A2932" s="158"/>
      <c r="B2932" s="36"/>
      <c r="C2932" s="43"/>
    </row>
    <row r="2933" spans="1:3" x14ac:dyDescent="0.2">
      <c r="A2933" s="158"/>
      <c r="B2933" s="36"/>
      <c r="C2933" s="43"/>
    </row>
    <row r="2934" spans="1:3" x14ac:dyDescent="0.2">
      <c r="A2934" s="158"/>
      <c r="B2934" s="36"/>
      <c r="C2934" s="43"/>
    </row>
    <row r="2935" spans="1:3" x14ac:dyDescent="0.2">
      <c r="A2935" s="158"/>
      <c r="B2935" s="36"/>
      <c r="C2935" s="43"/>
    </row>
    <row r="2936" spans="1:3" x14ac:dyDescent="0.2">
      <c r="A2936" s="158"/>
      <c r="B2936" s="36"/>
      <c r="C2936" s="43"/>
    </row>
    <row r="2937" spans="1:3" x14ac:dyDescent="0.2">
      <c r="A2937" s="158"/>
      <c r="B2937" s="36"/>
      <c r="C2937" s="43"/>
    </row>
    <row r="2938" spans="1:3" x14ac:dyDescent="0.2">
      <c r="A2938" s="158"/>
      <c r="B2938" s="36"/>
      <c r="C2938" s="43"/>
    </row>
    <row r="2939" spans="1:3" x14ac:dyDescent="0.2">
      <c r="A2939" s="158"/>
      <c r="B2939" s="36"/>
      <c r="C2939" s="43"/>
    </row>
    <row r="2940" spans="1:3" x14ac:dyDescent="0.2">
      <c r="A2940" s="158"/>
      <c r="B2940" s="36"/>
      <c r="C2940" s="43"/>
    </row>
    <row r="2941" spans="1:3" x14ac:dyDescent="0.2">
      <c r="A2941" s="158"/>
      <c r="B2941" s="36"/>
      <c r="C2941" s="43"/>
    </row>
    <row r="2942" spans="1:3" x14ac:dyDescent="0.2">
      <c r="A2942" s="158"/>
      <c r="B2942" s="36"/>
      <c r="C2942" s="43"/>
    </row>
    <row r="2943" spans="1:3" x14ac:dyDescent="0.2">
      <c r="A2943" s="158"/>
      <c r="B2943" s="36"/>
      <c r="C2943" s="43"/>
    </row>
    <row r="2944" spans="1:3" x14ac:dyDescent="0.2">
      <c r="A2944" s="158"/>
      <c r="B2944" s="36"/>
      <c r="C2944" s="43"/>
    </row>
    <row r="2945" spans="1:3" x14ac:dyDescent="0.2">
      <c r="A2945" s="158"/>
      <c r="B2945" s="36"/>
      <c r="C2945" s="43"/>
    </row>
    <row r="2946" spans="1:3" x14ac:dyDescent="0.2">
      <c r="A2946" s="158"/>
      <c r="B2946" s="36"/>
      <c r="C2946" s="43"/>
    </row>
    <row r="2947" spans="1:3" x14ac:dyDescent="0.2">
      <c r="A2947" s="158"/>
      <c r="B2947" s="36"/>
      <c r="C2947" s="43"/>
    </row>
    <row r="2948" spans="1:3" x14ac:dyDescent="0.2">
      <c r="A2948" s="158"/>
      <c r="B2948" s="36"/>
      <c r="C2948" s="43"/>
    </row>
    <row r="2949" spans="1:3" x14ac:dyDescent="0.2">
      <c r="A2949" s="158"/>
      <c r="B2949" s="36"/>
      <c r="C2949" s="43"/>
    </row>
    <row r="2950" spans="1:3" x14ac:dyDescent="0.2">
      <c r="A2950" s="158"/>
      <c r="B2950" s="36"/>
      <c r="C2950" s="43"/>
    </row>
    <row r="2951" spans="1:3" x14ac:dyDescent="0.2">
      <c r="A2951" s="158"/>
      <c r="B2951" s="36"/>
      <c r="C2951" s="43"/>
    </row>
    <row r="2952" spans="1:3" x14ac:dyDescent="0.2">
      <c r="A2952" s="158"/>
      <c r="B2952" s="36"/>
      <c r="C2952" s="43"/>
    </row>
    <row r="2953" spans="1:3" x14ac:dyDescent="0.2">
      <c r="A2953" s="158"/>
      <c r="B2953" s="36"/>
      <c r="C2953" s="43"/>
    </row>
    <row r="2954" spans="1:3" x14ac:dyDescent="0.2">
      <c r="A2954" s="158"/>
      <c r="B2954" s="36"/>
      <c r="C2954" s="43"/>
    </row>
    <row r="2955" spans="1:3" x14ac:dyDescent="0.2">
      <c r="A2955" s="158"/>
      <c r="B2955" s="36"/>
      <c r="C2955" s="43"/>
    </row>
    <row r="2956" spans="1:3" x14ac:dyDescent="0.2">
      <c r="A2956" s="158"/>
      <c r="B2956" s="36"/>
      <c r="C2956" s="43"/>
    </row>
    <row r="2957" spans="1:3" x14ac:dyDescent="0.2">
      <c r="A2957" s="158"/>
      <c r="B2957" s="36"/>
      <c r="C2957" s="43"/>
    </row>
    <row r="2958" spans="1:3" x14ac:dyDescent="0.2">
      <c r="A2958" s="158"/>
      <c r="B2958" s="36"/>
      <c r="C2958" s="43"/>
    </row>
    <row r="2959" spans="1:3" x14ac:dyDescent="0.2">
      <c r="A2959" s="158"/>
      <c r="B2959" s="36"/>
      <c r="C2959" s="43"/>
    </row>
    <row r="2960" spans="1:3" x14ac:dyDescent="0.2">
      <c r="A2960" s="158"/>
      <c r="B2960" s="36"/>
      <c r="C2960" s="43"/>
    </row>
    <row r="2961" spans="1:3" x14ac:dyDescent="0.2">
      <c r="A2961" s="158"/>
      <c r="B2961" s="36"/>
      <c r="C2961" s="43"/>
    </row>
    <row r="2962" spans="1:3" x14ac:dyDescent="0.2">
      <c r="A2962" s="158"/>
      <c r="B2962" s="36"/>
      <c r="C2962" s="43"/>
    </row>
    <row r="2963" spans="1:3" x14ac:dyDescent="0.2">
      <c r="A2963" s="158"/>
      <c r="B2963" s="36"/>
      <c r="C2963" s="43"/>
    </row>
    <row r="2964" spans="1:3" x14ac:dyDescent="0.2">
      <c r="A2964" s="158"/>
      <c r="B2964" s="36"/>
      <c r="C2964" s="43"/>
    </row>
    <row r="2965" spans="1:3" x14ac:dyDescent="0.2">
      <c r="A2965" s="158"/>
      <c r="B2965" s="36"/>
      <c r="C2965" s="43"/>
    </row>
    <row r="2966" spans="1:3" x14ac:dyDescent="0.2">
      <c r="A2966" s="158"/>
      <c r="B2966" s="36"/>
      <c r="C2966" s="43"/>
    </row>
    <row r="2967" spans="1:3" x14ac:dyDescent="0.2">
      <c r="A2967" s="158"/>
      <c r="B2967" s="36"/>
      <c r="C2967" s="43"/>
    </row>
    <row r="2968" spans="1:3" x14ac:dyDescent="0.2">
      <c r="A2968" s="158"/>
      <c r="B2968" s="36"/>
      <c r="C2968" s="43"/>
    </row>
    <row r="2969" spans="1:3" x14ac:dyDescent="0.2">
      <c r="A2969" s="158"/>
      <c r="B2969" s="36"/>
      <c r="C2969" s="43"/>
    </row>
    <row r="2970" spans="1:3" x14ac:dyDescent="0.2">
      <c r="A2970" s="158"/>
      <c r="B2970" s="36"/>
      <c r="C2970" s="43"/>
    </row>
    <row r="2971" spans="1:3" x14ac:dyDescent="0.2">
      <c r="A2971" s="158"/>
      <c r="B2971" s="36"/>
      <c r="C2971" s="43"/>
    </row>
    <row r="2972" spans="1:3" x14ac:dyDescent="0.2">
      <c r="A2972" s="158"/>
      <c r="B2972" s="36"/>
      <c r="C2972" s="43"/>
    </row>
    <row r="2973" spans="1:3" x14ac:dyDescent="0.2">
      <c r="A2973" s="158"/>
      <c r="B2973" s="36"/>
      <c r="C2973" s="43"/>
    </row>
    <row r="2974" spans="1:3" x14ac:dyDescent="0.2">
      <c r="A2974" s="158"/>
      <c r="B2974" s="36"/>
      <c r="C2974" s="43"/>
    </row>
    <row r="2975" spans="1:3" x14ac:dyDescent="0.2">
      <c r="A2975" s="158"/>
      <c r="B2975" s="36"/>
      <c r="C2975" s="43"/>
    </row>
    <row r="2976" spans="1:3" x14ac:dyDescent="0.2">
      <c r="A2976" s="158"/>
      <c r="B2976" s="36"/>
      <c r="C2976" s="43"/>
    </row>
    <row r="2977" spans="1:3" x14ac:dyDescent="0.2">
      <c r="A2977" s="158"/>
      <c r="B2977" s="36"/>
      <c r="C2977" s="43"/>
    </row>
    <row r="2978" spans="1:3" x14ac:dyDescent="0.2">
      <c r="A2978" s="158"/>
      <c r="B2978" s="36"/>
      <c r="C2978" s="43"/>
    </row>
    <row r="2979" spans="1:3" x14ac:dyDescent="0.2">
      <c r="A2979" s="158"/>
      <c r="B2979" s="36"/>
      <c r="C2979" s="43"/>
    </row>
    <row r="2980" spans="1:3" x14ac:dyDescent="0.2">
      <c r="A2980" s="158"/>
      <c r="B2980" s="36"/>
      <c r="C2980" s="43"/>
    </row>
    <row r="2981" spans="1:3" x14ac:dyDescent="0.2">
      <c r="A2981" s="158"/>
      <c r="B2981" s="36"/>
      <c r="C2981" s="43"/>
    </row>
    <row r="2982" spans="1:3" x14ac:dyDescent="0.2">
      <c r="A2982" s="158"/>
      <c r="B2982" s="36"/>
      <c r="C2982" s="43"/>
    </row>
    <row r="2983" spans="1:3" x14ac:dyDescent="0.2">
      <c r="A2983" s="158"/>
      <c r="B2983" s="36"/>
      <c r="C2983" s="43"/>
    </row>
    <row r="2984" spans="1:3" x14ac:dyDescent="0.2">
      <c r="A2984" s="158"/>
      <c r="B2984" s="36"/>
      <c r="C2984" s="43"/>
    </row>
    <row r="2985" spans="1:3" x14ac:dyDescent="0.2">
      <c r="A2985" s="158"/>
      <c r="B2985" s="36"/>
      <c r="C2985" s="43"/>
    </row>
    <row r="2986" spans="1:3" x14ac:dyDescent="0.2">
      <c r="A2986" s="158"/>
      <c r="B2986" s="36"/>
      <c r="C2986" s="43"/>
    </row>
    <row r="2987" spans="1:3" x14ac:dyDescent="0.2">
      <c r="A2987" s="158"/>
      <c r="B2987" s="36"/>
      <c r="C2987" s="43"/>
    </row>
    <row r="2988" spans="1:3" x14ac:dyDescent="0.2">
      <c r="A2988" s="158"/>
      <c r="B2988" s="36"/>
      <c r="C2988" s="43"/>
    </row>
    <row r="2989" spans="1:3" x14ac:dyDescent="0.2">
      <c r="A2989" s="158"/>
      <c r="B2989" s="36"/>
      <c r="C2989" s="43"/>
    </row>
    <row r="2990" spans="1:3" x14ac:dyDescent="0.2">
      <c r="A2990" s="158"/>
      <c r="B2990" s="36"/>
      <c r="C2990" s="43"/>
    </row>
    <row r="2991" spans="1:3" x14ac:dyDescent="0.2">
      <c r="A2991" s="158"/>
      <c r="B2991" s="36"/>
      <c r="C2991" s="43"/>
    </row>
    <row r="2992" spans="1:3" x14ac:dyDescent="0.2">
      <c r="A2992" s="158"/>
      <c r="B2992" s="36"/>
      <c r="C2992" s="43"/>
    </row>
    <row r="2993" spans="1:3" x14ac:dyDescent="0.2">
      <c r="A2993" s="158"/>
      <c r="B2993" s="36"/>
      <c r="C2993" s="43"/>
    </row>
    <row r="2994" spans="1:3" x14ac:dyDescent="0.2">
      <c r="A2994" s="158"/>
      <c r="B2994" s="36"/>
      <c r="C2994" s="43"/>
    </row>
    <row r="2995" spans="1:3" x14ac:dyDescent="0.2">
      <c r="A2995" s="158"/>
      <c r="B2995" s="36"/>
      <c r="C2995" s="43"/>
    </row>
    <row r="2996" spans="1:3" x14ac:dyDescent="0.2">
      <c r="A2996" s="158"/>
      <c r="B2996" s="36"/>
      <c r="C2996" s="43"/>
    </row>
    <row r="2997" spans="1:3" x14ac:dyDescent="0.2">
      <c r="A2997" s="158"/>
      <c r="B2997" s="36"/>
      <c r="C2997" s="43"/>
    </row>
    <row r="2998" spans="1:3" x14ac:dyDescent="0.2">
      <c r="A2998" s="158"/>
      <c r="B2998" s="36"/>
      <c r="C2998" s="43"/>
    </row>
    <row r="2999" spans="1:3" x14ac:dyDescent="0.2">
      <c r="A2999" s="158"/>
      <c r="B2999" s="36"/>
      <c r="C2999" s="43"/>
    </row>
    <row r="3000" spans="1:3" x14ac:dyDescent="0.2">
      <c r="A3000" s="158"/>
      <c r="B3000" s="36"/>
      <c r="C3000" s="43"/>
    </row>
    <row r="3001" spans="1:3" x14ac:dyDescent="0.2">
      <c r="A3001" s="158"/>
      <c r="B3001" s="36"/>
      <c r="C3001" s="43"/>
    </row>
    <row r="3002" spans="1:3" x14ac:dyDescent="0.2">
      <c r="A3002" s="158"/>
      <c r="B3002" s="36"/>
      <c r="C3002" s="43"/>
    </row>
    <row r="3003" spans="1:3" x14ac:dyDescent="0.2">
      <c r="A3003" s="158"/>
      <c r="B3003" s="36"/>
      <c r="C3003" s="43"/>
    </row>
    <row r="3004" spans="1:3" x14ac:dyDescent="0.2">
      <c r="A3004" s="158"/>
      <c r="B3004" s="36"/>
      <c r="C3004" s="43"/>
    </row>
    <row r="3005" spans="1:3" x14ac:dyDescent="0.2">
      <c r="A3005" s="158"/>
      <c r="B3005" s="36"/>
      <c r="C3005" s="43"/>
    </row>
    <row r="3006" spans="1:3" x14ac:dyDescent="0.2">
      <c r="A3006" s="158"/>
      <c r="B3006" s="36"/>
      <c r="C3006" s="43"/>
    </row>
    <row r="3007" spans="1:3" x14ac:dyDescent="0.2">
      <c r="A3007" s="158"/>
      <c r="B3007" s="36"/>
      <c r="C3007" s="43"/>
    </row>
    <row r="3008" spans="1:3" x14ac:dyDescent="0.2">
      <c r="A3008" s="158"/>
      <c r="B3008" s="36"/>
      <c r="C3008" s="43"/>
    </row>
    <row r="3009" spans="1:3" x14ac:dyDescent="0.2">
      <c r="A3009" s="158"/>
      <c r="B3009" s="36"/>
      <c r="C3009" s="43"/>
    </row>
    <row r="3010" spans="1:3" x14ac:dyDescent="0.2">
      <c r="A3010" s="158"/>
      <c r="B3010" s="36"/>
      <c r="C3010" s="43"/>
    </row>
    <row r="3011" spans="1:3" x14ac:dyDescent="0.2">
      <c r="A3011" s="158"/>
      <c r="B3011" s="36"/>
      <c r="C3011" s="43"/>
    </row>
    <row r="3012" spans="1:3" x14ac:dyDescent="0.2">
      <c r="A3012" s="158"/>
      <c r="B3012" s="36"/>
      <c r="C3012" s="43"/>
    </row>
    <row r="3013" spans="1:3" x14ac:dyDescent="0.2">
      <c r="A3013" s="158"/>
      <c r="B3013" s="36"/>
      <c r="C3013" s="43"/>
    </row>
    <row r="3014" spans="1:3" x14ac:dyDescent="0.2">
      <c r="A3014" s="158"/>
      <c r="B3014" s="36"/>
      <c r="C3014" s="43"/>
    </row>
    <row r="3015" spans="1:3" x14ac:dyDescent="0.2">
      <c r="A3015" s="158"/>
      <c r="B3015" s="36"/>
      <c r="C3015" s="43"/>
    </row>
    <row r="3016" spans="1:3" x14ac:dyDescent="0.2">
      <c r="A3016" s="158"/>
      <c r="B3016" s="36"/>
      <c r="C3016" s="43"/>
    </row>
    <row r="3017" spans="1:3" x14ac:dyDescent="0.2">
      <c r="A3017" s="158"/>
      <c r="B3017" s="36"/>
      <c r="C3017" s="43"/>
    </row>
    <row r="3018" spans="1:3" x14ac:dyDescent="0.2">
      <c r="A3018" s="158"/>
      <c r="B3018" s="36"/>
      <c r="C3018" s="43"/>
    </row>
    <row r="3019" spans="1:3" x14ac:dyDescent="0.2">
      <c r="A3019" s="158"/>
      <c r="B3019" s="36"/>
      <c r="C3019" s="43"/>
    </row>
    <row r="3020" spans="1:3" x14ac:dyDescent="0.2">
      <c r="A3020" s="158"/>
      <c r="B3020" s="36"/>
      <c r="C3020" s="43"/>
    </row>
    <row r="3021" spans="1:3" x14ac:dyDescent="0.2">
      <c r="A3021" s="158"/>
      <c r="B3021" s="36"/>
      <c r="C3021" s="43"/>
    </row>
    <row r="3022" spans="1:3" x14ac:dyDescent="0.2">
      <c r="A3022" s="158"/>
      <c r="B3022" s="36"/>
      <c r="C3022" s="43"/>
    </row>
    <row r="3023" spans="1:3" x14ac:dyDescent="0.2">
      <c r="A3023" s="158"/>
      <c r="B3023" s="36"/>
      <c r="C3023" s="43"/>
    </row>
    <row r="3024" spans="1:3" x14ac:dyDescent="0.2">
      <c r="A3024" s="158"/>
      <c r="B3024" s="36"/>
      <c r="C3024" s="43"/>
    </row>
    <row r="3025" spans="1:3" x14ac:dyDescent="0.2">
      <c r="A3025" s="158"/>
      <c r="B3025" s="36"/>
      <c r="C3025" s="43"/>
    </row>
    <row r="3026" spans="1:3" x14ac:dyDescent="0.2">
      <c r="A3026" s="158"/>
      <c r="B3026" s="36"/>
      <c r="C3026" s="43"/>
    </row>
    <row r="3027" spans="1:3" x14ac:dyDescent="0.2">
      <c r="A3027" s="158"/>
      <c r="B3027" s="36"/>
      <c r="C3027" s="43"/>
    </row>
    <row r="3028" spans="1:3" x14ac:dyDescent="0.2">
      <c r="A3028" s="158"/>
      <c r="B3028" s="36"/>
      <c r="C3028" s="43"/>
    </row>
    <row r="3029" spans="1:3" x14ac:dyDescent="0.2">
      <c r="A3029" s="158"/>
      <c r="B3029" s="36"/>
      <c r="C3029" s="43"/>
    </row>
    <row r="3030" spans="1:3" x14ac:dyDescent="0.2">
      <c r="A3030" s="158"/>
      <c r="B3030" s="36"/>
      <c r="C3030" s="43"/>
    </row>
    <row r="3031" spans="1:3" x14ac:dyDescent="0.2">
      <c r="A3031" s="158"/>
      <c r="B3031" s="36"/>
      <c r="C3031" s="43"/>
    </row>
    <row r="3032" spans="1:3" x14ac:dyDescent="0.2">
      <c r="A3032" s="158"/>
      <c r="B3032" s="36"/>
      <c r="C3032" s="43"/>
    </row>
    <row r="3033" spans="1:3" x14ac:dyDescent="0.2">
      <c r="A3033" s="158"/>
      <c r="B3033" s="36"/>
      <c r="C3033" s="43"/>
    </row>
    <row r="3034" spans="1:3" x14ac:dyDescent="0.2">
      <c r="A3034" s="158"/>
      <c r="B3034" s="36"/>
      <c r="C3034" s="43"/>
    </row>
    <row r="3035" spans="1:3" x14ac:dyDescent="0.2">
      <c r="A3035" s="158"/>
      <c r="B3035" s="36"/>
      <c r="C3035" s="43"/>
    </row>
    <row r="3036" spans="1:3" x14ac:dyDescent="0.2">
      <c r="A3036" s="158"/>
      <c r="B3036" s="36"/>
      <c r="C3036" s="43"/>
    </row>
    <row r="3037" spans="1:3" x14ac:dyDescent="0.2">
      <c r="A3037" s="158"/>
      <c r="B3037" s="36"/>
      <c r="C3037" s="43"/>
    </row>
    <row r="3038" spans="1:3" x14ac:dyDescent="0.2">
      <c r="A3038" s="158"/>
      <c r="B3038" s="36"/>
      <c r="C3038" s="43"/>
    </row>
    <row r="3039" spans="1:3" x14ac:dyDescent="0.2">
      <c r="A3039" s="158"/>
      <c r="B3039" s="36"/>
      <c r="C3039" s="43"/>
    </row>
    <row r="3040" spans="1:3" x14ac:dyDescent="0.2">
      <c r="A3040" s="158"/>
      <c r="B3040" s="36"/>
      <c r="C3040" s="43"/>
    </row>
    <row r="3041" spans="1:3" x14ac:dyDescent="0.2">
      <c r="A3041" s="158"/>
      <c r="B3041" s="36"/>
      <c r="C3041" s="43"/>
    </row>
    <row r="3042" spans="1:3" x14ac:dyDescent="0.2">
      <c r="A3042" s="158"/>
      <c r="B3042" s="36"/>
      <c r="C3042" s="43"/>
    </row>
    <row r="3043" spans="1:3" x14ac:dyDescent="0.2">
      <c r="A3043" s="158"/>
      <c r="B3043" s="36"/>
      <c r="C3043" s="43"/>
    </row>
    <row r="3044" spans="1:3" x14ac:dyDescent="0.2">
      <c r="A3044" s="158"/>
      <c r="B3044" s="36"/>
      <c r="C3044" s="43"/>
    </row>
    <row r="3045" spans="1:3" x14ac:dyDescent="0.2">
      <c r="A3045" s="158"/>
      <c r="B3045" s="36"/>
      <c r="C3045" s="43"/>
    </row>
    <row r="3046" spans="1:3" x14ac:dyDescent="0.2">
      <c r="A3046" s="158"/>
      <c r="B3046" s="36"/>
      <c r="C3046" s="43"/>
    </row>
    <row r="3047" spans="1:3" x14ac:dyDescent="0.2">
      <c r="A3047" s="158"/>
      <c r="B3047" s="36"/>
      <c r="C3047" s="43"/>
    </row>
    <row r="3048" spans="1:3" x14ac:dyDescent="0.2">
      <c r="A3048" s="158"/>
      <c r="B3048" s="36"/>
      <c r="C3048" s="43"/>
    </row>
    <row r="3049" spans="1:3" x14ac:dyDescent="0.2">
      <c r="A3049" s="158"/>
      <c r="B3049" s="36"/>
      <c r="C3049" s="43"/>
    </row>
    <row r="3050" spans="1:3" x14ac:dyDescent="0.2">
      <c r="A3050" s="158"/>
      <c r="B3050" s="36"/>
      <c r="C3050" s="43"/>
    </row>
    <row r="3051" spans="1:3" x14ac:dyDescent="0.2">
      <c r="A3051" s="158"/>
      <c r="B3051" s="36"/>
      <c r="C3051" s="43"/>
    </row>
    <row r="3052" spans="1:3" x14ac:dyDescent="0.2">
      <c r="A3052" s="158"/>
      <c r="B3052" s="36"/>
      <c r="C3052" s="43"/>
    </row>
    <row r="3053" spans="1:3" x14ac:dyDescent="0.2">
      <c r="A3053" s="158"/>
      <c r="B3053" s="36"/>
      <c r="C3053" s="43"/>
    </row>
    <row r="3054" spans="1:3" x14ac:dyDescent="0.2">
      <c r="A3054" s="158"/>
      <c r="B3054" s="36"/>
      <c r="C3054" s="43"/>
    </row>
    <row r="3055" spans="1:3" x14ac:dyDescent="0.2">
      <c r="A3055" s="158"/>
      <c r="B3055" s="36"/>
      <c r="C3055" s="43"/>
    </row>
    <row r="3056" spans="1:3" x14ac:dyDescent="0.2">
      <c r="A3056" s="158"/>
      <c r="B3056" s="36"/>
      <c r="C3056" s="43"/>
    </row>
    <row r="3057" spans="1:3" x14ac:dyDescent="0.2">
      <c r="A3057" s="158"/>
      <c r="B3057" s="36"/>
      <c r="C3057" s="43"/>
    </row>
    <row r="3058" spans="1:3" x14ac:dyDescent="0.2">
      <c r="A3058" s="158"/>
      <c r="B3058" s="36"/>
      <c r="C3058" s="43"/>
    </row>
    <row r="3059" spans="1:3" x14ac:dyDescent="0.2">
      <c r="A3059" s="158"/>
      <c r="B3059" s="36"/>
      <c r="C3059" s="43"/>
    </row>
    <row r="3060" spans="1:3" x14ac:dyDescent="0.2">
      <c r="A3060" s="158"/>
      <c r="B3060" s="36"/>
      <c r="C3060" s="43"/>
    </row>
    <row r="3061" spans="1:3" x14ac:dyDescent="0.2">
      <c r="A3061" s="158"/>
      <c r="B3061" s="36"/>
      <c r="C3061" s="43"/>
    </row>
    <row r="3062" spans="1:3" x14ac:dyDescent="0.2">
      <c r="A3062" s="158"/>
      <c r="B3062" s="36"/>
      <c r="C3062" s="43"/>
    </row>
    <row r="3063" spans="1:3" x14ac:dyDescent="0.2">
      <c r="A3063" s="158"/>
      <c r="B3063" s="36"/>
      <c r="C3063" s="43"/>
    </row>
    <row r="3064" spans="1:3" x14ac:dyDescent="0.2">
      <c r="A3064" s="158"/>
      <c r="B3064" s="36"/>
      <c r="C3064" s="43"/>
    </row>
    <row r="3065" spans="1:3" x14ac:dyDescent="0.2">
      <c r="A3065" s="158"/>
      <c r="B3065" s="36"/>
      <c r="C3065" s="43"/>
    </row>
    <row r="3066" spans="1:3" x14ac:dyDescent="0.2">
      <c r="A3066" s="158"/>
      <c r="B3066" s="36"/>
      <c r="C3066" s="43"/>
    </row>
    <row r="3067" spans="1:3" x14ac:dyDescent="0.2">
      <c r="A3067" s="158"/>
      <c r="B3067" s="36"/>
      <c r="C3067" s="43"/>
    </row>
    <row r="3068" spans="1:3" x14ac:dyDescent="0.2">
      <c r="A3068" s="158"/>
      <c r="B3068" s="36"/>
      <c r="C3068" s="43"/>
    </row>
    <row r="3069" spans="1:3" x14ac:dyDescent="0.2">
      <c r="A3069" s="158"/>
      <c r="B3069" s="36"/>
      <c r="C3069" s="43"/>
    </row>
    <row r="3070" spans="1:3" x14ac:dyDescent="0.2">
      <c r="A3070" s="158"/>
      <c r="B3070" s="36"/>
      <c r="C3070" s="43"/>
    </row>
    <row r="3071" spans="1:3" x14ac:dyDescent="0.2">
      <c r="A3071" s="158"/>
      <c r="B3071" s="36"/>
      <c r="C3071" s="43"/>
    </row>
    <row r="3072" spans="1:3" x14ac:dyDescent="0.2">
      <c r="A3072" s="158"/>
      <c r="B3072" s="36"/>
      <c r="C3072" s="43"/>
    </row>
    <row r="3073" spans="1:3" x14ac:dyDescent="0.2">
      <c r="A3073" s="158"/>
      <c r="B3073" s="36"/>
      <c r="C3073" s="43"/>
    </row>
    <row r="3074" spans="1:3" x14ac:dyDescent="0.2">
      <c r="A3074" s="158"/>
      <c r="B3074" s="36"/>
      <c r="C3074" s="43"/>
    </row>
    <row r="3075" spans="1:3" x14ac:dyDescent="0.2">
      <c r="A3075" s="158"/>
      <c r="B3075" s="36"/>
      <c r="C3075" s="43"/>
    </row>
    <row r="3076" spans="1:3" x14ac:dyDescent="0.2">
      <c r="A3076" s="158"/>
      <c r="B3076" s="36"/>
      <c r="C3076" s="43"/>
    </row>
    <row r="3077" spans="1:3" x14ac:dyDescent="0.2">
      <c r="A3077" s="158"/>
      <c r="B3077" s="36"/>
      <c r="C3077" s="43"/>
    </row>
    <row r="3078" spans="1:3" x14ac:dyDescent="0.2">
      <c r="A3078" s="158"/>
      <c r="B3078" s="36"/>
      <c r="C3078" s="43"/>
    </row>
    <row r="3079" spans="1:3" x14ac:dyDescent="0.2">
      <c r="A3079" s="158"/>
      <c r="B3079" s="36"/>
      <c r="C3079" s="43"/>
    </row>
    <row r="3080" spans="1:3" x14ac:dyDescent="0.2">
      <c r="A3080" s="158"/>
      <c r="B3080" s="36"/>
      <c r="C3080" s="43"/>
    </row>
    <row r="3081" spans="1:3" x14ac:dyDescent="0.2">
      <c r="A3081" s="158"/>
      <c r="B3081" s="36"/>
      <c r="C3081" s="43"/>
    </row>
    <row r="3082" spans="1:3" x14ac:dyDescent="0.2">
      <c r="A3082" s="158"/>
      <c r="B3082" s="36"/>
      <c r="C3082" s="43"/>
    </row>
    <row r="3083" spans="1:3" x14ac:dyDescent="0.2">
      <c r="A3083" s="158"/>
      <c r="B3083" s="36"/>
      <c r="C3083" s="43"/>
    </row>
    <row r="3084" spans="1:3" x14ac:dyDescent="0.2">
      <c r="A3084" s="158"/>
      <c r="B3084" s="36"/>
      <c r="C3084" s="43"/>
    </row>
    <row r="3085" spans="1:3" x14ac:dyDescent="0.2">
      <c r="A3085" s="158"/>
      <c r="B3085" s="36"/>
      <c r="C3085" s="43"/>
    </row>
    <row r="3086" spans="1:3" x14ac:dyDescent="0.2">
      <c r="A3086" s="158"/>
      <c r="B3086" s="36"/>
      <c r="C3086" s="43"/>
    </row>
    <row r="3087" spans="1:3" x14ac:dyDescent="0.2">
      <c r="A3087" s="158"/>
      <c r="B3087" s="36"/>
      <c r="C3087" s="43"/>
    </row>
    <row r="3088" spans="1:3" x14ac:dyDescent="0.2">
      <c r="A3088" s="158"/>
      <c r="B3088" s="36"/>
      <c r="C3088" s="43"/>
    </row>
    <row r="3089" spans="1:3" x14ac:dyDescent="0.2">
      <c r="A3089" s="158"/>
      <c r="B3089" s="36"/>
      <c r="C3089" s="43"/>
    </row>
    <row r="3090" spans="1:3" x14ac:dyDescent="0.2">
      <c r="A3090" s="158"/>
      <c r="B3090" s="36"/>
      <c r="C3090" s="43"/>
    </row>
    <row r="3091" spans="1:3" x14ac:dyDescent="0.2">
      <c r="A3091" s="158"/>
      <c r="B3091" s="36"/>
      <c r="C3091" s="43"/>
    </row>
    <row r="3092" spans="1:3" x14ac:dyDescent="0.2">
      <c r="A3092" s="158"/>
      <c r="B3092" s="36"/>
      <c r="C3092" s="43"/>
    </row>
    <row r="3093" spans="1:3" x14ac:dyDescent="0.2">
      <c r="A3093" s="158"/>
      <c r="B3093" s="36"/>
      <c r="C3093" s="43"/>
    </row>
    <row r="3094" spans="1:3" x14ac:dyDescent="0.2">
      <c r="A3094" s="158"/>
      <c r="B3094" s="36"/>
      <c r="C3094" s="43"/>
    </row>
    <row r="3095" spans="1:3" x14ac:dyDescent="0.2">
      <c r="A3095" s="158"/>
      <c r="B3095" s="36"/>
      <c r="C3095" s="43"/>
    </row>
    <row r="3096" spans="1:3" x14ac:dyDescent="0.2">
      <c r="A3096" s="158"/>
      <c r="B3096" s="36"/>
      <c r="C3096" s="43"/>
    </row>
    <row r="3097" spans="1:3" x14ac:dyDescent="0.2">
      <c r="A3097" s="158"/>
      <c r="B3097" s="36"/>
      <c r="C3097" s="43"/>
    </row>
    <row r="3098" spans="1:3" x14ac:dyDescent="0.2">
      <c r="A3098" s="158"/>
      <c r="B3098" s="36"/>
      <c r="C3098" s="43"/>
    </row>
    <row r="3099" spans="1:3" x14ac:dyDescent="0.2">
      <c r="A3099" s="158"/>
      <c r="B3099" s="36"/>
      <c r="C3099" s="43"/>
    </row>
    <row r="3100" spans="1:3" x14ac:dyDescent="0.2">
      <c r="A3100" s="158"/>
      <c r="B3100" s="36"/>
      <c r="C3100" s="43"/>
    </row>
    <row r="3101" spans="1:3" x14ac:dyDescent="0.2">
      <c r="A3101" s="158"/>
      <c r="B3101" s="36"/>
      <c r="C3101" s="43"/>
    </row>
    <row r="3102" spans="1:3" x14ac:dyDescent="0.2">
      <c r="A3102" s="158"/>
      <c r="B3102" s="36"/>
      <c r="C3102" s="43"/>
    </row>
    <row r="3103" spans="1:3" x14ac:dyDescent="0.2">
      <c r="A3103" s="158"/>
      <c r="B3103" s="36"/>
      <c r="C3103" s="43"/>
    </row>
    <row r="3104" spans="1:3" x14ac:dyDescent="0.2">
      <c r="A3104" s="158"/>
      <c r="B3104" s="36"/>
      <c r="C3104" s="43"/>
    </row>
    <row r="3105" spans="1:3" x14ac:dyDescent="0.2">
      <c r="A3105" s="158"/>
      <c r="B3105" s="36"/>
      <c r="C3105" s="43"/>
    </row>
    <row r="3106" spans="1:3" x14ac:dyDescent="0.2">
      <c r="A3106" s="158"/>
      <c r="B3106" s="36"/>
      <c r="C3106" s="43"/>
    </row>
    <row r="3107" spans="1:3" x14ac:dyDescent="0.2">
      <c r="A3107" s="158"/>
      <c r="B3107" s="36"/>
      <c r="C3107" s="43"/>
    </row>
    <row r="3108" spans="1:3" x14ac:dyDescent="0.2">
      <c r="A3108" s="158"/>
      <c r="B3108" s="36"/>
      <c r="C3108" s="43"/>
    </row>
    <row r="3109" spans="1:3" x14ac:dyDescent="0.2">
      <c r="A3109" s="158"/>
      <c r="B3109" s="36"/>
      <c r="C3109" s="43"/>
    </row>
    <row r="3110" spans="1:3" x14ac:dyDescent="0.2">
      <c r="A3110" s="158"/>
      <c r="B3110" s="36"/>
      <c r="C3110" s="43"/>
    </row>
    <row r="3111" spans="1:3" x14ac:dyDescent="0.2">
      <c r="A3111" s="158"/>
      <c r="B3111" s="36"/>
      <c r="C3111" s="43"/>
    </row>
    <row r="3112" spans="1:3" x14ac:dyDescent="0.2">
      <c r="A3112" s="158"/>
      <c r="B3112" s="36"/>
      <c r="C3112" s="43"/>
    </row>
    <row r="3113" spans="1:3" x14ac:dyDescent="0.2">
      <c r="A3113" s="158"/>
      <c r="B3113" s="36"/>
      <c r="C3113" s="43"/>
    </row>
    <row r="3114" spans="1:3" x14ac:dyDescent="0.2">
      <c r="A3114" s="158"/>
      <c r="B3114" s="36"/>
      <c r="C3114" s="43"/>
    </row>
    <row r="3115" spans="1:3" x14ac:dyDescent="0.2">
      <c r="A3115" s="158"/>
      <c r="B3115" s="36"/>
      <c r="C3115" s="43"/>
    </row>
    <row r="3116" spans="1:3" x14ac:dyDescent="0.2">
      <c r="A3116" s="158"/>
      <c r="B3116" s="36"/>
      <c r="C3116" s="43"/>
    </row>
    <row r="3117" spans="1:3" x14ac:dyDescent="0.2">
      <c r="A3117" s="158"/>
      <c r="B3117" s="36"/>
      <c r="C3117" s="43"/>
    </row>
    <row r="3118" spans="1:3" x14ac:dyDescent="0.2">
      <c r="A3118" s="158"/>
      <c r="B3118" s="36"/>
      <c r="C3118" s="43"/>
    </row>
    <row r="3119" spans="1:3" x14ac:dyDescent="0.2">
      <c r="A3119" s="158"/>
      <c r="B3119" s="36"/>
      <c r="C3119" s="43"/>
    </row>
    <row r="3120" spans="1:3" x14ac:dyDescent="0.2">
      <c r="A3120" s="158"/>
      <c r="B3120" s="36"/>
      <c r="C3120" s="43"/>
    </row>
    <row r="3121" spans="1:3" x14ac:dyDescent="0.2">
      <c r="A3121" s="158"/>
      <c r="B3121" s="36"/>
      <c r="C3121" s="43"/>
    </row>
    <row r="3122" spans="1:3" x14ac:dyDescent="0.2">
      <c r="A3122" s="158"/>
      <c r="B3122" s="36"/>
      <c r="C3122" s="43"/>
    </row>
    <row r="3123" spans="1:3" x14ac:dyDescent="0.2">
      <c r="A3123" s="158"/>
      <c r="B3123" s="36"/>
      <c r="C3123" s="43"/>
    </row>
    <row r="3124" spans="1:3" x14ac:dyDescent="0.2">
      <c r="A3124" s="158"/>
      <c r="B3124" s="36"/>
      <c r="C3124" s="43"/>
    </row>
    <row r="3125" spans="1:3" x14ac:dyDescent="0.2">
      <c r="A3125" s="158"/>
      <c r="B3125" s="36"/>
      <c r="C3125" s="43"/>
    </row>
    <row r="3126" spans="1:3" x14ac:dyDescent="0.2">
      <c r="A3126" s="158"/>
      <c r="B3126" s="36"/>
      <c r="C3126" s="43"/>
    </row>
    <row r="3127" spans="1:3" x14ac:dyDescent="0.2">
      <c r="A3127" s="158"/>
      <c r="B3127" s="36"/>
      <c r="C3127" s="43"/>
    </row>
    <row r="3128" spans="1:3" x14ac:dyDescent="0.2">
      <c r="A3128" s="158"/>
      <c r="B3128" s="36"/>
      <c r="C3128" s="43"/>
    </row>
    <row r="3129" spans="1:3" x14ac:dyDescent="0.2">
      <c r="A3129" s="158"/>
      <c r="B3129" s="36"/>
      <c r="C3129" s="43"/>
    </row>
    <row r="3130" spans="1:3" x14ac:dyDescent="0.2">
      <c r="A3130" s="158"/>
      <c r="B3130" s="36"/>
      <c r="C3130" s="43"/>
    </row>
    <row r="3131" spans="1:3" x14ac:dyDescent="0.2">
      <c r="A3131" s="158"/>
      <c r="B3131" s="36"/>
      <c r="C3131" s="43"/>
    </row>
    <row r="3132" spans="1:3" x14ac:dyDescent="0.2">
      <c r="A3132" s="158"/>
      <c r="B3132" s="36"/>
      <c r="C3132" s="43"/>
    </row>
    <row r="3133" spans="1:3" x14ac:dyDescent="0.2">
      <c r="A3133" s="158"/>
      <c r="B3133" s="36"/>
      <c r="C3133" s="43"/>
    </row>
    <row r="3134" spans="1:3" x14ac:dyDescent="0.2">
      <c r="A3134" s="158"/>
      <c r="B3134" s="36"/>
      <c r="C3134" s="43"/>
    </row>
    <row r="3135" spans="1:3" x14ac:dyDescent="0.2">
      <c r="A3135" s="158"/>
      <c r="B3135" s="36"/>
      <c r="C3135" s="43"/>
    </row>
    <row r="3136" spans="1:3" x14ac:dyDescent="0.2">
      <c r="A3136" s="158"/>
      <c r="B3136" s="36"/>
      <c r="C3136" s="43"/>
    </row>
    <row r="3137" spans="1:3" x14ac:dyDescent="0.2">
      <c r="A3137" s="158"/>
      <c r="B3137" s="36"/>
      <c r="C3137" s="43"/>
    </row>
    <row r="3138" spans="1:3" x14ac:dyDescent="0.2">
      <c r="A3138" s="158"/>
      <c r="B3138" s="36"/>
      <c r="C3138" s="43"/>
    </row>
    <row r="3139" spans="1:3" x14ac:dyDescent="0.2">
      <c r="A3139" s="158"/>
      <c r="B3139" s="36"/>
      <c r="C3139" s="43"/>
    </row>
    <row r="3140" spans="1:3" x14ac:dyDescent="0.2">
      <c r="A3140" s="158"/>
      <c r="B3140" s="36"/>
      <c r="C3140" s="43"/>
    </row>
    <row r="3141" spans="1:3" x14ac:dyDescent="0.2">
      <c r="A3141" s="158"/>
      <c r="B3141" s="36"/>
      <c r="C3141" s="43"/>
    </row>
    <row r="3142" spans="1:3" x14ac:dyDescent="0.2">
      <c r="A3142" s="158"/>
      <c r="B3142" s="36"/>
      <c r="C3142" s="43"/>
    </row>
    <row r="3143" spans="1:3" x14ac:dyDescent="0.2">
      <c r="A3143" s="158"/>
      <c r="B3143" s="36"/>
      <c r="C3143" s="43"/>
    </row>
    <row r="3144" spans="1:3" x14ac:dyDescent="0.2">
      <c r="A3144" s="158"/>
      <c r="B3144" s="36"/>
      <c r="C3144" s="43"/>
    </row>
    <row r="3145" spans="1:3" x14ac:dyDescent="0.2">
      <c r="A3145" s="158"/>
      <c r="B3145" s="36"/>
      <c r="C3145" s="43"/>
    </row>
    <row r="3146" spans="1:3" x14ac:dyDescent="0.2">
      <c r="A3146" s="158"/>
      <c r="B3146" s="36"/>
      <c r="C3146" s="43"/>
    </row>
    <row r="3147" spans="1:3" x14ac:dyDescent="0.2">
      <c r="A3147" s="158"/>
      <c r="B3147" s="36"/>
      <c r="C3147" s="43"/>
    </row>
    <row r="3148" spans="1:3" x14ac:dyDescent="0.2">
      <c r="A3148" s="158"/>
      <c r="B3148" s="36"/>
      <c r="C3148" s="43"/>
    </row>
    <row r="3149" spans="1:3" x14ac:dyDescent="0.2">
      <c r="A3149" s="158"/>
      <c r="B3149" s="36"/>
      <c r="C3149" s="43"/>
    </row>
    <row r="3150" spans="1:3" x14ac:dyDescent="0.2">
      <c r="A3150" s="158"/>
      <c r="B3150" s="36"/>
      <c r="C3150" s="43"/>
    </row>
    <row r="3151" spans="1:3" x14ac:dyDescent="0.2">
      <c r="A3151" s="158"/>
      <c r="B3151" s="36"/>
      <c r="C3151" s="43"/>
    </row>
    <row r="3152" spans="1:3" x14ac:dyDescent="0.2">
      <c r="A3152" s="158"/>
      <c r="B3152" s="36"/>
      <c r="C3152" s="43"/>
    </row>
    <row r="3153" spans="1:3" x14ac:dyDescent="0.2">
      <c r="A3153" s="158"/>
      <c r="B3153" s="36"/>
      <c r="C3153" s="43"/>
    </row>
    <row r="3154" spans="1:3" x14ac:dyDescent="0.2">
      <c r="A3154" s="158"/>
      <c r="B3154" s="36"/>
      <c r="C3154" s="43"/>
    </row>
    <row r="3155" spans="1:3" x14ac:dyDescent="0.2">
      <c r="A3155" s="158"/>
      <c r="B3155" s="36"/>
      <c r="C3155" s="43"/>
    </row>
    <row r="3156" spans="1:3" x14ac:dyDescent="0.2">
      <c r="A3156" s="158"/>
      <c r="B3156" s="36"/>
      <c r="C3156" s="43"/>
    </row>
    <row r="3157" spans="1:3" x14ac:dyDescent="0.2">
      <c r="A3157" s="158"/>
      <c r="B3157" s="36"/>
      <c r="C3157" s="43"/>
    </row>
    <row r="3158" spans="1:3" x14ac:dyDescent="0.2">
      <c r="A3158" s="158"/>
      <c r="B3158" s="36"/>
      <c r="C3158" s="43"/>
    </row>
    <row r="3159" spans="1:3" x14ac:dyDescent="0.2">
      <c r="A3159" s="158"/>
      <c r="B3159" s="36"/>
      <c r="C3159" s="43"/>
    </row>
    <row r="3160" spans="1:3" x14ac:dyDescent="0.2">
      <c r="A3160" s="158"/>
      <c r="B3160" s="36"/>
      <c r="C3160" s="43"/>
    </row>
    <row r="3161" spans="1:3" x14ac:dyDescent="0.2">
      <c r="A3161" s="158"/>
      <c r="B3161" s="36"/>
      <c r="C3161" s="43"/>
    </row>
    <row r="3162" spans="1:3" x14ac:dyDescent="0.2">
      <c r="A3162" s="158"/>
      <c r="B3162" s="36"/>
      <c r="C3162" s="43"/>
    </row>
    <row r="3163" spans="1:3" x14ac:dyDescent="0.2">
      <c r="A3163" s="158"/>
      <c r="B3163" s="36"/>
      <c r="C3163" s="43"/>
    </row>
    <row r="3164" spans="1:3" x14ac:dyDescent="0.2">
      <c r="A3164" s="158"/>
      <c r="B3164" s="36"/>
      <c r="C3164" s="43"/>
    </row>
    <row r="3165" spans="1:3" x14ac:dyDescent="0.2">
      <c r="A3165" s="158"/>
      <c r="B3165" s="36"/>
      <c r="C3165" s="43"/>
    </row>
    <row r="3166" spans="1:3" x14ac:dyDescent="0.2">
      <c r="A3166" s="158"/>
      <c r="B3166" s="36"/>
      <c r="C3166" s="43"/>
    </row>
    <row r="3167" spans="1:3" x14ac:dyDescent="0.2">
      <c r="A3167" s="158"/>
      <c r="B3167" s="36"/>
      <c r="C3167" s="43"/>
    </row>
    <row r="3168" spans="1:3" x14ac:dyDescent="0.2">
      <c r="A3168" s="158"/>
      <c r="B3168" s="36"/>
      <c r="C3168" s="43"/>
    </row>
    <row r="3169" spans="1:3" x14ac:dyDescent="0.2">
      <c r="A3169" s="158"/>
      <c r="B3169" s="36"/>
      <c r="C3169" s="43"/>
    </row>
    <row r="3170" spans="1:3" x14ac:dyDescent="0.2">
      <c r="A3170" s="158"/>
      <c r="B3170" s="36"/>
      <c r="C3170" s="43"/>
    </row>
    <row r="3171" spans="1:3" x14ac:dyDescent="0.2">
      <c r="A3171" s="158"/>
      <c r="B3171" s="36"/>
      <c r="C3171" s="43"/>
    </row>
    <row r="3172" spans="1:3" x14ac:dyDescent="0.2">
      <c r="A3172" s="158"/>
      <c r="B3172" s="36"/>
      <c r="C3172" s="43"/>
    </row>
    <row r="3173" spans="1:3" x14ac:dyDescent="0.2">
      <c r="A3173" s="158"/>
      <c r="B3173" s="36"/>
      <c r="C3173" s="43"/>
    </row>
    <row r="3174" spans="1:3" x14ac:dyDescent="0.2">
      <c r="A3174" s="158"/>
      <c r="B3174" s="36"/>
      <c r="C3174" s="43"/>
    </row>
    <row r="3175" spans="1:3" x14ac:dyDescent="0.2">
      <c r="A3175" s="158"/>
      <c r="B3175" s="36"/>
      <c r="C3175" s="43"/>
    </row>
    <row r="3176" spans="1:3" x14ac:dyDescent="0.2">
      <c r="A3176" s="158"/>
      <c r="B3176" s="36"/>
      <c r="C3176" s="43"/>
    </row>
    <row r="3177" spans="1:3" x14ac:dyDescent="0.2">
      <c r="A3177" s="158"/>
      <c r="B3177" s="36"/>
      <c r="C3177" s="43"/>
    </row>
    <row r="3178" spans="1:3" x14ac:dyDescent="0.2">
      <c r="A3178" s="158"/>
      <c r="B3178" s="36"/>
      <c r="C3178" s="43"/>
    </row>
    <row r="3179" spans="1:3" x14ac:dyDescent="0.2">
      <c r="A3179" s="158"/>
      <c r="B3179" s="36"/>
      <c r="C3179" s="43"/>
    </row>
    <row r="3180" spans="1:3" x14ac:dyDescent="0.2">
      <c r="A3180" s="158"/>
      <c r="B3180" s="36"/>
      <c r="C3180" s="43"/>
    </row>
    <row r="3181" spans="1:3" x14ac:dyDescent="0.2">
      <c r="A3181" s="158"/>
      <c r="B3181" s="36"/>
      <c r="C3181" s="43"/>
    </row>
    <row r="3182" spans="1:3" x14ac:dyDescent="0.2">
      <c r="A3182" s="158"/>
      <c r="B3182" s="36"/>
      <c r="C3182" s="43"/>
    </row>
    <row r="3183" spans="1:3" x14ac:dyDescent="0.2">
      <c r="A3183" s="158"/>
      <c r="B3183" s="36"/>
      <c r="C3183" s="43"/>
    </row>
    <row r="3184" spans="1:3" x14ac:dyDescent="0.2">
      <c r="A3184" s="158"/>
      <c r="B3184" s="36"/>
      <c r="C3184" s="43"/>
    </row>
    <row r="3185" spans="1:3" x14ac:dyDescent="0.2">
      <c r="A3185" s="158"/>
      <c r="B3185" s="36"/>
      <c r="C3185" s="43"/>
    </row>
    <row r="3186" spans="1:3" x14ac:dyDescent="0.2">
      <c r="A3186" s="158"/>
      <c r="B3186" s="36"/>
      <c r="C3186" s="43"/>
    </row>
    <row r="3187" spans="1:3" x14ac:dyDescent="0.2">
      <c r="A3187" s="158"/>
      <c r="B3187" s="36"/>
      <c r="C3187" s="43"/>
    </row>
    <row r="3188" spans="1:3" x14ac:dyDescent="0.2">
      <c r="A3188" s="158"/>
      <c r="B3188" s="36"/>
      <c r="C3188" s="43"/>
    </row>
    <row r="3189" spans="1:3" x14ac:dyDescent="0.2">
      <c r="A3189" s="158"/>
      <c r="B3189" s="36"/>
      <c r="C3189" s="43"/>
    </row>
    <row r="3190" spans="1:3" x14ac:dyDescent="0.2">
      <c r="A3190" s="158"/>
      <c r="B3190" s="36"/>
      <c r="C3190" s="43"/>
    </row>
    <row r="3191" spans="1:3" x14ac:dyDescent="0.2">
      <c r="A3191" s="158"/>
      <c r="B3191" s="36"/>
      <c r="C3191" s="43"/>
    </row>
    <row r="3192" spans="1:3" x14ac:dyDescent="0.2">
      <c r="A3192" s="158"/>
      <c r="B3192" s="36"/>
      <c r="C3192" s="43"/>
    </row>
    <row r="3193" spans="1:3" x14ac:dyDescent="0.2">
      <c r="A3193" s="158"/>
      <c r="B3193" s="36"/>
      <c r="C3193" s="43"/>
    </row>
    <row r="3194" spans="1:3" x14ac:dyDescent="0.2">
      <c r="A3194" s="158"/>
      <c r="B3194" s="36"/>
      <c r="C3194" s="43"/>
    </row>
    <row r="3195" spans="1:3" x14ac:dyDescent="0.2">
      <c r="A3195" s="158"/>
      <c r="B3195" s="36"/>
      <c r="C3195" s="43"/>
    </row>
    <row r="3196" spans="1:3" x14ac:dyDescent="0.2">
      <c r="A3196" s="158"/>
      <c r="B3196" s="36"/>
      <c r="C3196" s="43"/>
    </row>
    <row r="3197" spans="1:3" x14ac:dyDescent="0.2">
      <c r="A3197" s="158"/>
      <c r="B3197" s="36"/>
      <c r="C3197" s="43"/>
    </row>
    <row r="3198" spans="1:3" x14ac:dyDescent="0.2">
      <c r="A3198" s="158"/>
      <c r="B3198" s="36"/>
      <c r="C3198" s="43"/>
    </row>
    <row r="3199" spans="1:3" x14ac:dyDescent="0.2">
      <c r="A3199" s="158"/>
      <c r="B3199" s="36"/>
      <c r="C3199" s="43"/>
    </row>
    <row r="3200" spans="1:3" x14ac:dyDescent="0.2">
      <c r="A3200" s="158"/>
      <c r="B3200" s="36"/>
      <c r="C3200" s="43"/>
    </row>
    <row r="3201" spans="1:3" x14ac:dyDescent="0.2">
      <c r="A3201" s="158"/>
      <c r="B3201" s="36"/>
      <c r="C3201" s="43"/>
    </row>
    <row r="3202" spans="1:3" x14ac:dyDescent="0.2">
      <c r="A3202" s="158"/>
      <c r="B3202" s="36"/>
      <c r="C3202" s="43"/>
    </row>
    <row r="3203" spans="1:3" x14ac:dyDescent="0.2">
      <c r="A3203" s="158"/>
      <c r="B3203" s="36"/>
      <c r="C3203" s="43"/>
    </row>
    <row r="3204" spans="1:3" x14ac:dyDescent="0.2">
      <c r="A3204" s="158"/>
      <c r="B3204" s="36"/>
      <c r="C3204" s="43"/>
    </row>
    <row r="3205" spans="1:3" x14ac:dyDescent="0.2">
      <c r="A3205" s="158"/>
      <c r="B3205" s="36"/>
      <c r="C3205" s="43"/>
    </row>
    <row r="3206" spans="1:3" x14ac:dyDescent="0.2">
      <c r="A3206" s="158"/>
      <c r="B3206" s="36"/>
      <c r="C3206" s="43"/>
    </row>
    <row r="3207" spans="1:3" x14ac:dyDescent="0.2">
      <c r="A3207" s="158"/>
      <c r="B3207" s="36"/>
      <c r="C3207" s="43"/>
    </row>
    <row r="3208" spans="1:3" x14ac:dyDescent="0.2">
      <c r="A3208" s="158"/>
      <c r="B3208" s="36"/>
      <c r="C3208" s="43"/>
    </row>
    <row r="3209" spans="1:3" x14ac:dyDescent="0.2">
      <c r="A3209" s="158"/>
      <c r="B3209" s="36"/>
      <c r="C3209" s="43"/>
    </row>
    <row r="3210" spans="1:3" x14ac:dyDescent="0.2">
      <c r="A3210" s="158"/>
      <c r="B3210" s="36"/>
      <c r="C3210" s="43"/>
    </row>
    <row r="3211" spans="1:3" x14ac:dyDescent="0.2">
      <c r="A3211" s="158"/>
      <c r="B3211" s="36"/>
      <c r="C3211" s="43"/>
    </row>
    <row r="3212" spans="1:3" x14ac:dyDescent="0.2">
      <c r="A3212" s="158"/>
      <c r="B3212" s="36"/>
      <c r="C3212" s="43"/>
    </row>
    <row r="3213" spans="1:3" x14ac:dyDescent="0.2">
      <c r="A3213" s="158"/>
      <c r="B3213" s="36"/>
      <c r="C3213" s="43"/>
    </row>
    <row r="3214" spans="1:3" x14ac:dyDescent="0.2">
      <c r="A3214" s="158"/>
      <c r="B3214" s="36"/>
      <c r="C3214" s="43"/>
    </row>
    <row r="3215" spans="1:3" x14ac:dyDescent="0.2">
      <c r="A3215" s="158"/>
      <c r="B3215" s="36"/>
      <c r="C3215" s="43"/>
    </row>
    <row r="3216" spans="1:3" x14ac:dyDescent="0.2">
      <c r="A3216" s="158"/>
      <c r="B3216" s="36"/>
      <c r="C3216" s="43"/>
    </row>
    <row r="3217" spans="1:3" x14ac:dyDescent="0.2">
      <c r="A3217" s="158"/>
      <c r="B3217" s="36"/>
      <c r="C3217" s="43"/>
    </row>
    <row r="3218" spans="1:3" x14ac:dyDescent="0.2">
      <c r="A3218" s="158"/>
      <c r="B3218" s="36"/>
      <c r="C3218" s="43"/>
    </row>
    <row r="3219" spans="1:3" x14ac:dyDescent="0.2">
      <c r="A3219" s="158"/>
      <c r="B3219" s="36"/>
      <c r="C3219" s="43"/>
    </row>
    <row r="3220" spans="1:3" x14ac:dyDescent="0.2">
      <c r="A3220" s="158"/>
      <c r="B3220" s="36"/>
      <c r="C3220" s="43"/>
    </row>
    <row r="3221" spans="1:3" x14ac:dyDescent="0.2">
      <c r="A3221" s="158"/>
      <c r="B3221" s="36"/>
      <c r="C3221" s="43"/>
    </row>
    <row r="3222" spans="1:3" x14ac:dyDescent="0.2">
      <c r="A3222" s="158"/>
      <c r="B3222" s="36"/>
      <c r="C3222" s="43"/>
    </row>
    <row r="3223" spans="1:3" x14ac:dyDescent="0.2">
      <c r="A3223" s="158"/>
      <c r="B3223" s="36"/>
      <c r="C3223" s="43"/>
    </row>
    <row r="3224" spans="1:3" x14ac:dyDescent="0.2">
      <c r="A3224" s="158"/>
      <c r="B3224" s="36"/>
      <c r="C3224" s="43"/>
    </row>
    <row r="3225" spans="1:3" x14ac:dyDescent="0.2">
      <c r="A3225" s="158"/>
      <c r="B3225" s="36"/>
      <c r="C3225" s="43"/>
    </row>
    <row r="3226" spans="1:3" x14ac:dyDescent="0.2">
      <c r="A3226" s="158"/>
      <c r="B3226" s="36"/>
      <c r="C3226" s="43"/>
    </row>
    <row r="3227" spans="1:3" x14ac:dyDescent="0.2">
      <c r="A3227" s="158"/>
      <c r="B3227" s="36"/>
      <c r="C3227" s="43"/>
    </row>
    <row r="3228" spans="1:3" x14ac:dyDescent="0.2">
      <c r="A3228" s="158"/>
      <c r="B3228" s="36"/>
      <c r="C3228" s="43"/>
    </row>
    <row r="3229" spans="1:3" x14ac:dyDescent="0.2">
      <c r="A3229" s="158"/>
      <c r="B3229" s="36"/>
      <c r="C3229" s="43"/>
    </row>
    <row r="3230" spans="1:3" x14ac:dyDescent="0.2">
      <c r="A3230" s="158"/>
      <c r="B3230" s="36"/>
      <c r="C3230" s="43"/>
    </row>
    <row r="3231" spans="1:3" x14ac:dyDescent="0.2">
      <c r="A3231" s="158"/>
      <c r="B3231" s="36"/>
      <c r="C3231" s="43"/>
    </row>
    <row r="3232" spans="1:3" x14ac:dyDescent="0.2">
      <c r="A3232" s="158"/>
      <c r="B3232" s="36"/>
      <c r="C3232" s="43"/>
    </row>
    <row r="3233" spans="1:3" x14ac:dyDescent="0.2">
      <c r="A3233" s="158"/>
      <c r="B3233" s="36"/>
      <c r="C3233" s="43"/>
    </row>
    <row r="3234" spans="1:3" x14ac:dyDescent="0.2">
      <c r="A3234" s="158"/>
      <c r="B3234" s="36"/>
      <c r="C3234" s="43"/>
    </row>
    <row r="3235" spans="1:3" x14ac:dyDescent="0.2">
      <c r="A3235" s="158"/>
      <c r="B3235" s="36"/>
      <c r="C3235" s="43"/>
    </row>
    <row r="3236" spans="1:3" x14ac:dyDescent="0.2">
      <c r="A3236" s="158"/>
      <c r="B3236" s="36"/>
      <c r="C3236" s="43"/>
    </row>
    <row r="3237" spans="1:3" x14ac:dyDescent="0.2">
      <c r="A3237" s="158"/>
      <c r="B3237" s="36"/>
      <c r="C3237" s="43"/>
    </row>
    <row r="3238" spans="1:3" x14ac:dyDescent="0.2">
      <c r="A3238" s="158"/>
      <c r="B3238" s="36"/>
      <c r="C3238" s="43"/>
    </row>
    <row r="3239" spans="1:3" x14ac:dyDescent="0.2">
      <c r="A3239" s="158"/>
      <c r="B3239" s="36"/>
      <c r="C3239" s="43"/>
    </row>
    <row r="3240" spans="1:3" x14ac:dyDescent="0.2">
      <c r="A3240" s="158"/>
      <c r="B3240" s="36"/>
      <c r="C3240" s="43"/>
    </row>
    <row r="3241" spans="1:3" x14ac:dyDescent="0.2">
      <c r="A3241" s="158"/>
      <c r="B3241" s="36"/>
      <c r="C3241" s="43"/>
    </row>
    <row r="3242" spans="1:3" x14ac:dyDescent="0.2">
      <c r="A3242" s="158"/>
      <c r="B3242" s="36"/>
      <c r="C3242" s="43"/>
    </row>
    <row r="3243" spans="1:3" x14ac:dyDescent="0.2">
      <c r="A3243" s="158"/>
      <c r="B3243" s="36"/>
      <c r="C3243" s="43"/>
    </row>
    <row r="3244" spans="1:3" x14ac:dyDescent="0.2">
      <c r="A3244" s="158"/>
      <c r="B3244" s="36"/>
      <c r="C3244" s="43"/>
    </row>
    <row r="3245" spans="1:3" x14ac:dyDescent="0.2">
      <c r="A3245" s="158"/>
      <c r="B3245" s="36"/>
      <c r="C3245" s="43"/>
    </row>
    <row r="3246" spans="1:3" x14ac:dyDescent="0.2">
      <c r="A3246" s="158"/>
      <c r="B3246" s="36"/>
      <c r="C3246" s="43"/>
    </row>
    <row r="3247" spans="1:3" x14ac:dyDescent="0.2">
      <c r="A3247" s="158"/>
      <c r="B3247" s="36"/>
      <c r="C3247" s="43"/>
    </row>
    <row r="3248" spans="1:3" x14ac:dyDescent="0.2">
      <c r="A3248" s="158"/>
      <c r="B3248" s="36"/>
      <c r="C3248" s="43"/>
    </row>
    <row r="3249" spans="1:3" x14ac:dyDescent="0.2">
      <c r="A3249" s="158"/>
      <c r="B3249" s="36"/>
      <c r="C3249" s="43"/>
    </row>
    <row r="3250" spans="1:3" x14ac:dyDescent="0.2">
      <c r="A3250" s="158"/>
      <c r="B3250" s="36"/>
      <c r="C3250" s="43"/>
    </row>
    <row r="3251" spans="1:3" x14ac:dyDescent="0.2">
      <c r="A3251" s="158"/>
      <c r="B3251" s="36"/>
      <c r="C3251" s="43"/>
    </row>
    <row r="3252" spans="1:3" x14ac:dyDescent="0.2">
      <c r="A3252" s="158"/>
      <c r="B3252" s="36"/>
      <c r="C3252" s="43"/>
    </row>
    <row r="3253" spans="1:3" x14ac:dyDescent="0.2">
      <c r="A3253" s="158"/>
      <c r="B3253" s="36"/>
      <c r="C3253" s="43"/>
    </row>
    <row r="3254" spans="1:3" x14ac:dyDescent="0.2">
      <c r="A3254" s="158"/>
      <c r="B3254" s="36"/>
      <c r="C3254" s="43"/>
    </row>
    <row r="3255" spans="1:3" x14ac:dyDescent="0.2">
      <c r="A3255" s="158"/>
      <c r="B3255" s="36"/>
      <c r="C3255" s="43"/>
    </row>
    <row r="3256" spans="1:3" x14ac:dyDescent="0.2">
      <c r="A3256" s="158"/>
      <c r="B3256" s="36"/>
      <c r="C3256" s="43"/>
    </row>
    <row r="3257" spans="1:3" x14ac:dyDescent="0.2">
      <c r="A3257" s="158"/>
      <c r="B3257" s="36"/>
      <c r="C3257" s="43"/>
    </row>
    <row r="3258" spans="1:3" x14ac:dyDescent="0.2">
      <c r="A3258" s="158"/>
      <c r="B3258" s="36"/>
      <c r="C3258" s="43"/>
    </row>
    <row r="3259" spans="1:3" x14ac:dyDescent="0.2">
      <c r="A3259" s="158"/>
      <c r="B3259" s="36"/>
      <c r="C3259" s="43"/>
    </row>
    <row r="3260" spans="1:3" x14ac:dyDescent="0.2">
      <c r="A3260" s="158"/>
      <c r="B3260" s="36"/>
      <c r="C3260" s="43"/>
    </row>
    <row r="3261" spans="1:3" x14ac:dyDescent="0.2">
      <c r="A3261" s="158"/>
      <c r="B3261" s="36"/>
      <c r="C3261" s="43"/>
    </row>
    <row r="3262" spans="1:3" x14ac:dyDescent="0.2">
      <c r="A3262" s="158"/>
      <c r="B3262" s="36"/>
      <c r="C3262" s="43"/>
    </row>
    <row r="3263" spans="1:3" x14ac:dyDescent="0.2">
      <c r="A3263" s="158"/>
      <c r="B3263" s="36"/>
      <c r="C3263" s="43"/>
    </row>
    <row r="3264" spans="1:3" x14ac:dyDescent="0.2">
      <c r="A3264" s="158"/>
      <c r="B3264" s="36"/>
      <c r="C3264" s="43"/>
    </row>
    <row r="3265" spans="1:3" x14ac:dyDescent="0.2">
      <c r="A3265" s="158"/>
      <c r="B3265" s="36"/>
      <c r="C3265" s="43"/>
    </row>
    <row r="3266" spans="1:3" x14ac:dyDescent="0.2">
      <c r="A3266" s="158"/>
      <c r="B3266" s="36"/>
      <c r="C3266" s="43"/>
    </row>
    <row r="3267" spans="1:3" x14ac:dyDescent="0.2">
      <c r="A3267" s="158"/>
      <c r="B3267" s="36"/>
      <c r="C3267" s="43"/>
    </row>
    <row r="3268" spans="1:3" x14ac:dyDescent="0.2">
      <c r="A3268" s="158"/>
      <c r="B3268" s="36"/>
      <c r="C3268" s="43"/>
    </row>
    <row r="3269" spans="1:3" x14ac:dyDescent="0.2">
      <c r="A3269" s="158"/>
      <c r="B3269" s="36"/>
      <c r="C3269" s="43"/>
    </row>
    <row r="3270" spans="1:3" x14ac:dyDescent="0.2">
      <c r="A3270" s="158"/>
      <c r="B3270" s="36"/>
      <c r="C3270" s="43"/>
    </row>
    <row r="3271" spans="1:3" x14ac:dyDescent="0.2">
      <c r="A3271" s="158"/>
      <c r="B3271" s="36"/>
      <c r="C3271" s="43"/>
    </row>
    <row r="3272" spans="1:3" x14ac:dyDescent="0.2">
      <c r="A3272" s="158"/>
      <c r="B3272" s="36"/>
      <c r="C3272" s="43"/>
    </row>
    <row r="3273" spans="1:3" x14ac:dyDescent="0.2">
      <c r="A3273" s="158"/>
      <c r="B3273" s="36"/>
      <c r="C3273" s="43"/>
    </row>
    <row r="3274" spans="1:3" x14ac:dyDescent="0.2">
      <c r="A3274" s="158"/>
      <c r="B3274" s="36"/>
      <c r="C3274" s="43"/>
    </row>
    <row r="3275" spans="1:3" x14ac:dyDescent="0.2">
      <c r="A3275" s="158"/>
      <c r="B3275" s="36"/>
      <c r="C3275" s="43"/>
    </row>
    <row r="3276" spans="1:3" x14ac:dyDescent="0.2">
      <c r="A3276" s="158"/>
      <c r="B3276" s="36"/>
      <c r="C3276" s="43"/>
    </row>
    <row r="3277" spans="1:3" x14ac:dyDescent="0.2">
      <c r="A3277" s="158"/>
      <c r="B3277" s="36"/>
      <c r="C3277" s="43"/>
    </row>
    <row r="3278" spans="1:3" x14ac:dyDescent="0.2">
      <c r="A3278" s="158"/>
      <c r="B3278" s="36"/>
      <c r="C3278" s="43"/>
    </row>
    <row r="3279" spans="1:3" x14ac:dyDescent="0.2">
      <c r="A3279" s="158"/>
      <c r="B3279" s="36"/>
      <c r="C3279" s="43"/>
    </row>
    <row r="3280" spans="1:3" x14ac:dyDescent="0.2">
      <c r="A3280" s="158"/>
      <c r="B3280" s="36"/>
      <c r="C3280" s="43"/>
    </row>
    <row r="3281" spans="1:3" x14ac:dyDescent="0.2">
      <c r="A3281" s="158"/>
      <c r="B3281" s="36"/>
      <c r="C3281" s="43"/>
    </row>
    <row r="3282" spans="1:3" x14ac:dyDescent="0.2">
      <c r="A3282" s="158"/>
      <c r="B3282" s="36"/>
      <c r="C3282" s="43"/>
    </row>
    <row r="3283" spans="1:3" x14ac:dyDescent="0.2">
      <c r="A3283" s="158"/>
      <c r="B3283" s="36"/>
      <c r="C3283" s="43"/>
    </row>
    <row r="3284" spans="1:3" x14ac:dyDescent="0.2">
      <c r="A3284" s="158"/>
      <c r="B3284" s="36"/>
      <c r="C3284" s="43"/>
    </row>
    <row r="3285" spans="1:3" x14ac:dyDescent="0.2">
      <c r="A3285" s="158"/>
      <c r="B3285" s="36"/>
      <c r="C3285" s="43"/>
    </row>
    <row r="3286" spans="1:3" x14ac:dyDescent="0.2">
      <c r="A3286" s="158"/>
      <c r="B3286" s="36"/>
      <c r="C3286" s="43"/>
    </row>
    <row r="3287" spans="1:3" x14ac:dyDescent="0.2">
      <c r="A3287" s="158"/>
      <c r="B3287" s="36"/>
      <c r="C3287" s="43"/>
    </row>
    <row r="3288" spans="1:3" x14ac:dyDescent="0.2">
      <c r="A3288" s="158"/>
      <c r="B3288" s="36"/>
      <c r="C3288" s="43"/>
    </row>
    <row r="3289" spans="1:3" x14ac:dyDescent="0.2">
      <c r="A3289" s="158"/>
      <c r="B3289" s="36"/>
      <c r="C3289" s="43"/>
    </row>
    <row r="3290" spans="1:3" x14ac:dyDescent="0.2">
      <c r="A3290" s="158"/>
      <c r="B3290" s="36"/>
      <c r="C3290" s="43"/>
    </row>
    <row r="3291" spans="1:3" x14ac:dyDescent="0.2">
      <c r="A3291" s="158"/>
      <c r="B3291" s="36"/>
      <c r="C3291" s="43"/>
    </row>
    <row r="3292" spans="1:3" x14ac:dyDescent="0.2">
      <c r="A3292" s="158"/>
      <c r="B3292" s="36"/>
      <c r="C3292" s="43"/>
    </row>
    <row r="3293" spans="1:3" x14ac:dyDescent="0.2">
      <c r="A3293" s="158"/>
      <c r="B3293" s="36"/>
      <c r="C3293" s="43"/>
    </row>
    <row r="3294" spans="1:3" x14ac:dyDescent="0.2">
      <c r="A3294" s="158"/>
      <c r="B3294" s="36"/>
      <c r="C3294" s="43"/>
    </row>
    <row r="3295" spans="1:3" x14ac:dyDescent="0.2">
      <c r="A3295" s="158"/>
      <c r="B3295" s="36"/>
      <c r="C3295" s="43"/>
    </row>
    <row r="3296" spans="1:3" x14ac:dyDescent="0.2">
      <c r="A3296" s="158"/>
      <c r="B3296" s="36"/>
      <c r="C3296" s="43"/>
    </row>
    <row r="3297" spans="1:3" x14ac:dyDescent="0.2">
      <c r="A3297" s="158"/>
      <c r="B3297" s="36"/>
      <c r="C3297" s="43"/>
    </row>
    <row r="3298" spans="1:3" x14ac:dyDescent="0.2">
      <c r="A3298" s="158"/>
      <c r="B3298" s="36"/>
      <c r="C3298" s="43"/>
    </row>
    <row r="3299" spans="1:3" x14ac:dyDescent="0.2">
      <c r="A3299" s="158"/>
      <c r="B3299" s="36"/>
      <c r="C3299" s="43"/>
    </row>
    <row r="3300" spans="1:3" x14ac:dyDescent="0.2">
      <c r="A3300" s="158"/>
      <c r="B3300" s="36"/>
      <c r="C3300" s="43"/>
    </row>
    <row r="3301" spans="1:3" x14ac:dyDescent="0.2">
      <c r="A3301" s="158"/>
      <c r="B3301" s="36"/>
      <c r="C3301" s="43"/>
    </row>
    <row r="3302" spans="1:3" x14ac:dyDescent="0.2">
      <c r="A3302" s="158"/>
      <c r="B3302" s="36"/>
      <c r="C3302" s="43"/>
    </row>
    <row r="3303" spans="1:3" x14ac:dyDescent="0.2">
      <c r="A3303" s="158"/>
      <c r="B3303" s="36"/>
      <c r="C3303" s="43"/>
    </row>
    <row r="3304" spans="1:3" x14ac:dyDescent="0.2">
      <c r="A3304" s="158"/>
      <c r="B3304" s="36"/>
      <c r="C3304" s="43"/>
    </row>
    <row r="3305" spans="1:3" x14ac:dyDescent="0.2">
      <c r="A3305" s="158"/>
      <c r="B3305" s="36"/>
      <c r="C3305" s="43"/>
    </row>
    <row r="3306" spans="1:3" x14ac:dyDescent="0.2">
      <c r="A3306" s="158"/>
      <c r="B3306" s="36"/>
      <c r="C3306" s="43"/>
    </row>
    <row r="3307" spans="1:3" x14ac:dyDescent="0.2">
      <c r="A3307" s="158"/>
      <c r="B3307" s="36"/>
      <c r="C3307" s="43"/>
    </row>
    <row r="3308" spans="1:3" x14ac:dyDescent="0.2">
      <c r="A3308" s="158"/>
      <c r="B3308" s="36"/>
      <c r="C3308" s="43"/>
    </row>
    <row r="3309" spans="1:3" x14ac:dyDescent="0.2">
      <c r="A3309" s="158"/>
      <c r="B3309" s="36"/>
      <c r="C3309" s="43"/>
    </row>
    <row r="3310" spans="1:3" x14ac:dyDescent="0.2">
      <c r="A3310" s="158"/>
      <c r="B3310" s="36"/>
      <c r="C3310" s="43"/>
    </row>
    <row r="3311" spans="1:3" x14ac:dyDescent="0.2">
      <c r="A3311" s="158"/>
      <c r="B3311" s="36"/>
      <c r="C3311" s="43"/>
    </row>
    <row r="3312" spans="1:3" x14ac:dyDescent="0.2">
      <c r="A3312" s="158"/>
      <c r="B3312" s="36"/>
      <c r="C3312" s="43"/>
    </row>
    <row r="3313" spans="1:3" x14ac:dyDescent="0.2">
      <c r="A3313" s="158"/>
      <c r="B3313" s="36"/>
      <c r="C3313" s="43"/>
    </row>
    <row r="3314" spans="1:3" x14ac:dyDescent="0.2">
      <c r="A3314" s="158"/>
      <c r="B3314" s="36"/>
      <c r="C3314" s="43"/>
    </row>
    <row r="3315" spans="1:3" x14ac:dyDescent="0.2">
      <c r="A3315" s="158"/>
      <c r="B3315" s="36"/>
      <c r="C3315" s="43"/>
    </row>
    <row r="3316" spans="1:3" x14ac:dyDescent="0.2">
      <c r="A3316" s="158"/>
      <c r="B3316" s="36"/>
      <c r="C3316" s="43"/>
    </row>
    <row r="3317" spans="1:3" x14ac:dyDescent="0.2">
      <c r="A3317" s="158"/>
      <c r="B3317" s="36"/>
      <c r="C3317" s="43"/>
    </row>
    <row r="3318" spans="1:3" x14ac:dyDescent="0.2">
      <c r="A3318" s="158"/>
      <c r="B3318" s="36"/>
      <c r="C3318" s="43"/>
    </row>
    <row r="3319" spans="1:3" x14ac:dyDescent="0.2">
      <c r="A3319" s="158"/>
      <c r="B3319" s="36"/>
      <c r="C3319" s="43"/>
    </row>
    <row r="3320" spans="1:3" x14ac:dyDescent="0.2">
      <c r="A3320" s="158"/>
      <c r="B3320" s="36"/>
      <c r="C3320" s="43"/>
    </row>
    <row r="3321" spans="1:3" x14ac:dyDescent="0.2">
      <c r="A3321" s="158"/>
      <c r="B3321" s="36"/>
      <c r="C3321" s="43"/>
    </row>
    <row r="3322" spans="1:3" x14ac:dyDescent="0.2">
      <c r="A3322" s="158"/>
      <c r="B3322" s="36"/>
      <c r="C3322" s="43"/>
    </row>
    <row r="3323" spans="1:3" x14ac:dyDescent="0.2">
      <c r="A3323" s="158"/>
      <c r="B3323" s="36"/>
      <c r="C3323" s="43"/>
    </row>
    <row r="3324" spans="1:3" x14ac:dyDescent="0.2">
      <c r="A3324" s="158"/>
      <c r="B3324" s="36"/>
      <c r="C3324" s="43"/>
    </row>
    <row r="3325" spans="1:3" x14ac:dyDescent="0.2">
      <c r="A3325" s="158"/>
      <c r="B3325" s="36"/>
      <c r="C3325" s="43"/>
    </row>
    <row r="3326" spans="1:3" x14ac:dyDescent="0.2">
      <c r="A3326" s="158"/>
      <c r="B3326" s="36"/>
      <c r="C3326" s="43"/>
    </row>
    <row r="3327" spans="1:3" x14ac:dyDescent="0.2">
      <c r="A3327" s="158"/>
      <c r="B3327" s="36"/>
      <c r="C3327" s="43"/>
    </row>
    <row r="3328" spans="1:3" x14ac:dyDescent="0.2">
      <c r="A3328" s="158"/>
      <c r="B3328" s="36"/>
      <c r="C3328" s="43"/>
    </row>
    <row r="3329" spans="1:3" x14ac:dyDescent="0.2">
      <c r="A3329" s="158"/>
      <c r="B3329" s="36"/>
      <c r="C3329" s="43"/>
    </row>
    <row r="3330" spans="1:3" x14ac:dyDescent="0.2">
      <c r="A3330" s="158"/>
      <c r="B3330" s="36"/>
      <c r="C3330" s="43"/>
    </row>
    <row r="3331" spans="1:3" x14ac:dyDescent="0.2">
      <c r="A3331" s="158"/>
      <c r="B3331" s="36"/>
      <c r="C3331" s="43"/>
    </row>
    <row r="3332" spans="1:3" x14ac:dyDescent="0.2">
      <c r="A3332" s="158"/>
      <c r="B3332" s="36"/>
      <c r="C3332" s="43"/>
    </row>
    <row r="3333" spans="1:3" x14ac:dyDescent="0.2">
      <c r="A3333" s="158"/>
      <c r="B3333" s="36"/>
      <c r="C3333" s="43"/>
    </row>
    <row r="3334" spans="1:3" x14ac:dyDescent="0.2">
      <c r="A3334" s="158"/>
      <c r="B3334" s="36"/>
      <c r="C3334" s="43"/>
    </row>
    <row r="3335" spans="1:3" x14ac:dyDescent="0.2">
      <c r="A3335" s="158"/>
      <c r="B3335" s="36"/>
      <c r="C3335" s="43"/>
    </row>
    <row r="3336" spans="1:3" x14ac:dyDescent="0.2">
      <c r="A3336" s="158"/>
      <c r="B3336" s="36"/>
      <c r="C3336" s="43"/>
    </row>
    <row r="3337" spans="1:3" x14ac:dyDescent="0.2">
      <c r="A3337" s="158"/>
      <c r="B3337" s="36"/>
      <c r="C3337" s="43"/>
    </row>
    <row r="3338" spans="1:3" x14ac:dyDescent="0.2">
      <c r="A3338" s="158"/>
      <c r="B3338" s="36"/>
      <c r="C3338" s="43"/>
    </row>
    <row r="3339" spans="1:3" x14ac:dyDescent="0.2">
      <c r="A3339" s="158"/>
      <c r="B3339" s="36"/>
      <c r="C3339" s="43"/>
    </row>
    <row r="3340" spans="1:3" x14ac:dyDescent="0.2">
      <c r="A3340" s="158"/>
      <c r="B3340" s="36"/>
      <c r="C3340" s="43"/>
    </row>
    <row r="3341" spans="1:3" x14ac:dyDescent="0.2">
      <c r="A3341" s="158"/>
      <c r="B3341" s="36"/>
      <c r="C3341" s="43"/>
    </row>
    <row r="3342" spans="1:3" x14ac:dyDescent="0.2">
      <c r="A3342" s="158"/>
      <c r="B3342" s="36"/>
      <c r="C3342" s="43"/>
    </row>
    <row r="3343" spans="1:3" x14ac:dyDescent="0.2">
      <c r="A3343" s="158"/>
      <c r="B3343" s="36"/>
      <c r="C3343" s="43"/>
    </row>
    <row r="3344" spans="1:3" x14ac:dyDescent="0.2">
      <c r="A3344" s="158"/>
      <c r="B3344" s="36"/>
      <c r="C3344" s="43"/>
    </row>
    <row r="3345" spans="1:3" x14ac:dyDescent="0.2">
      <c r="A3345" s="158"/>
      <c r="B3345" s="36"/>
      <c r="C3345" s="43"/>
    </row>
    <row r="3346" spans="1:3" x14ac:dyDescent="0.2">
      <c r="A3346" s="158"/>
      <c r="B3346" s="36"/>
      <c r="C3346" s="43"/>
    </row>
    <row r="3347" spans="1:3" x14ac:dyDescent="0.2">
      <c r="A3347" s="158"/>
      <c r="B3347" s="36"/>
      <c r="C3347" s="43"/>
    </row>
    <row r="3348" spans="1:3" x14ac:dyDescent="0.2">
      <c r="A3348" s="158"/>
      <c r="B3348" s="36"/>
      <c r="C3348" s="43"/>
    </row>
    <row r="3349" spans="1:3" x14ac:dyDescent="0.2">
      <c r="A3349" s="158"/>
      <c r="B3349" s="36"/>
      <c r="C3349" s="43"/>
    </row>
    <row r="3350" spans="1:3" x14ac:dyDescent="0.2">
      <c r="A3350" s="158"/>
      <c r="B3350" s="36"/>
      <c r="C3350" s="43"/>
    </row>
    <row r="3351" spans="1:3" x14ac:dyDescent="0.2">
      <c r="A3351" s="158"/>
      <c r="B3351" s="36"/>
      <c r="C3351" s="43"/>
    </row>
    <row r="3352" spans="1:3" x14ac:dyDescent="0.2">
      <c r="A3352" s="158"/>
      <c r="B3352" s="36"/>
      <c r="C3352" s="43"/>
    </row>
    <row r="3353" spans="1:3" x14ac:dyDescent="0.2">
      <c r="A3353" s="158"/>
      <c r="B3353" s="36"/>
      <c r="C3353" s="43"/>
    </row>
    <row r="3354" spans="1:3" x14ac:dyDescent="0.2">
      <c r="A3354" s="158"/>
      <c r="B3354" s="36"/>
      <c r="C3354" s="43"/>
    </row>
    <row r="3355" spans="1:3" x14ac:dyDescent="0.2">
      <c r="A3355" s="158"/>
      <c r="B3355" s="36"/>
      <c r="C3355" s="43"/>
    </row>
    <row r="3356" spans="1:3" x14ac:dyDescent="0.2">
      <c r="A3356" s="158"/>
      <c r="B3356" s="36"/>
      <c r="C3356" s="43"/>
    </row>
    <row r="3357" spans="1:3" x14ac:dyDescent="0.2">
      <c r="A3357" s="158"/>
      <c r="B3357" s="36"/>
      <c r="C3357" s="43"/>
    </row>
    <row r="3358" spans="1:3" x14ac:dyDescent="0.2">
      <c r="A3358" s="158"/>
      <c r="B3358" s="36"/>
      <c r="C3358" s="43"/>
    </row>
    <row r="3359" spans="1:3" x14ac:dyDescent="0.2">
      <c r="A3359" s="158"/>
      <c r="B3359" s="36"/>
      <c r="C3359" s="43"/>
    </row>
    <row r="3360" spans="1:3" x14ac:dyDescent="0.2">
      <c r="A3360" s="158"/>
      <c r="B3360" s="36"/>
      <c r="C3360" s="43"/>
    </row>
    <row r="3361" spans="1:3" x14ac:dyDescent="0.2">
      <c r="A3361" s="158"/>
      <c r="B3361" s="36"/>
      <c r="C3361" s="43"/>
    </row>
    <row r="3362" spans="1:3" x14ac:dyDescent="0.2">
      <c r="A3362" s="158"/>
      <c r="B3362" s="36"/>
      <c r="C3362" s="43"/>
    </row>
    <row r="3363" spans="1:3" x14ac:dyDescent="0.2">
      <c r="A3363" s="158"/>
      <c r="B3363" s="36"/>
      <c r="C3363" s="43"/>
    </row>
    <row r="3364" spans="1:3" x14ac:dyDescent="0.2">
      <c r="A3364" s="158"/>
      <c r="B3364" s="36"/>
      <c r="C3364" s="43"/>
    </row>
    <row r="3365" spans="1:3" x14ac:dyDescent="0.2">
      <c r="A3365" s="158"/>
      <c r="B3365" s="36"/>
      <c r="C3365" s="43"/>
    </row>
    <row r="3366" spans="1:3" x14ac:dyDescent="0.2">
      <c r="A3366" s="158"/>
      <c r="B3366" s="36"/>
      <c r="C3366" s="43"/>
    </row>
    <row r="3367" spans="1:3" x14ac:dyDescent="0.2">
      <c r="A3367" s="158"/>
      <c r="B3367" s="36"/>
      <c r="C3367" s="43"/>
    </row>
    <row r="3368" spans="1:3" x14ac:dyDescent="0.2">
      <c r="A3368" s="158"/>
      <c r="B3368" s="36"/>
      <c r="C3368" s="43"/>
    </row>
    <row r="3369" spans="1:3" x14ac:dyDescent="0.2">
      <c r="A3369" s="158"/>
      <c r="B3369" s="36"/>
      <c r="C3369" s="43"/>
    </row>
    <row r="3370" spans="1:3" x14ac:dyDescent="0.2">
      <c r="A3370" s="158"/>
      <c r="B3370" s="36"/>
      <c r="C3370" s="43"/>
    </row>
    <row r="3371" spans="1:3" x14ac:dyDescent="0.2">
      <c r="A3371" s="158"/>
      <c r="B3371" s="36"/>
      <c r="C3371" s="43"/>
    </row>
    <row r="3372" spans="1:3" x14ac:dyDescent="0.2">
      <c r="A3372" s="158"/>
      <c r="B3372" s="36"/>
      <c r="C3372" s="43"/>
    </row>
    <row r="3373" spans="1:3" x14ac:dyDescent="0.2">
      <c r="A3373" s="158"/>
      <c r="B3373" s="36"/>
      <c r="C3373" s="43"/>
    </row>
    <row r="3374" spans="1:3" x14ac:dyDescent="0.2">
      <c r="A3374" s="158"/>
      <c r="B3374" s="36"/>
      <c r="C3374" s="43"/>
    </row>
    <row r="3375" spans="1:3" x14ac:dyDescent="0.2">
      <c r="A3375" s="158"/>
      <c r="B3375" s="36"/>
      <c r="C3375" s="43"/>
    </row>
    <row r="3376" spans="1:3" x14ac:dyDescent="0.2">
      <c r="A3376" s="158"/>
      <c r="B3376" s="36"/>
      <c r="C3376" s="43"/>
    </row>
    <row r="3377" spans="1:3" x14ac:dyDescent="0.2">
      <c r="A3377" s="158"/>
      <c r="B3377" s="36"/>
      <c r="C3377" s="43"/>
    </row>
    <row r="3378" spans="1:3" x14ac:dyDescent="0.2">
      <c r="A3378" s="158"/>
      <c r="B3378" s="36"/>
      <c r="C3378" s="43"/>
    </row>
    <row r="3379" spans="1:3" x14ac:dyDescent="0.2">
      <c r="A3379" s="158"/>
      <c r="B3379" s="36"/>
      <c r="C3379" s="43"/>
    </row>
    <row r="3380" spans="1:3" x14ac:dyDescent="0.2">
      <c r="A3380" s="158"/>
      <c r="B3380" s="36"/>
      <c r="C3380" s="43"/>
    </row>
    <row r="3381" spans="1:3" x14ac:dyDescent="0.2">
      <c r="A3381" s="158"/>
      <c r="B3381" s="36"/>
      <c r="C3381" s="43"/>
    </row>
    <row r="3382" spans="1:3" x14ac:dyDescent="0.2">
      <c r="A3382" s="158"/>
      <c r="B3382" s="36"/>
      <c r="C3382" s="43"/>
    </row>
    <row r="3383" spans="1:3" x14ac:dyDescent="0.2">
      <c r="A3383" s="158"/>
      <c r="B3383" s="36"/>
      <c r="C3383" s="43"/>
    </row>
    <row r="3384" spans="1:3" x14ac:dyDescent="0.2">
      <c r="A3384" s="158"/>
      <c r="B3384" s="36"/>
      <c r="C3384" s="43"/>
    </row>
    <row r="3385" spans="1:3" x14ac:dyDescent="0.2">
      <c r="A3385" s="158"/>
      <c r="B3385" s="36"/>
      <c r="C3385" s="43"/>
    </row>
    <row r="3386" spans="1:3" x14ac:dyDescent="0.2">
      <c r="A3386" s="158"/>
      <c r="B3386" s="36"/>
      <c r="C3386" s="43"/>
    </row>
    <row r="3387" spans="1:3" x14ac:dyDescent="0.2">
      <c r="A3387" s="158"/>
      <c r="B3387" s="36"/>
      <c r="C3387" s="43"/>
    </row>
    <row r="3388" spans="1:3" x14ac:dyDescent="0.2">
      <c r="A3388" s="158"/>
      <c r="B3388" s="36"/>
      <c r="C3388" s="43"/>
    </row>
    <row r="3389" spans="1:3" x14ac:dyDescent="0.2">
      <c r="A3389" s="158"/>
      <c r="B3389" s="36"/>
      <c r="C3389" s="43"/>
    </row>
    <row r="3390" spans="1:3" x14ac:dyDescent="0.2">
      <c r="A3390" s="158"/>
      <c r="B3390" s="36"/>
      <c r="C3390" s="43"/>
    </row>
    <row r="3391" spans="1:3" x14ac:dyDescent="0.2">
      <c r="A3391" s="158"/>
      <c r="B3391" s="36"/>
      <c r="C3391" s="43"/>
    </row>
    <row r="3392" spans="1:3" x14ac:dyDescent="0.2">
      <c r="A3392" s="158"/>
      <c r="B3392" s="36"/>
      <c r="C3392" s="43"/>
    </row>
    <row r="3393" spans="1:3" x14ac:dyDescent="0.2">
      <c r="A3393" s="158"/>
      <c r="B3393" s="36"/>
      <c r="C3393" s="43"/>
    </row>
    <row r="3394" spans="1:3" x14ac:dyDescent="0.2">
      <c r="A3394" s="158"/>
      <c r="B3394" s="36"/>
      <c r="C3394" s="43"/>
    </row>
    <row r="3395" spans="1:3" x14ac:dyDescent="0.2">
      <c r="A3395" s="158"/>
      <c r="B3395" s="36"/>
      <c r="C3395" s="43"/>
    </row>
    <row r="3396" spans="1:3" x14ac:dyDescent="0.2">
      <c r="A3396" s="158"/>
      <c r="B3396" s="36"/>
      <c r="C3396" s="43"/>
    </row>
    <row r="3397" spans="1:3" x14ac:dyDescent="0.2">
      <c r="A3397" s="158"/>
      <c r="B3397" s="36"/>
      <c r="C3397" s="43"/>
    </row>
    <row r="3398" spans="1:3" x14ac:dyDescent="0.2">
      <c r="A3398" s="158"/>
      <c r="B3398" s="36"/>
      <c r="C3398" s="43"/>
    </row>
    <row r="3399" spans="1:3" x14ac:dyDescent="0.2">
      <c r="A3399" s="158"/>
      <c r="B3399" s="36"/>
      <c r="C3399" s="43"/>
    </row>
    <row r="3400" spans="1:3" x14ac:dyDescent="0.2">
      <c r="A3400" s="158"/>
      <c r="B3400" s="36"/>
      <c r="C3400" s="43"/>
    </row>
    <row r="3401" spans="1:3" x14ac:dyDescent="0.2">
      <c r="A3401" s="158"/>
      <c r="B3401" s="36"/>
      <c r="C3401" s="43"/>
    </row>
    <row r="3402" spans="1:3" x14ac:dyDescent="0.2">
      <c r="A3402" s="158"/>
      <c r="B3402" s="36"/>
      <c r="C3402" s="43"/>
    </row>
    <row r="3403" spans="1:3" x14ac:dyDescent="0.2">
      <c r="A3403" s="158"/>
      <c r="B3403" s="36"/>
      <c r="C3403" s="43"/>
    </row>
    <row r="3404" spans="1:3" x14ac:dyDescent="0.2">
      <c r="A3404" s="158"/>
      <c r="B3404" s="36"/>
      <c r="C3404" s="43"/>
    </row>
    <row r="3405" spans="1:3" x14ac:dyDescent="0.2">
      <c r="A3405" s="158"/>
      <c r="B3405" s="36"/>
      <c r="C3405" s="43"/>
    </row>
    <row r="3406" spans="1:3" x14ac:dyDescent="0.2">
      <c r="A3406" s="158"/>
      <c r="B3406" s="36"/>
      <c r="C3406" s="43"/>
    </row>
    <row r="3407" spans="1:3" x14ac:dyDescent="0.2">
      <c r="A3407" s="158"/>
      <c r="B3407" s="36"/>
      <c r="C3407" s="43"/>
    </row>
    <row r="3408" spans="1:3" x14ac:dyDescent="0.2">
      <c r="A3408" s="158"/>
      <c r="B3408" s="36"/>
      <c r="C3408" s="43"/>
    </row>
    <row r="3409" spans="1:3" x14ac:dyDescent="0.2">
      <c r="A3409" s="158"/>
      <c r="B3409" s="36"/>
      <c r="C3409" s="43"/>
    </row>
    <row r="3410" spans="1:3" x14ac:dyDescent="0.2">
      <c r="A3410" s="158"/>
      <c r="B3410" s="36"/>
      <c r="C3410" s="43"/>
    </row>
    <row r="3411" spans="1:3" x14ac:dyDescent="0.2">
      <c r="A3411" s="158"/>
      <c r="B3411" s="36"/>
      <c r="C3411" s="43"/>
    </row>
    <row r="3412" spans="1:3" x14ac:dyDescent="0.2">
      <c r="A3412" s="158"/>
      <c r="B3412" s="36"/>
      <c r="C3412" s="43"/>
    </row>
    <row r="3413" spans="1:3" x14ac:dyDescent="0.2">
      <c r="A3413" s="158"/>
      <c r="B3413" s="36"/>
      <c r="C3413" s="43"/>
    </row>
    <row r="3414" spans="1:3" x14ac:dyDescent="0.2">
      <c r="A3414" s="158"/>
      <c r="B3414" s="36"/>
      <c r="C3414" s="43"/>
    </row>
    <row r="3415" spans="1:3" x14ac:dyDescent="0.2">
      <c r="A3415" s="158"/>
      <c r="B3415" s="36"/>
      <c r="C3415" s="43"/>
    </row>
    <row r="3416" spans="1:3" x14ac:dyDescent="0.2">
      <c r="A3416" s="158"/>
      <c r="B3416" s="36"/>
      <c r="C3416" s="43"/>
    </row>
    <row r="3417" spans="1:3" x14ac:dyDescent="0.2">
      <c r="A3417" s="158"/>
      <c r="B3417" s="36"/>
      <c r="C3417" s="43"/>
    </row>
    <row r="3418" spans="1:3" x14ac:dyDescent="0.2">
      <c r="A3418" s="158"/>
      <c r="B3418" s="36"/>
      <c r="C3418" s="43"/>
    </row>
    <row r="3419" spans="1:3" x14ac:dyDescent="0.2">
      <c r="A3419" s="158"/>
      <c r="B3419" s="36"/>
      <c r="C3419" s="43"/>
    </row>
    <row r="3420" spans="1:3" x14ac:dyDescent="0.2">
      <c r="A3420" s="158"/>
      <c r="B3420" s="36"/>
      <c r="C3420" s="43"/>
    </row>
    <row r="3421" spans="1:3" x14ac:dyDescent="0.2">
      <c r="A3421" s="158"/>
      <c r="B3421" s="36"/>
      <c r="C3421" s="43"/>
    </row>
    <row r="3422" spans="1:3" x14ac:dyDescent="0.2">
      <c r="A3422" s="158"/>
      <c r="B3422" s="36"/>
      <c r="C3422" s="43"/>
    </row>
    <row r="3423" spans="1:3" x14ac:dyDescent="0.2">
      <c r="A3423" s="158"/>
      <c r="B3423" s="36"/>
      <c r="C3423" s="43"/>
    </row>
    <row r="3424" spans="1:3" x14ac:dyDescent="0.2">
      <c r="A3424" s="158"/>
      <c r="B3424" s="36"/>
      <c r="C3424" s="43"/>
    </row>
    <row r="3425" spans="1:3" x14ac:dyDescent="0.2">
      <c r="A3425" s="158"/>
      <c r="B3425" s="36"/>
      <c r="C3425" s="43"/>
    </row>
    <row r="3426" spans="1:3" x14ac:dyDescent="0.2">
      <c r="A3426" s="158"/>
      <c r="B3426" s="36"/>
      <c r="C3426" s="43"/>
    </row>
    <row r="3427" spans="1:3" x14ac:dyDescent="0.2">
      <c r="A3427" s="158"/>
      <c r="B3427" s="36"/>
      <c r="C3427" s="43"/>
    </row>
    <row r="3428" spans="1:3" x14ac:dyDescent="0.2">
      <c r="A3428" s="158"/>
      <c r="B3428" s="36"/>
      <c r="C3428" s="43"/>
    </row>
    <row r="3429" spans="1:3" x14ac:dyDescent="0.2">
      <c r="A3429" s="158"/>
      <c r="B3429" s="36"/>
      <c r="C3429" s="43"/>
    </row>
    <row r="3430" spans="1:3" x14ac:dyDescent="0.2">
      <c r="A3430" s="158"/>
      <c r="B3430" s="36"/>
      <c r="C3430" s="43"/>
    </row>
    <row r="3431" spans="1:3" x14ac:dyDescent="0.2">
      <c r="A3431" s="158"/>
      <c r="B3431" s="36"/>
      <c r="C3431" s="43"/>
    </row>
    <row r="3432" spans="1:3" x14ac:dyDescent="0.2">
      <c r="A3432" s="158"/>
      <c r="B3432" s="36"/>
      <c r="C3432" s="43"/>
    </row>
    <row r="3433" spans="1:3" x14ac:dyDescent="0.2">
      <c r="A3433" s="158"/>
      <c r="B3433" s="36"/>
      <c r="C3433" s="43"/>
    </row>
    <row r="3434" spans="1:3" x14ac:dyDescent="0.2">
      <c r="A3434" s="158"/>
      <c r="B3434" s="36"/>
      <c r="C3434" s="43"/>
    </row>
    <row r="3435" spans="1:3" x14ac:dyDescent="0.2">
      <c r="A3435" s="158"/>
      <c r="B3435" s="36"/>
      <c r="C3435" s="43"/>
    </row>
    <row r="3436" spans="1:3" x14ac:dyDescent="0.2">
      <c r="A3436" s="158"/>
      <c r="B3436" s="36"/>
      <c r="C3436" s="43"/>
    </row>
    <row r="3437" spans="1:3" x14ac:dyDescent="0.2">
      <c r="A3437" s="158"/>
      <c r="B3437" s="36"/>
      <c r="C3437" s="43"/>
    </row>
    <row r="3438" spans="1:3" x14ac:dyDescent="0.2">
      <c r="A3438" s="158"/>
      <c r="B3438" s="36"/>
      <c r="C3438" s="43"/>
    </row>
    <row r="3439" spans="1:3" x14ac:dyDescent="0.2">
      <c r="A3439" s="158"/>
      <c r="B3439" s="36"/>
      <c r="C3439" s="43"/>
    </row>
    <row r="3440" spans="1:3" x14ac:dyDescent="0.2">
      <c r="A3440" s="158"/>
      <c r="B3440" s="36"/>
      <c r="C3440" s="43"/>
    </row>
    <row r="3441" spans="1:3" x14ac:dyDescent="0.2">
      <c r="A3441" s="158"/>
      <c r="B3441" s="36"/>
      <c r="C3441" s="43"/>
    </row>
    <row r="3442" spans="1:3" x14ac:dyDescent="0.2">
      <c r="A3442" s="158"/>
      <c r="B3442" s="36"/>
      <c r="C3442" s="43"/>
    </row>
    <row r="3443" spans="1:3" x14ac:dyDescent="0.2">
      <c r="A3443" s="158"/>
      <c r="B3443" s="36"/>
      <c r="C3443" s="43"/>
    </row>
    <row r="3444" spans="1:3" x14ac:dyDescent="0.2">
      <c r="A3444" s="158"/>
      <c r="B3444" s="36"/>
      <c r="C3444" s="43"/>
    </row>
    <row r="3445" spans="1:3" x14ac:dyDescent="0.2">
      <c r="A3445" s="158"/>
      <c r="B3445" s="36"/>
      <c r="C3445" s="43"/>
    </row>
    <row r="3446" spans="1:3" x14ac:dyDescent="0.2">
      <c r="A3446" s="158"/>
      <c r="B3446" s="36"/>
      <c r="C3446" s="43"/>
    </row>
    <row r="3447" spans="1:3" x14ac:dyDescent="0.2">
      <c r="A3447" s="158"/>
      <c r="B3447" s="36"/>
      <c r="C3447" s="43"/>
    </row>
    <row r="3448" spans="1:3" x14ac:dyDescent="0.2">
      <c r="A3448" s="158"/>
      <c r="B3448" s="36"/>
      <c r="C3448" s="43"/>
    </row>
    <row r="3449" spans="1:3" x14ac:dyDescent="0.2">
      <c r="A3449" s="158"/>
      <c r="B3449" s="36"/>
      <c r="C3449" s="43"/>
    </row>
    <row r="3450" spans="1:3" x14ac:dyDescent="0.2">
      <c r="A3450" s="158"/>
      <c r="B3450" s="36"/>
      <c r="C3450" s="43"/>
    </row>
    <row r="3451" spans="1:3" x14ac:dyDescent="0.2">
      <c r="A3451" s="158"/>
      <c r="B3451" s="36"/>
      <c r="C3451" s="43"/>
    </row>
    <row r="3452" spans="1:3" x14ac:dyDescent="0.2">
      <c r="A3452" s="158"/>
      <c r="B3452" s="36"/>
      <c r="C3452" s="43"/>
    </row>
    <row r="3453" spans="1:3" x14ac:dyDescent="0.2">
      <c r="A3453" s="158"/>
      <c r="B3453" s="36"/>
      <c r="C3453" s="43"/>
    </row>
    <row r="3454" spans="1:3" x14ac:dyDescent="0.2">
      <c r="A3454" s="158"/>
      <c r="B3454" s="36"/>
      <c r="C3454" s="43"/>
    </row>
    <row r="3455" spans="1:3" x14ac:dyDescent="0.2">
      <c r="A3455" s="158"/>
      <c r="B3455" s="36"/>
      <c r="C3455" s="43"/>
    </row>
    <row r="3456" spans="1:3" x14ac:dyDescent="0.2">
      <c r="A3456" s="158"/>
      <c r="B3456" s="36"/>
      <c r="C3456" s="43"/>
    </row>
    <row r="3457" spans="1:3" x14ac:dyDescent="0.2">
      <c r="A3457" s="158"/>
      <c r="B3457" s="36"/>
      <c r="C3457" s="43"/>
    </row>
    <row r="3458" spans="1:3" x14ac:dyDescent="0.2">
      <c r="A3458" s="158"/>
      <c r="B3458" s="36"/>
      <c r="C3458" s="43"/>
    </row>
    <row r="3459" spans="1:3" x14ac:dyDescent="0.2">
      <c r="A3459" s="158"/>
      <c r="B3459" s="36"/>
      <c r="C3459" s="43"/>
    </row>
    <row r="3460" spans="1:3" x14ac:dyDescent="0.2">
      <c r="A3460" s="158"/>
      <c r="B3460" s="36"/>
      <c r="C3460" s="43"/>
    </row>
    <row r="3461" spans="1:3" x14ac:dyDescent="0.2">
      <c r="A3461" s="158"/>
      <c r="B3461" s="36"/>
      <c r="C3461" s="43"/>
    </row>
    <row r="3462" spans="1:3" x14ac:dyDescent="0.2">
      <c r="A3462" s="158"/>
      <c r="B3462" s="36"/>
      <c r="C3462" s="43"/>
    </row>
    <row r="3463" spans="1:3" x14ac:dyDescent="0.2">
      <c r="A3463" s="158"/>
      <c r="B3463" s="36"/>
      <c r="C3463" s="43"/>
    </row>
    <row r="3464" spans="1:3" x14ac:dyDescent="0.2">
      <c r="A3464" s="158"/>
      <c r="B3464" s="36"/>
      <c r="C3464" s="43"/>
    </row>
    <row r="3465" spans="1:3" x14ac:dyDescent="0.2">
      <c r="A3465" s="158"/>
      <c r="B3465" s="36"/>
      <c r="C3465" s="43"/>
    </row>
    <row r="3466" spans="1:3" x14ac:dyDescent="0.2">
      <c r="A3466" s="158"/>
      <c r="B3466" s="36"/>
      <c r="C3466" s="43"/>
    </row>
    <row r="3467" spans="1:3" x14ac:dyDescent="0.2">
      <c r="A3467" s="158"/>
      <c r="B3467" s="36"/>
      <c r="C3467" s="43"/>
    </row>
    <row r="3468" spans="1:3" x14ac:dyDescent="0.2">
      <c r="A3468" s="158"/>
      <c r="B3468" s="36"/>
      <c r="C3468" s="43"/>
    </row>
    <row r="3469" spans="1:3" x14ac:dyDescent="0.2">
      <c r="A3469" s="158"/>
      <c r="B3469" s="36"/>
      <c r="C3469" s="43"/>
    </row>
    <row r="3470" spans="1:3" x14ac:dyDescent="0.2">
      <c r="A3470" s="158"/>
      <c r="B3470" s="36"/>
      <c r="C3470" s="43"/>
    </row>
    <row r="3471" spans="1:3" x14ac:dyDescent="0.2">
      <c r="A3471" s="158"/>
      <c r="B3471" s="36"/>
      <c r="C3471" s="43"/>
    </row>
    <row r="3472" spans="1:3" x14ac:dyDescent="0.2">
      <c r="A3472" s="158"/>
      <c r="B3472" s="36"/>
      <c r="C3472" s="43"/>
    </row>
    <row r="3473" spans="1:3" x14ac:dyDescent="0.2">
      <c r="A3473" s="158"/>
      <c r="B3473" s="36"/>
      <c r="C3473" s="43"/>
    </row>
    <row r="3474" spans="1:3" x14ac:dyDescent="0.2">
      <c r="A3474" s="158"/>
      <c r="B3474" s="36"/>
      <c r="C3474" s="43"/>
    </row>
    <row r="3475" spans="1:3" x14ac:dyDescent="0.2">
      <c r="A3475" s="158"/>
      <c r="B3475" s="36"/>
      <c r="C3475" s="43"/>
    </row>
    <row r="3476" spans="1:3" x14ac:dyDescent="0.2">
      <c r="A3476" s="158"/>
      <c r="B3476" s="36"/>
      <c r="C3476" s="43"/>
    </row>
    <row r="3477" spans="1:3" x14ac:dyDescent="0.2">
      <c r="A3477" s="158"/>
      <c r="B3477" s="36"/>
      <c r="C3477" s="43"/>
    </row>
    <row r="3478" spans="1:3" x14ac:dyDescent="0.2">
      <c r="A3478" s="158"/>
      <c r="B3478" s="36"/>
      <c r="C3478" s="43"/>
    </row>
    <row r="3479" spans="1:3" x14ac:dyDescent="0.2">
      <c r="A3479" s="158"/>
      <c r="B3479" s="36"/>
      <c r="C3479" s="43"/>
    </row>
    <row r="3480" spans="1:3" x14ac:dyDescent="0.2">
      <c r="A3480" s="158"/>
      <c r="B3480" s="36"/>
      <c r="C3480" s="43"/>
    </row>
    <row r="3481" spans="1:3" x14ac:dyDescent="0.2">
      <c r="A3481" s="158"/>
      <c r="B3481" s="36"/>
      <c r="C3481" s="43"/>
    </row>
    <row r="3482" spans="1:3" x14ac:dyDescent="0.2">
      <c r="A3482" s="158"/>
      <c r="B3482" s="36"/>
      <c r="C3482" s="43"/>
    </row>
    <row r="3483" spans="1:3" x14ac:dyDescent="0.2">
      <c r="A3483" s="158"/>
      <c r="B3483" s="36"/>
      <c r="C3483" s="43"/>
    </row>
    <row r="3484" spans="1:3" x14ac:dyDescent="0.2">
      <c r="A3484" s="158"/>
      <c r="B3484" s="36"/>
      <c r="C3484" s="43"/>
    </row>
    <row r="3485" spans="1:3" x14ac:dyDescent="0.2">
      <c r="A3485" s="158"/>
      <c r="B3485" s="36"/>
      <c r="C3485" s="43"/>
    </row>
    <row r="3486" spans="1:3" x14ac:dyDescent="0.2">
      <c r="A3486" s="158"/>
      <c r="B3486" s="36"/>
      <c r="C3486" s="43"/>
    </row>
    <row r="3487" spans="1:3" x14ac:dyDescent="0.2">
      <c r="A3487" s="158"/>
      <c r="B3487" s="36"/>
      <c r="C3487" s="43"/>
    </row>
    <row r="3488" spans="1:3" x14ac:dyDescent="0.2">
      <c r="A3488" s="158"/>
      <c r="B3488" s="36"/>
      <c r="C3488" s="43"/>
    </row>
    <row r="3489" spans="1:3" x14ac:dyDescent="0.2">
      <c r="A3489" s="158"/>
      <c r="B3489" s="36"/>
      <c r="C3489" s="43"/>
    </row>
    <row r="3490" spans="1:3" x14ac:dyDescent="0.2">
      <c r="A3490" s="158"/>
      <c r="B3490" s="36"/>
      <c r="C3490" s="43"/>
    </row>
    <row r="3491" spans="1:3" x14ac:dyDescent="0.2">
      <c r="A3491" s="158"/>
      <c r="B3491" s="36"/>
      <c r="C3491" s="43"/>
    </row>
    <row r="3492" spans="1:3" x14ac:dyDescent="0.2">
      <c r="A3492" s="158"/>
      <c r="B3492" s="36"/>
      <c r="C3492" s="43"/>
    </row>
    <row r="3493" spans="1:3" x14ac:dyDescent="0.2">
      <c r="A3493" s="158"/>
      <c r="B3493" s="36"/>
      <c r="C3493" s="43"/>
    </row>
    <row r="3494" spans="1:3" x14ac:dyDescent="0.2">
      <c r="A3494" s="158"/>
      <c r="B3494" s="36"/>
      <c r="C3494" s="43"/>
    </row>
    <row r="3495" spans="1:3" x14ac:dyDescent="0.2">
      <c r="A3495" s="158"/>
      <c r="B3495" s="36"/>
      <c r="C3495" s="43"/>
    </row>
    <row r="3496" spans="1:3" x14ac:dyDescent="0.2">
      <c r="A3496" s="158"/>
      <c r="B3496" s="36"/>
      <c r="C3496" s="43"/>
    </row>
    <row r="3497" spans="1:3" x14ac:dyDescent="0.2">
      <c r="A3497" s="158"/>
      <c r="B3497" s="36"/>
      <c r="C3497" s="43"/>
    </row>
    <row r="3498" spans="1:3" x14ac:dyDescent="0.2">
      <c r="A3498" s="158"/>
      <c r="B3498" s="36"/>
      <c r="C3498" s="43"/>
    </row>
    <row r="3499" spans="1:3" x14ac:dyDescent="0.2">
      <c r="A3499" s="158"/>
      <c r="B3499" s="36"/>
      <c r="C3499" s="43"/>
    </row>
    <row r="3500" spans="1:3" x14ac:dyDescent="0.2">
      <c r="A3500" s="158"/>
      <c r="B3500" s="36"/>
      <c r="C3500" s="43"/>
    </row>
    <row r="3501" spans="1:3" x14ac:dyDescent="0.2">
      <c r="A3501" s="158"/>
      <c r="B3501" s="36"/>
      <c r="C3501" s="43"/>
    </row>
    <row r="3502" spans="1:3" x14ac:dyDescent="0.2">
      <c r="A3502" s="158"/>
      <c r="B3502" s="36"/>
      <c r="C3502" s="43"/>
    </row>
    <row r="3503" spans="1:3" x14ac:dyDescent="0.2">
      <c r="A3503" s="158"/>
      <c r="B3503" s="36"/>
      <c r="C3503" s="43"/>
    </row>
    <row r="3504" spans="1:3" x14ac:dyDescent="0.2">
      <c r="A3504" s="158"/>
      <c r="B3504" s="36"/>
      <c r="C3504" s="43"/>
    </row>
    <row r="3505" spans="1:3" x14ac:dyDescent="0.2">
      <c r="A3505" s="158"/>
      <c r="B3505" s="36"/>
      <c r="C3505" s="43"/>
    </row>
    <row r="3506" spans="1:3" x14ac:dyDescent="0.2">
      <c r="A3506" s="158"/>
      <c r="B3506" s="36"/>
      <c r="C3506" s="43"/>
    </row>
    <row r="3507" spans="1:3" x14ac:dyDescent="0.2">
      <c r="A3507" s="158"/>
      <c r="B3507" s="36"/>
      <c r="C3507" s="43"/>
    </row>
    <row r="3508" spans="1:3" x14ac:dyDescent="0.2">
      <c r="A3508" s="158"/>
      <c r="B3508" s="36"/>
      <c r="C3508" s="43"/>
    </row>
    <row r="3509" spans="1:3" x14ac:dyDescent="0.2">
      <c r="A3509" s="158"/>
      <c r="B3509" s="36"/>
      <c r="C3509" s="43"/>
    </row>
    <row r="3510" spans="1:3" x14ac:dyDescent="0.2">
      <c r="A3510" s="158"/>
      <c r="B3510" s="36"/>
      <c r="C3510" s="43"/>
    </row>
    <row r="3511" spans="1:3" x14ac:dyDescent="0.2">
      <c r="A3511" s="158"/>
      <c r="B3511" s="36"/>
      <c r="C3511" s="43"/>
    </row>
    <row r="3512" spans="1:3" x14ac:dyDescent="0.2">
      <c r="A3512" s="158"/>
      <c r="B3512" s="36"/>
      <c r="C3512" s="43"/>
    </row>
    <row r="3513" spans="1:3" x14ac:dyDescent="0.2">
      <c r="A3513" s="158"/>
      <c r="B3513" s="36"/>
      <c r="C3513" s="43"/>
    </row>
    <row r="3514" spans="1:3" x14ac:dyDescent="0.2">
      <c r="A3514" s="158"/>
      <c r="B3514" s="36"/>
      <c r="C3514" s="43"/>
    </row>
    <row r="3515" spans="1:3" x14ac:dyDescent="0.2">
      <c r="A3515" s="158"/>
      <c r="B3515" s="36"/>
      <c r="C3515" s="43"/>
    </row>
    <row r="3516" spans="1:3" x14ac:dyDescent="0.2">
      <c r="A3516" s="158"/>
      <c r="B3516" s="36"/>
      <c r="C3516" s="43"/>
    </row>
    <row r="3517" spans="1:3" x14ac:dyDescent="0.2">
      <c r="A3517" s="158"/>
      <c r="B3517" s="36"/>
      <c r="C3517" s="43"/>
    </row>
    <row r="3518" spans="1:3" x14ac:dyDescent="0.2">
      <c r="A3518" s="158"/>
      <c r="B3518" s="36"/>
      <c r="C3518" s="43"/>
    </row>
    <row r="3519" spans="1:3" x14ac:dyDescent="0.2">
      <c r="A3519" s="158"/>
      <c r="B3519" s="36"/>
      <c r="C3519" s="43"/>
    </row>
    <row r="3520" spans="1:3" x14ac:dyDescent="0.2">
      <c r="A3520" s="158"/>
      <c r="B3520" s="36"/>
      <c r="C3520" s="43"/>
    </row>
    <row r="3521" spans="1:3" x14ac:dyDescent="0.2">
      <c r="A3521" s="158"/>
      <c r="B3521" s="36"/>
      <c r="C3521" s="43"/>
    </row>
    <row r="3522" spans="1:3" x14ac:dyDescent="0.2">
      <c r="A3522" s="158"/>
      <c r="B3522" s="36"/>
      <c r="C3522" s="43"/>
    </row>
    <row r="3523" spans="1:3" x14ac:dyDescent="0.2">
      <c r="A3523" s="158"/>
      <c r="B3523" s="36"/>
      <c r="C3523" s="43"/>
    </row>
    <row r="3524" spans="1:3" x14ac:dyDescent="0.2">
      <c r="A3524" s="158"/>
      <c r="B3524" s="36"/>
      <c r="C3524" s="43"/>
    </row>
    <row r="3525" spans="1:3" x14ac:dyDescent="0.2">
      <c r="A3525" s="158"/>
      <c r="B3525" s="36"/>
      <c r="C3525" s="43"/>
    </row>
    <row r="3526" spans="1:3" x14ac:dyDescent="0.2">
      <c r="A3526" s="158"/>
      <c r="B3526" s="36"/>
      <c r="C3526" s="43"/>
    </row>
    <row r="3527" spans="1:3" x14ac:dyDescent="0.2">
      <c r="A3527" s="158"/>
      <c r="B3527" s="36"/>
      <c r="C3527" s="43"/>
    </row>
    <row r="3528" spans="1:3" x14ac:dyDescent="0.2">
      <c r="A3528" s="158"/>
      <c r="B3528" s="36"/>
      <c r="C3528" s="43"/>
    </row>
    <row r="3529" spans="1:3" x14ac:dyDescent="0.2">
      <c r="A3529" s="158"/>
      <c r="B3529" s="36"/>
      <c r="C3529" s="43"/>
    </row>
    <row r="3530" spans="1:3" x14ac:dyDescent="0.2">
      <c r="A3530" s="158"/>
      <c r="B3530" s="36"/>
      <c r="C3530" s="43"/>
    </row>
    <row r="3531" spans="1:3" x14ac:dyDescent="0.2">
      <c r="A3531" s="158"/>
      <c r="B3531" s="36"/>
      <c r="C3531" s="43"/>
    </row>
    <row r="3532" spans="1:3" x14ac:dyDescent="0.2">
      <c r="A3532" s="158"/>
      <c r="B3532" s="36"/>
      <c r="C3532" s="43"/>
    </row>
    <row r="3533" spans="1:3" x14ac:dyDescent="0.2">
      <c r="A3533" s="158"/>
      <c r="B3533" s="36"/>
      <c r="C3533" s="43"/>
    </row>
    <row r="3534" spans="1:3" x14ac:dyDescent="0.2">
      <c r="A3534" s="158"/>
      <c r="B3534" s="36"/>
      <c r="C3534" s="43"/>
    </row>
    <row r="3535" spans="1:3" x14ac:dyDescent="0.2">
      <c r="A3535" s="158"/>
      <c r="B3535" s="36"/>
      <c r="C3535" s="43"/>
    </row>
    <row r="3536" spans="1:3" x14ac:dyDescent="0.2">
      <c r="A3536" s="158"/>
      <c r="B3536" s="36"/>
      <c r="C3536" s="43"/>
    </row>
    <row r="3537" spans="1:3" x14ac:dyDescent="0.2">
      <c r="A3537" s="158"/>
      <c r="B3537" s="36"/>
      <c r="C3537" s="43"/>
    </row>
    <row r="3538" spans="1:3" x14ac:dyDescent="0.2">
      <c r="A3538" s="158"/>
      <c r="B3538" s="36"/>
      <c r="C3538" s="43"/>
    </row>
    <row r="3539" spans="1:3" x14ac:dyDescent="0.2">
      <c r="A3539" s="158"/>
      <c r="B3539" s="36"/>
      <c r="C3539" s="43"/>
    </row>
    <row r="3540" spans="1:3" x14ac:dyDescent="0.2">
      <c r="A3540" s="158"/>
      <c r="B3540" s="36"/>
      <c r="C3540" s="43"/>
    </row>
    <row r="3541" spans="1:3" x14ac:dyDescent="0.2">
      <c r="A3541" s="158"/>
      <c r="B3541" s="36"/>
      <c r="C3541" s="43"/>
    </row>
    <row r="3542" spans="1:3" x14ac:dyDescent="0.2">
      <c r="A3542" s="158"/>
      <c r="B3542" s="36"/>
      <c r="C3542" s="43"/>
    </row>
    <row r="3543" spans="1:3" x14ac:dyDescent="0.2">
      <c r="A3543" s="158"/>
      <c r="B3543" s="36"/>
      <c r="C3543" s="43"/>
    </row>
    <row r="3544" spans="1:3" x14ac:dyDescent="0.2">
      <c r="A3544" s="158"/>
      <c r="B3544" s="36"/>
      <c r="C3544" s="43"/>
    </row>
    <row r="3545" spans="1:3" x14ac:dyDescent="0.2">
      <c r="A3545" s="158"/>
      <c r="B3545" s="36"/>
      <c r="C3545" s="43"/>
    </row>
    <row r="3546" spans="1:3" x14ac:dyDescent="0.2">
      <c r="A3546" s="158"/>
      <c r="B3546" s="36"/>
      <c r="C3546" s="43"/>
    </row>
    <row r="3547" spans="1:3" x14ac:dyDescent="0.2">
      <c r="A3547" s="158"/>
      <c r="B3547" s="36"/>
      <c r="C3547" s="43"/>
    </row>
    <row r="3548" spans="1:3" x14ac:dyDescent="0.2">
      <c r="A3548" s="158"/>
      <c r="B3548" s="36"/>
      <c r="C3548" s="43"/>
    </row>
    <row r="3549" spans="1:3" x14ac:dyDescent="0.2">
      <c r="A3549" s="158"/>
      <c r="B3549" s="36"/>
      <c r="C3549" s="43"/>
    </row>
    <row r="3550" spans="1:3" x14ac:dyDescent="0.2">
      <c r="A3550" s="158"/>
      <c r="B3550" s="36"/>
      <c r="C3550" s="43"/>
    </row>
    <row r="3551" spans="1:3" x14ac:dyDescent="0.2">
      <c r="A3551" s="158"/>
      <c r="B3551" s="36"/>
      <c r="C3551" s="43"/>
    </row>
    <row r="3552" spans="1:3" x14ac:dyDescent="0.2">
      <c r="A3552" s="158"/>
      <c r="B3552" s="36"/>
      <c r="C3552" s="43"/>
    </row>
    <row r="3553" spans="1:3" x14ac:dyDescent="0.2">
      <c r="A3553" s="158"/>
      <c r="B3553" s="36"/>
      <c r="C3553" s="43"/>
    </row>
    <row r="3554" spans="1:3" x14ac:dyDescent="0.2">
      <c r="A3554" s="158"/>
      <c r="B3554" s="36"/>
      <c r="C3554" s="43"/>
    </row>
    <row r="3555" spans="1:3" x14ac:dyDescent="0.2">
      <c r="A3555" s="158"/>
      <c r="B3555" s="36"/>
      <c r="C3555" s="43"/>
    </row>
    <row r="3556" spans="1:3" x14ac:dyDescent="0.2">
      <c r="A3556" s="158"/>
      <c r="B3556" s="36"/>
      <c r="C3556" s="43"/>
    </row>
    <row r="3557" spans="1:3" x14ac:dyDescent="0.2">
      <c r="A3557" s="158"/>
      <c r="B3557" s="36"/>
      <c r="C3557" s="43"/>
    </row>
    <row r="3558" spans="1:3" x14ac:dyDescent="0.2">
      <c r="A3558" s="158"/>
      <c r="B3558" s="36"/>
      <c r="C3558" s="43"/>
    </row>
    <row r="3559" spans="1:3" x14ac:dyDescent="0.2">
      <c r="A3559" s="158"/>
      <c r="B3559" s="36"/>
      <c r="C3559" s="43"/>
    </row>
    <row r="3560" spans="1:3" x14ac:dyDescent="0.2">
      <c r="A3560" s="158"/>
      <c r="B3560" s="36"/>
      <c r="C3560" s="43"/>
    </row>
    <row r="3561" spans="1:3" x14ac:dyDescent="0.2">
      <c r="A3561" s="158"/>
      <c r="B3561" s="36"/>
      <c r="C3561" s="43"/>
    </row>
    <row r="3562" spans="1:3" x14ac:dyDescent="0.2">
      <c r="A3562" s="158"/>
      <c r="B3562" s="36"/>
      <c r="C3562" s="43"/>
    </row>
    <row r="3563" spans="1:3" x14ac:dyDescent="0.2">
      <c r="A3563" s="158"/>
      <c r="B3563" s="36"/>
      <c r="C3563" s="43"/>
    </row>
    <row r="3564" spans="1:3" x14ac:dyDescent="0.2">
      <c r="A3564" s="158"/>
      <c r="B3564" s="36"/>
      <c r="C3564" s="43"/>
    </row>
    <row r="3565" spans="1:3" x14ac:dyDescent="0.2">
      <c r="A3565" s="158"/>
      <c r="B3565" s="36"/>
      <c r="C3565" s="43"/>
    </row>
    <row r="3566" spans="1:3" x14ac:dyDescent="0.2">
      <c r="A3566" s="158"/>
      <c r="B3566" s="36"/>
      <c r="C3566" s="43"/>
    </row>
    <row r="3567" spans="1:3" x14ac:dyDescent="0.2">
      <c r="A3567" s="158"/>
      <c r="B3567" s="36"/>
      <c r="C3567" s="43"/>
    </row>
    <row r="3568" spans="1:3" x14ac:dyDescent="0.2">
      <c r="A3568" s="158"/>
      <c r="B3568" s="36"/>
      <c r="C3568" s="43"/>
    </row>
    <row r="3569" spans="1:3" x14ac:dyDescent="0.2">
      <c r="A3569" s="158"/>
      <c r="B3569" s="36"/>
      <c r="C3569" s="43"/>
    </row>
    <row r="3570" spans="1:3" x14ac:dyDescent="0.2">
      <c r="A3570" s="158"/>
      <c r="B3570" s="36"/>
      <c r="C3570" s="43"/>
    </row>
    <row r="3571" spans="1:3" x14ac:dyDescent="0.2">
      <c r="A3571" s="158"/>
      <c r="B3571" s="36"/>
      <c r="C3571" s="43"/>
    </row>
    <row r="3572" spans="1:3" x14ac:dyDescent="0.2">
      <c r="A3572" s="158"/>
      <c r="B3572" s="36"/>
      <c r="C3572" s="43"/>
    </row>
    <row r="3573" spans="1:3" x14ac:dyDescent="0.2">
      <c r="A3573" s="158"/>
      <c r="B3573" s="36"/>
      <c r="C3573" s="43"/>
    </row>
    <row r="3574" spans="1:3" x14ac:dyDescent="0.2">
      <c r="A3574" s="158"/>
      <c r="B3574" s="36"/>
      <c r="C3574" s="43"/>
    </row>
    <row r="3575" spans="1:3" x14ac:dyDescent="0.2">
      <c r="A3575" s="158"/>
      <c r="B3575" s="36"/>
      <c r="C3575" s="43"/>
    </row>
    <row r="3576" spans="1:3" x14ac:dyDescent="0.2">
      <c r="A3576" s="158"/>
      <c r="B3576" s="36"/>
      <c r="C3576" s="43"/>
    </row>
    <row r="3577" spans="1:3" x14ac:dyDescent="0.2">
      <c r="A3577" s="158"/>
      <c r="B3577" s="36"/>
      <c r="C3577" s="43"/>
    </row>
    <row r="3578" spans="1:3" x14ac:dyDescent="0.2">
      <c r="A3578" s="158"/>
      <c r="B3578" s="36"/>
      <c r="C3578" s="43"/>
    </row>
    <row r="3579" spans="1:3" x14ac:dyDescent="0.2">
      <c r="A3579" s="158"/>
      <c r="B3579" s="36"/>
      <c r="C3579" s="43"/>
    </row>
    <row r="3580" spans="1:3" x14ac:dyDescent="0.2">
      <c r="A3580" s="158"/>
      <c r="B3580" s="36"/>
      <c r="C3580" s="43"/>
    </row>
    <row r="3581" spans="1:3" x14ac:dyDescent="0.2">
      <c r="A3581" s="158"/>
      <c r="B3581" s="36"/>
      <c r="C3581" s="43"/>
    </row>
    <row r="3582" spans="1:3" x14ac:dyDescent="0.2">
      <c r="A3582" s="158"/>
      <c r="B3582" s="36"/>
      <c r="C3582" s="43"/>
    </row>
    <row r="3583" spans="1:3" x14ac:dyDescent="0.2">
      <c r="A3583" s="158"/>
      <c r="B3583" s="36"/>
      <c r="C3583" s="43"/>
    </row>
    <row r="3584" spans="1:3" x14ac:dyDescent="0.2">
      <c r="A3584" s="158"/>
      <c r="B3584" s="36"/>
      <c r="C3584" s="43"/>
    </row>
    <row r="3585" spans="1:3" x14ac:dyDescent="0.2">
      <c r="A3585" s="158"/>
      <c r="B3585" s="36"/>
      <c r="C3585" s="43"/>
    </row>
    <row r="3586" spans="1:3" x14ac:dyDescent="0.2">
      <c r="A3586" s="158"/>
      <c r="B3586" s="36"/>
      <c r="C3586" s="43"/>
    </row>
    <row r="3587" spans="1:3" x14ac:dyDescent="0.2">
      <c r="A3587" s="158"/>
      <c r="B3587" s="36"/>
      <c r="C3587" s="43"/>
    </row>
    <row r="3588" spans="1:3" x14ac:dyDescent="0.2">
      <c r="A3588" s="158"/>
      <c r="B3588" s="36"/>
      <c r="C3588" s="43"/>
    </row>
    <row r="3589" spans="1:3" x14ac:dyDescent="0.2">
      <c r="A3589" s="158"/>
      <c r="B3589" s="36"/>
      <c r="C3589" s="43"/>
    </row>
    <row r="3590" spans="1:3" x14ac:dyDescent="0.2">
      <c r="A3590" s="158"/>
      <c r="B3590" s="36"/>
      <c r="C3590" s="43"/>
    </row>
    <row r="3591" spans="1:3" x14ac:dyDescent="0.2">
      <c r="A3591" s="158"/>
      <c r="B3591" s="36"/>
      <c r="C3591" s="43"/>
    </row>
    <row r="3592" spans="1:3" x14ac:dyDescent="0.2">
      <c r="A3592" s="158"/>
      <c r="B3592" s="36"/>
      <c r="C3592" s="43"/>
    </row>
    <row r="3593" spans="1:3" x14ac:dyDescent="0.2">
      <c r="A3593" s="158"/>
      <c r="B3593" s="36"/>
      <c r="C3593" s="43"/>
    </row>
    <row r="3594" spans="1:3" x14ac:dyDescent="0.2">
      <c r="A3594" s="158"/>
      <c r="B3594" s="36"/>
      <c r="C3594" s="43"/>
    </row>
    <row r="3595" spans="1:3" x14ac:dyDescent="0.2">
      <c r="A3595" s="158"/>
      <c r="B3595" s="36"/>
      <c r="C3595" s="43"/>
    </row>
    <row r="3596" spans="1:3" x14ac:dyDescent="0.2">
      <c r="A3596" s="158"/>
      <c r="B3596" s="36"/>
      <c r="C3596" s="43"/>
    </row>
    <row r="3597" spans="1:3" x14ac:dyDescent="0.2">
      <c r="A3597" s="158"/>
      <c r="B3597" s="36"/>
      <c r="C3597" s="43"/>
    </row>
    <row r="3598" spans="1:3" x14ac:dyDescent="0.2">
      <c r="A3598" s="158"/>
      <c r="B3598" s="36"/>
      <c r="C3598" s="43"/>
    </row>
    <row r="3599" spans="1:3" x14ac:dyDescent="0.2">
      <c r="A3599" s="158"/>
      <c r="B3599" s="36"/>
      <c r="C3599" s="43"/>
    </row>
    <row r="3600" spans="1:3" x14ac:dyDescent="0.2">
      <c r="A3600" s="158"/>
      <c r="B3600" s="36"/>
      <c r="C3600" s="43"/>
    </row>
    <row r="3601" spans="1:3" x14ac:dyDescent="0.2">
      <c r="A3601" s="158"/>
      <c r="B3601" s="36"/>
      <c r="C3601" s="43"/>
    </row>
    <row r="3602" spans="1:3" x14ac:dyDescent="0.2">
      <c r="A3602" s="158"/>
      <c r="B3602" s="36"/>
      <c r="C3602" s="43"/>
    </row>
    <row r="3603" spans="1:3" x14ac:dyDescent="0.2">
      <c r="A3603" s="158"/>
      <c r="B3603" s="36"/>
      <c r="C3603" s="43"/>
    </row>
    <row r="3604" spans="1:3" x14ac:dyDescent="0.2">
      <c r="A3604" s="158"/>
      <c r="B3604" s="36"/>
      <c r="C3604" s="43"/>
    </row>
    <row r="3605" spans="1:3" x14ac:dyDescent="0.2">
      <c r="A3605" s="158"/>
      <c r="B3605" s="36"/>
      <c r="C3605" s="43"/>
    </row>
    <row r="3606" spans="1:3" x14ac:dyDescent="0.2">
      <c r="A3606" s="158"/>
      <c r="B3606" s="36"/>
      <c r="C3606" s="43"/>
    </row>
    <row r="3607" spans="1:3" x14ac:dyDescent="0.2">
      <c r="A3607" s="158"/>
      <c r="B3607" s="36"/>
      <c r="C3607" s="43"/>
    </row>
    <row r="3608" spans="1:3" x14ac:dyDescent="0.2">
      <c r="A3608" s="158"/>
      <c r="B3608" s="36"/>
      <c r="C3608" s="43"/>
    </row>
    <row r="3609" spans="1:3" x14ac:dyDescent="0.2">
      <c r="A3609" s="158"/>
      <c r="B3609" s="36"/>
      <c r="C3609" s="43"/>
    </row>
    <row r="3610" spans="1:3" x14ac:dyDescent="0.2">
      <c r="A3610" s="158"/>
      <c r="B3610" s="36"/>
      <c r="C3610" s="43"/>
    </row>
    <row r="3611" spans="1:3" x14ac:dyDescent="0.2">
      <c r="A3611" s="158"/>
      <c r="B3611" s="36"/>
      <c r="C3611" s="43"/>
    </row>
    <row r="3612" spans="1:3" x14ac:dyDescent="0.2">
      <c r="A3612" s="158"/>
      <c r="B3612" s="36"/>
      <c r="C3612" s="43"/>
    </row>
    <row r="3613" spans="1:3" x14ac:dyDescent="0.2">
      <c r="A3613" s="158"/>
      <c r="B3613" s="36"/>
      <c r="C3613" s="43"/>
    </row>
    <row r="3614" spans="1:3" x14ac:dyDescent="0.2">
      <c r="A3614" s="158"/>
      <c r="B3614" s="36"/>
      <c r="C3614" s="43"/>
    </row>
    <row r="3615" spans="1:3" x14ac:dyDescent="0.2">
      <c r="A3615" s="158"/>
      <c r="B3615" s="36"/>
      <c r="C3615" s="43"/>
    </row>
    <row r="3616" spans="1:3" x14ac:dyDescent="0.2">
      <c r="A3616" s="158"/>
      <c r="B3616" s="36"/>
      <c r="C3616" s="43"/>
    </row>
    <row r="3617" spans="1:3" x14ac:dyDescent="0.2">
      <c r="A3617" s="158"/>
      <c r="B3617" s="36"/>
      <c r="C3617" s="43"/>
    </row>
    <row r="3618" spans="1:3" x14ac:dyDescent="0.2">
      <c r="A3618" s="158"/>
      <c r="B3618" s="36"/>
      <c r="C3618" s="43"/>
    </row>
    <row r="3619" spans="1:3" x14ac:dyDescent="0.2">
      <c r="A3619" s="158"/>
      <c r="B3619" s="36"/>
      <c r="C3619" s="43"/>
    </row>
    <row r="3620" spans="1:3" x14ac:dyDescent="0.2">
      <c r="A3620" s="158"/>
      <c r="B3620" s="36"/>
      <c r="C3620" s="43"/>
    </row>
    <row r="3621" spans="1:3" x14ac:dyDescent="0.2">
      <c r="A3621" s="158"/>
      <c r="B3621" s="36"/>
      <c r="C3621" s="43"/>
    </row>
    <row r="3622" spans="1:3" x14ac:dyDescent="0.2">
      <c r="A3622" s="158"/>
      <c r="B3622" s="36"/>
      <c r="C3622" s="43"/>
    </row>
    <row r="3623" spans="1:3" x14ac:dyDescent="0.2">
      <c r="A3623" s="158"/>
      <c r="B3623" s="36"/>
      <c r="C3623" s="43"/>
    </row>
    <row r="3624" spans="1:3" x14ac:dyDescent="0.2">
      <c r="A3624" s="158"/>
      <c r="B3624" s="36"/>
      <c r="C3624" s="43"/>
    </row>
    <row r="3625" spans="1:3" x14ac:dyDescent="0.2">
      <c r="A3625" s="158"/>
      <c r="B3625" s="36"/>
      <c r="C3625" s="43"/>
    </row>
    <row r="3626" spans="1:3" x14ac:dyDescent="0.2">
      <c r="A3626" s="158"/>
      <c r="B3626" s="36"/>
      <c r="C3626" s="43"/>
    </row>
    <row r="3627" spans="1:3" x14ac:dyDescent="0.2">
      <c r="A3627" s="158"/>
      <c r="B3627" s="36"/>
      <c r="C3627" s="43"/>
    </row>
    <row r="3628" spans="1:3" x14ac:dyDescent="0.2">
      <c r="A3628" s="158"/>
      <c r="B3628" s="36"/>
      <c r="C3628" s="43"/>
    </row>
    <row r="3629" spans="1:3" x14ac:dyDescent="0.2">
      <c r="A3629" s="158"/>
      <c r="B3629" s="36"/>
      <c r="C3629" s="43"/>
    </row>
    <row r="3630" spans="1:3" x14ac:dyDescent="0.2">
      <c r="A3630" s="158"/>
      <c r="B3630" s="36"/>
      <c r="C3630" s="43"/>
    </row>
    <row r="3631" spans="1:3" x14ac:dyDescent="0.2">
      <c r="A3631" s="158"/>
      <c r="B3631" s="36"/>
      <c r="C3631" s="43"/>
    </row>
    <row r="3632" spans="1:3" x14ac:dyDescent="0.2">
      <c r="A3632" s="158"/>
      <c r="B3632" s="36"/>
      <c r="C3632" s="43"/>
    </row>
    <row r="3633" spans="1:3" x14ac:dyDescent="0.2">
      <c r="A3633" s="158"/>
      <c r="B3633" s="36"/>
      <c r="C3633" s="43"/>
    </row>
    <row r="3634" spans="1:3" x14ac:dyDescent="0.2">
      <c r="A3634" s="158"/>
      <c r="B3634" s="36"/>
      <c r="C3634" s="43"/>
    </row>
    <row r="3635" spans="1:3" x14ac:dyDescent="0.2">
      <c r="A3635" s="158"/>
      <c r="B3635" s="36"/>
      <c r="C3635" s="43"/>
    </row>
    <row r="3636" spans="1:3" x14ac:dyDescent="0.2">
      <c r="A3636" s="158"/>
      <c r="B3636" s="36"/>
      <c r="C3636" s="43"/>
    </row>
    <row r="3637" spans="1:3" x14ac:dyDescent="0.2">
      <c r="A3637" s="158"/>
      <c r="B3637" s="36"/>
      <c r="C3637" s="43"/>
    </row>
  </sheetData>
  <sheetProtection algorithmName="SHA-512" hashValue="wOJiNiUk56ZXMj2vdjud0wY47ZNGu2TyvwJQ4MMumfF1wF4sAl0OVnt3s1PDacM48TNOniVqEy3zjsADTTdxxQ==" saltValue="pXe8tWpTUkGjp6JEZEoJ4w==" spinCount="100000" sheet="1" objects="1" scenarios="1"/>
  <mergeCells count="3836">
    <mergeCell ref="R378:S378"/>
    <mergeCell ref="T378:U378"/>
    <mergeCell ref="V378:W378"/>
    <mergeCell ref="D376:E376"/>
    <mergeCell ref="F376:G376"/>
    <mergeCell ref="H376:I376"/>
    <mergeCell ref="J376:K376"/>
    <mergeCell ref="L376:M376"/>
    <mergeCell ref="N376:O376"/>
    <mergeCell ref="P376:Q376"/>
    <mergeCell ref="R376:S376"/>
    <mergeCell ref="T376:U376"/>
    <mergeCell ref="V376:W376"/>
    <mergeCell ref="D377:E377"/>
    <mergeCell ref="F377:G377"/>
    <mergeCell ref="H377:I377"/>
    <mergeCell ref="J377:K377"/>
    <mergeCell ref="L377:M377"/>
    <mergeCell ref="N377:O377"/>
    <mergeCell ref="P377:Q377"/>
    <mergeCell ref="R377:S377"/>
    <mergeCell ref="T377:U377"/>
    <mergeCell ref="V377:W377"/>
    <mergeCell ref="H589:I589"/>
    <mergeCell ref="J589:K589"/>
    <mergeCell ref="D371:E371"/>
    <mergeCell ref="F371:G371"/>
    <mergeCell ref="H371:I371"/>
    <mergeCell ref="J371:K371"/>
    <mergeCell ref="L371:M371"/>
    <mergeCell ref="N371:O371"/>
    <mergeCell ref="P371:Q371"/>
    <mergeCell ref="R371:S371"/>
    <mergeCell ref="T371:U371"/>
    <mergeCell ref="V371:W371"/>
    <mergeCell ref="D372:E372"/>
    <mergeCell ref="F372:G372"/>
    <mergeCell ref="H372:I372"/>
    <mergeCell ref="J372:K372"/>
    <mergeCell ref="L372:M372"/>
    <mergeCell ref="N372:O372"/>
    <mergeCell ref="P372:Q372"/>
    <mergeCell ref="R372:S372"/>
    <mergeCell ref="T372:U372"/>
    <mergeCell ref="V372:W372"/>
    <mergeCell ref="D373:Z373"/>
    <mergeCell ref="D374:E374"/>
    <mergeCell ref="F374:G374"/>
    <mergeCell ref="H374:I374"/>
    <mergeCell ref="J374:K374"/>
    <mergeCell ref="L374:M374"/>
    <mergeCell ref="N374:O374"/>
    <mergeCell ref="P374:Q374"/>
    <mergeCell ref="R374:S374"/>
    <mergeCell ref="P378:Q378"/>
    <mergeCell ref="R20:S20"/>
    <mergeCell ref="L13:M13"/>
    <mergeCell ref="D587:E587"/>
    <mergeCell ref="F587:G587"/>
    <mergeCell ref="H587:I587"/>
    <mergeCell ref="J587:K587"/>
    <mergeCell ref="L587:M587"/>
    <mergeCell ref="N587:O587"/>
    <mergeCell ref="P587:Q587"/>
    <mergeCell ref="R587:S587"/>
    <mergeCell ref="T587:U587"/>
    <mergeCell ref="V587:W587"/>
    <mergeCell ref="D591:E591"/>
    <mergeCell ref="F591:G591"/>
    <mergeCell ref="H591:I591"/>
    <mergeCell ref="J591:K591"/>
    <mergeCell ref="L591:M591"/>
    <mergeCell ref="N591:O591"/>
    <mergeCell ref="P591:Q591"/>
    <mergeCell ref="R591:S591"/>
    <mergeCell ref="T591:U591"/>
    <mergeCell ref="V591:W591"/>
    <mergeCell ref="V590:W590"/>
    <mergeCell ref="J588:K588"/>
    <mergeCell ref="L588:M588"/>
    <mergeCell ref="N588:O588"/>
    <mergeCell ref="P588:Q588"/>
    <mergeCell ref="R588:S588"/>
    <mergeCell ref="T588:U588"/>
    <mergeCell ref="V588:W588"/>
    <mergeCell ref="D589:E589"/>
    <mergeCell ref="F589:G589"/>
    <mergeCell ref="T127:U127"/>
    <mergeCell ref="P148:Q148"/>
    <mergeCell ref="L158:M158"/>
    <mergeCell ref="D13:E13"/>
    <mergeCell ref="D18:E18"/>
    <mergeCell ref="F18:Z18"/>
    <mergeCell ref="T15:U15"/>
    <mergeCell ref="V15:W15"/>
    <mergeCell ref="T16:U16"/>
    <mergeCell ref="T12:U12"/>
    <mergeCell ref="V12:W12"/>
    <mergeCell ref="T14:U14"/>
    <mergeCell ref="V14:W14"/>
    <mergeCell ref="R9:S9"/>
    <mergeCell ref="F10:G10"/>
    <mergeCell ref="D16:E16"/>
    <mergeCell ref="F16:G16"/>
    <mergeCell ref="H34:I34"/>
    <mergeCell ref="J34:K34"/>
    <mergeCell ref="N15:O15"/>
    <mergeCell ref="V29:W29"/>
    <mergeCell ref="T10:U10"/>
    <mergeCell ref="J11:K11"/>
    <mergeCell ref="D15:E15"/>
    <mergeCell ref="D22:X22"/>
    <mergeCell ref="N27:O27"/>
    <mergeCell ref="P27:Q27"/>
    <mergeCell ref="R27:S27"/>
    <mergeCell ref="H33:I33"/>
    <mergeCell ref="J33:K33"/>
    <mergeCell ref="F33:G33"/>
    <mergeCell ref="D27:E27"/>
    <mergeCell ref="L118:M118"/>
    <mergeCell ref="N118:O118"/>
    <mergeCell ref="R129:S129"/>
    <mergeCell ref="D115:E115"/>
    <mergeCell ref="L152:M152"/>
    <mergeCell ref="N152:O152"/>
    <mergeCell ref="T122:U122"/>
    <mergeCell ref="V122:W122"/>
    <mergeCell ref="R119:S119"/>
    <mergeCell ref="T119:U119"/>
    <mergeCell ref="V119:W119"/>
    <mergeCell ref="D120:E120"/>
    <mergeCell ref="F120:G120"/>
    <mergeCell ref="R152:S152"/>
    <mergeCell ref="F152:G152"/>
    <mergeCell ref="P178:Q178"/>
    <mergeCell ref="T138:U138"/>
    <mergeCell ref="V138:W138"/>
    <mergeCell ref="D116:E116"/>
    <mergeCell ref="V115:W115"/>
    <mergeCell ref="L138:M138"/>
    <mergeCell ref="F117:G117"/>
    <mergeCell ref="H117:I117"/>
    <mergeCell ref="J117:K117"/>
    <mergeCell ref="F127:G127"/>
    <mergeCell ref="H127:I127"/>
    <mergeCell ref="J127:K127"/>
    <mergeCell ref="L127:M127"/>
    <mergeCell ref="V134:W134"/>
    <mergeCell ref="V149:W149"/>
    <mergeCell ref="H120:I120"/>
    <mergeCell ref="V116:W116"/>
    <mergeCell ref="F177:G177"/>
    <mergeCell ref="N260:O260"/>
    <mergeCell ref="N181:O181"/>
    <mergeCell ref="D117:E117"/>
    <mergeCell ref="N150:O150"/>
    <mergeCell ref="F154:Z154"/>
    <mergeCell ref="L151:M151"/>
    <mergeCell ref="P152:Q152"/>
    <mergeCell ref="F151:G151"/>
    <mergeCell ref="L149:M149"/>
    <mergeCell ref="H130:I130"/>
    <mergeCell ref="J130:K130"/>
    <mergeCell ref="D134:E134"/>
    <mergeCell ref="D139:E139"/>
    <mergeCell ref="D127:E127"/>
    <mergeCell ref="D132:E132"/>
    <mergeCell ref="D133:E133"/>
    <mergeCell ref="D141:E141"/>
    <mergeCell ref="D144:X144"/>
    <mergeCell ref="L121:M121"/>
    <mergeCell ref="N121:O121"/>
    <mergeCell ref="F129:G129"/>
    <mergeCell ref="H129:I129"/>
    <mergeCell ref="F133:G133"/>
    <mergeCell ref="D126:Z126"/>
    <mergeCell ref="N127:O127"/>
    <mergeCell ref="P127:Q127"/>
    <mergeCell ref="R127:S127"/>
    <mergeCell ref="L133:M133"/>
    <mergeCell ref="V120:W120"/>
    <mergeCell ref="L122:M122"/>
    <mergeCell ref="P132:Q132"/>
    <mergeCell ref="D473:E473"/>
    <mergeCell ref="V465:W465"/>
    <mergeCell ref="D465:E465"/>
    <mergeCell ref="D463:E463"/>
    <mergeCell ref="H468:I468"/>
    <mergeCell ref="H465:I465"/>
    <mergeCell ref="F466:G466"/>
    <mergeCell ref="J466:K466"/>
    <mergeCell ref="T468:U468"/>
    <mergeCell ref="P477:Q477"/>
    <mergeCell ref="D477:E477"/>
    <mergeCell ref="D474:E474"/>
    <mergeCell ref="D476:E476"/>
    <mergeCell ref="D464:E464"/>
    <mergeCell ref="T374:U374"/>
    <mergeCell ref="V374:W374"/>
    <mergeCell ref="D375:E375"/>
    <mergeCell ref="F375:G375"/>
    <mergeCell ref="H375:I375"/>
    <mergeCell ref="J375:K375"/>
    <mergeCell ref="L375:M375"/>
    <mergeCell ref="N375:O375"/>
    <mergeCell ref="P375:Q375"/>
    <mergeCell ref="R375:S375"/>
    <mergeCell ref="T375:U375"/>
    <mergeCell ref="V375:W375"/>
    <mergeCell ref="D378:E378"/>
    <mergeCell ref="F378:G378"/>
    <mergeCell ref="H378:I378"/>
    <mergeCell ref="J378:K378"/>
    <mergeCell ref="L378:M378"/>
    <mergeCell ref="N378:O378"/>
    <mergeCell ref="F119:G119"/>
    <mergeCell ref="J138:K138"/>
    <mergeCell ref="V132:W132"/>
    <mergeCell ref="J139:K139"/>
    <mergeCell ref="L132:M132"/>
    <mergeCell ref="D217:E217"/>
    <mergeCell ref="D122:E122"/>
    <mergeCell ref="L139:M139"/>
    <mergeCell ref="N139:O139"/>
    <mergeCell ref="P139:Q139"/>
    <mergeCell ref="D124:E124"/>
    <mergeCell ref="R149:S149"/>
    <mergeCell ref="D152:E152"/>
    <mergeCell ref="L120:M120"/>
    <mergeCell ref="N122:O122"/>
    <mergeCell ref="P122:Q122"/>
    <mergeCell ref="R122:S122"/>
    <mergeCell ref="L143:M143"/>
    <mergeCell ref="R132:S132"/>
    <mergeCell ref="F139:G139"/>
    <mergeCell ref="V143:W143"/>
    <mergeCell ref="D156:Z156"/>
    <mergeCell ref="D157:E157"/>
    <mergeCell ref="F157:G157"/>
    <mergeCell ref="N128:O128"/>
    <mergeCell ref="F180:G180"/>
    <mergeCell ref="F150:G150"/>
    <mergeCell ref="C189:Z189"/>
    <mergeCell ref="F149:G149"/>
    <mergeCell ref="D184:E184"/>
    <mergeCell ref="D181:E181"/>
    <mergeCell ref="R182:S182"/>
    <mergeCell ref="J464:K464"/>
    <mergeCell ref="R466:S466"/>
    <mergeCell ref="L465:M465"/>
    <mergeCell ref="F219:G219"/>
    <mergeCell ref="N220:O220"/>
    <mergeCell ref="N219:O219"/>
    <mergeCell ref="V365:W365"/>
    <mergeCell ref="N365:O365"/>
    <mergeCell ref="P365:Q365"/>
    <mergeCell ref="R365:S365"/>
    <mergeCell ref="T365:U365"/>
    <mergeCell ref="D216:X216"/>
    <mergeCell ref="D219:E219"/>
    <mergeCell ref="D118:E118"/>
    <mergeCell ref="P463:Q463"/>
    <mergeCell ref="R463:S463"/>
    <mergeCell ref="J477:K477"/>
    <mergeCell ref="D364:E364"/>
    <mergeCell ref="F364:G364"/>
    <mergeCell ref="T364:U364"/>
    <mergeCell ref="N364:O364"/>
    <mergeCell ref="L148:M148"/>
    <mergeCell ref="V475:W475"/>
    <mergeCell ref="F476:G476"/>
    <mergeCell ref="L119:M119"/>
    <mergeCell ref="F220:G220"/>
    <mergeCell ref="P121:Q121"/>
    <mergeCell ref="R121:S121"/>
    <mergeCell ref="H118:I118"/>
    <mergeCell ref="F130:G130"/>
    <mergeCell ref="R219:S219"/>
    <mergeCell ref="L181:M181"/>
    <mergeCell ref="L20:M20"/>
    <mergeCell ref="N20:O20"/>
    <mergeCell ref="T6:U6"/>
    <mergeCell ref="F113:G113"/>
    <mergeCell ref="H113:I113"/>
    <mergeCell ref="J113:K113"/>
    <mergeCell ref="L113:M113"/>
    <mergeCell ref="N113:O113"/>
    <mergeCell ref="P113:Q113"/>
    <mergeCell ref="T33:U33"/>
    <mergeCell ref="R33:S33"/>
    <mergeCell ref="T35:U35"/>
    <mergeCell ref="T13:U13"/>
    <mergeCell ref="V13:W13"/>
    <mergeCell ref="R35:S35"/>
    <mergeCell ref="H86:I86"/>
    <mergeCell ref="T113:U113"/>
    <mergeCell ref="V113:W113"/>
    <mergeCell ref="L35:M35"/>
    <mergeCell ref="T36:U36"/>
    <mergeCell ref="H92:I92"/>
    <mergeCell ref="V11:W11"/>
    <mergeCell ref="V86:W86"/>
    <mergeCell ref="V87:W87"/>
    <mergeCell ref="N8:O8"/>
    <mergeCell ref="L34:M34"/>
    <mergeCell ref="N34:O34"/>
    <mergeCell ref="T20:U20"/>
    <mergeCell ref="V6:W6"/>
    <mergeCell ref="T7:U7"/>
    <mergeCell ref="V7:W7"/>
    <mergeCell ref="J8:K8"/>
    <mergeCell ref="H12:I12"/>
    <mergeCell ref="J12:K12"/>
    <mergeCell ref="P8:Q8"/>
    <mergeCell ref="L11:M11"/>
    <mergeCell ref="N11:O11"/>
    <mergeCell ref="P11:Q11"/>
    <mergeCell ref="L7:M7"/>
    <mergeCell ref="V8:W8"/>
    <mergeCell ref="N35:O35"/>
    <mergeCell ref="V74:W74"/>
    <mergeCell ref="H78:I78"/>
    <mergeCell ref="N74:O74"/>
    <mergeCell ref="T71:U71"/>
    <mergeCell ref="N77:O77"/>
    <mergeCell ref="P77:Q77"/>
    <mergeCell ref="N7:O7"/>
    <mergeCell ref="P7:Q7"/>
    <mergeCell ref="H10:I10"/>
    <mergeCell ref="J10:K10"/>
    <mergeCell ref="H16:I16"/>
    <mergeCell ref="J16:K16"/>
    <mergeCell ref="P12:Q12"/>
    <mergeCell ref="R12:S12"/>
    <mergeCell ref="N14:O14"/>
    <mergeCell ref="F54:Z54"/>
    <mergeCell ref="P34:Q34"/>
    <mergeCell ref="L77:M77"/>
    <mergeCell ref="H45:I45"/>
    <mergeCell ref="P16:Q16"/>
    <mergeCell ref="P21:Q21"/>
    <mergeCell ref="L21:M21"/>
    <mergeCell ref="V16:W16"/>
    <mergeCell ref="P468:Q468"/>
    <mergeCell ref="F89:Z89"/>
    <mergeCell ref="F78:G78"/>
    <mergeCell ref="D80:X80"/>
    <mergeCell ref="R71:S71"/>
    <mergeCell ref="V10:W10"/>
    <mergeCell ref="V9:W9"/>
    <mergeCell ref="D17:X17"/>
    <mergeCell ref="D31:E31"/>
    <mergeCell ref="F31:Z31"/>
    <mergeCell ref="P33:Q33"/>
    <mergeCell ref="F20:G20"/>
    <mergeCell ref="H21:I21"/>
    <mergeCell ref="D21:E21"/>
    <mergeCell ref="F21:G21"/>
    <mergeCell ref="N21:O21"/>
    <mergeCell ref="T21:U21"/>
    <mergeCell ref="R21:S21"/>
    <mergeCell ref="N13:O13"/>
    <mergeCell ref="V21:W21"/>
    <mergeCell ref="J20:K20"/>
    <mergeCell ref="H15:I15"/>
    <mergeCell ref="H20:I20"/>
    <mergeCell ref="T11:U11"/>
    <mergeCell ref="P9:Q9"/>
    <mergeCell ref="F11:G11"/>
    <mergeCell ref="H11:I11"/>
    <mergeCell ref="F13:G13"/>
    <mergeCell ref="H13:I13"/>
    <mergeCell ref="P79:Q79"/>
    <mergeCell ref="R34:S34"/>
    <mergeCell ref="C109:Z109"/>
    <mergeCell ref="N464:O464"/>
    <mergeCell ref="F8:G8"/>
    <mergeCell ref="H8:I8"/>
    <mergeCell ref="T9:U9"/>
    <mergeCell ref="L12:M12"/>
    <mergeCell ref="N12:O12"/>
    <mergeCell ref="P13:Q13"/>
    <mergeCell ref="L15:M15"/>
    <mergeCell ref="R11:S11"/>
    <mergeCell ref="R13:S13"/>
    <mergeCell ref="F15:G15"/>
    <mergeCell ref="P15:Q15"/>
    <mergeCell ref="R15:S15"/>
    <mergeCell ref="T8:U8"/>
    <mergeCell ref="R550:S550"/>
    <mergeCell ref="L554:M554"/>
    <mergeCell ref="L544:M544"/>
    <mergeCell ref="N544:O544"/>
    <mergeCell ref="P544:Q544"/>
    <mergeCell ref="L550:M550"/>
    <mergeCell ref="N463:O463"/>
    <mergeCell ref="F468:G468"/>
    <mergeCell ref="F464:G464"/>
    <mergeCell ref="N476:O476"/>
    <mergeCell ref="T476:U476"/>
    <mergeCell ref="L478:M478"/>
    <mergeCell ref="J468:K468"/>
    <mergeCell ref="N465:O465"/>
    <mergeCell ref="R474:S474"/>
    <mergeCell ref="N474:O474"/>
    <mergeCell ref="J478:K478"/>
    <mergeCell ref="H475:I475"/>
    <mergeCell ref="D6:E6"/>
    <mergeCell ref="F6:G6"/>
    <mergeCell ref="L6:M6"/>
    <mergeCell ref="N6:O6"/>
    <mergeCell ref="P6:Q6"/>
    <mergeCell ref="D8:E8"/>
    <mergeCell ref="P14:Q14"/>
    <mergeCell ref="R14:S14"/>
    <mergeCell ref="H14:I14"/>
    <mergeCell ref="J14:K14"/>
    <mergeCell ref="L14:M14"/>
    <mergeCell ref="D12:E12"/>
    <mergeCell ref="F12:G12"/>
    <mergeCell ref="P10:Q10"/>
    <mergeCell ref="R10:S10"/>
    <mergeCell ref="L10:M10"/>
    <mergeCell ref="N10:O10"/>
    <mergeCell ref="R6:S6"/>
    <mergeCell ref="H6:I6"/>
    <mergeCell ref="J6:K6"/>
    <mergeCell ref="D14:E14"/>
    <mergeCell ref="F14:G14"/>
    <mergeCell ref="J13:K13"/>
    <mergeCell ref="R8:S8"/>
    <mergeCell ref="D9:E9"/>
    <mergeCell ref="F9:G9"/>
    <mergeCell ref="H9:I9"/>
    <mergeCell ref="J9:K9"/>
    <mergeCell ref="L9:M9"/>
    <mergeCell ref="N9:O9"/>
    <mergeCell ref="R7:S7"/>
    <mergeCell ref="L8:M8"/>
    <mergeCell ref="H567:I567"/>
    <mergeCell ref="R567:S567"/>
    <mergeCell ref="T565:U565"/>
    <mergeCell ref="R565:S565"/>
    <mergeCell ref="N565:O565"/>
    <mergeCell ref="L565:M565"/>
    <mergeCell ref="P565:Q565"/>
    <mergeCell ref="J564:K564"/>
    <mergeCell ref="V565:W565"/>
    <mergeCell ref="T564:U564"/>
    <mergeCell ref="V563:W563"/>
    <mergeCell ref="T567:U567"/>
    <mergeCell ref="N555:O555"/>
    <mergeCell ref="T558:U558"/>
    <mergeCell ref="L567:M567"/>
    <mergeCell ref="J567:K567"/>
    <mergeCell ref="L564:M564"/>
    <mergeCell ref="J563:K563"/>
    <mergeCell ref="N567:O567"/>
    <mergeCell ref="H563:I563"/>
    <mergeCell ref="L566:M566"/>
    <mergeCell ref="H556:I556"/>
    <mergeCell ref="N566:O566"/>
    <mergeCell ref="P566:Q566"/>
    <mergeCell ref="H558:I558"/>
    <mergeCell ref="J565:K565"/>
    <mergeCell ref="H565:I565"/>
    <mergeCell ref="P563:Q563"/>
    <mergeCell ref="L586:M586"/>
    <mergeCell ref="N586:O586"/>
    <mergeCell ref="P586:Q586"/>
    <mergeCell ref="R586:S586"/>
    <mergeCell ref="T586:U586"/>
    <mergeCell ref="V586:W586"/>
    <mergeCell ref="N559:O559"/>
    <mergeCell ref="P559:Q559"/>
    <mergeCell ref="R559:S559"/>
    <mergeCell ref="D569:E569"/>
    <mergeCell ref="R564:S564"/>
    <mergeCell ref="N563:O563"/>
    <mergeCell ref="J566:K566"/>
    <mergeCell ref="D568:X568"/>
    <mergeCell ref="C584:Z584"/>
    <mergeCell ref="D583:E583"/>
    <mergeCell ref="D582:X582"/>
    <mergeCell ref="F583:Z583"/>
    <mergeCell ref="V564:W564"/>
    <mergeCell ref="D561:E561"/>
    <mergeCell ref="P567:Q567"/>
    <mergeCell ref="H564:I564"/>
    <mergeCell ref="D565:E565"/>
    <mergeCell ref="F565:G565"/>
    <mergeCell ref="D566:E566"/>
    <mergeCell ref="D563:E563"/>
    <mergeCell ref="N564:O564"/>
    <mergeCell ref="F569:Z569"/>
    <mergeCell ref="D567:E567"/>
    <mergeCell ref="F567:G567"/>
    <mergeCell ref="D564:E564"/>
    <mergeCell ref="V567:W567"/>
    <mergeCell ref="J7:K7"/>
    <mergeCell ref="R16:S16"/>
    <mergeCell ref="D49:E49"/>
    <mergeCell ref="D10:E10"/>
    <mergeCell ref="R479:S479"/>
    <mergeCell ref="T466:U466"/>
    <mergeCell ref="H472:I472"/>
    <mergeCell ref="F474:G474"/>
    <mergeCell ref="V467:W467"/>
    <mergeCell ref="H463:I463"/>
    <mergeCell ref="L463:M463"/>
    <mergeCell ref="F463:G463"/>
    <mergeCell ref="N467:O467"/>
    <mergeCell ref="L472:M472"/>
    <mergeCell ref="J474:K474"/>
    <mergeCell ref="F472:G472"/>
    <mergeCell ref="H467:I467"/>
    <mergeCell ref="R473:S473"/>
    <mergeCell ref="N468:O468"/>
    <mergeCell ref="H478:I478"/>
    <mergeCell ref="T465:U465"/>
    <mergeCell ref="T474:U474"/>
    <mergeCell ref="R475:S475"/>
    <mergeCell ref="P464:Q464"/>
    <mergeCell ref="F465:G465"/>
    <mergeCell ref="V473:W473"/>
    <mergeCell ref="T472:U472"/>
    <mergeCell ref="R477:S477"/>
    <mergeCell ref="R465:S465"/>
    <mergeCell ref="V478:W478"/>
    <mergeCell ref="V479:W479"/>
    <mergeCell ref="L474:M474"/>
    <mergeCell ref="T114:U114"/>
    <mergeCell ref="F122:G122"/>
    <mergeCell ref="H122:I122"/>
    <mergeCell ref="J122:K122"/>
    <mergeCell ref="A2:Z2"/>
    <mergeCell ref="C4:Z4"/>
    <mergeCell ref="H49:I49"/>
    <mergeCell ref="D47:E47"/>
    <mergeCell ref="D48:E48"/>
    <mergeCell ref="F48:G48"/>
    <mergeCell ref="J48:K48"/>
    <mergeCell ref="J21:K21"/>
    <mergeCell ref="D34:E34"/>
    <mergeCell ref="D38:E38"/>
    <mergeCell ref="F34:G34"/>
    <mergeCell ref="F36:G36"/>
    <mergeCell ref="D23:E23"/>
    <mergeCell ref="L48:M48"/>
    <mergeCell ref="P47:Q47"/>
    <mergeCell ref="D37:X37"/>
    <mergeCell ref="H48:I48"/>
    <mergeCell ref="J45:K45"/>
    <mergeCell ref="D20:E20"/>
    <mergeCell ref="V20:W20"/>
    <mergeCell ref="P48:Q48"/>
    <mergeCell ref="H47:I47"/>
    <mergeCell ref="V49:W49"/>
    <mergeCell ref="T49:U49"/>
    <mergeCell ref="N48:O48"/>
    <mergeCell ref="D7:E7"/>
    <mergeCell ref="F7:G7"/>
    <mergeCell ref="H7:I7"/>
    <mergeCell ref="H116:I116"/>
    <mergeCell ref="J116:K116"/>
    <mergeCell ref="V118:W118"/>
    <mergeCell ref="P115:Q115"/>
    <mergeCell ref="L116:M116"/>
    <mergeCell ref="N116:O116"/>
    <mergeCell ref="P116:Q116"/>
    <mergeCell ref="F181:G181"/>
    <mergeCell ref="D187:X187"/>
    <mergeCell ref="P186:Q186"/>
    <mergeCell ref="P182:Q182"/>
    <mergeCell ref="T180:U180"/>
    <mergeCell ref="R115:S115"/>
    <mergeCell ref="V150:W150"/>
    <mergeCell ref="T133:U133"/>
    <mergeCell ref="F182:G182"/>
    <mergeCell ref="F132:G132"/>
    <mergeCell ref="H132:I132"/>
    <mergeCell ref="J132:K132"/>
    <mergeCell ref="D183:X183"/>
    <mergeCell ref="V178:W178"/>
    <mergeCell ref="L177:M177"/>
    <mergeCell ref="D180:E180"/>
    <mergeCell ref="N117:O117"/>
    <mergeCell ref="R116:S116"/>
    <mergeCell ref="T118:U118"/>
    <mergeCell ref="F118:G118"/>
    <mergeCell ref="J152:K152"/>
    <mergeCell ref="N151:O151"/>
    <mergeCell ref="D140:X140"/>
    <mergeCell ref="D145:E145"/>
    <mergeCell ref="J148:K148"/>
    <mergeCell ref="J394:K394"/>
    <mergeCell ref="D366:X366"/>
    <mergeCell ref="D367:E367"/>
    <mergeCell ref="F367:Z367"/>
    <mergeCell ref="H364:I364"/>
    <mergeCell ref="D365:E365"/>
    <mergeCell ref="F353:Z353"/>
    <mergeCell ref="L186:M186"/>
    <mergeCell ref="P177:Q177"/>
    <mergeCell ref="J179:K179"/>
    <mergeCell ref="V398:W398"/>
    <mergeCell ref="J227:K227"/>
    <mergeCell ref="L227:M227"/>
    <mergeCell ref="N227:O227"/>
    <mergeCell ref="P227:Q227"/>
    <mergeCell ref="D369:Z369"/>
    <mergeCell ref="D370:E370"/>
    <mergeCell ref="F370:G370"/>
    <mergeCell ref="H370:I370"/>
    <mergeCell ref="J370:K370"/>
    <mergeCell ref="L370:M370"/>
    <mergeCell ref="N370:O370"/>
    <mergeCell ref="P370:Q370"/>
    <mergeCell ref="R370:S370"/>
    <mergeCell ref="T370:U370"/>
    <mergeCell ref="V370:W370"/>
    <mergeCell ref="J364:K364"/>
    <mergeCell ref="P220:Q220"/>
    <mergeCell ref="H220:I220"/>
    <mergeCell ref="R186:S186"/>
    <mergeCell ref="R364:S364"/>
    <mergeCell ref="D188:E188"/>
    <mergeCell ref="H402:I402"/>
    <mergeCell ref="N398:O398"/>
    <mergeCell ref="P390:Q390"/>
    <mergeCell ref="D266:E266"/>
    <mergeCell ref="L364:M364"/>
    <mergeCell ref="L476:M476"/>
    <mergeCell ref="V476:W476"/>
    <mergeCell ref="D475:E475"/>
    <mergeCell ref="V401:W401"/>
    <mergeCell ref="T402:U402"/>
    <mergeCell ref="H466:I466"/>
    <mergeCell ref="R472:S472"/>
    <mergeCell ref="N472:O472"/>
    <mergeCell ref="J400:K400"/>
    <mergeCell ref="F396:Z396"/>
    <mergeCell ref="T399:U399"/>
    <mergeCell ref="T401:U401"/>
    <mergeCell ref="N399:O399"/>
    <mergeCell ref="L401:M401"/>
    <mergeCell ref="L399:M399"/>
    <mergeCell ref="N401:O401"/>
    <mergeCell ref="F365:G365"/>
    <mergeCell ref="H365:I365"/>
    <mergeCell ref="J365:K365"/>
    <mergeCell ref="L365:M365"/>
    <mergeCell ref="D395:X395"/>
    <mergeCell ref="F394:G394"/>
    <mergeCell ref="F389:G389"/>
    <mergeCell ref="P399:Q399"/>
    <mergeCell ref="R390:S390"/>
    <mergeCell ref="T390:U390"/>
    <mergeCell ref="V390:W390"/>
    <mergeCell ref="R398:S398"/>
    <mergeCell ref="P133:Q133"/>
    <mergeCell ref="F134:G134"/>
    <mergeCell ref="H134:I134"/>
    <mergeCell ref="J134:K134"/>
    <mergeCell ref="L134:M134"/>
    <mergeCell ref="D135:X135"/>
    <mergeCell ref="R134:S134"/>
    <mergeCell ref="T131:U131"/>
    <mergeCell ref="T134:U134"/>
    <mergeCell ref="H394:I394"/>
    <mergeCell ref="V389:W389"/>
    <mergeCell ref="R394:S394"/>
    <mergeCell ref="P149:Q149"/>
    <mergeCell ref="H389:I389"/>
    <mergeCell ref="N389:O389"/>
    <mergeCell ref="P389:Q389"/>
    <mergeCell ref="R389:S389"/>
    <mergeCell ref="T389:U389"/>
    <mergeCell ref="J388:K388"/>
    <mergeCell ref="T388:U388"/>
    <mergeCell ref="L388:M388"/>
    <mergeCell ref="N388:O388"/>
    <mergeCell ref="F380:Z380"/>
    <mergeCell ref="D391:X391"/>
    <mergeCell ref="D380:E380"/>
    <mergeCell ref="L398:M398"/>
    <mergeCell ref="V394:W394"/>
    <mergeCell ref="D390:E390"/>
    <mergeCell ref="F390:G390"/>
    <mergeCell ref="F222:Z222"/>
    <mergeCell ref="T260:U260"/>
    <mergeCell ref="D111:E111"/>
    <mergeCell ref="F111:G111"/>
    <mergeCell ref="H111:I111"/>
    <mergeCell ref="J111:K111"/>
    <mergeCell ref="L111:M111"/>
    <mergeCell ref="N111:O111"/>
    <mergeCell ref="P111:Q111"/>
    <mergeCell ref="P117:Q117"/>
    <mergeCell ref="T128:U128"/>
    <mergeCell ref="N133:O133"/>
    <mergeCell ref="H119:I119"/>
    <mergeCell ref="N129:O129"/>
    <mergeCell ref="D112:E112"/>
    <mergeCell ref="F112:G112"/>
    <mergeCell ref="D130:E130"/>
    <mergeCell ref="R112:S112"/>
    <mergeCell ref="T112:U112"/>
    <mergeCell ref="R113:S113"/>
    <mergeCell ref="T115:U115"/>
    <mergeCell ref="L112:M112"/>
    <mergeCell ref="N112:O112"/>
    <mergeCell ref="D113:E113"/>
    <mergeCell ref="P119:Q119"/>
    <mergeCell ref="P112:Q112"/>
    <mergeCell ref="N114:O114"/>
    <mergeCell ref="P114:Q114"/>
    <mergeCell ref="R111:S111"/>
    <mergeCell ref="T111:U111"/>
    <mergeCell ref="F114:G114"/>
    <mergeCell ref="D129:E129"/>
    <mergeCell ref="D114:E114"/>
    <mergeCell ref="F116:G116"/>
    <mergeCell ref="N408:O408"/>
    <mergeCell ref="P408:Q408"/>
    <mergeCell ref="R408:S408"/>
    <mergeCell ref="T408:U408"/>
    <mergeCell ref="V408:W408"/>
    <mergeCell ref="T523:U523"/>
    <mergeCell ref="T511:U511"/>
    <mergeCell ref="R511:S511"/>
    <mergeCell ref="D507:E507"/>
    <mergeCell ref="H507:I507"/>
    <mergeCell ref="L501:M501"/>
    <mergeCell ref="J501:K501"/>
    <mergeCell ref="H508:I508"/>
    <mergeCell ref="F507:G507"/>
    <mergeCell ref="N510:O510"/>
    <mergeCell ref="P511:Q511"/>
    <mergeCell ref="F510:G510"/>
    <mergeCell ref="F501:G501"/>
    <mergeCell ref="R516:S516"/>
    <mergeCell ref="L516:M516"/>
    <mergeCell ref="P507:Q507"/>
    <mergeCell ref="L523:M523"/>
    <mergeCell ref="D514:E514"/>
    <mergeCell ref="N515:O515"/>
    <mergeCell ref="P515:Q515"/>
    <mergeCell ref="P521:Q521"/>
    <mergeCell ref="P512:Q512"/>
    <mergeCell ref="N514:O514"/>
    <mergeCell ref="P465:Q465"/>
    <mergeCell ref="L467:M467"/>
    <mergeCell ref="N475:O475"/>
    <mergeCell ref="P473:Q473"/>
    <mergeCell ref="F402:G402"/>
    <mergeCell ref="J402:K402"/>
    <mergeCell ref="T475:U475"/>
    <mergeCell ref="F475:G475"/>
    <mergeCell ref="D469:X469"/>
    <mergeCell ref="V516:W516"/>
    <mergeCell ref="V514:W514"/>
    <mergeCell ref="R400:S400"/>
    <mergeCell ref="T400:U400"/>
    <mergeCell ref="L400:M400"/>
    <mergeCell ref="N400:O400"/>
    <mergeCell ref="H400:I400"/>
    <mergeCell ref="J399:K399"/>
    <mergeCell ref="D401:E401"/>
    <mergeCell ref="F401:G401"/>
    <mergeCell ref="R399:S399"/>
    <mergeCell ref="D400:E400"/>
    <mergeCell ref="V399:W399"/>
    <mergeCell ref="F400:G400"/>
    <mergeCell ref="P401:Q401"/>
    <mergeCell ref="P402:Q402"/>
    <mergeCell ref="D402:E402"/>
    <mergeCell ref="P500:Q500"/>
    <mergeCell ref="D500:E500"/>
    <mergeCell ref="T501:U501"/>
    <mergeCell ref="N506:O506"/>
    <mergeCell ref="D506:E506"/>
    <mergeCell ref="T510:U510"/>
    <mergeCell ref="D470:E470"/>
    <mergeCell ref="F470:Z470"/>
    <mergeCell ref="D472:E472"/>
    <mergeCell ref="L408:M408"/>
    <mergeCell ref="V152:W152"/>
    <mergeCell ref="T152:U152"/>
    <mergeCell ref="R150:S150"/>
    <mergeCell ref="T148:U148"/>
    <mergeCell ref="N158:O158"/>
    <mergeCell ref="P158:Q158"/>
    <mergeCell ref="R158:S158"/>
    <mergeCell ref="J476:K476"/>
    <mergeCell ref="J390:K390"/>
    <mergeCell ref="L464:M464"/>
    <mergeCell ref="T473:U473"/>
    <mergeCell ref="L473:M473"/>
    <mergeCell ref="J475:K475"/>
    <mergeCell ref="H464:I464"/>
    <mergeCell ref="J463:K463"/>
    <mergeCell ref="J473:K473"/>
    <mergeCell ref="H401:I401"/>
    <mergeCell ref="J401:K401"/>
    <mergeCell ref="R402:S402"/>
    <mergeCell ref="N466:O466"/>
    <mergeCell ref="R467:S467"/>
    <mergeCell ref="P472:Q472"/>
    <mergeCell ref="P467:Q467"/>
    <mergeCell ref="P474:Q474"/>
    <mergeCell ref="T467:U467"/>
    <mergeCell ref="V468:W468"/>
    <mergeCell ref="V472:W472"/>
    <mergeCell ref="P364:Q364"/>
    <mergeCell ref="J177:K177"/>
    <mergeCell ref="V364:W364"/>
    <mergeCell ref="L219:M219"/>
    <mergeCell ref="L260:M260"/>
    <mergeCell ref="T116:U116"/>
    <mergeCell ref="D123:X123"/>
    <mergeCell ref="V121:W121"/>
    <mergeCell ref="R117:S117"/>
    <mergeCell ref="F124:Z124"/>
    <mergeCell ref="F115:G115"/>
    <mergeCell ref="H115:I115"/>
    <mergeCell ref="J115:K115"/>
    <mergeCell ref="J120:K120"/>
    <mergeCell ref="P131:Q131"/>
    <mergeCell ref="T139:U139"/>
    <mergeCell ref="D119:E119"/>
    <mergeCell ref="J491:K491"/>
    <mergeCell ref="V402:W402"/>
    <mergeCell ref="D148:E148"/>
    <mergeCell ref="J149:K149"/>
    <mergeCell ref="R401:S401"/>
    <mergeCell ref="T463:U463"/>
    <mergeCell ref="V182:W182"/>
    <mergeCell ref="H180:I180"/>
    <mergeCell ref="F188:Z188"/>
    <mergeCell ref="P150:Q150"/>
    <mergeCell ref="T178:U178"/>
    <mergeCell ref="V177:W177"/>
    <mergeCell ref="J181:K181"/>
    <mergeCell ref="V400:W400"/>
    <mergeCell ref="D392:E392"/>
    <mergeCell ref="P400:Q400"/>
    <mergeCell ref="L402:M402"/>
    <mergeCell ref="P151:Q151"/>
    <mergeCell ref="L389:M389"/>
    <mergeCell ref="F398:G398"/>
    <mergeCell ref="V111:W111"/>
    <mergeCell ref="P118:Q118"/>
    <mergeCell ref="T117:U117"/>
    <mergeCell ref="H131:I131"/>
    <mergeCell ref="J129:K129"/>
    <mergeCell ref="R114:S114"/>
    <mergeCell ref="V114:W114"/>
    <mergeCell ref="H133:I133"/>
    <mergeCell ref="V131:W131"/>
    <mergeCell ref="H121:I121"/>
    <mergeCell ref="J121:K121"/>
    <mergeCell ref="T121:U121"/>
    <mergeCell ref="L117:M117"/>
    <mergeCell ref="T129:U129"/>
    <mergeCell ref="V129:W129"/>
    <mergeCell ref="H114:I114"/>
    <mergeCell ref="J114:K114"/>
    <mergeCell ref="L114:M114"/>
    <mergeCell ref="N119:O119"/>
    <mergeCell ref="R118:S118"/>
    <mergeCell ref="J131:K131"/>
    <mergeCell ref="V127:W127"/>
    <mergeCell ref="V112:W112"/>
    <mergeCell ref="V117:W117"/>
    <mergeCell ref="J118:K118"/>
    <mergeCell ref="L115:M115"/>
    <mergeCell ref="N115:O115"/>
    <mergeCell ref="J133:K133"/>
    <mergeCell ref="P129:Q129"/>
    <mergeCell ref="N130:O130"/>
    <mergeCell ref="R130:S130"/>
    <mergeCell ref="V128:W128"/>
    <mergeCell ref="V158:W158"/>
    <mergeCell ref="D153:X153"/>
    <mergeCell ref="D151:E151"/>
    <mergeCell ref="D128:E128"/>
    <mergeCell ref="J150:K150"/>
    <mergeCell ref="N143:O143"/>
    <mergeCell ref="N138:O138"/>
    <mergeCell ref="T149:U149"/>
    <mergeCell ref="H128:I128"/>
    <mergeCell ref="J128:K128"/>
    <mergeCell ref="L128:M128"/>
    <mergeCell ref="R151:S151"/>
    <mergeCell ref="J143:K143"/>
    <mergeCell ref="P128:Q128"/>
    <mergeCell ref="D154:E154"/>
    <mergeCell ref="R138:S138"/>
    <mergeCell ref="H149:I149"/>
    <mergeCell ref="V148:W148"/>
    <mergeCell ref="R148:S148"/>
    <mergeCell ref="H157:I157"/>
    <mergeCell ref="J157:K157"/>
    <mergeCell ref="L157:M157"/>
    <mergeCell ref="T130:U130"/>
    <mergeCell ref="J151:K151"/>
    <mergeCell ref="L130:M130"/>
    <mergeCell ref="V151:W151"/>
    <mergeCell ref="H143:I143"/>
    <mergeCell ref="H139:I139"/>
    <mergeCell ref="C146:Z146"/>
    <mergeCell ref="V139:W139"/>
    <mergeCell ref="N134:O134"/>
    <mergeCell ref="P134:Q134"/>
    <mergeCell ref="N131:O131"/>
    <mergeCell ref="N149:O149"/>
    <mergeCell ref="L178:M178"/>
    <mergeCell ref="R128:S128"/>
    <mergeCell ref="P179:Q179"/>
    <mergeCell ref="H179:I179"/>
    <mergeCell ref="P164:Q164"/>
    <mergeCell ref="R164:S164"/>
    <mergeCell ref="T164:U164"/>
    <mergeCell ref="P180:Q180"/>
    <mergeCell ref="D169:E169"/>
    <mergeCell ref="F169:G169"/>
    <mergeCell ref="H169:I169"/>
    <mergeCell ref="J169:K169"/>
    <mergeCell ref="L169:M169"/>
    <mergeCell ref="N169:O169"/>
    <mergeCell ref="P169:Q169"/>
    <mergeCell ref="R169:S169"/>
    <mergeCell ref="T169:U169"/>
    <mergeCell ref="D179:E179"/>
    <mergeCell ref="H151:I151"/>
    <mergeCell ref="R177:S177"/>
    <mergeCell ref="F138:G138"/>
    <mergeCell ref="H138:I138"/>
    <mergeCell ref="P143:Q143"/>
    <mergeCell ref="H152:I152"/>
    <mergeCell ref="N166:O166"/>
    <mergeCell ref="T158:U158"/>
    <mergeCell ref="D136:E136"/>
    <mergeCell ref="D131:E131"/>
    <mergeCell ref="F131:G131"/>
    <mergeCell ref="P130:Q130"/>
    <mergeCell ref="V166:W166"/>
    <mergeCell ref="D167:Z167"/>
    <mergeCell ref="D168:E168"/>
    <mergeCell ref="F168:G168"/>
    <mergeCell ref="H168:I168"/>
    <mergeCell ref="J168:K168"/>
    <mergeCell ref="L168:M168"/>
    <mergeCell ref="N168:O168"/>
    <mergeCell ref="P168:Q168"/>
    <mergeCell ref="R168:S168"/>
    <mergeCell ref="T168:U168"/>
    <mergeCell ref="F128:G128"/>
    <mergeCell ref="J178:K178"/>
    <mergeCell ref="H177:I177"/>
    <mergeCell ref="R178:S178"/>
    <mergeCell ref="F159:G159"/>
    <mergeCell ref="H159:I159"/>
    <mergeCell ref="J159:K159"/>
    <mergeCell ref="L159:M159"/>
    <mergeCell ref="N159:O159"/>
    <mergeCell ref="P159:Q159"/>
    <mergeCell ref="T151:U151"/>
    <mergeCell ref="V130:W130"/>
    <mergeCell ref="R133:S133"/>
    <mergeCell ref="N148:O148"/>
    <mergeCell ref="T150:U150"/>
    <mergeCell ref="D173:X173"/>
    <mergeCell ref="T177:U177"/>
    <mergeCell ref="C175:Z175"/>
    <mergeCell ref="N177:O177"/>
    <mergeCell ref="R131:S131"/>
    <mergeCell ref="L131:M131"/>
    <mergeCell ref="T132:U132"/>
    <mergeCell ref="T143:U143"/>
    <mergeCell ref="V133:W133"/>
    <mergeCell ref="L164:M164"/>
    <mergeCell ref="N164:O164"/>
    <mergeCell ref="V164:W164"/>
    <mergeCell ref="D165:Z165"/>
    <mergeCell ref="D166:E166"/>
    <mergeCell ref="F166:G166"/>
    <mergeCell ref="H166:I166"/>
    <mergeCell ref="J166:K166"/>
    <mergeCell ref="L166:M166"/>
    <mergeCell ref="R181:S181"/>
    <mergeCell ref="V179:W179"/>
    <mergeCell ref="T181:U181"/>
    <mergeCell ref="V157:W157"/>
    <mergeCell ref="D161:Z161"/>
    <mergeCell ref="D162:E162"/>
    <mergeCell ref="F162:G162"/>
    <mergeCell ref="H162:I162"/>
    <mergeCell ref="J162:K162"/>
    <mergeCell ref="L162:M162"/>
    <mergeCell ref="N162:O162"/>
    <mergeCell ref="P162:Q162"/>
    <mergeCell ref="R162:S162"/>
    <mergeCell ref="T162:U162"/>
    <mergeCell ref="V162:W162"/>
    <mergeCell ref="T172:U172"/>
    <mergeCell ref="V172:W172"/>
    <mergeCell ref="P166:Q166"/>
    <mergeCell ref="R166:S166"/>
    <mergeCell ref="T166:U166"/>
    <mergeCell ref="R139:S139"/>
    <mergeCell ref="J180:K180"/>
    <mergeCell ref="L179:M179"/>
    <mergeCell ref="T179:U179"/>
    <mergeCell ref="D178:E178"/>
    <mergeCell ref="H150:I150"/>
    <mergeCell ref="D174:E174"/>
    <mergeCell ref="F148:G148"/>
    <mergeCell ref="R143:S143"/>
    <mergeCell ref="F178:G178"/>
    <mergeCell ref="D149:E149"/>
    <mergeCell ref="D143:E143"/>
    <mergeCell ref="D159:E159"/>
    <mergeCell ref="D158:E158"/>
    <mergeCell ref="F158:G158"/>
    <mergeCell ref="H158:I158"/>
    <mergeCell ref="J158:K158"/>
    <mergeCell ref="N157:O157"/>
    <mergeCell ref="P157:Q157"/>
    <mergeCell ref="R157:S157"/>
    <mergeCell ref="T157:U157"/>
    <mergeCell ref="F143:G143"/>
    <mergeCell ref="D163:Z163"/>
    <mergeCell ref="D164:E164"/>
    <mergeCell ref="F164:G164"/>
    <mergeCell ref="H164:I164"/>
    <mergeCell ref="J164:K164"/>
    <mergeCell ref="R159:S159"/>
    <mergeCell ref="T159:U159"/>
    <mergeCell ref="V159:W159"/>
    <mergeCell ref="D160:Z160"/>
    <mergeCell ref="D177:E177"/>
    <mergeCell ref="V219:W219"/>
    <mergeCell ref="T219:U219"/>
    <mergeCell ref="P219:Q219"/>
    <mergeCell ref="D222:E222"/>
    <mergeCell ref="D220:E220"/>
    <mergeCell ref="J219:K219"/>
    <mergeCell ref="H219:I219"/>
    <mergeCell ref="R227:S227"/>
    <mergeCell ref="T227:U227"/>
    <mergeCell ref="V227:W227"/>
    <mergeCell ref="D228:Z228"/>
    <mergeCell ref="D229:E229"/>
    <mergeCell ref="F229:G229"/>
    <mergeCell ref="J263:K263"/>
    <mergeCell ref="J229:K229"/>
    <mergeCell ref="L229:M229"/>
    <mergeCell ref="N229:O229"/>
    <mergeCell ref="P229:Q229"/>
    <mergeCell ref="R229:S229"/>
    <mergeCell ref="T229:U229"/>
    <mergeCell ref="J220:K220"/>
    <mergeCell ref="D227:E227"/>
    <mergeCell ref="F227:G227"/>
    <mergeCell ref="H227:I227"/>
    <mergeCell ref="H229:I229"/>
    <mergeCell ref="D260:E260"/>
    <mergeCell ref="L225:M225"/>
    <mergeCell ref="N225:O225"/>
    <mergeCell ref="P225:Q225"/>
    <mergeCell ref="R225:S225"/>
    <mergeCell ref="T225:U225"/>
    <mergeCell ref="V225:W225"/>
    <mergeCell ref="V220:W220"/>
    <mergeCell ref="T262:U262"/>
    <mergeCell ref="R220:S220"/>
    <mergeCell ref="V264:W264"/>
    <mergeCell ref="L220:M220"/>
    <mergeCell ref="P263:Q263"/>
    <mergeCell ref="H264:I264"/>
    <mergeCell ref="D221:X221"/>
    <mergeCell ref="F399:G399"/>
    <mergeCell ref="N394:O394"/>
    <mergeCell ref="F388:G388"/>
    <mergeCell ref="T398:U398"/>
    <mergeCell ref="L394:M394"/>
    <mergeCell ref="F392:Z392"/>
    <mergeCell ref="C386:Z386"/>
    <mergeCell ref="T394:U394"/>
    <mergeCell ref="P388:Q388"/>
    <mergeCell ref="D394:E394"/>
    <mergeCell ref="D396:E396"/>
    <mergeCell ref="D389:E389"/>
    <mergeCell ref="J389:K389"/>
    <mergeCell ref="T220:U220"/>
    <mergeCell ref="H260:I260"/>
    <mergeCell ref="R260:S260"/>
    <mergeCell ref="J351:K351"/>
    <mergeCell ref="V229:W229"/>
    <mergeCell ref="X229:Z231"/>
    <mergeCell ref="D230:E230"/>
    <mergeCell ref="F230:G230"/>
    <mergeCell ref="H230:I230"/>
    <mergeCell ref="J230:K230"/>
    <mergeCell ref="L230:M230"/>
    <mergeCell ref="P394:Q394"/>
    <mergeCell ref="T464:U464"/>
    <mergeCell ref="R464:S464"/>
    <mergeCell ref="L466:M466"/>
    <mergeCell ref="H474:I474"/>
    <mergeCell ref="F467:G467"/>
    <mergeCell ref="H477:I477"/>
    <mergeCell ref="H473:I473"/>
    <mergeCell ref="H476:I476"/>
    <mergeCell ref="J467:K467"/>
    <mergeCell ref="N473:O473"/>
    <mergeCell ref="F404:Z404"/>
    <mergeCell ref="D404:E404"/>
    <mergeCell ref="F473:G473"/>
    <mergeCell ref="C461:Z461"/>
    <mergeCell ref="D406:E406"/>
    <mergeCell ref="N402:O402"/>
    <mergeCell ref="J465:K465"/>
    <mergeCell ref="V464:W464"/>
    <mergeCell ref="V466:W466"/>
    <mergeCell ref="V463:W463"/>
    <mergeCell ref="R468:S468"/>
    <mergeCell ref="J472:K472"/>
    <mergeCell ref="D408:E408"/>
    <mergeCell ref="F408:G408"/>
    <mergeCell ref="H408:I408"/>
    <mergeCell ref="R406:S406"/>
    <mergeCell ref="T406:U406"/>
    <mergeCell ref="J408:K408"/>
    <mergeCell ref="D468:E468"/>
    <mergeCell ref="P466:Q466"/>
    <mergeCell ref="D467:E467"/>
    <mergeCell ref="V552:W552"/>
    <mergeCell ref="R549:S549"/>
    <mergeCell ref="T549:U549"/>
    <mergeCell ref="V549:W549"/>
    <mergeCell ref="R548:S548"/>
    <mergeCell ref="T548:U548"/>
    <mergeCell ref="T551:U551"/>
    <mergeCell ref="V551:W551"/>
    <mergeCell ref="V550:W550"/>
    <mergeCell ref="T550:U550"/>
    <mergeCell ref="R552:S552"/>
    <mergeCell ref="P554:Q554"/>
    <mergeCell ref="P555:Q555"/>
    <mergeCell ref="R558:S558"/>
    <mergeCell ref="L558:M558"/>
    <mergeCell ref="J557:K557"/>
    <mergeCell ref="J556:K556"/>
    <mergeCell ref="V556:W556"/>
    <mergeCell ref="V557:W557"/>
    <mergeCell ref="P556:Q556"/>
    <mergeCell ref="J555:K555"/>
    <mergeCell ref="L556:M556"/>
    <mergeCell ref="N556:O556"/>
    <mergeCell ref="R557:S557"/>
    <mergeCell ref="V555:W555"/>
    <mergeCell ref="R555:S555"/>
    <mergeCell ref="V554:W554"/>
    <mergeCell ref="R551:S551"/>
    <mergeCell ref="L557:M557"/>
    <mergeCell ref="T555:U555"/>
    <mergeCell ref="R553:S553"/>
    <mergeCell ref="R554:S554"/>
    <mergeCell ref="F561:Z561"/>
    <mergeCell ref="D558:E558"/>
    <mergeCell ref="T563:U563"/>
    <mergeCell ref="T559:U559"/>
    <mergeCell ref="F557:G557"/>
    <mergeCell ref="D557:E557"/>
    <mergeCell ref="F558:G558"/>
    <mergeCell ref="F559:G559"/>
    <mergeCell ref="V559:W559"/>
    <mergeCell ref="R556:S556"/>
    <mergeCell ref="T556:U556"/>
    <mergeCell ref="F566:G566"/>
    <mergeCell ref="H566:I566"/>
    <mergeCell ref="D559:E559"/>
    <mergeCell ref="H559:I559"/>
    <mergeCell ref="J559:K559"/>
    <mergeCell ref="L559:M559"/>
    <mergeCell ref="F563:G563"/>
    <mergeCell ref="P564:Q564"/>
    <mergeCell ref="D556:E556"/>
    <mergeCell ref="H557:I557"/>
    <mergeCell ref="R563:S563"/>
    <mergeCell ref="P558:Q558"/>
    <mergeCell ref="N557:O557"/>
    <mergeCell ref="P557:Q557"/>
    <mergeCell ref="F498:G498"/>
    <mergeCell ref="R490:S490"/>
    <mergeCell ref="L490:M490"/>
    <mergeCell ref="V548:W548"/>
    <mergeCell ref="D555:E555"/>
    <mergeCell ref="L563:M563"/>
    <mergeCell ref="F564:G564"/>
    <mergeCell ref="N558:O558"/>
    <mergeCell ref="D554:E554"/>
    <mergeCell ref="T557:U557"/>
    <mergeCell ref="V553:W553"/>
    <mergeCell ref="R566:S566"/>
    <mergeCell ref="T566:U566"/>
    <mergeCell ref="V566:W566"/>
    <mergeCell ref="L547:M547"/>
    <mergeCell ref="F548:G548"/>
    <mergeCell ref="H548:I548"/>
    <mergeCell ref="J548:K548"/>
    <mergeCell ref="L546:M546"/>
    <mergeCell ref="N546:O546"/>
    <mergeCell ref="P546:Q546"/>
    <mergeCell ref="P549:Q549"/>
    <mergeCell ref="J550:K550"/>
    <mergeCell ref="L555:M555"/>
    <mergeCell ref="H555:I555"/>
    <mergeCell ref="P550:Q550"/>
    <mergeCell ref="P553:Q553"/>
    <mergeCell ref="N551:O551"/>
    <mergeCell ref="P551:Q551"/>
    <mergeCell ref="N550:O550"/>
    <mergeCell ref="N547:O547"/>
    <mergeCell ref="F556:G556"/>
    <mergeCell ref="F496:G496"/>
    <mergeCell ref="F554:G554"/>
    <mergeCell ref="P547:Q547"/>
    <mergeCell ref="H546:I546"/>
    <mergeCell ref="V547:W547"/>
    <mergeCell ref="T546:U546"/>
    <mergeCell ref="V558:W558"/>
    <mergeCell ref="T545:U545"/>
    <mergeCell ref="R545:S545"/>
    <mergeCell ref="T543:U543"/>
    <mergeCell ref="H479:I479"/>
    <mergeCell ref="F478:G478"/>
    <mergeCell ref="J487:K487"/>
    <mergeCell ref="V489:W489"/>
    <mergeCell ref="F481:Z481"/>
    <mergeCell ref="J489:K489"/>
    <mergeCell ref="P487:Q487"/>
    <mergeCell ref="T487:U487"/>
    <mergeCell ref="P499:Q499"/>
    <mergeCell ref="R498:S498"/>
    <mergeCell ref="T506:U506"/>
    <mergeCell ref="R496:S496"/>
    <mergeCell ref="J512:K512"/>
    <mergeCell ref="T512:U512"/>
    <mergeCell ref="L512:M512"/>
    <mergeCell ref="N512:O512"/>
    <mergeCell ref="P510:Q510"/>
    <mergeCell ref="R501:S501"/>
    <mergeCell ref="L489:M489"/>
    <mergeCell ref="H500:I500"/>
    <mergeCell ref="L500:M500"/>
    <mergeCell ref="F489:G489"/>
    <mergeCell ref="T552:U552"/>
    <mergeCell ref="D548:E548"/>
    <mergeCell ref="D551:E551"/>
    <mergeCell ref="F547:G547"/>
    <mergeCell ref="H547:I547"/>
    <mergeCell ref="J547:K547"/>
    <mergeCell ref="L548:M548"/>
    <mergeCell ref="F550:G550"/>
    <mergeCell ref="H550:I550"/>
    <mergeCell ref="F553:G553"/>
    <mergeCell ref="H551:I551"/>
    <mergeCell ref="D547:E547"/>
    <mergeCell ref="L552:M552"/>
    <mergeCell ref="T554:U554"/>
    <mergeCell ref="D550:E550"/>
    <mergeCell ref="D546:E546"/>
    <mergeCell ref="F546:G546"/>
    <mergeCell ref="R546:S546"/>
    <mergeCell ref="R547:S547"/>
    <mergeCell ref="T547:U547"/>
    <mergeCell ref="T553:U553"/>
    <mergeCell ref="N552:O552"/>
    <mergeCell ref="H553:I553"/>
    <mergeCell ref="H554:I554"/>
    <mergeCell ref="J553:K553"/>
    <mergeCell ref="N549:O549"/>
    <mergeCell ref="J546:K546"/>
    <mergeCell ref="N554:O554"/>
    <mergeCell ref="F552:G552"/>
    <mergeCell ref="H552:I552"/>
    <mergeCell ref="J552:K552"/>
    <mergeCell ref="D553:E553"/>
    <mergeCell ref="N548:O548"/>
    <mergeCell ref="P548:Q548"/>
    <mergeCell ref="L553:M553"/>
    <mergeCell ref="J551:K551"/>
    <mergeCell ref="N553:O553"/>
    <mergeCell ref="H511:I511"/>
    <mergeCell ref="D510:E510"/>
    <mergeCell ref="D512:E512"/>
    <mergeCell ref="L511:M511"/>
    <mergeCell ref="J513:K513"/>
    <mergeCell ref="N498:O498"/>
    <mergeCell ref="N499:O499"/>
    <mergeCell ref="F545:G545"/>
    <mergeCell ref="N542:O542"/>
    <mergeCell ref="F543:G543"/>
    <mergeCell ref="F539:Z539"/>
    <mergeCell ref="L508:M508"/>
    <mergeCell ref="R515:S515"/>
    <mergeCell ref="P514:Q514"/>
    <mergeCell ref="T500:U500"/>
    <mergeCell ref="L507:M507"/>
    <mergeCell ref="R512:S512"/>
    <mergeCell ref="F512:G512"/>
    <mergeCell ref="V510:W510"/>
    <mergeCell ref="D509:Z509"/>
    <mergeCell ref="V507:W507"/>
    <mergeCell ref="J543:K543"/>
    <mergeCell ref="F524:G524"/>
    <mergeCell ref="L529:M529"/>
    <mergeCell ref="N533:O533"/>
    <mergeCell ref="P533:Q533"/>
    <mergeCell ref="T499:U499"/>
    <mergeCell ref="H491:I491"/>
    <mergeCell ref="P491:Q491"/>
    <mergeCell ref="J492:K492"/>
    <mergeCell ref="F497:G497"/>
    <mergeCell ref="N491:O491"/>
    <mergeCell ref="N490:O490"/>
    <mergeCell ref="V496:W496"/>
    <mergeCell ref="R500:S500"/>
    <mergeCell ref="F506:G506"/>
    <mergeCell ref="F500:G500"/>
    <mergeCell ref="D502:X502"/>
    <mergeCell ref="D501:E501"/>
    <mergeCell ref="P501:Q501"/>
    <mergeCell ref="V497:W497"/>
    <mergeCell ref="J500:K500"/>
    <mergeCell ref="D498:E498"/>
    <mergeCell ref="N497:O497"/>
    <mergeCell ref="V490:W490"/>
    <mergeCell ref="V491:W491"/>
    <mergeCell ref="L498:M498"/>
    <mergeCell ref="J497:K497"/>
    <mergeCell ref="H498:I498"/>
    <mergeCell ref="P497:Q497"/>
    <mergeCell ref="L499:M499"/>
    <mergeCell ref="D491:E491"/>
    <mergeCell ref="D499:E499"/>
    <mergeCell ref="V501:W501"/>
    <mergeCell ref="V500:W500"/>
    <mergeCell ref="F490:G490"/>
    <mergeCell ref="N492:O492"/>
    <mergeCell ref="F491:G491"/>
    <mergeCell ref="F494:Z494"/>
    <mergeCell ref="V541:W541"/>
    <mergeCell ref="T531:U531"/>
    <mergeCell ref="J532:K532"/>
    <mergeCell ref="P542:Q542"/>
    <mergeCell ref="F541:G541"/>
    <mergeCell ref="P534:Q534"/>
    <mergeCell ref="V543:W543"/>
    <mergeCell ref="J544:K544"/>
    <mergeCell ref="T541:U541"/>
    <mergeCell ref="L541:M541"/>
    <mergeCell ref="P537:Q537"/>
    <mergeCell ref="N541:O541"/>
    <mergeCell ref="F537:G537"/>
    <mergeCell ref="T537:U537"/>
    <mergeCell ref="L536:M536"/>
    <mergeCell ref="V533:W533"/>
    <mergeCell ref="R543:S543"/>
    <mergeCell ref="F542:G542"/>
    <mergeCell ref="J533:K533"/>
    <mergeCell ref="L533:M533"/>
    <mergeCell ref="J534:K534"/>
    <mergeCell ref="R536:S536"/>
    <mergeCell ref="R544:S544"/>
    <mergeCell ref="P543:Q543"/>
    <mergeCell ref="N535:O535"/>
    <mergeCell ref="P532:Q532"/>
    <mergeCell ref="V531:W531"/>
    <mergeCell ref="T542:U542"/>
    <mergeCell ref="V545:W545"/>
    <mergeCell ref="F531:G531"/>
    <mergeCell ref="F544:G544"/>
    <mergeCell ref="D529:E529"/>
    <mergeCell ref="P536:Q536"/>
    <mergeCell ref="R524:S524"/>
    <mergeCell ref="P523:Q523"/>
    <mergeCell ref="J525:K525"/>
    <mergeCell ref="F518:Z518"/>
    <mergeCell ref="F523:G523"/>
    <mergeCell ref="H523:I523"/>
    <mergeCell ref="N523:O523"/>
    <mergeCell ref="J523:K523"/>
    <mergeCell ref="T524:U524"/>
    <mergeCell ref="L525:M525"/>
    <mergeCell ref="D526:X526"/>
    <mergeCell ref="H533:I533"/>
    <mergeCell ref="T533:U533"/>
    <mergeCell ref="V536:W536"/>
    <mergeCell ref="V521:W521"/>
    <mergeCell ref="C519:Z519"/>
    <mergeCell ref="D524:E524"/>
    <mergeCell ref="T529:U529"/>
    <mergeCell ref="L524:M524"/>
    <mergeCell ref="T534:U534"/>
    <mergeCell ref="N531:O531"/>
    <mergeCell ref="P531:Q531"/>
    <mergeCell ref="T521:U521"/>
    <mergeCell ref="L530:M530"/>
    <mergeCell ref="N530:O530"/>
    <mergeCell ref="V530:W530"/>
    <mergeCell ref="P530:Q530"/>
    <mergeCell ref="F530:G530"/>
    <mergeCell ref="H532:I532"/>
    <mergeCell ref="H534:I534"/>
    <mergeCell ref="F527:Z527"/>
    <mergeCell ref="R506:S506"/>
    <mergeCell ref="P506:Q506"/>
    <mergeCell ref="J508:K508"/>
    <mergeCell ref="R510:S510"/>
    <mergeCell ref="V508:W508"/>
    <mergeCell ref="L506:M506"/>
    <mergeCell ref="H506:I506"/>
    <mergeCell ref="V524:W524"/>
    <mergeCell ref="V511:W511"/>
    <mergeCell ref="T507:U507"/>
    <mergeCell ref="R508:S508"/>
    <mergeCell ref="J507:K507"/>
    <mergeCell ref="P524:Q524"/>
    <mergeCell ref="D517:X517"/>
    <mergeCell ref="T515:U515"/>
    <mergeCell ref="V515:W515"/>
    <mergeCell ref="R514:S514"/>
    <mergeCell ref="R507:S507"/>
    <mergeCell ref="D521:E521"/>
    <mergeCell ref="D516:E516"/>
    <mergeCell ref="H521:I521"/>
    <mergeCell ref="F514:G514"/>
    <mergeCell ref="N529:O529"/>
    <mergeCell ref="J529:K529"/>
    <mergeCell ref="F516:G516"/>
    <mergeCell ref="L514:M514"/>
    <mergeCell ref="T590:U590"/>
    <mergeCell ref="D544:E544"/>
    <mergeCell ref="D533:E533"/>
    <mergeCell ref="T544:U544"/>
    <mergeCell ref="D536:E536"/>
    <mergeCell ref="R542:S542"/>
    <mergeCell ref="D590:E590"/>
    <mergeCell ref="F590:G590"/>
    <mergeCell ref="H590:I590"/>
    <mergeCell ref="J590:K590"/>
    <mergeCell ref="L590:M590"/>
    <mergeCell ref="N590:O590"/>
    <mergeCell ref="P590:Q590"/>
    <mergeCell ref="R590:S590"/>
    <mergeCell ref="T530:U530"/>
    <mergeCell ref="N532:O532"/>
    <mergeCell ref="H516:I516"/>
    <mergeCell ref="D522:Z522"/>
    <mergeCell ref="J524:K524"/>
    <mergeCell ref="N524:O524"/>
    <mergeCell ref="H524:I524"/>
    <mergeCell ref="L543:M543"/>
    <mergeCell ref="P545:Q545"/>
    <mergeCell ref="H543:I543"/>
    <mergeCell ref="J545:K545"/>
    <mergeCell ref="H542:I542"/>
    <mergeCell ref="L542:M542"/>
    <mergeCell ref="N545:O545"/>
    <mergeCell ref="N543:O543"/>
    <mergeCell ref="H545:I545"/>
    <mergeCell ref="H541:I541"/>
    <mergeCell ref="D531:E531"/>
    <mergeCell ref="V512:W512"/>
    <mergeCell ref="T514:U514"/>
    <mergeCell ref="H501:I501"/>
    <mergeCell ref="N501:O501"/>
    <mergeCell ref="D523:E523"/>
    <mergeCell ref="D525:E525"/>
    <mergeCell ref="T525:U525"/>
    <mergeCell ref="D505:Z505"/>
    <mergeCell ref="J506:K506"/>
    <mergeCell ref="H515:I515"/>
    <mergeCell ref="J515:K515"/>
    <mergeCell ref="N521:O521"/>
    <mergeCell ref="R521:S521"/>
    <mergeCell ref="N511:O511"/>
    <mergeCell ref="J521:K521"/>
    <mergeCell ref="D494:E494"/>
    <mergeCell ref="L537:M537"/>
    <mergeCell ref="V537:W537"/>
    <mergeCell ref="R537:S537"/>
    <mergeCell ref="F534:G534"/>
    <mergeCell ref="T513:U513"/>
    <mergeCell ref="N513:O513"/>
    <mergeCell ref="V499:W499"/>
    <mergeCell ref="N516:O516"/>
    <mergeCell ref="P513:Q513"/>
    <mergeCell ref="R513:S513"/>
    <mergeCell ref="T508:U508"/>
    <mergeCell ref="T516:U516"/>
    <mergeCell ref="H531:I531"/>
    <mergeCell ref="J531:K531"/>
    <mergeCell ref="L531:M531"/>
    <mergeCell ref="R531:S531"/>
    <mergeCell ref="D597:E597"/>
    <mergeCell ref="F597:Z597"/>
    <mergeCell ref="D596:X596"/>
    <mergeCell ref="D552:E552"/>
    <mergeCell ref="D549:E549"/>
    <mergeCell ref="F555:G555"/>
    <mergeCell ref="P552:Q552"/>
    <mergeCell ref="J558:K558"/>
    <mergeCell ref="F551:G551"/>
    <mergeCell ref="F549:G549"/>
    <mergeCell ref="H549:I549"/>
    <mergeCell ref="J549:K549"/>
    <mergeCell ref="L549:M549"/>
    <mergeCell ref="L551:M551"/>
    <mergeCell ref="D560:X560"/>
    <mergeCell ref="J554:K554"/>
    <mergeCell ref="V532:W532"/>
    <mergeCell ref="D534:E534"/>
    <mergeCell ref="T536:U536"/>
    <mergeCell ref="D545:E545"/>
    <mergeCell ref="V534:W534"/>
    <mergeCell ref="L534:M534"/>
    <mergeCell ref="T532:U532"/>
    <mergeCell ref="J536:K536"/>
    <mergeCell ref="N536:O536"/>
    <mergeCell ref="V535:W535"/>
    <mergeCell ref="J542:K542"/>
    <mergeCell ref="H544:I544"/>
    <mergeCell ref="N534:O534"/>
    <mergeCell ref="R533:S533"/>
    <mergeCell ref="R534:S534"/>
    <mergeCell ref="V544:W544"/>
    <mergeCell ref="D489:E489"/>
    <mergeCell ref="H510:I510"/>
    <mergeCell ref="J510:K510"/>
    <mergeCell ref="N508:O508"/>
    <mergeCell ref="D508:E508"/>
    <mergeCell ref="F508:G508"/>
    <mergeCell ref="H512:I512"/>
    <mergeCell ref="L513:M513"/>
    <mergeCell ref="D511:E511"/>
    <mergeCell ref="F511:G511"/>
    <mergeCell ref="L515:M515"/>
    <mergeCell ref="H514:I514"/>
    <mergeCell ref="J514:K514"/>
    <mergeCell ref="F529:G529"/>
    <mergeCell ref="D513:E513"/>
    <mergeCell ref="D518:E518"/>
    <mergeCell ref="H530:I530"/>
    <mergeCell ref="J530:K530"/>
    <mergeCell ref="D492:E492"/>
    <mergeCell ref="J516:K516"/>
    <mergeCell ref="L510:M510"/>
    <mergeCell ref="H525:I525"/>
    <mergeCell ref="D493:X493"/>
    <mergeCell ref="R499:S499"/>
    <mergeCell ref="F525:G525"/>
    <mergeCell ref="D527:E527"/>
    <mergeCell ref="H529:I529"/>
    <mergeCell ref="V529:W529"/>
    <mergeCell ref="F515:G515"/>
    <mergeCell ref="V513:W513"/>
    <mergeCell ref="J496:K496"/>
    <mergeCell ref="L496:M496"/>
    <mergeCell ref="L532:M532"/>
    <mergeCell ref="D539:E539"/>
    <mergeCell ref="D537:E537"/>
    <mergeCell ref="L545:M545"/>
    <mergeCell ref="D87:E87"/>
    <mergeCell ref="J119:K119"/>
    <mergeCell ref="D74:E74"/>
    <mergeCell ref="F74:G74"/>
    <mergeCell ref="L73:M73"/>
    <mergeCell ref="V542:W542"/>
    <mergeCell ref="H536:I536"/>
    <mergeCell ref="D150:E150"/>
    <mergeCell ref="N120:O120"/>
    <mergeCell ref="L129:M129"/>
    <mergeCell ref="N179:O179"/>
    <mergeCell ref="H182:I182"/>
    <mergeCell ref="D182:E182"/>
    <mergeCell ref="H181:I181"/>
    <mergeCell ref="N182:O182"/>
    <mergeCell ref="P181:Q181"/>
    <mergeCell ref="P138:Q138"/>
    <mergeCell ref="D138:E138"/>
    <mergeCell ref="D121:E121"/>
    <mergeCell ref="F121:G121"/>
    <mergeCell ref="H499:I499"/>
    <mergeCell ref="H186:I186"/>
    <mergeCell ref="J511:K511"/>
    <mergeCell ref="D542:E542"/>
    <mergeCell ref="D541:E541"/>
    <mergeCell ref="D379:X379"/>
    <mergeCell ref="R120:S120"/>
    <mergeCell ref="V79:W79"/>
    <mergeCell ref="L150:M150"/>
    <mergeCell ref="F145:Z145"/>
    <mergeCell ref="H148:I148"/>
    <mergeCell ref="L79:M79"/>
    <mergeCell ref="J92:K92"/>
    <mergeCell ref="L92:M92"/>
    <mergeCell ref="N92:O92"/>
    <mergeCell ref="P92:Q92"/>
    <mergeCell ref="H112:I112"/>
    <mergeCell ref="J112:K112"/>
    <mergeCell ref="F83:G83"/>
    <mergeCell ref="N79:O79"/>
    <mergeCell ref="H79:I79"/>
    <mergeCell ref="R86:S86"/>
    <mergeCell ref="T86:U86"/>
    <mergeCell ref="R93:S93"/>
    <mergeCell ref="T93:U93"/>
    <mergeCell ref="F94:G94"/>
    <mergeCell ref="H94:I94"/>
    <mergeCell ref="J94:K94"/>
    <mergeCell ref="L94:M94"/>
    <mergeCell ref="N94:O94"/>
    <mergeCell ref="P94:Q94"/>
    <mergeCell ref="R94:S94"/>
    <mergeCell ref="T94:U94"/>
    <mergeCell ref="R99:S99"/>
    <mergeCell ref="R87:S87"/>
    <mergeCell ref="T87:U87"/>
    <mergeCell ref="J86:K86"/>
    <mergeCell ref="L86:M86"/>
    <mergeCell ref="N86:O86"/>
    <mergeCell ref="T79:U79"/>
    <mergeCell ref="D107:X107"/>
    <mergeCell ref="D108:E108"/>
    <mergeCell ref="F108:Z108"/>
    <mergeCell ref="V93:W93"/>
    <mergeCell ref="D97:Z97"/>
    <mergeCell ref="D98:Z98"/>
    <mergeCell ref="D99:E99"/>
    <mergeCell ref="F99:G99"/>
    <mergeCell ref="H99:I99"/>
    <mergeCell ref="J99:K99"/>
    <mergeCell ref="L99:M99"/>
    <mergeCell ref="N99:O99"/>
    <mergeCell ref="P99:Q99"/>
    <mergeCell ref="D94:E94"/>
    <mergeCell ref="P86:Q86"/>
    <mergeCell ref="D11:E11"/>
    <mergeCell ref="D75:Z75"/>
    <mergeCell ref="P73:Q73"/>
    <mergeCell ref="R73:S73"/>
    <mergeCell ref="F87:G87"/>
    <mergeCell ref="H87:I87"/>
    <mergeCell ref="J87:K87"/>
    <mergeCell ref="L87:M87"/>
    <mergeCell ref="N87:O87"/>
    <mergeCell ref="L83:M83"/>
    <mergeCell ref="N83:O83"/>
    <mergeCell ref="H51:I51"/>
    <mergeCell ref="J71:K71"/>
    <mergeCell ref="L71:M71"/>
    <mergeCell ref="N71:O71"/>
    <mergeCell ref="L16:M16"/>
    <mergeCell ref="N16:O16"/>
    <mergeCell ref="P20:Q20"/>
    <mergeCell ref="F79:G79"/>
    <mergeCell ref="F77:G77"/>
    <mergeCell ref="V83:W83"/>
    <mergeCell ref="N78:O78"/>
    <mergeCell ref="P78:Q78"/>
    <mergeCell ref="V25:W25"/>
    <mergeCell ref="D26:E26"/>
    <mergeCell ref="T26:U26"/>
    <mergeCell ref="H72:I72"/>
    <mergeCell ref="J72:K72"/>
    <mergeCell ref="L72:M72"/>
    <mergeCell ref="D25:E25"/>
    <mergeCell ref="D28:E28"/>
    <mergeCell ref="T28:U28"/>
    <mergeCell ref="V28:W28"/>
    <mergeCell ref="D29:E29"/>
    <mergeCell ref="F29:G29"/>
    <mergeCell ref="H29:I29"/>
    <mergeCell ref="J29:K29"/>
    <mergeCell ref="L29:M29"/>
    <mergeCell ref="N29:O29"/>
    <mergeCell ref="P29:Q29"/>
    <mergeCell ref="R29:S29"/>
    <mergeCell ref="T29:U29"/>
    <mergeCell ref="D54:E54"/>
    <mergeCell ref="J52:K52"/>
    <mergeCell ref="P52:Q52"/>
    <mergeCell ref="P46:Q46"/>
    <mergeCell ref="T50:U50"/>
    <mergeCell ref="D63:E63"/>
    <mergeCell ref="F63:G63"/>
    <mergeCell ref="H63:I63"/>
    <mergeCell ref="J63:K63"/>
    <mergeCell ref="L63:M63"/>
    <mergeCell ref="F35:G35"/>
    <mergeCell ref="H83:I83"/>
    <mergeCell ref="J83:K83"/>
    <mergeCell ref="J27:K27"/>
    <mergeCell ref="L27:M27"/>
    <mergeCell ref="N46:O46"/>
    <mergeCell ref="P45:Q45"/>
    <mergeCell ref="P76:Q76"/>
    <mergeCell ref="R76:S76"/>
    <mergeCell ref="L74:M74"/>
    <mergeCell ref="T74:U74"/>
    <mergeCell ref="P72:Q72"/>
    <mergeCell ref="N57:O57"/>
    <mergeCell ref="P57:Q57"/>
    <mergeCell ref="R57:S57"/>
    <mergeCell ref="T57:U57"/>
    <mergeCell ref="T46:U46"/>
    <mergeCell ref="P59:Q59"/>
    <mergeCell ref="R59:S59"/>
    <mergeCell ref="T59:U59"/>
    <mergeCell ref="D70:Z70"/>
    <mergeCell ref="L56:M56"/>
    <mergeCell ref="N56:O56"/>
    <mergeCell ref="P56:Q56"/>
    <mergeCell ref="D43:E43"/>
    <mergeCell ref="D40:E40"/>
    <mergeCell ref="F40:G40"/>
    <mergeCell ref="V61:W61"/>
    <mergeCell ref="P74:Q74"/>
    <mergeCell ref="T52:U52"/>
    <mergeCell ref="F23:Z23"/>
    <mergeCell ref="V46:W46"/>
    <mergeCell ref="V45:W45"/>
    <mergeCell ref="J47:K47"/>
    <mergeCell ref="L47:M47"/>
    <mergeCell ref="R50:S50"/>
    <mergeCell ref="V26:W26"/>
    <mergeCell ref="T27:U27"/>
    <mergeCell ref="V27:W27"/>
    <mergeCell ref="F28:G28"/>
    <mergeCell ref="H28:I28"/>
    <mergeCell ref="J28:K28"/>
    <mergeCell ref="L28:M28"/>
    <mergeCell ref="N28:O28"/>
    <mergeCell ref="P28:Q28"/>
    <mergeCell ref="R28:S28"/>
    <mergeCell ref="T25:U25"/>
    <mergeCell ref="P35:Q35"/>
    <mergeCell ref="T34:U34"/>
    <mergeCell ref="P50:Q50"/>
    <mergeCell ref="J49:K49"/>
    <mergeCell ref="P49:Q49"/>
    <mergeCell ref="N49:O49"/>
    <mergeCell ref="R46:S46"/>
    <mergeCell ref="N50:O50"/>
    <mergeCell ref="H50:I50"/>
    <mergeCell ref="F49:G49"/>
    <mergeCell ref="T45:U45"/>
    <mergeCell ref="V34:W34"/>
    <mergeCell ref="H25:I25"/>
    <mergeCell ref="D91:Z91"/>
    <mergeCell ref="D92:E92"/>
    <mergeCell ref="F92:G92"/>
    <mergeCell ref="N72:O72"/>
    <mergeCell ref="R74:S74"/>
    <mergeCell ref="D88:X88"/>
    <mergeCell ref="J15:K15"/>
    <mergeCell ref="V48:W48"/>
    <mergeCell ref="V47:W47"/>
    <mergeCell ref="L50:M50"/>
    <mergeCell ref="V35:W35"/>
    <mergeCell ref="R47:S47"/>
    <mergeCell ref="R48:S48"/>
    <mergeCell ref="T47:U47"/>
    <mergeCell ref="V72:W72"/>
    <mergeCell ref="T51:U51"/>
    <mergeCell ref="H76:I76"/>
    <mergeCell ref="P71:Q71"/>
    <mergeCell ref="J76:K76"/>
    <mergeCell ref="L76:M76"/>
    <mergeCell ref="T76:U76"/>
    <mergeCell ref="J73:K73"/>
    <mergeCell ref="N76:O76"/>
    <mergeCell ref="D36:E36"/>
    <mergeCell ref="H36:I36"/>
    <mergeCell ref="F52:G52"/>
    <mergeCell ref="H52:I52"/>
    <mergeCell ref="D45:E45"/>
    <mergeCell ref="F73:G73"/>
    <mergeCell ref="D52:E52"/>
    <mergeCell ref="L52:M52"/>
    <mergeCell ref="T497:U497"/>
    <mergeCell ref="P489:Q489"/>
    <mergeCell ref="V485:W485"/>
    <mergeCell ref="V488:W488"/>
    <mergeCell ref="H490:I490"/>
    <mergeCell ref="P498:Q498"/>
    <mergeCell ref="T496:U496"/>
    <mergeCell ref="L491:M491"/>
    <mergeCell ref="R489:S489"/>
    <mergeCell ref="H489:I489"/>
    <mergeCell ref="H496:I496"/>
    <mergeCell ref="H492:I492"/>
    <mergeCell ref="H497:I497"/>
    <mergeCell ref="J488:K488"/>
    <mergeCell ref="T491:U491"/>
    <mergeCell ref="V492:W492"/>
    <mergeCell ref="P492:Q492"/>
    <mergeCell ref="R492:S492"/>
    <mergeCell ref="R491:S491"/>
    <mergeCell ref="J486:K486"/>
    <mergeCell ref="J490:K490"/>
    <mergeCell ref="T490:U490"/>
    <mergeCell ref="P490:Q490"/>
    <mergeCell ref="P496:Q496"/>
    <mergeCell ref="V498:W498"/>
    <mergeCell ref="H488:I488"/>
    <mergeCell ref="T492:U492"/>
    <mergeCell ref="N488:O488"/>
    <mergeCell ref="N496:O496"/>
    <mergeCell ref="L497:M497"/>
    <mergeCell ref="L492:M492"/>
    <mergeCell ref="V546:W546"/>
    <mergeCell ref="D497:E497"/>
    <mergeCell ref="D496:E496"/>
    <mergeCell ref="D535:E535"/>
    <mergeCell ref="F535:G535"/>
    <mergeCell ref="H535:I535"/>
    <mergeCell ref="J535:K535"/>
    <mergeCell ref="L535:M535"/>
    <mergeCell ref="H537:I537"/>
    <mergeCell ref="D538:X538"/>
    <mergeCell ref="N537:O537"/>
    <mergeCell ref="D490:E490"/>
    <mergeCell ref="V523:W523"/>
    <mergeCell ref="D543:E543"/>
    <mergeCell ref="R488:S488"/>
    <mergeCell ref="P486:Q486"/>
    <mergeCell ref="N486:O486"/>
    <mergeCell ref="F503:Z503"/>
    <mergeCell ref="N500:O500"/>
    <mergeCell ref="F487:G487"/>
    <mergeCell ref="F486:G486"/>
    <mergeCell ref="J499:K499"/>
    <mergeCell ref="F492:G492"/>
    <mergeCell ref="F499:G499"/>
    <mergeCell ref="T535:U535"/>
    <mergeCell ref="F533:G533"/>
    <mergeCell ref="D503:E503"/>
    <mergeCell ref="T489:U489"/>
    <mergeCell ref="R523:S523"/>
    <mergeCell ref="H487:I487"/>
    <mergeCell ref="L488:M488"/>
    <mergeCell ref="N489:O489"/>
    <mergeCell ref="F414:G414"/>
    <mergeCell ref="H414:I414"/>
    <mergeCell ref="R529:S529"/>
    <mergeCell ref="J537:K537"/>
    <mergeCell ref="P529:Q529"/>
    <mergeCell ref="P535:Q535"/>
    <mergeCell ref="R497:S497"/>
    <mergeCell ref="J541:K541"/>
    <mergeCell ref="F521:G521"/>
    <mergeCell ref="D515:E515"/>
    <mergeCell ref="L521:M521"/>
    <mergeCell ref="N525:O525"/>
    <mergeCell ref="P525:Q525"/>
    <mergeCell ref="V525:W525"/>
    <mergeCell ref="R525:S525"/>
    <mergeCell ref="P516:Q516"/>
    <mergeCell ref="F513:G513"/>
    <mergeCell ref="H513:I513"/>
    <mergeCell ref="R532:S532"/>
    <mergeCell ref="R530:S530"/>
    <mergeCell ref="P508:Q508"/>
    <mergeCell ref="N507:O507"/>
    <mergeCell ref="T498:U498"/>
    <mergeCell ref="J498:K498"/>
    <mergeCell ref="R541:S541"/>
    <mergeCell ref="R535:S535"/>
    <mergeCell ref="D530:E530"/>
    <mergeCell ref="F536:G536"/>
    <mergeCell ref="P541:Q541"/>
    <mergeCell ref="D532:E532"/>
    <mergeCell ref="F532:G532"/>
    <mergeCell ref="V506:W506"/>
    <mergeCell ref="D416:Z416"/>
    <mergeCell ref="D417:E417"/>
    <mergeCell ref="F417:G417"/>
    <mergeCell ref="H417:I417"/>
    <mergeCell ref="V474:W474"/>
    <mergeCell ref="D483:E483"/>
    <mergeCell ref="T488:U488"/>
    <mergeCell ref="R485:S485"/>
    <mergeCell ref="V477:W477"/>
    <mergeCell ref="P476:Q476"/>
    <mergeCell ref="P475:Q475"/>
    <mergeCell ref="L477:M477"/>
    <mergeCell ref="L484:M484"/>
    <mergeCell ref="P483:Q483"/>
    <mergeCell ref="P479:Q479"/>
    <mergeCell ref="V486:W486"/>
    <mergeCell ref="H483:I483"/>
    <mergeCell ref="H484:I484"/>
    <mergeCell ref="J479:K479"/>
    <mergeCell ref="D479:E479"/>
    <mergeCell ref="F488:G488"/>
    <mergeCell ref="P488:Q488"/>
    <mergeCell ref="T486:U486"/>
    <mergeCell ref="T485:U485"/>
    <mergeCell ref="D488:E488"/>
    <mergeCell ref="N477:O477"/>
    <mergeCell ref="T477:U477"/>
    <mergeCell ref="F477:G477"/>
    <mergeCell ref="D466:E466"/>
    <mergeCell ref="L475:M475"/>
    <mergeCell ref="R476:S476"/>
    <mergeCell ref="R478:S478"/>
    <mergeCell ref="R487:S487"/>
    <mergeCell ref="L487:M487"/>
    <mergeCell ref="T484:U484"/>
    <mergeCell ref="V487:W487"/>
    <mergeCell ref="F485:G485"/>
    <mergeCell ref="J485:K485"/>
    <mergeCell ref="N485:O485"/>
    <mergeCell ref="F483:G483"/>
    <mergeCell ref="V484:W484"/>
    <mergeCell ref="D487:E487"/>
    <mergeCell ref="N483:O483"/>
    <mergeCell ref="D486:E486"/>
    <mergeCell ref="L483:M483"/>
    <mergeCell ref="D481:E481"/>
    <mergeCell ref="D478:E478"/>
    <mergeCell ref="L485:M485"/>
    <mergeCell ref="L486:M486"/>
    <mergeCell ref="P485:Q485"/>
    <mergeCell ref="F484:G484"/>
    <mergeCell ref="F479:G479"/>
    <mergeCell ref="T479:U479"/>
    <mergeCell ref="N478:O478"/>
    <mergeCell ref="J483:K483"/>
    <mergeCell ref="T483:U483"/>
    <mergeCell ref="N487:O487"/>
    <mergeCell ref="H485:I485"/>
    <mergeCell ref="D484:E484"/>
    <mergeCell ref="R484:S484"/>
    <mergeCell ref="P484:Q484"/>
    <mergeCell ref="J25:K25"/>
    <mergeCell ref="L25:M25"/>
    <mergeCell ref="N25:O25"/>
    <mergeCell ref="P25:Q25"/>
    <mergeCell ref="R25:S25"/>
    <mergeCell ref="F26:G26"/>
    <mergeCell ref="H26:I26"/>
    <mergeCell ref="J26:K26"/>
    <mergeCell ref="L26:M26"/>
    <mergeCell ref="N26:O26"/>
    <mergeCell ref="P26:Q26"/>
    <mergeCell ref="R26:S26"/>
    <mergeCell ref="F59:G59"/>
    <mergeCell ref="H59:I59"/>
    <mergeCell ref="J59:K59"/>
    <mergeCell ref="R56:S56"/>
    <mergeCell ref="J51:K51"/>
    <mergeCell ref="L51:M51"/>
    <mergeCell ref="F25:G25"/>
    <mergeCell ref="F27:G27"/>
    <mergeCell ref="H27:I27"/>
    <mergeCell ref="L36:M36"/>
    <mergeCell ref="N47:O47"/>
    <mergeCell ref="D30:X30"/>
    <mergeCell ref="D33:E33"/>
    <mergeCell ref="L33:M33"/>
    <mergeCell ref="N33:O33"/>
    <mergeCell ref="F38:Z38"/>
    <mergeCell ref="N45:O45"/>
    <mergeCell ref="F45:G45"/>
    <mergeCell ref="R45:S45"/>
    <mergeCell ref="D42:X42"/>
    <mergeCell ref="D76:E76"/>
    <mergeCell ref="F76:G76"/>
    <mergeCell ref="H74:I74"/>
    <mergeCell ref="J78:K78"/>
    <mergeCell ref="L78:M78"/>
    <mergeCell ref="H77:I77"/>
    <mergeCell ref="L479:M479"/>
    <mergeCell ref="R486:S486"/>
    <mergeCell ref="L390:M390"/>
    <mergeCell ref="N390:O390"/>
    <mergeCell ref="J93:K93"/>
    <mergeCell ref="L93:M93"/>
    <mergeCell ref="P87:Q87"/>
    <mergeCell ref="R263:S263"/>
    <mergeCell ref="F217:Z217"/>
    <mergeCell ref="T478:U478"/>
    <mergeCell ref="V483:W483"/>
    <mergeCell ref="P478:Q478"/>
    <mergeCell ref="N479:O479"/>
    <mergeCell ref="D480:X480"/>
    <mergeCell ref="J484:K484"/>
    <mergeCell ref="N484:O484"/>
    <mergeCell ref="H486:I486"/>
    <mergeCell ref="R483:S483"/>
    <mergeCell ref="D485:E485"/>
    <mergeCell ref="D226:Z226"/>
    <mergeCell ref="D224:Z224"/>
    <mergeCell ref="D225:E225"/>
    <mergeCell ref="F225:G225"/>
    <mergeCell ref="H225:I225"/>
    <mergeCell ref="J225:K225"/>
    <mergeCell ref="L468:M468"/>
    <mergeCell ref="V33:W33"/>
    <mergeCell ref="T48:U48"/>
    <mergeCell ref="F50:G50"/>
    <mergeCell ref="F51:G51"/>
    <mergeCell ref="A84:A85"/>
    <mergeCell ref="B84:B85"/>
    <mergeCell ref="D84:E84"/>
    <mergeCell ref="F84:G84"/>
    <mergeCell ref="H84:I84"/>
    <mergeCell ref="J84:K84"/>
    <mergeCell ref="L84:M84"/>
    <mergeCell ref="N84:O84"/>
    <mergeCell ref="P84:Q84"/>
    <mergeCell ref="R84:S84"/>
    <mergeCell ref="T84:U84"/>
    <mergeCell ref="V84:W84"/>
    <mergeCell ref="D85:Z85"/>
    <mergeCell ref="D71:E71"/>
    <mergeCell ref="F71:G71"/>
    <mergeCell ref="T77:U77"/>
    <mergeCell ref="V71:W71"/>
    <mergeCell ref="T73:U73"/>
    <mergeCell ref="H73:I73"/>
    <mergeCell ref="H57:I57"/>
    <mergeCell ref="J57:K57"/>
    <mergeCell ref="L57:M57"/>
    <mergeCell ref="D46:E46"/>
    <mergeCell ref="V51:W51"/>
    <mergeCell ref="P51:Q51"/>
    <mergeCell ref="J50:K50"/>
    <mergeCell ref="V50:W50"/>
    <mergeCell ref="H35:I35"/>
    <mergeCell ref="D35:E35"/>
    <mergeCell ref="V36:W36"/>
    <mergeCell ref="R36:S36"/>
    <mergeCell ref="N36:O36"/>
    <mergeCell ref="P36:Q36"/>
    <mergeCell ref="J41:K41"/>
    <mergeCell ref="L41:M41"/>
    <mergeCell ref="N41:O41"/>
    <mergeCell ref="P41:Q41"/>
    <mergeCell ref="R41:S41"/>
    <mergeCell ref="T41:U41"/>
    <mergeCell ref="V41:W41"/>
    <mergeCell ref="L45:M45"/>
    <mergeCell ref="R51:S51"/>
    <mergeCell ref="J46:K46"/>
    <mergeCell ref="F46:G46"/>
    <mergeCell ref="H46:I46"/>
    <mergeCell ref="L46:M46"/>
    <mergeCell ref="H40:I40"/>
    <mergeCell ref="J40:K40"/>
    <mergeCell ref="L40:M40"/>
    <mergeCell ref="N40:O40"/>
    <mergeCell ref="P40:Q40"/>
    <mergeCell ref="R40:S40"/>
    <mergeCell ref="F43:Z43"/>
    <mergeCell ref="T40:U40"/>
    <mergeCell ref="V40:W40"/>
    <mergeCell ref="D41:E41"/>
    <mergeCell ref="F41:G41"/>
    <mergeCell ref="J35:K35"/>
    <mergeCell ref="J36:K36"/>
    <mergeCell ref="H41:I41"/>
    <mergeCell ref="L59:M59"/>
    <mergeCell ref="N59:O59"/>
    <mergeCell ref="D67:X67"/>
    <mergeCell ref="D68:E68"/>
    <mergeCell ref="F68:Z68"/>
    <mergeCell ref="F47:G47"/>
    <mergeCell ref="L49:M49"/>
    <mergeCell ref="R49:S49"/>
    <mergeCell ref="P63:Q63"/>
    <mergeCell ref="R63:S63"/>
    <mergeCell ref="T63:U63"/>
    <mergeCell ref="V63:W63"/>
    <mergeCell ref="D64:E64"/>
    <mergeCell ref="F64:G64"/>
    <mergeCell ref="H64:I64"/>
    <mergeCell ref="J64:K64"/>
    <mergeCell ref="L64:M64"/>
    <mergeCell ref="N64:O64"/>
    <mergeCell ref="P64:Q64"/>
    <mergeCell ref="D58:E58"/>
    <mergeCell ref="F58:G58"/>
    <mergeCell ref="H58:I58"/>
    <mergeCell ref="J58:K58"/>
    <mergeCell ref="L58:M58"/>
    <mergeCell ref="N58:O58"/>
    <mergeCell ref="P58:Q58"/>
    <mergeCell ref="R58:S58"/>
    <mergeCell ref="D53:X53"/>
    <mergeCell ref="D50:E50"/>
    <mergeCell ref="D51:E51"/>
    <mergeCell ref="N51:O51"/>
    <mergeCell ref="D56:E56"/>
    <mergeCell ref="F56:G56"/>
    <mergeCell ref="H56:I56"/>
    <mergeCell ref="J56:K56"/>
    <mergeCell ref="L62:M62"/>
    <mergeCell ref="N62:O62"/>
    <mergeCell ref="P62:Q62"/>
    <mergeCell ref="R62:S62"/>
    <mergeCell ref="T62:U62"/>
    <mergeCell ref="F62:G62"/>
    <mergeCell ref="H62:I62"/>
    <mergeCell ref="J62:K62"/>
    <mergeCell ref="V62:W62"/>
    <mergeCell ref="V59:W59"/>
    <mergeCell ref="T58:U58"/>
    <mergeCell ref="V58:W58"/>
    <mergeCell ref="D59:E59"/>
    <mergeCell ref="V57:W57"/>
    <mergeCell ref="T56:U56"/>
    <mergeCell ref="V56:W56"/>
    <mergeCell ref="D60:E60"/>
    <mergeCell ref="F60:G60"/>
    <mergeCell ref="H60:I60"/>
    <mergeCell ref="J60:K60"/>
    <mergeCell ref="L60:M60"/>
    <mergeCell ref="N60:O60"/>
    <mergeCell ref="P60:Q60"/>
    <mergeCell ref="R60:S60"/>
    <mergeCell ref="T60:U60"/>
    <mergeCell ref="V60:W60"/>
    <mergeCell ref="D61:E61"/>
    <mergeCell ref="F61:G61"/>
    <mergeCell ref="H61:I61"/>
    <mergeCell ref="N52:O52"/>
    <mergeCell ref="R52:S52"/>
    <mergeCell ref="V52:W52"/>
    <mergeCell ref="D57:E57"/>
    <mergeCell ref="F57:G57"/>
    <mergeCell ref="V94:W94"/>
    <mergeCell ref="H71:I71"/>
    <mergeCell ref="D79:E79"/>
    <mergeCell ref="D86:E86"/>
    <mergeCell ref="F86:G86"/>
    <mergeCell ref="P83:Q83"/>
    <mergeCell ref="R83:S83"/>
    <mergeCell ref="V73:W73"/>
    <mergeCell ref="T78:U78"/>
    <mergeCell ref="V78:W78"/>
    <mergeCell ref="V77:W77"/>
    <mergeCell ref="V76:W76"/>
    <mergeCell ref="R77:S77"/>
    <mergeCell ref="R92:S92"/>
    <mergeCell ref="T92:U92"/>
    <mergeCell ref="V92:W92"/>
    <mergeCell ref="D93:E93"/>
    <mergeCell ref="F93:G93"/>
    <mergeCell ref="H93:I93"/>
    <mergeCell ref="N93:O93"/>
    <mergeCell ref="P93:Q93"/>
    <mergeCell ref="R78:S78"/>
    <mergeCell ref="D78:E78"/>
    <mergeCell ref="D73:E73"/>
    <mergeCell ref="D89:E89"/>
    <mergeCell ref="T83:U83"/>
    <mergeCell ref="F72:G72"/>
    <mergeCell ref="R72:S72"/>
    <mergeCell ref="T72:U72"/>
    <mergeCell ref="J77:K77"/>
    <mergeCell ref="J79:K79"/>
    <mergeCell ref="R79:S79"/>
    <mergeCell ref="D95:E95"/>
    <mergeCell ref="F95:G95"/>
    <mergeCell ref="H95:I95"/>
    <mergeCell ref="J95:K95"/>
    <mergeCell ref="L95:M95"/>
    <mergeCell ref="N95:O95"/>
    <mergeCell ref="P95:Q95"/>
    <mergeCell ref="R95:S95"/>
    <mergeCell ref="T95:U95"/>
    <mergeCell ref="V95:W95"/>
    <mergeCell ref="D96:E96"/>
    <mergeCell ref="F96:G96"/>
    <mergeCell ref="H96:I96"/>
    <mergeCell ref="J96:K96"/>
    <mergeCell ref="L96:M96"/>
    <mergeCell ref="N96:O96"/>
    <mergeCell ref="P96:Q96"/>
    <mergeCell ref="R96:S96"/>
    <mergeCell ref="T96:U96"/>
    <mergeCell ref="V96:W96"/>
    <mergeCell ref="J74:K74"/>
    <mergeCell ref="D77:E77"/>
    <mergeCell ref="N73:O73"/>
    <mergeCell ref="D72:E72"/>
    <mergeCell ref="D81:E81"/>
    <mergeCell ref="F81:Z81"/>
    <mergeCell ref="D83:E83"/>
    <mergeCell ref="V99:W99"/>
    <mergeCell ref="D100:E100"/>
    <mergeCell ref="F100:G100"/>
    <mergeCell ref="H100:I100"/>
    <mergeCell ref="J100:K100"/>
    <mergeCell ref="L100:M100"/>
    <mergeCell ref="N100:O100"/>
    <mergeCell ref="P100:Q100"/>
    <mergeCell ref="R100:S100"/>
    <mergeCell ref="T100:U100"/>
    <mergeCell ref="V100:W100"/>
    <mergeCell ref="L101:M101"/>
    <mergeCell ref="N101:O101"/>
    <mergeCell ref="P101:Q101"/>
    <mergeCell ref="R101:S101"/>
    <mergeCell ref="T101:U101"/>
    <mergeCell ref="V101:W101"/>
    <mergeCell ref="T99:U99"/>
    <mergeCell ref="P230:Q230"/>
    <mergeCell ref="R230:S230"/>
    <mergeCell ref="T230:U230"/>
    <mergeCell ref="V230:W230"/>
    <mergeCell ref="D231:E231"/>
    <mergeCell ref="F231:G231"/>
    <mergeCell ref="H231:I231"/>
    <mergeCell ref="J231:K231"/>
    <mergeCell ref="L231:M231"/>
    <mergeCell ref="N231:O231"/>
    <mergeCell ref="P231:Q231"/>
    <mergeCell ref="R231:S231"/>
    <mergeCell ref="T231:U231"/>
    <mergeCell ref="V231:W231"/>
    <mergeCell ref="D232:Z232"/>
    <mergeCell ref="D233:E233"/>
    <mergeCell ref="F233:G233"/>
    <mergeCell ref="H233:I233"/>
    <mergeCell ref="J233:K233"/>
    <mergeCell ref="L233:M233"/>
    <mergeCell ref="N233:O233"/>
    <mergeCell ref="P233:Q233"/>
    <mergeCell ref="R233:S233"/>
    <mergeCell ref="T233:U233"/>
    <mergeCell ref="V233:W233"/>
    <mergeCell ref="N230:O230"/>
    <mergeCell ref="D234:Z234"/>
    <mergeCell ref="D235:Z235"/>
    <mergeCell ref="D236:E236"/>
    <mergeCell ref="F236:G236"/>
    <mergeCell ref="H236:I236"/>
    <mergeCell ref="J236:K236"/>
    <mergeCell ref="L236:M236"/>
    <mergeCell ref="N236:O236"/>
    <mergeCell ref="P236:Q236"/>
    <mergeCell ref="R236:S236"/>
    <mergeCell ref="T236:U236"/>
    <mergeCell ref="V236:W236"/>
    <mergeCell ref="D237:E237"/>
    <mergeCell ref="F237:G237"/>
    <mergeCell ref="H237:I237"/>
    <mergeCell ref="J237:K237"/>
    <mergeCell ref="L237:M237"/>
    <mergeCell ref="N237:O237"/>
    <mergeCell ref="P237:Q237"/>
    <mergeCell ref="R237:S237"/>
    <mergeCell ref="T237:U237"/>
    <mergeCell ref="V237:W237"/>
    <mergeCell ref="D238:E238"/>
    <mergeCell ref="F238:G238"/>
    <mergeCell ref="H238:I238"/>
    <mergeCell ref="J238:K238"/>
    <mergeCell ref="L238:M238"/>
    <mergeCell ref="N238:O238"/>
    <mergeCell ref="P238:Q238"/>
    <mergeCell ref="R238:S238"/>
    <mergeCell ref="T238:U238"/>
    <mergeCell ref="V238:W238"/>
    <mergeCell ref="D239:Z239"/>
    <mergeCell ref="D240:E240"/>
    <mergeCell ref="F240:G240"/>
    <mergeCell ref="H240:I240"/>
    <mergeCell ref="J240:K240"/>
    <mergeCell ref="L240:M240"/>
    <mergeCell ref="N240:O240"/>
    <mergeCell ref="P240:Q240"/>
    <mergeCell ref="R240:S240"/>
    <mergeCell ref="T240:U240"/>
    <mergeCell ref="V240:W240"/>
    <mergeCell ref="D241:E241"/>
    <mergeCell ref="F241:G241"/>
    <mergeCell ref="H241:I241"/>
    <mergeCell ref="J241:K241"/>
    <mergeCell ref="L241:M241"/>
    <mergeCell ref="N241:O241"/>
    <mergeCell ref="P241:Q241"/>
    <mergeCell ref="R241:S241"/>
    <mergeCell ref="T241:U241"/>
    <mergeCell ref="V241:W241"/>
    <mergeCell ref="D242:E242"/>
    <mergeCell ref="F242:G242"/>
    <mergeCell ref="H242:I242"/>
    <mergeCell ref="J242:K242"/>
    <mergeCell ref="L242:M242"/>
    <mergeCell ref="N242:O242"/>
    <mergeCell ref="P242:Q242"/>
    <mergeCell ref="R242:S242"/>
    <mergeCell ref="T242:U242"/>
    <mergeCell ref="V242:W242"/>
    <mergeCell ref="D243:X243"/>
    <mergeCell ref="D244:E244"/>
    <mergeCell ref="F244:Z244"/>
    <mergeCell ref="D246:Z246"/>
    <mergeCell ref="D247:E247"/>
    <mergeCell ref="F247:G247"/>
    <mergeCell ref="H247:I247"/>
    <mergeCell ref="J247:K247"/>
    <mergeCell ref="L247:M247"/>
    <mergeCell ref="N247:O247"/>
    <mergeCell ref="P247:Q247"/>
    <mergeCell ref="R247:S247"/>
    <mergeCell ref="T247:U247"/>
    <mergeCell ref="V247:W247"/>
    <mergeCell ref="D248:Z248"/>
    <mergeCell ref="D249:E249"/>
    <mergeCell ref="F249:G249"/>
    <mergeCell ref="H249:I249"/>
    <mergeCell ref="J249:K249"/>
    <mergeCell ref="L249:M249"/>
    <mergeCell ref="N249:O249"/>
    <mergeCell ref="P249:Q249"/>
    <mergeCell ref="R249:S249"/>
    <mergeCell ref="T249:U249"/>
    <mergeCell ref="V249:W249"/>
    <mergeCell ref="D250:Z250"/>
    <mergeCell ref="D251:Z251"/>
    <mergeCell ref="D252:E252"/>
    <mergeCell ref="F252:G252"/>
    <mergeCell ref="H252:I252"/>
    <mergeCell ref="J252:K252"/>
    <mergeCell ref="L252:M252"/>
    <mergeCell ref="N252:O252"/>
    <mergeCell ref="P252:Q252"/>
    <mergeCell ref="R252:S252"/>
    <mergeCell ref="T252:U252"/>
    <mergeCell ref="V252:W252"/>
    <mergeCell ref="D253:E253"/>
    <mergeCell ref="F253:G253"/>
    <mergeCell ref="H253:I253"/>
    <mergeCell ref="J253:K253"/>
    <mergeCell ref="L253:M253"/>
    <mergeCell ref="N253:O253"/>
    <mergeCell ref="P253:Q253"/>
    <mergeCell ref="R253:S253"/>
    <mergeCell ref="T253:U253"/>
    <mergeCell ref="V253:W253"/>
    <mergeCell ref="D254:E254"/>
    <mergeCell ref="F254:G254"/>
    <mergeCell ref="H254:I254"/>
    <mergeCell ref="J254:K254"/>
    <mergeCell ref="L254:M254"/>
    <mergeCell ref="N254:O254"/>
    <mergeCell ref="P254:Q254"/>
    <mergeCell ref="R254:S254"/>
    <mergeCell ref="T254:U254"/>
    <mergeCell ref="V254:W254"/>
    <mergeCell ref="D255:E255"/>
    <mergeCell ref="F255:G255"/>
    <mergeCell ref="H255:I255"/>
    <mergeCell ref="J255:K255"/>
    <mergeCell ref="L255:M255"/>
    <mergeCell ref="N255:O255"/>
    <mergeCell ref="P255:Q255"/>
    <mergeCell ref="R255:S255"/>
    <mergeCell ref="T255:U255"/>
    <mergeCell ref="V255:W255"/>
    <mergeCell ref="D256:E256"/>
    <mergeCell ref="F256:G256"/>
    <mergeCell ref="H256:I256"/>
    <mergeCell ref="J256:K256"/>
    <mergeCell ref="L256:M256"/>
    <mergeCell ref="N256:O256"/>
    <mergeCell ref="P256:Q256"/>
    <mergeCell ref="R256:S256"/>
    <mergeCell ref="T256:U256"/>
    <mergeCell ref="V256:W256"/>
    <mergeCell ref="D257:X257"/>
    <mergeCell ref="D258:E258"/>
    <mergeCell ref="F258:Z258"/>
    <mergeCell ref="P260:Q260"/>
    <mergeCell ref="D261:Z261"/>
    <mergeCell ref="D262:E262"/>
    <mergeCell ref="H262:I262"/>
    <mergeCell ref="J262:K262"/>
    <mergeCell ref="L262:M262"/>
    <mergeCell ref="X262:Z264"/>
    <mergeCell ref="L263:M263"/>
    <mergeCell ref="V263:W263"/>
    <mergeCell ref="D264:E264"/>
    <mergeCell ref="J264:K264"/>
    <mergeCell ref="L264:M264"/>
    <mergeCell ref="N264:O264"/>
    <mergeCell ref="V260:W260"/>
    <mergeCell ref="V262:W262"/>
    <mergeCell ref="R262:S262"/>
    <mergeCell ref="F262:G262"/>
    <mergeCell ref="N262:O262"/>
    <mergeCell ref="F264:G264"/>
    <mergeCell ref="T264:U264"/>
    <mergeCell ref="T263:U263"/>
    <mergeCell ref="F260:G260"/>
    <mergeCell ref="N263:O263"/>
    <mergeCell ref="F263:G263"/>
    <mergeCell ref="J260:K260"/>
    <mergeCell ref="R264:S264"/>
    <mergeCell ref="D263:E263"/>
    <mergeCell ref="H263:I263"/>
    <mergeCell ref="P262:Q262"/>
    <mergeCell ref="D270:E270"/>
    <mergeCell ref="F270:G270"/>
    <mergeCell ref="H270:I270"/>
    <mergeCell ref="J270:K270"/>
    <mergeCell ref="L270:M270"/>
    <mergeCell ref="N270:O270"/>
    <mergeCell ref="P270:Q270"/>
    <mergeCell ref="R270:S270"/>
    <mergeCell ref="T270:U270"/>
    <mergeCell ref="P264:Q264"/>
    <mergeCell ref="V270:W270"/>
    <mergeCell ref="D265:X265"/>
    <mergeCell ref="F266:Z266"/>
    <mergeCell ref="D268:Z268"/>
    <mergeCell ref="D269:E269"/>
    <mergeCell ref="F269:G269"/>
    <mergeCell ref="H269:I269"/>
    <mergeCell ref="J269:K269"/>
    <mergeCell ref="L269:M269"/>
    <mergeCell ref="N269:O269"/>
    <mergeCell ref="P269:Q269"/>
    <mergeCell ref="R269:S269"/>
    <mergeCell ref="T269:U269"/>
    <mergeCell ref="V269:W269"/>
    <mergeCell ref="D271:E271"/>
    <mergeCell ref="F271:G271"/>
    <mergeCell ref="H271:I271"/>
    <mergeCell ref="J271:K271"/>
    <mergeCell ref="L271:M271"/>
    <mergeCell ref="N271:O271"/>
    <mergeCell ref="P271:Q271"/>
    <mergeCell ref="R271:S271"/>
    <mergeCell ref="T271:U271"/>
    <mergeCell ref="V271:W271"/>
    <mergeCell ref="D272:Z272"/>
    <mergeCell ref="D273:Z273"/>
    <mergeCell ref="D274:E274"/>
    <mergeCell ref="F274:G274"/>
    <mergeCell ref="H274:I274"/>
    <mergeCell ref="J274:K274"/>
    <mergeCell ref="L274:M274"/>
    <mergeCell ref="N274:O274"/>
    <mergeCell ref="P274:Q274"/>
    <mergeCell ref="R274:S274"/>
    <mergeCell ref="T274:U274"/>
    <mergeCell ref="V274:W274"/>
    <mergeCell ref="D275:Z275"/>
    <mergeCell ref="D276:E276"/>
    <mergeCell ref="F276:G276"/>
    <mergeCell ref="H276:I276"/>
    <mergeCell ref="J276:K276"/>
    <mergeCell ref="L276:M276"/>
    <mergeCell ref="N276:O276"/>
    <mergeCell ref="P276:Q276"/>
    <mergeCell ref="R276:S276"/>
    <mergeCell ref="T276:U276"/>
    <mergeCell ref="V276:W276"/>
    <mergeCell ref="X276:Z280"/>
    <mergeCell ref="D277:E277"/>
    <mergeCell ref="F277:G277"/>
    <mergeCell ref="H277:I277"/>
    <mergeCell ref="J277:K277"/>
    <mergeCell ref="L277:M277"/>
    <mergeCell ref="N277:O277"/>
    <mergeCell ref="P277:Q277"/>
    <mergeCell ref="R277:S277"/>
    <mergeCell ref="T277:U277"/>
    <mergeCell ref="V277:W277"/>
    <mergeCell ref="D278:E278"/>
    <mergeCell ref="F278:G278"/>
    <mergeCell ref="H278:I278"/>
    <mergeCell ref="J278:K278"/>
    <mergeCell ref="L278:M278"/>
    <mergeCell ref="N278:O278"/>
    <mergeCell ref="P278:Q278"/>
    <mergeCell ref="R278:S278"/>
    <mergeCell ref="T278:U278"/>
    <mergeCell ref="V278:W278"/>
    <mergeCell ref="D279:E279"/>
    <mergeCell ref="F279:G279"/>
    <mergeCell ref="H279:I279"/>
    <mergeCell ref="J279:K279"/>
    <mergeCell ref="L279:M279"/>
    <mergeCell ref="N279:O279"/>
    <mergeCell ref="P279:Q279"/>
    <mergeCell ref="R279:S279"/>
    <mergeCell ref="T279:U279"/>
    <mergeCell ref="V279:W279"/>
    <mergeCell ref="D280:E280"/>
    <mergeCell ref="F280:G280"/>
    <mergeCell ref="H280:I280"/>
    <mergeCell ref="J280:K280"/>
    <mergeCell ref="L280:M280"/>
    <mergeCell ref="N280:O280"/>
    <mergeCell ref="P280:Q280"/>
    <mergeCell ref="R280:S280"/>
    <mergeCell ref="T280:U280"/>
    <mergeCell ref="V280:W280"/>
    <mergeCell ref="D281:E281"/>
    <mergeCell ref="F281:G281"/>
    <mergeCell ref="H281:I281"/>
    <mergeCell ref="J281:K281"/>
    <mergeCell ref="L281:M281"/>
    <mergeCell ref="N281:O281"/>
    <mergeCell ref="P281:Q281"/>
    <mergeCell ref="R281:S281"/>
    <mergeCell ref="T281:U281"/>
    <mergeCell ref="V281:W281"/>
    <mergeCell ref="D282:E282"/>
    <mergeCell ref="F282:G282"/>
    <mergeCell ref="H282:I282"/>
    <mergeCell ref="J282:K282"/>
    <mergeCell ref="L282:M282"/>
    <mergeCell ref="N282:O282"/>
    <mergeCell ref="P282:Q282"/>
    <mergeCell ref="R282:S282"/>
    <mergeCell ref="T282:U282"/>
    <mergeCell ref="V282:W282"/>
    <mergeCell ref="D283:Z283"/>
    <mergeCell ref="D284:E284"/>
    <mergeCell ref="F284:G284"/>
    <mergeCell ref="H284:I284"/>
    <mergeCell ref="J284:K284"/>
    <mergeCell ref="L284:M284"/>
    <mergeCell ref="N284:O284"/>
    <mergeCell ref="P284:Q284"/>
    <mergeCell ref="R284:S284"/>
    <mergeCell ref="T284:U284"/>
    <mergeCell ref="V284:W284"/>
    <mergeCell ref="D285:Z285"/>
    <mergeCell ref="D286:E286"/>
    <mergeCell ref="F286:G286"/>
    <mergeCell ref="H286:I286"/>
    <mergeCell ref="J286:K286"/>
    <mergeCell ref="L286:M286"/>
    <mergeCell ref="N286:O286"/>
    <mergeCell ref="P286:Q286"/>
    <mergeCell ref="R286:S286"/>
    <mergeCell ref="T286:U286"/>
    <mergeCell ref="V286:W286"/>
    <mergeCell ref="X286:Z295"/>
    <mergeCell ref="D287:E287"/>
    <mergeCell ref="F287:G287"/>
    <mergeCell ref="H287:I287"/>
    <mergeCell ref="J287:K287"/>
    <mergeCell ref="L287:M287"/>
    <mergeCell ref="N287:O287"/>
    <mergeCell ref="P287:Q287"/>
    <mergeCell ref="R287:S287"/>
    <mergeCell ref="T287:U287"/>
    <mergeCell ref="V287:W287"/>
    <mergeCell ref="D288:E288"/>
    <mergeCell ref="F288:G288"/>
    <mergeCell ref="H288:I288"/>
    <mergeCell ref="J288:K288"/>
    <mergeCell ref="L288:M288"/>
    <mergeCell ref="N288:O288"/>
    <mergeCell ref="P288:Q288"/>
    <mergeCell ref="R288:S288"/>
    <mergeCell ref="T288:U288"/>
    <mergeCell ref="V288:W288"/>
    <mergeCell ref="D289:E289"/>
    <mergeCell ref="F289:G289"/>
    <mergeCell ref="H289:I289"/>
    <mergeCell ref="J289:K289"/>
    <mergeCell ref="L289:M289"/>
    <mergeCell ref="N289:O289"/>
    <mergeCell ref="P289:Q289"/>
    <mergeCell ref="R289:S289"/>
    <mergeCell ref="T289:U289"/>
    <mergeCell ref="V289:W289"/>
    <mergeCell ref="D290:E290"/>
    <mergeCell ref="F290:G290"/>
    <mergeCell ref="H290:I290"/>
    <mergeCell ref="J290:K290"/>
    <mergeCell ref="L290:M290"/>
    <mergeCell ref="N290:O290"/>
    <mergeCell ref="P290:Q290"/>
    <mergeCell ref="R290:S290"/>
    <mergeCell ref="T290:U290"/>
    <mergeCell ref="V290:W290"/>
    <mergeCell ref="D291:E291"/>
    <mergeCell ref="F291:G291"/>
    <mergeCell ref="H291:I291"/>
    <mergeCell ref="J291:K291"/>
    <mergeCell ref="L291:M291"/>
    <mergeCell ref="N291:O291"/>
    <mergeCell ref="P291:Q291"/>
    <mergeCell ref="R291:S291"/>
    <mergeCell ref="T291:U291"/>
    <mergeCell ref="V291:W291"/>
    <mergeCell ref="D292:E292"/>
    <mergeCell ref="F292:G292"/>
    <mergeCell ref="H292:I292"/>
    <mergeCell ref="J292:K292"/>
    <mergeCell ref="L292:M292"/>
    <mergeCell ref="N292:O292"/>
    <mergeCell ref="P292:Q292"/>
    <mergeCell ref="R292:S292"/>
    <mergeCell ref="T292:U292"/>
    <mergeCell ref="V292:W292"/>
    <mergeCell ref="D293:E293"/>
    <mergeCell ref="F293:G293"/>
    <mergeCell ref="H293:I293"/>
    <mergeCell ref="J293:K293"/>
    <mergeCell ref="L293:M293"/>
    <mergeCell ref="N293:O293"/>
    <mergeCell ref="P293:Q293"/>
    <mergeCell ref="R293:S293"/>
    <mergeCell ref="T293:U293"/>
    <mergeCell ref="V293:W293"/>
    <mergeCell ref="D294:E294"/>
    <mergeCell ref="F294:G294"/>
    <mergeCell ref="H294:I294"/>
    <mergeCell ref="J294:K294"/>
    <mergeCell ref="L294:M294"/>
    <mergeCell ref="N294:O294"/>
    <mergeCell ref="P294:Q294"/>
    <mergeCell ref="R294:S294"/>
    <mergeCell ref="T294:U294"/>
    <mergeCell ref="V294:W294"/>
    <mergeCell ref="D295:W295"/>
    <mergeCell ref="D296:E296"/>
    <mergeCell ref="F296:G296"/>
    <mergeCell ref="H296:I296"/>
    <mergeCell ref="J296:K296"/>
    <mergeCell ref="L296:M296"/>
    <mergeCell ref="N296:O296"/>
    <mergeCell ref="P296:Q296"/>
    <mergeCell ref="R296:S296"/>
    <mergeCell ref="T296:U296"/>
    <mergeCell ref="V296:W296"/>
    <mergeCell ref="D297:Z297"/>
    <mergeCell ref="D298:E298"/>
    <mergeCell ref="F298:G298"/>
    <mergeCell ref="H298:I298"/>
    <mergeCell ref="J298:K298"/>
    <mergeCell ref="L298:M298"/>
    <mergeCell ref="N298:O298"/>
    <mergeCell ref="P298:Q298"/>
    <mergeCell ref="R298:S298"/>
    <mergeCell ref="T298:U298"/>
    <mergeCell ref="V298:W298"/>
    <mergeCell ref="X298:Z307"/>
    <mergeCell ref="D299:E299"/>
    <mergeCell ref="F299:G299"/>
    <mergeCell ref="H299:I299"/>
    <mergeCell ref="J299:K299"/>
    <mergeCell ref="L299:M299"/>
    <mergeCell ref="N299:O299"/>
    <mergeCell ref="P299:Q299"/>
    <mergeCell ref="R299:S299"/>
    <mergeCell ref="T299:U299"/>
    <mergeCell ref="V299:W299"/>
    <mergeCell ref="D300:E300"/>
    <mergeCell ref="F300:G300"/>
    <mergeCell ref="H300:I300"/>
    <mergeCell ref="J300:K300"/>
    <mergeCell ref="L300:M300"/>
    <mergeCell ref="N300:O300"/>
    <mergeCell ref="P300:Q300"/>
    <mergeCell ref="R300:S300"/>
    <mergeCell ref="T300:U300"/>
    <mergeCell ref="V300:W300"/>
    <mergeCell ref="D301:E301"/>
    <mergeCell ref="F301:G301"/>
    <mergeCell ref="H301:I301"/>
    <mergeCell ref="J301:K301"/>
    <mergeCell ref="L301:M301"/>
    <mergeCell ref="N301:O301"/>
    <mergeCell ref="P301:Q301"/>
    <mergeCell ref="R301:S301"/>
    <mergeCell ref="T301:U301"/>
    <mergeCell ref="V301:W301"/>
    <mergeCell ref="D302:E302"/>
    <mergeCell ref="F302:G302"/>
    <mergeCell ref="H302:I302"/>
    <mergeCell ref="J302:K302"/>
    <mergeCell ref="L302:M302"/>
    <mergeCell ref="N302:O302"/>
    <mergeCell ref="P302:Q302"/>
    <mergeCell ref="R302:S302"/>
    <mergeCell ref="T302:U302"/>
    <mergeCell ref="V302:W302"/>
    <mergeCell ref="D303:E303"/>
    <mergeCell ref="F303:G303"/>
    <mergeCell ref="H303:I303"/>
    <mergeCell ref="J303:K303"/>
    <mergeCell ref="L303:M303"/>
    <mergeCell ref="N303:O303"/>
    <mergeCell ref="P303:Q303"/>
    <mergeCell ref="R303:S303"/>
    <mergeCell ref="T303:U303"/>
    <mergeCell ref="V303:W303"/>
    <mergeCell ref="D304:E304"/>
    <mergeCell ref="F304:G304"/>
    <mergeCell ref="H304:I304"/>
    <mergeCell ref="J304:K304"/>
    <mergeCell ref="L304:M304"/>
    <mergeCell ref="N304:O304"/>
    <mergeCell ref="P304:Q304"/>
    <mergeCell ref="R304:S304"/>
    <mergeCell ref="T304:U304"/>
    <mergeCell ref="V304:W304"/>
    <mergeCell ref="D305:E305"/>
    <mergeCell ref="F305:G305"/>
    <mergeCell ref="H305:I305"/>
    <mergeCell ref="J305:K305"/>
    <mergeCell ref="L305:M305"/>
    <mergeCell ref="N305:O305"/>
    <mergeCell ref="P305:Q305"/>
    <mergeCell ref="R305:S305"/>
    <mergeCell ref="T305:U305"/>
    <mergeCell ref="V305:W305"/>
    <mergeCell ref="D306:E306"/>
    <mergeCell ref="F306:G306"/>
    <mergeCell ref="H306:I306"/>
    <mergeCell ref="J306:K306"/>
    <mergeCell ref="L306:M306"/>
    <mergeCell ref="N306:O306"/>
    <mergeCell ref="P306:Q306"/>
    <mergeCell ref="R306:S306"/>
    <mergeCell ref="T306:U306"/>
    <mergeCell ref="V306:W306"/>
    <mergeCell ref="D307:W307"/>
    <mergeCell ref="D308:Z308"/>
    <mergeCell ref="D309:E309"/>
    <mergeCell ref="F309:G309"/>
    <mergeCell ref="H309:I309"/>
    <mergeCell ref="J309:K309"/>
    <mergeCell ref="L309:M309"/>
    <mergeCell ref="N309:O309"/>
    <mergeCell ref="P309:Q309"/>
    <mergeCell ref="R309:S309"/>
    <mergeCell ref="T309:U309"/>
    <mergeCell ref="V309:W309"/>
    <mergeCell ref="D310:Z310"/>
    <mergeCell ref="D311:E311"/>
    <mergeCell ref="F311:G311"/>
    <mergeCell ref="H311:I311"/>
    <mergeCell ref="J311:K311"/>
    <mergeCell ref="L311:M311"/>
    <mergeCell ref="N311:O311"/>
    <mergeCell ref="P311:Q311"/>
    <mergeCell ref="R311:S311"/>
    <mergeCell ref="T311:U311"/>
    <mergeCell ref="V311:W311"/>
    <mergeCell ref="X311:Z317"/>
    <mergeCell ref="D312:E312"/>
    <mergeCell ref="F312:G312"/>
    <mergeCell ref="H312:I312"/>
    <mergeCell ref="J312:K312"/>
    <mergeCell ref="L312:M312"/>
    <mergeCell ref="N312:O312"/>
    <mergeCell ref="P312:Q312"/>
    <mergeCell ref="R312:S312"/>
    <mergeCell ref="T312:U312"/>
    <mergeCell ref="V312:W312"/>
    <mergeCell ref="D313:E313"/>
    <mergeCell ref="F313:G313"/>
    <mergeCell ref="H313:I313"/>
    <mergeCell ref="J313:K313"/>
    <mergeCell ref="L313:M313"/>
    <mergeCell ref="N313:O313"/>
    <mergeCell ref="P313:Q313"/>
    <mergeCell ref="R313:S313"/>
    <mergeCell ref="T313:U313"/>
    <mergeCell ref="V313:W313"/>
    <mergeCell ref="D314:E314"/>
    <mergeCell ref="F314:G314"/>
    <mergeCell ref="H314:I314"/>
    <mergeCell ref="J314:K314"/>
    <mergeCell ref="L314:M314"/>
    <mergeCell ref="N314:O314"/>
    <mergeCell ref="P314:Q314"/>
    <mergeCell ref="R314:S314"/>
    <mergeCell ref="T314:U314"/>
    <mergeCell ref="V314:W314"/>
    <mergeCell ref="D315:E315"/>
    <mergeCell ref="F315:G315"/>
    <mergeCell ref="H315:I315"/>
    <mergeCell ref="J315:K315"/>
    <mergeCell ref="L315:M315"/>
    <mergeCell ref="N315:O315"/>
    <mergeCell ref="P315:Q315"/>
    <mergeCell ref="R315:S315"/>
    <mergeCell ref="T315:U315"/>
    <mergeCell ref="V315:W315"/>
    <mergeCell ref="D316:E316"/>
    <mergeCell ref="F316:G316"/>
    <mergeCell ref="H316:I316"/>
    <mergeCell ref="J316:K316"/>
    <mergeCell ref="L316:M316"/>
    <mergeCell ref="N316:O316"/>
    <mergeCell ref="P316:Q316"/>
    <mergeCell ref="R316:S316"/>
    <mergeCell ref="T316:U316"/>
    <mergeCell ref="V316:W316"/>
    <mergeCell ref="D317:W317"/>
    <mergeCell ref="D318:E318"/>
    <mergeCell ref="F318:G318"/>
    <mergeCell ref="H318:I318"/>
    <mergeCell ref="J318:K318"/>
    <mergeCell ref="L318:M318"/>
    <mergeCell ref="N318:O318"/>
    <mergeCell ref="P318:Q318"/>
    <mergeCell ref="R318:S318"/>
    <mergeCell ref="T318:U318"/>
    <mergeCell ref="V318:W318"/>
    <mergeCell ref="D319:Z319"/>
    <mergeCell ref="D320:E320"/>
    <mergeCell ref="F320:G320"/>
    <mergeCell ref="H320:I320"/>
    <mergeCell ref="J320:K320"/>
    <mergeCell ref="L320:M320"/>
    <mergeCell ref="N320:O320"/>
    <mergeCell ref="P320:Q320"/>
    <mergeCell ref="R320:S320"/>
    <mergeCell ref="T320:U320"/>
    <mergeCell ref="V320:W320"/>
    <mergeCell ref="X320:Z326"/>
    <mergeCell ref="D321:E321"/>
    <mergeCell ref="F321:G321"/>
    <mergeCell ref="H321:I321"/>
    <mergeCell ref="J321:K321"/>
    <mergeCell ref="L321:M321"/>
    <mergeCell ref="N321:O321"/>
    <mergeCell ref="P321:Q321"/>
    <mergeCell ref="R321:S321"/>
    <mergeCell ref="T321:U321"/>
    <mergeCell ref="V321:W321"/>
    <mergeCell ref="D322:E322"/>
    <mergeCell ref="F322:G322"/>
    <mergeCell ref="H322:I322"/>
    <mergeCell ref="J322:K322"/>
    <mergeCell ref="L322:M322"/>
    <mergeCell ref="N322:O322"/>
    <mergeCell ref="P322:Q322"/>
    <mergeCell ref="R322:S322"/>
    <mergeCell ref="T322:U322"/>
    <mergeCell ref="V322:W322"/>
    <mergeCell ref="D323:E323"/>
    <mergeCell ref="F323:G323"/>
    <mergeCell ref="H323:I323"/>
    <mergeCell ref="J323:K323"/>
    <mergeCell ref="L323:M323"/>
    <mergeCell ref="N323:O323"/>
    <mergeCell ref="P323:Q323"/>
    <mergeCell ref="R323:S323"/>
    <mergeCell ref="T323:U323"/>
    <mergeCell ref="V323:W323"/>
    <mergeCell ref="D324:E324"/>
    <mergeCell ref="F324:G324"/>
    <mergeCell ref="H324:I324"/>
    <mergeCell ref="J324:K324"/>
    <mergeCell ref="L324:M324"/>
    <mergeCell ref="N324:O324"/>
    <mergeCell ref="P324:Q324"/>
    <mergeCell ref="R324:S324"/>
    <mergeCell ref="T324:U324"/>
    <mergeCell ref="V324:W324"/>
    <mergeCell ref="D325:E325"/>
    <mergeCell ref="F325:G325"/>
    <mergeCell ref="H325:I325"/>
    <mergeCell ref="J325:K325"/>
    <mergeCell ref="L325:M325"/>
    <mergeCell ref="N325:O325"/>
    <mergeCell ref="P325:Q325"/>
    <mergeCell ref="R325:S325"/>
    <mergeCell ref="T325:U325"/>
    <mergeCell ref="V325:W325"/>
    <mergeCell ref="D353:E353"/>
    <mergeCell ref="D351:E351"/>
    <mergeCell ref="R351:S351"/>
    <mergeCell ref="F351:G351"/>
    <mergeCell ref="L351:M351"/>
    <mergeCell ref="D343:Z343"/>
    <mergeCell ref="D344:E344"/>
    <mergeCell ref="F344:G344"/>
    <mergeCell ref="H344:I344"/>
    <mergeCell ref="D326:W326"/>
    <mergeCell ref="D327:E327"/>
    <mergeCell ref="F327:G327"/>
    <mergeCell ref="H327:I327"/>
    <mergeCell ref="J327:K327"/>
    <mergeCell ref="L327:M327"/>
    <mergeCell ref="N327:O327"/>
    <mergeCell ref="P327:Q327"/>
    <mergeCell ref="R327:S327"/>
    <mergeCell ref="T327:U327"/>
    <mergeCell ref="V327:W327"/>
    <mergeCell ref="D328:Z328"/>
    <mergeCell ref="D329:E329"/>
    <mergeCell ref="F329:G329"/>
    <mergeCell ref="H329:I329"/>
    <mergeCell ref="J329:K329"/>
    <mergeCell ref="L329:M329"/>
    <mergeCell ref="N329:O329"/>
    <mergeCell ref="P329:Q329"/>
    <mergeCell ref="D357:E357"/>
    <mergeCell ref="F357:G357"/>
    <mergeCell ref="H357:I357"/>
    <mergeCell ref="J357:K357"/>
    <mergeCell ref="L357:M357"/>
    <mergeCell ref="N357:O357"/>
    <mergeCell ref="P357:Q357"/>
    <mergeCell ref="R357:S357"/>
    <mergeCell ref="T357:U357"/>
    <mergeCell ref="V357:W357"/>
    <mergeCell ref="V330:W330"/>
    <mergeCell ref="D331:E331"/>
    <mergeCell ref="F331:G331"/>
    <mergeCell ref="H331:I331"/>
    <mergeCell ref="J331:K331"/>
    <mergeCell ref="L331:M331"/>
    <mergeCell ref="N331:O331"/>
    <mergeCell ref="P331:Q331"/>
    <mergeCell ref="R331:S331"/>
    <mergeCell ref="T331:U331"/>
    <mergeCell ref="V331:W331"/>
    <mergeCell ref="D332:W332"/>
    <mergeCell ref="D333:W333"/>
    <mergeCell ref="D335:X335"/>
    <mergeCell ref="D336:E336"/>
    <mergeCell ref="F336:Z336"/>
    <mergeCell ref="P351:Q351"/>
    <mergeCell ref="D358:E358"/>
    <mergeCell ref="F358:G358"/>
    <mergeCell ref="H358:I358"/>
    <mergeCell ref="J358:K358"/>
    <mergeCell ref="L358:M358"/>
    <mergeCell ref="N358:O358"/>
    <mergeCell ref="P358:Q358"/>
    <mergeCell ref="R358:S358"/>
    <mergeCell ref="T358:U358"/>
    <mergeCell ref="V358:W358"/>
    <mergeCell ref="D359:Z359"/>
    <mergeCell ref="D356:E356"/>
    <mergeCell ref="F356:G356"/>
    <mergeCell ref="H356:I356"/>
    <mergeCell ref="J356:K356"/>
    <mergeCell ref="L356:M356"/>
    <mergeCell ref="N356:O356"/>
    <mergeCell ref="P356:Q356"/>
    <mergeCell ref="R356:S356"/>
    <mergeCell ref="T356:U356"/>
    <mergeCell ref="V356:W356"/>
    <mergeCell ref="D352:X352"/>
    <mergeCell ref="H388:I388"/>
    <mergeCell ref="V388:W388"/>
    <mergeCell ref="V406:W406"/>
    <mergeCell ref="D407:E407"/>
    <mergeCell ref="F407:G407"/>
    <mergeCell ref="H407:I407"/>
    <mergeCell ref="J407:K407"/>
    <mergeCell ref="L407:M407"/>
    <mergeCell ref="N407:O407"/>
    <mergeCell ref="P407:Q407"/>
    <mergeCell ref="R407:S407"/>
    <mergeCell ref="T407:U407"/>
    <mergeCell ref="V407:W407"/>
    <mergeCell ref="D384:X384"/>
    <mergeCell ref="D385:E385"/>
    <mergeCell ref="F385:Z385"/>
    <mergeCell ref="F406:G406"/>
    <mergeCell ref="H406:I406"/>
    <mergeCell ref="J406:K406"/>
    <mergeCell ref="L406:M406"/>
    <mergeCell ref="N406:O406"/>
    <mergeCell ref="P406:Q406"/>
    <mergeCell ref="H398:I398"/>
    <mergeCell ref="J398:K398"/>
    <mergeCell ref="D403:X403"/>
    <mergeCell ref="H390:I390"/>
    <mergeCell ref="R388:S388"/>
    <mergeCell ref="D399:E399"/>
    <mergeCell ref="D388:E388"/>
    <mergeCell ref="P398:Q398"/>
    <mergeCell ref="D398:E398"/>
    <mergeCell ref="H399:I399"/>
    <mergeCell ref="P414:Q414"/>
    <mergeCell ref="R414:S414"/>
    <mergeCell ref="T414:U414"/>
    <mergeCell ref="V414:W414"/>
    <mergeCell ref="D409:E409"/>
    <mergeCell ref="F409:G409"/>
    <mergeCell ref="H409:I409"/>
    <mergeCell ref="J409:K409"/>
    <mergeCell ref="L409:M409"/>
    <mergeCell ref="D415:E415"/>
    <mergeCell ref="F415:G415"/>
    <mergeCell ref="H415:I415"/>
    <mergeCell ref="J415:K415"/>
    <mergeCell ref="L415:M415"/>
    <mergeCell ref="N415:O415"/>
    <mergeCell ref="P415:Q415"/>
    <mergeCell ref="R415:S415"/>
    <mergeCell ref="T415:U415"/>
    <mergeCell ref="V415:W415"/>
    <mergeCell ref="V409:W409"/>
    <mergeCell ref="D410:X410"/>
    <mergeCell ref="J414:K414"/>
    <mergeCell ref="L414:M414"/>
    <mergeCell ref="N414:O414"/>
    <mergeCell ref="N409:O409"/>
    <mergeCell ref="P409:Q409"/>
    <mergeCell ref="R409:S409"/>
    <mergeCell ref="T409:U409"/>
    <mergeCell ref="D411:E411"/>
    <mergeCell ref="F411:Z411"/>
    <mergeCell ref="D413:Z413"/>
    <mergeCell ref="D414:E414"/>
    <mergeCell ref="J417:K417"/>
    <mergeCell ref="L417:M417"/>
    <mergeCell ref="N417:O417"/>
    <mergeCell ref="P417:Q417"/>
    <mergeCell ref="R417:S417"/>
    <mergeCell ref="T417:U417"/>
    <mergeCell ref="V417:W417"/>
    <mergeCell ref="D418:Z418"/>
    <mergeCell ref="D419:E419"/>
    <mergeCell ref="F419:G419"/>
    <mergeCell ref="H419:I419"/>
    <mergeCell ref="J419:K419"/>
    <mergeCell ref="L419:M419"/>
    <mergeCell ref="N419:O419"/>
    <mergeCell ref="P419:Q419"/>
    <mergeCell ref="R419:S419"/>
    <mergeCell ref="T419:U419"/>
    <mergeCell ref="V419:W419"/>
    <mergeCell ref="D420:E420"/>
    <mergeCell ref="F420:G420"/>
    <mergeCell ref="H420:I420"/>
    <mergeCell ref="J420:K420"/>
    <mergeCell ref="L420:M420"/>
    <mergeCell ref="N420:O420"/>
    <mergeCell ref="P420:Q420"/>
    <mergeCell ref="R420:S420"/>
    <mergeCell ref="T420:U420"/>
    <mergeCell ref="V420:W420"/>
    <mergeCell ref="D421:Z421"/>
    <mergeCell ref="D422:E422"/>
    <mergeCell ref="F422:G422"/>
    <mergeCell ref="H422:I422"/>
    <mergeCell ref="J422:K422"/>
    <mergeCell ref="L422:M422"/>
    <mergeCell ref="N422:O422"/>
    <mergeCell ref="P422:Q422"/>
    <mergeCell ref="R422:S422"/>
    <mergeCell ref="T422:U422"/>
    <mergeCell ref="V422:W422"/>
    <mergeCell ref="D423:E423"/>
    <mergeCell ref="F423:G423"/>
    <mergeCell ref="H423:I423"/>
    <mergeCell ref="J423:K423"/>
    <mergeCell ref="L423:M423"/>
    <mergeCell ref="N423:O423"/>
    <mergeCell ref="P423:Q423"/>
    <mergeCell ref="R423:S423"/>
    <mergeCell ref="T423:U423"/>
    <mergeCell ref="V423:W423"/>
    <mergeCell ref="D424:E424"/>
    <mergeCell ref="F424:G424"/>
    <mergeCell ref="H424:I424"/>
    <mergeCell ref="J424:K424"/>
    <mergeCell ref="L424:M424"/>
    <mergeCell ref="N424:O424"/>
    <mergeCell ref="P424:Q424"/>
    <mergeCell ref="R424:S424"/>
    <mergeCell ref="T424:U424"/>
    <mergeCell ref="V424:W424"/>
    <mergeCell ref="D425:Z425"/>
    <mergeCell ref="D426:E426"/>
    <mergeCell ref="F426:G426"/>
    <mergeCell ref="H426:I426"/>
    <mergeCell ref="J426:K426"/>
    <mergeCell ref="L426:M426"/>
    <mergeCell ref="N426:O426"/>
    <mergeCell ref="P426:Q426"/>
    <mergeCell ref="R426:S426"/>
    <mergeCell ref="T426:U426"/>
    <mergeCell ref="V426:W426"/>
    <mergeCell ref="D427:X427"/>
    <mergeCell ref="D428:E428"/>
    <mergeCell ref="F428:Z428"/>
    <mergeCell ref="D430:E430"/>
    <mergeCell ref="F430:G430"/>
    <mergeCell ref="H430:I430"/>
    <mergeCell ref="J430:K430"/>
    <mergeCell ref="L430:M430"/>
    <mergeCell ref="N430:O430"/>
    <mergeCell ref="P430:Q430"/>
    <mergeCell ref="R430:S430"/>
    <mergeCell ref="T430:U430"/>
    <mergeCell ref="V430:W430"/>
    <mergeCell ref="D431:E431"/>
    <mergeCell ref="F431:G431"/>
    <mergeCell ref="H431:I431"/>
    <mergeCell ref="J431:K431"/>
    <mergeCell ref="L431:M431"/>
    <mergeCell ref="N431:O431"/>
    <mergeCell ref="P431:Q431"/>
    <mergeCell ref="R431:S431"/>
    <mergeCell ref="T431:U431"/>
    <mergeCell ref="V431:W431"/>
    <mergeCell ref="D432:E432"/>
    <mergeCell ref="F432:G432"/>
    <mergeCell ref="H432:I432"/>
    <mergeCell ref="J432:K432"/>
    <mergeCell ref="L432:M432"/>
    <mergeCell ref="N432:O432"/>
    <mergeCell ref="P432:Q432"/>
    <mergeCell ref="R432:S432"/>
    <mergeCell ref="T432:U432"/>
    <mergeCell ref="V432:W432"/>
    <mergeCell ref="D433:E433"/>
    <mergeCell ref="F433:G433"/>
    <mergeCell ref="H433:I433"/>
    <mergeCell ref="J433:K433"/>
    <mergeCell ref="L433:M433"/>
    <mergeCell ref="N433:O433"/>
    <mergeCell ref="P433:Q433"/>
    <mergeCell ref="R433:S433"/>
    <mergeCell ref="T433:U433"/>
    <mergeCell ref="V433:W433"/>
    <mergeCell ref="D434:X434"/>
    <mergeCell ref="D435:E435"/>
    <mergeCell ref="F435:Z435"/>
    <mergeCell ref="D437:Z437"/>
    <mergeCell ref="D438:E438"/>
    <mergeCell ref="F438:G438"/>
    <mergeCell ref="H438:I438"/>
    <mergeCell ref="J438:K438"/>
    <mergeCell ref="L438:M438"/>
    <mergeCell ref="N438:O438"/>
    <mergeCell ref="P438:Q438"/>
    <mergeCell ref="R438:S438"/>
    <mergeCell ref="T438:U438"/>
    <mergeCell ref="V438:W438"/>
    <mergeCell ref="D439:E439"/>
    <mergeCell ref="F439:G439"/>
    <mergeCell ref="H439:I439"/>
    <mergeCell ref="J439:K439"/>
    <mergeCell ref="L439:M439"/>
    <mergeCell ref="N439:O439"/>
    <mergeCell ref="P439:Q439"/>
    <mergeCell ref="R439:S439"/>
    <mergeCell ref="T439:U439"/>
    <mergeCell ref="V439:W439"/>
    <mergeCell ref="D440:E440"/>
    <mergeCell ref="F440:G440"/>
    <mergeCell ref="H440:I440"/>
    <mergeCell ref="J440:K440"/>
    <mergeCell ref="L440:M440"/>
    <mergeCell ref="N440:O440"/>
    <mergeCell ref="P440:Q440"/>
    <mergeCell ref="R440:S440"/>
    <mergeCell ref="T440:U440"/>
    <mergeCell ref="V440:W440"/>
    <mergeCell ref="C441:Z441"/>
    <mergeCell ref="D442:E442"/>
    <mergeCell ref="F442:G442"/>
    <mergeCell ref="H442:I442"/>
    <mergeCell ref="J442:K442"/>
    <mergeCell ref="L442:M442"/>
    <mergeCell ref="N442:O442"/>
    <mergeCell ref="P442:Q442"/>
    <mergeCell ref="R442:S442"/>
    <mergeCell ref="T442:U442"/>
    <mergeCell ref="V442:W442"/>
    <mergeCell ref="D443:E443"/>
    <mergeCell ref="F443:G443"/>
    <mergeCell ref="H443:I443"/>
    <mergeCell ref="J443:K443"/>
    <mergeCell ref="L443:M443"/>
    <mergeCell ref="N443:O443"/>
    <mergeCell ref="P443:Q443"/>
    <mergeCell ref="R443:S443"/>
    <mergeCell ref="T443:U443"/>
    <mergeCell ref="V443:W443"/>
    <mergeCell ref="D444:X444"/>
    <mergeCell ref="D445:E445"/>
    <mergeCell ref="F445:Z445"/>
    <mergeCell ref="D447:Z447"/>
    <mergeCell ref="D448:E448"/>
    <mergeCell ref="F448:G448"/>
    <mergeCell ref="H448:I448"/>
    <mergeCell ref="J448:K448"/>
    <mergeCell ref="L448:M448"/>
    <mergeCell ref="N448:O448"/>
    <mergeCell ref="P448:Q448"/>
    <mergeCell ref="R448:S448"/>
    <mergeCell ref="T448:U448"/>
    <mergeCell ref="V448:W448"/>
    <mergeCell ref="R453:S453"/>
    <mergeCell ref="D449:E449"/>
    <mergeCell ref="F449:G449"/>
    <mergeCell ref="H449:I449"/>
    <mergeCell ref="J449:K449"/>
    <mergeCell ref="L449:M449"/>
    <mergeCell ref="N449:O449"/>
    <mergeCell ref="P449:Q449"/>
    <mergeCell ref="R449:S449"/>
    <mergeCell ref="T449:U449"/>
    <mergeCell ref="V449:W449"/>
    <mergeCell ref="D450:E450"/>
    <mergeCell ref="F450:G450"/>
    <mergeCell ref="H450:I450"/>
    <mergeCell ref="J450:K450"/>
    <mergeCell ref="L450:M450"/>
    <mergeCell ref="N450:O450"/>
    <mergeCell ref="P450:Q450"/>
    <mergeCell ref="R450:S450"/>
    <mergeCell ref="T450:U450"/>
    <mergeCell ref="V450:W450"/>
    <mergeCell ref="J456:K456"/>
    <mergeCell ref="D451:E451"/>
    <mergeCell ref="F451:G451"/>
    <mergeCell ref="H451:I451"/>
    <mergeCell ref="J451:K451"/>
    <mergeCell ref="L451:M451"/>
    <mergeCell ref="N451:O451"/>
    <mergeCell ref="P451:Q451"/>
    <mergeCell ref="R451:S451"/>
    <mergeCell ref="T451:U451"/>
    <mergeCell ref="V451:W451"/>
    <mergeCell ref="P456:Q456"/>
    <mergeCell ref="R456:S456"/>
    <mergeCell ref="T456:U456"/>
    <mergeCell ref="V456:W456"/>
    <mergeCell ref="D452:E452"/>
    <mergeCell ref="F452:G452"/>
    <mergeCell ref="H452:I452"/>
    <mergeCell ref="J452:K452"/>
    <mergeCell ref="L452:M452"/>
    <mergeCell ref="N452:O452"/>
    <mergeCell ref="P452:Q452"/>
    <mergeCell ref="R452:S452"/>
    <mergeCell ref="T452:U452"/>
    <mergeCell ref="V452:W452"/>
    <mergeCell ref="D453:E453"/>
    <mergeCell ref="F453:G453"/>
    <mergeCell ref="H453:I453"/>
    <mergeCell ref="J453:K453"/>
    <mergeCell ref="L453:M453"/>
    <mergeCell ref="N453:O453"/>
    <mergeCell ref="P453:Q453"/>
    <mergeCell ref="L574:M574"/>
    <mergeCell ref="N574:O574"/>
    <mergeCell ref="P574:Q574"/>
    <mergeCell ref="R574:S574"/>
    <mergeCell ref="T574:U574"/>
    <mergeCell ref="V574:W574"/>
    <mergeCell ref="D575:Z575"/>
    <mergeCell ref="D576:E576"/>
    <mergeCell ref="F576:G576"/>
    <mergeCell ref="H576:I576"/>
    <mergeCell ref="T453:U453"/>
    <mergeCell ref="V453:W453"/>
    <mergeCell ref="N457:O457"/>
    <mergeCell ref="P457:Q457"/>
    <mergeCell ref="R457:S457"/>
    <mergeCell ref="T457:U457"/>
    <mergeCell ref="V457:W457"/>
    <mergeCell ref="D458:E458"/>
    <mergeCell ref="F458:G458"/>
    <mergeCell ref="H458:I458"/>
    <mergeCell ref="J458:K458"/>
    <mergeCell ref="L458:M458"/>
    <mergeCell ref="N458:O458"/>
    <mergeCell ref="P458:Q458"/>
    <mergeCell ref="R458:S458"/>
    <mergeCell ref="T458:U458"/>
    <mergeCell ref="V458:W458"/>
    <mergeCell ref="D454:E454"/>
    <mergeCell ref="F454:G454"/>
    <mergeCell ref="H454:I454"/>
    <mergeCell ref="J454:K454"/>
    <mergeCell ref="L454:M454"/>
    <mergeCell ref="L589:M589"/>
    <mergeCell ref="N589:O589"/>
    <mergeCell ref="P589:Q589"/>
    <mergeCell ref="R589:S589"/>
    <mergeCell ref="T589:U589"/>
    <mergeCell ref="V589:W589"/>
    <mergeCell ref="D588:E588"/>
    <mergeCell ref="F588:G588"/>
    <mergeCell ref="H588:I588"/>
    <mergeCell ref="L576:M576"/>
    <mergeCell ref="N576:O576"/>
    <mergeCell ref="P576:Q576"/>
    <mergeCell ref="R576:S576"/>
    <mergeCell ref="T576:U576"/>
    <mergeCell ref="V576:W576"/>
    <mergeCell ref="J580:K580"/>
    <mergeCell ref="L580:M580"/>
    <mergeCell ref="N580:O580"/>
    <mergeCell ref="P580:Q580"/>
    <mergeCell ref="R580:S580"/>
    <mergeCell ref="T580:U580"/>
    <mergeCell ref="V580:W580"/>
    <mergeCell ref="F577:G577"/>
    <mergeCell ref="H577:I577"/>
    <mergeCell ref="J577:K577"/>
    <mergeCell ref="L577:M577"/>
    <mergeCell ref="N577:O577"/>
    <mergeCell ref="P577:Q577"/>
    <mergeCell ref="R577:S577"/>
    <mergeCell ref="T577:U577"/>
    <mergeCell ref="H580:I580"/>
    <mergeCell ref="R578:S578"/>
    <mergeCell ref="T578:U578"/>
    <mergeCell ref="V578:W578"/>
    <mergeCell ref="D579:Z579"/>
    <mergeCell ref="D580:E580"/>
    <mergeCell ref="F580:G580"/>
    <mergeCell ref="F586:G586"/>
    <mergeCell ref="H586:I586"/>
    <mergeCell ref="J586:K586"/>
    <mergeCell ref="D586:E586"/>
    <mergeCell ref="D592:E592"/>
    <mergeCell ref="F592:G592"/>
    <mergeCell ref="H592:I592"/>
    <mergeCell ref="J592:K592"/>
    <mergeCell ref="L592:M592"/>
    <mergeCell ref="N592:O592"/>
    <mergeCell ref="P592:Q592"/>
    <mergeCell ref="R592:S592"/>
    <mergeCell ref="T592:U592"/>
    <mergeCell ref="V592:W592"/>
    <mergeCell ref="D581:E581"/>
    <mergeCell ref="F581:G581"/>
    <mergeCell ref="H581:I581"/>
    <mergeCell ref="J581:K581"/>
    <mergeCell ref="L581:M581"/>
    <mergeCell ref="N581:O581"/>
    <mergeCell ref="P581:Q581"/>
    <mergeCell ref="R581:S581"/>
    <mergeCell ref="T581:U581"/>
    <mergeCell ref="V581:W581"/>
    <mergeCell ref="D578:E578"/>
    <mergeCell ref="F578:G578"/>
    <mergeCell ref="H578:I578"/>
    <mergeCell ref="D595:E595"/>
    <mergeCell ref="F595:G595"/>
    <mergeCell ref="H595:I595"/>
    <mergeCell ref="J595:K595"/>
    <mergeCell ref="L595:M595"/>
    <mergeCell ref="N595:O595"/>
    <mergeCell ref="P595:Q595"/>
    <mergeCell ref="R595:S595"/>
    <mergeCell ref="T595:U595"/>
    <mergeCell ref="V595:W595"/>
    <mergeCell ref="D593:E593"/>
    <mergeCell ref="F593:G593"/>
    <mergeCell ref="H593:I593"/>
    <mergeCell ref="J593:K593"/>
    <mergeCell ref="L593:M593"/>
    <mergeCell ref="N593:O593"/>
    <mergeCell ref="P593:Q593"/>
    <mergeCell ref="R593:S593"/>
    <mergeCell ref="T593:U593"/>
    <mergeCell ref="V593:W593"/>
    <mergeCell ref="D594:E594"/>
    <mergeCell ref="F594:G594"/>
    <mergeCell ref="H594:I594"/>
    <mergeCell ref="J594:K594"/>
    <mergeCell ref="L594:M594"/>
    <mergeCell ref="N594:O594"/>
    <mergeCell ref="P594:Q594"/>
    <mergeCell ref="R594:S594"/>
    <mergeCell ref="T594:U594"/>
    <mergeCell ref="V594:W594"/>
    <mergeCell ref="J61:K61"/>
    <mergeCell ref="L61:M61"/>
    <mergeCell ref="N61:O61"/>
    <mergeCell ref="P61:Q61"/>
    <mergeCell ref="R61:S61"/>
    <mergeCell ref="T61:U61"/>
    <mergeCell ref="D62:E62"/>
    <mergeCell ref="V64:W64"/>
    <mergeCell ref="D65:E65"/>
    <mergeCell ref="F65:G65"/>
    <mergeCell ref="H65:I65"/>
    <mergeCell ref="J65:K65"/>
    <mergeCell ref="L65:M65"/>
    <mergeCell ref="N65:O65"/>
    <mergeCell ref="P65:Q65"/>
    <mergeCell ref="R65:S65"/>
    <mergeCell ref="T65:U65"/>
    <mergeCell ref="V65:W65"/>
    <mergeCell ref="D66:E66"/>
    <mergeCell ref="F66:G66"/>
    <mergeCell ref="H66:I66"/>
    <mergeCell ref="J66:K66"/>
    <mergeCell ref="L66:M66"/>
    <mergeCell ref="N66:O66"/>
    <mergeCell ref="P66:Q66"/>
    <mergeCell ref="R66:S66"/>
    <mergeCell ref="T66:U66"/>
    <mergeCell ref="V66:W66"/>
    <mergeCell ref="R64:S64"/>
    <mergeCell ref="T64:U64"/>
    <mergeCell ref="N63:O63"/>
    <mergeCell ref="P106:Q106"/>
    <mergeCell ref="R106:S106"/>
    <mergeCell ref="T106:U106"/>
    <mergeCell ref="V106:W106"/>
    <mergeCell ref="D101:E101"/>
    <mergeCell ref="F101:G101"/>
    <mergeCell ref="H101:I101"/>
    <mergeCell ref="J101:K101"/>
    <mergeCell ref="P104:Q104"/>
    <mergeCell ref="R104:S104"/>
    <mergeCell ref="T104:U104"/>
    <mergeCell ref="V104:W104"/>
    <mergeCell ref="D105:Z105"/>
    <mergeCell ref="D106:E106"/>
    <mergeCell ref="D102:Z102"/>
    <mergeCell ref="D103:E103"/>
    <mergeCell ref="F103:G103"/>
    <mergeCell ref="H103:I103"/>
    <mergeCell ref="J103:K103"/>
    <mergeCell ref="R171:S171"/>
    <mergeCell ref="T171:U171"/>
    <mergeCell ref="V171:W171"/>
    <mergeCell ref="D172:E172"/>
    <mergeCell ref="F172:G172"/>
    <mergeCell ref="H172:I172"/>
    <mergeCell ref="J172:K172"/>
    <mergeCell ref="L172:M172"/>
    <mergeCell ref="N172:O172"/>
    <mergeCell ref="P172:Q172"/>
    <mergeCell ref="R172:S172"/>
    <mergeCell ref="F174:Z174"/>
    <mergeCell ref="L180:M180"/>
    <mergeCell ref="V180:W180"/>
    <mergeCell ref="L182:M182"/>
    <mergeCell ref="L103:M103"/>
    <mergeCell ref="N103:O103"/>
    <mergeCell ref="P103:Q103"/>
    <mergeCell ref="R103:S103"/>
    <mergeCell ref="T103:U103"/>
    <mergeCell ref="V103:W103"/>
    <mergeCell ref="D104:E104"/>
    <mergeCell ref="F104:G104"/>
    <mergeCell ref="H104:I104"/>
    <mergeCell ref="J104:K104"/>
    <mergeCell ref="L104:M104"/>
    <mergeCell ref="N104:O104"/>
    <mergeCell ref="F106:G106"/>
    <mergeCell ref="H106:I106"/>
    <mergeCell ref="J106:K106"/>
    <mergeCell ref="L106:M106"/>
    <mergeCell ref="N106:O106"/>
    <mergeCell ref="V200:W200"/>
    <mergeCell ref="D201:Z201"/>
    <mergeCell ref="D202:Z202"/>
    <mergeCell ref="D198:Z198"/>
    <mergeCell ref="D199:E199"/>
    <mergeCell ref="F199:G199"/>
    <mergeCell ref="H199:I199"/>
    <mergeCell ref="J199:K199"/>
    <mergeCell ref="L199:M199"/>
    <mergeCell ref="N199:O199"/>
    <mergeCell ref="P199:Q199"/>
    <mergeCell ref="R199:S199"/>
    <mergeCell ref="T199:U199"/>
    <mergeCell ref="V199:W199"/>
    <mergeCell ref="N200:O200"/>
    <mergeCell ref="T120:U120"/>
    <mergeCell ref="P120:Q120"/>
    <mergeCell ref="N132:O132"/>
    <mergeCell ref="F136:Z136"/>
    <mergeCell ref="F141:Z141"/>
    <mergeCell ref="V168:W168"/>
    <mergeCell ref="V169:W169"/>
    <mergeCell ref="V181:W181"/>
    <mergeCell ref="D186:E186"/>
    <mergeCell ref="D170:Z170"/>
    <mergeCell ref="D171:E171"/>
    <mergeCell ref="F171:G171"/>
    <mergeCell ref="H171:I171"/>
    <mergeCell ref="J171:K171"/>
    <mergeCell ref="L171:M171"/>
    <mergeCell ref="N171:O171"/>
    <mergeCell ref="P171:Q171"/>
    <mergeCell ref="F184:Z184"/>
    <mergeCell ref="T182:U182"/>
    <mergeCell ref="F186:G186"/>
    <mergeCell ref="V186:W186"/>
    <mergeCell ref="D200:E200"/>
    <mergeCell ref="F200:G200"/>
    <mergeCell ref="H200:I200"/>
    <mergeCell ref="J182:K182"/>
    <mergeCell ref="N178:O178"/>
    <mergeCell ref="R179:S179"/>
    <mergeCell ref="N180:O180"/>
    <mergeCell ref="T203:U203"/>
    <mergeCell ref="V203:W203"/>
    <mergeCell ref="D204:Z204"/>
    <mergeCell ref="D205:E205"/>
    <mergeCell ref="F205:G205"/>
    <mergeCell ref="H205:I205"/>
    <mergeCell ref="J205:K205"/>
    <mergeCell ref="L205:M205"/>
    <mergeCell ref="N205:O205"/>
    <mergeCell ref="P205:Q205"/>
    <mergeCell ref="R205:S205"/>
    <mergeCell ref="T205:U205"/>
    <mergeCell ref="V205:W205"/>
    <mergeCell ref="T186:U186"/>
    <mergeCell ref="J186:K186"/>
    <mergeCell ref="N186:O186"/>
    <mergeCell ref="H178:I178"/>
    <mergeCell ref="F179:G179"/>
    <mergeCell ref="R180:S180"/>
    <mergeCell ref="J200:K200"/>
    <mergeCell ref="L200:M200"/>
    <mergeCell ref="D203:E203"/>
    <mergeCell ref="F203:G203"/>
    <mergeCell ref="H203:I203"/>
    <mergeCell ref="J203:K203"/>
    <mergeCell ref="L203:M203"/>
    <mergeCell ref="N203:O203"/>
    <mergeCell ref="P203:Q203"/>
    <mergeCell ref="R203:S203"/>
    <mergeCell ref="T193:U193"/>
    <mergeCell ref="V193:W193"/>
    <mergeCell ref="D206:Z206"/>
    <mergeCell ref="D207:E207"/>
    <mergeCell ref="F207:G207"/>
    <mergeCell ref="H207:I207"/>
    <mergeCell ref="J207:K207"/>
    <mergeCell ref="L207:M207"/>
    <mergeCell ref="N207:O207"/>
    <mergeCell ref="P207:Q207"/>
    <mergeCell ref="R207:S207"/>
    <mergeCell ref="T207:U207"/>
    <mergeCell ref="V207:W207"/>
    <mergeCell ref="N194:O194"/>
    <mergeCell ref="P194:Q194"/>
    <mergeCell ref="R194:S194"/>
    <mergeCell ref="T194:U194"/>
    <mergeCell ref="V194:W194"/>
    <mergeCell ref="D195:X195"/>
    <mergeCell ref="D196:E196"/>
    <mergeCell ref="F196:Z196"/>
    <mergeCell ref="P200:Q200"/>
    <mergeCell ref="R200:S200"/>
    <mergeCell ref="T200:U200"/>
    <mergeCell ref="D208:E208"/>
    <mergeCell ref="F208:G208"/>
    <mergeCell ref="H208:I208"/>
    <mergeCell ref="J208:K208"/>
    <mergeCell ref="L208:M208"/>
    <mergeCell ref="N208:O208"/>
    <mergeCell ref="P208:Q208"/>
    <mergeCell ref="R208:S208"/>
    <mergeCell ref="T208:U208"/>
    <mergeCell ref="V208:W208"/>
    <mergeCell ref="D209:E209"/>
    <mergeCell ref="F209:G209"/>
    <mergeCell ref="H209:I209"/>
    <mergeCell ref="J209:K209"/>
    <mergeCell ref="L209:M209"/>
    <mergeCell ref="N209:O209"/>
    <mergeCell ref="P209:Q209"/>
    <mergeCell ref="R209:S209"/>
    <mergeCell ref="T209:U209"/>
    <mergeCell ref="V209:W209"/>
    <mergeCell ref="D210:E210"/>
    <mergeCell ref="F210:G210"/>
    <mergeCell ref="H210:I210"/>
    <mergeCell ref="J210:K210"/>
    <mergeCell ref="L210:M210"/>
    <mergeCell ref="N210:O210"/>
    <mergeCell ref="P210:Q210"/>
    <mergeCell ref="R210:S210"/>
    <mergeCell ref="T210:U210"/>
    <mergeCell ref="V210:W210"/>
    <mergeCell ref="D211:E211"/>
    <mergeCell ref="F211:G211"/>
    <mergeCell ref="H211:I211"/>
    <mergeCell ref="J211:K211"/>
    <mergeCell ref="L211:M211"/>
    <mergeCell ref="N211:O211"/>
    <mergeCell ref="P211:Q211"/>
    <mergeCell ref="R211:S211"/>
    <mergeCell ref="T211:U211"/>
    <mergeCell ref="V211:W211"/>
    <mergeCell ref="D212:Z212"/>
    <mergeCell ref="D213:E213"/>
    <mergeCell ref="F213:G213"/>
    <mergeCell ref="H213:I213"/>
    <mergeCell ref="J213:K213"/>
    <mergeCell ref="L213:M213"/>
    <mergeCell ref="N213:O213"/>
    <mergeCell ref="P213:Q213"/>
    <mergeCell ref="R213:S213"/>
    <mergeCell ref="T213:U213"/>
    <mergeCell ref="V213:W213"/>
    <mergeCell ref="D214:E214"/>
    <mergeCell ref="F214:G214"/>
    <mergeCell ref="H214:I214"/>
    <mergeCell ref="J214:K214"/>
    <mergeCell ref="L214:M214"/>
    <mergeCell ref="N214:O214"/>
    <mergeCell ref="P214:Q214"/>
    <mergeCell ref="R214:S214"/>
    <mergeCell ref="T214:U214"/>
    <mergeCell ref="V214:W214"/>
    <mergeCell ref="D215:E215"/>
    <mergeCell ref="F215:G215"/>
    <mergeCell ref="H215:I215"/>
    <mergeCell ref="J215:K215"/>
    <mergeCell ref="L215:M215"/>
    <mergeCell ref="N215:O215"/>
    <mergeCell ref="P215:Q215"/>
    <mergeCell ref="R215:S215"/>
    <mergeCell ref="T215:U215"/>
    <mergeCell ref="V215:W215"/>
    <mergeCell ref="D338:Z338"/>
    <mergeCell ref="D339:Z339"/>
    <mergeCell ref="D340:E340"/>
    <mergeCell ref="F340:G340"/>
    <mergeCell ref="H340:I340"/>
    <mergeCell ref="J340:K340"/>
    <mergeCell ref="L340:M340"/>
    <mergeCell ref="N340:O340"/>
    <mergeCell ref="P340:Q340"/>
    <mergeCell ref="R340:S340"/>
    <mergeCell ref="T340:U340"/>
    <mergeCell ref="V340:W340"/>
    <mergeCell ref="R329:S329"/>
    <mergeCell ref="T329:U329"/>
    <mergeCell ref="V329:W329"/>
    <mergeCell ref="X329:Z333"/>
    <mergeCell ref="D330:E330"/>
    <mergeCell ref="F330:G330"/>
    <mergeCell ref="H330:I330"/>
    <mergeCell ref="J330:K330"/>
    <mergeCell ref="L330:M330"/>
    <mergeCell ref="N330:O330"/>
    <mergeCell ref="P330:Q330"/>
    <mergeCell ref="R330:S330"/>
    <mergeCell ref="T330:U330"/>
    <mergeCell ref="D334:E334"/>
    <mergeCell ref="F334:G334"/>
    <mergeCell ref="H334:I334"/>
    <mergeCell ref="J334:K334"/>
    <mergeCell ref="L334:M334"/>
    <mergeCell ref="N334:O334"/>
    <mergeCell ref="P334:Q334"/>
    <mergeCell ref="D341:Z341"/>
    <mergeCell ref="D342:E342"/>
    <mergeCell ref="F342:G342"/>
    <mergeCell ref="H342:I342"/>
    <mergeCell ref="J342:K342"/>
    <mergeCell ref="L342:M342"/>
    <mergeCell ref="N342:O342"/>
    <mergeCell ref="P342:Q342"/>
    <mergeCell ref="R342:S342"/>
    <mergeCell ref="T342:U342"/>
    <mergeCell ref="V342:W342"/>
    <mergeCell ref="J344:K344"/>
    <mergeCell ref="L344:M344"/>
    <mergeCell ref="N344:O344"/>
    <mergeCell ref="P344:Q344"/>
    <mergeCell ref="R344:S344"/>
    <mergeCell ref="T344:U344"/>
    <mergeCell ref="V344:W344"/>
    <mergeCell ref="L456:M456"/>
    <mergeCell ref="N456:O456"/>
    <mergeCell ref="N454:O454"/>
    <mergeCell ref="P454:Q454"/>
    <mergeCell ref="R454:S454"/>
    <mergeCell ref="T454:U454"/>
    <mergeCell ref="V454:W454"/>
    <mergeCell ref="D455:Z455"/>
    <mergeCell ref="D345:Z345"/>
    <mergeCell ref="D346:E346"/>
    <mergeCell ref="F346:G346"/>
    <mergeCell ref="H346:I346"/>
    <mergeCell ref="J346:K346"/>
    <mergeCell ref="L346:M346"/>
    <mergeCell ref="N346:O346"/>
    <mergeCell ref="P346:Q346"/>
    <mergeCell ref="R346:S346"/>
    <mergeCell ref="T346:U346"/>
    <mergeCell ref="V346:W346"/>
    <mergeCell ref="D347:E347"/>
    <mergeCell ref="F347:G347"/>
    <mergeCell ref="H347:I347"/>
    <mergeCell ref="J347:K347"/>
    <mergeCell ref="L347:M347"/>
    <mergeCell ref="N347:O347"/>
    <mergeCell ref="P347:Q347"/>
    <mergeCell ref="R347:S347"/>
    <mergeCell ref="T347:U347"/>
    <mergeCell ref="V347:W347"/>
    <mergeCell ref="D456:E456"/>
    <mergeCell ref="F456:G456"/>
    <mergeCell ref="H456:I456"/>
    <mergeCell ref="D348:X348"/>
    <mergeCell ref="D349:E349"/>
    <mergeCell ref="F349:Z349"/>
    <mergeCell ref="D382:Z382"/>
    <mergeCell ref="D383:E383"/>
    <mergeCell ref="F383:G383"/>
    <mergeCell ref="H383:I383"/>
    <mergeCell ref="J383:K383"/>
    <mergeCell ref="L383:M383"/>
    <mergeCell ref="N383:O383"/>
    <mergeCell ref="P383:Q383"/>
    <mergeCell ref="R383:S383"/>
    <mergeCell ref="T383:U383"/>
    <mergeCell ref="V383:W383"/>
    <mergeCell ref="D361:X361"/>
    <mergeCell ref="D362:E362"/>
    <mergeCell ref="F362:Z362"/>
    <mergeCell ref="D360:E360"/>
    <mergeCell ref="F360:G360"/>
    <mergeCell ref="H360:I360"/>
    <mergeCell ref="J360:K360"/>
    <mergeCell ref="L360:M360"/>
    <mergeCell ref="N360:O360"/>
    <mergeCell ref="P360:Q360"/>
    <mergeCell ref="R360:S360"/>
    <mergeCell ref="T360:U360"/>
    <mergeCell ref="V360:W360"/>
    <mergeCell ref="D355:Z355"/>
    <mergeCell ref="H351:I351"/>
    <mergeCell ref="V351:W351"/>
    <mergeCell ref="T351:U351"/>
    <mergeCell ref="N351:O351"/>
    <mergeCell ref="D193:E193"/>
    <mergeCell ref="F193:G193"/>
    <mergeCell ref="H193:I193"/>
    <mergeCell ref="J193:K193"/>
    <mergeCell ref="L193:M193"/>
    <mergeCell ref="N193:O193"/>
    <mergeCell ref="P193:Q193"/>
    <mergeCell ref="R193:S193"/>
    <mergeCell ref="J578:K578"/>
    <mergeCell ref="L578:M578"/>
    <mergeCell ref="N578:O578"/>
    <mergeCell ref="P578:Q578"/>
    <mergeCell ref="R334:S334"/>
    <mergeCell ref="T334:U334"/>
    <mergeCell ref="V334:W334"/>
    <mergeCell ref="D574:E574"/>
    <mergeCell ref="F574:G574"/>
    <mergeCell ref="H574:I574"/>
    <mergeCell ref="J574:K574"/>
    <mergeCell ref="D577:E577"/>
    <mergeCell ref="J576:K576"/>
    <mergeCell ref="V577:W577"/>
    <mergeCell ref="D459:X459"/>
    <mergeCell ref="D460:E460"/>
    <mergeCell ref="F460:Z460"/>
    <mergeCell ref="D457:E457"/>
    <mergeCell ref="F457:G457"/>
    <mergeCell ref="H457:I457"/>
    <mergeCell ref="J457:K457"/>
    <mergeCell ref="L457:M457"/>
    <mergeCell ref="D571:Z571"/>
    <mergeCell ref="D572:E572"/>
    <mergeCell ref="D191:E191"/>
    <mergeCell ref="F191:G191"/>
    <mergeCell ref="H191:I191"/>
    <mergeCell ref="J191:K191"/>
    <mergeCell ref="L191:M191"/>
    <mergeCell ref="N191:O191"/>
    <mergeCell ref="P191:Q191"/>
    <mergeCell ref="R191:S191"/>
    <mergeCell ref="T191:U191"/>
    <mergeCell ref="V191:W191"/>
    <mergeCell ref="D192:E192"/>
    <mergeCell ref="F192:G192"/>
    <mergeCell ref="H192:I192"/>
    <mergeCell ref="J192:K192"/>
    <mergeCell ref="L192:M192"/>
    <mergeCell ref="N192:O192"/>
    <mergeCell ref="P192:Q192"/>
    <mergeCell ref="R192:S192"/>
    <mergeCell ref="T192:U192"/>
    <mergeCell ref="V192:W192"/>
    <mergeCell ref="D194:E194"/>
    <mergeCell ref="F194:G194"/>
    <mergeCell ref="H194:I194"/>
    <mergeCell ref="J194:K194"/>
    <mergeCell ref="L194:M194"/>
    <mergeCell ref="V572:W572"/>
    <mergeCell ref="D573:E573"/>
    <mergeCell ref="F573:G573"/>
    <mergeCell ref="H573:I573"/>
    <mergeCell ref="F572:G572"/>
    <mergeCell ref="H572:I572"/>
    <mergeCell ref="J572:K572"/>
    <mergeCell ref="L572:M572"/>
    <mergeCell ref="N572:O572"/>
    <mergeCell ref="P572:Q572"/>
    <mergeCell ref="R572:S572"/>
    <mergeCell ref="T572:U572"/>
    <mergeCell ref="J573:K573"/>
    <mergeCell ref="L573:M573"/>
    <mergeCell ref="N573:O573"/>
    <mergeCell ref="P573:Q573"/>
    <mergeCell ref="R573:S573"/>
    <mergeCell ref="T573:U573"/>
    <mergeCell ref="V573:W573"/>
  </mergeCells>
  <phoneticPr fontId="0" type="noConversion"/>
  <conditionalFormatting sqref="Y568">
    <cfRule type="cellIs" dxfId="902" priority="1148" stopIfTrue="1" operator="greaterThan">
      <formula>Z568</formula>
    </cfRule>
    <cfRule type="cellIs" dxfId="901" priority="1149" stopIfTrue="1" operator="lessThan">
      <formula>F569</formula>
    </cfRule>
  </conditionalFormatting>
  <conditionalFormatting sqref="Y526">
    <cfRule type="cellIs" dxfId="900" priority="1150" stopIfTrue="1" operator="greaterThan">
      <formula>Z526</formula>
    </cfRule>
    <cfRule type="cellIs" dxfId="899" priority="1151" stopIfTrue="1" operator="lessThan">
      <formula>0</formula>
    </cfRule>
  </conditionalFormatting>
  <conditionalFormatting sqref="Y22 Y37 Y53 Y123 Y144 Y153 Y173 Y183 Y187 Y216 Y221 Y379 Y469 Y493 Y538 Y560 Y582 Y596">
    <cfRule type="cellIs" dxfId="898" priority="1153" stopIfTrue="1" operator="greaterThan">
      <formula>Z22</formula>
    </cfRule>
    <cfRule type="cellIs" dxfId="897" priority="1154" stopIfTrue="1" operator="lessThan">
      <formula>F23</formula>
    </cfRule>
  </conditionalFormatting>
  <conditionalFormatting sqref="D597:E597 D23:E23 D38:E38 D54:E54 D31 D145:E145 D154:E154 D174:E174 D184:E184 D188:E188 D217:E217 D222:E222 D141:E141 D353 D18:E18 D494:E494 D481 D503:E503 D527:E527 D539:E539 D561:E561 D569:E569 D583:E583 D124:E124 D380 D392 D396 D404 D470:E470 D518">
    <cfRule type="expression" dxfId="896" priority="1155" stopIfTrue="1">
      <formula>F18=0</formula>
    </cfRule>
  </conditionalFormatting>
  <conditionalFormatting sqref="Y30 Y140 Y352 Y391 Y395 Y403 Y480 Y502 Y17 Y517">
    <cfRule type="cellIs" dxfId="895" priority="1156" stopIfTrue="1" operator="greaterThan">
      <formula>Z17</formula>
    </cfRule>
    <cfRule type="cellIs" dxfId="894" priority="1157" stopIfTrue="1" operator="lessThan">
      <formula>F18</formula>
    </cfRule>
  </conditionalFormatting>
  <conditionalFormatting sqref="AB45:AB52 AB143 AB148:AB152 AB177:AB182 AB186 AB219:AB220 AB463:AB468 AB483:AB490 AB565 AB351 AB398:AB402 AB394 AB472:AB479 AB496:AB501 AB6:AB16 AB513:AB516 AB536 AB541:AB542 AB553 AB555:AB556 AB558 AB567 AB83 AB33:AB36">
    <cfRule type="expression" dxfId="893" priority="1163" stopIfTrue="1">
      <formula>AA6=0</formula>
    </cfRule>
  </conditionalFormatting>
  <conditionalFormatting sqref="AB492">
    <cfRule type="expression" dxfId="892" priority="1170" stopIfTrue="1">
      <formula>SUM($AA$491:$AA$491)&gt;0</formula>
    </cfRule>
    <cfRule type="expression" dxfId="891" priority="1171" stopIfTrue="1">
      <formula>AA492=0</formula>
    </cfRule>
  </conditionalFormatting>
  <conditionalFormatting sqref="AB491">
    <cfRule type="expression" dxfId="890" priority="1172" stopIfTrue="1">
      <formula>SUM($AA$492:$AA$492)&gt;0</formula>
    </cfRule>
    <cfRule type="expression" dxfId="889" priority="1173" stopIfTrue="1">
      <formula>AA491=0</formula>
    </cfRule>
  </conditionalFormatting>
  <conditionalFormatting sqref="AB521">
    <cfRule type="expression" dxfId="888" priority="1174" stopIfTrue="1">
      <formula>SUM($AA$523:$AA$525)&gt;0</formula>
    </cfRule>
    <cfRule type="expression" dxfId="887" priority="1175" stopIfTrue="1">
      <formula>AA521=0</formula>
    </cfRule>
  </conditionalFormatting>
  <conditionalFormatting sqref="AB523:AB525">
    <cfRule type="expression" dxfId="886" priority="1176" stopIfTrue="1">
      <formula>SUM($AA$521:$AA$521)&gt;0</formula>
    </cfRule>
    <cfRule type="expression" dxfId="885" priority="1177" stopIfTrue="1">
      <formula>AA523=0</formula>
    </cfRule>
  </conditionalFormatting>
  <conditionalFormatting sqref="AB20">
    <cfRule type="expression" dxfId="884" priority="1178" stopIfTrue="1">
      <formula>SUM($AA$21:$AA$21)&gt;0</formula>
    </cfRule>
    <cfRule type="expression" dxfId="883" priority="1179" stopIfTrue="1">
      <formula>AA20=0</formula>
    </cfRule>
  </conditionalFormatting>
  <conditionalFormatting sqref="AB21">
    <cfRule type="expression" dxfId="882" priority="1180" stopIfTrue="1">
      <formula>SUM($AA$20:$AA$20)&gt;0</formula>
    </cfRule>
    <cfRule type="expression" dxfId="881" priority="1181" stopIfTrue="1">
      <formula>AA21=0</formula>
    </cfRule>
  </conditionalFormatting>
  <conditionalFormatting sqref="AB507">
    <cfRule type="expression" dxfId="880" priority="1183" stopIfTrue="1">
      <formula>SUM(AA510:AA512)&gt;0</formula>
    </cfRule>
    <cfRule type="expression" dxfId="879" priority="1184" stopIfTrue="1">
      <formula>AA507=0</formula>
    </cfRule>
  </conditionalFormatting>
  <conditionalFormatting sqref="AB508">
    <cfRule type="expression" dxfId="878" priority="1185" stopIfTrue="1">
      <formula>SUM(AA510:AA512)&gt;0</formula>
    </cfRule>
    <cfRule type="expression" dxfId="877" priority="1186" stopIfTrue="1">
      <formula>AA508=0</formula>
    </cfRule>
  </conditionalFormatting>
  <conditionalFormatting sqref="AB510">
    <cfRule type="expression" dxfId="876" priority="1187" stopIfTrue="1">
      <formula>SUM(AA506:AA508)&gt;0</formula>
    </cfRule>
    <cfRule type="expression" dxfId="875" priority="1188" stopIfTrue="1">
      <formula>AA510=0</formula>
    </cfRule>
  </conditionalFormatting>
  <conditionalFormatting sqref="AB511">
    <cfRule type="expression" dxfId="874" priority="1189" stopIfTrue="1">
      <formula>SUM(AA506:AA508)&gt;0</formula>
    </cfRule>
    <cfRule type="expression" dxfId="873" priority="1190" stopIfTrue="1">
      <formula>AA511=0</formula>
    </cfRule>
  </conditionalFormatting>
  <conditionalFormatting sqref="AB512">
    <cfRule type="expression" dxfId="872" priority="1191" stopIfTrue="1">
      <formula>SUM(AA506:AA508)&gt;0</formula>
    </cfRule>
    <cfRule type="expression" dxfId="871" priority="1192" stopIfTrue="1">
      <formula>AA512=0</formula>
    </cfRule>
  </conditionalFormatting>
  <conditionalFormatting sqref="Y510:Y512">
    <cfRule type="expression" dxfId="870" priority="1193" stopIfTrue="1">
      <formula>AA510&gt;0</formula>
    </cfRule>
  </conditionalFormatting>
  <conditionalFormatting sqref="Y506">
    <cfRule type="expression" dxfId="869" priority="1194" stopIfTrue="1">
      <formula>SUM(AA510:AA512)&gt;0</formula>
    </cfRule>
  </conditionalFormatting>
  <conditionalFormatting sqref="Y507">
    <cfRule type="expression" dxfId="868" priority="1195" stopIfTrue="1">
      <formula>SUM(AA510:AA512)&gt;0</formula>
    </cfRule>
  </conditionalFormatting>
  <conditionalFormatting sqref="Y508">
    <cfRule type="expression" dxfId="867" priority="1196" stopIfTrue="1">
      <formula>SUM(AA510:AA512)&gt;0</formula>
    </cfRule>
  </conditionalFormatting>
  <conditionalFormatting sqref="D565:W565 D521:W521 D523:W525 D510:W516 T496:T501 V496:V501 F496:F501 D496:D501 H496:H501 J496:J501 L496:L501 N496:N501 P496:P501 R496:R501 D483:W492 D463:W468 D472:W479 D219:W220 D186:W186 D177:W182 D148:W152 D45:W52 D143:W143 D20:V21 W21 D351:W351 V399:V402 T399:T402 D398:W398 R399:R402 P399:P402 N399:N402 L399:L402 J399:J402 H399:H402 D399:D402 F399:F402 D394:W394 D6:W16 D506:W508 D536:W536 D541:W542 D553:W553 D555:W556 F558 D558 H558 J558 L558 N558 P558 R558 T558 V558 D567:W567 D33:W36 D269:W271">
    <cfRule type="cellIs" dxfId="866" priority="1197" stopIfTrue="1" operator="equal">
      <formula>"a"</formula>
    </cfRule>
    <cfRule type="cellIs" dxfId="865" priority="1198" stopIfTrue="1" operator="equal">
      <formula>"s"</formula>
    </cfRule>
  </conditionalFormatting>
  <conditionalFormatting sqref="Y521">
    <cfRule type="expression" dxfId="864" priority="1199" stopIfTrue="1">
      <formula>SUM($AA$523:$AA$525)&gt;0</formula>
    </cfRule>
  </conditionalFormatting>
  <conditionalFormatting sqref="Y523:Y525">
    <cfRule type="expression" dxfId="863" priority="1200" stopIfTrue="1">
      <formula>SUM($AA$523:$AA$525)&gt;0</formula>
    </cfRule>
  </conditionalFormatting>
  <conditionalFormatting sqref="AD519:AD527 AD80:AD81 AD109:AD110 AD216:AD222 AD536 AD538:AD542 AD553 AD560:AD562 AD555:AD556 AD558 AD565 AD567:AD569 AD123:AD124 AD137 AD140:AD155 AD391:AD404 AD44:AD54 AD350:AD353 AD461:AD516 AD30:AD38 AD596:AD597 AD582:AD585 AD5:AD25 AD56:AD60 AD67:AD68 AD173:AD189 AD386:AD387 AD269:AD271 AD368:AD372 AD379:AD380">
    <cfRule type="cellIs" dxfId="862" priority="1201" stopIfTrue="1" operator="equal">
      <formula>"a"</formula>
    </cfRule>
  </conditionalFormatting>
  <conditionalFormatting sqref="AB506">
    <cfRule type="expression" dxfId="861" priority="1229" stopIfTrue="1">
      <formula>SUM(AA510:AA512)&gt;0</formula>
    </cfRule>
    <cfRule type="expression" dxfId="860" priority="1230" stopIfTrue="1">
      <formula>AA506=0</formula>
    </cfRule>
  </conditionalFormatting>
  <conditionalFormatting sqref="Y483">
    <cfRule type="cellIs" dxfId="859" priority="1231" stopIfTrue="1" operator="greaterThan">
      <formula>$Z$483</formula>
    </cfRule>
  </conditionalFormatting>
  <conditionalFormatting sqref="Y484">
    <cfRule type="cellIs" dxfId="858" priority="1232" stopIfTrue="1" operator="greaterThan">
      <formula>$Z$484</formula>
    </cfRule>
  </conditionalFormatting>
  <conditionalFormatting sqref="Y485">
    <cfRule type="cellIs" dxfId="857" priority="1233" stopIfTrue="1" operator="greaterThan">
      <formula>$Z$485</formula>
    </cfRule>
  </conditionalFormatting>
  <conditionalFormatting sqref="Y486:Y488">
    <cfRule type="cellIs" dxfId="856" priority="1234" stopIfTrue="1" operator="greaterThan">
      <formula>$Z$490</formula>
    </cfRule>
  </conditionalFormatting>
  <conditionalFormatting sqref="Y491">
    <cfRule type="expression" dxfId="855" priority="1235" stopIfTrue="1">
      <formula>SUM($AA$492:$AA$492)&gt;0</formula>
    </cfRule>
  </conditionalFormatting>
  <conditionalFormatting sqref="Y492">
    <cfRule type="expression" dxfId="854" priority="1236" stopIfTrue="1">
      <formula>SUM($AA$492:$AA$492)&gt;0</formula>
    </cfRule>
  </conditionalFormatting>
  <conditionalFormatting sqref="Y398:Y402">
    <cfRule type="cellIs" dxfId="853" priority="1239" stopIfTrue="1" operator="greaterThan">
      <formula>#REF!</formula>
    </cfRule>
  </conditionalFormatting>
  <conditionalFormatting sqref="Y151">
    <cfRule type="cellIs" dxfId="852" priority="1240" stopIfTrue="1" operator="greaterThan">
      <formula>$Z$151</formula>
    </cfRule>
  </conditionalFormatting>
  <conditionalFormatting sqref="Y20">
    <cfRule type="expression" dxfId="851" priority="1241" stopIfTrue="1">
      <formula>SUM($AA$21:$AA$21)&gt;0</formula>
    </cfRule>
  </conditionalFormatting>
  <conditionalFormatting sqref="Y21">
    <cfRule type="expression" dxfId="850" priority="1242" stopIfTrue="1">
      <formula>SUM($AA$21:$AA$21)&gt;0</formula>
    </cfRule>
  </conditionalFormatting>
  <conditionalFormatting sqref="Y80">
    <cfRule type="cellIs" dxfId="849" priority="1141" stopIfTrue="1" operator="greaterThan">
      <formula>Z80</formula>
    </cfRule>
    <cfRule type="cellIs" dxfId="848" priority="1142" stopIfTrue="1" operator="lessThan">
      <formula>F81</formula>
    </cfRule>
  </conditionalFormatting>
  <conditionalFormatting sqref="D81:E81">
    <cfRule type="expression" dxfId="847" priority="1143" stopIfTrue="1">
      <formula>F81=0</formula>
    </cfRule>
  </conditionalFormatting>
  <conditionalFormatting sqref="AD69:AD70">
    <cfRule type="cellIs" dxfId="846" priority="1147" stopIfTrue="1" operator="equal">
      <formula>"a"</formula>
    </cfRule>
  </conditionalFormatting>
  <conditionalFormatting sqref="AB71:AB74">
    <cfRule type="expression" dxfId="845" priority="1133" stopIfTrue="1">
      <formula>AA71=0</formula>
    </cfRule>
  </conditionalFormatting>
  <conditionalFormatting sqref="AD71">
    <cfRule type="cellIs" dxfId="844" priority="1134" stopIfTrue="1" operator="equal">
      <formula>"a"</formula>
    </cfRule>
  </conditionalFormatting>
  <conditionalFormatting sqref="D71:W74">
    <cfRule type="cellIs" dxfId="843" priority="1135" stopIfTrue="1" operator="equal">
      <formula>"a"</formula>
    </cfRule>
    <cfRule type="cellIs" dxfId="842" priority="1136" stopIfTrue="1" operator="equal">
      <formula>"s"</formula>
    </cfRule>
  </conditionalFormatting>
  <conditionalFormatting sqref="AB76:AB79">
    <cfRule type="expression" dxfId="841" priority="1127" stopIfTrue="1">
      <formula>AA76=0</formula>
    </cfRule>
  </conditionalFormatting>
  <conditionalFormatting sqref="AD72:AD74 AD76:AD79">
    <cfRule type="cellIs" dxfId="840" priority="1126" stopIfTrue="1" operator="equal">
      <formula>"a"</formula>
    </cfRule>
  </conditionalFormatting>
  <conditionalFormatting sqref="D76:W79">
    <cfRule type="cellIs" dxfId="839" priority="1129" stopIfTrue="1" operator="equal">
      <formula>"a"</formula>
    </cfRule>
    <cfRule type="cellIs" dxfId="838" priority="1130" stopIfTrue="1" operator="equal">
      <formula>"s"</formula>
    </cfRule>
  </conditionalFormatting>
  <conditionalFormatting sqref="AD86:AD87">
    <cfRule type="cellIs" dxfId="837" priority="1111" stopIfTrue="1" operator="equal">
      <formula>"a"</formula>
    </cfRule>
  </conditionalFormatting>
  <conditionalFormatting sqref="AD75">
    <cfRule type="cellIs" dxfId="836" priority="1125" stopIfTrue="1" operator="equal">
      <formula>"a"</formula>
    </cfRule>
  </conditionalFormatting>
  <conditionalFormatting sqref="AD88:AD89">
    <cfRule type="cellIs" dxfId="835" priority="1124" stopIfTrue="1" operator="equal">
      <formula>"a"</formula>
    </cfRule>
  </conditionalFormatting>
  <conditionalFormatting sqref="Y88">
    <cfRule type="cellIs" dxfId="834" priority="1120" stopIfTrue="1" operator="greaterThan">
      <formula>Z88</formula>
    </cfRule>
    <cfRule type="cellIs" dxfId="833" priority="1121" stopIfTrue="1" operator="lessThan">
      <formula>F89</formula>
    </cfRule>
  </conditionalFormatting>
  <conditionalFormatting sqref="D89:E89">
    <cfRule type="expression" dxfId="832" priority="1122" stopIfTrue="1">
      <formula>F89=0</formula>
    </cfRule>
  </conditionalFormatting>
  <conditionalFormatting sqref="AB86:AB87">
    <cfRule type="expression" dxfId="831" priority="1116" stopIfTrue="1">
      <formula>AA86=0</formula>
    </cfRule>
  </conditionalFormatting>
  <conditionalFormatting sqref="AD83">
    <cfRule type="cellIs" dxfId="830" priority="1117" stopIfTrue="1" operator="equal">
      <formula>"a"</formula>
    </cfRule>
  </conditionalFormatting>
  <conditionalFormatting sqref="D83:W83 D86:W87">
    <cfRule type="cellIs" dxfId="829" priority="1118" stopIfTrue="1" operator="equal">
      <formula>"a"</formula>
    </cfRule>
    <cfRule type="cellIs" dxfId="828" priority="1119" stopIfTrue="1" operator="equal">
      <formula>"s"</formula>
    </cfRule>
  </conditionalFormatting>
  <conditionalFormatting sqref="AD82">
    <cfRule type="cellIs" dxfId="827" priority="1109" stopIfTrue="1" operator="equal">
      <formula>"a"</formula>
    </cfRule>
  </conditionalFormatting>
  <conditionalFormatting sqref="AD197">
    <cfRule type="cellIs" dxfId="826" priority="1012" stopIfTrue="1" operator="equal">
      <formula>"a"</formula>
    </cfRule>
  </conditionalFormatting>
  <conditionalFormatting sqref="AD528">
    <cfRule type="cellIs" dxfId="825" priority="951" stopIfTrue="1" operator="equal">
      <formula>"a"</formula>
    </cfRule>
  </conditionalFormatting>
  <conditionalFormatting sqref="AB529">
    <cfRule type="expression" dxfId="824" priority="935" stopIfTrue="1">
      <formula>AA529=0</formula>
    </cfRule>
  </conditionalFormatting>
  <conditionalFormatting sqref="AD529">
    <cfRule type="cellIs" dxfId="823" priority="936" stopIfTrue="1" operator="equal">
      <formula>"a"</formula>
    </cfRule>
  </conditionalFormatting>
  <conditionalFormatting sqref="D529:W529">
    <cfRule type="cellIs" dxfId="822" priority="937" stopIfTrue="1" operator="equal">
      <formula>"a"</formula>
    </cfRule>
    <cfRule type="cellIs" dxfId="821" priority="938" stopIfTrue="1" operator="equal">
      <formula>"s"</formula>
    </cfRule>
  </conditionalFormatting>
  <conditionalFormatting sqref="AB534:AB535">
    <cfRule type="expression" dxfId="820" priority="931" stopIfTrue="1">
      <formula>AA534=0</formula>
    </cfRule>
  </conditionalFormatting>
  <conditionalFormatting sqref="AD534:AD535">
    <cfRule type="cellIs" dxfId="819" priority="932" stopIfTrue="1" operator="equal">
      <formula>"a"</formula>
    </cfRule>
  </conditionalFormatting>
  <conditionalFormatting sqref="D534:W535">
    <cfRule type="cellIs" dxfId="818" priority="933" stopIfTrue="1" operator="equal">
      <formula>"a"</formula>
    </cfRule>
    <cfRule type="cellIs" dxfId="817" priority="934" stopIfTrue="1" operator="equal">
      <formula>"s"</formula>
    </cfRule>
  </conditionalFormatting>
  <conditionalFormatting sqref="AB532:AB533">
    <cfRule type="expression" dxfId="816" priority="927" stopIfTrue="1">
      <formula>AA532=0</formula>
    </cfRule>
  </conditionalFormatting>
  <conditionalFormatting sqref="AD532:AD533">
    <cfRule type="cellIs" dxfId="815" priority="928" stopIfTrue="1" operator="equal">
      <formula>"a"</formula>
    </cfRule>
  </conditionalFormatting>
  <conditionalFormatting sqref="D532:W533">
    <cfRule type="cellIs" dxfId="814" priority="929" stopIfTrue="1" operator="equal">
      <formula>"a"</formula>
    </cfRule>
    <cfRule type="cellIs" dxfId="813" priority="930" stopIfTrue="1" operator="equal">
      <formula>"s"</formula>
    </cfRule>
  </conditionalFormatting>
  <conditionalFormatting sqref="AB530:AB531">
    <cfRule type="expression" dxfId="812" priority="923" stopIfTrue="1">
      <formula>AA530=0</formula>
    </cfRule>
  </conditionalFormatting>
  <conditionalFormatting sqref="AD530:AD531">
    <cfRule type="cellIs" dxfId="811" priority="924" stopIfTrue="1" operator="equal">
      <formula>"a"</formula>
    </cfRule>
  </conditionalFormatting>
  <conditionalFormatting sqref="D530:W531">
    <cfRule type="cellIs" dxfId="810" priority="925" stopIfTrue="1" operator="equal">
      <formula>"a"</formula>
    </cfRule>
    <cfRule type="cellIs" dxfId="809" priority="926" stopIfTrue="1" operator="equal">
      <formula>"s"</formula>
    </cfRule>
  </conditionalFormatting>
  <conditionalFormatting sqref="AB537">
    <cfRule type="expression" dxfId="808" priority="919" stopIfTrue="1">
      <formula>AA537=0</formula>
    </cfRule>
  </conditionalFormatting>
  <conditionalFormatting sqref="AD537">
    <cfRule type="cellIs" dxfId="807" priority="920" stopIfTrue="1" operator="equal">
      <formula>"a"</formula>
    </cfRule>
  </conditionalFormatting>
  <conditionalFormatting sqref="D537:W537">
    <cfRule type="cellIs" dxfId="806" priority="921" stopIfTrue="1" operator="equal">
      <formula>"a"</formula>
    </cfRule>
    <cfRule type="cellIs" dxfId="805" priority="922" stopIfTrue="1" operator="equal">
      <formula>"s"</formula>
    </cfRule>
  </conditionalFormatting>
  <conditionalFormatting sqref="AB543">
    <cfRule type="expression" dxfId="804" priority="915" stopIfTrue="1">
      <formula>AA543=0</formula>
    </cfRule>
  </conditionalFormatting>
  <conditionalFormatting sqref="AD543">
    <cfRule type="cellIs" dxfId="803" priority="916" stopIfTrue="1" operator="equal">
      <formula>"a"</formula>
    </cfRule>
  </conditionalFormatting>
  <conditionalFormatting sqref="D543:W543">
    <cfRule type="cellIs" dxfId="802" priority="917" stopIfTrue="1" operator="equal">
      <formula>"a"</formula>
    </cfRule>
    <cfRule type="cellIs" dxfId="801" priority="918" stopIfTrue="1" operator="equal">
      <formula>"s"</formula>
    </cfRule>
  </conditionalFormatting>
  <conditionalFormatting sqref="AB545">
    <cfRule type="expression" dxfId="800" priority="903" stopIfTrue="1">
      <formula>AA545=0</formula>
    </cfRule>
  </conditionalFormatting>
  <conditionalFormatting sqref="AD545">
    <cfRule type="cellIs" dxfId="799" priority="904" stopIfTrue="1" operator="equal">
      <formula>"a"</formula>
    </cfRule>
  </conditionalFormatting>
  <conditionalFormatting sqref="D545:W545">
    <cfRule type="cellIs" dxfId="798" priority="905" stopIfTrue="1" operator="equal">
      <formula>"a"</formula>
    </cfRule>
    <cfRule type="cellIs" dxfId="797" priority="906" stopIfTrue="1" operator="equal">
      <formula>"s"</formula>
    </cfRule>
  </conditionalFormatting>
  <conditionalFormatting sqref="AB544">
    <cfRule type="expression" dxfId="796" priority="907" stopIfTrue="1">
      <formula>AA544=0</formula>
    </cfRule>
  </conditionalFormatting>
  <conditionalFormatting sqref="AD544">
    <cfRule type="cellIs" dxfId="795" priority="908" stopIfTrue="1" operator="equal">
      <formula>"a"</formula>
    </cfRule>
  </conditionalFormatting>
  <conditionalFormatting sqref="D544:W544">
    <cfRule type="cellIs" dxfId="794" priority="909" stopIfTrue="1" operator="equal">
      <formula>"a"</formula>
    </cfRule>
    <cfRule type="cellIs" dxfId="793" priority="910" stopIfTrue="1" operator="equal">
      <formula>"s"</formula>
    </cfRule>
  </conditionalFormatting>
  <conditionalFormatting sqref="AB546">
    <cfRule type="expression" dxfId="792" priority="895" stopIfTrue="1">
      <formula>AA546=0</formula>
    </cfRule>
  </conditionalFormatting>
  <conditionalFormatting sqref="AD546">
    <cfRule type="cellIs" dxfId="791" priority="896" stopIfTrue="1" operator="equal">
      <formula>"a"</formula>
    </cfRule>
  </conditionalFormatting>
  <conditionalFormatting sqref="D546:W546">
    <cfRule type="cellIs" dxfId="790" priority="897" stopIfTrue="1" operator="equal">
      <formula>"a"</formula>
    </cfRule>
    <cfRule type="cellIs" dxfId="789" priority="898" stopIfTrue="1" operator="equal">
      <formula>"s"</formula>
    </cfRule>
  </conditionalFormatting>
  <conditionalFormatting sqref="AB547">
    <cfRule type="expression" dxfId="788" priority="891" stopIfTrue="1">
      <formula>AA547=0</formula>
    </cfRule>
  </conditionalFormatting>
  <conditionalFormatting sqref="AD547">
    <cfRule type="cellIs" dxfId="787" priority="892" stopIfTrue="1" operator="equal">
      <formula>"a"</formula>
    </cfRule>
  </conditionalFormatting>
  <conditionalFormatting sqref="D547:W547">
    <cfRule type="cellIs" dxfId="786" priority="893" stopIfTrue="1" operator="equal">
      <formula>"a"</formula>
    </cfRule>
    <cfRule type="cellIs" dxfId="785" priority="894" stopIfTrue="1" operator="equal">
      <formula>"s"</formula>
    </cfRule>
  </conditionalFormatting>
  <conditionalFormatting sqref="AB548:AB549">
    <cfRule type="expression" dxfId="784" priority="879" stopIfTrue="1">
      <formula>AA548=0</formula>
    </cfRule>
  </conditionalFormatting>
  <conditionalFormatting sqref="AD548:AD549">
    <cfRule type="cellIs" dxfId="783" priority="880" stopIfTrue="1" operator="equal">
      <formula>"a"</formula>
    </cfRule>
  </conditionalFormatting>
  <conditionalFormatting sqref="D548:W549">
    <cfRule type="cellIs" dxfId="782" priority="881" stopIfTrue="1" operator="equal">
      <formula>"a"</formula>
    </cfRule>
    <cfRule type="cellIs" dxfId="781" priority="882" stopIfTrue="1" operator="equal">
      <formula>"s"</formula>
    </cfRule>
  </conditionalFormatting>
  <conditionalFormatting sqref="AD550">
    <cfRule type="cellIs" dxfId="780" priority="876" stopIfTrue="1" operator="equal">
      <formula>"a"</formula>
    </cfRule>
  </conditionalFormatting>
  <conditionalFormatting sqref="D550:W550">
    <cfRule type="cellIs" dxfId="779" priority="877" stopIfTrue="1" operator="equal">
      <formula>"a"</formula>
    </cfRule>
    <cfRule type="cellIs" dxfId="778" priority="878" stopIfTrue="1" operator="equal">
      <formula>"s"</formula>
    </cfRule>
  </conditionalFormatting>
  <conditionalFormatting sqref="AB550">
    <cfRule type="expression" dxfId="777" priority="842" stopIfTrue="1">
      <formula>AA552&gt;0</formula>
    </cfRule>
    <cfRule type="expression" dxfId="776" priority="843" stopIfTrue="1">
      <formula>AA550=0</formula>
    </cfRule>
  </conditionalFormatting>
  <conditionalFormatting sqref="Y550">
    <cfRule type="expression" dxfId="775" priority="841" stopIfTrue="1">
      <formula>AA552&gt;0</formula>
    </cfRule>
  </conditionalFormatting>
  <conditionalFormatting sqref="AD551">
    <cfRule type="cellIs" dxfId="774" priority="836" stopIfTrue="1" operator="equal">
      <formula>"a"</formula>
    </cfRule>
  </conditionalFormatting>
  <conditionalFormatting sqref="D551:W551">
    <cfRule type="cellIs" dxfId="773" priority="837" stopIfTrue="1" operator="equal">
      <formula>"a"</formula>
    </cfRule>
    <cfRule type="cellIs" dxfId="772" priority="838" stopIfTrue="1" operator="equal">
      <formula>"s"</formula>
    </cfRule>
  </conditionalFormatting>
  <conditionalFormatting sqref="AD552">
    <cfRule type="cellIs" dxfId="771" priority="833" stopIfTrue="1" operator="equal">
      <formula>"a"</formula>
    </cfRule>
  </conditionalFormatting>
  <conditionalFormatting sqref="D552:W552">
    <cfRule type="cellIs" dxfId="770" priority="834" stopIfTrue="1" operator="equal">
      <formula>"a"</formula>
    </cfRule>
    <cfRule type="cellIs" dxfId="769" priority="835" stopIfTrue="1" operator="equal">
      <formula>"s"</formula>
    </cfRule>
  </conditionalFormatting>
  <conditionalFormatting sqref="AB551">
    <cfRule type="expression" dxfId="768" priority="829" stopIfTrue="1">
      <formula>AA552&gt;0</formula>
    </cfRule>
    <cfRule type="expression" dxfId="767" priority="830" stopIfTrue="1">
      <formula>AA551=0</formula>
    </cfRule>
  </conditionalFormatting>
  <conditionalFormatting sqref="AB552">
    <cfRule type="expression" dxfId="766" priority="831" stopIfTrue="1">
      <formula>SUM(AA550:AA551)&gt;0</formula>
    </cfRule>
    <cfRule type="expression" dxfId="765" priority="832" stopIfTrue="1">
      <formula>AA552=0</formula>
    </cfRule>
  </conditionalFormatting>
  <conditionalFormatting sqref="Y551">
    <cfRule type="expression" dxfId="764" priority="828" stopIfTrue="1">
      <formula>AA552&gt;0</formula>
    </cfRule>
  </conditionalFormatting>
  <conditionalFormatting sqref="Y552">
    <cfRule type="expression" dxfId="763" priority="827" stopIfTrue="1">
      <formula>SUM(AA552)&gt;0</formula>
    </cfRule>
  </conditionalFormatting>
  <conditionalFormatting sqref="AB554">
    <cfRule type="expression" dxfId="762" priority="823" stopIfTrue="1">
      <formula>AA554=0</formula>
    </cfRule>
  </conditionalFormatting>
  <conditionalFormatting sqref="AD554">
    <cfRule type="cellIs" dxfId="761" priority="824" stopIfTrue="1" operator="equal">
      <formula>"a"</formula>
    </cfRule>
  </conditionalFormatting>
  <conditionalFormatting sqref="D554:W554">
    <cfRule type="cellIs" dxfId="760" priority="825" stopIfTrue="1" operator="equal">
      <formula>"a"</formula>
    </cfRule>
    <cfRule type="cellIs" dxfId="759" priority="826" stopIfTrue="1" operator="equal">
      <formula>"s"</formula>
    </cfRule>
  </conditionalFormatting>
  <conditionalFormatting sqref="AB559">
    <cfRule type="expression" dxfId="758" priority="807" stopIfTrue="1">
      <formula>AA559=0</formula>
    </cfRule>
  </conditionalFormatting>
  <conditionalFormatting sqref="D566:W566">
    <cfRule type="cellIs" dxfId="757" priority="796" stopIfTrue="1" operator="equal">
      <formula>"a"</formula>
    </cfRule>
    <cfRule type="cellIs" dxfId="756" priority="797" stopIfTrue="1" operator="equal">
      <formula>"s"</formula>
    </cfRule>
  </conditionalFormatting>
  <conditionalFormatting sqref="AD566">
    <cfRule type="cellIs" dxfId="755" priority="798" stopIfTrue="1" operator="equal">
      <formula>"a"</formula>
    </cfRule>
  </conditionalFormatting>
  <conditionalFormatting sqref="AB563">
    <cfRule type="expression" dxfId="754" priority="803" stopIfTrue="1">
      <formula>AA563=0</formula>
    </cfRule>
  </conditionalFormatting>
  <conditionalFormatting sqref="AB557">
    <cfRule type="expression" dxfId="753" priority="811" stopIfTrue="1">
      <formula>AA557=0</formula>
    </cfRule>
  </conditionalFormatting>
  <conditionalFormatting sqref="AD557">
    <cfRule type="cellIs" dxfId="752" priority="812" stopIfTrue="1" operator="equal">
      <formula>"a"</formula>
    </cfRule>
  </conditionalFormatting>
  <conditionalFormatting sqref="D557:W557">
    <cfRule type="cellIs" dxfId="751" priority="813" stopIfTrue="1" operator="equal">
      <formula>"a"</formula>
    </cfRule>
    <cfRule type="cellIs" dxfId="750" priority="814" stopIfTrue="1" operator="equal">
      <formula>"s"</formula>
    </cfRule>
  </conditionalFormatting>
  <conditionalFormatting sqref="AB564">
    <cfRule type="expression" dxfId="749" priority="799" stopIfTrue="1">
      <formula>AA564=0</formula>
    </cfRule>
  </conditionalFormatting>
  <conditionalFormatting sqref="AD559">
    <cfRule type="cellIs" dxfId="748" priority="808" stopIfTrue="1" operator="equal">
      <formula>"a"</formula>
    </cfRule>
  </conditionalFormatting>
  <conditionalFormatting sqref="D559:W559">
    <cfRule type="cellIs" dxfId="747" priority="809" stopIfTrue="1" operator="equal">
      <formula>"a"</formula>
    </cfRule>
    <cfRule type="cellIs" dxfId="746" priority="810" stopIfTrue="1" operator="equal">
      <formula>"s"</formula>
    </cfRule>
  </conditionalFormatting>
  <conditionalFormatting sqref="AB566">
    <cfRule type="expression" dxfId="745" priority="795" stopIfTrue="1">
      <formula>AA566=0</formula>
    </cfRule>
  </conditionalFormatting>
  <conditionalFormatting sqref="AD563">
    <cfRule type="cellIs" dxfId="744" priority="804" stopIfTrue="1" operator="equal">
      <formula>"a"</formula>
    </cfRule>
  </conditionalFormatting>
  <conditionalFormatting sqref="D563:W563">
    <cfRule type="cellIs" dxfId="743" priority="805" stopIfTrue="1" operator="equal">
      <formula>"a"</formula>
    </cfRule>
    <cfRule type="cellIs" dxfId="742" priority="806" stopIfTrue="1" operator="equal">
      <formula>"s"</formula>
    </cfRule>
  </conditionalFormatting>
  <conditionalFormatting sqref="AD564">
    <cfRule type="cellIs" dxfId="741" priority="800" stopIfTrue="1" operator="equal">
      <formula>"a"</formula>
    </cfRule>
  </conditionalFormatting>
  <conditionalFormatting sqref="D564:W564">
    <cfRule type="cellIs" dxfId="740" priority="801" stopIfTrue="1" operator="equal">
      <formula>"a"</formula>
    </cfRule>
    <cfRule type="cellIs" dxfId="739" priority="802" stopIfTrue="1" operator="equal">
      <formula>"s"</formula>
    </cfRule>
  </conditionalFormatting>
  <conditionalFormatting sqref="AD570">
    <cfRule type="cellIs" dxfId="738" priority="762" stopIfTrue="1" operator="equal">
      <formula>"a"</formula>
    </cfRule>
  </conditionalFormatting>
  <conditionalFormatting sqref="AB122">
    <cfRule type="expression" dxfId="737" priority="718" stopIfTrue="1">
      <formula>AA122=0</formula>
    </cfRule>
  </conditionalFormatting>
  <conditionalFormatting sqref="D122:W122">
    <cfRule type="cellIs" dxfId="736" priority="719" stopIfTrue="1" operator="equal">
      <formula>"a"</formula>
    </cfRule>
    <cfRule type="cellIs" dxfId="735" priority="720" stopIfTrue="1" operator="equal">
      <formula>"s"</formula>
    </cfRule>
  </conditionalFormatting>
  <conditionalFormatting sqref="AB121">
    <cfRule type="expression" dxfId="734" priority="714" stopIfTrue="1">
      <formula>AA121=0</formula>
    </cfRule>
  </conditionalFormatting>
  <conditionalFormatting sqref="D121:W121">
    <cfRule type="cellIs" dxfId="733" priority="715" stopIfTrue="1" operator="equal">
      <formula>"a"</formula>
    </cfRule>
    <cfRule type="cellIs" dxfId="732" priority="716" stopIfTrue="1" operator="equal">
      <formula>"s"</formula>
    </cfRule>
  </conditionalFormatting>
  <conditionalFormatting sqref="AB120">
    <cfRule type="expression" dxfId="731" priority="710" stopIfTrue="1">
      <formula>AA120=0</formula>
    </cfRule>
  </conditionalFormatting>
  <conditionalFormatting sqref="D120:W120">
    <cfRule type="cellIs" dxfId="730" priority="711" stopIfTrue="1" operator="equal">
      <formula>"a"</formula>
    </cfRule>
    <cfRule type="cellIs" dxfId="729" priority="712" stopIfTrue="1" operator="equal">
      <formula>"s"</formula>
    </cfRule>
  </conditionalFormatting>
  <conditionalFormatting sqref="AB119">
    <cfRule type="expression" dxfId="728" priority="706" stopIfTrue="1">
      <formula>AA119=0</formula>
    </cfRule>
  </conditionalFormatting>
  <conditionalFormatting sqref="D119:W119">
    <cfRule type="cellIs" dxfId="727" priority="707" stopIfTrue="1" operator="equal">
      <formula>"a"</formula>
    </cfRule>
    <cfRule type="cellIs" dxfId="726" priority="708" stopIfTrue="1" operator="equal">
      <formula>"s"</formula>
    </cfRule>
  </conditionalFormatting>
  <conditionalFormatting sqref="AB116">
    <cfRule type="expression" dxfId="725" priority="694" stopIfTrue="1">
      <formula>AA116=0</formula>
    </cfRule>
  </conditionalFormatting>
  <conditionalFormatting sqref="D116:W116">
    <cfRule type="cellIs" dxfId="724" priority="695" stopIfTrue="1" operator="equal">
      <formula>"a"</formula>
    </cfRule>
    <cfRule type="cellIs" dxfId="723" priority="696" stopIfTrue="1" operator="equal">
      <formula>"s"</formula>
    </cfRule>
  </conditionalFormatting>
  <conditionalFormatting sqref="AB115">
    <cfRule type="expression" dxfId="722" priority="690" stopIfTrue="1">
      <formula>AA115=0</formula>
    </cfRule>
  </conditionalFormatting>
  <conditionalFormatting sqref="D115:W115">
    <cfRule type="cellIs" dxfId="721" priority="691" stopIfTrue="1" operator="equal">
      <formula>"a"</formula>
    </cfRule>
    <cfRule type="cellIs" dxfId="720" priority="692" stopIfTrue="1" operator="equal">
      <formula>"s"</formula>
    </cfRule>
  </conditionalFormatting>
  <conditionalFormatting sqref="AB114">
    <cfRule type="expression" dxfId="719" priority="686" stopIfTrue="1">
      <formula>AA114=0</formula>
    </cfRule>
  </conditionalFormatting>
  <conditionalFormatting sqref="D114:W114">
    <cfRule type="cellIs" dxfId="718" priority="687" stopIfTrue="1" operator="equal">
      <formula>"a"</formula>
    </cfRule>
    <cfRule type="cellIs" dxfId="717" priority="688" stopIfTrue="1" operator="equal">
      <formula>"s"</formula>
    </cfRule>
  </conditionalFormatting>
  <conditionalFormatting sqref="AB113">
    <cfRule type="expression" dxfId="716" priority="682" stopIfTrue="1">
      <formula>AA113=0</formula>
    </cfRule>
  </conditionalFormatting>
  <conditionalFormatting sqref="D113:W113">
    <cfRule type="cellIs" dxfId="715" priority="683" stopIfTrue="1" operator="equal">
      <formula>"a"</formula>
    </cfRule>
    <cfRule type="cellIs" dxfId="714" priority="684" stopIfTrue="1" operator="equal">
      <formula>"s"</formula>
    </cfRule>
  </conditionalFormatting>
  <conditionalFormatting sqref="AB112">
    <cfRule type="expression" dxfId="713" priority="678" stopIfTrue="1">
      <formula>AA112=0</formula>
    </cfRule>
  </conditionalFormatting>
  <conditionalFormatting sqref="D112:W112">
    <cfRule type="cellIs" dxfId="712" priority="679" stopIfTrue="1" operator="equal">
      <formula>"a"</formula>
    </cfRule>
    <cfRule type="cellIs" dxfId="711" priority="680" stopIfTrue="1" operator="equal">
      <formula>"s"</formula>
    </cfRule>
  </conditionalFormatting>
  <conditionalFormatting sqref="AB111">
    <cfRule type="expression" dxfId="710" priority="674" stopIfTrue="1">
      <formula>AA111=0</formula>
    </cfRule>
  </conditionalFormatting>
  <conditionalFormatting sqref="D111:W111">
    <cfRule type="cellIs" dxfId="709" priority="675" stopIfTrue="1" operator="equal">
      <formula>"a"</formula>
    </cfRule>
    <cfRule type="cellIs" dxfId="708" priority="676" stopIfTrue="1" operator="equal">
      <formula>"s"</formula>
    </cfRule>
  </conditionalFormatting>
  <conditionalFormatting sqref="AD117">
    <cfRule type="cellIs" dxfId="707" priority="655" stopIfTrue="1" operator="equal">
      <formula>"a"</formula>
    </cfRule>
  </conditionalFormatting>
  <conditionalFormatting sqref="D118:W118">
    <cfRule type="cellIs" dxfId="706" priority="672" stopIfTrue="1" operator="equal">
      <formula>"a"</formula>
    </cfRule>
    <cfRule type="cellIs" dxfId="705" priority="673" stopIfTrue="1" operator="equal">
      <formula>"s"</formula>
    </cfRule>
  </conditionalFormatting>
  <conditionalFormatting sqref="AD111:AD116">
    <cfRule type="cellIs" dxfId="704" priority="661" stopIfTrue="1" operator="equal">
      <formula>"a"</formula>
    </cfRule>
  </conditionalFormatting>
  <conditionalFormatting sqref="D117:W117">
    <cfRule type="cellIs" dxfId="703" priority="669" stopIfTrue="1" operator="equal">
      <formula>"a"</formula>
    </cfRule>
    <cfRule type="cellIs" dxfId="702" priority="670" stopIfTrue="1" operator="equal">
      <formula>"s"</formula>
    </cfRule>
  </conditionalFormatting>
  <conditionalFormatting sqref="AB117">
    <cfRule type="expression" dxfId="701" priority="664" stopIfTrue="1">
      <formula>AA118&gt;0</formula>
    </cfRule>
    <cfRule type="expression" dxfId="700" priority="665" stopIfTrue="1">
      <formula>AA117=0</formula>
    </cfRule>
  </conditionalFormatting>
  <conditionalFormatting sqref="AB118">
    <cfRule type="expression" dxfId="699" priority="666" stopIfTrue="1">
      <formula>AA117&gt;0</formula>
    </cfRule>
    <cfRule type="expression" dxfId="698" priority="667" stopIfTrue="1">
      <formula>AA118=0</formula>
    </cfRule>
  </conditionalFormatting>
  <conditionalFormatting sqref="Y117">
    <cfRule type="expression" dxfId="697" priority="663" stopIfTrue="1">
      <formula>SUM(AA118)&gt;0</formula>
    </cfRule>
  </conditionalFormatting>
  <conditionalFormatting sqref="Y118">
    <cfRule type="expression" dxfId="696" priority="662" stopIfTrue="1">
      <formula>SUM(AA118)&gt;0</formula>
    </cfRule>
  </conditionalFormatting>
  <conditionalFormatting sqref="AD122">
    <cfRule type="cellIs" dxfId="695" priority="660" stopIfTrue="1" operator="equal">
      <formula>"a"</formula>
    </cfRule>
  </conditionalFormatting>
  <conditionalFormatting sqref="AD121">
    <cfRule type="cellIs" dxfId="694" priority="659" stopIfTrue="1" operator="equal">
      <formula>"a"</formula>
    </cfRule>
  </conditionalFormatting>
  <conditionalFormatting sqref="AD120">
    <cfRule type="cellIs" dxfId="693" priority="658" stopIfTrue="1" operator="equal">
      <formula>"a"</formula>
    </cfRule>
  </conditionalFormatting>
  <conditionalFormatting sqref="AD119">
    <cfRule type="cellIs" dxfId="692" priority="657" stopIfTrue="1" operator="equal">
      <formula>"a"</formula>
    </cfRule>
  </conditionalFormatting>
  <conditionalFormatting sqref="AD118">
    <cfRule type="cellIs" dxfId="691" priority="656" stopIfTrue="1" operator="equal">
      <formula>"a"</formula>
    </cfRule>
  </conditionalFormatting>
  <conditionalFormatting sqref="AB127:AB133">
    <cfRule type="expression" dxfId="690" priority="648" stopIfTrue="1">
      <formula>AA127=0</formula>
    </cfRule>
  </conditionalFormatting>
  <conditionalFormatting sqref="Y135">
    <cfRule type="cellIs" dxfId="689" priority="649" stopIfTrue="1" operator="greaterThan">
      <formula>Z135</formula>
    </cfRule>
    <cfRule type="cellIs" dxfId="688" priority="650" stopIfTrue="1" operator="lessThan">
      <formula>F136</formula>
    </cfRule>
  </conditionalFormatting>
  <conditionalFormatting sqref="D136">
    <cfRule type="expression" dxfId="687" priority="651" stopIfTrue="1">
      <formula>F136=0</formula>
    </cfRule>
  </conditionalFormatting>
  <conditionalFormatting sqref="AD125 AD127:AD136">
    <cfRule type="cellIs" dxfId="686" priority="652" stopIfTrue="1" operator="equal">
      <formula>"a"</formula>
    </cfRule>
  </conditionalFormatting>
  <conditionalFormatting sqref="D127:W134">
    <cfRule type="cellIs" dxfId="685" priority="653" stopIfTrue="1" operator="equal">
      <formula>"a"</formula>
    </cfRule>
    <cfRule type="cellIs" dxfId="684" priority="654" stopIfTrue="1" operator="equal">
      <formula>"s"</formula>
    </cfRule>
  </conditionalFormatting>
  <conditionalFormatting sqref="AD126">
    <cfRule type="cellIs" dxfId="683" priority="647" stopIfTrue="1" operator="equal">
      <formula>"a"</formula>
    </cfRule>
  </conditionalFormatting>
  <conditionalFormatting sqref="AB134">
    <cfRule type="expression" dxfId="682" priority="646" stopIfTrue="1">
      <formula>AA134=0</formula>
    </cfRule>
  </conditionalFormatting>
  <conditionalFormatting sqref="AB138:AB139">
    <cfRule type="expression" dxfId="681" priority="642" stopIfTrue="1">
      <formula>AA138=0</formula>
    </cfRule>
  </conditionalFormatting>
  <conditionalFormatting sqref="AD138:AD139">
    <cfRule type="cellIs" dxfId="680" priority="643" stopIfTrue="1" operator="equal">
      <formula>"a"</formula>
    </cfRule>
  </conditionalFormatting>
  <conditionalFormatting sqref="D138:W139">
    <cfRule type="cellIs" dxfId="679" priority="644" stopIfTrue="1" operator="equal">
      <formula>"a"</formula>
    </cfRule>
    <cfRule type="cellIs" dxfId="678" priority="645" stopIfTrue="1" operator="equal">
      <formula>"s"</formula>
    </cfRule>
  </conditionalFormatting>
  <conditionalFormatting sqref="AD26">
    <cfRule type="cellIs" dxfId="677" priority="560" stopIfTrue="1" operator="equal">
      <formula>"a"</formula>
    </cfRule>
  </conditionalFormatting>
  <conditionalFormatting sqref="AD366:AD367">
    <cfRule type="cellIs" dxfId="676" priority="619" stopIfTrue="1" operator="equal">
      <formula>"a"</formula>
    </cfRule>
  </conditionalFormatting>
  <conditionalFormatting sqref="Y366">
    <cfRule type="cellIs" dxfId="675" priority="615" stopIfTrue="1" operator="greaterThan">
      <formula>Z366</formula>
    </cfRule>
    <cfRule type="cellIs" dxfId="674" priority="616" stopIfTrue="1" operator="lessThan">
      <formula>F367</formula>
    </cfRule>
  </conditionalFormatting>
  <conditionalFormatting sqref="D367">
    <cfRule type="expression" dxfId="673" priority="617" stopIfTrue="1">
      <formula>F367=0</formula>
    </cfRule>
  </conditionalFormatting>
  <conditionalFormatting sqref="AD363">
    <cfRule type="cellIs" dxfId="672" priority="618" stopIfTrue="1" operator="equal">
      <formula>"a"</formula>
    </cfRule>
  </conditionalFormatting>
  <conditionalFormatting sqref="AB364">
    <cfRule type="expression" dxfId="671" priority="611" stopIfTrue="1">
      <formula>AA364=0</formula>
    </cfRule>
  </conditionalFormatting>
  <conditionalFormatting sqref="AD364">
    <cfRule type="cellIs" dxfId="670" priority="612" stopIfTrue="1" operator="equal">
      <formula>"a"</formula>
    </cfRule>
  </conditionalFormatting>
  <conditionalFormatting sqref="T364 R364 V364 F364 D364 H364 J364 L364 N364 P364">
    <cfRule type="cellIs" dxfId="669" priority="613" stopIfTrue="1" operator="equal">
      <formula>"a"</formula>
    </cfRule>
    <cfRule type="cellIs" dxfId="668" priority="614" stopIfTrue="1" operator="equal">
      <formula>"s"</formula>
    </cfRule>
  </conditionalFormatting>
  <conditionalFormatting sqref="AB365">
    <cfRule type="expression" dxfId="667" priority="607" stopIfTrue="1">
      <formula>AA365=0</formula>
    </cfRule>
  </conditionalFormatting>
  <conditionalFormatting sqref="AD365">
    <cfRule type="cellIs" dxfId="666" priority="608" stopIfTrue="1" operator="equal">
      <formula>"a"</formula>
    </cfRule>
  </conditionalFormatting>
  <conditionalFormatting sqref="T365 R365 V365 F365 D365 H365 J365 L365 N365 P365">
    <cfRule type="cellIs" dxfId="665" priority="609" stopIfTrue="1" operator="equal">
      <formula>"a"</formula>
    </cfRule>
    <cfRule type="cellIs" dxfId="664" priority="610" stopIfTrue="1" operator="equal">
      <formula>"s"</formula>
    </cfRule>
  </conditionalFormatting>
  <conditionalFormatting sqref="AD389">
    <cfRule type="cellIs" dxfId="663" priority="585" stopIfTrue="1" operator="equal">
      <formula>"a"</formula>
    </cfRule>
  </conditionalFormatting>
  <conditionalFormatting sqref="T389 R389 V389 F389 D389 H389 J389 L389 N389 P389">
    <cfRule type="cellIs" dxfId="662" priority="586" stopIfTrue="1" operator="equal">
      <formula>"a"</formula>
    </cfRule>
    <cfRule type="cellIs" dxfId="661" priority="587" stopIfTrue="1" operator="equal">
      <formula>"s"</formula>
    </cfRule>
  </conditionalFormatting>
  <conditionalFormatting sqref="AD388 AD390">
    <cfRule type="cellIs" dxfId="660" priority="588" stopIfTrue="1" operator="equal">
      <formula>"a"</formula>
    </cfRule>
  </conditionalFormatting>
  <conditionalFormatting sqref="D388:W388 P390 N390 L390 J390 H390 D390 F390 V390 R390 T390">
    <cfRule type="cellIs" dxfId="659" priority="589" stopIfTrue="1" operator="equal">
      <formula>"a"</formula>
    </cfRule>
    <cfRule type="cellIs" dxfId="658" priority="590" stopIfTrue="1" operator="equal">
      <formula>"s"</formula>
    </cfRule>
  </conditionalFormatting>
  <conditionalFormatting sqref="Y390">
    <cfRule type="expression" dxfId="657" priority="579" stopIfTrue="1">
      <formula>AA390&gt;0</formula>
    </cfRule>
  </conditionalFormatting>
  <conditionalFormatting sqref="Y389">
    <cfRule type="expression" dxfId="656" priority="582" stopIfTrue="1">
      <formula>AA389&gt;0</formula>
    </cfRule>
  </conditionalFormatting>
  <conditionalFormatting sqref="AB389">
    <cfRule type="expression" dxfId="655" priority="583" stopIfTrue="1">
      <formula>SUM(AA388,AA390)&gt;0</formula>
    </cfRule>
    <cfRule type="expression" dxfId="654" priority="584" stopIfTrue="1">
      <formula>AA389=0</formula>
    </cfRule>
  </conditionalFormatting>
  <conditionalFormatting sqref="AB390">
    <cfRule type="expression" dxfId="653" priority="580" stopIfTrue="1">
      <formula>SUM(AA388:AA389)&gt;0</formula>
    </cfRule>
    <cfRule type="expression" dxfId="652" priority="581" stopIfTrue="1">
      <formula>AA390=0</formula>
    </cfRule>
  </conditionalFormatting>
  <conditionalFormatting sqref="Y388">
    <cfRule type="expression" dxfId="651" priority="576" stopIfTrue="1">
      <formula>SUM(AA389:AA390)&gt;0</formula>
    </cfRule>
  </conditionalFormatting>
  <conditionalFormatting sqref="AB388">
    <cfRule type="expression" dxfId="650" priority="577" stopIfTrue="1">
      <formula>SUM(AA389:AA390)&gt;0</formula>
    </cfRule>
    <cfRule type="expression" dxfId="649" priority="578" stopIfTrue="1">
      <formula>AA388=0</formula>
    </cfRule>
  </conditionalFormatting>
  <conditionalFormatting sqref="AB25">
    <cfRule type="expression" dxfId="648" priority="570" stopIfTrue="1">
      <formula>AA25=0</formula>
    </cfRule>
  </conditionalFormatting>
  <conditionalFormatting sqref="D25:W25">
    <cfRule type="cellIs" dxfId="647" priority="574" stopIfTrue="1" operator="equal">
      <formula>"a"</formula>
    </cfRule>
    <cfRule type="cellIs" dxfId="646" priority="575" stopIfTrue="1" operator="equal">
      <formula>"s"</formula>
    </cfRule>
  </conditionalFormatting>
  <conditionalFormatting sqref="AB29">
    <cfRule type="expression" dxfId="645" priority="566" stopIfTrue="1">
      <formula>AA29=0</formula>
    </cfRule>
  </conditionalFormatting>
  <conditionalFormatting sqref="AD29">
    <cfRule type="cellIs" dxfId="644" priority="567" stopIfTrue="1" operator="equal">
      <formula>"a"</formula>
    </cfRule>
  </conditionalFormatting>
  <conditionalFormatting sqref="D29:W29">
    <cfRule type="cellIs" dxfId="643" priority="568" stopIfTrue="1" operator="equal">
      <formula>"a"</formula>
    </cfRule>
    <cfRule type="cellIs" dxfId="642" priority="569" stopIfTrue="1" operator="equal">
      <formula>"s"</formula>
    </cfRule>
  </conditionalFormatting>
  <conditionalFormatting sqref="AD27">
    <cfRule type="cellIs" dxfId="641" priority="563" stopIfTrue="1" operator="equal">
      <formula>"a"</formula>
    </cfRule>
  </conditionalFormatting>
  <conditionalFormatting sqref="D27:W27">
    <cfRule type="cellIs" dxfId="640" priority="564" stopIfTrue="1" operator="equal">
      <formula>"a"</formula>
    </cfRule>
    <cfRule type="cellIs" dxfId="639" priority="565" stopIfTrue="1" operator="equal">
      <formula>"s"</formula>
    </cfRule>
  </conditionalFormatting>
  <conditionalFormatting sqref="D26:W26">
    <cfRule type="cellIs" dxfId="638" priority="561" stopIfTrue="1" operator="equal">
      <formula>"a"</formula>
    </cfRule>
    <cfRule type="cellIs" dxfId="637" priority="562" stopIfTrue="1" operator="equal">
      <formula>"s"</formula>
    </cfRule>
  </conditionalFormatting>
  <conditionalFormatting sqref="AD28">
    <cfRule type="cellIs" dxfId="636" priority="557" stopIfTrue="1" operator="equal">
      <formula>"a"</formula>
    </cfRule>
  </conditionalFormatting>
  <conditionalFormatting sqref="D28:W28">
    <cfRule type="cellIs" dxfId="635" priority="558" stopIfTrue="1" operator="equal">
      <formula>"a"</formula>
    </cfRule>
    <cfRule type="cellIs" dxfId="634" priority="559" stopIfTrue="1" operator="equal">
      <formula>"s"</formula>
    </cfRule>
  </conditionalFormatting>
  <conditionalFormatting sqref="AB28">
    <cfRule type="expression" dxfId="633" priority="555" stopIfTrue="1">
      <formula>SUM(AA26:AA27)&gt;0</formula>
    </cfRule>
    <cfRule type="expression" dxfId="632" priority="556" stopIfTrue="1">
      <formula>AA28=0</formula>
    </cfRule>
  </conditionalFormatting>
  <conditionalFormatting sqref="AB27">
    <cfRule type="expression" dxfId="631" priority="553" stopIfTrue="1">
      <formula>AA28&gt;0</formula>
    </cfRule>
    <cfRule type="expression" dxfId="630" priority="554" stopIfTrue="1">
      <formula>AA27=0</formula>
    </cfRule>
  </conditionalFormatting>
  <conditionalFormatting sqref="AB26">
    <cfRule type="expression" dxfId="629" priority="551" stopIfTrue="1">
      <formula>AA28&gt;0</formula>
    </cfRule>
    <cfRule type="expression" dxfId="628" priority="552" stopIfTrue="1">
      <formula>AA26=0</formula>
    </cfRule>
  </conditionalFormatting>
  <conditionalFormatting sqref="Y28">
    <cfRule type="expression" dxfId="627" priority="550" stopIfTrue="1">
      <formula>SUM(AA28)&gt;0</formula>
    </cfRule>
  </conditionalFormatting>
  <conditionalFormatting sqref="Y26">
    <cfRule type="expression" dxfId="626" priority="549" stopIfTrue="1">
      <formula>AA28&gt;0</formula>
    </cfRule>
  </conditionalFormatting>
  <conditionalFormatting sqref="Y27">
    <cfRule type="expression" dxfId="625" priority="548" stopIfTrue="1">
      <formula>AA28&gt;0</formula>
    </cfRule>
  </conditionalFormatting>
  <conditionalFormatting sqref="AD55">
    <cfRule type="cellIs" dxfId="624" priority="547" stopIfTrue="1" operator="equal">
      <formula>"a"</formula>
    </cfRule>
  </conditionalFormatting>
  <conditionalFormatting sqref="Y67">
    <cfRule type="cellIs" dxfId="623" priority="541" stopIfTrue="1" operator="greaterThan">
      <formula>Z67</formula>
    </cfRule>
    <cfRule type="cellIs" dxfId="622" priority="542" stopIfTrue="1" operator="lessThan">
      <formula>F68</formula>
    </cfRule>
  </conditionalFormatting>
  <conditionalFormatting sqref="D68">
    <cfRule type="expression" dxfId="621" priority="543" stopIfTrue="1">
      <formula>F68=0</formula>
    </cfRule>
  </conditionalFormatting>
  <conditionalFormatting sqref="AB84">
    <cfRule type="expression" dxfId="620" priority="537" stopIfTrue="1">
      <formula>AA84=0</formula>
    </cfRule>
  </conditionalFormatting>
  <conditionalFormatting sqref="AD84">
    <cfRule type="cellIs" dxfId="619" priority="538" stopIfTrue="1" operator="equal">
      <formula>"a"</formula>
    </cfRule>
  </conditionalFormatting>
  <conditionalFormatting sqref="D84:W84">
    <cfRule type="cellIs" dxfId="618" priority="539" stopIfTrue="1" operator="equal">
      <formula>"a"</formula>
    </cfRule>
    <cfRule type="cellIs" dxfId="617" priority="540" stopIfTrue="1" operator="equal">
      <formula>"s"</formula>
    </cfRule>
  </conditionalFormatting>
  <conditionalFormatting sqref="AD85">
    <cfRule type="cellIs" dxfId="616" priority="534" stopIfTrue="1" operator="equal">
      <formula>"a"</formula>
    </cfRule>
  </conditionalFormatting>
  <conditionalFormatting sqref="AB40">
    <cfRule type="expression" dxfId="615" priority="531" stopIfTrue="1">
      <formula>AA40=0</formula>
    </cfRule>
  </conditionalFormatting>
  <conditionalFormatting sqref="AD39:AD43">
    <cfRule type="cellIs" dxfId="614" priority="532" stopIfTrue="1" operator="equal">
      <formula>"a"</formula>
    </cfRule>
  </conditionalFormatting>
  <conditionalFormatting sqref="Y42">
    <cfRule type="cellIs" dxfId="613" priority="526" stopIfTrue="1" operator="greaterThan">
      <formula>Z42</formula>
    </cfRule>
    <cfRule type="cellIs" dxfId="612" priority="527" stopIfTrue="1" operator="lessThan">
      <formula>F43</formula>
    </cfRule>
  </conditionalFormatting>
  <conditionalFormatting sqref="D43">
    <cfRule type="expression" dxfId="611" priority="528" stopIfTrue="1">
      <formula>F43=0</formula>
    </cfRule>
  </conditionalFormatting>
  <conditionalFormatting sqref="D40:W41">
    <cfRule type="cellIs" dxfId="610" priority="529" stopIfTrue="1" operator="equal">
      <formula>"a"</formula>
    </cfRule>
    <cfRule type="cellIs" dxfId="609" priority="530" stopIfTrue="1" operator="equal">
      <formula>"s"</formula>
    </cfRule>
  </conditionalFormatting>
  <conditionalFormatting sqref="AB41">
    <cfRule type="expression" dxfId="608" priority="525" stopIfTrue="1">
      <formula>AA41=0</formula>
    </cfRule>
  </conditionalFormatting>
  <conditionalFormatting sqref="AB92:AB96 AB99:AB101 AB103:AB104 AB106">
    <cfRule type="expression" dxfId="607" priority="518" stopIfTrue="1">
      <formula>AA92=0</formula>
    </cfRule>
  </conditionalFormatting>
  <conditionalFormatting sqref="Y107">
    <cfRule type="cellIs" dxfId="606" priority="519" stopIfTrue="1" operator="greaterThan">
      <formula>Z107</formula>
    </cfRule>
    <cfRule type="cellIs" dxfId="605" priority="520" stopIfTrue="1" operator="lessThan">
      <formula>F108</formula>
    </cfRule>
  </conditionalFormatting>
  <conditionalFormatting sqref="D108:E108">
    <cfRule type="expression" dxfId="604" priority="521" stopIfTrue="1">
      <formula>F108=0</formula>
    </cfRule>
  </conditionalFormatting>
  <conditionalFormatting sqref="AD99:AD101 AD103:AD104 AD106:AD108 AD90:AD96">
    <cfRule type="cellIs" dxfId="603" priority="522" stopIfTrue="1" operator="equal">
      <formula>"a"</formula>
    </cfRule>
  </conditionalFormatting>
  <conditionalFormatting sqref="D92:T96 V92:W96 U92 U94:U96 D99:W101 D103:W104 D106:W106">
    <cfRule type="cellIs" dxfId="602" priority="523" stopIfTrue="1" operator="equal">
      <formula>"a"</formula>
    </cfRule>
    <cfRule type="cellIs" dxfId="601" priority="524" stopIfTrue="1" operator="equal">
      <formula>"s"</formula>
    </cfRule>
  </conditionalFormatting>
  <conditionalFormatting sqref="AB229:AB231">
    <cfRule type="expression" dxfId="600" priority="449" stopIfTrue="1">
      <formula>SUM($AA$229:$AA$231)&gt;0</formula>
    </cfRule>
    <cfRule type="expression" dxfId="599" priority="511" stopIfTrue="1">
      <formula>AA229=0</formula>
    </cfRule>
  </conditionalFormatting>
  <conditionalFormatting sqref="Y243 Y257">
    <cfRule type="cellIs" dxfId="598" priority="512" stopIfTrue="1" operator="greaterThan">
      <formula>Z243</formula>
    </cfRule>
    <cfRule type="cellIs" dxfId="597" priority="513" stopIfTrue="1" operator="lessThan">
      <formula>F244</formula>
    </cfRule>
  </conditionalFormatting>
  <conditionalFormatting sqref="D244 D258">
    <cfRule type="expression" dxfId="596" priority="514" stopIfTrue="1">
      <formula>F244=0</formula>
    </cfRule>
  </conditionalFormatting>
  <conditionalFormatting sqref="AD227:AD231 AD243:AD245 AD223:AD225 AD247 AD249 AD257:AD258">
    <cfRule type="cellIs" dxfId="595" priority="515" stopIfTrue="1" operator="equal">
      <formula>"a"</formula>
    </cfRule>
  </conditionalFormatting>
  <conditionalFormatting sqref="J247 L247 V247 H247 T247 N247 R247 F247 P247 D247 D225:W225 D229:W231 D227:W227 D249 P249 F249 R249 N249 T249 H249 V249 L249 J249">
    <cfRule type="cellIs" dxfId="594" priority="516" stopIfTrue="1" operator="equal">
      <formula>"a"</formula>
    </cfRule>
    <cfRule type="cellIs" dxfId="593" priority="517" stopIfTrue="1" operator="equal">
      <formula>"s"</formula>
    </cfRule>
  </conditionalFormatting>
  <conditionalFormatting sqref="AD226">
    <cfRule type="cellIs" dxfId="592" priority="510" stopIfTrue="1" operator="equal">
      <formula>"a"</formula>
    </cfRule>
  </conditionalFormatting>
  <conditionalFormatting sqref="AD232">
    <cfRule type="cellIs" dxfId="591" priority="509" stopIfTrue="1" operator="equal">
      <formula>"a"</formula>
    </cfRule>
  </conditionalFormatting>
  <conditionalFormatting sqref="AB233">
    <cfRule type="expression" dxfId="590" priority="505" stopIfTrue="1">
      <formula>AA233=0</formula>
    </cfRule>
  </conditionalFormatting>
  <conditionalFormatting sqref="AD233">
    <cfRule type="cellIs" dxfId="589" priority="506" stopIfTrue="1" operator="equal">
      <formula>"a"</formula>
    </cfRule>
  </conditionalFormatting>
  <conditionalFormatting sqref="D233:W233">
    <cfRule type="cellIs" dxfId="588" priority="507" stopIfTrue="1" operator="equal">
      <formula>"a"</formula>
    </cfRule>
    <cfRule type="cellIs" dxfId="587" priority="508" stopIfTrue="1" operator="equal">
      <formula>"s"</formula>
    </cfRule>
  </conditionalFormatting>
  <conditionalFormatting sqref="AD234">
    <cfRule type="cellIs" dxfId="586" priority="504" stopIfTrue="1" operator="equal">
      <formula>"a"</formula>
    </cfRule>
  </conditionalFormatting>
  <conditionalFormatting sqref="AB236">
    <cfRule type="expression" dxfId="585" priority="500" stopIfTrue="1">
      <formula>AA236=0</formula>
    </cfRule>
  </conditionalFormatting>
  <conditionalFormatting sqref="AD236">
    <cfRule type="cellIs" dxfId="584" priority="501" stopIfTrue="1" operator="equal">
      <formula>"a"</formula>
    </cfRule>
  </conditionalFormatting>
  <conditionalFormatting sqref="D236:W236">
    <cfRule type="cellIs" dxfId="583" priority="502" stopIfTrue="1" operator="equal">
      <formula>"a"</formula>
    </cfRule>
    <cfRule type="cellIs" dxfId="582" priority="503" stopIfTrue="1" operator="equal">
      <formula>"s"</formula>
    </cfRule>
  </conditionalFormatting>
  <conditionalFormatting sqref="AD235">
    <cfRule type="cellIs" dxfId="581" priority="499" stopIfTrue="1" operator="equal">
      <formula>"a"</formula>
    </cfRule>
  </conditionalFormatting>
  <conditionalFormatting sqref="AB237">
    <cfRule type="expression" dxfId="580" priority="495" stopIfTrue="1">
      <formula>AA237=0</formula>
    </cfRule>
  </conditionalFormatting>
  <conditionalFormatting sqref="AD237">
    <cfRule type="cellIs" dxfId="579" priority="496" stopIfTrue="1" operator="equal">
      <formula>"a"</formula>
    </cfRule>
  </conditionalFormatting>
  <conditionalFormatting sqref="D237:W237">
    <cfRule type="cellIs" dxfId="578" priority="497" stopIfTrue="1" operator="equal">
      <formula>"a"</formula>
    </cfRule>
    <cfRule type="cellIs" dxfId="577" priority="498" stopIfTrue="1" operator="equal">
      <formula>"s"</formula>
    </cfRule>
  </conditionalFormatting>
  <conditionalFormatting sqref="AB238">
    <cfRule type="expression" dxfId="576" priority="491" stopIfTrue="1">
      <formula>AA238=0</formula>
    </cfRule>
  </conditionalFormatting>
  <conditionalFormatting sqref="AD238">
    <cfRule type="cellIs" dxfId="575" priority="492" stopIfTrue="1" operator="equal">
      <formula>"a"</formula>
    </cfRule>
  </conditionalFormatting>
  <conditionalFormatting sqref="D238:W238">
    <cfRule type="cellIs" dxfId="574" priority="493" stopIfTrue="1" operator="equal">
      <formula>"a"</formula>
    </cfRule>
    <cfRule type="cellIs" dxfId="573" priority="494" stopIfTrue="1" operator="equal">
      <formula>"s"</formula>
    </cfRule>
  </conditionalFormatting>
  <conditionalFormatting sqref="AB240">
    <cfRule type="expression" dxfId="572" priority="487" stopIfTrue="1">
      <formula>AA240=0</formula>
    </cfRule>
  </conditionalFormatting>
  <conditionalFormatting sqref="AD240">
    <cfRule type="cellIs" dxfId="571" priority="488" stopIfTrue="1" operator="equal">
      <formula>"a"</formula>
    </cfRule>
  </conditionalFormatting>
  <conditionalFormatting sqref="D240:W240">
    <cfRule type="cellIs" dxfId="570" priority="489" stopIfTrue="1" operator="equal">
      <formula>"a"</formula>
    </cfRule>
    <cfRule type="cellIs" dxfId="569" priority="490" stopIfTrue="1" operator="equal">
      <formula>"s"</formula>
    </cfRule>
  </conditionalFormatting>
  <conditionalFormatting sqref="AD239">
    <cfRule type="cellIs" dxfId="568" priority="486" stopIfTrue="1" operator="equal">
      <formula>"a"</formula>
    </cfRule>
  </conditionalFormatting>
  <conditionalFormatting sqref="AB241">
    <cfRule type="expression" dxfId="567" priority="482" stopIfTrue="1">
      <formula>AA241=0</formula>
    </cfRule>
  </conditionalFormatting>
  <conditionalFormatting sqref="AD241">
    <cfRule type="cellIs" dxfId="566" priority="483" stopIfTrue="1" operator="equal">
      <formula>"a"</formula>
    </cfRule>
  </conditionalFormatting>
  <conditionalFormatting sqref="D241:W241">
    <cfRule type="cellIs" dxfId="565" priority="484" stopIfTrue="1" operator="equal">
      <formula>"a"</formula>
    </cfRule>
    <cfRule type="cellIs" dxfId="564" priority="485" stopIfTrue="1" operator="equal">
      <formula>"s"</formula>
    </cfRule>
  </conditionalFormatting>
  <conditionalFormatting sqref="AB242">
    <cfRule type="expression" dxfId="563" priority="478" stopIfTrue="1">
      <formula>AA242=0</formula>
    </cfRule>
  </conditionalFormatting>
  <conditionalFormatting sqref="AD242">
    <cfRule type="cellIs" dxfId="562" priority="479" stopIfTrue="1" operator="equal">
      <formula>"a"</formula>
    </cfRule>
  </conditionalFormatting>
  <conditionalFormatting sqref="D242:W242">
    <cfRule type="cellIs" dxfId="561" priority="480" stopIfTrue="1" operator="equal">
      <formula>"a"</formula>
    </cfRule>
    <cfRule type="cellIs" dxfId="560" priority="481" stopIfTrue="1" operator="equal">
      <formula>"s"</formula>
    </cfRule>
  </conditionalFormatting>
  <conditionalFormatting sqref="AD246">
    <cfRule type="cellIs" dxfId="559" priority="477" stopIfTrue="1" operator="equal">
      <formula>"a"</formula>
    </cfRule>
  </conditionalFormatting>
  <conditionalFormatting sqref="AD248">
    <cfRule type="cellIs" dxfId="558" priority="476" stopIfTrue="1" operator="equal">
      <formula>"a"</formula>
    </cfRule>
  </conditionalFormatting>
  <conditionalFormatting sqref="AD250">
    <cfRule type="cellIs" dxfId="557" priority="475" stopIfTrue="1" operator="equal">
      <formula>"a"</formula>
    </cfRule>
  </conditionalFormatting>
  <conditionalFormatting sqref="AD251">
    <cfRule type="cellIs" dxfId="556" priority="474" stopIfTrue="1" operator="equal">
      <formula>"a"</formula>
    </cfRule>
  </conditionalFormatting>
  <conditionalFormatting sqref="AB252">
    <cfRule type="expression" dxfId="555" priority="470" stopIfTrue="1">
      <formula>AA252=0</formula>
    </cfRule>
  </conditionalFormatting>
  <conditionalFormatting sqref="AD252">
    <cfRule type="cellIs" dxfId="554" priority="471" stopIfTrue="1" operator="equal">
      <formula>"a"</formula>
    </cfRule>
  </conditionalFormatting>
  <conditionalFormatting sqref="D252 P252 F252 R252 N252 T252 H252 V252 L252 J252">
    <cfRule type="cellIs" dxfId="553" priority="472" stopIfTrue="1" operator="equal">
      <formula>"a"</formula>
    </cfRule>
    <cfRule type="cellIs" dxfId="552" priority="473" stopIfTrue="1" operator="equal">
      <formula>"s"</formula>
    </cfRule>
  </conditionalFormatting>
  <conditionalFormatting sqref="AB253">
    <cfRule type="expression" dxfId="551" priority="466" stopIfTrue="1">
      <formula>AA253=0</formula>
    </cfRule>
  </conditionalFormatting>
  <conditionalFormatting sqref="AD253">
    <cfRule type="cellIs" dxfId="550" priority="467" stopIfTrue="1" operator="equal">
      <formula>"a"</formula>
    </cfRule>
  </conditionalFormatting>
  <conditionalFormatting sqref="D253 P253 F253 R253 N253 T253 H253 V253 L253 J253">
    <cfRule type="cellIs" dxfId="549" priority="468" stopIfTrue="1" operator="equal">
      <formula>"a"</formula>
    </cfRule>
    <cfRule type="cellIs" dxfId="548" priority="469" stopIfTrue="1" operator="equal">
      <formula>"s"</formula>
    </cfRule>
  </conditionalFormatting>
  <conditionalFormatting sqref="AB256">
    <cfRule type="expression" dxfId="547" priority="462" stopIfTrue="1">
      <formula>AA256=0</formula>
    </cfRule>
  </conditionalFormatting>
  <conditionalFormatting sqref="AD256">
    <cfRule type="cellIs" dxfId="546" priority="463" stopIfTrue="1" operator="equal">
      <formula>"a"</formula>
    </cfRule>
  </conditionalFormatting>
  <conditionalFormatting sqref="D256 P256 F256 R256 N256 T256 H256 V256 L256 J256">
    <cfRule type="cellIs" dxfId="545" priority="464" stopIfTrue="1" operator="equal">
      <formula>"a"</formula>
    </cfRule>
    <cfRule type="cellIs" dxfId="544" priority="465" stopIfTrue="1" operator="equal">
      <formula>"s"</formula>
    </cfRule>
  </conditionalFormatting>
  <conditionalFormatting sqref="AB254">
    <cfRule type="expression" dxfId="543" priority="458" stopIfTrue="1">
      <formula>AA254=0</formula>
    </cfRule>
  </conditionalFormatting>
  <conditionalFormatting sqref="AD254">
    <cfRule type="cellIs" dxfId="542" priority="459" stopIfTrue="1" operator="equal">
      <formula>"a"</formula>
    </cfRule>
  </conditionalFormatting>
  <conditionalFormatting sqref="D254 P254 F254 R254 N254 T254 H254 V254 L254 J254">
    <cfRule type="cellIs" dxfId="541" priority="460" stopIfTrue="1" operator="equal">
      <formula>"a"</formula>
    </cfRule>
    <cfRule type="cellIs" dxfId="540" priority="461" stopIfTrue="1" operator="equal">
      <formula>"s"</formula>
    </cfRule>
  </conditionalFormatting>
  <conditionalFormatting sqref="AB255">
    <cfRule type="expression" dxfId="539" priority="454" stopIfTrue="1">
      <formula>AA255=0</formula>
    </cfRule>
  </conditionalFormatting>
  <conditionalFormatting sqref="AD255">
    <cfRule type="cellIs" dxfId="538" priority="455" stopIfTrue="1" operator="equal">
      <formula>"a"</formula>
    </cfRule>
  </conditionalFormatting>
  <conditionalFormatting sqref="D255 P255 F255 R255 N255 T255 H255 V255 L255 J255">
    <cfRule type="cellIs" dxfId="537" priority="456" stopIfTrue="1" operator="equal">
      <formula>"a"</formula>
    </cfRule>
    <cfRule type="cellIs" dxfId="536" priority="457" stopIfTrue="1" operator="equal">
      <formula>"s"</formula>
    </cfRule>
  </conditionalFormatting>
  <conditionalFormatting sqref="AB225">
    <cfRule type="expression" dxfId="535" priority="453" stopIfTrue="1">
      <formula>AA225=0</formula>
    </cfRule>
  </conditionalFormatting>
  <conditionalFormatting sqref="AB227">
    <cfRule type="expression" dxfId="534" priority="452" stopIfTrue="1">
      <formula>AA227=0</formula>
    </cfRule>
  </conditionalFormatting>
  <conditionalFormatting sqref="AB247">
    <cfRule type="expression" dxfId="533" priority="451" stopIfTrue="1">
      <formula>AA247=0</formula>
    </cfRule>
  </conditionalFormatting>
  <conditionalFormatting sqref="AB249">
    <cfRule type="expression" dxfId="532" priority="450" stopIfTrue="1">
      <formula>AA249=0</formula>
    </cfRule>
  </conditionalFormatting>
  <conditionalFormatting sqref="Y265 Y335">
    <cfRule type="cellIs" dxfId="531" priority="442" stopIfTrue="1" operator="greaterThan">
      <formula>Z265</formula>
    </cfRule>
    <cfRule type="cellIs" dxfId="530" priority="443" stopIfTrue="1" operator="lessThan">
      <formula>F266</formula>
    </cfRule>
  </conditionalFormatting>
  <conditionalFormatting sqref="D266 D336">
    <cfRule type="expression" dxfId="529" priority="444" stopIfTrue="1">
      <formula>F266=0</formula>
    </cfRule>
  </conditionalFormatting>
  <conditionalFormatting sqref="AD259:AD267 AD325 AD335:AD336 AD274:AD280">
    <cfRule type="cellIs" dxfId="528" priority="445" stopIfTrue="1" operator="equal">
      <formula>"a"</formula>
    </cfRule>
  </conditionalFormatting>
  <conditionalFormatting sqref="D276:W280 D262:W264 D260 D274:W274 D325:W325 F260 H260 J260 L260 N260 P260 R260 T260 V260">
    <cfRule type="cellIs" dxfId="527" priority="446" stopIfTrue="1" operator="equal">
      <formula>"a"</formula>
    </cfRule>
    <cfRule type="cellIs" dxfId="526" priority="447" stopIfTrue="1" operator="equal">
      <formula>"s"</formula>
    </cfRule>
  </conditionalFormatting>
  <conditionalFormatting sqref="AD268">
    <cfRule type="cellIs" dxfId="525" priority="441" stopIfTrue="1" operator="equal">
      <formula>"a"</formula>
    </cfRule>
  </conditionalFormatting>
  <conditionalFormatting sqref="AD272">
    <cfRule type="cellIs" dxfId="524" priority="439" stopIfTrue="1" operator="equal">
      <formula>"a"</formula>
    </cfRule>
  </conditionalFormatting>
  <conditionalFormatting sqref="AD273">
    <cfRule type="cellIs" dxfId="523" priority="438" stopIfTrue="1" operator="equal">
      <formula>"a"</formula>
    </cfRule>
  </conditionalFormatting>
  <conditionalFormatting sqref="AD282">
    <cfRule type="cellIs" dxfId="522" priority="435" stopIfTrue="1" operator="equal">
      <formula>"a"</formula>
    </cfRule>
  </conditionalFormatting>
  <conditionalFormatting sqref="D282:W282">
    <cfRule type="cellIs" dxfId="521" priority="436" stopIfTrue="1" operator="equal">
      <formula>"a"</formula>
    </cfRule>
    <cfRule type="cellIs" dxfId="520" priority="437" stopIfTrue="1" operator="equal">
      <formula>"s"</formula>
    </cfRule>
  </conditionalFormatting>
  <conditionalFormatting sqref="AD281">
    <cfRule type="cellIs" dxfId="519" priority="432" stopIfTrue="1" operator="equal">
      <formula>"a"</formula>
    </cfRule>
  </conditionalFormatting>
  <conditionalFormatting sqref="D281:W281">
    <cfRule type="cellIs" dxfId="518" priority="433" stopIfTrue="1" operator="equal">
      <formula>"a"</formula>
    </cfRule>
    <cfRule type="cellIs" dxfId="517" priority="434" stopIfTrue="1" operator="equal">
      <formula>"s"</formula>
    </cfRule>
  </conditionalFormatting>
  <conditionalFormatting sqref="AB281">
    <cfRule type="expression" dxfId="516" priority="428" stopIfTrue="1">
      <formula>AA282&gt;0</formula>
    </cfRule>
    <cfRule type="expression" dxfId="515" priority="429" stopIfTrue="1">
      <formula>AA281=0</formula>
    </cfRule>
  </conditionalFormatting>
  <conditionalFormatting sqref="AB282">
    <cfRule type="expression" dxfId="514" priority="430" stopIfTrue="1">
      <formula>AA281&gt;0</formula>
    </cfRule>
    <cfRule type="expression" dxfId="513" priority="431" stopIfTrue="1">
      <formula>AA282=0</formula>
    </cfRule>
  </conditionalFormatting>
  <conditionalFormatting sqref="Y281">
    <cfRule type="expression" dxfId="512" priority="427" stopIfTrue="1">
      <formula>SUM(AA282)&gt;0</formula>
    </cfRule>
  </conditionalFormatting>
  <conditionalFormatting sqref="Y282">
    <cfRule type="expression" dxfId="511" priority="426" stopIfTrue="1">
      <formula>SUM(AA282)&gt;0</formula>
    </cfRule>
  </conditionalFormatting>
  <conditionalFormatting sqref="AD283">
    <cfRule type="cellIs" dxfId="510" priority="425" stopIfTrue="1" operator="equal">
      <formula>"a"</formula>
    </cfRule>
  </conditionalFormatting>
  <conditionalFormatting sqref="AB284">
    <cfRule type="expression" dxfId="509" priority="421" stopIfTrue="1">
      <formula>AA284=0</formula>
    </cfRule>
  </conditionalFormatting>
  <conditionalFormatting sqref="AD284">
    <cfRule type="cellIs" dxfId="508" priority="422" stopIfTrue="1" operator="equal">
      <formula>"a"</formula>
    </cfRule>
  </conditionalFormatting>
  <conditionalFormatting sqref="D284:W284">
    <cfRule type="cellIs" dxfId="507" priority="423" stopIfTrue="1" operator="equal">
      <formula>"a"</formula>
    </cfRule>
    <cfRule type="cellIs" dxfId="506" priority="424" stopIfTrue="1" operator="equal">
      <formula>"s"</formula>
    </cfRule>
  </conditionalFormatting>
  <conditionalFormatting sqref="AD297:AD300">
    <cfRule type="cellIs" dxfId="505" priority="418" stopIfTrue="1" operator="equal">
      <formula>"a"</formula>
    </cfRule>
  </conditionalFormatting>
  <conditionalFormatting sqref="D298:W300">
    <cfRule type="cellIs" dxfId="504" priority="419" stopIfTrue="1" operator="equal">
      <formula>"a"</formula>
    </cfRule>
    <cfRule type="cellIs" dxfId="503" priority="420" stopIfTrue="1" operator="equal">
      <formula>"s"</formula>
    </cfRule>
  </conditionalFormatting>
  <conditionalFormatting sqref="AD301:AD303">
    <cfRule type="cellIs" dxfId="502" priority="415" stopIfTrue="1" operator="equal">
      <formula>"a"</formula>
    </cfRule>
  </conditionalFormatting>
  <conditionalFormatting sqref="D301:W303">
    <cfRule type="cellIs" dxfId="501" priority="416" stopIfTrue="1" operator="equal">
      <formula>"a"</formula>
    </cfRule>
    <cfRule type="cellIs" dxfId="500" priority="417" stopIfTrue="1" operator="equal">
      <formula>"s"</formula>
    </cfRule>
  </conditionalFormatting>
  <conditionalFormatting sqref="AD304:AD306">
    <cfRule type="cellIs" dxfId="499" priority="412" stopIfTrue="1" operator="equal">
      <formula>"a"</formula>
    </cfRule>
  </conditionalFormatting>
  <conditionalFormatting sqref="D304:W306">
    <cfRule type="cellIs" dxfId="498" priority="413" stopIfTrue="1" operator="equal">
      <formula>"a"</formula>
    </cfRule>
    <cfRule type="cellIs" dxfId="497" priority="414" stopIfTrue="1" operator="equal">
      <formula>"s"</formula>
    </cfRule>
  </conditionalFormatting>
  <conditionalFormatting sqref="AB296">
    <cfRule type="expression" dxfId="496" priority="408" stopIfTrue="1">
      <formula>AA296=0</formula>
    </cfRule>
  </conditionalFormatting>
  <conditionalFormatting sqref="AD296">
    <cfRule type="cellIs" dxfId="495" priority="409" stopIfTrue="1" operator="equal">
      <formula>"a"</formula>
    </cfRule>
  </conditionalFormatting>
  <conditionalFormatting sqref="D296:W296">
    <cfRule type="cellIs" dxfId="494" priority="410" stopIfTrue="1" operator="equal">
      <formula>"a"</formula>
    </cfRule>
    <cfRule type="cellIs" dxfId="493" priority="411" stopIfTrue="1" operator="equal">
      <formula>"s"</formula>
    </cfRule>
  </conditionalFormatting>
  <conditionalFormatting sqref="AD308">
    <cfRule type="cellIs" dxfId="492" priority="407" stopIfTrue="1" operator="equal">
      <formula>"a"</formula>
    </cfRule>
  </conditionalFormatting>
  <conditionalFormatting sqref="AB309">
    <cfRule type="expression" dxfId="491" priority="403" stopIfTrue="1">
      <formula>AA309=0</formula>
    </cfRule>
  </conditionalFormatting>
  <conditionalFormatting sqref="AD309">
    <cfRule type="cellIs" dxfId="490" priority="404" stopIfTrue="1" operator="equal">
      <formula>"a"</formula>
    </cfRule>
  </conditionalFormatting>
  <conditionalFormatting sqref="D309:W309">
    <cfRule type="cellIs" dxfId="489" priority="405" stopIfTrue="1" operator="equal">
      <formula>"a"</formula>
    </cfRule>
    <cfRule type="cellIs" dxfId="488" priority="406" stopIfTrue="1" operator="equal">
      <formula>"s"</formula>
    </cfRule>
  </conditionalFormatting>
  <conditionalFormatting sqref="AD319:AD322">
    <cfRule type="cellIs" dxfId="487" priority="400" stopIfTrue="1" operator="equal">
      <formula>"a"</formula>
    </cfRule>
  </conditionalFormatting>
  <conditionalFormatting sqref="D320:W322">
    <cfRule type="cellIs" dxfId="486" priority="401" stopIfTrue="1" operator="equal">
      <formula>"a"</formula>
    </cfRule>
    <cfRule type="cellIs" dxfId="485" priority="402" stopIfTrue="1" operator="equal">
      <formula>"s"</formula>
    </cfRule>
  </conditionalFormatting>
  <conditionalFormatting sqref="AD323:AD324">
    <cfRule type="cellIs" dxfId="484" priority="397" stopIfTrue="1" operator="equal">
      <formula>"a"</formula>
    </cfRule>
  </conditionalFormatting>
  <conditionalFormatting sqref="D323:W324">
    <cfRule type="cellIs" dxfId="483" priority="398" stopIfTrue="1" operator="equal">
      <formula>"a"</formula>
    </cfRule>
    <cfRule type="cellIs" dxfId="482" priority="399" stopIfTrue="1" operator="equal">
      <formula>"s"</formula>
    </cfRule>
  </conditionalFormatting>
  <conditionalFormatting sqref="AB318">
    <cfRule type="expression" dxfId="481" priority="393" stopIfTrue="1">
      <formula>AA318=0</formula>
    </cfRule>
  </conditionalFormatting>
  <conditionalFormatting sqref="AD318">
    <cfRule type="cellIs" dxfId="480" priority="394" stopIfTrue="1" operator="equal">
      <formula>"a"</formula>
    </cfRule>
  </conditionalFormatting>
  <conditionalFormatting sqref="D318:W318">
    <cfRule type="cellIs" dxfId="479" priority="395" stopIfTrue="1" operator="equal">
      <formula>"a"</formula>
    </cfRule>
    <cfRule type="cellIs" dxfId="478" priority="396" stopIfTrue="1" operator="equal">
      <formula>"s"</formula>
    </cfRule>
  </conditionalFormatting>
  <conditionalFormatting sqref="AD331">
    <cfRule type="cellIs" dxfId="477" priority="390" stopIfTrue="1" operator="equal">
      <formula>"a"</formula>
    </cfRule>
  </conditionalFormatting>
  <conditionalFormatting sqref="D331:W331">
    <cfRule type="cellIs" dxfId="476" priority="391" stopIfTrue="1" operator="equal">
      <formula>"a"</formula>
    </cfRule>
    <cfRule type="cellIs" dxfId="475" priority="392" stopIfTrue="1" operator="equal">
      <formula>"s"</formula>
    </cfRule>
  </conditionalFormatting>
  <conditionalFormatting sqref="AB327">
    <cfRule type="expression" dxfId="474" priority="386" stopIfTrue="1">
      <formula>AA327=0</formula>
    </cfRule>
  </conditionalFormatting>
  <conditionalFormatting sqref="AD327">
    <cfRule type="cellIs" dxfId="473" priority="387" stopIfTrue="1" operator="equal">
      <formula>"a"</formula>
    </cfRule>
  </conditionalFormatting>
  <conditionalFormatting sqref="D327:W327">
    <cfRule type="cellIs" dxfId="472" priority="388" stopIfTrue="1" operator="equal">
      <formula>"a"</formula>
    </cfRule>
    <cfRule type="cellIs" dxfId="471" priority="389" stopIfTrue="1" operator="equal">
      <formula>"s"</formula>
    </cfRule>
  </conditionalFormatting>
  <conditionalFormatting sqref="AD328:AD330">
    <cfRule type="cellIs" dxfId="470" priority="383" stopIfTrue="1" operator="equal">
      <formula>"a"</formula>
    </cfRule>
  </conditionalFormatting>
  <conditionalFormatting sqref="D329:W330">
    <cfRule type="cellIs" dxfId="469" priority="384" stopIfTrue="1" operator="equal">
      <formula>"a"</formula>
    </cfRule>
    <cfRule type="cellIs" dxfId="468" priority="385" stopIfTrue="1" operator="equal">
      <formula>"s"</formula>
    </cfRule>
  </conditionalFormatting>
  <conditionalFormatting sqref="AB260">
    <cfRule type="expression" dxfId="467" priority="382" stopIfTrue="1">
      <formula>AA260=0</formula>
    </cfRule>
  </conditionalFormatting>
  <conditionalFormatting sqref="AB269">
    <cfRule type="expression" dxfId="466" priority="381" stopIfTrue="1">
      <formula>AA269=0</formula>
    </cfRule>
  </conditionalFormatting>
  <conditionalFormatting sqref="AB271">
    <cfRule type="expression" dxfId="465" priority="378" stopIfTrue="1">
      <formula>AA271=0</formula>
    </cfRule>
  </conditionalFormatting>
  <conditionalFormatting sqref="AB274">
    <cfRule type="expression" dxfId="464" priority="377" stopIfTrue="1">
      <formula>AA274=0</formula>
    </cfRule>
  </conditionalFormatting>
  <conditionalFormatting sqref="AB276:AB280">
    <cfRule type="expression" dxfId="463" priority="342" stopIfTrue="1">
      <formula>SUM($AA$276:$AA$280)&gt;0</formula>
    </cfRule>
    <cfRule type="expression" dxfId="462" priority="376" stopIfTrue="1">
      <formula>AA276=0</formula>
    </cfRule>
  </conditionalFormatting>
  <conditionalFormatting sqref="AB320:AB325">
    <cfRule type="expression" dxfId="461" priority="334" stopIfTrue="1">
      <formula>SUM($AA$320:$AA$325)&gt;0</formula>
    </cfRule>
    <cfRule type="expression" dxfId="460" priority="375" stopIfTrue="1">
      <formula>AA320=0</formula>
    </cfRule>
  </conditionalFormatting>
  <conditionalFormatting sqref="AB329:AB331">
    <cfRule type="expression" dxfId="459" priority="331" stopIfTrue="1">
      <formula>SUM($AA$329:$AA$331)&gt;0</formula>
    </cfRule>
    <cfRule type="expression" dxfId="458" priority="374" stopIfTrue="1">
      <formula>AA329=0</formula>
    </cfRule>
  </conditionalFormatting>
  <conditionalFormatting sqref="AD285:AD288">
    <cfRule type="cellIs" dxfId="457" priority="371" stopIfTrue="1" operator="equal">
      <formula>"a"</formula>
    </cfRule>
  </conditionalFormatting>
  <conditionalFormatting sqref="D286:W288">
    <cfRule type="cellIs" dxfId="456" priority="372" stopIfTrue="1" operator="equal">
      <formula>"a"</formula>
    </cfRule>
    <cfRule type="cellIs" dxfId="455" priority="373" stopIfTrue="1" operator="equal">
      <formula>"s"</formula>
    </cfRule>
  </conditionalFormatting>
  <conditionalFormatting sqref="AD289:AD291">
    <cfRule type="cellIs" dxfId="454" priority="368" stopIfTrue="1" operator="equal">
      <formula>"a"</formula>
    </cfRule>
  </conditionalFormatting>
  <conditionalFormatting sqref="D289:W291">
    <cfRule type="cellIs" dxfId="453" priority="369" stopIfTrue="1" operator="equal">
      <formula>"a"</formula>
    </cfRule>
    <cfRule type="cellIs" dxfId="452" priority="370" stopIfTrue="1" operator="equal">
      <formula>"s"</formula>
    </cfRule>
  </conditionalFormatting>
  <conditionalFormatting sqref="AD292:AD294">
    <cfRule type="cellIs" dxfId="451" priority="365" stopIfTrue="1" operator="equal">
      <formula>"a"</formula>
    </cfRule>
  </conditionalFormatting>
  <conditionalFormatting sqref="D292:W294">
    <cfRule type="cellIs" dxfId="450" priority="366" stopIfTrue="1" operator="equal">
      <formula>"a"</formula>
    </cfRule>
    <cfRule type="cellIs" dxfId="449" priority="367" stopIfTrue="1" operator="equal">
      <formula>"s"</formula>
    </cfRule>
  </conditionalFormatting>
  <conditionalFormatting sqref="AD316">
    <cfRule type="cellIs" dxfId="448" priority="362" stopIfTrue="1" operator="equal">
      <formula>"a"</formula>
    </cfRule>
  </conditionalFormatting>
  <conditionalFormatting sqref="D316:W316">
    <cfRule type="cellIs" dxfId="447" priority="363" stopIfTrue="1" operator="equal">
      <formula>"a"</formula>
    </cfRule>
    <cfRule type="cellIs" dxfId="446" priority="364" stopIfTrue="1" operator="equal">
      <formula>"s"</formula>
    </cfRule>
  </conditionalFormatting>
  <conditionalFormatting sqref="AD310:AD313">
    <cfRule type="cellIs" dxfId="445" priority="359" stopIfTrue="1" operator="equal">
      <formula>"a"</formula>
    </cfRule>
  </conditionalFormatting>
  <conditionalFormatting sqref="D311:W313">
    <cfRule type="cellIs" dxfId="444" priority="360" stopIfTrue="1" operator="equal">
      <formula>"a"</formula>
    </cfRule>
    <cfRule type="cellIs" dxfId="443" priority="361" stopIfTrue="1" operator="equal">
      <formula>"s"</formula>
    </cfRule>
  </conditionalFormatting>
  <conditionalFormatting sqref="AD314:AD315">
    <cfRule type="cellIs" dxfId="442" priority="356" stopIfTrue="1" operator="equal">
      <formula>"a"</formula>
    </cfRule>
  </conditionalFormatting>
  <conditionalFormatting sqref="D314:W315">
    <cfRule type="cellIs" dxfId="441" priority="357" stopIfTrue="1" operator="equal">
      <formula>"a"</formula>
    </cfRule>
    <cfRule type="cellIs" dxfId="440" priority="358" stopIfTrue="1" operator="equal">
      <formula>"s"</formula>
    </cfRule>
  </conditionalFormatting>
  <conditionalFormatting sqref="AB311:AB316">
    <cfRule type="expression" dxfId="439" priority="336" stopIfTrue="1">
      <formula>SUM($AA$311:$AA$316)&gt;0</formula>
    </cfRule>
    <cfRule type="expression" dxfId="438" priority="355" stopIfTrue="1">
      <formula>AA311=0</formula>
    </cfRule>
  </conditionalFormatting>
  <conditionalFormatting sqref="AB270">
    <cfRule type="expression" dxfId="437" priority="448" stopIfTrue="1">
      <formula>AA270=0</formula>
    </cfRule>
  </conditionalFormatting>
  <conditionalFormatting sqref="AD295">
    <cfRule type="cellIs" dxfId="436" priority="354" stopIfTrue="1" operator="equal">
      <formula>"a"</formula>
    </cfRule>
  </conditionalFormatting>
  <conditionalFormatting sqref="AD307">
    <cfRule type="cellIs" dxfId="435" priority="353" stopIfTrue="1" operator="equal">
      <formula>"a"</formula>
    </cfRule>
  </conditionalFormatting>
  <conditionalFormatting sqref="AD317">
    <cfRule type="cellIs" dxfId="434" priority="352" stopIfTrue="1" operator="equal">
      <formula>"a"</formula>
    </cfRule>
  </conditionalFormatting>
  <conditionalFormatting sqref="AD326">
    <cfRule type="cellIs" dxfId="433" priority="351" stopIfTrue="1" operator="equal">
      <formula>"a"</formula>
    </cfRule>
  </conditionalFormatting>
  <conditionalFormatting sqref="AD333">
    <cfRule type="cellIs" dxfId="432" priority="350" stopIfTrue="1" operator="equal">
      <formula>"a"</formula>
    </cfRule>
  </conditionalFormatting>
  <conditionalFormatting sqref="AD332">
    <cfRule type="cellIs" dxfId="431" priority="349" stopIfTrue="1" operator="equal">
      <formula>"a"</formula>
    </cfRule>
  </conditionalFormatting>
  <conditionalFormatting sqref="AB286:AB294">
    <cfRule type="expression" dxfId="430" priority="347" stopIfTrue="1">
      <formula>SUM($AA$286:$AA$294)&gt;0</formula>
    </cfRule>
    <cfRule type="expression" dxfId="429" priority="348" stopIfTrue="1">
      <formula>AA286=0</formula>
    </cfRule>
  </conditionalFormatting>
  <conditionalFormatting sqref="AB295">
    <cfRule type="expression" dxfId="428" priority="346" stopIfTrue="1">
      <formula>AA295=0</formula>
    </cfRule>
  </conditionalFormatting>
  <conditionalFormatting sqref="C295">
    <cfRule type="expression" dxfId="427" priority="345" stopIfTrue="1">
      <formula>COUNTIF($D$294:$W$294,"a")&gt;0</formula>
    </cfRule>
  </conditionalFormatting>
  <conditionalFormatting sqref="AB262:AB264">
    <cfRule type="expression" dxfId="426" priority="343" stopIfTrue="1">
      <formula>SUM($AA$262:$AA$264)&gt;0</formula>
    </cfRule>
    <cfRule type="expression" dxfId="425" priority="344" stopIfTrue="1">
      <formula>AA262=0</formula>
    </cfRule>
  </conditionalFormatting>
  <conditionalFormatting sqref="AB307">
    <cfRule type="expression" dxfId="424" priority="341" stopIfTrue="1">
      <formula>AA307=0</formula>
    </cfRule>
  </conditionalFormatting>
  <conditionalFormatting sqref="AB298:AB306">
    <cfRule type="expression" dxfId="423" priority="339" stopIfTrue="1">
      <formula>SUM($AA$298:$AA$306)&gt;0</formula>
    </cfRule>
    <cfRule type="expression" dxfId="422" priority="340" stopIfTrue="1">
      <formula>AA298=0</formula>
    </cfRule>
  </conditionalFormatting>
  <conditionalFormatting sqref="C307">
    <cfRule type="expression" dxfId="421" priority="338" stopIfTrue="1">
      <formula>COUNTIF($D$306:$W$306,"a")&gt;0</formula>
    </cfRule>
  </conditionalFormatting>
  <conditionalFormatting sqref="AB317">
    <cfRule type="expression" dxfId="420" priority="337" stopIfTrue="1">
      <formula>AA317=0</formula>
    </cfRule>
  </conditionalFormatting>
  <conditionalFormatting sqref="C317">
    <cfRule type="expression" dxfId="419" priority="335" stopIfTrue="1">
      <formula>COUNTIF($D$316:$W$316,"a")&gt;0</formula>
    </cfRule>
  </conditionalFormatting>
  <conditionalFormatting sqref="AB326">
    <cfRule type="expression" dxfId="418" priority="333" stopIfTrue="1">
      <formula>AA326=0</formula>
    </cfRule>
  </conditionalFormatting>
  <conditionalFormatting sqref="C326">
    <cfRule type="expression" dxfId="417" priority="332" stopIfTrue="1">
      <formula>COUNTIF($D$325:$W$325,"a")&gt;0</formula>
    </cfRule>
  </conditionalFormatting>
  <conditionalFormatting sqref="AB333">
    <cfRule type="expression" dxfId="416" priority="330" stopIfTrue="1">
      <formula>AA333=0</formula>
    </cfRule>
  </conditionalFormatting>
  <conditionalFormatting sqref="AB332">
    <cfRule type="expression" dxfId="415" priority="329" stopIfTrue="1">
      <formula>AA332=0</formula>
    </cfRule>
  </conditionalFormatting>
  <conditionalFormatting sqref="C332">
    <cfRule type="expression" dxfId="414" priority="328" stopIfTrue="1">
      <formula>COUNTIF($D$329:$W$329,"a")&gt;0</formula>
    </cfRule>
  </conditionalFormatting>
  <conditionalFormatting sqref="C333">
    <cfRule type="expression" dxfId="413" priority="327" stopIfTrue="1">
      <formula>COUNTIF($D$331:$W$331,"a")&gt;0</formula>
    </cfRule>
  </conditionalFormatting>
  <conditionalFormatting sqref="AB360">
    <cfRule type="expression" dxfId="412" priority="316" stopIfTrue="1">
      <formula>AA360=0</formula>
    </cfRule>
  </conditionalFormatting>
  <conditionalFormatting sqref="Y361">
    <cfRule type="cellIs" dxfId="411" priority="317" stopIfTrue="1" operator="greaterThan">
      <formula>Z361</formula>
    </cfRule>
    <cfRule type="cellIs" dxfId="410" priority="318" stopIfTrue="1" operator="lessThan">
      <formula>F362</formula>
    </cfRule>
  </conditionalFormatting>
  <conditionalFormatting sqref="D362">
    <cfRule type="expression" dxfId="409" priority="319" stopIfTrue="1">
      <formula>F362=0</formula>
    </cfRule>
  </conditionalFormatting>
  <conditionalFormatting sqref="AD354 AD356:AD358 AD360:AD362">
    <cfRule type="cellIs" dxfId="408" priority="320" stopIfTrue="1" operator="equal">
      <formula>"a"</formula>
    </cfRule>
  </conditionalFormatting>
  <conditionalFormatting sqref="D356:W356 T357:T358 R357:R358 V357:V358 F357:F358 D357:D358 H357:H358 J357:J358 L357:L358 N357:N358 P357:P358 T360 R360 V360 F360 D360 H360 J360 L360 N360 P360">
    <cfRule type="cellIs" dxfId="407" priority="321" stopIfTrue="1" operator="equal">
      <formula>"a"</formula>
    </cfRule>
    <cfRule type="cellIs" dxfId="406" priority="322" stopIfTrue="1" operator="equal">
      <formula>"s"</formula>
    </cfRule>
  </conditionalFormatting>
  <conditionalFormatting sqref="AD355">
    <cfRule type="cellIs" dxfId="405" priority="315" stopIfTrue="1" operator="equal">
      <formula>"a"</formula>
    </cfRule>
  </conditionalFormatting>
  <conditionalFormatting sqref="AD359">
    <cfRule type="cellIs" dxfId="404" priority="314" stopIfTrue="1" operator="equal">
      <formula>"a"</formula>
    </cfRule>
  </conditionalFormatting>
  <conditionalFormatting sqref="AB356">
    <cfRule type="expression" dxfId="403" priority="323" stopIfTrue="1">
      <formula>AA356=0</formula>
    </cfRule>
  </conditionalFormatting>
  <conditionalFormatting sqref="AB357">
    <cfRule type="expression" dxfId="402" priority="324" stopIfTrue="1">
      <formula>AA357=0</formula>
    </cfRule>
  </conditionalFormatting>
  <conditionalFormatting sqref="AB358">
    <cfRule type="expression" dxfId="401" priority="325" stopIfTrue="1">
      <formula>AA358=0</formula>
    </cfRule>
  </conditionalFormatting>
  <conditionalFormatting sqref="Y358">
    <cfRule type="expression" dxfId="400" priority="326" stopIfTrue="1">
      <formula>SUM(#REF!)&gt;0</formula>
    </cfRule>
  </conditionalFormatting>
  <conditionalFormatting sqref="Y410 Y427 Y434 Y444">
    <cfRule type="cellIs" dxfId="399" priority="292" stopIfTrue="1" operator="greaterThan">
      <formula>Z410</formula>
    </cfRule>
    <cfRule type="cellIs" dxfId="398" priority="293" stopIfTrue="1" operator="lessThan">
      <formula>F411</formula>
    </cfRule>
  </conditionalFormatting>
  <conditionalFormatting sqref="D435 D460 D445 D411 D428">
    <cfRule type="expression" dxfId="397" priority="294" stopIfTrue="1">
      <formula>F411=0</formula>
    </cfRule>
  </conditionalFormatting>
  <conditionalFormatting sqref="AD417 AD414 AD405:AD412 AD419:AD420 AD422:AD453 AD459:AD460">
    <cfRule type="cellIs" dxfId="396" priority="295" stopIfTrue="1" operator="equal">
      <formula>"a"</formula>
    </cfRule>
  </conditionalFormatting>
  <conditionalFormatting sqref="L438:L440 L442:L443 J442:J443 N442:N443 V442:V443 F442:F443 T442:T443 D442:D443 R442:R443 H442:H443 P442:P443 J438:J440 N438:N440 V438:V440 F438:F440 T438:T440 D438:D440 R438:R440 H438:H440 P438:P440 D430:W430 L422:L424 J426 H426 D426 F426 V426 T426 R426 P426 N426 L426 D414:W414 R417 T417 V417 F417 D417 H417 J417 L417 N417 P417 N422:N424 P422:P424 R422:R424 T422:T424 V422:V424 F422:F424 D422:D424 H422:H424 J422:J424 T406:T409 R406:R409 P406:P409 N406:N409 L406:L409 J406:J409 H406:H409 D406:D409 F406:F409 V406:V409 P419:P420 R419:R420 T419:T420 V419:V420 F419:F420 D419:D420 H419:H420 J419:J420 L419:L420 N419:N420 T431:T433 R431:R433 P431:P433 N431:N433 L431:L433 J431:J433 H431:H433 D431:D433 F431:F433 V431:V433 N448:N453 H448:H453 J448:J453 V448:V453 D448:D453 T448:T453 L448:L453 R448:R453 F448:F453 P448:P453">
    <cfRule type="cellIs" dxfId="395" priority="298" stopIfTrue="1" operator="equal">
      <formula>"a"</formula>
    </cfRule>
    <cfRule type="cellIs" dxfId="394" priority="299" stopIfTrue="1" operator="equal">
      <formula>"s"</formula>
    </cfRule>
  </conditionalFormatting>
  <conditionalFormatting sqref="Y426">
    <cfRule type="expression" dxfId="393" priority="300" stopIfTrue="1">
      <formula>$AA$426&gt;0</formula>
    </cfRule>
  </conditionalFormatting>
  <conditionalFormatting sqref="AD415">
    <cfRule type="cellIs" dxfId="392" priority="287" stopIfTrue="1" operator="equal">
      <formula>"a"</formula>
    </cfRule>
  </conditionalFormatting>
  <conditionalFormatting sqref="AB415">
    <cfRule type="expression" dxfId="391" priority="288" stopIfTrue="1">
      <formula>AA426&gt;0</formula>
    </cfRule>
    <cfRule type="expression" dxfId="390" priority="289" stopIfTrue="1">
      <formula>AA415=0</formula>
    </cfRule>
  </conditionalFormatting>
  <conditionalFormatting sqref="D415:W415">
    <cfRule type="cellIs" dxfId="389" priority="290" stopIfTrue="1" operator="equal">
      <formula>"a"</formula>
    </cfRule>
    <cfRule type="cellIs" dxfId="388" priority="291" stopIfTrue="1" operator="equal">
      <formula>"s"</formula>
    </cfRule>
  </conditionalFormatting>
  <conditionalFormatting sqref="AB426">
    <cfRule type="expression" dxfId="387" priority="301" stopIfTrue="1">
      <formula>SUM(AA414:AA424)&gt;0</formula>
    </cfRule>
    <cfRule type="expression" dxfId="386" priority="302" stopIfTrue="1">
      <formula>AA426=0</formula>
    </cfRule>
  </conditionalFormatting>
  <conditionalFormatting sqref="AB442">
    <cfRule type="expression" dxfId="385" priority="303" stopIfTrue="1">
      <formula>SUM(AA443:AA443)&gt;0</formula>
    </cfRule>
    <cfRule type="expression" dxfId="384" priority="304" stopIfTrue="1">
      <formula>AA442=0</formula>
    </cfRule>
  </conditionalFormatting>
  <conditionalFormatting sqref="AB443">
    <cfRule type="expression" dxfId="383" priority="305" stopIfTrue="1">
      <formula>SUM(AA442)&gt;0</formula>
    </cfRule>
    <cfRule type="expression" dxfId="382" priority="306" stopIfTrue="1">
      <formula>AA443=0</formula>
    </cfRule>
  </conditionalFormatting>
  <conditionalFormatting sqref="Y449">
    <cfRule type="expression" dxfId="381" priority="307" stopIfTrue="1">
      <formula>#REF!&gt;0</formula>
    </cfRule>
  </conditionalFormatting>
  <conditionalFormatting sqref="Y448">
    <cfRule type="expression" dxfId="380" priority="308" stopIfTrue="1">
      <formula>#REF!&gt;0</formula>
    </cfRule>
  </conditionalFormatting>
  <conditionalFormatting sqref="AB448">
    <cfRule type="expression" dxfId="379" priority="309" stopIfTrue="1">
      <formula>AA448=0</formula>
    </cfRule>
  </conditionalFormatting>
  <conditionalFormatting sqref="AB449">
    <cfRule type="expression" dxfId="378" priority="310" stopIfTrue="1">
      <formula>AA449=0</formula>
    </cfRule>
  </conditionalFormatting>
  <conditionalFormatting sqref="Y459">
    <cfRule type="expression" dxfId="377" priority="311" stopIfTrue="1">
      <formula>X448="na"</formula>
    </cfRule>
    <cfRule type="cellIs" dxfId="376" priority="312" stopIfTrue="1" operator="greaterThan">
      <formula>Z459</formula>
    </cfRule>
    <cfRule type="cellIs" dxfId="375" priority="313" stopIfTrue="1" operator="lessThan">
      <formula>F460</formula>
    </cfRule>
  </conditionalFormatting>
  <conditionalFormatting sqref="AB456">
    <cfRule type="expression" dxfId="374" priority="266" stopIfTrue="1">
      <formula>SUM(AA457:AA458)&gt;0</formula>
    </cfRule>
    <cfRule type="expression" dxfId="373" priority="283" stopIfTrue="1">
      <formula>AA456=0</formula>
    </cfRule>
  </conditionalFormatting>
  <conditionalFormatting sqref="AD454 AD456:AD458">
    <cfRule type="cellIs" dxfId="372" priority="284" stopIfTrue="1" operator="equal">
      <formula>"a"</formula>
    </cfRule>
  </conditionalFormatting>
  <conditionalFormatting sqref="N454 H454 J454 V454 D454 T454 L454 R454 F454 P454 P456:P458 F456:F458 R456:R458 L456:L458 T456:T458 D456:D458 V456:V458 J456:J458 H456:H458 N456:N458">
    <cfRule type="cellIs" dxfId="371" priority="285" stopIfTrue="1" operator="equal">
      <formula>"a"</formula>
    </cfRule>
    <cfRule type="cellIs" dxfId="370" priority="286" stopIfTrue="1" operator="equal">
      <formula>"s"</formula>
    </cfRule>
  </conditionalFormatting>
  <conditionalFormatting sqref="AD455">
    <cfRule type="cellIs" dxfId="369" priority="282" stopIfTrue="1" operator="equal">
      <formula>"a"</formula>
    </cfRule>
  </conditionalFormatting>
  <conditionalFormatting sqref="AB414">
    <cfRule type="expression" dxfId="368" priority="296" stopIfTrue="1">
      <formula>AA426&gt;0</formula>
    </cfRule>
    <cfRule type="expression" dxfId="367" priority="297" stopIfTrue="1">
      <formula>AA414=0</formula>
    </cfRule>
  </conditionalFormatting>
  <conditionalFormatting sqref="AB417">
    <cfRule type="expression" dxfId="366" priority="280" stopIfTrue="1">
      <formula>AA426&gt;0</formula>
    </cfRule>
    <cfRule type="expression" dxfId="365" priority="281" stopIfTrue="1">
      <formula>AA417=0</formula>
    </cfRule>
  </conditionalFormatting>
  <conditionalFormatting sqref="AB419">
    <cfRule type="expression" dxfId="364" priority="278" stopIfTrue="1">
      <formula>AA426&gt;0</formula>
    </cfRule>
    <cfRule type="expression" dxfId="363" priority="279" stopIfTrue="1">
      <formula>AA419=0</formula>
    </cfRule>
  </conditionalFormatting>
  <conditionalFormatting sqref="AB420">
    <cfRule type="expression" dxfId="362" priority="276" stopIfTrue="1">
      <formula>AA426&gt;0</formula>
    </cfRule>
    <cfRule type="expression" dxfId="361" priority="277" stopIfTrue="1">
      <formula>AA420=0</formula>
    </cfRule>
  </conditionalFormatting>
  <conditionalFormatting sqref="AB422">
    <cfRule type="expression" dxfId="360" priority="274" stopIfTrue="1">
      <formula>AA426&gt;0</formula>
    </cfRule>
    <cfRule type="expression" dxfId="359" priority="275" stopIfTrue="1">
      <formula>AA422=0</formula>
    </cfRule>
  </conditionalFormatting>
  <conditionalFormatting sqref="AB423">
    <cfRule type="expression" dxfId="358" priority="272" stopIfTrue="1">
      <formula>AA426&gt;0</formula>
    </cfRule>
    <cfRule type="expression" dxfId="357" priority="273" stopIfTrue="1">
      <formula>AA423=0</formula>
    </cfRule>
  </conditionalFormatting>
  <conditionalFormatting sqref="AB424">
    <cfRule type="expression" dxfId="356" priority="270" stopIfTrue="1">
      <formula>AA426&gt;0</formula>
    </cfRule>
    <cfRule type="expression" dxfId="355" priority="271" stopIfTrue="1">
      <formula>AA424=0</formula>
    </cfRule>
  </conditionalFormatting>
  <conditionalFormatting sqref="Y442">
    <cfRule type="expression" dxfId="354" priority="269" stopIfTrue="1">
      <formula>SUM(AA443)&gt;0</formula>
    </cfRule>
  </conditionalFormatting>
  <conditionalFormatting sqref="Y443">
    <cfRule type="expression" dxfId="353" priority="268" stopIfTrue="1">
      <formula>SUM(AA443)&gt;0</formula>
    </cfRule>
  </conditionalFormatting>
  <conditionalFormatting sqref="AB454">
    <cfRule type="expression" dxfId="352" priority="267" stopIfTrue="1">
      <formula>AA454=0</formula>
    </cfRule>
  </conditionalFormatting>
  <conditionalFormatting sqref="AB457">
    <cfRule type="expression" dxfId="351" priority="264" stopIfTrue="1">
      <formula>SUM(AA456,AA458)&gt;0</formula>
    </cfRule>
    <cfRule type="expression" dxfId="350" priority="265" stopIfTrue="1">
      <formula>AA457=0</formula>
    </cfRule>
  </conditionalFormatting>
  <conditionalFormatting sqref="AB458">
    <cfRule type="expression" dxfId="349" priority="262" stopIfTrue="1">
      <formula>SUM(AA456:AA457)&gt;0</formula>
    </cfRule>
    <cfRule type="expression" dxfId="348" priority="263" stopIfTrue="1">
      <formula>AA458=0</formula>
    </cfRule>
  </conditionalFormatting>
  <conditionalFormatting sqref="Y456">
    <cfRule type="expression" dxfId="347" priority="261" stopIfTrue="1">
      <formula>SUM(AA457:AA458)&gt;0</formula>
    </cfRule>
  </conditionalFormatting>
  <conditionalFormatting sqref="Y457">
    <cfRule type="expression" dxfId="346" priority="260" stopIfTrue="1">
      <formula>AA457&gt;0</formula>
    </cfRule>
  </conditionalFormatting>
  <conditionalFormatting sqref="Y458">
    <cfRule type="expression" dxfId="345" priority="259" stopIfTrue="1">
      <formula>AA458&gt;0</formula>
    </cfRule>
  </conditionalFormatting>
  <conditionalFormatting sqref="AB406">
    <cfRule type="expression" dxfId="344" priority="258" stopIfTrue="1">
      <formula>AA406=0</formula>
    </cfRule>
  </conditionalFormatting>
  <conditionalFormatting sqref="AB407">
    <cfRule type="expression" dxfId="343" priority="257" stopIfTrue="1">
      <formula>AA407=0</formula>
    </cfRule>
  </conditionalFormatting>
  <conditionalFormatting sqref="AB408">
    <cfRule type="expression" dxfId="342" priority="256" stopIfTrue="1">
      <formula>AA408=0</formula>
    </cfRule>
  </conditionalFormatting>
  <conditionalFormatting sqref="AB409">
    <cfRule type="expression" dxfId="341" priority="255" stopIfTrue="1">
      <formula>AA409=0</formula>
    </cfRule>
  </conditionalFormatting>
  <conditionalFormatting sqref="AB430">
    <cfRule type="expression" dxfId="340" priority="254" stopIfTrue="1">
      <formula>AA430=0</formula>
    </cfRule>
  </conditionalFormatting>
  <conditionalFormatting sqref="AB431">
    <cfRule type="expression" dxfId="339" priority="253" stopIfTrue="1">
      <formula>AA431=0</formula>
    </cfRule>
  </conditionalFormatting>
  <conditionalFormatting sqref="AB432">
    <cfRule type="expression" dxfId="338" priority="252" stopIfTrue="1">
      <formula>AA432=0</formula>
    </cfRule>
  </conditionalFormatting>
  <conditionalFormatting sqref="AB433">
    <cfRule type="expression" dxfId="337" priority="251" stopIfTrue="1">
      <formula>AA433=0</formula>
    </cfRule>
  </conditionalFormatting>
  <conditionalFormatting sqref="AB438">
    <cfRule type="expression" dxfId="336" priority="250" stopIfTrue="1">
      <formula>AA438=0</formula>
    </cfRule>
  </conditionalFormatting>
  <conditionalFormatting sqref="AB439">
    <cfRule type="expression" dxfId="335" priority="249" stopIfTrue="1">
      <formula>AA439=0</formula>
    </cfRule>
  </conditionalFormatting>
  <conditionalFormatting sqref="AB440">
    <cfRule type="expression" dxfId="334" priority="248" stopIfTrue="1">
      <formula>AA440=0</formula>
    </cfRule>
  </conditionalFormatting>
  <conditionalFormatting sqref="AB450">
    <cfRule type="expression" dxfId="333" priority="247" stopIfTrue="1">
      <formula>AA450=0</formula>
    </cfRule>
  </conditionalFormatting>
  <conditionalFormatting sqref="AB451">
    <cfRule type="expression" dxfId="332" priority="246" stopIfTrue="1">
      <formula>AA451=0</formula>
    </cfRule>
  </conditionalFormatting>
  <conditionalFormatting sqref="AB452">
    <cfRule type="expression" dxfId="331" priority="245" stopIfTrue="1">
      <formula>AA452=0</formula>
    </cfRule>
  </conditionalFormatting>
  <conditionalFormatting sqref="AB453">
    <cfRule type="expression" dxfId="330" priority="244" stopIfTrue="1">
      <formula>AA453=0</formula>
    </cfRule>
  </conditionalFormatting>
  <conditionalFormatting sqref="Y417 Y419:Y420 Y422:Y424">
    <cfRule type="expression" dxfId="329" priority="243" stopIfTrue="1">
      <formula>$AA$426&gt;0</formula>
    </cfRule>
  </conditionalFormatting>
  <conditionalFormatting sqref="Y414">
    <cfRule type="expression" dxfId="328" priority="242" stopIfTrue="1">
      <formula>$AA$426&gt;0</formula>
    </cfRule>
  </conditionalFormatting>
  <conditionalFormatting sqref="Y415">
    <cfRule type="expression" dxfId="327" priority="241" stopIfTrue="1">
      <formula>$AA$426&gt;0</formula>
    </cfRule>
  </conditionalFormatting>
  <conditionalFormatting sqref="AD586:AD595">
    <cfRule type="cellIs" dxfId="326" priority="238" stopIfTrue="1" operator="equal">
      <formula>"a"</formula>
    </cfRule>
  </conditionalFormatting>
  <conditionalFormatting sqref="D586:W595">
    <cfRule type="cellIs" dxfId="325" priority="239" stopIfTrue="1" operator="equal">
      <formula>"a"</formula>
    </cfRule>
    <cfRule type="cellIs" dxfId="324" priority="240" stopIfTrue="1" operator="equal">
      <formula>"s"</formula>
    </cfRule>
  </conditionalFormatting>
  <conditionalFormatting sqref="AB586:AB587">
    <cfRule type="expression" dxfId="323" priority="237" stopIfTrue="1">
      <formula>AA586=0</formula>
    </cfRule>
  </conditionalFormatting>
  <conditionalFormatting sqref="AB588">
    <cfRule type="expression" dxfId="322" priority="236" stopIfTrue="1">
      <formula>AA588=0</formula>
    </cfRule>
  </conditionalFormatting>
  <conditionalFormatting sqref="AB589">
    <cfRule type="expression" dxfId="321" priority="235" stopIfTrue="1">
      <formula>AA589=0</formula>
    </cfRule>
  </conditionalFormatting>
  <conditionalFormatting sqref="AB590:AB591">
    <cfRule type="expression" dxfId="320" priority="234" stopIfTrue="1">
      <formula>AA590=0</formula>
    </cfRule>
  </conditionalFormatting>
  <conditionalFormatting sqref="AB592:AB594">
    <cfRule type="expression" dxfId="319" priority="233" stopIfTrue="1">
      <formula>AA592=0</formula>
    </cfRule>
  </conditionalFormatting>
  <conditionalFormatting sqref="AB595">
    <cfRule type="expression" dxfId="318" priority="232" stopIfTrue="1">
      <formula>AA595=0</formula>
    </cfRule>
  </conditionalFormatting>
  <conditionalFormatting sqref="AD66">
    <cfRule type="cellIs" dxfId="317" priority="231" stopIfTrue="1" operator="equal">
      <formula>"a"</formula>
    </cfRule>
  </conditionalFormatting>
  <conditionalFormatting sqref="D56:W60 D66:W66">
    <cfRule type="cellIs" dxfId="316" priority="229" stopIfTrue="1" operator="equal">
      <formula>"a"</formula>
    </cfRule>
    <cfRule type="cellIs" dxfId="315" priority="230" stopIfTrue="1" operator="equal">
      <formula>"s"</formula>
    </cfRule>
  </conditionalFormatting>
  <conditionalFormatting sqref="AB56">
    <cfRule type="expression" dxfId="314" priority="225" stopIfTrue="1">
      <formula>AA56=0</formula>
    </cfRule>
  </conditionalFormatting>
  <conditionalFormatting sqref="AB57">
    <cfRule type="expression" dxfId="313" priority="224" stopIfTrue="1">
      <formula>AA57=0</formula>
    </cfRule>
  </conditionalFormatting>
  <conditionalFormatting sqref="AB58">
    <cfRule type="expression" dxfId="312" priority="223" stopIfTrue="1">
      <formula>AA58=0</formula>
    </cfRule>
  </conditionalFormatting>
  <conditionalFormatting sqref="AB59">
    <cfRule type="expression" dxfId="311" priority="222" stopIfTrue="1">
      <formula>AA59=0</formula>
    </cfRule>
  </conditionalFormatting>
  <conditionalFormatting sqref="AB60">
    <cfRule type="expression" dxfId="310" priority="221" stopIfTrue="1">
      <formula>AA60=0</formula>
    </cfRule>
  </conditionalFormatting>
  <conditionalFormatting sqref="AB66">
    <cfRule type="expression" dxfId="309" priority="220" stopIfTrue="1">
      <formula>AA66=0</formula>
    </cfRule>
  </conditionalFormatting>
  <conditionalFormatting sqref="AD62">
    <cfRule type="cellIs" dxfId="308" priority="219" stopIfTrue="1" operator="equal">
      <formula>"a"</formula>
    </cfRule>
  </conditionalFormatting>
  <conditionalFormatting sqref="D62:W62">
    <cfRule type="cellIs" dxfId="307" priority="217" stopIfTrue="1" operator="equal">
      <formula>"a"</formula>
    </cfRule>
    <cfRule type="cellIs" dxfId="306" priority="218" stopIfTrue="1" operator="equal">
      <formula>"s"</formula>
    </cfRule>
  </conditionalFormatting>
  <conditionalFormatting sqref="AB62">
    <cfRule type="expression" dxfId="305" priority="216" stopIfTrue="1">
      <formula>AA62=0</formula>
    </cfRule>
  </conditionalFormatting>
  <conditionalFormatting sqref="AD61">
    <cfRule type="cellIs" dxfId="304" priority="215" stopIfTrue="1" operator="equal">
      <formula>"a"</formula>
    </cfRule>
  </conditionalFormatting>
  <conditionalFormatting sqref="D61:W61">
    <cfRule type="cellIs" dxfId="303" priority="213" stopIfTrue="1" operator="equal">
      <formula>"a"</formula>
    </cfRule>
    <cfRule type="cellIs" dxfId="302" priority="214" stopIfTrue="1" operator="equal">
      <formula>"s"</formula>
    </cfRule>
  </conditionalFormatting>
  <conditionalFormatting sqref="AB61">
    <cfRule type="expression" dxfId="301" priority="212" stopIfTrue="1">
      <formula>AA61=0</formula>
    </cfRule>
  </conditionalFormatting>
  <conditionalFormatting sqref="AD65">
    <cfRule type="cellIs" dxfId="300" priority="211" stopIfTrue="1" operator="equal">
      <formula>"a"</formula>
    </cfRule>
  </conditionalFormatting>
  <conditionalFormatting sqref="D65:W65">
    <cfRule type="cellIs" dxfId="299" priority="209" stopIfTrue="1" operator="equal">
      <formula>"a"</formula>
    </cfRule>
    <cfRule type="cellIs" dxfId="298" priority="210" stopIfTrue="1" operator="equal">
      <formula>"s"</formula>
    </cfRule>
  </conditionalFormatting>
  <conditionalFormatting sqref="AB65">
    <cfRule type="expression" dxfId="297" priority="208" stopIfTrue="1">
      <formula>AA65=0</formula>
    </cfRule>
  </conditionalFormatting>
  <conditionalFormatting sqref="AD63">
    <cfRule type="cellIs" dxfId="296" priority="207" stopIfTrue="1" operator="equal">
      <formula>"a"</formula>
    </cfRule>
  </conditionalFormatting>
  <conditionalFormatting sqref="D63:W63">
    <cfRule type="cellIs" dxfId="295" priority="205" stopIfTrue="1" operator="equal">
      <formula>"a"</formula>
    </cfRule>
    <cfRule type="cellIs" dxfId="294" priority="206" stopIfTrue="1" operator="equal">
      <formula>"s"</formula>
    </cfRule>
  </conditionalFormatting>
  <conditionalFormatting sqref="AB63">
    <cfRule type="expression" dxfId="293" priority="204" stopIfTrue="1">
      <formula>AA63=0</formula>
    </cfRule>
  </conditionalFormatting>
  <conditionalFormatting sqref="AD64">
    <cfRule type="cellIs" dxfId="292" priority="203" stopIfTrue="1" operator="equal">
      <formula>"a"</formula>
    </cfRule>
  </conditionalFormatting>
  <conditionalFormatting sqref="D64:W64">
    <cfRule type="cellIs" dxfId="291" priority="201" stopIfTrue="1" operator="equal">
      <formula>"a"</formula>
    </cfRule>
    <cfRule type="cellIs" dxfId="290" priority="202" stopIfTrue="1" operator="equal">
      <formula>"s"</formula>
    </cfRule>
  </conditionalFormatting>
  <conditionalFormatting sqref="AB64">
    <cfRule type="expression" dxfId="289" priority="200" stopIfTrue="1">
      <formula>AA64=0</formula>
    </cfRule>
  </conditionalFormatting>
  <conditionalFormatting sqref="AD159 AD172 AD166 AD164 AD162 AD157">
    <cfRule type="cellIs" dxfId="288" priority="197" stopIfTrue="1" operator="equal">
      <formula>"a"</formula>
    </cfRule>
  </conditionalFormatting>
  <conditionalFormatting sqref="D157:W157 D159:W159 D172:W172 D166:W166 D164:W164 D162:W162">
    <cfRule type="cellIs" dxfId="287" priority="198" stopIfTrue="1" operator="equal">
      <formula>"a"</formula>
    </cfRule>
    <cfRule type="cellIs" dxfId="286" priority="199" stopIfTrue="1" operator="equal">
      <formula>"s"</formula>
    </cfRule>
  </conditionalFormatting>
  <conditionalFormatting sqref="AB157">
    <cfRule type="expression" dxfId="285" priority="193" stopIfTrue="1">
      <formula>AA157=0</formula>
    </cfRule>
  </conditionalFormatting>
  <conditionalFormatting sqref="AB159">
    <cfRule type="expression" dxfId="284" priority="192" stopIfTrue="1">
      <formula>AA159=0</formula>
    </cfRule>
  </conditionalFormatting>
  <conditionalFormatting sqref="AB162">
    <cfRule type="expression" dxfId="283" priority="191" stopIfTrue="1">
      <formula>AA162=0</formula>
    </cfRule>
  </conditionalFormatting>
  <conditionalFormatting sqref="AB164">
    <cfRule type="expression" dxfId="282" priority="190" stopIfTrue="1">
      <formula>AA164=0</formula>
    </cfRule>
  </conditionalFormatting>
  <conditionalFormatting sqref="AB166">
    <cfRule type="expression" dxfId="281" priority="189" stopIfTrue="1">
      <formula>AA166=0</formula>
    </cfRule>
  </conditionalFormatting>
  <conditionalFormatting sqref="AB172">
    <cfRule type="expression" dxfId="280" priority="188" stopIfTrue="1">
      <formula>AA172=0</formula>
    </cfRule>
  </conditionalFormatting>
  <conditionalFormatting sqref="AD158">
    <cfRule type="cellIs" dxfId="279" priority="185" stopIfTrue="1" operator="equal">
      <formula>"a"</formula>
    </cfRule>
  </conditionalFormatting>
  <conditionalFormatting sqref="D158:W158">
    <cfRule type="cellIs" dxfId="278" priority="186" stopIfTrue="1" operator="equal">
      <formula>"a"</formula>
    </cfRule>
    <cfRule type="cellIs" dxfId="277" priority="187" stopIfTrue="1" operator="equal">
      <formula>"s"</formula>
    </cfRule>
  </conditionalFormatting>
  <conditionalFormatting sqref="AB158">
    <cfRule type="expression" dxfId="276" priority="184" stopIfTrue="1">
      <formula>AA158=0</formula>
    </cfRule>
  </conditionalFormatting>
  <conditionalFormatting sqref="AD171">
    <cfRule type="cellIs" dxfId="275" priority="181" stopIfTrue="1" operator="equal">
      <formula>"a"</formula>
    </cfRule>
  </conditionalFormatting>
  <conditionalFormatting sqref="D171:W171">
    <cfRule type="cellIs" dxfId="274" priority="182" stopIfTrue="1" operator="equal">
      <formula>"a"</formula>
    </cfRule>
    <cfRule type="cellIs" dxfId="273" priority="183" stopIfTrue="1" operator="equal">
      <formula>"s"</formula>
    </cfRule>
  </conditionalFormatting>
  <conditionalFormatting sqref="AB171">
    <cfRule type="expression" dxfId="272" priority="180" stopIfTrue="1">
      <formula>AA171=0</formula>
    </cfRule>
  </conditionalFormatting>
  <conditionalFormatting sqref="AD169">
    <cfRule type="cellIs" dxfId="271" priority="177" stopIfTrue="1" operator="equal">
      <formula>"a"</formula>
    </cfRule>
  </conditionalFormatting>
  <conditionalFormatting sqref="D169:W169">
    <cfRule type="cellIs" dxfId="270" priority="178" stopIfTrue="1" operator="equal">
      <formula>"a"</formula>
    </cfRule>
    <cfRule type="cellIs" dxfId="269" priority="179" stopIfTrue="1" operator="equal">
      <formula>"s"</formula>
    </cfRule>
  </conditionalFormatting>
  <conditionalFormatting sqref="AB169">
    <cfRule type="expression" dxfId="268" priority="176" stopIfTrue="1">
      <formula>AA169=0</formula>
    </cfRule>
  </conditionalFormatting>
  <conditionalFormatting sqref="AD168">
    <cfRule type="cellIs" dxfId="267" priority="173" stopIfTrue="1" operator="equal">
      <formula>"a"</formula>
    </cfRule>
  </conditionalFormatting>
  <conditionalFormatting sqref="D168:W168">
    <cfRule type="cellIs" dxfId="266" priority="174" stopIfTrue="1" operator="equal">
      <formula>"a"</formula>
    </cfRule>
    <cfRule type="cellIs" dxfId="265" priority="175" stopIfTrue="1" operator="equal">
      <formula>"s"</formula>
    </cfRule>
  </conditionalFormatting>
  <conditionalFormatting sqref="AB168">
    <cfRule type="expression" dxfId="264" priority="172" stopIfTrue="1">
      <formula>AA168=0</formula>
    </cfRule>
  </conditionalFormatting>
  <conditionalFormatting sqref="AD205">
    <cfRule type="cellIs" dxfId="263" priority="169" stopIfTrue="1" operator="equal">
      <formula>"a"</formula>
    </cfRule>
  </conditionalFormatting>
  <conditionalFormatting sqref="D205:W205">
    <cfRule type="cellIs" dxfId="262" priority="170" stopIfTrue="1" operator="equal">
      <formula>"a"</formula>
    </cfRule>
    <cfRule type="cellIs" dxfId="261" priority="171" stopIfTrue="1" operator="equal">
      <formula>"s"</formula>
    </cfRule>
  </conditionalFormatting>
  <conditionalFormatting sqref="AB203">
    <cfRule type="expression" dxfId="260" priority="160" stopIfTrue="1">
      <formula>AA203=0</formula>
    </cfRule>
  </conditionalFormatting>
  <conditionalFormatting sqref="AD203">
    <cfRule type="cellIs" dxfId="259" priority="161" stopIfTrue="1" operator="equal">
      <formula>"a"</formula>
    </cfRule>
  </conditionalFormatting>
  <conditionalFormatting sqref="D203:W203">
    <cfRule type="cellIs" dxfId="258" priority="162" stopIfTrue="1" operator="equal">
      <formula>"a"</formula>
    </cfRule>
    <cfRule type="cellIs" dxfId="257" priority="163" stopIfTrue="1" operator="equal">
      <formula>"s"</formula>
    </cfRule>
  </conditionalFormatting>
  <conditionalFormatting sqref="AB211">
    <cfRule type="expression" dxfId="256" priority="156" stopIfTrue="1">
      <formula>AA211=0</formula>
    </cfRule>
  </conditionalFormatting>
  <conditionalFormatting sqref="AD211">
    <cfRule type="cellIs" dxfId="255" priority="157" stopIfTrue="1" operator="equal">
      <formula>"a"</formula>
    </cfRule>
  </conditionalFormatting>
  <conditionalFormatting sqref="D211:W211">
    <cfRule type="cellIs" dxfId="254" priority="158" stopIfTrue="1" operator="equal">
      <formula>"a"</formula>
    </cfRule>
    <cfRule type="cellIs" dxfId="253" priority="159" stopIfTrue="1" operator="equal">
      <formula>"s"</formula>
    </cfRule>
  </conditionalFormatting>
  <conditionalFormatting sqref="AB200">
    <cfRule type="expression" dxfId="252" priority="152" stopIfTrue="1">
      <formula>AA200=0</formula>
    </cfRule>
  </conditionalFormatting>
  <conditionalFormatting sqref="AD200">
    <cfRule type="cellIs" dxfId="251" priority="153" stopIfTrue="1" operator="equal">
      <formula>"a"</formula>
    </cfRule>
  </conditionalFormatting>
  <conditionalFormatting sqref="D200:W200">
    <cfRule type="cellIs" dxfId="250" priority="154" stopIfTrue="1" operator="equal">
      <formula>"a"</formula>
    </cfRule>
    <cfRule type="cellIs" dxfId="249" priority="155" stopIfTrue="1" operator="equal">
      <formula>"s"</formula>
    </cfRule>
  </conditionalFormatting>
  <conditionalFormatting sqref="AB210">
    <cfRule type="expression" dxfId="248" priority="148" stopIfTrue="1">
      <formula>AA210=0</formula>
    </cfRule>
  </conditionalFormatting>
  <conditionalFormatting sqref="AD210">
    <cfRule type="cellIs" dxfId="247" priority="149" stopIfTrue="1" operator="equal">
      <formula>"a"</formula>
    </cfRule>
  </conditionalFormatting>
  <conditionalFormatting sqref="D210:W210">
    <cfRule type="cellIs" dxfId="246" priority="150" stopIfTrue="1" operator="equal">
      <formula>"a"</formula>
    </cfRule>
    <cfRule type="cellIs" dxfId="245" priority="151" stopIfTrue="1" operator="equal">
      <formula>"s"</formula>
    </cfRule>
  </conditionalFormatting>
  <conditionalFormatting sqref="AB207">
    <cfRule type="expression" dxfId="244" priority="144" stopIfTrue="1">
      <formula>AA207=0</formula>
    </cfRule>
  </conditionalFormatting>
  <conditionalFormatting sqref="AD207">
    <cfRule type="cellIs" dxfId="243" priority="145" stopIfTrue="1" operator="equal">
      <formula>"a"</formula>
    </cfRule>
  </conditionalFormatting>
  <conditionalFormatting sqref="D207:W207">
    <cfRule type="cellIs" dxfId="242" priority="146" stopIfTrue="1" operator="equal">
      <formula>"a"</formula>
    </cfRule>
    <cfRule type="cellIs" dxfId="241" priority="147" stopIfTrue="1" operator="equal">
      <formula>"s"</formula>
    </cfRule>
  </conditionalFormatting>
  <conditionalFormatting sqref="AB209">
    <cfRule type="expression" dxfId="240" priority="140" stopIfTrue="1">
      <formula>AA209=0</formula>
    </cfRule>
  </conditionalFormatting>
  <conditionalFormatting sqref="AD209">
    <cfRule type="cellIs" dxfId="239" priority="141" stopIfTrue="1" operator="equal">
      <formula>"a"</formula>
    </cfRule>
  </conditionalFormatting>
  <conditionalFormatting sqref="D209:W209">
    <cfRule type="cellIs" dxfId="238" priority="142" stopIfTrue="1" operator="equal">
      <formula>"a"</formula>
    </cfRule>
    <cfRule type="cellIs" dxfId="237" priority="143" stopIfTrue="1" operator="equal">
      <formula>"s"</formula>
    </cfRule>
  </conditionalFormatting>
  <conditionalFormatting sqref="AB208">
    <cfRule type="expression" dxfId="236" priority="136" stopIfTrue="1">
      <formula>AA208=0</formula>
    </cfRule>
  </conditionalFormatting>
  <conditionalFormatting sqref="AD208">
    <cfRule type="cellIs" dxfId="235" priority="137" stopIfTrue="1" operator="equal">
      <formula>"a"</formula>
    </cfRule>
  </conditionalFormatting>
  <conditionalFormatting sqref="D208:W208">
    <cfRule type="cellIs" dxfId="234" priority="138" stopIfTrue="1" operator="equal">
      <formula>"a"</formula>
    </cfRule>
    <cfRule type="cellIs" dxfId="233" priority="139" stopIfTrue="1" operator="equal">
      <formula>"s"</formula>
    </cfRule>
  </conditionalFormatting>
  <conditionalFormatting sqref="AB215">
    <cfRule type="expression" dxfId="232" priority="132" stopIfTrue="1">
      <formula>AA215=0</formula>
    </cfRule>
  </conditionalFormatting>
  <conditionalFormatting sqref="AD215">
    <cfRule type="cellIs" dxfId="231" priority="133" stopIfTrue="1" operator="equal">
      <formula>"a"</formula>
    </cfRule>
  </conditionalFormatting>
  <conditionalFormatting sqref="D215:W215">
    <cfRule type="cellIs" dxfId="230" priority="134" stopIfTrue="1" operator="equal">
      <formula>"a"</formula>
    </cfRule>
    <cfRule type="cellIs" dxfId="229" priority="135" stopIfTrue="1" operator="equal">
      <formula>"s"</formula>
    </cfRule>
  </conditionalFormatting>
  <conditionalFormatting sqref="AB214">
    <cfRule type="expression" dxfId="228" priority="128" stopIfTrue="1">
      <formula>AA214=0</formula>
    </cfRule>
  </conditionalFormatting>
  <conditionalFormatting sqref="AD214">
    <cfRule type="cellIs" dxfId="227" priority="129" stopIfTrue="1" operator="equal">
      <formula>"a"</formula>
    </cfRule>
  </conditionalFormatting>
  <conditionalFormatting sqref="D214:W214">
    <cfRule type="cellIs" dxfId="226" priority="130" stopIfTrue="1" operator="equal">
      <formula>"a"</formula>
    </cfRule>
    <cfRule type="cellIs" dxfId="225" priority="131" stopIfTrue="1" operator="equal">
      <formula>"s"</formula>
    </cfRule>
  </conditionalFormatting>
  <conditionalFormatting sqref="AB199">
    <cfRule type="expression" dxfId="224" priority="124" stopIfTrue="1">
      <formula>AA199=0</formula>
    </cfRule>
  </conditionalFormatting>
  <conditionalFormatting sqref="AD199">
    <cfRule type="cellIs" dxfId="223" priority="125" stopIfTrue="1" operator="equal">
      <formula>"a"</formula>
    </cfRule>
  </conditionalFormatting>
  <conditionalFormatting sqref="D199:W199">
    <cfRule type="cellIs" dxfId="222" priority="126" stopIfTrue="1" operator="equal">
      <formula>"a"</formula>
    </cfRule>
    <cfRule type="cellIs" dxfId="221" priority="127" stopIfTrue="1" operator="equal">
      <formula>"s"</formula>
    </cfRule>
  </conditionalFormatting>
  <conditionalFormatting sqref="AB213">
    <cfRule type="expression" dxfId="220" priority="120" stopIfTrue="1">
      <formula>AA213=0</formula>
    </cfRule>
  </conditionalFormatting>
  <conditionalFormatting sqref="AD213">
    <cfRule type="cellIs" dxfId="219" priority="121" stopIfTrue="1" operator="equal">
      <formula>"a"</formula>
    </cfRule>
  </conditionalFormatting>
  <conditionalFormatting sqref="D213:W213">
    <cfRule type="cellIs" dxfId="218" priority="122" stopIfTrue="1" operator="equal">
      <formula>"a"</formula>
    </cfRule>
    <cfRule type="cellIs" dxfId="217" priority="123" stopIfTrue="1" operator="equal">
      <formula>"s"</formula>
    </cfRule>
  </conditionalFormatting>
  <conditionalFormatting sqref="AB205">
    <cfRule type="expression" dxfId="216" priority="164" stopIfTrue="1">
      <formula>AA205=0</formula>
    </cfRule>
  </conditionalFormatting>
  <conditionalFormatting sqref="Y348">
    <cfRule type="cellIs" dxfId="215" priority="116" stopIfTrue="1" operator="greaterThan">
      <formula>Z348</formula>
    </cfRule>
    <cfRule type="cellIs" dxfId="214" priority="117" stopIfTrue="1" operator="lessThan">
      <formula>F349</formula>
    </cfRule>
  </conditionalFormatting>
  <conditionalFormatting sqref="D349">
    <cfRule type="expression" dxfId="213" priority="118" stopIfTrue="1">
      <formula>F349=0</formula>
    </cfRule>
  </conditionalFormatting>
  <conditionalFormatting sqref="AD337 AD348:AD349">
    <cfRule type="cellIs" dxfId="212" priority="119" stopIfTrue="1" operator="equal">
      <formula>"a"</formula>
    </cfRule>
  </conditionalFormatting>
  <conditionalFormatting sqref="AD339">
    <cfRule type="cellIs" dxfId="211" priority="115" stopIfTrue="1" operator="equal">
      <formula>"a"</formula>
    </cfRule>
  </conditionalFormatting>
  <conditionalFormatting sqref="AB344">
    <cfRule type="expression" dxfId="210" priority="111" stopIfTrue="1">
      <formula>AA344=0</formula>
    </cfRule>
  </conditionalFormatting>
  <conditionalFormatting sqref="AD344">
    <cfRule type="cellIs" dxfId="209" priority="112" stopIfTrue="1" operator="equal">
      <formula>"a"</formula>
    </cfRule>
  </conditionalFormatting>
  <conditionalFormatting sqref="T344 R344 V344 F344 D344 H344 J344 L344 N344 P344">
    <cfRule type="cellIs" dxfId="208" priority="113" stopIfTrue="1" operator="equal">
      <formula>"a"</formula>
    </cfRule>
    <cfRule type="cellIs" dxfId="207" priority="114" stopIfTrue="1" operator="equal">
      <formula>"s"</formula>
    </cfRule>
  </conditionalFormatting>
  <conditionalFormatting sqref="AD338">
    <cfRule type="cellIs" dxfId="206" priority="110" stopIfTrue="1" operator="equal">
      <formula>"a"</formula>
    </cfRule>
  </conditionalFormatting>
  <conditionalFormatting sqref="AD343">
    <cfRule type="cellIs" dxfId="205" priority="109" stopIfTrue="1" operator="equal">
      <formula>"a"</formula>
    </cfRule>
  </conditionalFormatting>
  <conditionalFormatting sqref="AD341">
    <cfRule type="cellIs" dxfId="204" priority="108" stopIfTrue="1" operator="equal">
      <formula>"a"</formula>
    </cfRule>
  </conditionalFormatting>
  <conditionalFormatting sqref="AB346">
    <cfRule type="expression" dxfId="203" priority="104" stopIfTrue="1">
      <formula>AA346=0</formula>
    </cfRule>
  </conditionalFormatting>
  <conditionalFormatting sqref="AD346">
    <cfRule type="cellIs" dxfId="202" priority="105" stopIfTrue="1" operator="equal">
      <formula>"a"</formula>
    </cfRule>
  </conditionalFormatting>
  <conditionalFormatting sqref="T346 R346 V346 F346 D346 H346 J346 L346 N346 P346">
    <cfRule type="cellIs" dxfId="201" priority="106" stopIfTrue="1" operator="equal">
      <formula>"a"</formula>
    </cfRule>
    <cfRule type="cellIs" dxfId="200" priority="107" stopIfTrue="1" operator="equal">
      <formula>"s"</formula>
    </cfRule>
  </conditionalFormatting>
  <conditionalFormatting sqref="AD345">
    <cfRule type="cellIs" dxfId="199" priority="103" stopIfTrue="1" operator="equal">
      <formula>"a"</formula>
    </cfRule>
  </conditionalFormatting>
  <conditionalFormatting sqref="AB347">
    <cfRule type="expression" dxfId="198" priority="99" stopIfTrue="1">
      <formula>AA347=0</formula>
    </cfRule>
  </conditionalFormatting>
  <conditionalFormatting sqref="AD347">
    <cfRule type="cellIs" dxfId="197" priority="100" stopIfTrue="1" operator="equal">
      <formula>"a"</formula>
    </cfRule>
  </conditionalFormatting>
  <conditionalFormatting sqref="T347 R347 V347 F347 D347 H347 J347 L347 N347 P347">
    <cfRule type="cellIs" dxfId="196" priority="101" stopIfTrue="1" operator="equal">
      <formula>"a"</formula>
    </cfRule>
    <cfRule type="cellIs" dxfId="195" priority="102" stopIfTrue="1" operator="equal">
      <formula>"s"</formula>
    </cfRule>
  </conditionalFormatting>
  <conditionalFormatting sqref="AB340">
    <cfRule type="expression" dxfId="194" priority="95" stopIfTrue="1">
      <formula>AA340=0</formula>
    </cfRule>
  </conditionalFormatting>
  <conditionalFormatting sqref="AD340">
    <cfRule type="cellIs" dxfId="193" priority="96" stopIfTrue="1" operator="equal">
      <formula>"a"</formula>
    </cfRule>
  </conditionalFormatting>
  <conditionalFormatting sqref="T340 R340 V340 F340 D340 H340 J340 L340 N340 P340">
    <cfRule type="cellIs" dxfId="192" priority="97" stopIfTrue="1" operator="equal">
      <formula>"a"</formula>
    </cfRule>
    <cfRule type="cellIs" dxfId="191" priority="98" stopIfTrue="1" operator="equal">
      <formula>"s"</formula>
    </cfRule>
  </conditionalFormatting>
  <conditionalFormatting sqref="AB342">
    <cfRule type="expression" dxfId="190" priority="91" stopIfTrue="1">
      <formula>AA342=0</formula>
    </cfRule>
  </conditionalFormatting>
  <conditionalFormatting sqref="AD342">
    <cfRule type="cellIs" dxfId="189" priority="92" stopIfTrue="1" operator="equal">
      <formula>"a"</formula>
    </cfRule>
  </conditionalFormatting>
  <conditionalFormatting sqref="T342 R342 V342 F342 D342 H342 J342 L342 N342 P342">
    <cfRule type="cellIs" dxfId="188" priority="93" stopIfTrue="1" operator="equal">
      <formula>"a"</formula>
    </cfRule>
    <cfRule type="cellIs" dxfId="187" priority="94" stopIfTrue="1" operator="equal">
      <formula>"s"</formula>
    </cfRule>
  </conditionalFormatting>
  <conditionalFormatting sqref="Y384">
    <cfRule type="cellIs" dxfId="186" priority="85" stopIfTrue="1" operator="greaterThan">
      <formula>Z384</formula>
    </cfRule>
    <cfRule type="cellIs" dxfId="185" priority="86" stopIfTrue="1" operator="lessThan">
      <formula>F385</formula>
    </cfRule>
  </conditionalFormatting>
  <conditionalFormatting sqref="D385">
    <cfRule type="expression" dxfId="184" priority="87" stopIfTrue="1">
      <formula>F385=0</formula>
    </cfRule>
  </conditionalFormatting>
  <conditionalFormatting sqref="AD381 AD383:AD385">
    <cfRule type="cellIs" dxfId="183" priority="88" stopIfTrue="1" operator="equal">
      <formula>"a"</formula>
    </cfRule>
  </conditionalFormatting>
  <conditionalFormatting sqref="D383:W383">
    <cfRule type="cellIs" dxfId="182" priority="89" stopIfTrue="1" operator="equal">
      <formula>"a"</formula>
    </cfRule>
    <cfRule type="cellIs" dxfId="181" priority="90" stopIfTrue="1" operator="equal">
      <formula>"s"</formula>
    </cfRule>
  </conditionalFormatting>
  <conditionalFormatting sqref="AB383">
    <cfRule type="expression" dxfId="180" priority="84" stopIfTrue="1">
      <formula>AA383=0</formula>
    </cfRule>
  </conditionalFormatting>
  <conditionalFormatting sqref="AD382">
    <cfRule type="cellIs" dxfId="179" priority="83" stopIfTrue="1" operator="equal">
      <formula>"a"</formula>
    </cfRule>
  </conditionalFormatting>
  <conditionalFormatting sqref="AD572">
    <cfRule type="cellIs" dxfId="178" priority="80" stopIfTrue="1" operator="equal">
      <formula>"a"</formula>
    </cfRule>
  </conditionalFormatting>
  <conditionalFormatting sqref="D572:W572">
    <cfRule type="cellIs" dxfId="177" priority="81" stopIfTrue="1" operator="equal">
      <formula>"a"</formula>
    </cfRule>
    <cfRule type="cellIs" dxfId="176" priority="82" stopIfTrue="1" operator="equal">
      <formula>"s"</formula>
    </cfRule>
  </conditionalFormatting>
  <conditionalFormatting sqref="AB580">
    <cfRule type="expression" dxfId="175" priority="73" stopIfTrue="1">
      <formula>AA580=0</formula>
    </cfRule>
  </conditionalFormatting>
  <conditionalFormatting sqref="AD580">
    <cfRule type="cellIs" dxfId="174" priority="74" stopIfTrue="1" operator="equal">
      <formula>"a"</formula>
    </cfRule>
  </conditionalFormatting>
  <conditionalFormatting sqref="D580:W580">
    <cfRule type="cellIs" dxfId="173" priority="75" stopIfTrue="1" operator="equal">
      <formula>"a"</formula>
    </cfRule>
    <cfRule type="cellIs" dxfId="172" priority="76" stopIfTrue="1" operator="equal">
      <formula>"s"</formula>
    </cfRule>
  </conditionalFormatting>
  <conditionalFormatting sqref="AB577">
    <cfRule type="expression" dxfId="171" priority="69" stopIfTrue="1">
      <formula>AA577=0</formula>
    </cfRule>
  </conditionalFormatting>
  <conditionalFormatting sqref="AD577">
    <cfRule type="cellIs" dxfId="170" priority="70" stopIfTrue="1" operator="equal">
      <formula>"a"</formula>
    </cfRule>
  </conditionalFormatting>
  <conditionalFormatting sqref="D577:W577">
    <cfRule type="cellIs" dxfId="169" priority="71" stopIfTrue="1" operator="equal">
      <formula>"a"</formula>
    </cfRule>
    <cfRule type="cellIs" dxfId="168" priority="72" stopIfTrue="1" operator="equal">
      <formula>"s"</formula>
    </cfRule>
  </conditionalFormatting>
  <conditionalFormatting sqref="AB576">
    <cfRule type="expression" dxfId="167" priority="65" stopIfTrue="1">
      <formula>AA576=0</formula>
    </cfRule>
  </conditionalFormatting>
  <conditionalFormatting sqref="AD576">
    <cfRule type="cellIs" dxfId="166" priority="66" stopIfTrue="1" operator="equal">
      <formula>"a"</formula>
    </cfRule>
  </conditionalFormatting>
  <conditionalFormatting sqref="D576:W576">
    <cfRule type="cellIs" dxfId="165" priority="67" stopIfTrue="1" operator="equal">
      <formula>"a"</formula>
    </cfRule>
    <cfRule type="cellIs" dxfId="164" priority="68" stopIfTrue="1" operator="equal">
      <formula>"s"</formula>
    </cfRule>
  </conditionalFormatting>
  <conditionalFormatting sqref="AB574">
    <cfRule type="expression" dxfId="163" priority="61" stopIfTrue="1">
      <formula>AA574=0</formula>
    </cfRule>
  </conditionalFormatting>
  <conditionalFormatting sqref="AD574">
    <cfRule type="cellIs" dxfId="162" priority="62" stopIfTrue="1" operator="equal">
      <formula>"a"</formula>
    </cfRule>
  </conditionalFormatting>
  <conditionalFormatting sqref="D574:W574">
    <cfRule type="cellIs" dxfId="161" priority="63" stopIfTrue="1" operator="equal">
      <formula>"a"</formula>
    </cfRule>
    <cfRule type="cellIs" dxfId="160" priority="64" stopIfTrue="1" operator="equal">
      <formula>"s"</formula>
    </cfRule>
  </conditionalFormatting>
  <conditionalFormatting sqref="AB573">
    <cfRule type="expression" dxfId="159" priority="57" stopIfTrue="1">
      <formula>AA573=0</formula>
    </cfRule>
  </conditionalFormatting>
  <conditionalFormatting sqref="AD573">
    <cfRule type="cellIs" dxfId="158" priority="58" stopIfTrue="1" operator="equal">
      <formula>"a"</formula>
    </cfRule>
  </conditionalFormatting>
  <conditionalFormatting sqref="D573:W573">
    <cfRule type="cellIs" dxfId="157" priority="59" stopIfTrue="1" operator="equal">
      <formula>"a"</formula>
    </cfRule>
    <cfRule type="cellIs" dxfId="156" priority="60" stopIfTrue="1" operator="equal">
      <formula>"s"</formula>
    </cfRule>
  </conditionalFormatting>
  <conditionalFormatting sqref="AB572">
    <cfRule type="expression" dxfId="155" priority="56" stopIfTrue="1">
      <formula>AA572=0</formula>
    </cfRule>
  </conditionalFormatting>
  <conditionalFormatting sqref="AB578">
    <cfRule type="expression" dxfId="154" priority="52" stopIfTrue="1">
      <formula>AA578=0</formula>
    </cfRule>
  </conditionalFormatting>
  <conditionalFormatting sqref="AD578">
    <cfRule type="cellIs" dxfId="153" priority="53" stopIfTrue="1" operator="equal">
      <formula>"a"</formula>
    </cfRule>
  </conditionalFormatting>
  <conditionalFormatting sqref="D578:W578">
    <cfRule type="cellIs" dxfId="152" priority="54" stopIfTrue="1" operator="equal">
      <formula>"a"</formula>
    </cfRule>
    <cfRule type="cellIs" dxfId="151" priority="55" stopIfTrue="1" operator="equal">
      <formula>"s"</formula>
    </cfRule>
  </conditionalFormatting>
  <conditionalFormatting sqref="AB581">
    <cfRule type="expression" dxfId="150" priority="48" stopIfTrue="1">
      <formula>AA581=0</formula>
    </cfRule>
  </conditionalFormatting>
  <conditionalFormatting sqref="AD581">
    <cfRule type="cellIs" dxfId="149" priority="49" stopIfTrue="1" operator="equal">
      <formula>"a"</formula>
    </cfRule>
  </conditionalFormatting>
  <conditionalFormatting sqref="D581:W581">
    <cfRule type="cellIs" dxfId="148" priority="50" stopIfTrue="1" operator="equal">
      <formula>"a"</formula>
    </cfRule>
    <cfRule type="cellIs" dxfId="147" priority="51" stopIfTrue="1" operator="equal">
      <formula>"s"</formula>
    </cfRule>
  </conditionalFormatting>
  <conditionalFormatting sqref="AB576:AB577">
    <cfRule type="expression" dxfId="146" priority="47" stopIfTrue="1">
      <formula>AND(COUNTIF($D$580:$W$580,"s"),COUNTIF($D$581:$W$581,"a"))</formula>
    </cfRule>
  </conditionalFormatting>
  <conditionalFormatting sqref="AB334">
    <cfRule type="expression" dxfId="145" priority="43" stopIfTrue="1">
      <formula>AA334=0</formula>
    </cfRule>
  </conditionalFormatting>
  <conditionalFormatting sqref="AD334">
    <cfRule type="cellIs" dxfId="144" priority="44" stopIfTrue="1" operator="equal">
      <formula>"a"</formula>
    </cfRule>
  </conditionalFormatting>
  <conditionalFormatting sqref="D334:W334">
    <cfRule type="cellIs" dxfId="143" priority="45" stopIfTrue="1" operator="equal">
      <formula>"a"</formula>
    </cfRule>
    <cfRule type="cellIs" dxfId="142" priority="46" stopIfTrue="1" operator="equal">
      <formula>"s"</formula>
    </cfRule>
  </conditionalFormatting>
  <conditionalFormatting sqref="AD374:AD375 AD378">
    <cfRule type="cellIs" dxfId="141" priority="40" stopIfTrue="1" operator="equal">
      <formula>"a"</formula>
    </cfRule>
  </conditionalFormatting>
  <conditionalFormatting sqref="D370:W372 D374:W375 D378:W378">
    <cfRule type="cellIs" dxfId="140" priority="41" stopIfTrue="1" operator="equal">
      <formula>"a"</formula>
    </cfRule>
    <cfRule type="cellIs" dxfId="139" priority="42" stopIfTrue="1" operator="equal">
      <formula>"s"</formula>
    </cfRule>
  </conditionalFormatting>
  <conditionalFormatting sqref="AB370">
    <cfRule type="expression" dxfId="138" priority="36" stopIfTrue="1">
      <formula>AA370=0</formula>
    </cfRule>
  </conditionalFormatting>
  <conditionalFormatting sqref="AB371">
    <cfRule type="expression" dxfId="137" priority="35" stopIfTrue="1">
      <formula>AA371=0</formula>
    </cfRule>
  </conditionalFormatting>
  <conditionalFormatting sqref="AB372">
    <cfRule type="expression" dxfId="136" priority="34" stopIfTrue="1">
      <formula>AA372=0</formula>
    </cfRule>
  </conditionalFormatting>
  <conditionalFormatting sqref="AB374">
    <cfRule type="expression" dxfId="135" priority="33" stopIfTrue="1">
      <formula>AA374=0</formula>
    </cfRule>
  </conditionalFormatting>
  <conditionalFormatting sqref="AB375">
    <cfRule type="expression" dxfId="134" priority="32" stopIfTrue="1">
      <formula>AA375=0</formula>
    </cfRule>
  </conditionalFormatting>
  <conditionalFormatting sqref="AB378">
    <cfRule type="expression" dxfId="133" priority="31" stopIfTrue="1">
      <formula>AA378=0</formula>
    </cfRule>
  </conditionalFormatting>
  <conditionalFormatting sqref="AD373">
    <cfRule type="cellIs" dxfId="132" priority="30" stopIfTrue="1" operator="equal">
      <formula>"a"</formula>
    </cfRule>
  </conditionalFormatting>
  <conditionalFormatting sqref="AD376">
    <cfRule type="cellIs" dxfId="131" priority="27" stopIfTrue="1" operator="equal">
      <formula>"a"</formula>
    </cfRule>
  </conditionalFormatting>
  <conditionalFormatting sqref="D376:W376">
    <cfRule type="cellIs" dxfId="130" priority="28" stopIfTrue="1" operator="equal">
      <formula>"a"</formula>
    </cfRule>
    <cfRule type="cellIs" dxfId="129" priority="29" stopIfTrue="1" operator="equal">
      <formula>"s"</formula>
    </cfRule>
  </conditionalFormatting>
  <conditionalFormatting sqref="AB376">
    <cfRule type="expression" dxfId="128" priority="26" stopIfTrue="1">
      <formula>AA376=0</formula>
    </cfRule>
  </conditionalFormatting>
  <conditionalFormatting sqref="AD377">
    <cfRule type="cellIs" dxfId="127" priority="23" stopIfTrue="1" operator="equal">
      <formula>"a"</formula>
    </cfRule>
  </conditionalFormatting>
  <conditionalFormatting sqref="D377:W377">
    <cfRule type="cellIs" dxfId="126" priority="24" stopIfTrue="1" operator="equal">
      <formula>"a"</formula>
    </cfRule>
    <cfRule type="cellIs" dxfId="125" priority="25" stopIfTrue="1" operator="equal">
      <formula>"s"</formula>
    </cfRule>
  </conditionalFormatting>
  <conditionalFormatting sqref="AB377">
    <cfRule type="expression" dxfId="124" priority="22" stopIfTrue="1">
      <formula>AA377=0</formula>
    </cfRule>
  </conditionalFormatting>
  <conditionalFormatting sqref="AD195:AD196">
    <cfRule type="cellIs" dxfId="123" priority="21" stopIfTrue="1" operator="equal">
      <formula>"a"</formula>
    </cfRule>
  </conditionalFormatting>
  <conditionalFormatting sqref="Y195">
    <cfRule type="cellIs" dxfId="122" priority="17" stopIfTrue="1" operator="greaterThan">
      <formula>Z195</formula>
    </cfRule>
    <cfRule type="cellIs" dxfId="121" priority="18" stopIfTrue="1" operator="lessThan">
      <formula>F196</formula>
    </cfRule>
  </conditionalFormatting>
  <conditionalFormatting sqref="D196">
    <cfRule type="expression" dxfId="120" priority="19" stopIfTrue="1">
      <formula>F196=0</formula>
    </cfRule>
  </conditionalFormatting>
  <conditionalFormatting sqref="AD190">
    <cfRule type="cellIs" dxfId="119" priority="20" stopIfTrue="1" operator="equal">
      <formula>"a"</formula>
    </cfRule>
  </conditionalFormatting>
  <conditionalFormatting sqref="AB191">
    <cfRule type="expression" dxfId="118" priority="13" stopIfTrue="1">
      <formula>AA191=0</formula>
    </cfRule>
  </conditionalFormatting>
  <conditionalFormatting sqref="AD191">
    <cfRule type="cellIs" dxfId="117" priority="14" stopIfTrue="1" operator="equal">
      <formula>"a"</formula>
    </cfRule>
  </conditionalFormatting>
  <conditionalFormatting sqref="T191 R191 V191 F191 D191 H191 J191 L191 N191 P191">
    <cfRule type="cellIs" dxfId="116" priority="15" stopIfTrue="1" operator="equal">
      <formula>"a"</formula>
    </cfRule>
    <cfRule type="cellIs" dxfId="115" priority="16" stopIfTrue="1" operator="equal">
      <formula>"s"</formula>
    </cfRule>
  </conditionalFormatting>
  <conditionalFormatting sqref="AB194">
    <cfRule type="expression" dxfId="114" priority="9" stopIfTrue="1">
      <formula>AA194=0</formula>
    </cfRule>
  </conditionalFormatting>
  <conditionalFormatting sqref="AD194">
    <cfRule type="cellIs" dxfId="113" priority="10" stopIfTrue="1" operator="equal">
      <formula>"a"</formula>
    </cfRule>
  </conditionalFormatting>
  <conditionalFormatting sqref="T194 R194 V194 F194 D194 H194 J194 L194 N194 P194">
    <cfRule type="cellIs" dxfId="112" priority="11" stopIfTrue="1" operator="equal">
      <formula>"a"</formula>
    </cfRule>
    <cfRule type="cellIs" dxfId="111" priority="12" stopIfTrue="1" operator="equal">
      <formula>"s"</formula>
    </cfRule>
  </conditionalFormatting>
  <conditionalFormatting sqref="AB192">
    <cfRule type="expression" dxfId="110" priority="5" stopIfTrue="1">
      <formula>AA192=0</formula>
    </cfRule>
  </conditionalFormatting>
  <conditionalFormatting sqref="AD192">
    <cfRule type="cellIs" dxfId="109" priority="6" stopIfTrue="1" operator="equal">
      <formula>"a"</formula>
    </cfRule>
  </conditionalFormatting>
  <conditionalFormatting sqref="T192 R192 V192 F192 D192 H192 J192 L192 N192 P192">
    <cfRule type="cellIs" dxfId="108" priority="7" stopIfTrue="1" operator="equal">
      <formula>"a"</formula>
    </cfRule>
    <cfRule type="cellIs" dxfId="107" priority="8" stopIfTrue="1" operator="equal">
      <formula>"s"</formula>
    </cfRule>
  </conditionalFormatting>
  <conditionalFormatting sqref="AB193">
    <cfRule type="expression" dxfId="106" priority="1" stopIfTrue="1">
      <formula>AA193=0</formula>
    </cfRule>
  </conditionalFormatting>
  <conditionalFormatting sqref="AD193">
    <cfRule type="cellIs" dxfId="105" priority="2" stopIfTrue="1" operator="equal">
      <formula>"a"</formula>
    </cfRule>
  </conditionalFormatting>
  <conditionalFormatting sqref="T193 R193 V193 F193 D193 H193 J193 L193 N193 P193">
    <cfRule type="cellIs" dxfId="104" priority="3" stopIfTrue="1" operator="equal">
      <formula>"a"</formula>
    </cfRule>
    <cfRule type="cellIs" dxfId="103" priority="4" stopIfTrue="1" operator="equal">
      <formula>"s"</formula>
    </cfRule>
  </conditionalFormatting>
  <printOptions horizontalCentered="1"/>
  <pageMargins left="0.35433070866141736" right="0.35433070866141736" top="0.15748031496062992" bottom="0.23622047244094491" header="7.874015748031496E-2" footer="0.15748031496062992"/>
  <pageSetup paperSize="9" scale="41" orientation="landscape" r:id="rId1"/>
  <headerFooter alignWithMargins="0">
    <oddFooter>&amp;L&amp;11CKL LNG / VERSION 2022 / 1.1&amp;C&amp;11LMC-07&amp;R&amp;11&amp;P of  &amp;N</oddFooter>
  </headerFooter>
  <rowBreaks count="29" manualBreakCount="29">
    <brk id="23" max="27" man="1"/>
    <brk id="43" max="27" man="1"/>
    <brk id="68" max="27" man="1"/>
    <brk id="89" max="27" man="1"/>
    <brk id="108" max="27" man="1"/>
    <brk id="124" max="27" man="1"/>
    <brk id="145" max="27" man="1"/>
    <brk id="154" max="27" man="1"/>
    <brk id="174" max="27" man="1"/>
    <brk id="188" max="27" man="1"/>
    <brk id="196" max="27" man="1"/>
    <brk id="222" max="27" man="1"/>
    <brk id="244" max="27" man="1"/>
    <brk id="258" max="27" man="1"/>
    <brk id="282" max="27" man="1"/>
    <brk id="307" max="27" man="1"/>
    <brk id="336" max="27" man="1"/>
    <brk id="353" max="27" man="1"/>
    <brk id="380" max="27" man="1"/>
    <brk id="404" max="27" man="1"/>
    <brk id="428" max="27" man="1"/>
    <brk id="445" max="27" man="1"/>
    <brk id="460" max="27" man="1"/>
    <brk id="481" max="27" man="1"/>
    <brk id="503" max="27" man="1"/>
    <brk id="518" max="27" man="1"/>
    <brk id="539" max="27" man="1"/>
    <brk id="561" max="27" man="1"/>
    <brk id="583"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3"/>
  <dimension ref="A1:GR3113"/>
  <sheetViews>
    <sheetView zoomScale="50" zoomScaleNormal="50" zoomScaleSheetLayoutView="50" workbookViewId="0">
      <pane ySplit="3" topLeftCell="A4" activePane="bottomLeft" state="frozen"/>
      <selection pane="bottomLeft" activeCell="AB1" sqref="AB1"/>
    </sheetView>
  </sheetViews>
  <sheetFormatPr defaultColWidth="8.85546875" defaultRowHeight="18" x14ac:dyDescent="0.2"/>
  <cols>
    <col min="1" max="1" width="9.7109375" style="100" customWidth="1"/>
    <col min="2" max="2" width="14.85546875" style="46" customWidth="1"/>
    <col min="3" max="3" width="128" style="101" customWidth="1"/>
    <col min="4" max="22" width="5.7109375" style="2" customWidth="1"/>
    <col min="23" max="23" width="5.140625" style="2" customWidth="1"/>
    <col min="24" max="24" width="5.7109375" style="2" customWidth="1"/>
    <col min="25" max="25" width="8" style="2" customWidth="1"/>
    <col min="26" max="26" width="8.85546875" style="45" customWidth="1"/>
    <col min="27" max="27" width="3.28515625" style="230" hidden="1" customWidth="1"/>
    <col min="28" max="28" width="7.42578125" style="47" customWidth="1"/>
    <col min="29" max="29" width="8.85546875" style="247" customWidth="1"/>
    <col min="30" max="30" width="11" style="247" bestFit="1" customWidth="1"/>
    <col min="31" max="32" width="14.42578125" style="247" customWidth="1"/>
    <col min="33" max="36" width="8.85546875" style="247" customWidth="1"/>
    <col min="37" max="75" width="8.85546875" style="249" customWidth="1"/>
    <col min="76" max="200" width="8.85546875" style="36" customWidth="1"/>
    <col min="201" max="16384" width="8.85546875" style="2"/>
  </cols>
  <sheetData>
    <row r="1" spans="1:200" s="35" customFormat="1" ht="45" customHeight="1" thickBot="1" x14ac:dyDescent="0.25">
      <c r="A1" s="304" t="str">
        <f>'Checklist - Basic Office LNG'!A1</f>
        <v xml:space="preserve">GA Code: </v>
      </c>
      <c r="B1" s="305"/>
      <c r="C1" s="304"/>
      <c r="D1" s="306" t="str">
        <f>'Checklist - Basic Office LNG'!D1</f>
        <v xml:space="preserve">Certificate Holder name:   </v>
      </c>
      <c r="E1" s="304"/>
      <c r="F1" s="304"/>
      <c r="G1" s="304"/>
      <c r="H1" s="304"/>
      <c r="I1" s="304"/>
      <c r="J1" s="304"/>
      <c r="K1" s="304"/>
      <c r="L1" s="304"/>
      <c r="M1" s="304"/>
      <c r="N1" s="304"/>
      <c r="O1" s="304"/>
      <c r="P1" s="304"/>
      <c r="Q1" s="304"/>
      <c r="R1" s="304"/>
      <c r="S1" s="304"/>
      <c r="T1" s="304"/>
      <c r="U1" s="304"/>
      <c r="V1" s="304"/>
      <c r="W1" s="304"/>
      <c r="X1" s="307"/>
      <c r="Y1" s="52"/>
      <c r="Z1" s="307" t="str">
        <f>'Checklist - Basic Office LNG'!X1</f>
        <v xml:space="preserve">Date of Office Audit:   </v>
      </c>
      <c r="AA1" s="52"/>
      <c r="AB1" s="50"/>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row>
    <row r="2" spans="1:200" ht="31.7" customHeight="1" thickBot="1" x14ac:dyDescent="0.25">
      <c r="A2" s="2"/>
      <c r="B2" s="978" t="s">
        <v>1158</v>
      </c>
      <c r="C2" s="979"/>
      <c r="D2" s="979"/>
      <c r="E2" s="979"/>
      <c r="F2" s="979"/>
      <c r="G2" s="979"/>
      <c r="H2" s="979"/>
      <c r="I2" s="979"/>
      <c r="J2" s="979"/>
      <c r="K2" s="979"/>
      <c r="L2" s="979"/>
      <c r="M2" s="979"/>
      <c r="N2" s="979"/>
      <c r="O2" s="979"/>
      <c r="P2" s="979"/>
      <c r="Q2" s="979"/>
      <c r="R2" s="979"/>
      <c r="S2" s="979"/>
      <c r="T2" s="979"/>
      <c r="U2" s="979"/>
      <c r="V2" s="979"/>
      <c r="W2" s="979"/>
      <c r="X2" s="980"/>
      <c r="Y2" s="981"/>
      <c r="Z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row>
    <row r="3" spans="1:200" ht="160.5" customHeight="1" thickBot="1" x14ac:dyDescent="0.25">
      <c r="A3" s="437"/>
      <c r="B3" s="3" t="s">
        <v>193</v>
      </c>
      <c r="C3" s="984" t="s">
        <v>202</v>
      </c>
      <c r="D3" s="985"/>
      <c r="E3" s="985"/>
      <c r="F3" s="985"/>
      <c r="G3" s="985"/>
      <c r="H3" s="985"/>
      <c r="I3" s="985"/>
      <c r="J3" s="985"/>
      <c r="K3" s="985"/>
      <c r="L3" s="985"/>
      <c r="M3" s="985"/>
      <c r="N3" s="985"/>
      <c r="O3" s="992" t="s">
        <v>139</v>
      </c>
      <c r="P3" s="993"/>
      <c r="Q3" s="994"/>
      <c r="R3" s="989" t="s">
        <v>233</v>
      </c>
      <c r="S3" s="990"/>
      <c r="T3" s="991"/>
      <c r="U3" s="987" t="s">
        <v>185</v>
      </c>
      <c r="V3" s="988"/>
      <c r="W3" s="988"/>
      <c r="X3" s="982" t="s">
        <v>179</v>
      </c>
      <c r="Y3" s="983"/>
      <c r="Z3" s="47"/>
      <c r="AA3" s="229"/>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row>
    <row r="4" spans="1:200" s="40" customFormat="1" ht="30" customHeight="1" thickBot="1" x14ac:dyDescent="0.25">
      <c r="A4" s="438"/>
      <c r="B4" s="439">
        <f>'Checklist - Ranking Office LNG'!B4</f>
        <v>1000</v>
      </c>
      <c r="C4" s="900" t="str">
        <f>'Checklist - Ranking Office LNG'!C4</f>
        <v>GENERAL</v>
      </c>
      <c r="D4" s="947"/>
      <c r="E4" s="947"/>
      <c r="F4" s="947"/>
      <c r="G4" s="947"/>
      <c r="H4" s="947"/>
      <c r="I4" s="947"/>
      <c r="J4" s="947"/>
      <c r="K4" s="947"/>
      <c r="L4" s="947"/>
      <c r="M4" s="947"/>
      <c r="N4" s="947"/>
      <c r="O4" s="947"/>
      <c r="P4" s="947"/>
      <c r="Q4" s="947"/>
      <c r="R4" s="947"/>
      <c r="S4" s="947"/>
      <c r="T4" s="947"/>
      <c r="U4" s="947"/>
      <c r="V4" s="947"/>
      <c r="W4" s="947"/>
      <c r="X4" s="947"/>
      <c r="Y4" s="948"/>
      <c r="Z4" s="229"/>
      <c r="AA4" s="230"/>
      <c r="AB4" s="23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30"/>
      <c r="CH4" s="230"/>
      <c r="CI4" s="230"/>
      <c r="CJ4" s="230"/>
      <c r="CK4" s="230"/>
    </row>
    <row r="5" spans="1:200" s="40" customFormat="1" ht="27.95" customHeight="1" x14ac:dyDescent="0.2">
      <c r="A5" s="163"/>
      <c r="B5" s="440" t="str">
        <f>'Checklist - Ranking Office LNG'!B5</f>
        <v>1200</v>
      </c>
      <c r="C5" s="790" t="str">
        <f>'Checklist - Ranking Office LNG'!C5</f>
        <v>Enclosed Space Entry &amp; Hot Work</v>
      </c>
      <c r="D5" s="920"/>
      <c r="E5" s="920"/>
      <c r="F5" s="920"/>
      <c r="G5" s="920"/>
      <c r="H5" s="920"/>
      <c r="I5" s="920"/>
      <c r="J5" s="920"/>
      <c r="K5" s="920"/>
      <c r="L5" s="920"/>
      <c r="M5" s="920"/>
      <c r="N5" s="921"/>
      <c r="O5" s="922">
        <f>'Checklist - Ranking Office LNG'!Y17</f>
        <v>0</v>
      </c>
      <c r="P5" s="923"/>
      <c r="Q5" s="924"/>
      <c r="R5" s="925">
        <f>'Checklist - Ranking Office LNG'!Z17</f>
        <v>110</v>
      </c>
      <c r="S5" s="926"/>
      <c r="T5" s="927"/>
      <c r="U5" s="928">
        <f>'Checklist - Ranking Office LNG'!F18</f>
        <v>110</v>
      </c>
      <c r="V5" s="929"/>
      <c r="W5" s="986"/>
      <c r="X5" s="930"/>
      <c r="Y5" s="931"/>
      <c r="Z5" s="229"/>
      <c r="AA5" s="230"/>
      <c r="AB5" s="229"/>
      <c r="AC5" s="253"/>
      <c r="AD5" s="250"/>
      <c r="AE5" s="250"/>
      <c r="AF5" s="250"/>
      <c r="AG5" s="250"/>
      <c r="AH5" s="250"/>
      <c r="AI5" s="250"/>
      <c r="AJ5" s="25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row>
    <row r="6" spans="1:200" s="40" customFormat="1" ht="27.95" customHeight="1" x14ac:dyDescent="0.2">
      <c r="A6" s="163"/>
      <c r="B6" s="440" t="str">
        <f>'Checklist - Ranking Office LNG'!B19</f>
        <v>1300</v>
      </c>
      <c r="C6" s="790" t="str">
        <f>'Checklist - Ranking Office LNG'!C19</f>
        <v>Compressor for the refilling of air cylinders for breathing apparatus or Alternative, Additional Green Award requirement</v>
      </c>
      <c r="D6" s="920"/>
      <c r="E6" s="920"/>
      <c r="F6" s="920"/>
      <c r="G6" s="920"/>
      <c r="H6" s="920"/>
      <c r="I6" s="920"/>
      <c r="J6" s="920"/>
      <c r="K6" s="920"/>
      <c r="L6" s="920"/>
      <c r="M6" s="920"/>
      <c r="N6" s="921"/>
      <c r="O6" s="922">
        <f>'Checklist - Ranking Office LNG'!Y22</f>
        <v>0</v>
      </c>
      <c r="P6" s="923"/>
      <c r="Q6" s="924"/>
      <c r="R6" s="925">
        <f>'Checklist - Ranking Office LNG'!Z22</f>
        <v>20</v>
      </c>
      <c r="S6" s="926"/>
      <c r="T6" s="927"/>
      <c r="U6" s="928">
        <f>'Checklist - Ranking Office LNG'!F23</f>
        <v>10</v>
      </c>
      <c r="V6" s="929"/>
      <c r="W6" s="929"/>
      <c r="X6" s="930"/>
      <c r="Y6" s="931"/>
      <c r="Z6" s="229"/>
      <c r="AA6" s="230"/>
      <c r="AB6" s="229"/>
      <c r="AC6" s="253"/>
      <c r="AD6" s="250"/>
      <c r="AE6" s="250"/>
      <c r="AF6" s="250"/>
      <c r="AG6" s="250"/>
      <c r="AH6" s="250"/>
      <c r="AI6" s="250"/>
      <c r="AJ6" s="25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row>
    <row r="7" spans="1:200" s="40" customFormat="1" ht="27.95" customHeight="1" x14ac:dyDescent="0.2">
      <c r="A7" s="163"/>
      <c r="B7" s="440" t="str">
        <f>'Checklist - Ranking Office LNG'!B24</f>
        <v>1400</v>
      </c>
      <c r="C7" s="790" t="str">
        <f>'Checklist - Ranking Office LNG'!C24</f>
        <v>Control of drugs &amp; alcohol onboard</v>
      </c>
      <c r="D7" s="920"/>
      <c r="E7" s="920"/>
      <c r="F7" s="920"/>
      <c r="G7" s="920"/>
      <c r="H7" s="920"/>
      <c r="I7" s="920"/>
      <c r="J7" s="920"/>
      <c r="K7" s="920"/>
      <c r="L7" s="920"/>
      <c r="M7" s="920"/>
      <c r="N7" s="921"/>
      <c r="O7" s="922">
        <f>'Checklist - Ranking Office LNG'!Y30</f>
        <v>0</v>
      </c>
      <c r="P7" s="923"/>
      <c r="Q7" s="924"/>
      <c r="R7" s="925">
        <f>'Checklist - Ranking Office LNG'!Z30</f>
        <v>45</v>
      </c>
      <c r="S7" s="926"/>
      <c r="T7" s="927"/>
      <c r="U7" s="928">
        <f>'Checklist - Ranking Office LNG'!F31</f>
        <v>20</v>
      </c>
      <c r="V7" s="929"/>
      <c r="W7" s="929"/>
      <c r="X7" s="930"/>
      <c r="Y7" s="931"/>
      <c r="Z7" s="229"/>
      <c r="AA7" s="230"/>
      <c r="AB7" s="229"/>
      <c r="AC7" s="253"/>
      <c r="AD7" s="250"/>
      <c r="AE7" s="250"/>
      <c r="AF7" s="250"/>
      <c r="AG7" s="250"/>
      <c r="AH7" s="250"/>
      <c r="AI7" s="250"/>
      <c r="AJ7" s="25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row>
    <row r="8" spans="1:200" s="40" customFormat="1" ht="27.95" customHeight="1" x14ac:dyDescent="0.2">
      <c r="A8" s="163"/>
      <c r="B8" s="440" t="str">
        <f>'Checklist - Ranking Office LNG'!B32</f>
        <v>1500</v>
      </c>
      <c r="C8" s="790" t="str">
        <f>'Checklist - Ranking Office LNG'!C32</f>
        <v>Emergency Response System</v>
      </c>
      <c r="D8" s="920"/>
      <c r="E8" s="920"/>
      <c r="F8" s="920"/>
      <c r="G8" s="920"/>
      <c r="H8" s="920"/>
      <c r="I8" s="920"/>
      <c r="J8" s="920"/>
      <c r="K8" s="920"/>
      <c r="L8" s="920"/>
      <c r="M8" s="920"/>
      <c r="N8" s="921"/>
      <c r="O8" s="922">
        <f>'Checklist - Ranking Office LNG'!Y37</f>
        <v>0</v>
      </c>
      <c r="P8" s="923"/>
      <c r="Q8" s="924"/>
      <c r="R8" s="925">
        <f>'Checklist - Ranking Office LNG'!Z37</f>
        <v>45</v>
      </c>
      <c r="S8" s="926"/>
      <c r="T8" s="927"/>
      <c r="U8" s="928">
        <f>'Checklist - Ranking Office LNG'!F38</f>
        <v>25</v>
      </c>
      <c r="V8" s="929"/>
      <c r="W8" s="929"/>
      <c r="X8" s="930"/>
      <c r="Y8" s="931"/>
      <c r="Z8" s="229"/>
      <c r="AA8" s="230"/>
      <c r="AB8" s="229"/>
      <c r="AC8" s="253"/>
      <c r="AD8" s="250"/>
      <c r="AE8" s="250"/>
      <c r="AF8" s="250"/>
      <c r="AG8" s="250"/>
      <c r="AH8" s="250"/>
      <c r="AI8" s="250"/>
      <c r="AJ8" s="25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row>
    <row r="9" spans="1:200" s="40" customFormat="1" ht="27.95" customHeight="1" x14ac:dyDescent="0.2">
      <c r="A9" s="163"/>
      <c r="B9" s="440" t="str">
        <f>'Checklist - Ranking Office LNG'!B39</f>
        <v>1510</v>
      </c>
      <c r="C9" s="790" t="str">
        <f>'Checklist - Ranking Office LNG'!C39</f>
        <v>Emergency Oil Recovery</v>
      </c>
      <c r="D9" s="920"/>
      <c r="E9" s="920"/>
      <c r="F9" s="920"/>
      <c r="G9" s="920"/>
      <c r="H9" s="920"/>
      <c r="I9" s="920"/>
      <c r="J9" s="920"/>
      <c r="K9" s="920"/>
      <c r="L9" s="920"/>
      <c r="M9" s="920"/>
      <c r="N9" s="921"/>
      <c r="O9" s="922">
        <f>'Checklist - Ranking Office LNG'!Y42</f>
        <v>0</v>
      </c>
      <c r="P9" s="923"/>
      <c r="Q9" s="924"/>
      <c r="R9" s="925">
        <f>'Checklist - Ranking Office LNG'!Z42</f>
        <v>10</v>
      </c>
      <c r="S9" s="926"/>
      <c r="T9" s="927"/>
      <c r="U9" s="928">
        <f>'Checklist - Ranking Office LNG'!F43</f>
        <v>0</v>
      </c>
      <c r="V9" s="929"/>
      <c r="W9" s="929"/>
      <c r="X9" s="930"/>
      <c r="Y9" s="931"/>
      <c r="Z9" s="229"/>
      <c r="AA9" s="230"/>
      <c r="AB9" s="229"/>
      <c r="AC9" s="253"/>
      <c r="AD9" s="250"/>
      <c r="AE9" s="250"/>
      <c r="AF9" s="250"/>
      <c r="AG9" s="250"/>
      <c r="AH9" s="250"/>
      <c r="AI9" s="250"/>
      <c r="AJ9" s="25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row>
    <row r="10" spans="1:200" s="40" customFormat="1" ht="27.95" customHeight="1" x14ac:dyDescent="0.2">
      <c r="A10" s="163"/>
      <c r="B10" s="485" t="str">
        <f>'Checklist - Ranking Office LNG'!B44</f>
        <v>1600</v>
      </c>
      <c r="C10" s="790" t="str">
        <f>'Checklist - Ranking Office LNG'!C44</f>
        <v>Computer Systems, Networks, Data Security and Training. GA requirement</v>
      </c>
      <c r="D10" s="920"/>
      <c r="E10" s="920"/>
      <c r="F10" s="920"/>
      <c r="G10" s="920"/>
      <c r="H10" s="920"/>
      <c r="I10" s="920"/>
      <c r="J10" s="920"/>
      <c r="K10" s="920"/>
      <c r="L10" s="920"/>
      <c r="M10" s="920"/>
      <c r="N10" s="921"/>
      <c r="O10" s="922">
        <f>'Checklist - Ranking Office LNG'!Y53</f>
        <v>0</v>
      </c>
      <c r="P10" s="923"/>
      <c r="Q10" s="924"/>
      <c r="R10" s="925">
        <f>'Checklist - Ranking Office LNG'!Z53</f>
        <v>65</v>
      </c>
      <c r="S10" s="926"/>
      <c r="T10" s="927"/>
      <c r="U10" s="928">
        <f>'Checklist - Ranking Office LNG'!F54</f>
        <v>40</v>
      </c>
      <c r="V10" s="929"/>
      <c r="W10" s="929"/>
      <c r="X10" s="930"/>
      <c r="Y10" s="931"/>
      <c r="Z10" s="229"/>
      <c r="AA10" s="230"/>
      <c r="AB10" s="229"/>
      <c r="AC10" s="253"/>
      <c r="AD10" s="250"/>
      <c r="AE10" s="250"/>
      <c r="AF10" s="250"/>
      <c r="AG10" s="250"/>
      <c r="AH10" s="250"/>
      <c r="AI10" s="250"/>
      <c r="AJ10" s="25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row>
    <row r="11" spans="1:200" s="40" customFormat="1" ht="27.95" customHeight="1" x14ac:dyDescent="0.2">
      <c r="A11" s="163"/>
      <c r="B11" s="440" t="str">
        <f>'Checklist - Ranking Office LNG'!B55</f>
        <v>1610</v>
      </c>
      <c r="C11" s="790" t="str">
        <f>'Checklist - Ranking Office LNG'!C55</f>
        <v>Cyber Risk Management</v>
      </c>
      <c r="D11" s="920"/>
      <c r="E11" s="920"/>
      <c r="F11" s="920"/>
      <c r="G11" s="920"/>
      <c r="H11" s="920"/>
      <c r="I11" s="920"/>
      <c r="J11" s="920"/>
      <c r="K11" s="920"/>
      <c r="L11" s="920"/>
      <c r="M11" s="920"/>
      <c r="N11" s="921"/>
      <c r="O11" s="922">
        <f>'Checklist - Ranking Office LNG'!Y67</f>
        <v>0</v>
      </c>
      <c r="P11" s="923"/>
      <c r="Q11" s="924"/>
      <c r="R11" s="925">
        <f>'Checklist - Ranking Office LNG'!Z67</f>
        <v>75</v>
      </c>
      <c r="S11" s="926"/>
      <c r="T11" s="927"/>
      <c r="U11" s="928">
        <f>'Checklist - Ranking Office LNG'!F68</f>
        <v>35</v>
      </c>
      <c r="V11" s="929"/>
      <c r="W11" s="929"/>
      <c r="X11" s="930"/>
      <c r="Y11" s="931"/>
      <c r="Z11" s="229"/>
      <c r="AA11" s="230"/>
      <c r="AB11" s="229"/>
      <c r="AC11" s="253"/>
      <c r="AD11" s="250"/>
      <c r="AE11" s="250"/>
      <c r="AF11" s="250"/>
      <c r="AG11" s="250"/>
      <c r="AH11" s="250"/>
      <c r="AI11" s="250"/>
      <c r="AJ11" s="25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row>
    <row r="12" spans="1:200" s="40" customFormat="1" ht="27.95" customHeight="1" x14ac:dyDescent="0.2">
      <c r="A12" s="163"/>
      <c r="B12" s="485" t="str">
        <f>'Checklist - Ranking Office LNG'!B69</f>
        <v>1700</v>
      </c>
      <c r="C12" s="790" t="str">
        <f>'Checklist - Ranking Office LNG'!C69</f>
        <v>Noise and Vibration Management</v>
      </c>
      <c r="D12" s="920"/>
      <c r="E12" s="920"/>
      <c r="F12" s="920"/>
      <c r="G12" s="920"/>
      <c r="H12" s="920"/>
      <c r="I12" s="920"/>
      <c r="J12" s="920"/>
      <c r="K12" s="920"/>
      <c r="L12" s="920"/>
      <c r="M12" s="920"/>
      <c r="N12" s="921"/>
      <c r="O12" s="922">
        <f>'Checklist - Ranking Office LNG'!Y80</f>
        <v>0</v>
      </c>
      <c r="P12" s="923"/>
      <c r="Q12" s="924"/>
      <c r="R12" s="925">
        <f>'Checklist - Ranking Office LNG'!Z80</f>
        <v>65</v>
      </c>
      <c r="S12" s="926"/>
      <c r="T12" s="927"/>
      <c r="U12" s="928">
        <f>'Checklist - Ranking Office LNG'!F81</f>
        <v>25</v>
      </c>
      <c r="V12" s="929"/>
      <c r="W12" s="929"/>
      <c r="X12" s="930"/>
      <c r="Y12" s="931"/>
      <c r="Z12" s="229"/>
      <c r="AA12" s="230"/>
      <c r="AB12" s="229"/>
      <c r="AC12" s="253"/>
      <c r="AD12" s="250"/>
      <c r="AE12" s="250"/>
      <c r="AF12" s="250"/>
      <c r="AG12" s="250"/>
      <c r="AH12" s="250"/>
      <c r="AI12" s="250"/>
      <c r="AJ12" s="25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row>
    <row r="13" spans="1:200" s="40" customFormat="1" ht="27.95" customHeight="1" x14ac:dyDescent="0.2">
      <c r="A13" s="163"/>
      <c r="B13" s="485" t="str">
        <f>'Checklist - Ranking Office LNG'!B82</f>
        <v>1710</v>
      </c>
      <c r="C13" s="790" t="str">
        <f>'Checklist - Ranking Office LNG'!C82</f>
        <v>Underwater Noise and Vibration Management</v>
      </c>
      <c r="D13" s="920"/>
      <c r="E13" s="920"/>
      <c r="F13" s="920"/>
      <c r="G13" s="920"/>
      <c r="H13" s="920"/>
      <c r="I13" s="920"/>
      <c r="J13" s="920"/>
      <c r="K13" s="920"/>
      <c r="L13" s="920"/>
      <c r="M13" s="920"/>
      <c r="N13" s="921"/>
      <c r="O13" s="922">
        <f>'Checklist - Ranking Office LNG'!Y88</f>
        <v>0</v>
      </c>
      <c r="P13" s="923"/>
      <c r="Q13" s="924"/>
      <c r="R13" s="925">
        <f>'Checklist - Ranking Office LNG'!Z88</f>
        <v>30</v>
      </c>
      <c r="S13" s="926"/>
      <c r="T13" s="927"/>
      <c r="U13" s="928">
        <f>'Checklist - Ranking Office LNG'!F89</f>
        <v>0</v>
      </c>
      <c r="V13" s="929"/>
      <c r="W13" s="929"/>
      <c r="X13" s="930"/>
      <c r="Y13" s="931"/>
      <c r="Z13" s="229"/>
      <c r="AA13" s="230"/>
      <c r="AB13" s="229"/>
      <c r="AC13" s="253"/>
      <c r="AD13" s="250"/>
      <c r="AE13" s="250"/>
      <c r="AF13" s="250"/>
      <c r="AG13" s="250"/>
      <c r="AH13" s="250"/>
      <c r="AI13" s="250"/>
      <c r="AJ13" s="25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row>
    <row r="14" spans="1:200" s="40" customFormat="1" ht="27.95" customHeight="1" thickBot="1" x14ac:dyDescent="0.25">
      <c r="A14" s="163"/>
      <c r="B14" s="440" t="str">
        <f>'Checklist - Ranking Office LNG'!B90</f>
        <v>1800</v>
      </c>
      <c r="C14" s="790" t="str">
        <f>'Checklist - Ranking Office LNG'!C90</f>
        <v>Social Dimension / Sustainability</v>
      </c>
      <c r="D14" s="920"/>
      <c r="E14" s="920"/>
      <c r="F14" s="920"/>
      <c r="G14" s="920"/>
      <c r="H14" s="920"/>
      <c r="I14" s="920"/>
      <c r="J14" s="920"/>
      <c r="K14" s="920"/>
      <c r="L14" s="920"/>
      <c r="M14" s="920"/>
      <c r="N14" s="921"/>
      <c r="O14" s="922">
        <f>'Checklist - Ranking Office LNG'!Y107</f>
        <v>0</v>
      </c>
      <c r="P14" s="923"/>
      <c r="Q14" s="924"/>
      <c r="R14" s="925">
        <f>'Checklist - Ranking Office LNG'!Z107</f>
        <v>85</v>
      </c>
      <c r="S14" s="926"/>
      <c r="T14" s="927"/>
      <c r="U14" s="928">
        <f>'Checklist - Ranking Office LNG'!F108</f>
        <v>15</v>
      </c>
      <c r="V14" s="929"/>
      <c r="W14" s="929"/>
      <c r="X14" s="930"/>
      <c r="Y14" s="931"/>
      <c r="Z14" s="229"/>
      <c r="AA14" s="230"/>
      <c r="AB14" s="229"/>
      <c r="AC14" s="253"/>
      <c r="AD14" s="250"/>
      <c r="AE14" s="250"/>
      <c r="AF14" s="250"/>
      <c r="AG14" s="250"/>
      <c r="AH14" s="250"/>
      <c r="AI14" s="250"/>
      <c r="AJ14" s="25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row>
    <row r="15" spans="1:200" s="40" customFormat="1" ht="30" customHeight="1" thickBot="1" x14ac:dyDescent="0.25">
      <c r="A15" s="438"/>
      <c r="B15" s="441" t="str">
        <f>'Checklist - Ranking Office LNG'!B109</f>
        <v>2000</v>
      </c>
      <c r="C15" s="900" t="str">
        <f>'Checklist - Ranking Office LNG'!C109</f>
        <v>NAVIGATION / BRIDGE OPERATIONS</v>
      </c>
      <c r="D15" s="947"/>
      <c r="E15" s="947"/>
      <c r="F15" s="947"/>
      <c r="G15" s="947"/>
      <c r="H15" s="947"/>
      <c r="I15" s="947"/>
      <c r="J15" s="947"/>
      <c r="K15" s="947"/>
      <c r="L15" s="947"/>
      <c r="M15" s="947"/>
      <c r="N15" s="947"/>
      <c r="O15" s="947"/>
      <c r="P15" s="947"/>
      <c r="Q15" s="947"/>
      <c r="R15" s="947"/>
      <c r="S15" s="947"/>
      <c r="T15" s="947"/>
      <c r="U15" s="947"/>
      <c r="V15" s="947"/>
      <c r="W15" s="947"/>
      <c r="X15" s="947"/>
      <c r="Y15" s="948"/>
      <c r="Z15" s="229"/>
      <c r="AA15" s="230"/>
      <c r="AB15" s="23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30"/>
      <c r="CH15" s="230"/>
      <c r="CI15" s="230"/>
      <c r="CJ15" s="230"/>
      <c r="CK15" s="230"/>
    </row>
    <row r="16" spans="1:200" s="40" customFormat="1" ht="27.95" customHeight="1" x14ac:dyDescent="0.2">
      <c r="A16" s="163"/>
      <c r="B16" s="440" t="str">
        <f>'Checklist - Ranking Office LNG'!B110</f>
        <v>2100</v>
      </c>
      <c r="C16" s="790" t="str">
        <f>'Checklist - Ranking Office LNG'!C110</f>
        <v>Navigation</v>
      </c>
      <c r="D16" s="920"/>
      <c r="E16" s="920"/>
      <c r="F16" s="920"/>
      <c r="G16" s="920"/>
      <c r="H16" s="920"/>
      <c r="I16" s="920"/>
      <c r="J16" s="920"/>
      <c r="K16" s="920"/>
      <c r="L16" s="920"/>
      <c r="M16" s="920"/>
      <c r="N16" s="921"/>
      <c r="O16" s="922">
        <f>'Checklist - Ranking Office LNG'!Y123</f>
        <v>0</v>
      </c>
      <c r="P16" s="923"/>
      <c r="Q16" s="924"/>
      <c r="R16" s="925">
        <f>'Checklist - Ranking Office LNG'!Z123</f>
        <v>120</v>
      </c>
      <c r="S16" s="926"/>
      <c r="T16" s="927"/>
      <c r="U16" s="928">
        <f>'Checklist - Ranking Office LNG'!F124</f>
        <v>50</v>
      </c>
      <c r="V16" s="929"/>
      <c r="W16" s="929"/>
      <c r="X16" s="930"/>
      <c r="Y16" s="931"/>
      <c r="Z16" s="229"/>
      <c r="AA16" s="230"/>
      <c r="AB16" s="229"/>
      <c r="AC16" s="253"/>
      <c r="AD16" s="250"/>
      <c r="AE16" s="250"/>
      <c r="AF16" s="250"/>
      <c r="AG16" s="250"/>
      <c r="AH16" s="250"/>
      <c r="AI16" s="250"/>
      <c r="AJ16" s="25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row>
    <row r="17" spans="1:200" s="40" customFormat="1" ht="27.95" customHeight="1" x14ac:dyDescent="0.2">
      <c r="A17" s="163"/>
      <c r="B17" s="485" t="str">
        <f>'Checklist - Ranking Office LNG'!B125</f>
        <v>2111</v>
      </c>
      <c r="C17" s="790" t="str">
        <f>'Checklist - Ranking Office LNG'!C125</f>
        <v>Electronic chart display &amp; information systems / ECDIS</v>
      </c>
      <c r="D17" s="920"/>
      <c r="E17" s="920"/>
      <c r="F17" s="920"/>
      <c r="G17" s="920"/>
      <c r="H17" s="920"/>
      <c r="I17" s="920"/>
      <c r="J17" s="920"/>
      <c r="K17" s="920"/>
      <c r="L17" s="920"/>
      <c r="M17" s="920"/>
      <c r="N17" s="921"/>
      <c r="O17" s="922">
        <f>'Checklist - Ranking Office LNG'!Y135</f>
        <v>0</v>
      </c>
      <c r="P17" s="923"/>
      <c r="Q17" s="924"/>
      <c r="R17" s="925">
        <f>'Checklist - Ranking Office LNG'!Z135</f>
        <v>60</v>
      </c>
      <c r="S17" s="926"/>
      <c r="T17" s="927"/>
      <c r="U17" s="928">
        <f>'Checklist - Ranking Office LNG'!F136</f>
        <v>35</v>
      </c>
      <c r="V17" s="929"/>
      <c r="W17" s="929"/>
      <c r="X17" s="930"/>
      <c r="Y17" s="931"/>
      <c r="Z17" s="229"/>
      <c r="AA17" s="230"/>
      <c r="AB17" s="229"/>
      <c r="AC17" s="253"/>
      <c r="AD17" s="250"/>
      <c r="AE17" s="250"/>
      <c r="AF17" s="250"/>
      <c r="AG17" s="250"/>
      <c r="AH17" s="250"/>
      <c r="AI17" s="250"/>
      <c r="AJ17" s="25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row>
    <row r="18" spans="1:200" s="40" customFormat="1" ht="27.95" customHeight="1" x14ac:dyDescent="0.2">
      <c r="A18" s="163"/>
      <c r="B18" s="440" t="str">
        <f>'Checklist - Ranking Office LNG'!B137</f>
        <v>2120</v>
      </c>
      <c r="C18" s="790" t="str">
        <f>'Checklist - Ranking Office LNG'!C137</f>
        <v>Fuel Change Over / Ballast Water Exchange</v>
      </c>
      <c r="D18" s="920"/>
      <c r="E18" s="920"/>
      <c r="F18" s="920"/>
      <c r="G18" s="920"/>
      <c r="H18" s="920"/>
      <c r="I18" s="920"/>
      <c r="J18" s="920"/>
      <c r="K18" s="920"/>
      <c r="L18" s="920"/>
      <c r="M18" s="920"/>
      <c r="N18" s="921"/>
      <c r="O18" s="922">
        <f>'Checklist - Ranking Office LNG'!Y140</f>
        <v>0</v>
      </c>
      <c r="P18" s="923"/>
      <c r="Q18" s="924"/>
      <c r="R18" s="925">
        <f>'Checklist - Ranking Office LNG'!Z140</f>
        <v>20</v>
      </c>
      <c r="S18" s="926"/>
      <c r="T18" s="927"/>
      <c r="U18" s="928">
        <f>'Checklist - Ranking Office LNG'!F141</f>
        <v>20</v>
      </c>
      <c r="V18" s="929"/>
      <c r="W18" s="929"/>
      <c r="X18" s="930"/>
      <c r="Y18" s="931"/>
      <c r="Z18" s="229"/>
      <c r="AA18" s="230"/>
      <c r="AB18" s="229"/>
      <c r="AC18" s="253"/>
      <c r="AD18" s="250"/>
      <c r="AE18" s="250"/>
      <c r="AF18" s="250"/>
      <c r="AG18" s="250"/>
      <c r="AH18" s="250"/>
      <c r="AI18" s="250"/>
      <c r="AJ18" s="25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row>
    <row r="19" spans="1:200" s="40" customFormat="1" ht="27.95" customHeight="1" thickBot="1" x14ac:dyDescent="0.25">
      <c r="A19" s="163"/>
      <c r="B19" s="440" t="str">
        <f>'Checklist - Ranking Office LNG'!B142</f>
        <v>2300</v>
      </c>
      <c r="C19" s="790" t="str">
        <f>'Checklist - Ranking Office LNG'!C142</f>
        <v>Mooring Operations</v>
      </c>
      <c r="D19" s="920"/>
      <c r="E19" s="920"/>
      <c r="F19" s="920"/>
      <c r="G19" s="920"/>
      <c r="H19" s="920"/>
      <c r="I19" s="920"/>
      <c r="J19" s="920"/>
      <c r="K19" s="920"/>
      <c r="L19" s="920"/>
      <c r="M19" s="920"/>
      <c r="N19" s="921"/>
      <c r="O19" s="922">
        <f>'Checklist - Ranking Office LNG'!Y144</f>
        <v>0</v>
      </c>
      <c r="P19" s="923"/>
      <c r="Q19" s="924"/>
      <c r="R19" s="925">
        <f>'Checklist - Ranking Office LNG'!Z144</f>
        <v>10</v>
      </c>
      <c r="S19" s="926"/>
      <c r="T19" s="927"/>
      <c r="U19" s="928">
        <f>'Checklist - Ranking Office LNG'!F145</f>
        <v>10</v>
      </c>
      <c r="V19" s="929"/>
      <c r="W19" s="929"/>
      <c r="X19" s="930"/>
      <c r="Y19" s="931"/>
      <c r="Z19" s="229"/>
      <c r="AA19" s="230"/>
      <c r="AB19" s="229"/>
      <c r="AC19" s="253"/>
      <c r="AD19" s="250"/>
      <c r="AE19" s="250"/>
      <c r="AF19" s="250"/>
      <c r="AG19" s="250"/>
      <c r="AH19" s="250"/>
      <c r="AI19" s="250"/>
      <c r="AJ19" s="25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row>
    <row r="20" spans="1:200" s="40" customFormat="1" ht="30" customHeight="1" thickBot="1" x14ac:dyDescent="0.25">
      <c r="A20" s="438"/>
      <c r="B20" s="441" t="str">
        <f>'Checklist - Ranking Office LNG'!B146</f>
        <v>3000</v>
      </c>
      <c r="C20" s="900" t="str">
        <f>'Checklist - Ranking Office LNG'!C146</f>
        <v>MACHINERY / ENGINE OPERATIONS</v>
      </c>
      <c r="D20" s="947"/>
      <c r="E20" s="947"/>
      <c r="F20" s="947"/>
      <c r="G20" s="947"/>
      <c r="H20" s="947"/>
      <c r="I20" s="947"/>
      <c r="J20" s="947"/>
      <c r="K20" s="947"/>
      <c r="L20" s="947"/>
      <c r="M20" s="947"/>
      <c r="N20" s="947"/>
      <c r="O20" s="947"/>
      <c r="P20" s="947"/>
      <c r="Q20" s="947"/>
      <c r="R20" s="947"/>
      <c r="S20" s="947"/>
      <c r="T20" s="947"/>
      <c r="U20" s="947"/>
      <c r="V20" s="947"/>
      <c r="W20" s="947"/>
      <c r="X20" s="947"/>
      <c r="Y20" s="948"/>
      <c r="Z20" s="229"/>
      <c r="AA20" s="230"/>
      <c r="AB20" s="23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30"/>
      <c r="CH20" s="230"/>
      <c r="CI20" s="230"/>
      <c r="CJ20" s="230"/>
      <c r="CK20" s="230"/>
    </row>
    <row r="21" spans="1:200" s="40" customFormat="1" ht="27.95" customHeight="1" x14ac:dyDescent="0.2">
      <c r="A21" s="163"/>
      <c r="B21" s="440" t="str">
        <f>'Checklist - Ranking Office LNG'!B147</f>
        <v>3100</v>
      </c>
      <c r="C21" s="790" t="str">
        <f>'Checklist - Ranking Office LNG'!C147</f>
        <v>Bunker Operations</v>
      </c>
      <c r="D21" s="920"/>
      <c r="E21" s="920"/>
      <c r="F21" s="920"/>
      <c r="G21" s="920"/>
      <c r="H21" s="920"/>
      <c r="I21" s="920"/>
      <c r="J21" s="920"/>
      <c r="K21" s="920"/>
      <c r="L21" s="920"/>
      <c r="M21" s="920"/>
      <c r="N21" s="921"/>
      <c r="O21" s="922">
        <f>'Checklist - Ranking Office LNG'!Y153</f>
        <v>0</v>
      </c>
      <c r="P21" s="923"/>
      <c r="Q21" s="924"/>
      <c r="R21" s="925">
        <f>'Checklist - Ranking Office LNG'!Z153</f>
        <v>50</v>
      </c>
      <c r="S21" s="926"/>
      <c r="T21" s="927"/>
      <c r="U21" s="928">
        <f>'Checklist - Ranking Office LNG'!F154</f>
        <v>50</v>
      </c>
      <c r="V21" s="929"/>
      <c r="W21" s="929"/>
      <c r="X21" s="930"/>
      <c r="Y21" s="931"/>
      <c r="Z21" s="229"/>
      <c r="AA21" s="230"/>
      <c r="AB21" s="229"/>
      <c r="AC21" s="253"/>
      <c r="AD21" s="250"/>
      <c r="AE21" s="250"/>
      <c r="AF21" s="250"/>
      <c r="AG21" s="250"/>
      <c r="AH21" s="250"/>
      <c r="AI21" s="250"/>
      <c r="AJ21" s="25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row>
    <row r="22" spans="1:200" s="40" customFormat="1" ht="27.95" customHeight="1" thickBot="1" x14ac:dyDescent="0.25">
      <c r="A22" s="163"/>
      <c r="B22" s="440" t="str">
        <f>'Checklist - Ranking Office LNG'!B155</f>
        <v>3200</v>
      </c>
      <c r="C22" s="790" t="str">
        <f>'Checklist - Ranking Office LNG'!C155</f>
        <v>Fuel oil management</v>
      </c>
      <c r="D22" s="920"/>
      <c r="E22" s="920"/>
      <c r="F22" s="920"/>
      <c r="G22" s="920"/>
      <c r="H22" s="920"/>
      <c r="I22" s="920"/>
      <c r="J22" s="920"/>
      <c r="K22" s="920"/>
      <c r="L22" s="920"/>
      <c r="M22" s="920"/>
      <c r="N22" s="921"/>
      <c r="O22" s="922">
        <f>'Checklist - Ranking Office LNG'!Y173</f>
        <v>0</v>
      </c>
      <c r="P22" s="923"/>
      <c r="Q22" s="924"/>
      <c r="R22" s="925">
        <f>'Checklist - Ranking Office LNG'!Z173</f>
        <v>120</v>
      </c>
      <c r="S22" s="977"/>
      <c r="T22" s="931"/>
      <c r="U22" s="928">
        <f>'Checklist - Ranking Office LNG'!F174</f>
        <v>60</v>
      </c>
      <c r="V22" s="929"/>
      <c r="W22" s="929"/>
      <c r="X22" s="930"/>
      <c r="Y22" s="931"/>
      <c r="Z22" s="229"/>
      <c r="AA22" s="230"/>
      <c r="AB22" s="229"/>
      <c r="AC22" s="250"/>
      <c r="AD22" s="250"/>
      <c r="AE22" s="250"/>
      <c r="AF22" s="250"/>
      <c r="AG22" s="250"/>
      <c r="AH22" s="250"/>
      <c r="AI22" s="250"/>
      <c r="AJ22" s="25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row>
    <row r="23" spans="1:200" s="40" customFormat="1" ht="30" customHeight="1" thickBot="1" x14ac:dyDescent="0.25">
      <c r="A23" s="438"/>
      <c r="B23" s="441">
        <f>'Checklist - Ranking Office LNG'!B175</f>
        <v>4000</v>
      </c>
      <c r="C23" s="900" t="str">
        <f>'Checklist - Ranking Office LNG'!C175</f>
        <v>CARGOES / CARGO OPERATIONS</v>
      </c>
      <c r="D23" s="947"/>
      <c r="E23" s="947"/>
      <c r="F23" s="947"/>
      <c r="G23" s="947"/>
      <c r="H23" s="947"/>
      <c r="I23" s="947"/>
      <c r="J23" s="947"/>
      <c r="K23" s="947"/>
      <c r="L23" s="947"/>
      <c r="M23" s="947"/>
      <c r="N23" s="947"/>
      <c r="O23" s="947"/>
      <c r="P23" s="947"/>
      <c r="Q23" s="947"/>
      <c r="R23" s="947"/>
      <c r="S23" s="947"/>
      <c r="T23" s="947"/>
      <c r="U23" s="947"/>
      <c r="V23" s="947"/>
      <c r="W23" s="947"/>
      <c r="X23" s="947"/>
      <c r="Y23" s="948"/>
      <c r="Z23" s="229"/>
      <c r="AA23" s="230"/>
      <c r="AB23" s="23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30"/>
      <c r="CH23" s="230"/>
      <c r="CI23" s="230"/>
      <c r="CJ23" s="230"/>
      <c r="CK23" s="230"/>
    </row>
    <row r="24" spans="1:200" s="40" customFormat="1" ht="27.95" customHeight="1" x14ac:dyDescent="0.2">
      <c r="A24" s="163"/>
      <c r="B24" s="440" t="str">
        <f>'Checklist - Ranking Office LNG'!B176</f>
        <v>4100</v>
      </c>
      <c r="C24" s="790" t="str">
        <f>'Checklist - Ranking Office LNG'!C176</f>
        <v>LNG Carrier Cargo Operations &amp; Additional Green Award requirements</v>
      </c>
      <c r="D24" s="920"/>
      <c r="E24" s="920"/>
      <c r="F24" s="920"/>
      <c r="G24" s="920"/>
      <c r="H24" s="920"/>
      <c r="I24" s="920"/>
      <c r="J24" s="920"/>
      <c r="K24" s="920"/>
      <c r="L24" s="920"/>
      <c r="M24" s="920"/>
      <c r="N24" s="921"/>
      <c r="O24" s="922">
        <f>'Checklist - Ranking Office LNG'!Y183</f>
        <v>0</v>
      </c>
      <c r="P24" s="923"/>
      <c r="Q24" s="924"/>
      <c r="R24" s="925">
        <f>'Checklist - Ranking Office LNG'!Z183</f>
        <v>60</v>
      </c>
      <c r="S24" s="926"/>
      <c r="T24" s="927"/>
      <c r="U24" s="928">
        <f>'Checklist - Ranking Office LNG'!F184</f>
        <v>60</v>
      </c>
      <c r="V24" s="929"/>
      <c r="W24" s="929"/>
      <c r="X24" s="930"/>
      <c r="Y24" s="931"/>
      <c r="Z24" s="229"/>
      <c r="AA24" s="230"/>
      <c r="AB24" s="229"/>
      <c r="AC24" s="253"/>
      <c r="AD24" s="250"/>
      <c r="AE24" s="250"/>
      <c r="AF24" s="250"/>
      <c r="AG24" s="250"/>
      <c r="AH24" s="250"/>
      <c r="AI24" s="250"/>
      <c r="AJ24" s="25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row>
    <row r="25" spans="1:200" s="40" customFormat="1" ht="27.95" customHeight="1" thickBot="1" x14ac:dyDescent="0.25">
      <c r="A25" s="163"/>
      <c r="B25" s="440" t="str">
        <f>'Checklist - Ranking Office LNG'!B185</f>
        <v>4200</v>
      </c>
      <c r="C25" s="790" t="str">
        <f>'Checklist - Ranking Office LNG'!C185</f>
        <v>Ship to Ship Transfer Operations</v>
      </c>
      <c r="D25" s="920"/>
      <c r="E25" s="920"/>
      <c r="F25" s="920"/>
      <c r="G25" s="920"/>
      <c r="H25" s="920"/>
      <c r="I25" s="920"/>
      <c r="J25" s="920"/>
      <c r="K25" s="920"/>
      <c r="L25" s="920"/>
      <c r="M25" s="920"/>
      <c r="N25" s="921"/>
      <c r="O25" s="922">
        <f>'Checklist - Ranking Office LNG'!Y187</f>
        <v>0</v>
      </c>
      <c r="P25" s="923"/>
      <c r="Q25" s="924"/>
      <c r="R25" s="925">
        <f>'Checklist - Ranking Office LNG'!Z187</f>
        <v>40</v>
      </c>
      <c r="S25" s="926"/>
      <c r="T25" s="927"/>
      <c r="U25" s="928">
        <f>'Checklist - Ranking Office LNG'!F188</f>
        <v>40</v>
      </c>
      <c r="V25" s="929"/>
      <c r="W25" s="929"/>
      <c r="X25" s="930"/>
      <c r="Y25" s="931"/>
      <c r="Z25" s="229"/>
      <c r="AA25" s="230"/>
      <c r="AB25" s="229"/>
      <c r="AC25" s="253"/>
      <c r="AD25" s="250"/>
      <c r="AE25" s="250"/>
      <c r="AF25" s="250"/>
      <c r="AG25" s="250"/>
      <c r="AH25" s="250"/>
      <c r="AI25" s="250"/>
      <c r="AJ25" s="25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row>
    <row r="26" spans="1:200" s="40" customFormat="1" ht="30" customHeight="1" thickBot="1" x14ac:dyDescent="0.25">
      <c r="A26" s="438"/>
      <c r="B26" s="486" t="str">
        <f>'Checklist - Ranking Office LNG'!B189</f>
        <v>5000</v>
      </c>
      <c r="C26" s="900" t="str">
        <f>'Checklist - Ranking Office LNG'!C189</f>
        <v>PREVENTION OF POLLUTION</v>
      </c>
      <c r="D26" s="947"/>
      <c r="E26" s="947"/>
      <c r="F26" s="947"/>
      <c r="G26" s="947"/>
      <c r="H26" s="947"/>
      <c r="I26" s="947"/>
      <c r="J26" s="947"/>
      <c r="K26" s="947"/>
      <c r="L26" s="947"/>
      <c r="M26" s="947"/>
      <c r="N26" s="947"/>
      <c r="O26" s="947"/>
      <c r="P26" s="947"/>
      <c r="Q26" s="947"/>
      <c r="R26" s="947"/>
      <c r="S26" s="947"/>
      <c r="T26" s="947"/>
      <c r="U26" s="947"/>
      <c r="V26" s="947"/>
      <c r="W26" s="947"/>
      <c r="X26" s="947"/>
      <c r="Y26" s="948"/>
      <c r="Z26" s="229"/>
      <c r="AA26" s="230"/>
      <c r="AB26" s="23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50"/>
      <c r="CC26" s="250"/>
      <c r="CD26" s="250"/>
      <c r="CE26" s="250"/>
      <c r="CF26" s="250"/>
      <c r="CG26" s="230"/>
      <c r="CH26" s="230"/>
      <c r="CI26" s="230"/>
      <c r="CJ26" s="230"/>
      <c r="CK26" s="230"/>
    </row>
    <row r="27" spans="1:200" s="40" customFormat="1" ht="27.95" customHeight="1" x14ac:dyDescent="0.2">
      <c r="A27" s="163"/>
      <c r="B27" s="440" t="str">
        <f>'Checklist - Ranking Office LNG'!B190</f>
        <v>5100</v>
      </c>
      <c r="C27" s="790" t="str">
        <f>'Checklist - Ranking Office LNG'!C190</f>
        <v>Biofouling Management</v>
      </c>
      <c r="D27" s="920"/>
      <c r="E27" s="920"/>
      <c r="F27" s="920"/>
      <c r="G27" s="920"/>
      <c r="H27" s="920"/>
      <c r="I27" s="920"/>
      <c r="J27" s="920"/>
      <c r="K27" s="920"/>
      <c r="L27" s="920"/>
      <c r="M27" s="920"/>
      <c r="N27" s="921"/>
      <c r="O27" s="922">
        <f>'Checklist - Ranking Office LNG'!Y195</f>
        <v>0</v>
      </c>
      <c r="P27" s="923"/>
      <c r="Q27" s="924"/>
      <c r="R27" s="925">
        <f>'Checklist - Ranking Office LNG'!Z195</f>
        <v>30</v>
      </c>
      <c r="S27" s="926"/>
      <c r="T27" s="927"/>
      <c r="U27" s="928">
        <f>'Checklist - Ranking Office LNG'!F196</f>
        <v>5</v>
      </c>
      <c r="V27" s="929"/>
      <c r="W27" s="929"/>
      <c r="X27" s="930"/>
      <c r="Y27" s="931"/>
      <c r="Z27" s="229"/>
      <c r="AA27" s="230"/>
      <c r="AB27" s="229"/>
      <c r="AC27" s="253"/>
      <c r="AD27" s="250"/>
      <c r="AE27" s="250"/>
      <c r="AF27" s="250"/>
      <c r="AG27" s="250"/>
      <c r="AH27" s="250"/>
      <c r="AI27" s="250"/>
      <c r="AJ27" s="25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row>
    <row r="28" spans="1:200" s="40" customFormat="1" ht="27.95" customHeight="1" x14ac:dyDescent="0.2">
      <c r="A28" s="163"/>
      <c r="B28" s="440" t="str">
        <f>'Checklist - Ranking Office LNG'!B197</f>
        <v>5200</v>
      </c>
      <c r="C28" s="790" t="str">
        <f>'Checklist - Ranking Office LNG'!C197</f>
        <v>Waste Management / Garbage Handling Onboard</v>
      </c>
      <c r="D28" s="920"/>
      <c r="E28" s="920"/>
      <c r="F28" s="920"/>
      <c r="G28" s="920"/>
      <c r="H28" s="920"/>
      <c r="I28" s="920"/>
      <c r="J28" s="920"/>
      <c r="K28" s="920"/>
      <c r="L28" s="920"/>
      <c r="M28" s="920"/>
      <c r="N28" s="921"/>
      <c r="O28" s="922">
        <f>'Checklist - Ranking Office LNG'!Y216</f>
        <v>0</v>
      </c>
      <c r="P28" s="923"/>
      <c r="Q28" s="924"/>
      <c r="R28" s="925">
        <f>'Checklist - Ranking Office LNG'!Z216</f>
        <v>80</v>
      </c>
      <c r="S28" s="926"/>
      <c r="T28" s="927"/>
      <c r="U28" s="928">
        <f>'Checklist - Ranking Office LNG'!F217</f>
        <v>30</v>
      </c>
      <c r="V28" s="929"/>
      <c r="W28" s="929"/>
      <c r="X28" s="930"/>
      <c r="Y28" s="931"/>
      <c r="Z28" s="229"/>
      <c r="AA28" s="230"/>
      <c r="AB28" s="229"/>
      <c r="AC28" s="253"/>
      <c r="AD28" s="250"/>
      <c r="AE28" s="250"/>
      <c r="AF28" s="250"/>
      <c r="AG28" s="250"/>
      <c r="AH28" s="250"/>
      <c r="AI28" s="250"/>
      <c r="AJ28" s="25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row>
    <row r="29" spans="1:200" s="40" customFormat="1" ht="27.95" customHeight="1" x14ac:dyDescent="0.2">
      <c r="A29" s="163"/>
      <c r="B29" s="440" t="str">
        <f>'Checklist - Ranking Office LNG'!B218</f>
        <v>5300</v>
      </c>
      <c r="C29" s="790" t="str">
        <f>'Checklist - Ranking Office LNG'!C218</f>
        <v>Cargo Vapour Emission Control Systems</v>
      </c>
      <c r="D29" s="920"/>
      <c r="E29" s="920"/>
      <c r="F29" s="920"/>
      <c r="G29" s="920"/>
      <c r="H29" s="920"/>
      <c r="I29" s="920"/>
      <c r="J29" s="920"/>
      <c r="K29" s="920"/>
      <c r="L29" s="920"/>
      <c r="M29" s="920"/>
      <c r="N29" s="921"/>
      <c r="O29" s="922">
        <f>'Checklist - Ranking Office LNG'!Y221</f>
        <v>0</v>
      </c>
      <c r="P29" s="923"/>
      <c r="Q29" s="924"/>
      <c r="R29" s="925">
        <f>'Checklist - Ranking Office LNG'!Z221</f>
        <v>40</v>
      </c>
      <c r="S29" s="926"/>
      <c r="T29" s="927"/>
      <c r="U29" s="928">
        <f>'Checklist - Ranking Office LNG'!F222</f>
        <v>20</v>
      </c>
      <c r="V29" s="929"/>
      <c r="W29" s="929"/>
      <c r="X29" s="930"/>
      <c r="Y29" s="931"/>
      <c r="Z29" s="229"/>
      <c r="AA29" s="230"/>
      <c r="AB29" s="229"/>
      <c r="AC29" s="253"/>
      <c r="AD29" s="250"/>
      <c r="AE29" s="250"/>
      <c r="AF29" s="250"/>
      <c r="AG29" s="250"/>
      <c r="AH29" s="250"/>
      <c r="AI29" s="250"/>
      <c r="AJ29" s="25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row>
    <row r="30" spans="1:200" s="40" customFormat="1" ht="27.95" customHeight="1" x14ac:dyDescent="0.2">
      <c r="A30" s="163"/>
      <c r="B30" s="440">
        <f>'Checklist - Ranking Office LNG'!B223</f>
        <v>5410</v>
      </c>
      <c r="C30" s="790" t="str">
        <f>'Checklist - Ranking Office LNG'!C223</f>
        <v>NOx Emissions</v>
      </c>
      <c r="D30" s="920"/>
      <c r="E30" s="920"/>
      <c r="F30" s="920"/>
      <c r="G30" s="920"/>
      <c r="H30" s="920"/>
      <c r="I30" s="920"/>
      <c r="J30" s="920"/>
      <c r="K30" s="920"/>
      <c r="L30" s="920"/>
      <c r="M30" s="920"/>
      <c r="N30" s="921"/>
      <c r="O30" s="922">
        <f>'Checklist - Ranking Office LNG'!Y243</f>
        <v>0</v>
      </c>
      <c r="P30" s="923"/>
      <c r="Q30" s="924"/>
      <c r="R30" s="925">
        <f>'Checklist - Ranking Office LNG'!Z243</f>
        <v>95</v>
      </c>
      <c r="S30" s="926"/>
      <c r="T30" s="927"/>
      <c r="U30" s="928">
        <f>'Checklist - Ranking Office LNG'!F244</f>
        <v>35</v>
      </c>
      <c r="V30" s="929"/>
      <c r="W30" s="929"/>
      <c r="X30" s="930"/>
      <c r="Y30" s="931"/>
      <c r="Z30" s="229"/>
      <c r="AA30" s="230"/>
      <c r="AB30" s="229"/>
      <c r="AC30" s="253"/>
      <c r="AD30" s="250"/>
      <c r="AE30" s="250"/>
      <c r="AF30" s="250"/>
      <c r="AG30" s="250"/>
      <c r="AH30" s="250"/>
      <c r="AI30" s="250"/>
      <c r="AJ30" s="25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row>
    <row r="31" spans="1:200" s="40" customFormat="1" ht="27.95" customHeight="1" x14ac:dyDescent="0.2">
      <c r="A31" s="163"/>
      <c r="B31" s="440">
        <f>'Checklist - Ranking Office LNG'!B245</f>
        <v>5420</v>
      </c>
      <c r="C31" s="790" t="str">
        <f>'Checklist - Ranking Office LNG'!C245</f>
        <v>SOx Emissions</v>
      </c>
      <c r="D31" s="920"/>
      <c r="E31" s="920"/>
      <c r="F31" s="920"/>
      <c r="G31" s="920"/>
      <c r="H31" s="920"/>
      <c r="I31" s="920"/>
      <c r="J31" s="920"/>
      <c r="K31" s="920"/>
      <c r="L31" s="920"/>
      <c r="M31" s="920"/>
      <c r="N31" s="921"/>
      <c r="O31" s="922">
        <f>'Checklist - Ranking Office LNG'!Y257</f>
        <v>0</v>
      </c>
      <c r="P31" s="923"/>
      <c r="Q31" s="924"/>
      <c r="R31" s="925">
        <f>'Checklist - Ranking Office LNG'!Z257</f>
        <v>120</v>
      </c>
      <c r="S31" s="926"/>
      <c r="T31" s="927"/>
      <c r="U31" s="928">
        <f>'Checklist - Ranking Office LNG'!F258</f>
        <v>20</v>
      </c>
      <c r="V31" s="929"/>
      <c r="W31" s="929"/>
      <c r="X31" s="930"/>
      <c r="Y31" s="931"/>
      <c r="Z31" s="229"/>
      <c r="AA31" s="230"/>
      <c r="AB31" s="229"/>
      <c r="AC31" s="253"/>
      <c r="AD31" s="250"/>
      <c r="AE31" s="250"/>
      <c r="AF31" s="250"/>
      <c r="AG31" s="250"/>
      <c r="AH31" s="250"/>
      <c r="AI31" s="250"/>
      <c r="AJ31" s="25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row>
    <row r="32" spans="1:200" s="40" customFormat="1" ht="27.95" customHeight="1" x14ac:dyDescent="0.2">
      <c r="A32" s="163"/>
      <c r="B32" s="440">
        <f>'Checklist - Ranking Office LNG'!B259</f>
        <v>5430</v>
      </c>
      <c r="C32" s="790" t="str">
        <f>'Checklist - Ranking Office LNG'!C259</f>
        <v xml:space="preserve">Particulate Matter (PM) Emissions   </v>
      </c>
      <c r="D32" s="920"/>
      <c r="E32" s="920"/>
      <c r="F32" s="920"/>
      <c r="G32" s="920"/>
      <c r="H32" s="920"/>
      <c r="I32" s="920"/>
      <c r="J32" s="920"/>
      <c r="K32" s="920"/>
      <c r="L32" s="920"/>
      <c r="M32" s="920"/>
      <c r="N32" s="921"/>
      <c r="O32" s="922">
        <f>'Checklist - Ranking Office LNG'!Y265</f>
        <v>0</v>
      </c>
      <c r="P32" s="923"/>
      <c r="Q32" s="924"/>
      <c r="R32" s="925">
        <f>'Checklist - Ranking Office LNG'!Z265</f>
        <v>30</v>
      </c>
      <c r="S32" s="926"/>
      <c r="T32" s="927"/>
      <c r="U32" s="928">
        <f>'Checklist - Ranking Office LNG'!F266</f>
        <v>0</v>
      </c>
      <c r="V32" s="929"/>
      <c r="W32" s="929"/>
      <c r="X32" s="930"/>
      <c r="Y32" s="931"/>
      <c r="Z32" s="229"/>
      <c r="AA32" s="230"/>
      <c r="AB32" s="229"/>
      <c r="AC32" s="253"/>
      <c r="AD32" s="250"/>
      <c r="AE32" s="250"/>
      <c r="AF32" s="250"/>
      <c r="AG32" s="250"/>
      <c r="AH32" s="250"/>
      <c r="AI32" s="250"/>
      <c r="AJ32" s="25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row>
    <row r="33" spans="1:200" s="40" customFormat="1" ht="27.95" customHeight="1" x14ac:dyDescent="0.2">
      <c r="A33" s="163"/>
      <c r="B33" s="440">
        <f>'Checklist - Ranking Office LNG'!B267</f>
        <v>5440</v>
      </c>
      <c r="C33" s="790" t="str">
        <f>'Checklist - Ranking Office LNG'!C267</f>
        <v>Greenhouse Gas (GHG) Emissions - CO2 Emissions</v>
      </c>
      <c r="D33" s="920"/>
      <c r="E33" s="920"/>
      <c r="F33" s="920"/>
      <c r="G33" s="920"/>
      <c r="H33" s="920"/>
      <c r="I33" s="920"/>
      <c r="J33" s="920"/>
      <c r="K33" s="920"/>
      <c r="L33" s="920"/>
      <c r="M33" s="920"/>
      <c r="N33" s="921"/>
      <c r="O33" s="922">
        <f>'Checklist - Ranking Office LNG'!Y335</f>
        <v>0</v>
      </c>
      <c r="P33" s="923"/>
      <c r="Q33" s="924"/>
      <c r="R33" s="925">
        <f>'Checklist - Ranking Office LNG'!Z335</f>
        <v>200</v>
      </c>
      <c r="S33" s="926"/>
      <c r="T33" s="927"/>
      <c r="U33" s="928">
        <f>'Checklist - Ranking Office LNG'!F336</f>
        <v>0</v>
      </c>
      <c r="V33" s="929"/>
      <c r="W33" s="929"/>
      <c r="X33" s="930"/>
      <c r="Y33" s="931"/>
      <c r="Z33" s="229"/>
      <c r="AA33" s="230"/>
      <c r="AB33" s="229"/>
      <c r="AC33" s="253"/>
      <c r="AD33" s="250"/>
      <c r="AE33" s="250"/>
      <c r="AF33" s="250"/>
      <c r="AG33" s="250"/>
      <c r="AH33" s="250"/>
      <c r="AI33" s="250"/>
      <c r="AJ33" s="25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row>
    <row r="34" spans="1:200" s="40" customFormat="1" ht="27.95" customHeight="1" x14ac:dyDescent="0.2">
      <c r="A34" s="163"/>
      <c r="B34" s="440" t="str">
        <f>'Checklist - Ranking Office LNG'!B337</f>
        <v>5441</v>
      </c>
      <c r="C34" s="790" t="str">
        <f>'Checklist - Ranking Office LNG'!C337</f>
        <v>Greenhouse Gas (GHG) Emissions - Methane (CH4) Emissions - Main Propulsion</v>
      </c>
      <c r="D34" s="920"/>
      <c r="E34" s="920"/>
      <c r="F34" s="920"/>
      <c r="G34" s="920"/>
      <c r="H34" s="920"/>
      <c r="I34" s="920"/>
      <c r="J34" s="920"/>
      <c r="K34" s="920"/>
      <c r="L34" s="920"/>
      <c r="M34" s="920"/>
      <c r="N34" s="921"/>
      <c r="O34" s="922">
        <f>'Checklist - Ranking Office LNG'!Y348</f>
        <v>0</v>
      </c>
      <c r="P34" s="923"/>
      <c r="Q34" s="924"/>
      <c r="R34" s="925">
        <f>'Checklist - Ranking Office LNG'!Z348</f>
        <v>55</v>
      </c>
      <c r="S34" s="926"/>
      <c r="T34" s="927"/>
      <c r="U34" s="928">
        <f>'Checklist - Ranking Office LNG'!F349</f>
        <v>0</v>
      </c>
      <c r="V34" s="929"/>
      <c r="W34" s="929"/>
      <c r="X34" s="930"/>
      <c r="Y34" s="931"/>
      <c r="Z34" s="229"/>
      <c r="AA34" s="230"/>
      <c r="AB34" s="229"/>
      <c r="AC34" s="253"/>
      <c r="AD34" s="250"/>
      <c r="AE34" s="250"/>
      <c r="AF34" s="250"/>
      <c r="AG34" s="250"/>
      <c r="AH34" s="250"/>
      <c r="AI34" s="250"/>
      <c r="AJ34" s="25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row>
    <row r="35" spans="1:200" s="40" customFormat="1" ht="27.95" customHeight="1" x14ac:dyDescent="0.2">
      <c r="A35" s="163"/>
      <c r="B35" s="440" t="str">
        <f>'Checklist - Ranking Office LNG'!B350</f>
        <v>5460</v>
      </c>
      <c r="C35" s="790" t="str">
        <f>'Checklist - Ranking Office LNG'!C350</f>
        <v>Environmental Ship Index (ESI)</v>
      </c>
      <c r="D35" s="920"/>
      <c r="E35" s="920"/>
      <c r="F35" s="920"/>
      <c r="G35" s="920"/>
      <c r="H35" s="920"/>
      <c r="I35" s="920"/>
      <c r="J35" s="920"/>
      <c r="K35" s="920"/>
      <c r="L35" s="920"/>
      <c r="M35" s="920"/>
      <c r="N35" s="921"/>
      <c r="O35" s="922">
        <f>'Checklist - Ranking Office LNG'!Y352</f>
        <v>0</v>
      </c>
      <c r="P35" s="923"/>
      <c r="Q35" s="924"/>
      <c r="R35" s="925">
        <f>'Checklist - Ranking Office LNG'!Z352</f>
        <v>50</v>
      </c>
      <c r="S35" s="926"/>
      <c r="T35" s="927"/>
      <c r="U35" s="928">
        <f>'Checklist - Ranking Office LNG'!F353</f>
        <v>0</v>
      </c>
      <c r="V35" s="929"/>
      <c r="W35" s="929"/>
      <c r="X35" s="930"/>
      <c r="Y35" s="931"/>
      <c r="Z35" s="229"/>
      <c r="AA35" s="230"/>
      <c r="AB35" s="229"/>
      <c r="AC35" s="253"/>
      <c r="AD35" s="250"/>
      <c r="AE35" s="250"/>
      <c r="AF35" s="250"/>
      <c r="AG35" s="250"/>
      <c r="AH35" s="250"/>
      <c r="AI35" s="250"/>
      <c r="AJ35" s="25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row>
    <row r="36" spans="1:200" s="40" customFormat="1" ht="27.95" customHeight="1" x14ac:dyDescent="0.2">
      <c r="A36" s="163"/>
      <c r="B36" s="440" t="str">
        <f>'Checklist - Ranking Office LNG'!B354</f>
        <v>5500</v>
      </c>
      <c r="C36" s="790" t="str">
        <f>'Checklist - Ranking Office LNG'!C354</f>
        <v>Sewage Management</v>
      </c>
      <c r="D36" s="920"/>
      <c r="E36" s="920"/>
      <c r="F36" s="920"/>
      <c r="G36" s="920"/>
      <c r="H36" s="920"/>
      <c r="I36" s="920"/>
      <c r="J36" s="920"/>
      <c r="K36" s="920"/>
      <c r="L36" s="920"/>
      <c r="M36" s="920"/>
      <c r="N36" s="921"/>
      <c r="O36" s="922">
        <f>'Checklist - Ranking Office LNG'!Y361</f>
        <v>0</v>
      </c>
      <c r="P36" s="923"/>
      <c r="Q36" s="924"/>
      <c r="R36" s="925">
        <f>'Checklist - Ranking Office LNG'!Z361</f>
        <v>50</v>
      </c>
      <c r="S36" s="926"/>
      <c r="T36" s="927"/>
      <c r="U36" s="928">
        <f>'Checklist - Ranking Office LNG'!F362</f>
        <v>20</v>
      </c>
      <c r="V36" s="929"/>
      <c r="W36" s="929"/>
      <c r="X36" s="930"/>
      <c r="Y36" s="931"/>
      <c r="Z36" s="229"/>
      <c r="AA36" s="230"/>
      <c r="AB36" s="229"/>
      <c r="AC36" s="253"/>
      <c r="AD36" s="250"/>
      <c r="AE36" s="250"/>
      <c r="AF36" s="250"/>
      <c r="AG36" s="250"/>
      <c r="AH36" s="250"/>
      <c r="AI36" s="250"/>
      <c r="AJ36" s="25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row>
    <row r="37" spans="1:200" s="40" customFormat="1" ht="27.95" customHeight="1" x14ac:dyDescent="0.2">
      <c r="A37" s="163"/>
      <c r="B37" s="440" t="str">
        <f>'Checklist - Ranking Office LNG'!B363</f>
        <v>5510</v>
      </c>
      <c r="C37" s="790" t="str">
        <f>'Checklist - Ranking Office LNG'!C363</f>
        <v>Grey Water Management</v>
      </c>
      <c r="D37" s="920"/>
      <c r="E37" s="920"/>
      <c r="F37" s="920"/>
      <c r="G37" s="920"/>
      <c r="H37" s="920"/>
      <c r="I37" s="920"/>
      <c r="J37" s="920"/>
      <c r="K37" s="920"/>
      <c r="L37" s="920"/>
      <c r="M37" s="920"/>
      <c r="N37" s="921"/>
      <c r="O37" s="922">
        <f>'Checklist - Ranking Office LNG'!Y366</f>
        <v>0</v>
      </c>
      <c r="P37" s="923"/>
      <c r="Q37" s="924"/>
      <c r="R37" s="925">
        <f>'Checklist - Ranking Office LNG'!Z366</f>
        <v>25</v>
      </c>
      <c r="S37" s="926"/>
      <c r="T37" s="927"/>
      <c r="U37" s="928">
        <f>'Checklist - Ranking Office LNG'!F367</f>
        <v>0</v>
      </c>
      <c r="V37" s="929"/>
      <c r="W37" s="929"/>
      <c r="X37" s="930"/>
      <c r="Y37" s="931"/>
      <c r="Z37" s="229"/>
      <c r="AA37" s="230"/>
      <c r="AB37" s="229"/>
      <c r="AC37" s="253"/>
      <c r="AD37" s="250"/>
      <c r="AE37" s="250"/>
      <c r="AF37" s="250"/>
      <c r="AG37" s="250"/>
      <c r="AH37" s="250"/>
      <c r="AI37" s="250"/>
      <c r="AJ37" s="25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row>
    <row r="38" spans="1:200" s="40" customFormat="1" ht="27.95" customHeight="1" x14ac:dyDescent="0.2">
      <c r="A38" s="163"/>
      <c r="B38" s="440" t="str">
        <f>'Checklist - Ranking Office LNG'!B368</f>
        <v>5700</v>
      </c>
      <c r="C38" s="790" t="str">
        <f>'Checklist - Ranking Office LNG'!C368</f>
        <v>Ballast Water Management</v>
      </c>
      <c r="D38" s="920"/>
      <c r="E38" s="920"/>
      <c r="F38" s="920"/>
      <c r="G38" s="920"/>
      <c r="H38" s="920"/>
      <c r="I38" s="920"/>
      <c r="J38" s="920"/>
      <c r="K38" s="920"/>
      <c r="L38" s="920"/>
      <c r="M38" s="920"/>
      <c r="N38" s="921"/>
      <c r="O38" s="922">
        <f>'Checklist - Ranking Office LNG'!Y379</f>
        <v>0</v>
      </c>
      <c r="P38" s="923"/>
      <c r="Q38" s="924"/>
      <c r="R38" s="925">
        <f>'Checklist - Ranking Office LNG'!Z379</f>
        <v>60</v>
      </c>
      <c r="S38" s="926"/>
      <c r="T38" s="927"/>
      <c r="U38" s="928">
        <f>'Checklist - Ranking Office LNG'!F380</f>
        <v>20</v>
      </c>
      <c r="V38" s="929"/>
      <c r="W38" s="929"/>
      <c r="X38" s="930"/>
      <c r="Y38" s="931"/>
      <c r="Z38" s="229"/>
      <c r="AA38" s="230"/>
      <c r="AB38" s="229"/>
      <c r="AC38" s="253"/>
      <c r="AD38" s="250"/>
      <c r="AE38" s="250"/>
      <c r="AF38" s="250"/>
      <c r="AG38" s="250"/>
      <c r="AH38" s="250"/>
      <c r="AI38" s="250"/>
      <c r="AJ38" s="25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row>
    <row r="39" spans="1:200" s="40" customFormat="1" ht="27.95" customHeight="1" x14ac:dyDescent="0.2">
      <c r="A39" s="163"/>
      <c r="B39" s="440" t="str">
        <f>'Checklist - Ranking Office LNG'!B381</f>
        <v>5801</v>
      </c>
      <c r="C39" s="790" t="str">
        <f>'Checklist - Ranking Office LNG'!C381</f>
        <v>Protection of fuel oil tanks, lube oil tanks and hull</v>
      </c>
      <c r="D39" s="920"/>
      <c r="E39" s="920"/>
      <c r="F39" s="920"/>
      <c r="G39" s="920"/>
      <c r="H39" s="920"/>
      <c r="I39" s="920"/>
      <c r="J39" s="920"/>
      <c r="K39" s="920"/>
      <c r="L39" s="920"/>
      <c r="M39" s="920"/>
      <c r="N39" s="921"/>
      <c r="O39" s="922">
        <f>'Checklist - Ranking Office LNG'!Y384</f>
        <v>0</v>
      </c>
      <c r="P39" s="923"/>
      <c r="Q39" s="924"/>
      <c r="R39" s="925">
        <f>'Checklist - Ranking Office LNG'!Z384</f>
        <v>30</v>
      </c>
      <c r="S39" s="926"/>
      <c r="T39" s="927"/>
      <c r="U39" s="928">
        <f>'Checklist - Ranking Office LNG'!F385</f>
        <v>0</v>
      </c>
      <c r="V39" s="929"/>
      <c r="W39" s="929"/>
      <c r="X39" s="930"/>
      <c r="Y39" s="931"/>
      <c r="Z39" s="229"/>
      <c r="AA39" s="230"/>
      <c r="AB39" s="229"/>
      <c r="AC39" s="253"/>
      <c r="AD39" s="250"/>
      <c r="AE39" s="250"/>
      <c r="AF39" s="250"/>
      <c r="AG39" s="250"/>
      <c r="AH39" s="250"/>
      <c r="AI39" s="250"/>
      <c r="AJ39" s="25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row>
    <row r="40" spans="1:200" s="40" customFormat="1" ht="27.95" customHeight="1" x14ac:dyDescent="0.2">
      <c r="A40" s="163"/>
      <c r="B40" s="440">
        <f>'Checklist - Ranking Office LNG'!B387</f>
        <v>5810</v>
      </c>
      <c r="C40" s="790" t="str">
        <f>'Checklist - Ranking Office LNG'!C387</f>
        <v>Stern tube lubrication</v>
      </c>
      <c r="D40" s="920"/>
      <c r="E40" s="920"/>
      <c r="F40" s="920"/>
      <c r="G40" s="920"/>
      <c r="H40" s="920"/>
      <c r="I40" s="920"/>
      <c r="J40" s="920"/>
      <c r="K40" s="920"/>
      <c r="L40" s="920"/>
      <c r="M40" s="920"/>
      <c r="N40" s="921"/>
      <c r="O40" s="922">
        <f>'Checklist - Ranking Office LNG'!Y391</f>
        <v>0</v>
      </c>
      <c r="P40" s="923"/>
      <c r="Q40" s="924"/>
      <c r="R40" s="925">
        <f>'Checklist - Ranking Office LNG'!Z391</f>
        <v>60</v>
      </c>
      <c r="S40" s="926"/>
      <c r="T40" s="927"/>
      <c r="U40" s="928">
        <f>'Checklist - Ranking Office LNG'!F392</f>
        <v>0</v>
      </c>
      <c r="V40" s="929"/>
      <c r="W40" s="929"/>
      <c r="X40" s="930"/>
      <c r="Y40" s="931"/>
      <c r="Z40" s="229"/>
      <c r="AA40" s="230"/>
      <c r="AB40" s="229"/>
      <c r="AC40" s="253"/>
      <c r="AD40" s="250"/>
      <c r="AE40" s="250"/>
      <c r="AF40" s="250"/>
      <c r="AG40" s="250"/>
      <c r="AH40" s="250"/>
      <c r="AI40" s="250"/>
      <c r="AJ40" s="25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row>
    <row r="41" spans="1:200" s="40" customFormat="1" ht="27.95" customHeight="1" x14ac:dyDescent="0.2">
      <c r="A41" s="163"/>
      <c r="B41" s="440">
        <f>'Checklist - Ranking Office LNG'!B393</f>
        <v>5811</v>
      </c>
      <c r="C41" s="790" t="str">
        <f>'Checklist - Ranking Office LNG'!C393</f>
        <v>Mooring wire lubrication</v>
      </c>
      <c r="D41" s="920"/>
      <c r="E41" s="920"/>
      <c r="F41" s="920"/>
      <c r="G41" s="920"/>
      <c r="H41" s="920"/>
      <c r="I41" s="920"/>
      <c r="J41" s="920"/>
      <c r="K41" s="920"/>
      <c r="L41" s="920"/>
      <c r="M41" s="920"/>
      <c r="N41" s="921"/>
      <c r="O41" s="922">
        <f>'Checklist - Ranking Office LNG'!Y395</f>
        <v>0</v>
      </c>
      <c r="P41" s="923"/>
      <c r="Q41" s="924"/>
      <c r="R41" s="925">
        <f>'Checklist - Ranking Office LNG'!Z395</f>
        <v>20</v>
      </c>
      <c r="S41" s="926"/>
      <c r="T41" s="927"/>
      <c r="U41" s="928">
        <f>'Checklist - Ranking Office LNG'!F396</f>
        <v>0</v>
      </c>
      <c r="V41" s="929"/>
      <c r="W41" s="929"/>
      <c r="X41" s="930"/>
      <c r="Y41" s="931"/>
      <c r="Z41" s="229"/>
      <c r="AA41" s="230"/>
      <c r="AB41" s="229"/>
      <c r="AC41" s="253"/>
      <c r="AD41" s="250"/>
      <c r="AE41" s="250"/>
      <c r="AF41" s="250"/>
      <c r="AG41" s="250"/>
      <c r="AH41" s="250"/>
      <c r="AI41" s="250"/>
      <c r="AJ41" s="25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row>
    <row r="42" spans="1:200" s="40" customFormat="1" ht="27.95" customHeight="1" x14ac:dyDescent="0.2">
      <c r="A42" s="163"/>
      <c r="B42" s="440">
        <f>'Checklist - Ranking Office LNG'!B397</f>
        <v>5812</v>
      </c>
      <c r="C42" s="790" t="str">
        <f>'Checklist - Ranking Office LNG'!C397</f>
        <v>Deck equipment lubrication (use of oils)</v>
      </c>
      <c r="D42" s="920"/>
      <c r="E42" s="920"/>
      <c r="F42" s="920"/>
      <c r="G42" s="920"/>
      <c r="H42" s="920"/>
      <c r="I42" s="920"/>
      <c r="J42" s="920"/>
      <c r="K42" s="920"/>
      <c r="L42" s="920"/>
      <c r="M42" s="920"/>
      <c r="N42" s="921"/>
      <c r="O42" s="922">
        <f>'Checklist - Ranking Office LNG'!Y403</f>
        <v>0</v>
      </c>
      <c r="P42" s="923"/>
      <c r="Q42" s="924"/>
      <c r="R42" s="971">
        <f>'Checklist - Ranking Office LNG'!Z403</f>
        <v>55</v>
      </c>
      <c r="S42" s="972"/>
      <c r="T42" s="973"/>
      <c r="U42" s="928">
        <f>'Checklist - Ranking Office LNG'!F404</f>
        <v>0</v>
      </c>
      <c r="V42" s="929"/>
      <c r="W42" s="929"/>
      <c r="X42" s="930"/>
      <c r="Y42" s="931"/>
      <c r="Z42" s="229"/>
      <c r="AA42" s="230"/>
      <c r="AB42" s="229"/>
      <c r="AC42" s="253"/>
      <c r="AD42" s="250"/>
      <c r="AE42" s="250"/>
      <c r="AF42" s="250"/>
      <c r="AG42" s="250"/>
      <c r="AH42" s="250"/>
      <c r="AI42" s="250"/>
      <c r="AJ42" s="25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row>
    <row r="43" spans="1:200" s="40" customFormat="1" ht="27.95" customHeight="1" thickBot="1" x14ac:dyDescent="0.25">
      <c r="A43" s="163"/>
      <c r="B43" s="445" t="str">
        <f>'Checklist - Ranking Office LNG'!B405</f>
        <v>5820</v>
      </c>
      <c r="C43" s="955" t="str">
        <f>'Checklist - Ranking Office LNG'!C405</f>
        <v>Management of bilge water and sludge handling onboard</v>
      </c>
      <c r="D43" s="956"/>
      <c r="E43" s="956"/>
      <c r="F43" s="956"/>
      <c r="G43" s="956"/>
      <c r="H43" s="956"/>
      <c r="I43" s="956"/>
      <c r="J43" s="956"/>
      <c r="K43" s="956"/>
      <c r="L43" s="956"/>
      <c r="M43" s="956"/>
      <c r="N43" s="957"/>
      <c r="O43" s="958">
        <f>'Checklist - Ranking Office LNG'!Y410</f>
        <v>0</v>
      </c>
      <c r="P43" s="959"/>
      <c r="Q43" s="960"/>
      <c r="R43" s="974">
        <f>'Checklist - Ranking Office LNG'!Z410</f>
        <v>25</v>
      </c>
      <c r="S43" s="975"/>
      <c r="T43" s="976"/>
      <c r="U43" s="945">
        <f>'Checklist - Ranking Office LNG'!F411</f>
        <v>15</v>
      </c>
      <c r="V43" s="946"/>
      <c r="W43" s="946"/>
      <c r="X43" s="943"/>
      <c r="Y43" s="944"/>
      <c r="Z43" s="229"/>
      <c r="AA43" s="230"/>
      <c r="AB43" s="229"/>
      <c r="AC43" s="253"/>
      <c r="AD43" s="250"/>
      <c r="AE43" s="250"/>
      <c r="AF43" s="250"/>
      <c r="AG43" s="250"/>
      <c r="AH43" s="250"/>
      <c r="AI43" s="250"/>
      <c r="AJ43" s="25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row>
    <row r="44" spans="1:200" s="40" customFormat="1" ht="27.95" customHeight="1" x14ac:dyDescent="0.2">
      <c r="A44" s="163"/>
      <c r="B44" s="598" t="str">
        <f>'Checklist - Ranking Office LNG'!B412</f>
        <v>5821</v>
      </c>
      <c r="C44" s="1008" t="str">
        <f>'Checklist - Ranking Office LNG'!C412</f>
        <v>Outfitting of bilge water system</v>
      </c>
      <c r="D44" s="1009"/>
      <c r="E44" s="1009"/>
      <c r="F44" s="1009"/>
      <c r="G44" s="1009"/>
      <c r="H44" s="1009"/>
      <c r="I44" s="1009"/>
      <c r="J44" s="1009"/>
      <c r="K44" s="1009"/>
      <c r="L44" s="1009"/>
      <c r="M44" s="1009"/>
      <c r="N44" s="1010"/>
      <c r="O44" s="1011">
        <f>'Checklist - Ranking Office LNG'!Y427</f>
        <v>0</v>
      </c>
      <c r="P44" s="1012"/>
      <c r="Q44" s="1013"/>
      <c r="R44" s="1014">
        <f>'Checklist - Ranking Office LNG'!Z427</f>
        <v>50</v>
      </c>
      <c r="S44" s="1015"/>
      <c r="T44" s="1016"/>
      <c r="U44" s="1006">
        <f>'Checklist - Ranking Office LNG'!F428</f>
        <v>20</v>
      </c>
      <c r="V44" s="1007"/>
      <c r="W44" s="1007"/>
      <c r="X44" s="1004"/>
      <c r="Y44" s="1005"/>
      <c r="Z44" s="229"/>
      <c r="AA44" s="230"/>
      <c r="AB44" s="229"/>
      <c r="AC44" s="253"/>
      <c r="AD44" s="250"/>
      <c r="AE44" s="250"/>
      <c r="AF44" s="250"/>
      <c r="AG44" s="250"/>
      <c r="AH44" s="250"/>
      <c r="AI44" s="250"/>
      <c r="AJ44" s="25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row>
    <row r="45" spans="1:200" s="40" customFormat="1" ht="27.95" customHeight="1" x14ac:dyDescent="0.2">
      <c r="A45" s="163"/>
      <c r="B45" s="440" t="str">
        <f>'Checklist - Ranking Office LNG'!B429</f>
        <v>5822</v>
      </c>
      <c r="C45" s="790" t="str">
        <f>'Checklist - Ranking Office LNG'!C429</f>
        <v>Outfitting of sludge handling system</v>
      </c>
      <c r="D45" s="920"/>
      <c r="E45" s="920"/>
      <c r="F45" s="920"/>
      <c r="G45" s="920"/>
      <c r="H45" s="920"/>
      <c r="I45" s="920"/>
      <c r="J45" s="920"/>
      <c r="K45" s="920"/>
      <c r="L45" s="920"/>
      <c r="M45" s="920"/>
      <c r="N45" s="921"/>
      <c r="O45" s="922">
        <f>'Checklist - Ranking Office LNG'!Y434</f>
        <v>0</v>
      </c>
      <c r="P45" s="923"/>
      <c r="Q45" s="924"/>
      <c r="R45" s="925">
        <f>'Checklist - Ranking Office LNG'!Z434</f>
        <v>20</v>
      </c>
      <c r="S45" s="926"/>
      <c r="T45" s="927"/>
      <c r="U45" s="928">
        <f>'Checklist - Ranking Office LNG'!F435</f>
        <v>10</v>
      </c>
      <c r="V45" s="929"/>
      <c r="W45" s="929"/>
      <c r="X45" s="930"/>
      <c r="Y45" s="931"/>
      <c r="Z45" s="229"/>
      <c r="AA45" s="230"/>
      <c r="AB45" s="229"/>
      <c r="AC45" s="253"/>
      <c r="AD45" s="250"/>
      <c r="AE45" s="250"/>
      <c r="AF45" s="250"/>
      <c r="AG45" s="250"/>
      <c r="AH45" s="250"/>
      <c r="AI45" s="250"/>
      <c r="AJ45" s="25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229"/>
      <c r="DC45" s="229"/>
      <c r="DD45" s="229"/>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row>
    <row r="46" spans="1:200" s="40" customFormat="1" ht="27.95" customHeight="1" x14ac:dyDescent="0.2">
      <c r="A46" s="163"/>
      <c r="B46" s="440">
        <f>'Checklist - Ranking Office LNG'!B436</f>
        <v>5900</v>
      </c>
      <c r="C46" s="790" t="str">
        <f>'Checklist - Ranking Office LNG'!C436</f>
        <v>Ship Recycling - Inventory of Hazardous Materials</v>
      </c>
      <c r="D46" s="920"/>
      <c r="E46" s="920"/>
      <c r="F46" s="920"/>
      <c r="G46" s="920"/>
      <c r="H46" s="920"/>
      <c r="I46" s="920"/>
      <c r="J46" s="920"/>
      <c r="K46" s="920"/>
      <c r="L46" s="920"/>
      <c r="M46" s="920"/>
      <c r="N46" s="921"/>
      <c r="O46" s="922">
        <f>'Checklist - Ranking Office LNG'!Y444</f>
        <v>0</v>
      </c>
      <c r="P46" s="923"/>
      <c r="Q46" s="924"/>
      <c r="R46" s="925">
        <f>'Checklist - Ranking Office LNG'!Z444</f>
        <v>100</v>
      </c>
      <c r="S46" s="926"/>
      <c r="T46" s="927"/>
      <c r="U46" s="928">
        <f>'Checklist - Ranking Office LNG'!F445</f>
        <v>40</v>
      </c>
      <c r="V46" s="929"/>
      <c r="W46" s="929"/>
      <c r="X46" s="930"/>
      <c r="Y46" s="931"/>
      <c r="Z46" s="229"/>
      <c r="AA46" s="230"/>
      <c r="AB46" s="229"/>
      <c r="AC46" s="253"/>
      <c r="AD46" s="250"/>
      <c r="AE46" s="250"/>
      <c r="AF46" s="250"/>
      <c r="AG46" s="250"/>
      <c r="AH46" s="250"/>
      <c r="AI46" s="250"/>
      <c r="AJ46" s="25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row>
    <row r="47" spans="1:200" s="40" customFormat="1" ht="27.95" customHeight="1" thickBot="1" x14ac:dyDescent="0.25">
      <c r="A47" s="163"/>
      <c r="B47" s="445">
        <f>'Checklist - Ranking Office LNG'!B446</f>
        <v>5910</v>
      </c>
      <c r="C47" s="955" t="str">
        <f>'Checklist - Ranking Office LNG'!C446</f>
        <v xml:space="preserve">Ship Recycling - Policy for ships due to be recycled    </v>
      </c>
      <c r="D47" s="956"/>
      <c r="E47" s="956"/>
      <c r="F47" s="956"/>
      <c r="G47" s="956"/>
      <c r="H47" s="956"/>
      <c r="I47" s="956"/>
      <c r="J47" s="956"/>
      <c r="K47" s="956"/>
      <c r="L47" s="956"/>
      <c r="M47" s="956"/>
      <c r="N47" s="957"/>
      <c r="O47" s="958">
        <f>'Checklist - Ranking Office LNG'!Y459</f>
        <v>0</v>
      </c>
      <c r="P47" s="959"/>
      <c r="Q47" s="960"/>
      <c r="R47" s="961">
        <f>'Checklist - Ranking Office LNG'!Z459</f>
        <v>140</v>
      </c>
      <c r="S47" s="962"/>
      <c r="T47" s="963"/>
      <c r="U47" s="945">
        <f>'Checklist - Ranking Office LNG'!F460</f>
        <v>60</v>
      </c>
      <c r="V47" s="946"/>
      <c r="W47" s="946"/>
      <c r="X47" s="943"/>
      <c r="Y47" s="944"/>
      <c r="Z47" s="229"/>
      <c r="AA47" s="230"/>
      <c r="AB47" s="229"/>
      <c r="AC47" s="253"/>
      <c r="AD47" s="250"/>
      <c r="AE47" s="250"/>
      <c r="AF47" s="250"/>
      <c r="AG47" s="250"/>
      <c r="AH47" s="250"/>
      <c r="AI47" s="250"/>
      <c r="AJ47" s="25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row>
    <row r="48" spans="1:200" s="40" customFormat="1" ht="30" customHeight="1" thickBot="1" x14ac:dyDescent="0.25">
      <c r="A48" s="438"/>
      <c r="B48" s="444" t="str">
        <f>'Checklist - Ranking Office LNG'!B461</f>
        <v>6000</v>
      </c>
      <c r="C48" s="859" t="str">
        <f>'Checklist - Ranking Office LNG'!C461</f>
        <v>MAINTENANCE / SURVEYS</v>
      </c>
      <c r="D48" s="964"/>
      <c r="E48" s="964"/>
      <c r="F48" s="964"/>
      <c r="G48" s="964"/>
      <c r="H48" s="964"/>
      <c r="I48" s="964"/>
      <c r="J48" s="964"/>
      <c r="K48" s="964"/>
      <c r="L48" s="964"/>
      <c r="M48" s="964"/>
      <c r="N48" s="964"/>
      <c r="O48" s="964"/>
      <c r="P48" s="964"/>
      <c r="Q48" s="964"/>
      <c r="R48" s="964"/>
      <c r="S48" s="964"/>
      <c r="T48" s="964"/>
      <c r="U48" s="964"/>
      <c r="V48" s="964"/>
      <c r="W48" s="964"/>
      <c r="X48" s="964"/>
      <c r="Y48" s="965"/>
      <c r="Z48" s="229"/>
      <c r="AA48" s="230"/>
      <c r="AB48" s="23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30"/>
      <c r="CH48" s="230"/>
      <c r="CI48" s="230"/>
      <c r="CJ48" s="230"/>
      <c r="CK48" s="230"/>
    </row>
    <row r="49" spans="1:200" s="40" customFormat="1" ht="27.95" customHeight="1" x14ac:dyDescent="0.2">
      <c r="A49" s="163"/>
      <c r="B49" s="440" t="str">
        <f>'Checklist - Ranking Office LNG'!B462</f>
        <v>6100</v>
      </c>
      <c r="C49" s="790" t="str">
        <f>'Checklist - Ranking Office LNG'!C462</f>
        <v>Programme of Inspections</v>
      </c>
      <c r="D49" s="920"/>
      <c r="E49" s="920"/>
      <c r="F49" s="920"/>
      <c r="G49" s="920"/>
      <c r="H49" s="920"/>
      <c r="I49" s="920"/>
      <c r="J49" s="920"/>
      <c r="K49" s="920"/>
      <c r="L49" s="920"/>
      <c r="M49" s="920"/>
      <c r="N49" s="921"/>
      <c r="O49" s="922">
        <f>'Checklist - Ranking Office LNG'!Y469</f>
        <v>0</v>
      </c>
      <c r="P49" s="923"/>
      <c r="Q49" s="924"/>
      <c r="R49" s="925">
        <f>'Checklist - Ranking Office LNG'!Z469</f>
        <v>70</v>
      </c>
      <c r="S49" s="926"/>
      <c r="T49" s="927"/>
      <c r="U49" s="928">
        <f>'Checklist - Ranking Office LNG'!F470</f>
        <v>60</v>
      </c>
      <c r="V49" s="929"/>
      <c r="W49" s="929"/>
      <c r="X49" s="930"/>
      <c r="Y49" s="931"/>
      <c r="Z49" s="229"/>
      <c r="AA49" s="230"/>
      <c r="AB49" s="229"/>
      <c r="AC49" s="253"/>
      <c r="AD49" s="250"/>
      <c r="AE49" s="250"/>
      <c r="AF49" s="250"/>
      <c r="AG49" s="250"/>
      <c r="AH49" s="250"/>
      <c r="AI49" s="250"/>
      <c r="AJ49" s="25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row>
    <row r="50" spans="1:200" s="40" customFormat="1" ht="27.95" customHeight="1" x14ac:dyDescent="0.2">
      <c r="A50" s="163"/>
      <c r="B50" s="440" t="str">
        <f>'Checklist - Ranking Office LNG'!B471</f>
        <v>6110</v>
      </c>
      <c r="C50" s="790" t="str">
        <f>'Checklist - Ranking Office LNG'!C471</f>
        <v>Critical and Stand-by Equipment</v>
      </c>
      <c r="D50" s="920"/>
      <c r="E50" s="920"/>
      <c r="F50" s="920"/>
      <c r="G50" s="920"/>
      <c r="H50" s="920"/>
      <c r="I50" s="920"/>
      <c r="J50" s="920"/>
      <c r="K50" s="920"/>
      <c r="L50" s="920"/>
      <c r="M50" s="920"/>
      <c r="N50" s="921"/>
      <c r="O50" s="922">
        <f>'Checklist - Ranking Office LNG'!Y480</f>
        <v>0</v>
      </c>
      <c r="P50" s="923"/>
      <c r="Q50" s="924"/>
      <c r="R50" s="925">
        <f>'Checklist - Ranking Office LNG'!Z480</f>
        <v>75</v>
      </c>
      <c r="S50" s="926"/>
      <c r="T50" s="927"/>
      <c r="U50" s="928">
        <f>'Checklist - Ranking Office LNG'!F481</f>
        <v>30</v>
      </c>
      <c r="V50" s="929"/>
      <c r="W50" s="929"/>
      <c r="X50" s="930"/>
      <c r="Y50" s="931"/>
      <c r="Z50" s="229"/>
      <c r="AA50" s="230"/>
      <c r="AB50" s="229"/>
      <c r="AC50" s="253"/>
      <c r="AD50" s="250"/>
      <c r="AE50" s="250"/>
      <c r="AF50" s="250"/>
      <c r="AG50" s="250"/>
      <c r="AH50" s="250"/>
      <c r="AI50" s="250"/>
      <c r="AJ50" s="25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row>
    <row r="51" spans="1:200" s="40" customFormat="1" ht="27.95" customHeight="1" x14ac:dyDescent="0.2">
      <c r="A51" s="163"/>
      <c r="B51" s="440" t="str">
        <f>'Checklist - Ranking Office LNG'!B482</f>
        <v>6200</v>
      </c>
      <c r="C51" s="790" t="str">
        <f>'Checklist - Ranking Office LNG'!C482</f>
        <v>Mooring Equipment</v>
      </c>
      <c r="D51" s="920"/>
      <c r="E51" s="920"/>
      <c r="F51" s="920"/>
      <c r="G51" s="920"/>
      <c r="H51" s="920"/>
      <c r="I51" s="920"/>
      <c r="J51" s="920"/>
      <c r="K51" s="920"/>
      <c r="L51" s="920"/>
      <c r="M51" s="920"/>
      <c r="N51" s="921"/>
      <c r="O51" s="922">
        <f>'Checklist - Ranking Office LNG'!Y493</f>
        <v>0</v>
      </c>
      <c r="P51" s="923"/>
      <c r="Q51" s="924"/>
      <c r="R51" s="925">
        <f>'Checklist - Ranking Office LNG'!Z493</f>
        <v>75</v>
      </c>
      <c r="S51" s="926"/>
      <c r="T51" s="927"/>
      <c r="U51" s="928">
        <f>'Checklist - Ranking Office LNG'!F494</f>
        <v>45</v>
      </c>
      <c r="V51" s="929"/>
      <c r="W51" s="929"/>
      <c r="X51" s="930"/>
      <c r="Y51" s="931"/>
      <c r="Z51" s="229"/>
      <c r="AA51" s="230"/>
      <c r="AB51" s="229"/>
      <c r="AC51" s="253"/>
      <c r="AD51" s="250"/>
      <c r="AE51" s="250"/>
      <c r="AF51" s="250"/>
      <c r="AG51" s="250"/>
      <c r="AH51" s="250"/>
      <c r="AI51" s="250"/>
      <c r="AJ51" s="25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row>
    <row r="52" spans="1:200" s="40" customFormat="1" ht="27.95" customHeight="1" x14ac:dyDescent="0.2">
      <c r="A52" s="163"/>
      <c r="B52" s="440" t="str">
        <f>'Checklist - Ranking Office LNG'!B495</f>
        <v>6300</v>
      </c>
      <c r="C52" s="790" t="str">
        <f>'Checklist - Ranking Office LNG'!C495</f>
        <v>Corrosion Prevention of Seawater Ballast Tanks</v>
      </c>
      <c r="D52" s="920"/>
      <c r="E52" s="920"/>
      <c r="F52" s="920"/>
      <c r="G52" s="920"/>
      <c r="H52" s="920"/>
      <c r="I52" s="920"/>
      <c r="J52" s="920"/>
      <c r="K52" s="920"/>
      <c r="L52" s="920"/>
      <c r="M52" s="920"/>
      <c r="N52" s="921"/>
      <c r="O52" s="922">
        <f>'Checklist - Ranking Office LNG'!Y502</f>
        <v>0</v>
      </c>
      <c r="P52" s="923"/>
      <c r="Q52" s="924"/>
      <c r="R52" s="925">
        <f>'Checklist - Ranking Office LNG'!Z502</f>
        <v>75</v>
      </c>
      <c r="S52" s="926"/>
      <c r="T52" s="927"/>
      <c r="U52" s="928">
        <f>'Checklist - Ranking Office LNG'!F503</f>
        <v>40</v>
      </c>
      <c r="V52" s="929"/>
      <c r="W52" s="929"/>
      <c r="X52" s="930"/>
      <c r="Y52" s="931"/>
      <c r="Z52" s="229"/>
      <c r="AA52" s="230"/>
      <c r="AB52" s="229"/>
      <c r="AC52" s="253"/>
      <c r="AD52" s="250"/>
      <c r="AE52" s="250"/>
      <c r="AF52" s="250"/>
      <c r="AG52" s="250"/>
      <c r="AH52" s="250"/>
      <c r="AI52" s="250"/>
      <c r="AJ52" s="25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row>
    <row r="53" spans="1:200" s="40" customFormat="1" ht="27.95" customHeight="1" thickBot="1" x14ac:dyDescent="0.25">
      <c r="A53" s="163"/>
      <c r="B53" s="440" t="str">
        <f>'Checklist - Ranking Office LNG'!B504</f>
        <v>6400</v>
      </c>
      <c r="C53" s="790" t="str">
        <f>'Checklist - Ranking Office LNG'!C504</f>
        <v xml:space="preserve">Condition Assessment Program, Maintenance    Additional Green Award requirements </v>
      </c>
      <c r="D53" s="920"/>
      <c r="E53" s="920"/>
      <c r="F53" s="920"/>
      <c r="G53" s="920"/>
      <c r="H53" s="920"/>
      <c r="I53" s="920"/>
      <c r="J53" s="920"/>
      <c r="K53" s="920"/>
      <c r="L53" s="920"/>
      <c r="M53" s="920"/>
      <c r="N53" s="921"/>
      <c r="O53" s="922">
        <f>'Checklist - Ranking Office LNG'!Y517</f>
        <v>0</v>
      </c>
      <c r="P53" s="923"/>
      <c r="Q53" s="924"/>
      <c r="R53" s="925">
        <f>'Checklist - Ranking Office LNG'!Z517</f>
        <v>120</v>
      </c>
      <c r="S53" s="926"/>
      <c r="T53" s="927"/>
      <c r="U53" s="928">
        <f>'Checklist - Ranking Office LNG'!F518</f>
        <v>60</v>
      </c>
      <c r="V53" s="929"/>
      <c r="W53" s="929"/>
      <c r="X53" s="930"/>
      <c r="Y53" s="931"/>
      <c r="Z53" s="229"/>
      <c r="AA53" s="230"/>
      <c r="AB53" s="229"/>
      <c r="AC53" s="253"/>
      <c r="AD53" s="250"/>
      <c r="AE53" s="250"/>
      <c r="AF53" s="250"/>
      <c r="AG53" s="250"/>
      <c r="AH53" s="250"/>
      <c r="AI53" s="250"/>
      <c r="AJ53" s="25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row>
    <row r="54" spans="1:200" s="40" customFormat="1" ht="30" customHeight="1" thickBot="1" x14ac:dyDescent="0.25">
      <c r="A54" s="438"/>
      <c r="B54" s="441">
        <f>'Checklist - Ranking Office LNG'!B519</f>
        <v>7000</v>
      </c>
      <c r="C54" s="900" t="str">
        <f>'Checklist - Ranking Office LNG'!C519</f>
        <v>CREW</v>
      </c>
      <c r="D54" s="947"/>
      <c r="E54" s="947"/>
      <c r="F54" s="947"/>
      <c r="G54" s="947"/>
      <c r="H54" s="947"/>
      <c r="I54" s="947"/>
      <c r="J54" s="947"/>
      <c r="K54" s="947"/>
      <c r="L54" s="947"/>
      <c r="M54" s="947"/>
      <c r="N54" s="947"/>
      <c r="O54" s="947"/>
      <c r="P54" s="947"/>
      <c r="Q54" s="947"/>
      <c r="R54" s="947"/>
      <c r="S54" s="947"/>
      <c r="T54" s="947"/>
      <c r="U54" s="947"/>
      <c r="V54" s="947"/>
      <c r="W54" s="947"/>
      <c r="X54" s="947"/>
      <c r="Y54" s="948"/>
      <c r="Z54" s="229"/>
      <c r="AA54" s="230"/>
      <c r="AB54" s="23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30"/>
      <c r="CH54" s="230"/>
      <c r="CI54" s="230"/>
      <c r="CJ54" s="230"/>
      <c r="CK54" s="230"/>
    </row>
    <row r="55" spans="1:200" s="40" customFormat="1" ht="27.95" customHeight="1" x14ac:dyDescent="0.2">
      <c r="A55" s="163"/>
      <c r="B55" s="440">
        <f>'Checklist - Ranking Office LNG'!B520</f>
        <v>7100</v>
      </c>
      <c r="C55" s="790" t="str">
        <f>'Checklist - Ranking Office LNG'!C520</f>
        <v>Employment of Personnel</v>
      </c>
      <c r="D55" s="920"/>
      <c r="E55" s="920"/>
      <c r="F55" s="920"/>
      <c r="G55" s="920"/>
      <c r="H55" s="920"/>
      <c r="I55" s="920"/>
      <c r="J55" s="920"/>
      <c r="K55" s="920"/>
      <c r="L55" s="920"/>
      <c r="M55" s="920"/>
      <c r="N55" s="921"/>
      <c r="O55" s="922">
        <f>'Checklist - Ranking Office LNG'!Y526</f>
        <v>0</v>
      </c>
      <c r="P55" s="923"/>
      <c r="Q55" s="924"/>
      <c r="R55" s="925">
        <f>'Checklist - Ranking Office LNG'!Z526</f>
        <v>30</v>
      </c>
      <c r="S55" s="926"/>
      <c r="T55" s="927"/>
      <c r="U55" s="928">
        <f>'Checklist - Ranking Office LNG'!F527</f>
        <v>0</v>
      </c>
      <c r="V55" s="929"/>
      <c r="W55" s="929"/>
      <c r="X55" s="930"/>
      <c r="Y55" s="931"/>
      <c r="Z55" s="229"/>
      <c r="AA55" s="230"/>
      <c r="AB55" s="229"/>
      <c r="AC55" s="253"/>
      <c r="AD55" s="250"/>
      <c r="AE55" s="250"/>
      <c r="AF55" s="250"/>
      <c r="AG55" s="250"/>
      <c r="AH55" s="250"/>
      <c r="AI55" s="250"/>
      <c r="AJ55" s="25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row>
    <row r="56" spans="1:200" s="40" customFormat="1" ht="27.95" customHeight="1" x14ac:dyDescent="0.2">
      <c r="A56" s="163"/>
      <c r="B56" s="440" t="str">
        <f>'Checklist - Ranking Office LNG'!B528</f>
        <v>7200</v>
      </c>
      <c r="C56" s="790" t="str">
        <f>'Checklist - Ranking Office LNG'!C528</f>
        <v>Extra Personnel, Additional Green Award Requirement</v>
      </c>
      <c r="D56" s="920"/>
      <c r="E56" s="920"/>
      <c r="F56" s="920"/>
      <c r="G56" s="920"/>
      <c r="H56" s="920"/>
      <c r="I56" s="920"/>
      <c r="J56" s="920"/>
      <c r="K56" s="920"/>
      <c r="L56" s="920"/>
      <c r="M56" s="920"/>
      <c r="N56" s="921"/>
      <c r="O56" s="922">
        <f>'Checklist - Ranking Office LNG'!Y538</f>
        <v>0</v>
      </c>
      <c r="P56" s="923"/>
      <c r="Q56" s="924"/>
      <c r="R56" s="925">
        <f>'Checklist - Ranking Office LNG'!Z538</f>
        <v>90</v>
      </c>
      <c r="S56" s="926"/>
      <c r="T56" s="927"/>
      <c r="U56" s="928">
        <f>'Checklist - Ranking Office LNG'!F539</f>
        <v>40</v>
      </c>
      <c r="V56" s="929"/>
      <c r="W56" s="929"/>
      <c r="X56" s="930"/>
      <c r="Y56" s="931"/>
      <c r="Z56" s="229"/>
      <c r="AA56" s="230"/>
      <c r="AB56" s="229"/>
      <c r="AC56" s="253"/>
      <c r="AD56" s="250"/>
      <c r="AE56" s="250"/>
      <c r="AF56" s="250"/>
      <c r="AG56" s="250"/>
      <c r="AH56" s="250"/>
      <c r="AI56" s="250"/>
      <c r="AJ56" s="25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row>
    <row r="57" spans="1:200" s="40" customFormat="1" ht="27.95" customHeight="1" x14ac:dyDescent="0.2">
      <c r="A57" s="163"/>
      <c r="B57" s="440" t="str">
        <f>'Checklist - Ranking Office LNG'!B540</f>
        <v>7300</v>
      </c>
      <c r="C57" s="790" t="str">
        <f>'Checklist - Ranking Office LNG'!C540</f>
        <v>Training / Courses for Personnel, Additional Green Award Requirements &amp; IMO Model Courses</v>
      </c>
      <c r="D57" s="920"/>
      <c r="E57" s="920"/>
      <c r="F57" s="920"/>
      <c r="G57" s="920"/>
      <c r="H57" s="920"/>
      <c r="I57" s="920"/>
      <c r="J57" s="920"/>
      <c r="K57" s="920"/>
      <c r="L57" s="920"/>
      <c r="M57" s="920"/>
      <c r="N57" s="921"/>
      <c r="O57" s="922">
        <f>'Checklist - Ranking Office LNG'!Y560</f>
        <v>0</v>
      </c>
      <c r="P57" s="923"/>
      <c r="Q57" s="924"/>
      <c r="R57" s="925">
        <f>'Checklist - Ranking Office LNG'!Z560</f>
        <v>170</v>
      </c>
      <c r="S57" s="926"/>
      <c r="T57" s="927"/>
      <c r="U57" s="928">
        <f>'Checklist - Ranking Office LNG'!F561</f>
        <v>90</v>
      </c>
      <c r="V57" s="929"/>
      <c r="W57" s="929"/>
      <c r="X57" s="930"/>
      <c r="Y57" s="931"/>
      <c r="Z57" s="229"/>
      <c r="AA57" s="230"/>
      <c r="AB57" s="229"/>
      <c r="AC57" s="253"/>
      <c r="AD57" s="250"/>
      <c r="AE57" s="250"/>
      <c r="AF57" s="250"/>
      <c r="AG57" s="250"/>
      <c r="AH57" s="250"/>
      <c r="AI57" s="250"/>
      <c r="AJ57" s="25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row>
    <row r="58" spans="1:200" s="40" customFormat="1" ht="27.95" customHeight="1" x14ac:dyDescent="0.2">
      <c r="A58" s="163"/>
      <c r="B58" s="440" t="str">
        <f>'Checklist - Ranking Office LNG'!B562</f>
        <v>7400</v>
      </c>
      <c r="C58" s="790" t="str">
        <f>'Checklist - Ranking Office LNG'!C562</f>
        <v>Familiarisation, Additional Green Award Requirement</v>
      </c>
      <c r="D58" s="920"/>
      <c r="E58" s="920"/>
      <c r="F58" s="920"/>
      <c r="G58" s="920"/>
      <c r="H58" s="920"/>
      <c r="I58" s="920"/>
      <c r="J58" s="920"/>
      <c r="K58" s="920"/>
      <c r="L58" s="920"/>
      <c r="M58" s="920"/>
      <c r="N58" s="921"/>
      <c r="O58" s="922">
        <f>'Checklist - Ranking Office LNG'!Y568</f>
        <v>0</v>
      </c>
      <c r="P58" s="923"/>
      <c r="Q58" s="924"/>
      <c r="R58" s="925">
        <f>'Checklist - Ranking Office LNG'!Z568</f>
        <v>70</v>
      </c>
      <c r="S58" s="926"/>
      <c r="T58" s="927"/>
      <c r="U58" s="928">
        <f>'Checklist - Ranking Office LNG'!F569</f>
        <v>50</v>
      </c>
      <c r="V58" s="929"/>
      <c r="W58" s="929"/>
      <c r="X58" s="930"/>
      <c r="Y58" s="931"/>
      <c r="Z58" s="229"/>
      <c r="AA58" s="230"/>
      <c r="AB58" s="229"/>
      <c r="AC58" s="253"/>
      <c r="AD58" s="250"/>
      <c r="AE58" s="250"/>
      <c r="AF58" s="250"/>
      <c r="AG58" s="250"/>
      <c r="AH58" s="250"/>
      <c r="AI58" s="250"/>
      <c r="AJ58" s="25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51"/>
      <c r="EW58" s="51"/>
      <c r="EX58" s="51"/>
      <c r="EY58" s="51"/>
      <c r="EZ58" s="51"/>
      <c r="FA58" s="51"/>
      <c r="FB58" s="51"/>
      <c r="FC58" s="51"/>
      <c r="FD58" s="51"/>
      <c r="FE58" s="51"/>
      <c r="FF58" s="51"/>
      <c r="FG58" s="51"/>
      <c r="FH58" s="51"/>
      <c r="FI58" s="51"/>
      <c r="FJ58" s="51"/>
      <c r="FK58" s="51"/>
      <c r="FL58" s="51"/>
      <c r="FM58" s="51"/>
      <c r="FN58" s="51"/>
      <c r="FO58" s="51"/>
      <c r="FP58" s="51"/>
      <c r="FQ58" s="51"/>
      <c r="FR58" s="51"/>
      <c r="FS58" s="51"/>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row>
    <row r="59" spans="1:200" s="40" customFormat="1" ht="27.95" customHeight="1" thickBot="1" x14ac:dyDescent="0.25">
      <c r="A59" s="163"/>
      <c r="B59" s="440" t="str">
        <f>'Checklist - Ranking Office LNG'!B570</f>
        <v>7500</v>
      </c>
      <c r="C59" s="790" t="str">
        <f>'Checklist - Ranking Office LNG'!C570</f>
        <v>Safe Manning and Fatigue Management</v>
      </c>
      <c r="D59" s="920"/>
      <c r="E59" s="920"/>
      <c r="F59" s="920"/>
      <c r="G59" s="920"/>
      <c r="H59" s="920"/>
      <c r="I59" s="920"/>
      <c r="J59" s="920"/>
      <c r="K59" s="920"/>
      <c r="L59" s="920"/>
      <c r="M59" s="920"/>
      <c r="N59" s="921"/>
      <c r="O59" s="922">
        <f>'Checklist - Ranking Office LNG'!Y582</f>
        <v>0</v>
      </c>
      <c r="P59" s="923"/>
      <c r="Q59" s="924"/>
      <c r="R59" s="925">
        <f>'Checklist - Ranking Office LNG'!Z582</f>
        <v>95</v>
      </c>
      <c r="S59" s="926"/>
      <c r="T59" s="927"/>
      <c r="U59" s="928">
        <f>'Checklist - Ranking Office LNG'!F583</f>
        <v>60</v>
      </c>
      <c r="V59" s="929"/>
      <c r="W59" s="929"/>
      <c r="X59" s="930"/>
      <c r="Y59" s="931"/>
      <c r="Z59" s="229"/>
      <c r="AA59" s="230"/>
      <c r="AB59" s="229"/>
      <c r="AC59" s="253"/>
      <c r="AD59" s="250"/>
      <c r="AE59" s="250"/>
      <c r="AF59" s="250"/>
      <c r="AG59" s="250"/>
      <c r="AH59" s="250"/>
      <c r="AI59" s="250"/>
      <c r="AJ59" s="25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row>
    <row r="60" spans="1:200" s="40" customFormat="1" ht="30" customHeight="1" thickBot="1" x14ac:dyDescent="0.25">
      <c r="A60" s="438"/>
      <c r="B60" s="441" t="str">
        <f>'Checklist - Ranking Office LNG'!B584</f>
        <v>9000</v>
      </c>
      <c r="C60" s="900" t="str">
        <f>'Checklist - Ranking Office LNG'!C584</f>
        <v>REQUIREMENTS ACCORDING TO ISO STANDARDS</v>
      </c>
      <c r="D60" s="947"/>
      <c r="E60" s="947"/>
      <c r="F60" s="947"/>
      <c r="G60" s="947"/>
      <c r="H60" s="947"/>
      <c r="I60" s="947"/>
      <c r="J60" s="947"/>
      <c r="K60" s="947"/>
      <c r="L60" s="947"/>
      <c r="M60" s="947"/>
      <c r="N60" s="947"/>
      <c r="O60" s="947"/>
      <c r="P60" s="947"/>
      <c r="Q60" s="947"/>
      <c r="R60" s="947"/>
      <c r="S60" s="947"/>
      <c r="T60" s="947"/>
      <c r="U60" s="947"/>
      <c r="V60" s="947"/>
      <c r="W60" s="947"/>
      <c r="X60" s="947"/>
      <c r="Y60" s="948"/>
      <c r="Z60" s="229"/>
      <c r="AA60" s="230"/>
      <c r="AB60" s="23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50"/>
      <c r="BY60" s="250"/>
      <c r="BZ60" s="250"/>
      <c r="CA60" s="250"/>
      <c r="CB60" s="250"/>
      <c r="CC60" s="250"/>
      <c r="CD60" s="250"/>
      <c r="CE60" s="250"/>
      <c r="CF60" s="250"/>
      <c r="CG60" s="230"/>
      <c r="CH60" s="230"/>
      <c r="CI60" s="230"/>
      <c r="CJ60" s="230"/>
      <c r="CK60" s="230"/>
    </row>
    <row r="61" spans="1:200" s="40" customFormat="1" ht="27.95" customHeight="1" thickBot="1" x14ac:dyDescent="0.25">
      <c r="A61" s="163"/>
      <c r="B61" s="442" t="str">
        <f>'Checklist - Ranking Office LNG'!B585</f>
        <v>9421</v>
      </c>
      <c r="C61" s="938" t="str">
        <f>'Checklist - Ranking Office LNG'!C585</f>
        <v>ISO Certification</v>
      </c>
      <c r="D61" s="939"/>
      <c r="E61" s="939"/>
      <c r="F61" s="939"/>
      <c r="G61" s="939"/>
      <c r="H61" s="939"/>
      <c r="I61" s="939"/>
      <c r="J61" s="939"/>
      <c r="K61" s="939"/>
      <c r="L61" s="939"/>
      <c r="M61" s="939"/>
      <c r="N61" s="940"/>
      <c r="O61" s="949">
        <f>'Checklist - Ranking Office LNG'!Y596</f>
        <v>0</v>
      </c>
      <c r="P61" s="950"/>
      <c r="Q61" s="951"/>
      <c r="R61" s="968">
        <f>'Checklist - Ranking Office LNG'!Z596</f>
        <v>95</v>
      </c>
      <c r="S61" s="969"/>
      <c r="T61" s="970"/>
      <c r="U61" s="941">
        <f>'Checklist - Ranking Office LNG'!F597</f>
        <v>0</v>
      </c>
      <c r="V61" s="942"/>
      <c r="W61" s="942"/>
      <c r="X61" s="1002"/>
      <c r="Y61" s="1003"/>
      <c r="Z61" s="229"/>
      <c r="AA61" s="230"/>
      <c r="AB61" s="229"/>
      <c r="AC61" s="253"/>
      <c r="AD61" s="250"/>
      <c r="AE61" s="250"/>
      <c r="AF61" s="250"/>
      <c r="AG61" s="250"/>
      <c r="AH61" s="250"/>
      <c r="AI61" s="250"/>
      <c r="AJ61" s="25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row>
    <row r="62" spans="1:200" s="40" customFormat="1" ht="30" customHeight="1" thickBot="1" x14ac:dyDescent="0.25">
      <c r="A62" s="163"/>
      <c r="B62" s="443"/>
      <c r="C62" s="932" t="s">
        <v>204</v>
      </c>
      <c r="D62" s="933"/>
      <c r="E62" s="933"/>
      <c r="F62" s="933"/>
      <c r="G62" s="933"/>
      <c r="H62" s="933"/>
      <c r="I62" s="933"/>
      <c r="J62" s="933"/>
      <c r="K62" s="933"/>
      <c r="L62" s="933"/>
      <c r="M62" s="933"/>
      <c r="N62" s="934"/>
      <c r="O62" s="952">
        <f>SUM(O4:Q61)</f>
        <v>0</v>
      </c>
      <c r="P62" s="953"/>
      <c r="Q62" s="954"/>
      <c r="R62" s="935">
        <f>SUM(R4:T61)</f>
        <v>3330</v>
      </c>
      <c r="S62" s="936"/>
      <c r="T62" s="937"/>
      <c r="U62" s="999">
        <f>SUM(U4:W61)</f>
        <v>1375</v>
      </c>
      <c r="V62" s="1000"/>
      <c r="W62" s="1001"/>
      <c r="X62" s="997"/>
      <c r="Y62" s="998"/>
      <c r="Z62" s="229"/>
      <c r="AA62" s="229"/>
      <c r="AB62" s="229"/>
      <c r="AC62" s="253"/>
      <c r="AD62" s="250"/>
      <c r="AE62" s="250"/>
      <c r="AF62" s="250"/>
      <c r="AG62" s="250"/>
      <c r="AH62" s="250"/>
      <c r="AI62" s="250"/>
      <c r="AJ62" s="25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row>
    <row r="63" spans="1:200" customFormat="1" ht="13.5" thickBot="1"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8"/>
      <c r="AC63" s="262"/>
      <c r="AD63" s="262"/>
      <c r="AE63" s="262"/>
      <c r="AF63" s="262"/>
      <c r="AG63" s="262"/>
      <c r="AH63" s="262"/>
      <c r="AI63" s="262"/>
      <c r="AJ63" s="262"/>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35"/>
      <c r="DD63" s="235"/>
      <c r="DE63" s="235"/>
      <c r="DF63" s="235"/>
      <c r="DG63" s="235"/>
      <c r="DH63" s="235"/>
      <c r="DI63" s="235"/>
      <c r="DJ63" s="235"/>
      <c r="DK63" s="235"/>
      <c r="DL63" s="235"/>
      <c r="DM63" s="235"/>
      <c r="DN63" s="235"/>
      <c r="DO63" s="235"/>
      <c r="DP63" s="235"/>
      <c r="DQ63" s="235"/>
      <c r="DR63" s="235"/>
      <c r="DS63" s="235"/>
      <c r="DT63" s="235"/>
      <c r="DU63" s="235"/>
      <c r="DV63" s="235"/>
      <c r="DW63" s="235"/>
      <c r="DX63" s="235"/>
      <c r="DY63" s="235"/>
      <c r="DZ63" s="235"/>
      <c r="EA63" s="235"/>
      <c r="EB63" s="235"/>
      <c r="EC63" s="235"/>
      <c r="ED63" s="235"/>
      <c r="EE63" s="235"/>
      <c r="EF63" s="235"/>
      <c r="EG63" s="235"/>
      <c r="EH63" s="235"/>
      <c r="EI63" s="235"/>
      <c r="EJ63" s="235"/>
      <c r="EK63" s="235"/>
      <c r="EL63" s="235"/>
      <c r="EM63" s="235"/>
      <c r="EN63" s="235"/>
      <c r="EO63" s="235"/>
      <c r="EP63" s="235"/>
      <c r="EQ63" s="235"/>
      <c r="ER63" s="235"/>
      <c r="ES63" s="235"/>
      <c r="ET63" s="235"/>
      <c r="EU63" s="235"/>
      <c r="EV63" s="235"/>
      <c r="EW63" s="235"/>
      <c r="EX63" s="235"/>
      <c r="EY63" s="235"/>
      <c r="EZ63" s="235"/>
      <c r="FA63" s="235"/>
      <c r="FB63" s="235"/>
      <c r="FC63" s="235"/>
      <c r="FD63" s="235"/>
      <c r="FE63" s="235"/>
      <c r="FF63" s="235"/>
      <c r="FG63" s="235"/>
      <c r="FH63" s="235"/>
      <c r="FI63" s="235"/>
      <c r="FJ63" s="235"/>
      <c r="FK63" s="235"/>
      <c r="FL63" s="235"/>
      <c r="FM63" s="235"/>
      <c r="FN63" s="235"/>
      <c r="FO63" s="235"/>
      <c r="FP63" s="235"/>
      <c r="FQ63" s="235"/>
      <c r="FR63" s="235"/>
      <c r="FS63" s="235"/>
      <c r="FT63" s="235"/>
      <c r="FU63" s="235"/>
      <c r="FV63" s="235"/>
      <c r="FW63" s="235"/>
      <c r="FX63" s="235"/>
      <c r="FY63" s="235"/>
      <c r="FZ63" s="235"/>
      <c r="GA63" s="235"/>
      <c r="GB63" s="235"/>
      <c r="GC63" s="235"/>
      <c r="GD63" s="235"/>
      <c r="GE63" s="235"/>
      <c r="GF63" s="235"/>
      <c r="GG63" s="235"/>
      <c r="GH63" s="235"/>
      <c r="GI63" s="235"/>
      <c r="GJ63" s="235"/>
      <c r="GK63" s="235"/>
      <c r="GL63" s="235"/>
      <c r="GM63" s="235"/>
      <c r="GN63" s="235"/>
      <c r="GO63" s="235"/>
      <c r="GP63" s="235"/>
      <c r="GQ63" s="235"/>
      <c r="GR63" s="235"/>
    </row>
    <row r="64" spans="1:200" customFormat="1" ht="20.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8"/>
      <c r="AC64" s="262"/>
      <c r="AD64" s="262"/>
      <c r="AE64" s="995" t="s">
        <v>70</v>
      </c>
      <c r="AF64" s="996"/>
      <c r="AG64" s="262"/>
      <c r="AH64" s="262"/>
      <c r="AI64" s="262"/>
      <c r="AJ64" s="262"/>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35"/>
      <c r="DD64" s="235"/>
      <c r="DE64" s="235"/>
      <c r="DF64" s="235"/>
      <c r="DG64" s="235"/>
      <c r="DH64" s="235"/>
      <c r="DI64" s="235"/>
      <c r="DJ64" s="235"/>
      <c r="DK64" s="235"/>
      <c r="DL64" s="235"/>
      <c r="DM64" s="235"/>
      <c r="DN64" s="235"/>
      <c r="DO64" s="235"/>
      <c r="DP64" s="235"/>
      <c r="DQ64" s="235"/>
      <c r="DR64" s="235"/>
      <c r="DS64" s="235"/>
      <c r="DT64" s="235"/>
      <c r="DU64" s="235"/>
      <c r="DV64" s="235"/>
      <c r="DW64" s="235"/>
      <c r="DX64" s="235"/>
      <c r="DY64" s="235"/>
      <c r="DZ64" s="235"/>
      <c r="EA64" s="235"/>
      <c r="EB64" s="235"/>
      <c r="EC64" s="235"/>
      <c r="ED64" s="235"/>
      <c r="EE64" s="235"/>
      <c r="EF64" s="235"/>
      <c r="EG64" s="235"/>
      <c r="EH64" s="235"/>
      <c r="EI64" s="235"/>
      <c r="EJ64" s="235"/>
      <c r="EK64" s="235"/>
      <c r="EL64" s="235"/>
      <c r="EM64" s="235"/>
      <c r="EN64" s="235"/>
      <c r="EO64" s="235"/>
      <c r="EP64" s="235"/>
      <c r="EQ64" s="235"/>
      <c r="ER64" s="235"/>
      <c r="ES64" s="235"/>
      <c r="ET64" s="235"/>
      <c r="EU64" s="235"/>
      <c r="EV64" s="235"/>
      <c r="EW64" s="235"/>
      <c r="EX64" s="235"/>
      <c r="EY64" s="235"/>
      <c r="EZ64" s="235"/>
      <c r="FA64" s="235"/>
      <c r="FB64" s="235"/>
      <c r="FC64" s="235"/>
      <c r="FD64" s="235"/>
      <c r="FE64" s="235"/>
      <c r="FF64" s="235"/>
      <c r="FG64" s="235"/>
      <c r="FH64" s="235"/>
      <c r="FI64" s="235"/>
      <c r="FJ64" s="235"/>
      <c r="FK64" s="235"/>
      <c r="FL64" s="235"/>
      <c r="FM64" s="235"/>
      <c r="FN64" s="235"/>
      <c r="FO64" s="235"/>
      <c r="FP64" s="235"/>
      <c r="FQ64" s="235"/>
      <c r="FR64" s="235"/>
      <c r="FS64" s="235"/>
      <c r="FT64" s="235"/>
      <c r="FU64" s="235"/>
      <c r="FV64" s="235"/>
      <c r="FW64" s="235"/>
      <c r="FX64" s="235"/>
      <c r="FY64" s="235"/>
      <c r="FZ64" s="235"/>
      <c r="GA64" s="235"/>
      <c r="GB64" s="235"/>
      <c r="GC64" s="235"/>
      <c r="GD64" s="235"/>
      <c r="GE64" s="235"/>
      <c r="GF64" s="235"/>
      <c r="GG64" s="235"/>
      <c r="GH64" s="235"/>
      <c r="GI64" s="235"/>
      <c r="GJ64" s="235"/>
      <c r="GK64" s="235"/>
      <c r="GL64" s="235"/>
      <c r="GM64" s="235"/>
      <c r="GN64" s="235"/>
      <c r="GO64" s="235"/>
      <c r="GP64" s="235"/>
      <c r="GQ64" s="235"/>
      <c r="GR64" s="235"/>
    </row>
    <row r="65" spans="1:200" customFormat="1" ht="23.25" customHeight="1" thickBot="1" x14ac:dyDescent="0.25">
      <c r="A65" s="27"/>
      <c r="B65" s="221" t="s">
        <v>279</v>
      </c>
      <c r="C65" s="238"/>
      <c r="D65" s="53"/>
      <c r="E65" s="53"/>
      <c r="F65" s="53"/>
      <c r="G65" s="53"/>
      <c r="H65" s="53"/>
      <c r="I65" s="246"/>
      <c r="J65" s="246"/>
      <c r="K65" s="246"/>
      <c r="L65" s="246"/>
      <c r="M65" s="245"/>
      <c r="N65" s="245"/>
      <c r="O65" s="27"/>
      <c r="P65" s="27"/>
      <c r="Q65" s="27"/>
      <c r="R65" s="27"/>
      <c r="S65" s="27"/>
      <c r="T65" s="27"/>
      <c r="U65" s="27"/>
      <c r="V65" s="27"/>
      <c r="W65" s="27"/>
      <c r="X65" s="27"/>
      <c r="Y65" s="27"/>
      <c r="Z65" s="27"/>
      <c r="AA65" s="27"/>
      <c r="AB65" s="28"/>
      <c r="AC65" s="262"/>
      <c r="AD65" s="262"/>
      <c r="AE65" s="270" t="s">
        <v>280</v>
      </c>
      <c r="AF65" s="271">
        <f>O62/R62</f>
        <v>0</v>
      </c>
      <c r="AG65" s="262"/>
      <c r="AH65" s="262"/>
      <c r="AI65" s="262"/>
      <c r="AJ65" s="262"/>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35"/>
      <c r="DD65" s="235"/>
      <c r="DE65" s="235"/>
      <c r="DF65" s="235"/>
      <c r="DG65" s="235"/>
      <c r="DH65" s="235"/>
      <c r="DI65" s="235"/>
      <c r="DJ65" s="235"/>
      <c r="DK65" s="235"/>
      <c r="DL65" s="235"/>
      <c r="DM65" s="235"/>
      <c r="DN65" s="235"/>
      <c r="DO65" s="235"/>
      <c r="DP65" s="235"/>
      <c r="DQ65" s="235"/>
      <c r="DR65" s="235"/>
      <c r="DS65" s="235"/>
      <c r="DT65" s="235"/>
      <c r="DU65" s="235"/>
      <c r="DV65" s="235"/>
      <c r="DW65" s="235"/>
      <c r="DX65" s="235"/>
      <c r="DY65" s="235"/>
      <c r="DZ65" s="235"/>
      <c r="EA65" s="235"/>
      <c r="EB65" s="235"/>
      <c r="EC65" s="235"/>
      <c r="ED65" s="235"/>
      <c r="EE65" s="235"/>
      <c r="EF65" s="235"/>
      <c r="EG65" s="235"/>
      <c r="EH65" s="235"/>
      <c r="EI65" s="235"/>
      <c r="EJ65" s="235"/>
      <c r="EK65" s="235"/>
      <c r="EL65" s="235"/>
      <c r="EM65" s="235"/>
      <c r="EN65" s="235"/>
      <c r="EO65" s="235"/>
      <c r="EP65" s="235"/>
      <c r="EQ65" s="235"/>
      <c r="ER65" s="235"/>
      <c r="ES65" s="235"/>
      <c r="ET65" s="235"/>
      <c r="EU65" s="235"/>
      <c r="EV65" s="235"/>
      <c r="EW65" s="235"/>
      <c r="EX65" s="235"/>
      <c r="EY65" s="235"/>
      <c r="EZ65" s="235"/>
      <c r="FA65" s="235"/>
      <c r="FB65" s="235"/>
      <c r="FC65" s="235"/>
      <c r="FD65" s="235"/>
      <c r="FE65" s="235"/>
      <c r="FF65" s="235"/>
      <c r="FG65" s="235"/>
      <c r="FH65" s="235"/>
      <c r="FI65" s="235"/>
      <c r="FJ65" s="235"/>
      <c r="FK65" s="235"/>
      <c r="FL65" s="235"/>
      <c r="FM65" s="235"/>
      <c r="FN65" s="235"/>
      <c r="FO65" s="235"/>
      <c r="FP65" s="235"/>
      <c r="FQ65" s="235"/>
      <c r="FR65" s="235"/>
      <c r="FS65" s="235"/>
      <c r="FT65" s="235"/>
      <c r="FU65" s="235"/>
      <c r="FV65" s="235"/>
      <c r="FW65" s="235"/>
      <c r="FX65" s="235"/>
      <c r="FY65" s="235"/>
      <c r="FZ65" s="235"/>
      <c r="GA65" s="235"/>
      <c r="GB65" s="235"/>
      <c r="GC65" s="235"/>
      <c r="GD65" s="235"/>
      <c r="GE65" s="235"/>
      <c r="GF65" s="235"/>
      <c r="GG65" s="235"/>
      <c r="GH65" s="235"/>
      <c r="GI65" s="235"/>
      <c r="GJ65" s="235"/>
      <c r="GK65" s="235"/>
      <c r="GL65" s="235"/>
      <c r="GM65" s="235"/>
      <c r="GN65" s="235"/>
      <c r="GO65" s="235"/>
      <c r="GP65" s="235"/>
      <c r="GQ65" s="235"/>
      <c r="GR65" s="235"/>
    </row>
    <row r="66" spans="1:200" customFormat="1" ht="30" customHeight="1" x14ac:dyDescent="0.2">
      <c r="A66" s="27"/>
      <c r="B66" s="222" t="s">
        <v>442</v>
      </c>
      <c r="C66" s="966" t="s">
        <v>214</v>
      </c>
      <c r="D66" s="865"/>
      <c r="E66" s="865"/>
      <c r="F66" s="865"/>
      <c r="G66" s="865"/>
      <c r="H66" s="865"/>
      <c r="I66" s="865"/>
      <c r="J66" s="865"/>
      <c r="K66" s="865"/>
      <c r="L66" s="865"/>
      <c r="M66" s="865"/>
      <c r="N66" s="967"/>
      <c r="O66" s="27"/>
      <c r="P66" s="27"/>
      <c r="Q66" s="27"/>
      <c r="R66" s="27"/>
      <c r="S66" s="27"/>
      <c r="T66" s="27"/>
      <c r="U66" s="27"/>
      <c r="V66" s="27"/>
      <c r="W66" s="27"/>
      <c r="X66" s="27"/>
      <c r="Y66" s="27"/>
      <c r="Z66" s="27"/>
      <c r="AA66" s="27"/>
      <c r="AB66" s="28"/>
      <c r="AC66" s="262"/>
      <c r="AD66" s="262"/>
      <c r="AE66" s="268"/>
      <c r="AF66" s="269"/>
      <c r="AG66" s="256"/>
      <c r="AH66" s="262"/>
      <c r="AI66" s="262"/>
      <c r="AJ66" s="262"/>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35"/>
      <c r="DD66" s="235"/>
      <c r="DE66" s="235"/>
      <c r="DF66" s="235"/>
      <c r="DG66" s="235"/>
      <c r="DH66" s="235"/>
      <c r="DI66" s="235"/>
      <c r="DJ66" s="235"/>
      <c r="DK66" s="235"/>
      <c r="DL66" s="235"/>
      <c r="DM66" s="235"/>
      <c r="DN66" s="235"/>
      <c r="DO66" s="235"/>
      <c r="DP66" s="235"/>
      <c r="DQ66" s="235"/>
      <c r="DR66" s="235"/>
      <c r="DS66" s="235"/>
      <c r="DT66" s="235"/>
      <c r="DU66" s="235"/>
      <c r="DV66" s="235"/>
      <c r="DW66" s="235"/>
      <c r="DX66" s="235"/>
      <c r="DY66" s="235"/>
      <c r="DZ66" s="235"/>
      <c r="EA66" s="235"/>
      <c r="EB66" s="235"/>
      <c r="EC66" s="235"/>
      <c r="ED66" s="235"/>
      <c r="EE66" s="235"/>
      <c r="EF66" s="235"/>
      <c r="EG66" s="235"/>
      <c r="EH66" s="235"/>
      <c r="EI66" s="235"/>
      <c r="EJ66" s="235"/>
      <c r="EK66" s="235"/>
      <c r="EL66" s="235"/>
      <c r="EM66" s="235"/>
      <c r="EN66" s="235"/>
      <c r="EO66" s="235"/>
      <c r="EP66" s="235"/>
      <c r="EQ66" s="235"/>
      <c r="ER66" s="235"/>
      <c r="ES66" s="235"/>
      <c r="ET66" s="235"/>
      <c r="EU66" s="235"/>
      <c r="EV66" s="235"/>
      <c r="EW66" s="235"/>
      <c r="EX66" s="235"/>
      <c r="EY66" s="235"/>
      <c r="EZ66" s="235"/>
      <c r="FA66" s="235"/>
      <c r="FB66" s="235"/>
      <c r="FC66" s="235"/>
      <c r="FD66" s="235"/>
      <c r="FE66" s="235"/>
      <c r="FF66" s="235"/>
      <c r="FG66" s="235"/>
      <c r="FH66" s="235"/>
      <c r="FI66" s="235"/>
      <c r="FJ66" s="235"/>
      <c r="FK66" s="235"/>
      <c r="FL66" s="235"/>
      <c r="FM66" s="235"/>
      <c r="FN66" s="235"/>
      <c r="FO66" s="235"/>
      <c r="FP66" s="235"/>
      <c r="FQ66" s="235"/>
      <c r="FR66" s="235"/>
      <c r="FS66" s="235"/>
      <c r="FT66" s="235"/>
      <c r="FU66" s="235"/>
      <c r="FV66" s="235"/>
      <c r="FW66" s="235"/>
      <c r="FX66" s="235"/>
      <c r="FY66" s="235"/>
      <c r="FZ66" s="235"/>
      <c r="GA66" s="235"/>
      <c r="GB66" s="235"/>
      <c r="GC66" s="235"/>
      <c r="GD66" s="235"/>
      <c r="GE66" s="235"/>
      <c r="GF66" s="235"/>
      <c r="GG66" s="235"/>
      <c r="GH66" s="235"/>
      <c r="GI66" s="235"/>
      <c r="GJ66" s="235"/>
      <c r="GK66" s="235"/>
      <c r="GL66" s="235"/>
      <c r="GM66" s="235"/>
      <c r="GN66" s="235"/>
      <c r="GO66" s="235"/>
      <c r="GP66" s="235"/>
      <c r="GQ66" s="235"/>
      <c r="GR66" s="235"/>
    </row>
    <row r="67" spans="1:200" customFormat="1" ht="30" customHeight="1" x14ac:dyDescent="0.2">
      <c r="A67" s="27"/>
      <c r="B67" s="223"/>
      <c r="C67" s="966" t="s">
        <v>215</v>
      </c>
      <c r="D67" s="865"/>
      <c r="E67" s="865"/>
      <c r="F67" s="865"/>
      <c r="G67" s="865"/>
      <c r="H67" s="865"/>
      <c r="I67" s="865"/>
      <c r="J67" s="865"/>
      <c r="K67" s="865"/>
      <c r="L67" s="865"/>
      <c r="M67" s="865"/>
      <c r="N67" s="967"/>
      <c r="O67" s="27"/>
      <c r="P67" s="27"/>
      <c r="Q67" s="27"/>
      <c r="R67" s="27"/>
      <c r="S67" s="27"/>
      <c r="T67" s="27"/>
      <c r="U67" s="27"/>
      <c r="V67" s="27"/>
      <c r="W67" s="27"/>
      <c r="X67" s="27"/>
      <c r="Y67" s="27"/>
      <c r="Z67" s="27"/>
      <c r="AA67" s="27"/>
      <c r="AB67" s="28"/>
      <c r="AC67" s="262"/>
      <c r="AD67" s="262"/>
      <c r="AE67" s="262"/>
      <c r="AF67" s="262"/>
      <c r="AG67" s="262"/>
      <c r="AH67" s="262"/>
      <c r="AI67" s="262"/>
      <c r="AJ67" s="262"/>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35"/>
      <c r="DD67" s="235"/>
      <c r="DE67" s="235"/>
      <c r="DF67" s="235"/>
      <c r="DG67" s="235"/>
      <c r="DH67" s="235"/>
      <c r="DI67" s="235"/>
      <c r="DJ67" s="235"/>
      <c r="DK67" s="235"/>
      <c r="DL67" s="235"/>
      <c r="DM67" s="235"/>
      <c r="DN67" s="235"/>
      <c r="DO67" s="235"/>
      <c r="DP67" s="235"/>
      <c r="DQ67" s="235"/>
      <c r="DR67" s="235"/>
      <c r="DS67" s="235"/>
      <c r="DT67" s="235"/>
      <c r="DU67" s="235"/>
      <c r="DV67" s="235"/>
      <c r="DW67" s="235"/>
      <c r="DX67" s="235"/>
      <c r="DY67" s="235"/>
      <c r="DZ67" s="235"/>
      <c r="EA67" s="235"/>
      <c r="EB67" s="235"/>
      <c r="EC67" s="235"/>
      <c r="ED67" s="235"/>
      <c r="EE67" s="235"/>
      <c r="EF67" s="235"/>
      <c r="EG67" s="235"/>
      <c r="EH67" s="235"/>
      <c r="EI67" s="235"/>
      <c r="EJ67" s="235"/>
      <c r="EK67" s="235"/>
      <c r="EL67" s="235"/>
      <c r="EM67" s="235"/>
      <c r="EN67" s="235"/>
      <c r="EO67" s="235"/>
      <c r="EP67" s="235"/>
      <c r="EQ67" s="235"/>
      <c r="ER67" s="235"/>
      <c r="ES67" s="235"/>
      <c r="ET67" s="235"/>
      <c r="EU67" s="235"/>
      <c r="EV67" s="235"/>
      <c r="EW67" s="235"/>
      <c r="EX67" s="235"/>
      <c r="EY67" s="235"/>
      <c r="EZ67" s="235"/>
      <c r="FA67" s="235"/>
      <c r="FB67" s="235"/>
      <c r="FC67" s="235"/>
      <c r="FD67" s="235"/>
      <c r="FE67" s="235"/>
      <c r="FF67" s="235"/>
      <c r="FG67" s="235"/>
      <c r="FH67" s="235"/>
      <c r="FI67" s="235"/>
      <c r="FJ67" s="235"/>
      <c r="FK67" s="235"/>
      <c r="FL67" s="235"/>
      <c r="FM67" s="235"/>
      <c r="FN67" s="235"/>
      <c r="FO67" s="235"/>
      <c r="FP67" s="235"/>
      <c r="FQ67" s="235"/>
      <c r="FR67" s="235"/>
      <c r="FS67" s="235"/>
      <c r="FT67" s="235"/>
      <c r="FU67" s="235"/>
      <c r="FV67" s="235"/>
      <c r="FW67" s="235"/>
      <c r="FX67" s="235"/>
      <c r="FY67" s="235"/>
      <c r="FZ67" s="235"/>
      <c r="GA67" s="235"/>
      <c r="GB67" s="235"/>
      <c r="GC67" s="235"/>
      <c r="GD67" s="235"/>
      <c r="GE67" s="235"/>
      <c r="GF67" s="235"/>
      <c r="GG67" s="235"/>
      <c r="GH67" s="235"/>
      <c r="GI67" s="235"/>
      <c r="GJ67" s="235"/>
      <c r="GK67" s="235"/>
      <c r="GL67" s="235"/>
      <c r="GM67" s="235"/>
      <c r="GN67" s="235"/>
      <c r="GO67" s="235"/>
      <c r="GP67" s="235"/>
      <c r="GQ67" s="235"/>
      <c r="GR67" s="235"/>
    </row>
    <row r="68" spans="1:200" customFormat="1" ht="30" customHeight="1" x14ac:dyDescent="0.2">
      <c r="A68" s="27"/>
      <c r="B68" s="224"/>
      <c r="C68" s="966" t="s">
        <v>216</v>
      </c>
      <c r="D68" s="865"/>
      <c r="E68" s="865"/>
      <c r="F68" s="865"/>
      <c r="G68" s="865"/>
      <c r="H68" s="865"/>
      <c r="I68" s="865"/>
      <c r="J68" s="865"/>
      <c r="K68" s="865"/>
      <c r="L68" s="865"/>
      <c r="M68" s="865"/>
      <c r="N68" s="967"/>
      <c r="O68" s="27"/>
      <c r="P68" s="27"/>
      <c r="Q68" s="27"/>
      <c r="R68" s="27"/>
      <c r="S68" s="27"/>
      <c r="T68" s="27"/>
      <c r="U68" s="27"/>
      <c r="V68" s="27"/>
      <c r="W68" s="27"/>
      <c r="X68" s="27"/>
      <c r="Y68" s="27"/>
      <c r="Z68" s="27"/>
      <c r="AA68" s="27"/>
      <c r="AB68" s="28"/>
      <c r="AC68" s="262"/>
      <c r="AD68" s="262"/>
      <c r="AE68" s="262"/>
      <c r="AF68" s="262"/>
      <c r="AG68" s="262"/>
      <c r="AH68" s="262"/>
      <c r="AI68" s="262"/>
      <c r="AJ68" s="262"/>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c r="FT68" s="235"/>
      <c r="FU68" s="235"/>
      <c r="FV68" s="235"/>
      <c r="FW68" s="235"/>
      <c r="FX68" s="235"/>
      <c r="FY68" s="235"/>
      <c r="FZ68" s="235"/>
      <c r="GA68" s="235"/>
      <c r="GB68" s="235"/>
      <c r="GC68" s="235"/>
      <c r="GD68" s="235"/>
      <c r="GE68" s="235"/>
      <c r="GF68" s="235"/>
      <c r="GG68" s="235"/>
      <c r="GH68" s="235"/>
      <c r="GI68" s="235"/>
      <c r="GJ68" s="235"/>
      <c r="GK68" s="235"/>
      <c r="GL68" s="235"/>
      <c r="GM68" s="235"/>
      <c r="GN68" s="235"/>
      <c r="GO68" s="235"/>
      <c r="GP68" s="235"/>
      <c r="GQ68" s="235"/>
      <c r="GR68" s="235"/>
    </row>
    <row r="69" spans="1:200" customFormat="1" ht="30" customHeight="1" x14ac:dyDescent="0.2">
      <c r="A69" s="27"/>
      <c r="B69" s="225">
        <v>0</v>
      </c>
      <c r="C69" s="966" t="s">
        <v>217</v>
      </c>
      <c r="D69" s="865"/>
      <c r="E69" s="865"/>
      <c r="F69" s="865"/>
      <c r="G69" s="865"/>
      <c r="H69" s="865"/>
      <c r="I69" s="865"/>
      <c r="J69" s="865"/>
      <c r="K69" s="865"/>
      <c r="L69" s="865"/>
      <c r="M69" s="865"/>
      <c r="N69" s="967"/>
      <c r="O69" s="27"/>
      <c r="P69" s="27"/>
      <c r="Q69" s="27"/>
      <c r="R69" s="27"/>
      <c r="S69" s="27"/>
      <c r="T69" s="27"/>
      <c r="U69" s="27"/>
      <c r="V69" s="27"/>
      <c r="W69" s="27"/>
      <c r="X69" s="27"/>
      <c r="Y69" s="27"/>
      <c r="Z69" s="27"/>
      <c r="AA69" s="27"/>
      <c r="AB69" s="28"/>
      <c r="AC69" s="262"/>
      <c r="AD69" s="262"/>
      <c r="AE69" s="262"/>
      <c r="AF69" s="262"/>
      <c r="AG69" s="262"/>
      <c r="AH69" s="262"/>
      <c r="AI69" s="262"/>
      <c r="AJ69" s="262"/>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35"/>
      <c r="DD69" s="235"/>
      <c r="DE69" s="235"/>
      <c r="DF69" s="235"/>
      <c r="DG69" s="235"/>
      <c r="DH69" s="235"/>
      <c r="DI69" s="235"/>
      <c r="DJ69" s="235"/>
      <c r="DK69" s="235"/>
      <c r="DL69" s="235"/>
      <c r="DM69" s="235"/>
      <c r="DN69" s="235"/>
      <c r="DO69" s="235"/>
      <c r="DP69" s="235"/>
      <c r="DQ69" s="235"/>
      <c r="DR69" s="235"/>
      <c r="DS69" s="235"/>
      <c r="DT69" s="235"/>
      <c r="DU69" s="235"/>
      <c r="DV69" s="235"/>
      <c r="DW69" s="235"/>
      <c r="DX69" s="235"/>
      <c r="DY69" s="235"/>
      <c r="DZ69" s="235"/>
      <c r="EA69" s="235"/>
      <c r="EB69" s="235"/>
      <c r="EC69" s="235"/>
      <c r="ED69" s="235"/>
      <c r="EE69" s="235"/>
      <c r="EF69" s="235"/>
      <c r="EG69" s="235"/>
      <c r="EH69" s="235"/>
      <c r="EI69" s="235"/>
      <c r="EJ69" s="235"/>
      <c r="EK69" s="235"/>
      <c r="EL69" s="235"/>
      <c r="EM69" s="235"/>
      <c r="EN69" s="235"/>
      <c r="EO69" s="235"/>
      <c r="EP69" s="235"/>
      <c r="EQ69" s="235"/>
      <c r="ER69" s="235"/>
      <c r="ES69" s="235"/>
      <c r="ET69" s="235"/>
      <c r="EU69" s="235"/>
      <c r="EV69" s="235"/>
      <c r="EW69" s="235"/>
      <c r="EX69" s="235"/>
      <c r="EY69" s="235"/>
      <c r="EZ69" s="235"/>
      <c r="FA69" s="235"/>
      <c r="FB69" s="235"/>
      <c r="FC69" s="235"/>
      <c r="FD69" s="235"/>
      <c r="FE69" s="235"/>
      <c r="FF69" s="235"/>
      <c r="FG69" s="235"/>
      <c r="FH69" s="235"/>
      <c r="FI69" s="235"/>
      <c r="FJ69" s="235"/>
      <c r="FK69" s="235"/>
      <c r="FL69" s="235"/>
      <c r="FM69" s="235"/>
      <c r="FN69" s="235"/>
      <c r="FO69" s="235"/>
      <c r="FP69" s="235"/>
      <c r="FQ69" s="235"/>
      <c r="FR69" s="235"/>
      <c r="FS69" s="235"/>
      <c r="FT69" s="235"/>
      <c r="FU69" s="235"/>
      <c r="FV69" s="235"/>
      <c r="FW69" s="235"/>
      <c r="FX69" s="235"/>
      <c r="FY69" s="235"/>
      <c r="FZ69" s="235"/>
      <c r="GA69" s="235"/>
      <c r="GB69" s="235"/>
      <c r="GC69" s="235"/>
      <c r="GD69" s="235"/>
      <c r="GE69" s="235"/>
      <c r="GF69" s="235"/>
      <c r="GG69" s="235"/>
      <c r="GH69" s="235"/>
      <c r="GI69" s="235"/>
      <c r="GJ69" s="235"/>
      <c r="GK69" s="235"/>
      <c r="GL69" s="235"/>
      <c r="GM69" s="235"/>
      <c r="GN69" s="235"/>
      <c r="GO69" s="235"/>
      <c r="GP69" s="235"/>
      <c r="GQ69" s="235"/>
      <c r="GR69" s="235"/>
    </row>
    <row r="70" spans="1:200" customFormat="1" ht="30" customHeight="1" x14ac:dyDescent="0.2">
      <c r="A70" s="27"/>
      <c r="B70" s="226"/>
      <c r="C70" s="966" t="s">
        <v>218</v>
      </c>
      <c r="D70" s="865"/>
      <c r="E70" s="865"/>
      <c r="F70" s="865"/>
      <c r="G70" s="865"/>
      <c r="H70" s="865"/>
      <c r="I70" s="865"/>
      <c r="J70" s="865"/>
      <c r="K70" s="865"/>
      <c r="L70" s="865"/>
      <c r="M70" s="865"/>
      <c r="N70" s="967"/>
      <c r="O70" s="27"/>
      <c r="P70" s="27"/>
      <c r="Q70" s="27"/>
      <c r="R70" s="27"/>
      <c r="S70" s="27"/>
      <c r="T70" s="27"/>
      <c r="U70" s="27"/>
      <c r="V70" s="27"/>
      <c r="W70" s="27"/>
      <c r="X70" s="27"/>
      <c r="Y70" s="27"/>
      <c r="Z70" s="27"/>
      <c r="AA70" s="27"/>
      <c r="AB70" s="28"/>
      <c r="AC70" s="262"/>
      <c r="AD70" s="262"/>
      <c r="AE70" s="262"/>
      <c r="AF70" s="262"/>
      <c r="AG70" s="262"/>
      <c r="AH70" s="262"/>
      <c r="AI70" s="262"/>
      <c r="AJ70" s="262"/>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c r="FT70" s="235"/>
      <c r="FU70" s="235"/>
      <c r="FV70" s="235"/>
      <c r="FW70" s="235"/>
      <c r="FX70" s="235"/>
      <c r="FY70" s="235"/>
      <c r="FZ70" s="235"/>
      <c r="GA70" s="235"/>
      <c r="GB70" s="235"/>
      <c r="GC70" s="235"/>
      <c r="GD70" s="235"/>
      <c r="GE70" s="235"/>
      <c r="GF70" s="235"/>
      <c r="GG70" s="235"/>
      <c r="GH70" s="235"/>
      <c r="GI70" s="235"/>
      <c r="GJ70" s="235"/>
      <c r="GK70" s="235"/>
      <c r="GL70" s="235"/>
      <c r="GM70" s="235"/>
      <c r="GN70" s="235"/>
      <c r="GO70" s="235"/>
      <c r="GP70" s="235"/>
      <c r="GQ70" s="235"/>
      <c r="GR70" s="235"/>
    </row>
    <row r="71" spans="1:200" customFormat="1" ht="30" customHeight="1" x14ac:dyDescent="0.2">
      <c r="A71" s="27"/>
      <c r="B71" s="227">
        <v>0</v>
      </c>
      <c r="C71" s="966" t="s">
        <v>383</v>
      </c>
      <c r="D71" s="865"/>
      <c r="E71" s="865"/>
      <c r="F71" s="865"/>
      <c r="G71" s="865"/>
      <c r="H71" s="865"/>
      <c r="I71" s="865"/>
      <c r="J71" s="865"/>
      <c r="K71" s="865"/>
      <c r="L71" s="865"/>
      <c r="M71" s="865"/>
      <c r="N71" s="967"/>
      <c r="O71" s="27"/>
      <c r="P71" s="27"/>
      <c r="Q71" s="27"/>
      <c r="R71" s="27"/>
      <c r="S71" s="27"/>
      <c r="T71" s="27"/>
      <c r="U71" s="27"/>
      <c r="V71" s="27"/>
      <c r="W71" s="27"/>
      <c r="X71" s="27"/>
      <c r="Y71" s="27"/>
      <c r="Z71" s="27"/>
      <c r="AA71" s="27"/>
      <c r="AB71" s="28"/>
      <c r="AC71" s="262"/>
      <c r="AD71" s="262"/>
      <c r="AE71" s="262"/>
      <c r="AF71" s="262"/>
      <c r="AG71" s="262"/>
      <c r="AH71" s="262"/>
      <c r="AI71" s="262"/>
      <c r="AJ71" s="262"/>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35"/>
      <c r="DD71" s="235"/>
      <c r="DE71" s="235"/>
      <c r="DF71" s="235"/>
      <c r="DG71" s="235"/>
      <c r="DH71" s="235"/>
      <c r="DI71" s="235"/>
      <c r="DJ71" s="235"/>
      <c r="DK71" s="235"/>
      <c r="DL71" s="235"/>
      <c r="DM71" s="235"/>
      <c r="DN71" s="235"/>
      <c r="DO71" s="235"/>
      <c r="DP71" s="235"/>
      <c r="DQ71" s="235"/>
      <c r="DR71" s="235"/>
      <c r="DS71" s="235"/>
      <c r="DT71" s="235"/>
      <c r="DU71" s="235"/>
      <c r="DV71" s="235"/>
      <c r="DW71" s="235"/>
      <c r="DX71" s="235"/>
      <c r="DY71" s="235"/>
      <c r="DZ71" s="235"/>
      <c r="EA71" s="235"/>
      <c r="EB71" s="235"/>
      <c r="EC71" s="235"/>
      <c r="ED71" s="235"/>
      <c r="EE71" s="235"/>
      <c r="EF71" s="235"/>
      <c r="EG71" s="235"/>
      <c r="EH71" s="235"/>
      <c r="EI71" s="235"/>
      <c r="EJ71" s="235"/>
      <c r="EK71" s="235"/>
      <c r="EL71" s="235"/>
      <c r="EM71" s="235"/>
      <c r="EN71" s="235"/>
      <c r="EO71" s="235"/>
      <c r="EP71" s="235"/>
      <c r="EQ71" s="235"/>
      <c r="ER71" s="235"/>
      <c r="ES71" s="235"/>
      <c r="ET71" s="235"/>
      <c r="EU71" s="235"/>
      <c r="EV71" s="235"/>
      <c r="EW71" s="235"/>
      <c r="EX71" s="235"/>
      <c r="EY71" s="235"/>
      <c r="EZ71" s="235"/>
      <c r="FA71" s="235"/>
      <c r="FB71" s="235"/>
      <c r="FC71" s="235"/>
      <c r="FD71" s="235"/>
      <c r="FE71" s="235"/>
      <c r="FF71" s="235"/>
      <c r="FG71" s="235"/>
      <c r="FH71" s="235"/>
      <c r="FI71" s="235"/>
      <c r="FJ71" s="235"/>
      <c r="FK71" s="235"/>
      <c r="FL71" s="235"/>
      <c r="FM71" s="235"/>
      <c r="FN71" s="235"/>
      <c r="FO71" s="235"/>
      <c r="FP71" s="235"/>
      <c r="FQ71" s="235"/>
      <c r="FR71" s="235"/>
      <c r="FS71" s="235"/>
      <c r="FT71" s="235"/>
      <c r="FU71" s="235"/>
      <c r="FV71" s="235"/>
      <c r="FW71" s="235"/>
      <c r="FX71" s="235"/>
      <c r="FY71" s="235"/>
      <c r="FZ71" s="235"/>
      <c r="GA71" s="235"/>
      <c r="GB71" s="235"/>
      <c r="GC71" s="235"/>
      <c r="GD71" s="235"/>
      <c r="GE71" s="235"/>
      <c r="GF71" s="235"/>
      <c r="GG71" s="235"/>
      <c r="GH71" s="235"/>
      <c r="GI71" s="235"/>
      <c r="GJ71" s="235"/>
      <c r="GK71" s="235"/>
      <c r="GL71" s="235"/>
      <c r="GM71" s="235"/>
      <c r="GN71" s="235"/>
      <c r="GO71" s="235"/>
      <c r="GP71" s="235"/>
      <c r="GQ71" s="235"/>
      <c r="GR71" s="235"/>
    </row>
    <row r="72" spans="1:200" customFormat="1" ht="30" customHeight="1" x14ac:dyDescent="0.2">
      <c r="A72" s="27"/>
      <c r="B72" s="228"/>
      <c r="C72" s="966" t="s">
        <v>219</v>
      </c>
      <c r="D72" s="865"/>
      <c r="E72" s="865"/>
      <c r="F72" s="865"/>
      <c r="G72" s="865"/>
      <c r="H72" s="865"/>
      <c r="I72" s="865"/>
      <c r="J72" s="865"/>
      <c r="K72" s="865"/>
      <c r="L72" s="865"/>
      <c r="M72" s="865"/>
      <c r="N72" s="967"/>
      <c r="O72" s="27"/>
      <c r="P72" s="27"/>
      <c r="Q72" s="27"/>
      <c r="R72" s="27"/>
      <c r="S72" s="27"/>
      <c r="T72" s="27"/>
      <c r="U72" s="27"/>
      <c r="V72" s="27"/>
      <c r="W72" s="27"/>
      <c r="X72" s="27"/>
      <c r="Y72" s="27"/>
      <c r="Z72" s="27"/>
      <c r="AA72" s="27"/>
      <c r="AB72" s="28"/>
      <c r="AC72" s="262"/>
      <c r="AD72" s="262"/>
      <c r="AE72" s="262"/>
      <c r="AF72" s="262"/>
      <c r="AG72" s="262"/>
      <c r="AH72" s="262"/>
      <c r="AI72" s="262"/>
      <c r="AJ72" s="262"/>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35"/>
      <c r="DD72" s="235"/>
      <c r="DE72" s="235"/>
      <c r="DF72" s="235"/>
      <c r="DG72" s="235"/>
      <c r="DH72" s="235"/>
      <c r="DI72" s="235"/>
      <c r="DJ72" s="235"/>
      <c r="DK72" s="235"/>
      <c r="DL72" s="235"/>
      <c r="DM72" s="235"/>
      <c r="DN72" s="235"/>
      <c r="DO72" s="235"/>
      <c r="DP72" s="235"/>
      <c r="DQ72" s="235"/>
      <c r="DR72" s="235"/>
      <c r="DS72" s="235"/>
      <c r="DT72" s="235"/>
      <c r="DU72" s="235"/>
      <c r="DV72" s="235"/>
      <c r="DW72" s="235"/>
      <c r="DX72" s="235"/>
      <c r="DY72" s="235"/>
      <c r="DZ72" s="235"/>
      <c r="EA72" s="235"/>
      <c r="EB72" s="235"/>
      <c r="EC72" s="235"/>
      <c r="ED72" s="235"/>
      <c r="EE72" s="235"/>
      <c r="EF72" s="235"/>
      <c r="EG72" s="235"/>
      <c r="EH72" s="235"/>
      <c r="EI72" s="235"/>
      <c r="EJ72" s="235"/>
      <c r="EK72" s="235"/>
      <c r="EL72" s="235"/>
      <c r="EM72" s="235"/>
      <c r="EN72" s="235"/>
      <c r="EO72" s="235"/>
      <c r="EP72" s="235"/>
      <c r="EQ72" s="235"/>
      <c r="ER72" s="235"/>
      <c r="ES72" s="235"/>
      <c r="ET72" s="235"/>
      <c r="EU72" s="235"/>
      <c r="EV72" s="235"/>
      <c r="EW72" s="235"/>
      <c r="EX72" s="235"/>
      <c r="EY72" s="235"/>
      <c r="EZ72" s="235"/>
      <c r="FA72" s="235"/>
      <c r="FB72" s="235"/>
      <c r="FC72" s="235"/>
      <c r="FD72" s="235"/>
      <c r="FE72" s="235"/>
      <c r="FF72" s="235"/>
      <c r="FG72" s="235"/>
      <c r="FH72" s="235"/>
      <c r="FI72" s="235"/>
      <c r="FJ72" s="235"/>
      <c r="FK72" s="235"/>
      <c r="FL72" s="235"/>
      <c r="FM72" s="235"/>
      <c r="FN72" s="235"/>
      <c r="FO72" s="235"/>
      <c r="FP72" s="235"/>
      <c r="FQ72" s="235"/>
      <c r="FR72" s="235"/>
      <c r="FS72" s="235"/>
      <c r="FT72" s="235"/>
      <c r="FU72" s="235"/>
      <c r="FV72" s="235"/>
      <c r="FW72" s="235"/>
      <c r="FX72" s="235"/>
      <c r="FY72" s="235"/>
      <c r="FZ72" s="235"/>
      <c r="GA72" s="235"/>
      <c r="GB72" s="235"/>
      <c r="GC72" s="235"/>
      <c r="GD72" s="235"/>
      <c r="GE72" s="235"/>
      <c r="GF72" s="235"/>
      <c r="GG72" s="235"/>
      <c r="GH72" s="235"/>
      <c r="GI72" s="235"/>
      <c r="GJ72" s="235"/>
      <c r="GK72" s="235"/>
      <c r="GL72" s="235"/>
      <c r="GM72" s="235"/>
      <c r="GN72" s="235"/>
      <c r="GO72" s="235"/>
      <c r="GP72" s="235"/>
      <c r="GQ72" s="235"/>
      <c r="GR72" s="235"/>
    </row>
    <row r="73" spans="1:200" customFormat="1" ht="30" customHeight="1" x14ac:dyDescent="0.2">
      <c r="A73" s="27"/>
      <c r="B73" s="272"/>
      <c r="C73" s="966" t="s">
        <v>384</v>
      </c>
      <c r="D73" s="865"/>
      <c r="E73" s="865"/>
      <c r="F73" s="865"/>
      <c r="G73" s="865"/>
      <c r="H73" s="865"/>
      <c r="I73" s="865"/>
      <c r="J73" s="865"/>
      <c r="K73" s="865"/>
      <c r="L73" s="865"/>
      <c r="M73" s="865"/>
      <c r="N73" s="967"/>
      <c r="O73" s="27"/>
      <c r="P73" s="27"/>
      <c r="Q73" s="27"/>
      <c r="R73" s="27"/>
      <c r="S73" s="27"/>
      <c r="T73" s="27"/>
      <c r="U73" s="27"/>
      <c r="V73" s="27"/>
      <c r="W73" s="27"/>
      <c r="X73" s="27"/>
      <c r="Y73" s="27"/>
      <c r="Z73" s="27"/>
      <c r="AA73" s="27"/>
      <c r="AB73" s="28"/>
      <c r="AC73" s="262"/>
      <c r="AD73" s="262"/>
      <c r="AE73" s="262"/>
      <c r="AF73" s="262"/>
      <c r="AG73" s="262"/>
      <c r="AH73" s="262"/>
      <c r="AI73" s="262"/>
      <c r="AJ73" s="262"/>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35"/>
      <c r="DD73" s="235"/>
      <c r="DE73" s="235"/>
      <c r="DF73" s="235"/>
      <c r="DG73" s="235"/>
      <c r="DH73" s="235"/>
      <c r="DI73" s="235"/>
      <c r="DJ73" s="235"/>
      <c r="DK73" s="235"/>
      <c r="DL73" s="235"/>
      <c r="DM73" s="235"/>
      <c r="DN73" s="235"/>
      <c r="DO73" s="235"/>
      <c r="DP73" s="235"/>
      <c r="DQ73" s="235"/>
      <c r="DR73" s="235"/>
      <c r="DS73" s="235"/>
      <c r="DT73" s="235"/>
      <c r="DU73" s="235"/>
      <c r="DV73" s="235"/>
      <c r="DW73" s="235"/>
      <c r="DX73" s="235"/>
      <c r="DY73" s="235"/>
      <c r="DZ73" s="235"/>
      <c r="EA73" s="235"/>
      <c r="EB73" s="235"/>
      <c r="EC73" s="235"/>
      <c r="ED73" s="235"/>
      <c r="EE73" s="235"/>
      <c r="EF73" s="235"/>
      <c r="EG73" s="235"/>
      <c r="EH73" s="235"/>
      <c r="EI73" s="235"/>
      <c r="EJ73" s="235"/>
      <c r="EK73" s="235"/>
      <c r="EL73" s="235"/>
      <c r="EM73" s="235"/>
      <c r="EN73" s="235"/>
      <c r="EO73" s="235"/>
      <c r="EP73" s="235"/>
      <c r="EQ73" s="235"/>
      <c r="ER73" s="235"/>
      <c r="ES73" s="235"/>
      <c r="ET73" s="235"/>
      <c r="EU73" s="235"/>
      <c r="EV73" s="235"/>
      <c r="EW73" s="235"/>
      <c r="EX73" s="235"/>
      <c r="EY73" s="235"/>
      <c r="EZ73" s="235"/>
      <c r="FA73" s="235"/>
      <c r="FB73" s="235"/>
      <c r="FC73" s="235"/>
      <c r="FD73" s="235"/>
      <c r="FE73" s="235"/>
      <c r="FF73" s="235"/>
      <c r="FG73" s="235"/>
      <c r="FH73" s="235"/>
      <c r="FI73" s="235"/>
      <c r="FJ73" s="235"/>
      <c r="FK73" s="235"/>
      <c r="FL73" s="235"/>
      <c r="FM73" s="235"/>
      <c r="FN73" s="235"/>
      <c r="FO73" s="235"/>
      <c r="FP73" s="235"/>
      <c r="FQ73" s="235"/>
      <c r="FR73" s="235"/>
      <c r="FS73" s="235"/>
      <c r="FT73" s="235"/>
      <c r="FU73" s="235"/>
      <c r="FV73" s="235"/>
      <c r="FW73" s="235"/>
      <c r="FX73" s="235"/>
      <c r="FY73" s="235"/>
      <c r="FZ73" s="235"/>
      <c r="GA73" s="235"/>
      <c r="GB73" s="235"/>
      <c r="GC73" s="235"/>
      <c r="GD73" s="235"/>
      <c r="GE73" s="235"/>
      <c r="GF73" s="235"/>
      <c r="GG73" s="235"/>
      <c r="GH73" s="235"/>
      <c r="GI73" s="235"/>
      <c r="GJ73" s="235"/>
      <c r="GK73" s="235"/>
      <c r="GL73" s="235"/>
      <c r="GM73" s="235"/>
      <c r="GN73" s="235"/>
      <c r="GO73" s="235"/>
      <c r="GP73" s="235"/>
      <c r="GQ73" s="235"/>
      <c r="GR73" s="235"/>
    </row>
    <row r="74" spans="1:200" s="53" customFormat="1" ht="21" customHeight="1" x14ac:dyDescent="0.2">
      <c r="A74" s="231"/>
      <c r="B74" s="244" t="s">
        <v>146</v>
      </c>
      <c r="C74" s="236"/>
      <c r="D74" s="237"/>
      <c r="E74" s="237"/>
      <c r="F74" s="237"/>
      <c r="G74" s="237"/>
      <c r="H74" s="237"/>
      <c r="X74" s="50"/>
      <c r="Z74" s="232"/>
      <c r="AA74" s="230"/>
      <c r="AB74" s="47"/>
      <c r="AC74" s="247"/>
      <c r="AD74" s="247"/>
      <c r="AE74" s="247"/>
      <c r="AF74" s="247"/>
      <c r="AG74" s="247"/>
      <c r="AH74" s="247"/>
      <c r="AI74" s="247"/>
      <c r="AJ74" s="247"/>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row>
    <row r="75" spans="1:200" s="247" customFormat="1" ht="21" customHeight="1" x14ac:dyDescent="0.25">
      <c r="A75" s="264"/>
      <c r="B75" s="249"/>
      <c r="C75" s="265"/>
      <c r="X75" s="266"/>
      <c r="Z75" s="255"/>
      <c r="AA75" s="250"/>
      <c r="AB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c r="DP75" s="249"/>
      <c r="DQ75" s="249"/>
      <c r="DR75" s="249"/>
      <c r="DS75" s="249"/>
      <c r="DT75" s="249"/>
      <c r="DU75" s="249"/>
      <c r="DV75" s="249"/>
      <c r="DW75" s="249"/>
      <c r="DX75" s="249"/>
      <c r="DY75" s="249"/>
      <c r="DZ75" s="249"/>
      <c r="EA75" s="249"/>
      <c r="EB75" s="249"/>
      <c r="EC75" s="249"/>
      <c r="ED75" s="249"/>
      <c r="EE75" s="249"/>
      <c r="EF75" s="249"/>
      <c r="EG75" s="249"/>
      <c r="EH75" s="249"/>
      <c r="EI75" s="249"/>
      <c r="EJ75" s="249"/>
      <c r="EK75" s="249"/>
      <c r="EL75" s="249"/>
      <c r="EM75" s="249"/>
      <c r="EN75" s="249"/>
      <c r="EO75" s="249"/>
      <c r="EP75" s="249"/>
      <c r="EQ75" s="249"/>
      <c r="ER75" s="249"/>
      <c r="ES75" s="249"/>
      <c r="ET75" s="249"/>
      <c r="EU75" s="249"/>
      <c r="EV75" s="249"/>
      <c r="EW75" s="249"/>
      <c r="EX75" s="249"/>
      <c r="EY75" s="249"/>
      <c r="EZ75" s="249"/>
      <c r="FA75" s="249"/>
      <c r="FB75" s="249"/>
      <c r="FC75" s="249"/>
      <c r="FD75" s="249"/>
      <c r="FE75" s="249"/>
      <c r="FF75" s="249"/>
      <c r="FG75" s="249"/>
      <c r="FH75" s="249"/>
      <c r="FI75" s="249"/>
      <c r="FJ75" s="249"/>
      <c r="FK75" s="249"/>
      <c r="FL75" s="249"/>
      <c r="FM75" s="249"/>
      <c r="FN75" s="249"/>
      <c r="FO75" s="249"/>
      <c r="FP75" s="249"/>
      <c r="FQ75" s="249"/>
      <c r="FR75" s="249"/>
      <c r="FS75" s="249"/>
      <c r="FT75" s="249"/>
      <c r="FU75" s="249"/>
      <c r="FV75" s="249"/>
      <c r="FW75" s="249"/>
      <c r="FX75" s="249"/>
      <c r="FY75" s="249"/>
      <c r="FZ75" s="249"/>
      <c r="GA75" s="249"/>
      <c r="GB75" s="249"/>
      <c r="GC75" s="249"/>
      <c r="GD75" s="249"/>
      <c r="GE75" s="249"/>
      <c r="GF75" s="249"/>
      <c r="GG75" s="249"/>
      <c r="GH75" s="249"/>
      <c r="GI75" s="249"/>
      <c r="GJ75" s="249"/>
      <c r="GK75" s="249"/>
      <c r="GL75" s="249"/>
      <c r="GM75" s="249"/>
      <c r="GN75" s="249"/>
      <c r="GO75" s="249"/>
      <c r="GP75" s="249"/>
      <c r="GQ75" s="249"/>
      <c r="GR75" s="249"/>
    </row>
    <row r="76" spans="1:200" s="247" customFormat="1" ht="21" customHeight="1" x14ac:dyDescent="0.25">
      <c r="A76" s="264"/>
      <c r="B76" s="249"/>
      <c r="C76" s="265"/>
      <c r="X76" s="266"/>
      <c r="Z76" s="255"/>
      <c r="AA76" s="250"/>
      <c r="AB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c r="DP76" s="249"/>
      <c r="DQ76" s="249"/>
      <c r="DR76" s="249"/>
      <c r="DS76" s="249"/>
      <c r="DT76" s="249"/>
      <c r="DU76" s="249"/>
      <c r="DV76" s="249"/>
      <c r="DW76" s="249"/>
      <c r="DX76" s="249"/>
      <c r="DY76" s="249"/>
      <c r="DZ76" s="249"/>
      <c r="EA76" s="249"/>
      <c r="EB76" s="249"/>
      <c r="EC76" s="249"/>
      <c r="ED76" s="249"/>
      <c r="EE76" s="249"/>
      <c r="EF76" s="249"/>
      <c r="EG76" s="249"/>
      <c r="EH76" s="249"/>
      <c r="EI76" s="249"/>
      <c r="EJ76" s="249"/>
      <c r="EK76" s="249"/>
      <c r="EL76" s="249"/>
      <c r="EM76" s="249"/>
      <c r="EN76" s="249"/>
      <c r="EO76" s="249"/>
      <c r="EP76" s="249"/>
      <c r="EQ76" s="249"/>
      <c r="ER76" s="249"/>
      <c r="ES76" s="249"/>
      <c r="ET76" s="249"/>
      <c r="EU76" s="249"/>
      <c r="EV76" s="249"/>
      <c r="EW76" s="249"/>
      <c r="EX76" s="249"/>
      <c r="EY76" s="249"/>
      <c r="EZ76" s="249"/>
      <c r="FA76" s="249"/>
      <c r="FB76" s="249"/>
      <c r="FC76" s="249"/>
      <c r="FD76" s="249"/>
      <c r="FE76" s="249"/>
      <c r="FF76" s="249"/>
      <c r="FG76" s="249"/>
      <c r="FH76" s="249"/>
      <c r="FI76" s="249"/>
      <c r="FJ76" s="249"/>
      <c r="FK76" s="249"/>
      <c r="FL76" s="249"/>
      <c r="FM76" s="249"/>
      <c r="FN76" s="249"/>
      <c r="FO76" s="249"/>
      <c r="FP76" s="249"/>
      <c r="FQ76" s="249"/>
      <c r="FR76" s="249"/>
      <c r="FS76" s="249"/>
      <c r="FT76" s="249"/>
      <c r="FU76" s="249"/>
      <c r="FV76" s="249"/>
      <c r="FW76" s="249"/>
      <c r="FX76" s="249"/>
      <c r="FY76" s="249"/>
      <c r="FZ76" s="249"/>
      <c r="GA76" s="249"/>
      <c r="GB76" s="249"/>
      <c r="GC76" s="249"/>
      <c r="GD76" s="249"/>
      <c r="GE76" s="249"/>
      <c r="GF76" s="249"/>
      <c r="GG76" s="249"/>
      <c r="GH76" s="249"/>
      <c r="GI76" s="249"/>
      <c r="GJ76" s="249"/>
      <c r="GK76" s="249"/>
      <c r="GL76" s="249"/>
      <c r="GM76" s="249"/>
      <c r="GN76" s="249"/>
      <c r="GO76" s="249"/>
      <c r="GP76" s="249"/>
      <c r="GQ76" s="249"/>
      <c r="GR76" s="249"/>
    </row>
    <row r="77" spans="1:200" s="247" customFormat="1" ht="21" customHeight="1" x14ac:dyDescent="0.2">
      <c r="A77" s="264"/>
      <c r="B77" s="249"/>
      <c r="C77" s="265"/>
      <c r="X77" s="249"/>
      <c r="Z77" s="255"/>
      <c r="AA77" s="250"/>
      <c r="AB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49"/>
      <c r="DA77" s="249"/>
      <c r="DB77" s="249"/>
      <c r="DC77" s="249"/>
      <c r="DD77" s="249"/>
      <c r="DE77" s="249"/>
      <c r="DF77" s="249"/>
      <c r="DG77" s="249"/>
      <c r="DH77" s="249"/>
      <c r="DI77" s="249"/>
      <c r="DJ77" s="249"/>
      <c r="DK77" s="249"/>
      <c r="DL77" s="249"/>
      <c r="DM77" s="249"/>
      <c r="DN77" s="249"/>
      <c r="DO77" s="249"/>
      <c r="DP77" s="249"/>
      <c r="DQ77" s="249"/>
      <c r="DR77" s="249"/>
      <c r="DS77" s="249"/>
      <c r="DT77" s="249"/>
      <c r="DU77" s="249"/>
      <c r="DV77" s="249"/>
      <c r="DW77" s="249"/>
      <c r="DX77" s="249"/>
      <c r="DY77" s="249"/>
      <c r="DZ77" s="249"/>
      <c r="EA77" s="249"/>
      <c r="EB77" s="249"/>
      <c r="EC77" s="249"/>
      <c r="ED77" s="249"/>
      <c r="EE77" s="249"/>
      <c r="EF77" s="249"/>
      <c r="EG77" s="249"/>
      <c r="EH77" s="249"/>
      <c r="EI77" s="249"/>
      <c r="EJ77" s="249"/>
      <c r="EK77" s="249"/>
      <c r="EL77" s="249"/>
      <c r="EM77" s="249"/>
      <c r="EN77" s="249"/>
      <c r="EO77" s="249"/>
      <c r="EP77" s="249"/>
      <c r="EQ77" s="249"/>
      <c r="ER77" s="249"/>
      <c r="ES77" s="249"/>
      <c r="ET77" s="249"/>
      <c r="EU77" s="249"/>
      <c r="EV77" s="249"/>
      <c r="EW77" s="249"/>
      <c r="EX77" s="249"/>
      <c r="EY77" s="249"/>
      <c r="EZ77" s="249"/>
      <c r="FA77" s="249"/>
      <c r="FB77" s="249"/>
      <c r="FC77" s="249"/>
      <c r="FD77" s="249"/>
      <c r="FE77" s="249"/>
      <c r="FF77" s="249"/>
      <c r="FG77" s="249"/>
      <c r="FH77" s="249"/>
      <c r="FI77" s="249"/>
      <c r="FJ77" s="249"/>
      <c r="FK77" s="249"/>
      <c r="FL77" s="249"/>
      <c r="FM77" s="249"/>
      <c r="FN77" s="249"/>
      <c r="FO77" s="249"/>
      <c r="FP77" s="249"/>
      <c r="FQ77" s="249"/>
      <c r="FR77" s="249"/>
      <c r="FS77" s="249"/>
      <c r="FT77" s="249"/>
      <c r="FU77" s="249"/>
      <c r="FV77" s="249"/>
      <c r="FW77" s="249"/>
      <c r="FX77" s="249"/>
      <c r="FY77" s="249"/>
      <c r="FZ77" s="249"/>
      <c r="GA77" s="249"/>
      <c r="GB77" s="249"/>
      <c r="GC77" s="249"/>
      <c r="GD77" s="249"/>
      <c r="GE77" s="249"/>
      <c r="GF77" s="249"/>
      <c r="GG77" s="249"/>
      <c r="GH77" s="249"/>
      <c r="GI77" s="249"/>
      <c r="GJ77" s="249"/>
      <c r="GK77" s="249"/>
      <c r="GL77" s="249"/>
      <c r="GM77" s="249"/>
      <c r="GN77" s="249"/>
      <c r="GO77" s="249"/>
      <c r="GP77" s="249"/>
      <c r="GQ77" s="249"/>
      <c r="GR77" s="249"/>
    </row>
    <row r="78" spans="1:200" s="247" customFormat="1" ht="21" customHeight="1" x14ac:dyDescent="0.2">
      <c r="A78" s="264"/>
      <c r="B78" s="249"/>
      <c r="C78" s="265"/>
      <c r="X78" s="249"/>
      <c r="Z78" s="255"/>
      <c r="AA78" s="250"/>
      <c r="AB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c r="CV78" s="249"/>
      <c r="CW78" s="249"/>
      <c r="CX78" s="249"/>
      <c r="CY78" s="249"/>
      <c r="CZ78" s="249"/>
      <c r="DA78" s="249"/>
      <c r="DB78" s="249"/>
      <c r="DC78" s="249"/>
      <c r="DD78" s="249"/>
      <c r="DE78" s="249"/>
      <c r="DF78" s="249"/>
      <c r="DG78" s="249"/>
      <c r="DH78" s="249"/>
      <c r="DI78" s="249"/>
      <c r="DJ78" s="249"/>
      <c r="DK78" s="249"/>
      <c r="DL78" s="249"/>
      <c r="DM78" s="249"/>
      <c r="DN78" s="249"/>
      <c r="DO78" s="249"/>
      <c r="DP78" s="249"/>
      <c r="DQ78" s="249"/>
      <c r="DR78" s="249"/>
      <c r="DS78" s="249"/>
      <c r="DT78" s="249"/>
      <c r="DU78" s="249"/>
      <c r="DV78" s="249"/>
      <c r="DW78" s="249"/>
      <c r="DX78" s="249"/>
      <c r="DY78" s="249"/>
      <c r="DZ78" s="249"/>
      <c r="EA78" s="249"/>
      <c r="EB78" s="249"/>
      <c r="EC78" s="249"/>
      <c r="ED78" s="249"/>
      <c r="EE78" s="249"/>
      <c r="EF78" s="249"/>
      <c r="EG78" s="249"/>
      <c r="EH78" s="249"/>
      <c r="EI78" s="249"/>
      <c r="EJ78" s="249"/>
      <c r="EK78" s="249"/>
      <c r="EL78" s="249"/>
      <c r="EM78" s="249"/>
      <c r="EN78" s="249"/>
      <c r="EO78" s="249"/>
      <c r="EP78" s="249"/>
      <c r="EQ78" s="249"/>
      <c r="ER78" s="249"/>
      <c r="ES78" s="249"/>
      <c r="ET78" s="249"/>
      <c r="EU78" s="249"/>
      <c r="EV78" s="249"/>
      <c r="EW78" s="249"/>
      <c r="EX78" s="249"/>
      <c r="EY78" s="249"/>
      <c r="EZ78" s="249"/>
      <c r="FA78" s="249"/>
      <c r="FB78" s="249"/>
      <c r="FC78" s="249"/>
      <c r="FD78" s="249"/>
      <c r="FE78" s="249"/>
      <c r="FF78" s="249"/>
      <c r="FG78" s="249"/>
      <c r="FH78" s="249"/>
      <c r="FI78" s="249"/>
      <c r="FJ78" s="249"/>
      <c r="FK78" s="249"/>
      <c r="FL78" s="249"/>
      <c r="FM78" s="249"/>
      <c r="FN78" s="249"/>
      <c r="FO78" s="249"/>
      <c r="FP78" s="249"/>
      <c r="FQ78" s="249"/>
      <c r="FR78" s="249"/>
      <c r="FS78" s="249"/>
      <c r="FT78" s="249"/>
      <c r="FU78" s="249"/>
      <c r="FV78" s="249"/>
      <c r="FW78" s="249"/>
      <c r="FX78" s="249"/>
      <c r="FY78" s="249"/>
      <c r="FZ78" s="249"/>
      <c r="GA78" s="249"/>
      <c r="GB78" s="249"/>
      <c r="GC78" s="249"/>
      <c r="GD78" s="249"/>
      <c r="GE78" s="249"/>
      <c r="GF78" s="249"/>
      <c r="GG78" s="249"/>
      <c r="GH78" s="249"/>
      <c r="GI78" s="249"/>
      <c r="GJ78" s="249"/>
      <c r="GK78" s="249"/>
      <c r="GL78" s="249"/>
      <c r="GM78" s="249"/>
      <c r="GN78" s="249"/>
      <c r="GO78" s="249"/>
      <c r="GP78" s="249"/>
      <c r="GQ78" s="249"/>
      <c r="GR78" s="249"/>
    </row>
    <row r="79" spans="1:200" s="247" customFormat="1" ht="21" customHeight="1" x14ac:dyDescent="0.2">
      <c r="A79" s="264"/>
      <c r="B79" s="249"/>
      <c r="C79" s="265"/>
      <c r="X79" s="249"/>
      <c r="Z79" s="255"/>
      <c r="AA79" s="250"/>
      <c r="AB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c r="DP79" s="249"/>
      <c r="DQ79" s="249"/>
      <c r="DR79" s="249"/>
      <c r="DS79" s="249"/>
      <c r="DT79" s="249"/>
      <c r="DU79" s="249"/>
      <c r="DV79" s="249"/>
      <c r="DW79" s="249"/>
      <c r="DX79" s="249"/>
      <c r="DY79" s="249"/>
      <c r="DZ79" s="249"/>
      <c r="EA79" s="249"/>
      <c r="EB79" s="249"/>
      <c r="EC79" s="249"/>
      <c r="ED79" s="249"/>
      <c r="EE79" s="249"/>
      <c r="EF79" s="249"/>
      <c r="EG79" s="249"/>
      <c r="EH79" s="249"/>
      <c r="EI79" s="249"/>
      <c r="EJ79" s="249"/>
      <c r="EK79" s="249"/>
      <c r="EL79" s="249"/>
      <c r="EM79" s="249"/>
      <c r="EN79" s="249"/>
      <c r="EO79" s="249"/>
      <c r="EP79" s="249"/>
      <c r="EQ79" s="249"/>
      <c r="ER79" s="249"/>
      <c r="ES79" s="249"/>
      <c r="ET79" s="249"/>
      <c r="EU79" s="249"/>
      <c r="EV79" s="249"/>
      <c r="EW79" s="249"/>
      <c r="EX79" s="249"/>
      <c r="EY79" s="249"/>
      <c r="EZ79" s="249"/>
      <c r="FA79" s="249"/>
      <c r="FB79" s="249"/>
      <c r="FC79" s="249"/>
      <c r="FD79" s="249"/>
      <c r="FE79" s="249"/>
      <c r="FF79" s="249"/>
      <c r="FG79" s="249"/>
      <c r="FH79" s="249"/>
      <c r="FI79" s="249"/>
      <c r="FJ79" s="249"/>
      <c r="FK79" s="249"/>
      <c r="FL79" s="249"/>
      <c r="FM79" s="249"/>
      <c r="FN79" s="249"/>
      <c r="FO79" s="249"/>
      <c r="FP79" s="249"/>
      <c r="FQ79" s="249"/>
      <c r="FR79" s="249"/>
      <c r="FS79" s="249"/>
      <c r="FT79" s="249"/>
      <c r="FU79" s="249"/>
      <c r="FV79" s="249"/>
      <c r="FW79" s="249"/>
      <c r="FX79" s="249"/>
      <c r="FY79" s="249"/>
      <c r="FZ79" s="249"/>
      <c r="GA79" s="249"/>
      <c r="GB79" s="249"/>
      <c r="GC79" s="249"/>
      <c r="GD79" s="249"/>
      <c r="GE79" s="249"/>
      <c r="GF79" s="249"/>
      <c r="GG79" s="249"/>
      <c r="GH79" s="249"/>
      <c r="GI79" s="249"/>
      <c r="GJ79" s="249"/>
      <c r="GK79" s="249"/>
      <c r="GL79" s="249"/>
      <c r="GM79" s="249"/>
      <c r="GN79" s="249"/>
      <c r="GO79" s="249"/>
      <c r="GP79" s="249"/>
      <c r="GQ79" s="249"/>
      <c r="GR79" s="249"/>
    </row>
    <row r="80" spans="1:200" s="247" customFormat="1" ht="21" customHeight="1" x14ac:dyDescent="0.2">
      <c r="A80" s="264"/>
      <c r="B80" s="249"/>
      <c r="C80" s="265"/>
      <c r="X80" s="249"/>
      <c r="Z80" s="255"/>
      <c r="AA80" s="250"/>
      <c r="AB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49"/>
      <c r="DJ80" s="249"/>
      <c r="DK80" s="249"/>
      <c r="DL80" s="249"/>
      <c r="DM80" s="249"/>
      <c r="DN80" s="249"/>
      <c r="DO80" s="249"/>
      <c r="DP80" s="249"/>
      <c r="DQ80" s="249"/>
      <c r="DR80" s="249"/>
      <c r="DS80" s="249"/>
      <c r="DT80" s="249"/>
      <c r="DU80" s="249"/>
      <c r="DV80" s="249"/>
      <c r="DW80" s="249"/>
      <c r="DX80" s="249"/>
      <c r="DY80" s="249"/>
      <c r="DZ80" s="249"/>
      <c r="EA80" s="249"/>
      <c r="EB80" s="249"/>
      <c r="EC80" s="249"/>
      <c r="ED80" s="249"/>
      <c r="EE80" s="249"/>
      <c r="EF80" s="249"/>
      <c r="EG80" s="249"/>
      <c r="EH80" s="249"/>
      <c r="EI80" s="249"/>
      <c r="EJ80" s="249"/>
      <c r="EK80" s="249"/>
      <c r="EL80" s="249"/>
      <c r="EM80" s="249"/>
      <c r="EN80" s="249"/>
      <c r="EO80" s="249"/>
      <c r="EP80" s="249"/>
      <c r="EQ80" s="249"/>
      <c r="ER80" s="249"/>
      <c r="ES80" s="249"/>
      <c r="ET80" s="249"/>
      <c r="EU80" s="249"/>
      <c r="EV80" s="249"/>
      <c r="EW80" s="249"/>
      <c r="EX80" s="249"/>
      <c r="EY80" s="249"/>
      <c r="EZ80" s="249"/>
      <c r="FA80" s="249"/>
      <c r="FB80" s="249"/>
      <c r="FC80" s="249"/>
      <c r="FD80" s="249"/>
      <c r="FE80" s="249"/>
      <c r="FF80" s="249"/>
      <c r="FG80" s="249"/>
      <c r="FH80" s="249"/>
      <c r="FI80" s="249"/>
      <c r="FJ80" s="249"/>
      <c r="FK80" s="249"/>
      <c r="FL80" s="249"/>
      <c r="FM80" s="249"/>
      <c r="FN80" s="249"/>
      <c r="FO80" s="249"/>
      <c r="FP80" s="249"/>
      <c r="FQ80" s="249"/>
      <c r="FR80" s="249"/>
      <c r="FS80" s="249"/>
      <c r="FT80" s="249"/>
      <c r="FU80" s="249"/>
      <c r="FV80" s="249"/>
      <c r="FW80" s="249"/>
      <c r="FX80" s="249"/>
      <c r="FY80" s="249"/>
      <c r="FZ80" s="249"/>
      <c r="GA80" s="249"/>
      <c r="GB80" s="249"/>
      <c r="GC80" s="249"/>
      <c r="GD80" s="249"/>
      <c r="GE80" s="249"/>
      <c r="GF80" s="249"/>
      <c r="GG80" s="249"/>
      <c r="GH80" s="249"/>
      <c r="GI80" s="249"/>
      <c r="GJ80" s="249"/>
      <c r="GK80" s="249"/>
      <c r="GL80" s="249"/>
      <c r="GM80" s="249"/>
      <c r="GN80" s="249"/>
      <c r="GO80" s="249"/>
      <c r="GP80" s="249"/>
      <c r="GQ80" s="249"/>
      <c r="GR80" s="249"/>
    </row>
    <row r="81" spans="1:200" s="247" customFormat="1" ht="21" customHeight="1" x14ac:dyDescent="0.2">
      <c r="A81" s="264"/>
      <c r="B81" s="249"/>
      <c r="C81" s="265"/>
      <c r="X81" s="254"/>
      <c r="Z81" s="255"/>
      <c r="AA81" s="250"/>
      <c r="AB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49"/>
      <c r="BS81" s="249"/>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49"/>
      <c r="DJ81" s="249"/>
      <c r="DK81" s="249"/>
      <c r="DL81" s="249"/>
      <c r="DM81" s="249"/>
      <c r="DN81" s="249"/>
      <c r="DO81" s="249"/>
      <c r="DP81" s="249"/>
      <c r="DQ81" s="249"/>
      <c r="DR81" s="249"/>
      <c r="DS81" s="249"/>
      <c r="DT81" s="249"/>
      <c r="DU81" s="249"/>
      <c r="DV81" s="249"/>
      <c r="DW81" s="249"/>
      <c r="DX81" s="249"/>
      <c r="DY81" s="249"/>
      <c r="DZ81" s="249"/>
      <c r="EA81" s="249"/>
      <c r="EB81" s="249"/>
      <c r="EC81" s="249"/>
      <c r="ED81" s="249"/>
      <c r="EE81" s="249"/>
      <c r="EF81" s="249"/>
      <c r="EG81" s="249"/>
      <c r="EH81" s="249"/>
      <c r="EI81" s="249"/>
      <c r="EJ81" s="249"/>
      <c r="EK81" s="249"/>
      <c r="EL81" s="249"/>
      <c r="EM81" s="249"/>
      <c r="EN81" s="249"/>
      <c r="EO81" s="249"/>
      <c r="EP81" s="249"/>
      <c r="EQ81" s="249"/>
      <c r="ER81" s="249"/>
      <c r="ES81" s="249"/>
      <c r="ET81" s="249"/>
      <c r="EU81" s="249"/>
      <c r="EV81" s="249"/>
      <c r="EW81" s="249"/>
      <c r="EX81" s="249"/>
      <c r="EY81" s="249"/>
      <c r="EZ81" s="249"/>
      <c r="FA81" s="249"/>
      <c r="FB81" s="249"/>
      <c r="FC81" s="249"/>
      <c r="FD81" s="249"/>
      <c r="FE81" s="249"/>
      <c r="FF81" s="249"/>
      <c r="FG81" s="249"/>
      <c r="FH81" s="249"/>
      <c r="FI81" s="249"/>
      <c r="FJ81" s="249"/>
      <c r="FK81" s="249"/>
      <c r="FL81" s="249"/>
      <c r="FM81" s="249"/>
      <c r="FN81" s="249"/>
      <c r="FO81" s="249"/>
      <c r="FP81" s="249"/>
      <c r="FQ81" s="249"/>
      <c r="FR81" s="249"/>
      <c r="FS81" s="249"/>
      <c r="FT81" s="249"/>
      <c r="FU81" s="249"/>
      <c r="FV81" s="249"/>
      <c r="FW81" s="249"/>
      <c r="FX81" s="249"/>
      <c r="FY81" s="249"/>
      <c r="FZ81" s="249"/>
      <c r="GA81" s="249"/>
      <c r="GB81" s="249"/>
      <c r="GC81" s="249"/>
      <c r="GD81" s="249"/>
      <c r="GE81" s="249"/>
      <c r="GF81" s="249"/>
      <c r="GG81" s="249"/>
      <c r="GH81" s="249"/>
      <c r="GI81" s="249"/>
      <c r="GJ81" s="249"/>
      <c r="GK81" s="249"/>
      <c r="GL81" s="249"/>
      <c r="GM81" s="249"/>
      <c r="GN81" s="249"/>
      <c r="GO81" s="249"/>
      <c r="GP81" s="249"/>
      <c r="GQ81" s="249"/>
      <c r="GR81" s="249"/>
    </row>
    <row r="82" spans="1:200" s="247" customFormat="1" x14ac:dyDescent="0.25">
      <c r="A82" s="264"/>
      <c r="B82" s="249"/>
      <c r="C82" s="265"/>
      <c r="X82" s="266"/>
      <c r="Z82" s="255"/>
      <c r="AA82" s="250"/>
      <c r="AB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c r="EI82" s="249"/>
      <c r="EJ82" s="249"/>
      <c r="EK82" s="249"/>
      <c r="EL82" s="249"/>
      <c r="EM82" s="249"/>
      <c r="EN82" s="249"/>
      <c r="EO82" s="249"/>
      <c r="EP82" s="249"/>
      <c r="EQ82" s="249"/>
      <c r="ER82" s="249"/>
      <c r="ES82" s="249"/>
      <c r="ET82" s="249"/>
      <c r="EU82" s="249"/>
      <c r="EV82" s="249"/>
      <c r="EW82" s="249"/>
      <c r="EX82" s="249"/>
      <c r="EY82" s="249"/>
      <c r="EZ82" s="249"/>
      <c r="FA82" s="249"/>
      <c r="FB82" s="249"/>
      <c r="FC82" s="249"/>
      <c r="FD82" s="249"/>
      <c r="FE82" s="249"/>
      <c r="FF82" s="249"/>
      <c r="FG82" s="249"/>
      <c r="FH82" s="249"/>
      <c r="FI82" s="249"/>
      <c r="FJ82" s="249"/>
      <c r="FK82" s="249"/>
      <c r="FL82" s="249"/>
      <c r="FM82" s="249"/>
      <c r="FN82" s="249"/>
      <c r="FO82" s="249"/>
      <c r="FP82" s="249"/>
      <c r="FQ82" s="249"/>
      <c r="FR82" s="249"/>
      <c r="FS82" s="249"/>
      <c r="FT82" s="249"/>
      <c r="FU82" s="249"/>
      <c r="FV82" s="249"/>
      <c r="FW82" s="249"/>
      <c r="FX82" s="249"/>
      <c r="FY82" s="249"/>
      <c r="FZ82" s="249"/>
      <c r="GA82" s="249"/>
      <c r="GB82" s="249"/>
      <c r="GC82" s="249"/>
      <c r="GD82" s="249"/>
      <c r="GE82" s="249"/>
      <c r="GF82" s="249"/>
      <c r="GG82" s="249"/>
      <c r="GH82" s="249"/>
      <c r="GI82" s="249"/>
      <c r="GJ82" s="249"/>
      <c r="GK82" s="249"/>
      <c r="GL82" s="249"/>
      <c r="GM82" s="249"/>
      <c r="GN82" s="249"/>
      <c r="GO82" s="249"/>
      <c r="GP82" s="249"/>
      <c r="GQ82" s="249"/>
      <c r="GR82" s="249"/>
    </row>
    <row r="83" spans="1:200" s="247" customFormat="1" x14ac:dyDescent="0.2">
      <c r="A83" s="264"/>
      <c r="B83" s="249"/>
      <c r="C83" s="265"/>
      <c r="X83" s="249"/>
      <c r="Z83" s="255"/>
      <c r="AA83" s="250"/>
      <c r="AB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49"/>
      <c r="CS83" s="249"/>
      <c r="CT83" s="249"/>
      <c r="CU83" s="249"/>
      <c r="CV83" s="249"/>
      <c r="CW83" s="249"/>
      <c r="CX83" s="249"/>
      <c r="CY83" s="249"/>
      <c r="CZ83" s="249"/>
      <c r="DA83" s="249"/>
      <c r="DB83" s="249"/>
      <c r="DC83" s="249"/>
      <c r="DD83" s="249"/>
      <c r="DE83" s="249"/>
      <c r="DF83" s="249"/>
      <c r="DG83" s="249"/>
      <c r="DH83" s="249"/>
      <c r="DI83" s="249"/>
      <c r="DJ83" s="249"/>
      <c r="DK83" s="249"/>
      <c r="DL83" s="249"/>
      <c r="DM83" s="249"/>
      <c r="DN83" s="249"/>
      <c r="DO83" s="249"/>
      <c r="DP83" s="249"/>
      <c r="DQ83" s="249"/>
      <c r="DR83" s="249"/>
      <c r="DS83" s="249"/>
      <c r="DT83" s="249"/>
      <c r="DU83" s="249"/>
      <c r="DV83" s="249"/>
      <c r="DW83" s="249"/>
      <c r="DX83" s="249"/>
      <c r="DY83" s="249"/>
      <c r="DZ83" s="249"/>
      <c r="EA83" s="249"/>
      <c r="EB83" s="249"/>
      <c r="EC83" s="249"/>
      <c r="ED83" s="249"/>
      <c r="EE83" s="249"/>
      <c r="EF83" s="249"/>
      <c r="EG83" s="249"/>
      <c r="EH83" s="249"/>
      <c r="EI83" s="249"/>
      <c r="EJ83" s="249"/>
      <c r="EK83" s="249"/>
      <c r="EL83" s="249"/>
      <c r="EM83" s="249"/>
      <c r="EN83" s="249"/>
      <c r="EO83" s="249"/>
      <c r="EP83" s="249"/>
      <c r="EQ83" s="249"/>
      <c r="ER83" s="249"/>
      <c r="ES83" s="249"/>
      <c r="ET83" s="249"/>
      <c r="EU83" s="249"/>
      <c r="EV83" s="249"/>
      <c r="EW83" s="249"/>
      <c r="EX83" s="249"/>
      <c r="EY83" s="249"/>
      <c r="EZ83" s="249"/>
      <c r="FA83" s="249"/>
      <c r="FB83" s="249"/>
      <c r="FC83" s="249"/>
      <c r="FD83" s="249"/>
      <c r="FE83" s="249"/>
      <c r="FF83" s="249"/>
      <c r="FG83" s="249"/>
      <c r="FH83" s="249"/>
      <c r="FI83" s="249"/>
      <c r="FJ83" s="249"/>
      <c r="FK83" s="249"/>
      <c r="FL83" s="249"/>
      <c r="FM83" s="249"/>
      <c r="FN83" s="249"/>
      <c r="FO83" s="249"/>
      <c r="FP83" s="249"/>
      <c r="FQ83" s="249"/>
      <c r="FR83" s="249"/>
      <c r="FS83" s="249"/>
      <c r="FT83" s="249"/>
      <c r="FU83" s="249"/>
      <c r="FV83" s="249"/>
      <c r="FW83" s="249"/>
      <c r="FX83" s="249"/>
      <c r="FY83" s="249"/>
      <c r="FZ83" s="249"/>
      <c r="GA83" s="249"/>
      <c r="GB83" s="249"/>
      <c r="GC83" s="249"/>
      <c r="GD83" s="249"/>
      <c r="GE83" s="249"/>
      <c r="GF83" s="249"/>
      <c r="GG83" s="249"/>
      <c r="GH83" s="249"/>
      <c r="GI83" s="249"/>
      <c r="GJ83" s="249"/>
      <c r="GK83" s="249"/>
      <c r="GL83" s="249"/>
      <c r="GM83" s="249"/>
      <c r="GN83" s="249"/>
      <c r="GO83" s="249"/>
      <c r="GP83" s="249"/>
      <c r="GQ83" s="249"/>
      <c r="GR83" s="249"/>
    </row>
    <row r="84" spans="1:200" s="247" customFormat="1" x14ac:dyDescent="0.2">
      <c r="A84" s="264"/>
      <c r="B84" s="249"/>
      <c r="C84" s="265"/>
      <c r="X84" s="249"/>
      <c r="Z84" s="255"/>
      <c r="AA84" s="250"/>
      <c r="AB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249"/>
      <c r="EB84" s="249"/>
      <c r="EC84" s="249"/>
      <c r="ED84" s="249"/>
      <c r="EE84" s="249"/>
      <c r="EF84" s="249"/>
      <c r="EG84" s="249"/>
      <c r="EH84" s="249"/>
      <c r="EI84" s="249"/>
      <c r="EJ84" s="249"/>
      <c r="EK84" s="249"/>
      <c r="EL84" s="249"/>
      <c r="EM84" s="249"/>
      <c r="EN84" s="249"/>
      <c r="EO84" s="249"/>
      <c r="EP84" s="249"/>
      <c r="EQ84" s="249"/>
      <c r="ER84" s="249"/>
      <c r="ES84" s="249"/>
      <c r="ET84" s="249"/>
      <c r="EU84" s="249"/>
      <c r="EV84" s="249"/>
      <c r="EW84" s="249"/>
      <c r="EX84" s="249"/>
      <c r="EY84" s="249"/>
      <c r="EZ84" s="249"/>
      <c r="FA84" s="249"/>
      <c r="FB84" s="249"/>
      <c r="FC84" s="249"/>
      <c r="FD84" s="249"/>
      <c r="FE84" s="249"/>
      <c r="FF84" s="249"/>
      <c r="FG84" s="249"/>
      <c r="FH84" s="249"/>
      <c r="FI84" s="249"/>
      <c r="FJ84" s="249"/>
      <c r="FK84" s="249"/>
      <c r="FL84" s="249"/>
      <c r="FM84" s="249"/>
      <c r="FN84" s="249"/>
      <c r="FO84" s="249"/>
      <c r="FP84" s="249"/>
      <c r="FQ84" s="249"/>
      <c r="FR84" s="249"/>
      <c r="FS84" s="249"/>
      <c r="FT84" s="249"/>
      <c r="FU84" s="249"/>
      <c r="FV84" s="249"/>
      <c r="FW84" s="249"/>
      <c r="FX84" s="249"/>
      <c r="FY84" s="249"/>
      <c r="FZ84" s="249"/>
      <c r="GA84" s="249"/>
      <c r="GB84" s="249"/>
      <c r="GC84" s="249"/>
      <c r="GD84" s="249"/>
      <c r="GE84" s="249"/>
      <c r="GF84" s="249"/>
      <c r="GG84" s="249"/>
      <c r="GH84" s="249"/>
      <c r="GI84" s="249"/>
      <c r="GJ84" s="249"/>
      <c r="GK84" s="249"/>
      <c r="GL84" s="249"/>
      <c r="GM84" s="249"/>
      <c r="GN84" s="249"/>
      <c r="GO84" s="249"/>
      <c r="GP84" s="249"/>
      <c r="GQ84" s="249"/>
      <c r="GR84" s="249"/>
    </row>
    <row r="85" spans="1:200" s="247" customFormat="1" x14ac:dyDescent="0.2">
      <c r="A85" s="264"/>
      <c r="B85" s="249"/>
      <c r="C85" s="265"/>
      <c r="X85" s="254"/>
      <c r="Z85" s="255"/>
      <c r="AA85" s="250"/>
      <c r="AB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49"/>
      <c r="BP85" s="249"/>
      <c r="BQ85" s="249"/>
      <c r="BR85" s="249"/>
      <c r="BS85" s="249"/>
      <c r="BT85" s="249"/>
      <c r="BU85" s="249"/>
      <c r="BV85" s="249"/>
      <c r="BW85" s="249"/>
      <c r="BX85" s="249"/>
      <c r="BY85" s="249"/>
      <c r="BZ85" s="249"/>
      <c r="CA85" s="249"/>
      <c r="CB85" s="249"/>
      <c r="CC85" s="249"/>
      <c r="CD85" s="249"/>
      <c r="CE85" s="249"/>
      <c r="CF85" s="249"/>
      <c r="CG85" s="249"/>
      <c r="CH85" s="249"/>
      <c r="CI85" s="249"/>
      <c r="CJ85" s="249"/>
      <c r="CK85" s="249"/>
      <c r="CL85" s="249"/>
      <c r="CM85" s="249"/>
      <c r="CN85" s="249"/>
      <c r="CO85" s="249"/>
      <c r="CP85" s="249"/>
      <c r="CQ85" s="249"/>
      <c r="CR85" s="249"/>
      <c r="CS85" s="249"/>
      <c r="CT85" s="249"/>
      <c r="CU85" s="249"/>
      <c r="CV85" s="249"/>
      <c r="CW85" s="249"/>
      <c r="CX85" s="249"/>
      <c r="CY85" s="249"/>
      <c r="CZ85" s="249"/>
      <c r="DA85" s="249"/>
      <c r="DB85" s="249"/>
      <c r="DC85" s="249"/>
      <c r="DD85" s="249"/>
      <c r="DE85" s="249"/>
      <c r="DF85" s="249"/>
      <c r="DG85" s="249"/>
      <c r="DH85" s="249"/>
      <c r="DI85" s="249"/>
      <c r="DJ85" s="249"/>
      <c r="DK85" s="249"/>
      <c r="DL85" s="249"/>
      <c r="DM85" s="249"/>
      <c r="DN85" s="249"/>
      <c r="DO85" s="249"/>
      <c r="DP85" s="249"/>
      <c r="DQ85" s="249"/>
      <c r="DR85" s="249"/>
      <c r="DS85" s="249"/>
      <c r="DT85" s="249"/>
      <c r="DU85" s="249"/>
      <c r="DV85" s="249"/>
      <c r="DW85" s="249"/>
      <c r="DX85" s="249"/>
      <c r="DY85" s="249"/>
      <c r="DZ85" s="249"/>
      <c r="EA85" s="249"/>
      <c r="EB85" s="249"/>
      <c r="EC85" s="249"/>
      <c r="ED85" s="249"/>
      <c r="EE85" s="249"/>
      <c r="EF85" s="249"/>
      <c r="EG85" s="249"/>
      <c r="EH85" s="249"/>
      <c r="EI85" s="249"/>
      <c r="EJ85" s="249"/>
      <c r="EK85" s="249"/>
      <c r="EL85" s="249"/>
      <c r="EM85" s="249"/>
      <c r="EN85" s="249"/>
      <c r="EO85" s="249"/>
      <c r="EP85" s="249"/>
      <c r="EQ85" s="249"/>
      <c r="ER85" s="249"/>
      <c r="ES85" s="249"/>
      <c r="ET85" s="249"/>
      <c r="EU85" s="249"/>
      <c r="EV85" s="249"/>
      <c r="EW85" s="249"/>
      <c r="EX85" s="249"/>
      <c r="EY85" s="249"/>
      <c r="EZ85" s="249"/>
      <c r="FA85" s="249"/>
      <c r="FB85" s="249"/>
      <c r="FC85" s="249"/>
      <c r="FD85" s="249"/>
      <c r="FE85" s="249"/>
      <c r="FF85" s="249"/>
      <c r="FG85" s="249"/>
      <c r="FH85" s="249"/>
      <c r="FI85" s="249"/>
      <c r="FJ85" s="249"/>
      <c r="FK85" s="249"/>
      <c r="FL85" s="249"/>
      <c r="FM85" s="249"/>
      <c r="FN85" s="249"/>
      <c r="FO85" s="249"/>
      <c r="FP85" s="249"/>
      <c r="FQ85" s="249"/>
      <c r="FR85" s="249"/>
      <c r="FS85" s="249"/>
      <c r="FT85" s="249"/>
      <c r="FU85" s="249"/>
      <c r="FV85" s="249"/>
      <c r="FW85" s="249"/>
      <c r="FX85" s="249"/>
      <c r="FY85" s="249"/>
      <c r="FZ85" s="249"/>
      <c r="GA85" s="249"/>
      <c r="GB85" s="249"/>
      <c r="GC85" s="249"/>
      <c r="GD85" s="249"/>
      <c r="GE85" s="249"/>
      <c r="GF85" s="249"/>
      <c r="GG85" s="249"/>
      <c r="GH85" s="249"/>
      <c r="GI85" s="249"/>
      <c r="GJ85" s="249"/>
      <c r="GK85" s="249"/>
      <c r="GL85" s="249"/>
      <c r="GM85" s="249"/>
      <c r="GN85" s="249"/>
      <c r="GO85" s="249"/>
      <c r="GP85" s="249"/>
      <c r="GQ85" s="249"/>
      <c r="GR85" s="249"/>
    </row>
    <row r="86" spans="1:200" s="247" customFormat="1" x14ac:dyDescent="0.25">
      <c r="A86" s="267"/>
      <c r="B86" s="249"/>
      <c r="C86" s="252"/>
      <c r="X86" s="266"/>
      <c r="Z86" s="255"/>
      <c r="AA86" s="250"/>
      <c r="AB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49"/>
      <c r="DJ86" s="249"/>
      <c r="DK86" s="249"/>
      <c r="DL86" s="249"/>
      <c r="DM86" s="249"/>
      <c r="DN86" s="249"/>
      <c r="DO86" s="249"/>
      <c r="DP86" s="249"/>
      <c r="DQ86" s="249"/>
      <c r="DR86" s="249"/>
      <c r="DS86" s="249"/>
      <c r="DT86" s="249"/>
      <c r="DU86" s="249"/>
      <c r="DV86" s="249"/>
      <c r="DW86" s="249"/>
      <c r="DX86" s="249"/>
      <c r="DY86" s="249"/>
      <c r="DZ86" s="249"/>
      <c r="EA86" s="249"/>
      <c r="EB86" s="249"/>
      <c r="EC86" s="249"/>
      <c r="ED86" s="249"/>
      <c r="EE86" s="249"/>
      <c r="EF86" s="249"/>
      <c r="EG86" s="249"/>
      <c r="EH86" s="249"/>
      <c r="EI86" s="249"/>
      <c r="EJ86" s="249"/>
      <c r="EK86" s="249"/>
      <c r="EL86" s="249"/>
      <c r="EM86" s="249"/>
      <c r="EN86" s="249"/>
      <c r="EO86" s="249"/>
      <c r="EP86" s="249"/>
      <c r="EQ86" s="249"/>
      <c r="ER86" s="249"/>
      <c r="ES86" s="249"/>
      <c r="ET86" s="249"/>
      <c r="EU86" s="249"/>
      <c r="EV86" s="249"/>
      <c r="EW86" s="249"/>
      <c r="EX86" s="249"/>
      <c r="EY86" s="249"/>
      <c r="EZ86" s="249"/>
      <c r="FA86" s="249"/>
      <c r="FB86" s="249"/>
      <c r="FC86" s="249"/>
      <c r="FD86" s="249"/>
      <c r="FE86" s="249"/>
      <c r="FF86" s="249"/>
      <c r="FG86" s="249"/>
      <c r="FH86" s="249"/>
      <c r="FI86" s="249"/>
      <c r="FJ86" s="249"/>
      <c r="FK86" s="249"/>
      <c r="FL86" s="249"/>
      <c r="FM86" s="249"/>
      <c r="FN86" s="249"/>
      <c r="FO86" s="249"/>
      <c r="FP86" s="249"/>
      <c r="FQ86" s="249"/>
      <c r="FR86" s="249"/>
      <c r="FS86" s="249"/>
      <c r="FT86" s="249"/>
      <c r="FU86" s="249"/>
      <c r="FV86" s="249"/>
      <c r="FW86" s="249"/>
      <c r="FX86" s="249"/>
      <c r="FY86" s="249"/>
      <c r="FZ86" s="249"/>
      <c r="GA86" s="249"/>
      <c r="GB86" s="249"/>
      <c r="GC86" s="249"/>
      <c r="GD86" s="249"/>
      <c r="GE86" s="249"/>
      <c r="GF86" s="249"/>
      <c r="GG86" s="249"/>
      <c r="GH86" s="249"/>
      <c r="GI86" s="249"/>
      <c r="GJ86" s="249"/>
      <c r="GK86" s="249"/>
      <c r="GL86" s="249"/>
      <c r="GM86" s="249"/>
      <c r="GN86" s="249"/>
      <c r="GO86" s="249"/>
      <c r="GP86" s="249"/>
      <c r="GQ86" s="249"/>
      <c r="GR86" s="249"/>
    </row>
    <row r="87" spans="1:200" s="247" customFormat="1" x14ac:dyDescent="0.25">
      <c r="A87" s="267"/>
      <c r="B87" s="249"/>
      <c r="C87" s="252"/>
      <c r="X87" s="266"/>
      <c r="Z87" s="255"/>
      <c r="AA87" s="250"/>
      <c r="AB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249"/>
      <c r="CI87" s="249"/>
      <c r="CJ87" s="249"/>
      <c r="CK87" s="249"/>
      <c r="CL87" s="249"/>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49"/>
      <c r="DJ87" s="249"/>
      <c r="DK87" s="249"/>
      <c r="DL87" s="249"/>
      <c r="DM87" s="249"/>
      <c r="DN87" s="249"/>
      <c r="DO87" s="249"/>
      <c r="DP87" s="249"/>
      <c r="DQ87" s="249"/>
      <c r="DR87" s="249"/>
      <c r="DS87" s="249"/>
      <c r="DT87" s="249"/>
      <c r="DU87" s="249"/>
      <c r="DV87" s="249"/>
      <c r="DW87" s="249"/>
      <c r="DX87" s="249"/>
      <c r="DY87" s="249"/>
      <c r="DZ87" s="249"/>
      <c r="EA87" s="249"/>
      <c r="EB87" s="249"/>
      <c r="EC87" s="249"/>
      <c r="ED87" s="249"/>
      <c r="EE87" s="249"/>
      <c r="EF87" s="249"/>
      <c r="EG87" s="249"/>
      <c r="EH87" s="249"/>
      <c r="EI87" s="249"/>
      <c r="EJ87" s="249"/>
      <c r="EK87" s="249"/>
      <c r="EL87" s="249"/>
      <c r="EM87" s="249"/>
      <c r="EN87" s="249"/>
      <c r="EO87" s="249"/>
      <c r="EP87" s="249"/>
      <c r="EQ87" s="249"/>
      <c r="ER87" s="249"/>
      <c r="ES87" s="249"/>
      <c r="ET87" s="249"/>
      <c r="EU87" s="249"/>
      <c r="EV87" s="249"/>
      <c r="EW87" s="249"/>
      <c r="EX87" s="249"/>
      <c r="EY87" s="249"/>
      <c r="EZ87" s="249"/>
      <c r="FA87" s="249"/>
      <c r="FB87" s="249"/>
      <c r="FC87" s="249"/>
      <c r="FD87" s="249"/>
      <c r="FE87" s="249"/>
      <c r="FF87" s="249"/>
      <c r="FG87" s="249"/>
      <c r="FH87" s="249"/>
      <c r="FI87" s="249"/>
      <c r="FJ87" s="249"/>
      <c r="FK87" s="249"/>
      <c r="FL87" s="249"/>
      <c r="FM87" s="249"/>
      <c r="FN87" s="249"/>
      <c r="FO87" s="249"/>
      <c r="FP87" s="249"/>
      <c r="FQ87" s="249"/>
      <c r="FR87" s="249"/>
      <c r="FS87" s="249"/>
      <c r="FT87" s="249"/>
      <c r="FU87" s="249"/>
      <c r="FV87" s="249"/>
      <c r="FW87" s="249"/>
      <c r="FX87" s="249"/>
      <c r="FY87" s="249"/>
      <c r="FZ87" s="249"/>
      <c r="GA87" s="249"/>
      <c r="GB87" s="249"/>
      <c r="GC87" s="249"/>
      <c r="GD87" s="249"/>
      <c r="GE87" s="249"/>
      <c r="GF87" s="249"/>
      <c r="GG87" s="249"/>
      <c r="GH87" s="249"/>
      <c r="GI87" s="249"/>
      <c r="GJ87" s="249"/>
      <c r="GK87" s="249"/>
      <c r="GL87" s="249"/>
      <c r="GM87" s="249"/>
      <c r="GN87" s="249"/>
      <c r="GO87" s="249"/>
      <c r="GP87" s="249"/>
      <c r="GQ87" s="249"/>
      <c r="GR87" s="249"/>
    </row>
    <row r="88" spans="1:200" s="247" customFormat="1" x14ac:dyDescent="0.2">
      <c r="A88" s="267"/>
      <c r="B88" s="249"/>
      <c r="C88" s="252"/>
      <c r="X88" s="249"/>
      <c r="Z88" s="255"/>
      <c r="AA88" s="250"/>
      <c r="AB88" s="249"/>
      <c r="AK88" s="249"/>
      <c r="AL88" s="249"/>
      <c r="AM88" s="249"/>
      <c r="AN88" s="249"/>
      <c r="AO88" s="249"/>
      <c r="AP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c r="CE88" s="249"/>
      <c r="CF88" s="249"/>
      <c r="CG88" s="249"/>
      <c r="CH88" s="249"/>
      <c r="CI88" s="249"/>
      <c r="CJ88" s="249"/>
      <c r="CK88" s="249"/>
      <c r="CL88" s="249"/>
      <c r="CM88" s="249"/>
      <c r="CN88" s="249"/>
      <c r="CO88" s="249"/>
      <c r="CP88" s="249"/>
      <c r="CQ88" s="249"/>
      <c r="CR88" s="249"/>
      <c r="CS88" s="249"/>
      <c r="CT88" s="249"/>
      <c r="CU88" s="249"/>
      <c r="CV88" s="249"/>
      <c r="CW88" s="249"/>
      <c r="CX88" s="249"/>
      <c r="CY88" s="249"/>
      <c r="CZ88" s="249"/>
      <c r="DA88" s="249"/>
      <c r="DB88" s="249"/>
      <c r="DC88" s="249"/>
      <c r="DD88" s="249"/>
      <c r="DE88" s="249"/>
      <c r="DF88" s="249"/>
      <c r="DG88" s="249"/>
      <c r="DH88" s="249"/>
      <c r="DI88" s="249"/>
      <c r="DJ88" s="249"/>
      <c r="DK88" s="249"/>
      <c r="DL88" s="249"/>
      <c r="DM88" s="249"/>
      <c r="DN88" s="249"/>
      <c r="DO88" s="249"/>
      <c r="DP88" s="249"/>
      <c r="DQ88" s="249"/>
      <c r="DR88" s="249"/>
      <c r="DS88" s="249"/>
      <c r="DT88" s="249"/>
      <c r="DU88" s="249"/>
      <c r="DV88" s="249"/>
      <c r="DW88" s="249"/>
      <c r="DX88" s="249"/>
      <c r="DY88" s="249"/>
      <c r="DZ88" s="249"/>
      <c r="EA88" s="249"/>
      <c r="EB88" s="249"/>
      <c r="EC88" s="249"/>
      <c r="ED88" s="249"/>
      <c r="EE88" s="249"/>
      <c r="EF88" s="249"/>
      <c r="EG88" s="249"/>
      <c r="EH88" s="249"/>
      <c r="EI88" s="249"/>
      <c r="EJ88" s="249"/>
      <c r="EK88" s="249"/>
      <c r="EL88" s="249"/>
      <c r="EM88" s="249"/>
      <c r="EN88" s="249"/>
      <c r="EO88" s="249"/>
      <c r="EP88" s="249"/>
      <c r="EQ88" s="249"/>
      <c r="ER88" s="249"/>
      <c r="ES88" s="249"/>
      <c r="ET88" s="249"/>
      <c r="EU88" s="249"/>
      <c r="EV88" s="249"/>
      <c r="EW88" s="249"/>
      <c r="EX88" s="249"/>
      <c r="EY88" s="249"/>
      <c r="EZ88" s="249"/>
      <c r="FA88" s="249"/>
      <c r="FB88" s="249"/>
      <c r="FC88" s="249"/>
      <c r="FD88" s="249"/>
      <c r="FE88" s="249"/>
      <c r="FF88" s="249"/>
      <c r="FG88" s="249"/>
      <c r="FH88" s="249"/>
      <c r="FI88" s="249"/>
      <c r="FJ88" s="249"/>
      <c r="FK88" s="249"/>
      <c r="FL88" s="249"/>
      <c r="FM88" s="249"/>
      <c r="FN88" s="249"/>
      <c r="FO88" s="249"/>
      <c r="FP88" s="249"/>
      <c r="FQ88" s="249"/>
      <c r="FR88" s="249"/>
      <c r="FS88" s="249"/>
      <c r="FT88" s="249"/>
      <c r="FU88" s="249"/>
      <c r="FV88" s="249"/>
      <c r="FW88" s="249"/>
      <c r="FX88" s="249"/>
      <c r="FY88" s="249"/>
      <c r="FZ88" s="249"/>
      <c r="GA88" s="249"/>
      <c r="GB88" s="249"/>
      <c r="GC88" s="249"/>
      <c r="GD88" s="249"/>
      <c r="GE88" s="249"/>
      <c r="GF88" s="249"/>
      <c r="GG88" s="249"/>
      <c r="GH88" s="249"/>
      <c r="GI88" s="249"/>
      <c r="GJ88" s="249"/>
      <c r="GK88" s="249"/>
      <c r="GL88" s="249"/>
      <c r="GM88" s="249"/>
      <c r="GN88" s="249"/>
      <c r="GO88" s="249"/>
      <c r="GP88" s="249"/>
      <c r="GQ88" s="249"/>
      <c r="GR88" s="249"/>
    </row>
    <row r="89" spans="1:200" s="247" customFormat="1" x14ac:dyDescent="0.2">
      <c r="A89" s="267"/>
      <c r="B89" s="249"/>
      <c r="C89" s="252"/>
      <c r="X89" s="249"/>
      <c r="Z89" s="255"/>
      <c r="AA89" s="250"/>
      <c r="AB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49"/>
      <c r="DT89" s="249"/>
      <c r="DU89" s="249"/>
      <c r="DV89" s="249"/>
      <c r="DW89" s="249"/>
      <c r="DX89" s="249"/>
      <c r="DY89" s="249"/>
      <c r="DZ89" s="249"/>
      <c r="EA89" s="249"/>
      <c r="EB89" s="249"/>
      <c r="EC89" s="249"/>
      <c r="ED89" s="249"/>
      <c r="EE89" s="249"/>
      <c r="EF89" s="249"/>
      <c r="EG89" s="249"/>
      <c r="EH89" s="249"/>
      <c r="EI89" s="249"/>
      <c r="EJ89" s="249"/>
      <c r="EK89" s="249"/>
      <c r="EL89" s="249"/>
      <c r="EM89" s="249"/>
      <c r="EN89" s="249"/>
      <c r="EO89" s="249"/>
      <c r="EP89" s="249"/>
      <c r="EQ89" s="249"/>
      <c r="ER89" s="249"/>
      <c r="ES89" s="249"/>
      <c r="ET89" s="249"/>
      <c r="EU89" s="249"/>
      <c r="EV89" s="249"/>
      <c r="EW89" s="249"/>
      <c r="EX89" s="249"/>
      <c r="EY89" s="249"/>
      <c r="EZ89" s="249"/>
      <c r="FA89" s="249"/>
      <c r="FB89" s="249"/>
      <c r="FC89" s="249"/>
      <c r="FD89" s="249"/>
      <c r="FE89" s="249"/>
      <c r="FF89" s="249"/>
      <c r="FG89" s="249"/>
      <c r="FH89" s="249"/>
      <c r="FI89" s="249"/>
      <c r="FJ89" s="249"/>
      <c r="FK89" s="249"/>
      <c r="FL89" s="249"/>
      <c r="FM89" s="249"/>
      <c r="FN89" s="249"/>
      <c r="FO89" s="249"/>
      <c r="FP89" s="249"/>
      <c r="FQ89" s="249"/>
      <c r="FR89" s="249"/>
      <c r="FS89" s="249"/>
      <c r="FT89" s="249"/>
      <c r="FU89" s="249"/>
      <c r="FV89" s="249"/>
      <c r="FW89" s="249"/>
      <c r="FX89" s="249"/>
      <c r="FY89" s="249"/>
      <c r="FZ89" s="249"/>
      <c r="GA89" s="249"/>
      <c r="GB89" s="249"/>
      <c r="GC89" s="249"/>
      <c r="GD89" s="249"/>
      <c r="GE89" s="249"/>
      <c r="GF89" s="249"/>
      <c r="GG89" s="249"/>
      <c r="GH89" s="249"/>
      <c r="GI89" s="249"/>
      <c r="GJ89" s="249"/>
      <c r="GK89" s="249"/>
      <c r="GL89" s="249"/>
      <c r="GM89" s="249"/>
      <c r="GN89" s="249"/>
      <c r="GO89" s="249"/>
      <c r="GP89" s="249"/>
      <c r="GQ89" s="249"/>
      <c r="GR89" s="249"/>
    </row>
    <row r="90" spans="1:200" s="247" customFormat="1" x14ac:dyDescent="0.2">
      <c r="A90" s="267"/>
      <c r="B90" s="249"/>
      <c r="C90" s="252"/>
      <c r="X90" s="249"/>
      <c r="Z90" s="255"/>
      <c r="AA90" s="250"/>
      <c r="AB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249"/>
      <c r="CP90" s="249"/>
      <c r="CQ90" s="249"/>
      <c r="CR90" s="249"/>
      <c r="CS90" s="249"/>
      <c r="CT90" s="249"/>
      <c r="CU90" s="249"/>
      <c r="CV90" s="249"/>
      <c r="CW90" s="249"/>
      <c r="CX90" s="249"/>
      <c r="CY90" s="249"/>
      <c r="CZ90" s="249"/>
      <c r="DA90" s="249"/>
      <c r="DB90" s="249"/>
      <c r="DC90" s="249"/>
      <c r="DD90" s="249"/>
      <c r="DE90" s="249"/>
      <c r="DF90" s="249"/>
      <c r="DG90" s="249"/>
      <c r="DH90" s="249"/>
      <c r="DI90" s="249"/>
      <c r="DJ90" s="249"/>
      <c r="DK90" s="249"/>
      <c r="DL90" s="249"/>
      <c r="DM90" s="249"/>
      <c r="DN90" s="249"/>
      <c r="DO90" s="249"/>
      <c r="DP90" s="249"/>
      <c r="DQ90" s="249"/>
      <c r="DR90" s="249"/>
      <c r="DS90" s="249"/>
      <c r="DT90" s="249"/>
      <c r="DU90" s="249"/>
      <c r="DV90" s="249"/>
      <c r="DW90" s="249"/>
      <c r="DX90" s="249"/>
      <c r="DY90" s="249"/>
      <c r="DZ90" s="249"/>
      <c r="EA90" s="249"/>
      <c r="EB90" s="249"/>
      <c r="EC90" s="249"/>
      <c r="ED90" s="249"/>
      <c r="EE90" s="249"/>
      <c r="EF90" s="249"/>
      <c r="EG90" s="249"/>
      <c r="EH90" s="249"/>
      <c r="EI90" s="249"/>
      <c r="EJ90" s="249"/>
      <c r="EK90" s="249"/>
      <c r="EL90" s="249"/>
      <c r="EM90" s="249"/>
      <c r="EN90" s="249"/>
      <c r="EO90" s="249"/>
      <c r="EP90" s="249"/>
      <c r="EQ90" s="249"/>
      <c r="ER90" s="249"/>
      <c r="ES90" s="249"/>
      <c r="ET90" s="249"/>
      <c r="EU90" s="249"/>
      <c r="EV90" s="249"/>
      <c r="EW90" s="249"/>
      <c r="EX90" s="249"/>
      <c r="EY90" s="249"/>
      <c r="EZ90" s="249"/>
      <c r="FA90" s="249"/>
      <c r="FB90" s="249"/>
      <c r="FC90" s="249"/>
      <c r="FD90" s="249"/>
      <c r="FE90" s="249"/>
      <c r="FF90" s="249"/>
      <c r="FG90" s="249"/>
      <c r="FH90" s="249"/>
      <c r="FI90" s="249"/>
      <c r="FJ90" s="249"/>
      <c r="FK90" s="249"/>
      <c r="FL90" s="249"/>
      <c r="FM90" s="249"/>
      <c r="FN90" s="249"/>
      <c r="FO90" s="249"/>
      <c r="FP90" s="249"/>
      <c r="FQ90" s="249"/>
      <c r="FR90" s="249"/>
      <c r="FS90" s="249"/>
      <c r="FT90" s="249"/>
      <c r="FU90" s="249"/>
      <c r="FV90" s="249"/>
      <c r="FW90" s="249"/>
      <c r="FX90" s="249"/>
      <c r="FY90" s="249"/>
      <c r="FZ90" s="249"/>
      <c r="GA90" s="249"/>
      <c r="GB90" s="249"/>
      <c r="GC90" s="249"/>
      <c r="GD90" s="249"/>
      <c r="GE90" s="249"/>
      <c r="GF90" s="249"/>
      <c r="GG90" s="249"/>
      <c r="GH90" s="249"/>
      <c r="GI90" s="249"/>
      <c r="GJ90" s="249"/>
      <c r="GK90" s="249"/>
      <c r="GL90" s="249"/>
      <c r="GM90" s="249"/>
      <c r="GN90" s="249"/>
      <c r="GO90" s="249"/>
      <c r="GP90" s="249"/>
      <c r="GQ90" s="249"/>
      <c r="GR90" s="249"/>
    </row>
    <row r="91" spans="1:200" s="247" customFormat="1" x14ac:dyDescent="0.2">
      <c r="A91" s="267"/>
      <c r="B91" s="249"/>
      <c r="C91" s="252"/>
      <c r="X91" s="249"/>
      <c r="Z91" s="255"/>
      <c r="AA91" s="250"/>
      <c r="AB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49"/>
      <c r="CA91" s="249"/>
      <c r="CB91" s="249"/>
      <c r="CC91" s="249"/>
      <c r="CD91" s="249"/>
      <c r="CE91" s="249"/>
      <c r="CF91" s="249"/>
      <c r="CG91" s="249"/>
      <c r="CH91" s="249"/>
      <c r="CI91" s="249"/>
      <c r="CJ91" s="249"/>
      <c r="CK91" s="249"/>
      <c r="CL91" s="249"/>
      <c r="CM91" s="249"/>
      <c r="CN91" s="249"/>
      <c r="CO91" s="249"/>
      <c r="CP91" s="249"/>
      <c r="CQ91" s="249"/>
      <c r="CR91" s="249"/>
      <c r="CS91" s="249"/>
      <c r="CT91" s="249"/>
      <c r="CU91" s="249"/>
      <c r="CV91" s="249"/>
      <c r="CW91" s="249"/>
      <c r="CX91" s="249"/>
      <c r="CY91" s="249"/>
      <c r="CZ91" s="249"/>
      <c r="DA91" s="249"/>
      <c r="DB91" s="249"/>
      <c r="DC91" s="249"/>
      <c r="DD91" s="249"/>
      <c r="DE91" s="249"/>
      <c r="DF91" s="249"/>
      <c r="DG91" s="249"/>
      <c r="DH91" s="249"/>
      <c r="DI91" s="249"/>
      <c r="DJ91" s="249"/>
      <c r="DK91" s="249"/>
      <c r="DL91" s="249"/>
      <c r="DM91" s="249"/>
      <c r="DN91" s="249"/>
      <c r="DO91" s="249"/>
      <c r="DP91" s="249"/>
      <c r="DQ91" s="249"/>
      <c r="DR91" s="249"/>
      <c r="DS91" s="249"/>
      <c r="DT91" s="249"/>
      <c r="DU91" s="249"/>
      <c r="DV91" s="249"/>
      <c r="DW91" s="249"/>
      <c r="DX91" s="249"/>
      <c r="DY91" s="249"/>
      <c r="DZ91" s="249"/>
      <c r="EA91" s="249"/>
      <c r="EB91" s="249"/>
      <c r="EC91" s="249"/>
      <c r="ED91" s="249"/>
      <c r="EE91" s="249"/>
      <c r="EF91" s="249"/>
      <c r="EG91" s="249"/>
      <c r="EH91" s="249"/>
      <c r="EI91" s="249"/>
      <c r="EJ91" s="249"/>
      <c r="EK91" s="249"/>
      <c r="EL91" s="249"/>
      <c r="EM91" s="249"/>
      <c r="EN91" s="249"/>
      <c r="EO91" s="249"/>
      <c r="EP91" s="249"/>
      <c r="EQ91" s="249"/>
      <c r="ER91" s="249"/>
      <c r="ES91" s="249"/>
      <c r="ET91" s="249"/>
      <c r="EU91" s="249"/>
      <c r="EV91" s="249"/>
      <c r="EW91" s="249"/>
      <c r="EX91" s="249"/>
      <c r="EY91" s="249"/>
      <c r="EZ91" s="249"/>
      <c r="FA91" s="249"/>
      <c r="FB91" s="249"/>
      <c r="FC91" s="249"/>
      <c r="FD91" s="249"/>
      <c r="FE91" s="249"/>
      <c r="FF91" s="249"/>
      <c r="FG91" s="249"/>
      <c r="FH91" s="249"/>
      <c r="FI91" s="249"/>
      <c r="FJ91" s="249"/>
      <c r="FK91" s="249"/>
      <c r="FL91" s="249"/>
      <c r="FM91" s="249"/>
      <c r="FN91" s="249"/>
      <c r="FO91" s="249"/>
      <c r="FP91" s="249"/>
      <c r="FQ91" s="249"/>
      <c r="FR91" s="249"/>
      <c r="FS91" s="249"/>
      <c r="FT91" s="249"/>
      <c r="FU91" s="249"/>
      <c r="FV91" s="249"/>
      <c r="FW91" s="249"/>
      <c r="FX91" s="249"/>
      <c r="FY91" s="249"/>
      <c r="FZ91" s="249"/>
      <c r="GA91" s="249"/>
      <c r="GB91" s="249"/>
      <c r="GC91" s="249"/>
      <c r="GD91" s="249"/>
      <c r="GE91" s="249"/>
      <c r="GF91" s="249"/>
      <c r="GG91" s="249"/>
      <c r="GH91" s="249"/>
      <c r="GI91" s="249"/>
      <c r="GJ91" s="249"/>
      <c r="GK91" s="249"/>
      <c r="GL91" s="249"/>
      <c r="GM91" s="249"/>
      <c r="GN91" s="249"/>
      <c r="GO91" s="249"/>
      <c r="GP91" s="249"/>
      <c r="GQ91" s="249"/>
      <c r="GR91" s="249"/>
    </row>
    <row r="92" spans="1:200" s="247" customFormat="1" x14ac:dyDescent="0.2">
      <c r="A92" s="267"/>
      <c r="B92" s="249"/>
      <c r="C92" s="252"/>
      <c r="X92" s="254"/>
      <c r="Z92" s="255"/>
      <c r="AA92" s="250"/>
      <c r="AB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49"/>
      <c r="CA92" s="249"/>
      <c r="CB92" s="249"/>
      <c r="CC92" s="249"/>
      <c r="CD92" s="249"/>
      <c r="CE92" s="249"/>
      <c r="CF92" s="249"/>
      <c r="CG92" s="249"/>
      <c r="CH92" s="249"/>
      <c r="CI92" s="249"/>
      <c r="CJ92" s="249"/>
      <c r="CK92" s="249"/>
      <c r="CL92" s="249"/>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I92" s="249"/>
      <c r="DJ92" s="249"/>
      <c r="DK92" s="249"/>
      <c r="DL92" s="249"/>
      <c r="DM92" s="249"/>
      <c r="DN92" s="249"/>
      <c r="DO92" s="249"/>
      <c r="DP92" s="249"/>
      <c r="DQ92" s="249"/>
      <c r="DR92" s="249"/>
      <c r="DS92" s="249"/>
      <c r="DT92" s="249"/>
      <c r="DU92" s="249"/>
      <c r="DV92" s="249"/>
      <c r="DW92" s="249"/>
      <c r="DX92" s="249"/>
      <c r="DY92" s="249"/>
      <c r="DZ92" s="249"/>
      <c r="EA92" s="249"/>
      <c r="EB92" s="249"/>
      <c r="EC92" s="249"/>
      <c r="ED92" s="249"/>
      <c r="EE92" s="249"/>
      <c r="EF92" s="249"/>
      <c r="EG92" s="249"/>
      <c r="EH92" s="249"/>
      <c r="EI92" s="249"/>
      <c r="EJ92" s="249"/>
      <c r="EK92" s="249"/>
      <c r="EL92" s="249"/>
      <c r="EM92" s="249"/>
      <c r="EN92" s="249"/>
      <c r="EO92" s="249"/>
      <c r="EP92" s="249"/>
      <c r="EQ92" s="249"/>
      <c r="ER92" s="249"/>
      <c r="ES92" s="249"/>
      <c r="ET92" s="249"/>
      <c r="EU92" s="249"/>
      <c r="EV92" s="249"/>
      <c r="EW92" s="249"/>
      <c r="EX92" s="249"/>
      <c r="EY92" s="249"/>
      <c r="EZ92" s="249"/>
      <c r="FA92" s="249"/>
      <c r="FB92" s="249"/>
      <c r="FC92" s="249"/>
      <c r="FD92" s="249"/>
      <c r="FE92" s="249"/>
      <c r="FF92" s="249"/>
      <c r="FG92" s="249"/>
      <c r="FH92" s="249"/>
      <c r="FI92" s="249"/>
      <c r="FJ92" s="249"/>
      <c r="FK92" s="249"/>
      <c r="FL92" s="249"/>
      <c r="FM92" s="249"/>
      <c r="FN92" s="249"/>
      <c r="FO92" s="249"/>
      <c r="FP92" s="249"/>
      <c r="FQ92" s="249"/>
      <c r="FR92" s="249"/>
      <c r="FS92" s="249"/>
      <c r="FT92" s="249"/>
      <c r="FU92" s="249"/>
      <c r="FV92" s="249"/>
      <c r="FW92" s="249"/>
      <c r="FX92" s="249"/>
      <c r="FY92" s="249"/>
      <c r="FZ92" s="249"/>
      <c r="GA92" s="249"/>
      <c r="GB92" s="249"/>
      <c r="GC92" s="249"/>
      <c r="GD92" s="249"/>
      <c r="GE92" s="249"/>
      <c r="GF92" s="249"/>
      <c r="GG92" s="249"/>
      <c r="GH92" s="249"/>
      <c r="GI92" s="249"/>
      <c r="GJ92" s="249"/>
      <c r="GK92" s="249"/>
      <c r="GL92" s="249"/>
      <c r="GM92" s="249"/>
      <c r="GN92" s="249"/>
      <c r="GO92" s="249"/>
      <c r="GP92" s="249"/>
      <c r="GQ92" s="249"/>
      <c r="GR92" s="249"/>
    </row>
    <row r="93" spans="1:200" s="247" customFormat="1" x14ac:dyDescent="0.25">
      <c r="A93" s="267"/>
      <c r="B93" s="249"/>
      <c r="C93" s="252"/>
      <c r="X93" s="266"/>
      <c r="Z93" s="255"/>
      <c r="AA93" s="250"/>
      <c r="AB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49"/>
      <c r="DT93" s="249"/>
      <c r="DU93" s="249"/>
      <c r="DV93" s="249"/>
      <c r="DW93" s="249"/>
      <c r="DX93" s="249"/>
      <c r="DY93" s="249"/>
      <c r="DZ93" s="249"/>
      <c r="EA93" s="249"/>
      <c r="EB93" s="249"/>
      <c r="EC93" s="249"/>
      <c r="ED93" s="249"/>
      <c r="EE93" s="249"/>
      <c r="EF93" s="249"/>
      <c r="EG93" s="249"/>
      <c r="EH93" s="249"/>
      <c r="EI93" s="249"/>
      <c r="EJ93" s="249"/>
      <c r="EK93" s="249"/>
      <c r="EL93" s="249"/>
      <c r="EM93" s="249"/>
      <c r="EN93" s="249"/>
      <c r="EO93" s="249"/>
      <c r="EP93" s="249"/>
      <c r="EQ93" s="249"/>
      <c r="ER93" s="249"/>
      <c r="ES93" s="249"/>
      <c r="ET93" s="249"/>
      <c r="EU93" s="249"/>
      <c r="EV93" s="249"/>
      <c r="EW93" s="249"/>
      <c r="EX93" s="249"/>
      <c r="EY93" s="249"/>
      <c r="EZ93" s="249"/>
      <c r="FA93" s="249"/>
      <c r="FB93" s="249"/>
      <c r="FC93" s="249"/>
      <c r="FD93" s="249"/>
      <c r="FE93" s="249"/>
      <c r="FF93" s="249"/>
      <c r="FG93" s="249"/>
      <c r="FH93" s="249"/>
      <c r="FI93" s="249"/>
      <c r="FJ93" s="249"/>
      <c r="FK93" s="249"/>
      <c r="FL93" s="249"/>
      <c r="FM93" s="249"/>
      <c r="FN93" s="249"/>
      <c r="FO93" s="249"/>
      <c r="FP93" s="249"/>
      <c r="FQ93" s="249"/>
      <c r="FR93" s="249"/>
      <c r="FS93" s="249"/>
      <c r="FT93" s="249"/>
      <c r="FU93" s="249"/>
      <c r="FV93" s="249"/>
      <c r="FW93" s="249"/>
      <c r="FX93" s="249"/>
      <c r="FY93" s="249"/>
      <c r="FZ93" s="249"/>
      <c r="GA93" s="249"/>
      <c r="GB93" s="249"/>
      <c r="GC93" s="249"/>
      <c r="GD93" s="249"/>
      <c r="GE93" s="249"/>
      <c r="GF93" s="249"/>
      <c r="GG93" s="249"/>
      <c r="GH93" s="249"/>
      <c r="GI93" s="249"/>
      <c r="GJ93" s="249"/>
      <c r="GK93" s="249"/>
      <c r="GL93" s="249"/>
      <c r="GM93" s="249"/>
      <c r="GN93" s="249"/>
      <c r="GO93" s="249"/>
      <c r="GP93" s="249"/>
      <c r="GQ93" s="249"/>
      <c r="GR93" s="249"/>
    </row>
    <row r="94" spans="1:200" s="247" customFormat="1" x14ac:dyDescent="0.25">
      <c r="A94" s="267"/>
      <c r="B94" s="249"/>
      <c r="C94" s="252"/>
      <c r="X94" s="266"/>
      <c r="Z94" s="255"/>
      <c r="AA94" s="250"/>
      <c r="AB94" s="249"/>
      <c r="AK94" s="249"/>
      <c r="AL94" s="249"/>
      <c r="AM94" s="249"/>
      <c r="AN94" s="249"/>
      <c r="AO94" s="249"/>
      <c r="AP94" s="249"/>
      <c r="AQ94" s="249"/>
      <c r="AR94" s="249"/>
      <c r="AS94" s="249"/>
      <c r="AT94" s="249"/>
      <c r="AU94" s="249"/>
      <c r="AV94" s="249"/>
      <c r="AW94" s="249"/>
      <c r="AX94" s="249"/>
      <c r="AY94" s="249"/>
      <c r="AZ94" s="249"/>
      <c r="BA94" s="249"/>
      <c r="BB94" s="249"/>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49"/>
      <c r="CA94" s="249"/>
      <c r="CB94" s="249"/>
      <c r="CC94" s="249"/>
      <c r="CD94" s="249"/>
      <c r="CE94" s="249"/>
      <c r="CF94" s="249"/>
      <c r="CG94" s="249"/>
      <c r="CH94" s="249"/>
      <c r="CI94" s="249"/>
      <c r="CJ94" s="249"/>
      <c r="CK94" s="249"/>
      <c r="CL94" s="249"/>
      <c r="CM94" s="249"/>
      <c r="CN94" s="249"/>
      <c r="CO94" s="249"/>
      <c r="CP94" s="249"/>
      <c r="CQ94" s="249"/>
      <c r="CR94" s="249"/>
      <c r="CS94" s="249"/>
      <c r="CT94" s="249"/>
      <c r="CU94" s="249"/>
      <c r="CV94" s="249"/>
      <c r="CW94" s="249"/>
      <c r="CX94" s="249"/>
      <c r="CY94" s="249"/>
      <c r="CZ94" s="249"/>
      <c r="DA94" s="249"/>
      <c r="DB94" s="249"/>
      <c r="DC94" s="249"/>
      <c r="DD94" s="249"/>
      <c r="DE94" s="249"/>
      <c r="DF94" s="249"/>
      <c r="DG94" s="249"/>
      <c r="DH94" s="249"/>
      <c r="DI94" s="249"/>
      <c r="DJ94" s="249"/>
      <c r="DK94" s="249"/>
      <c r="DL94" s="249"/>
      <c r="DM94" s="249"/>
      <c r="DN94" s="249"/>
      <c r="DO94" s="249"/>
      <c r="DP94" s="249"/>
      <c r="DQ94" s="249"/>
      <c r="DR94" s="249"/>
      <c r="DS94" s="249"/>
      <c r="DT94" s="249"/>
      <c r="DU94" s="249"/>
      <c r="DV94" s="249"/>
      <c r="DW94" s="249"/>
      <c r="DX94" s="249"/>
      <c r="DY94" s="249"/>
      <c r="DZ94" s="249"/>
      <c r="EA94" s="249"/>
      <c r="EB94" s="249"/>
      <c r="EC94" s="249"/>
      <c r="ED94" s="249"/>
      <c r="EE94" s="249"/>
      <c r="EF94" s="249"/>
      <c r="EG94" s="249"/>
      <c r="EH94" s="249"/>
      <c r="EI94" s="249"/>
      <c r="EJ94" s="249"/>
      <c r="EK94" s="249"/>
      <c r="EL94" s="249"/>
      <c r="EM94" s="249"/>
      <c r="EN94" s="249"/>
      <c r="EO94" s="249"/>
      <c r="EP94" s="249"/>
      <c r="EQ94" s="249"/>
      <c r="ER94" s="249"/>
      <c r="ES94" s="249"/>
      <c r="ET94" s="249"/>
      <c r="EU94" s="249"/>
      <c r="EV94" s="249"/>
      <c r="EW94" s="249"/>
      <c r="EX94" s="249"/>
      <c r="EY94" s="249"/>
      <c r="EZ94" s="249"/>
      <c r="FA94" s="249"/>
      <c r="FB94" s="249"/>
      <c r="FC94" s="249"/>
      <c r="FD94" s="249"/>
      <c r="FE94" s="249"/>
      <c r="FF94" s="249"/>
      <c r="FG94" s="249"/>
      <c r="FH94" s="249"/>
      <c r="FI94" s="249"/>
      <c r="FJ94" s="249"/>
      <c r="FK94" s="249"/>
      <c r="FL94" s="249"/>
      <c r="FM94" s="249"/>
      <c r="FN94" s="249"/>
      <c r="FO94" s="249"/>
      <c r="FP94" s="249"/>
      <c r="FQ94" s="249"/>
      <c r="FR94" s="249"/>
      <c r="FS94" s="249"/>
      <c r="FT94" s="249"/>
      <c r="FU94" s="249"/>
      <c r="FV94" s="249"/>
      <c r="FW94" s="249"/>
      <c r="FX94" s="249"/>
      <c r="FY94" s="249"/>
      <c r="FZ94" s="249"/>
      <c r="GA94" s="249"/>
      <c r="GB94" s="249"/>
      <c r="GC94" s="249"/>
      <c r="GD94" s="249"/>
      <c r="GE94" s="249"/>
      <c r="GF94" s="249"/>
      <c r="GG94" s="249"/>
      <c r="GH94" s="249"/>
      <c r="GI94" s="249"/>
      <c r="GJ94" s="249"/>
      <c r="GK94" s="249"/>
      <c r="GL94" s="249"/>
      <c r="GM94" s="249"/>
      <c r="GN94" s="249"/>
      <c r="GO94" s="249"/>
      <c r="GP94" s="249"/>
      <c r="GQ94" s="249"/>
      <c r="GR94" s="249"/>
    </row>
    <row r="95" spans="1:200" s="247" customFormat="1" x14ac:dyDescent="0.25">
      <c r="A95" s="267"/>
      <c r="B95" s="249"/>
      <c r="C95" s="252"/>
      <c r="X95" s="266"/>
      <c r="Z95" s="255"/>
      <c r="AA95" s="250"/>
      <c r="AB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c r="EI95" s="249"/>
      <c r="EJ95" s="249"/>
      <c r="EK95" s="249"/>
      <c r="EL95" s="249"/>
      <c r="EM95" s="249"/>
      <c r="EN95" s="249"/>
      <c r="EO95" s="249"/>
      <c r="EP95" s="249"/>
      <c r="EQ95" s="249"/>
      <c r="ER95" s="249"/>
      <c r="ES95" s="249"/>
      <c r="ET95" s="249"/>
      <c r="EU95" s="249"/>
      <c r="EV95" s="249"/>
      <c r="EW95" s="249"/>
      <c r="EX95" s="249"/>
      <c r="EY95" s="249"/>
      <c r="EZ95" s="249"/>
      <c r="FA95" s="249"/>
      <c r="FB95" s="249"/>
      <c r="FC95" s="249"/>
      <c r="FD95" s="249"/>
      <c r="FE95" s="249"/>
      <c r="FF95" s="249"/>
      <c r="FG95" s="249"/>
      <c r="FH95" s="249"/>
      <c r="FI95" s="249"/>
      <c r="FJ95" s="249"/>
      <c r="FK95" s="249"/>
      <c r="FL95" s="249"/>
      <c r="FM95" s="249"/>
      <c r="FN95" s="249"/>
      <c r="FO95" s="249"/>
      <c r="FP95" s="249"/>
      <c r="FQ95" s="249"/>
      <c r="FR95" s="249"/>
      <c r="FS95" s="249"/>
      <c r="FT95" s="249"/>
      <c r="FU95" s="249"/>
      <c r="FV95" s="249"/>
      <c r="FW95" s="249"/>
      <c r="FX95" s="249"/>
      <c r="FY95" s="249"/>
      <c r="FZ95" s="249"/>
      <c r="GA95" s="249"/>
      <c r="GB95" s="249"/>
      <c r="GC95" s="249"/>
      <c r="GD95" s="249"/>
      <c r="GE95" s="249"/>
      <c r="GF95" s="249"/>
      <c r="GG95" s="249"/>
      <c r="GH95" s="249"/>
      <c r="GI95" s="249"/>
      <c r="GJ95" s="249"/>
      <c r="GK95" s="249"/>
      <c r="GL95" s="249"/>
      <c r="GM95" s="249"/>
      <c r="GN95" s="249"/>
      <c r="GO95" s="249"/>
      <c r="GP95" s="249"/>
      <c r="GQ95" s="249"/>
      <c r="GR95" s="249"/>
    </row>
    <row r="96" spans="1:200" s="247" customFormat="1" x14ac:dyDescent="0.2">
      <c r="A96" s="267"/>
      <c r="B96" s="249"/>
      <c r="C96" s="252"/>
      <c r="X96" s="249"/>
      <c r="Z96" s="255"/>
      <c r="AA96" s="250"/>
      <c r="AB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c r="EI96" s="249"/>
      <c r="EJ96" s="249"/>
      <c r="EK96" s="249"/>
      <c r="EL96" s="249"/>
      <c r="EM96" s="249"/>
      <c r="EN96" s="249"/>
      <c r="EO96" s="249"/>
      <c r="EP96" s="249"/>
      <c r="EQ96" s="249"/>
      <c r="ER96" s="249"/>
      <c r="ES96" s="249"/>
      <c r="ET96" s="249"/>
      <c r="EU96" s="249"/>
      <c r="EV96" s="249"/>
      <c r="EW96" s="249"/>
      <c r="EX96" s="249"/>
      <c r="EY96" s="249"/>
      <c r="EZ96" s="249"/>
      <c r="FA96" s="249"/>
      <c r="FB96" s="249"/>
      <c r="FC96" s="249"/>
      <c r="FD96" s="249"/>
      <c r="FE96" s="249"/>
      <c r="FF96" s="249"/>
      <c r="FG96" s="249"/>
      <c r="FH96" s="249"/>
      <c r="FI96" s="249"/>
      <c r="FJ96" s="249"/>
      <c r="FK96" s="249"/>
      <c r="FL96" s="249"/>
      <c r="FM96" s="249"/>
      <c r="FN96" s="249"/>
      <c r="FO96" s="249"/>
      <c r="FP96" s="249"/>
      <c r="FQ96" s="249"/>
      <c r="FR96" s="249"/>
      <c r="FS96" s="249"/>
      <c r="FT96" s="249"/>
      <c r="FU96" s="249"/>
      <c r="FV96" s="249"/>
      <c r="FW96" s="249"/>
      <c r="FX96" s="249"/>
      <c r="FY96" s="249"/>
      <c r="FZ96" s="249"/>
      <c r="GA96" s="249"/>
      <c r="GB96" s="249"/>
      <c r="GC96" s="249"/>
      <c r="GD96" s="249"/>
      <c r="GE96" s="249"/>
      <c r="GF96" s="249"/>
      <c r="GG96" s="249"/>
      <c r="GH96" s="249"/>
      <c r="GI96" s="249"/>
      <c r="GJ96" s="249"/>
      <c r="GK96" s="249"/>
      <c r="GL96" s="249"/>
      <c r="GM96" s="249"/>
      <c r="GN96" s="249"/>
      <c r="GO96" s="249"/>
      <c r="GP96" s="249"/>
      <c r="GQ96" s="249"/>
      <c r="GR96" s="249"/>
    </row>
    <row r="97" spans="1:200" s="247" customFormat="1" x14ac:dyDescent="0.2">
      <c r="A97" s="267"/>
      <c r="B97" s="249"/>
      <c r="C97" s="252"/>
      <c r="X97" s="249"/>
      <c r="Z97" s="255"/>
      <c r="AA97" s="250"/>
      <c r="AB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49"/>
      <c r="CA97" s="249"/>
      <c r="CB97" s="249"/>
      <c r="CC97" s="249"/>
      <c r="CD97" s="249"/>
      <c r="CE97" s="249"/>
      <c r="CF97" s="249"/>
      <c r="CG97" s="249"/>
      <c r="CH97" s="249"/>
      <c r="CI97" s="249"/>
      <c r="CJ97" s="249"/>
      <c r="CK97" s="249"/>
      <c r="CL97" s="249"/>
      <c r="CM97" s="249"/>
      <c r="CN97" s="249"/>
      <c r="CO97" s="249"/>
      <c r="CP97" s="249"/>
      <c r="CQ97" s="249"/>
      <c r="CR97" s="249"/>
      <c r="CS97" s="249"/>
      <c r="CT97" s="249"/>
      <c r="CU97" s="249"/>
      <c r="CV97" s="249"/>
      <c r="CW97" s="249"/>
      <c r="CX97" s="249"/>
      <c r="CY97" s="249"/>
      <c r="CZ97" s="249"/>
      <c r="DA97" s="249"/>
      <c r="DB97" s="249"/>
      <c r="DC97" s="249"/>
      <c r="DD97" s="249"/>
      <c r="DE97" s="249"/>
      <c r="DF97" s="249"/>
      <c r="DG97" s="249"/>
      <c r="DH97" s="249"/>
      <c r="DI97" s="249"/>
      <c r="DJ97" s="249"/>
      <c r="DK97" s="249"/>
      <c r="DL97" s="249"/>
      <c r="DM97" s="249"/>
      <c r="DN97" s="249"/>
      <c r="DO97" s="249"/>
      <c r="DP97" s="249"/>
      <c r="DQ97" s="249"/>
      <c r="DR97" s="249"/>
      <c r="DS97" s="249"/>
      <c r="DT97" s="249"/>
      <c r="DU97" s="249"/>
      <c r="DV97" s="249"/>
      <c r="DW97" s="249"/>
      <c r="DX97" s="249"/>
      <c r="DY97" s="249"/>
      <c r="DZ97" s="249"/>
      <c r="EA97" s="249"/>
      <c r="EB97" s="249"/>
      <c r="EC97" s="249"/>
      <c r="ED97" s="249"/>
      <c r="EE97" s="249"/>
      <c r="EF97" s="249"/>
      <c r="EG97" s="249"/>
      <c r="EH97" s="249"/>
      <c r="EI97" s="249"/>
      <c r="EJ97" s="249"/>
      <c r="EK97" s="249"/>
      <c r="EL97" s="249"/>
      <c r="EM97" s="249"/>
      <c r="EN97" s="249"/>
      <c r="EO97" s="249"/>
      <c r="EP97" s="249"/>
      <c r="EQ97" s="249"/>
      <c r="ER97" s="249"/>
      <c r="ES97" s="249"/>
      <c r="ET97" s="249"/>
      <c r="EU97" s="249"/>
      <c r="EV97" s="249"/>
      <c r="EW97" s="249"/>
      <c r="EX97" s="249"/>
      <c r="EY97" s="249"/>
      <c r="EZ97" s="249"/>
      <c r="FA97" s="249"/>
      <c r="FB97" s="249"/>
      <c r="FC97" s="249"/>
      <c r="FD97" s="249"/>
      <c r="FE97" s="249"/>
      <c r="FF97" s="249"/>
      <c r="FG97" s="249"/>
      <c r="FH97" s="249"/>
      <c r="FI97" s="249"/>
      <c r="FJ97" s="249"/>
      <c r="FK97" s="249"/>
      <c r="FL97" s="249"/>
      <c r="FM97" s="249"/>
      <c r="FN97" s="249"/>
      <c r="FO97" s="249"/>
      <c r="FP97" s="249"/>
      <c r="FQ97" s="249"/>
      <c r="FR97" s="249"/>
      <c r="FS97" s="249"/>
      <c r="FT97" s="249"/>
      <c r="FU97" s="249"/>
      <c r="FV97" s="249"/>
      <c r="FW97" s="249"/>
      <c r="FX97" s="249"/>
      <c r="FY97" s="249"/>
      <c r="FZ97" s="249"/>
      <c r="GA97" s="249"/>
      <c r="GB97" s="249"/>
      <c r="GC97" s="249"/>
      <c r="GD97" s="249"/>
      <c r="GE97" s="249"/>
      <c r="GF97" s="249"/>
      <c r="GG97" s="249"/>
      <c r="GH97" s="249"/>
      <c r="GI97" s="249"/>
      <c r="GJ97" s="249"/>
      <c r="GK97" s="249"/>
      <c r="GL97" s="249"/>
      <c r="GM97" s="249"/>
      <c r="GN97" s="249"/>
      <c r="GO97" s="249"/>
      <c r="GP97" s="249"/>
      <c r="GQ97" s="249"/>
      <c r="GR97" s="249"/>
    </row>
    <row r="98" spans="1:200" s="247" customFormat="1" x14ac:dyDescent="0.2">
      <c r="A98" s="267"/>
      <c r="B98" s="249"/>
      <c r="C98" s="252"/>
      <c r="X98" s="249"/>
      <c r="Z98" s="255"/>
      <c r="AA98" s="250"/>
      <c r="AB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49"/>
      <c r="CA98" s="249"/>
      <c r="CB98" s="249"/>
      <c r="CC98" s="249"/>
      <c r="CD98" s="249"/>
      <c r="CE98" s="249"/>
      <c r="CF98" s="249"/>
      <c r="CG98" s="249"/>
      <c r="CH98" s="249"/>
      <c r="CI98" s="249"/>
      <c r="CJ98" s="249"/>
      <c r="CK98" s="249"/>
      <c r="CL98" s="249"/>
      <c r="CM98" s="249"/>
      <c r="CN98" s="249"/>
      <c r="CO98" s="249"/>
      <c r="CP98" s="249"/>
      <c r="CQ98" s="249"/>
      <c r="CR98" s="249"/>
      <c r="CS98" s="249"/>
      <c r="CT98" s="249"/>
      <c r="CU98" s="249"/>
      <c r="CV98" s="249"/>
      <c r="CW98" s="249"/>
      <c r="CX98" s="249"/>
      <c r="CY98" s="249"/>
      <c r="CZ98" s="249"/>
      <c r="DA98" s="249"/>
      <c r="DB98" s="249"/>
      <c r="DC98" s="249"/>
      <c r="DD98" s="249"/>
      <c r="DE98" s="249"/>
      <c r="DF98" s="249"/>
      <c r="DG98" s="249"/>
      <c r="DH98" s="249"/>
      <c r="DI98" s="249"/>
      <c r="DJ98" s="249"/>
      <c r="DK98" s="249"/>
      <c r="DL98" s="249"/>
      <c r="DM98" s="249"/>
      <c r="DN98" s="249"/>
      <c r="DO98" s="249"/>
      <c r="DP98" s="249"/>
      <c r="DQ98" s="249"/>
      <c r="DR98" s="249"/>
      <c r="DS98" s="249"/>
      <c r="DT98" s="249"/>
      <c r="DU98" s="249"/>
      <c r="DV98" s="249"/>
      <c r="DW98" s="249"/>
      <c r="DX98" s="249"/>
      <c r="DY98" s="249"/>
      <c r="DZ98" s="249"/>
      <c r="EA98" s="249"/>
      <c r="EB98" s="249"/>
      <c r="EC98" s="249"/>
      <c r="ED98" s="249"/>
      <c r="EE98" s="249"/>
      <c r="EF98" s="249"/>
      <c r="EG98" s="249"/>
      <c r="EH98" s="249"/>
      <c r="EI98" s="249"/>
      <c r="EJ98" s="249"/>
      <c r="EK98" s="249"/>
      <c r="EL98" s="249"/>
      <c r="EM98" s="249"/>
      <c r="EN98" s="249"/>
      <c r="EO98" s="249"/>
      <c r="EP98" s="249"/>
      <c r="EQ98" s="249"/>
      <c r="ER98" s="249"/>
      <c r="ES98" s="249"/>
      <c r="ET98" s="249"/>
      <c r="EU98" s="249"/>
      <c r="EV98" s="249"/>
      <c r="EW98" s="249"/>
      <c r="EX98" s="249"/>
      <c r="EY98" s="249"/>
      <c r="EZ98" s="249"/>
      <c r="FA98" s="249"/>
      <c r="FB98" s="249"/>
      <c r="FC98" s="249"/>
      <c r="FD98" s="249"/>
      <c r="FE98" s="249"/>
      <c r="FF98" s="249"/>
      <c r="FG98" s="249"/>
      <c r="FH98" s="249"/>
      <c r="FI98" s="249"/>
      <c r="FJ98" s="249"/>
      <c r="FK98" s="249"/>
      <c r="FL98" s="249"/>
      <c r="FM98" s="249"/>
      <c r="FN98" s="249"/>
      <c r="FO98" s="249"/>
      <c r="FP98" s="249"/>
      <c r="FQ98" s="249"/>
      <c r="FR98" s="249"/>
      <c r="FS98" s="249"/>
      <c r="FT98" s="249"/>
      <c r="FU98" s="249"/>
      <c r="FV98" s="249"/>
      <c r="FW98" s="249"/>
      <c r="FX98" s="249"/>
      <c r="FY98" s="249"/>
      <c r="FZ98" s="249"/>
      <c r="GA98" s="249"/>
      <c r="GB98" s="249"/>
      <c r="GC98" s="249"/>
      <c r="GD98" s="249"/>
      <c r="GE98" s="249"/>
      <c r="GF98" s="249"/>
      <c r="GG98" s="249"/>
      <c r="GH98" s="249"/>
      <c r="GI98" s="249"/>
      <c r="GJ98" s="249"/>
      <c r="GK98" s="249"/>
      <c r="GL98" s="249"/>
      <c r="GM98" s="249"/>
      <c r="GN98" s="249"/>
      <c r="GO98" s="249"/>
      <c r="GP98" s="249"/>
      <c r="GQ98" s="249"/>
      <c r="GR98" s="249"/>
    </row>
    <row r="99" spans="1:200" s="247" customFormat="1" x14ac:dyDescent="0.2">
      <c r="A99" s="267"/>
      <c r="B99" s="249"/>
      <c r="C99" s="252"/>
      <c r="X99" s="249"/>
      <c r="Z99" s="255"/>
      <c r="AA99" s="250"/>
      <c r="AB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c r="BI99" s="249"/>
      <c r="BJ99" s="249"/>
      <c r="BK99" s="249"/>
      <c r="BL99" s="249"/>
      <c r="BM99" s="249"/>
      <c r="BN99" s="249"/>
      <c r="BO99" s="249"/>
      <c r="BP99" s="249"/>
      <c r="BQ99" s="249"/>
      <c r="BR99" s="249"/>
      <c r="BS99" s="249"/>
      <c r="BT99" s="249"/>
      <c r="BU99" s="249"/>
      <c r="BV99" s="249"/>
      <c r="BW99" s="249"/>
      <c r="BX99" s="249"/>
      <c r="BY99" s="249"/>
      <c r="BZ99" s="249"/>
      <c r="CA99" s="249"/>
      <c r="CB99" s="249"/>
      <c r="CC99" s="249"/>
      <c r="CD99" s="249"/>
      <c r="CE99" s="249"/>
      <c r="CF99" s="249"/>
      <c r="CG99" s="249"/>
      <c r="CH99" s="249"/>
      <c r="CI99" s="249"/>
      <c r="CJ99" s="249"/>
      <c r="CK99" s="249"/>
      <c r="CL99" s="249"/>
      <c r="CM99" s="249"/>
      <c r="CN99" s="249"/>
      <c r="CO99" s="249"/>
      <c r="CP99" s="249"/>
      <c r="CQ99" s="249"/>
      <c r="CR99" s="249"/>
      <c r="CS99" s="249"/>
      <c r="CT99" s="249"/>
      <c r="CU99" s="249"/>
      <c r="CV99" s="249"/>
      <c r="CW99" s="249"/>
      <c r="CX99" s="249"/>
      <c r="CY99" s="249"/>
      <c r="CZ99" s="249"/>
      <c r="DA99" s="249"/>
      <c r="DB99" s="249"/>
      <c r="DC99" s="249"/>
      <c r="DD99" s="249"/>
      <c r="DE99" s="249"/>
      <c r="DF99" s="249"/>
      <c r="DG99" s="249"/>
      <c r="DH99" s="249"/>
      <c r="DI99" s="249"/>
      <c r="DJ99" s="249"/>
      <c r="DK99" s="249"/>
      <c r="DL99" s="249"/>
      <c r="DM99" s="249"/>
      <c r="DN99" s="249"/>
      <c r="DO99" s="249"/>
      <c r="DP99" s="249"/>
      <c r="DQ99" s="249"/>
      <c r="DR99" s="249"/>
      <c r="DS99" s="249"/>
      <c r="DT99" s="249"/>
      <c r="DU99" s="249"/>
      <c r="DV99" s="249"/>
      <c r="DW99" s="249"/>
      <c r="DX99" s="249"/>
      <c r="DY99" s="249"/>
      <c r="DZ99" s="249"/>
      <c r="EA99" s="249"/>
      <c r="EB99" s="249"/>
      <c r="EC99" s="249"/>
      <c r="ED99" s="249"/>
      <c r="EE99" s="249"/>
      <c r="EF99" s="249"/>
      <c r="EG99" s="249"/>
      <c r="EH99" s="249"/>
      <c r="EI99" s="249"/>
      <c r="EJ99" s="249"/>
      <c r="EK99" s="249"/>
      <c r="EL99" s="249"/>
      <c r="EM99" s="249"/>
      <c r="EN99" s="249"/>
      <c r="EO99" s="249"/>
      <c r="EP99" s="249"/>
      <c r="EQ99" s="249"/>
      <c r="ER99" s="249"/>
      <c r="ES99" s="249"/>
      <c r="ET99" s="249"/>
      <c r="EU99" s="249"/>
      <c r="EV99" s="249"/>
      <c r="EW99" s="249"/>
      <c r="EX99" s="249"/>
      <c r="EY99" s="249"/>
      <c r="EZ99" s="249"/>
      <c r="FA99" s="249"/>
      <c r="FB99" s="249"/>
      <c r="FC99" s="249"/>
      <c r="FD99" s="249"/>
      <c r="FE99" s="249"/>
      <c r="FF99" s="249"/>
      <c r="FG99" s="249"/>
      <c r="FH99" s="249"/>
      <c r="FI99" s="249"/>
      <c r="FJ99" s="249"/>
      <c r="FK99" s="249"/>
      <c r="FL99" s="249"/>
      <c r="FM99" s="249"/>
      <c r="FN99" s="249"/>
      <c r="FO99" s="249"/>
      <c r="FP99" s="249"/>
      <c r="FQ99" s="249"/>
      <c r="FR99" s="249"/>
      <c r="FS99" s="249"/>
      <c r="FT99" s="249"/>
      <c r="FU99" s="249"/>
      <c r="FV99" s="249"/>
      <c r="FW99" s="249"/>
      <c r="FX99" s="249"/>
      <c r="FY99" s="249"/>
      <c r="FZ99" s="249"/>
      <c r="GA99" s="249"/>
      <c r="GB99" s="249"/>
      <c r="GC99" s="249"/>
      <c r="GD99" s="249"/>
      <c r="GE99" s="249"/>
      <c r="GF99" s="249"/>
      <c r="GG99" s="249"/>
      <c r="GH99" s="249"/>
      <c r="GI99" s="249"/>
      <c r="GJ99" s="249"/>
      <c r="GK99" s="249"/>
      <c r="GL99" s="249"/>
      <c r="GM99" s="249"/>
      <c r="GN99" s="249"/>
      <c r="GO99" s="249"/>
      <c r="GP99" s="249"/>
      <c r="GQ99" s="249"/>
      <c r="GR99" s="249"/>
    </row>
    <row r="100" spans="1:200" s="247" customFormat="1" x14ac:dyDescent="0.2">
      <c r="A100" s="267"/>
      <c r="B100" s="249"/>
      <c r="C100" s="252"/>
      <c r="X100" s="249"/>
      <c r="Z100" s="255"/>
      <c r="AA100" s="250"/>
      <c r="AB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49"/>
      <c r="CA100" s="249"/>
      <c r="CB100" s="249"/>
      <c r="CC100" s="249"/>
      <c r="CD100" s="249"/>
      <c r="CE100" s="249"/>
      <c r="CF100" s="249"/>
      <c r="CG100" s="249"/>
      <c r="CH100" s="249"/>
      <c r="CI100" s="249"/>
      <c r="CJ100" s="249"/>
      <c r="CK100" s="249"/>
      <c r="CL100" s="249"/>
      <c r="CM100" s="249"/>
      <c r="CN100" s="249"/>
      <c r="CO100" s="249"/>
      <c r="CP100" s="249"/>
      <c r="CQ100" s="249"/>
      <c r="CR100" s="249"/>
      <c r="CS100" s="249"/>
      <c r="CT100" s="249"/>
      <c r="CU100" s="249"/>
      <c r="CV100" s="249"/>
      <c r="CW100" s="249"/>
      <c r="CX100" s="249"/>
      <c r="CY100" s="249"/>
      <c r="CZ100" s="249"/>
      <c r="DA100" s="249"/>
      <c r="DB100" s="249"/>
      <c r="DC100" s="249"/>
      <c r="DD100" s="249"/>
      <c r="DE100" s="249"/>
      <c r="DF100" s="249"/>
      <c r="DG100" s="249"/>
      <c r="DH100" s="249"/>
      <c r="DI100" s="249"/>
      <c r="DJ100" s="249"/>
      <c r="DK100" s="249"/>
      <c r="DL100" s="249"/>
      <c r="DM100" s="249"/>
      <c r="DN100" s="249"/>
      <c r="DO100" s="249"/>
      <c r="DP100" s="249"/>
      <c r="DQ100" s="249"/>
      <c r="DR100" s="249"/>
      <c r="DS100" s="249"/>
      <c r="DT100" s="249"/>
      <c r="DU100" s="249"/>
      <c r="DV100" s="249"/>
      <c r="DW100" s="249"/>
      <c r="DX100" s="249"/>
      <c r="DY100" s="249"/>
      <c r="DZ100" s="249"/>
      <c r="EA100" s="249"/>
      <c r="EB100" s="249"/>
      <c r="EC100" s="249"/>
      <c r="ED100" s="249"/>
      <c r="EE100" s="249"/>
      <c r="EF100" s="249"/>
      <c r="EG100" s="249"/>
      <c r="EH100" s="249"/>
      <c r="EI100" s="249"/>
      <c r="EJ100" s="249"/>
      <c r="EK100" s="249"/>
      <c r="EL100" s="249"/>
      <c r="EM100" s="249"/>
      <c r="EN100" s="249"/>
      <c r="EO100" s="249"/>
      <c r="EP100" s="249"/>
      <c r="EQ100" s="249"/>
      <c r="ER100" s="249"/>
      <c r="ES100" s="249"/>
      <c r="ET100" s="249"/>
      <c r="EU100" s="249"/>
      <c r="EV100" s="249"/>
      <c r="EW100" s="249"/>
      <c r="EX100" s="249"/>
      <c r="EY100" s="249"/>
      <c r="EZ100" s="249"/>
      <c r="FA100" s="249"/>
      <c r="FB100" s="249"/>
      <c r="FC100" s="249"/>
      <c r="FD100" s="249"/>
      <c r="FE100" s="249"/>
      <c r="FF100" s="249"/>
      <c r="FG100" s="249"/>
      <c r="FH100" s="249"/>
      <c r="FI100" s="249"/>
      <c r="FJ100" s="249"/>
      <c r="FK100" s="249"/>
      <c r="FL100" s="249"/>
      <c r="FM100" s="249"/>
      <c r="FN100" s="249"/>
      <c r="FO100" s="249"/>
      <c r="FP100" s="249"/>
      <c r="FQ100" s="249"/>
      <c r="FR100" s="249"/>
      <c r="FS100" s="249"/>
      <c r="FT100" s="249"/>
      <c r="FU100" s="249"/>
      <c r="FV100" s="249"/>
      <c r="FW100" s="249"/>
      <c r="FX100" s="249"/>
      <c r="FY100" s="249"/>
      <c r="FZ100" s="249"/>
      <c r="GA100" s="249"/>
      <c r="GB100" s="249"/>
      <c r="GC100" s="249"/>
      <c r="GD100" s="249"/>
      <c r="GE100" s="249"/>
      <c r="GF100" s="249"/>
      <c r="GG100" s="249"/>
      <c r="GH100" s="249"/>
      <c r="GI100" s="249"/>
      <c r="GJ100" s="249"/>
      <c r="GK100" s="249"/>
      <c r="GL100" s="249"/>
      <c r="GM100" s="249"/>
      <c r="GN100" s="249"/>
      <c r="GO100" s="249"/>
      <c r="GP100" s="249"/>
      <c r="GQ100" s="249"/>
      <c r="GR100" s="249"/>
    </row>
    <row r="101" spans="1:200" s="247" customFormat="1" x14ac:dyDescent="0.2">
      <c r="A101" s="267"/>
      <c r="B101" s="249"/>
      <c r="C101" s="252"/>
      <c r="X101" s="249"/>
      <c r="Z101" s="255"/>
      <c r="AA101" s="250"/>
      <c r="AB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S101" s="249"/>
      <c r="CT101" s="249"/>
      <c r="CU101" s="249"/>
      <c r="CV101" s="249"/>
      <c r="CW101" s="249"/>
      <c r="CX101" s="249"/>
      <c r="CY101" s="249"/>
      <c r="CZ101" s="249"/>
      <c r="DA101" s="249"/>
      <c r="DB101" s="249"/>
      <c r="DC101" s="249"/>
      <c r="DD101" s="249"/>
      <c r="DE101" s="249"/>
      <c r="DF101" s="249"/>
      <c r="DG101" s="249"/>
      <c r="DH101" s="249"/>
      <c r="DI101" s="249"/>
      <c r="DJ101" s="249"/>
      <c r="DK101" s="249"/>
      <c r="DL101" s="249"/>
      <c r="DM101" s="249"/>
      <c r="DN101" s="249"/>
      <c r="DO101" s="249"/>
      <c r="DP101" s="249"/>
      <c r="DQ101" s="249"/>
      <c r="DR101" s="249"/>
      <c r="DS101" s="249"/>
      <c r="DT101" s="249"/>
      <c r="DU101" s="249"/>
      <c r="DV101" s="249"/>
      <c r="DW101" s="249"/>
      <c r="DX101" s="249"/>
      <c r="DY101" s="249"/>
      <c r="DZ101" s="249"/>
      <c r="EA101" s="249"/>
      <c r="EB101" s="249"/>
      <c r="EC101" s="249"/>
      <c r="ED101" s="249"/>
      <c r="EE101" s="249"/>
      <c r="EF101" s="249"/>
      <c r="EG101" s="249"/>
      <c r="EH101" s="249"/>
      <c r="EI101" s="249"/>
      <c r="EJ101" s="249"/>
      <c r="EK101" s="249"/>
      <c r="EL101" s="249"/>
      <c r="EM101" s="249"/>
      <c r="EN101" s="249"/>
      <c r="EO101" s="249"/>
      <c r="EP101" s="249"/>
      <c r="EQ101" s="249"/>
      <c r="ER101" s="249"/>
      <c r="ES101" s="249"/>
      <c r="ET101" s="249"/>
      <c r="EU101" s="249"/>
      <c r="EV101" s="249"/>
      <c r="EW101" s="249"/>
      <c r="EX101" s="249"/>
      <c r="EY101" s="249"/>
      <c r="EZ101" s="249"/>
      <c r="FA101" s="249"/>
      <c r="FB101" s="249"/>
      <c r="FC101" s="249"/>
      <c r="FD101" s="249"/>
      <c r="FE101" s="249"/>
      <c r="FF101" s="249"/>
      <c r="FG101" s="249"/>
      <c r="FH101" s="249"/>
      <c r="FI101" s="249"/>
      <c r="FJ101" s="249"/>
      <c r="FK101" s="249"/>
      <c r="FL101" s="249"/>
      <c r="FM101" s="249"/>
      <c r="FN101" s="249"/>
      <c r="FO101" s="249"/>
      <c r="FP101" s="249"/>
      <c r="FQ101" s="249"/>
      <c r="FR101" s="249"/>
      <c r="FS101" s="249"/>
      <c r="FT101" s="249"/>
      <c r="FU101" s="249"/>
      <c r="FV101" s="249"/>
      <c r="FW101" s="249"/>
      <c r="FX101" s="249"/>
      <c r="FY101" s="249"/>
      <c r="FZ101" s="249"/>
      <c r="GA101" s="249"/>
      <c r="GB101" s="249"/>
      <c r="GC101" s="249"/>
      <c r="GD101" s="249"/>
      <c r="GE101" s="249"/>
      <c r="GF101" s="249"/>
      <c r="GG101" s="249"/>
      <c r="GH101" s="249"/>
      <c r="GI101" s="249"/>
      <c r="GJ101" s="249"/>
      <c r="GK101" s="249"/>
      <c r="GL101" s="249"/>
      <c r="GM101" s="249"/>
      <c r="GN101" s="249"/>
      <c r="GO101" s="249"/>
      <c r="GP101" s="249"/>
      <c r="GQ101" s="249"/>
      <c r="GR101" s="249"/>
    </row>
    <row r="102" spans="1:200" s="247" customFormat="1" x14ac:dyDescent="0.2">
      <c r="A102" s="267"/>
      <c r="B102" s="249"/>
      <c r="C102" s="252"/>
      <c r="X102" s="254"/>
      <c r="Z102" s="255"/>
      <c r="AA102" s="250"/>
      <c r="AB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49"/>
      <c r="CL102" s="249"/>
      <c r="CM102" s="249"/>
      <c r="CN102" s="249"/>
      <c r="CO102" s="249"/>
      <c r="CP102" s="249"/>
      <c r="CQ102" s="249"/>
      <c r="CR102" s="249"/>
      <c r="CS102" s="249"/>
      <c r="CT102" s="249"/>
      <c r="CU102" s="249"/>
      <c r="CV102" s="249"/>
      <c r="CW102" s="249"/>
      <c r="CX102" s="249"/>
      <c r="CY102" s="249"/>
      <c r="CZ102" s="249"/>
      <c r="DA102" s="249"/>
      <c r="DB102" s="249"/>
      <c r="DC102" s="249"/>
      <c r="DD102" s="249"/>
      <c r="DE102" s="249"/>
      <c r="DF102" s="249"/>
      <c r="DG102" s="249"/>
      <c r="DH102" s="249"/>
      <c r="DI102" s="249"/>
      <c r="DJ102" s="249"/>
      <c r="DK102" s="249"/>
      <c r="DL102" s="249"/>
      <c r="DM102" s="249"/>
      <c r="DN102" s="249"/>
      <c r="DO102" s="249"/>
      <c r="DP102" s="249"/>
      <c r="DQ102" s="249"/>
      <c r="DR102" s="249"/>
      <c r="DS102" s="249"/>
      <c r="DT102" s="249"/>
      <c r="DU102" s="249"/>
      <c r="DV102" s="249"/>
      <c r="DW102" s="249"/>
      <c r="DX102" s="249"/>
      <c r="DY102" s="249"/>
      <c r="DZ102" s="249"/>
      <c r="EA102" s="249"/>
      <c r="EB102" s="249"/>
      <c r="EC102" s="249"/>
      <c r="ED102" s="249"/>
      <c r="EE102" s="249"/>
      <c r="EF102" s="249"/>
      <c r="EG102" s="249"/>
      <c r="EH102" s="249"/>
      <c r="EI102" s="249"/>
      <c r="EJ102" s="249"/>
      <c r="EK102" s="249"/>
      <c r="EL102" s="249"/>
      <c r="EM102" s="249"/>
      <c r="EN102" s="249"/>
      <c r="EO102" s="249"/>
      <c r="EP102" s="249"/>
      <c r="EQ102" s="249"/>
      <c r="ER102" s="249"/>
      <c r="ES102" s="249"/>
      <c r="ET102" s="249"/>
      <c r="EU102" s="249"/>
      <c r="EV102" s="249"/>
      <c r="EW102" s="249"/>
      <c r="EX102" s="249"/>
      <c r="EY102" s="249"/>
      <c r="EZ102" s="249"/>
      <c r="FA102" s="249"/>
      <c r="FB102" s="249"/>
      <c r="FC102" s="249"/>
      <c r="FD102" s="249"/>
      <c r="FE102" s="249"/>
      <c r="FF102" s="249"/>
      <c r="FG102" s="249"/>
      <c r="FH102" s="249"/>
      <c r="FI102" s="249"/>
      <c r="FJ102" s="249"/>
      <c r="FK102" s="249"/>
      <c r="FL102" s="249"/>
      <c r="FM102" s="249"/>
      <c r="FN102" s="249"/>
      <c r="FO102" s="249"/>
      <c r="FP102" s="249"/>
      <c r="FQ102" s="249"/>
      <c r="FR102" s="249"/>
      <c r="FS102" s="249"/>
      <c r="FT102" s="249"/>
      <c r="FU102" s="249"/>
      <c r="FV102" s="249"/>
      <c r="FW102" s="249"/>
      <c r="FX102" s="249"/>
      <c r="FY102" s="249"/>
      <c r="FZ102" s="249"/>
      <c r="GA102" s="249"/>
      <c r="GB102" s="249"/>
      <c r="GC102" s="249"/>
      <c r="GD102" s="249"/>
      <c r="GE102" s="249"/>
      <c r="GF102" s="249"/>
      <c r="GG102" s="249"/>
      <c r="GH102" s="249"/>
      <c r="GI102" s="249"/>
      <c r="GJ102" s="249"/>
      <c r="GK102" s="249"/>
      <c r="GL102" s="249"/>
      <c r="GM102" s="249"/>
      <c r="GN102" s="249"/>
      <c r="GO102" s="249"/>
      <c r="GP102" s="249"/>
      <c r="GQ102" s="249"/>
      <c r="GR102" s="249"/>
    </row>
    <row r="103" spans="1:200" s="247" customFormat="1" x14ac:dyDescent="0.25">
      <c r="A103" s="267"/>
      <c r="B103" s="249"/>
      <c r="C103" s="252"/>
      <c r="X103" s="266"/>
      <c r="Z103" s="255"/>
      <c r="AA103" s="250"/>
      <c r="AB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c r="BY103" s="249"/>
      <c r="BZ103" s="249"/>
      <c r="CA103" s="249"/>
      <c r="CB103" s="249"/>
      <c r="CC103" s="249"/>
      <c r="CD103" s="249"/>
      <c r="CE103" s="249"/>
      <c r="CF103" s="249"/>
      <c r="CG103" s="249"/>
      <c r="CH103" s="249"/>
      <c r="CI103" s="249"/>
      <c r="CJ103" s="249"/>
      <c r="CK103" s="249"/>
      <c r="CL103" s="249"/>
      <c r="CM103" s="249"/>
      <c r="CN103" s="249"/>
      <c r="CO103" s="249"/>
      <c r="CP103" s="249"/>
      <c r="CQ103" s="249"/>
      <c r="CR103" s="249"/>
      <c r="CS103" s="249"/>
      <c r="CT103" s="249"/>
      <c r="CU103" s="249"/>
      <c r="CV103" s="249"/>
      <c r="CW103" s="249"/>
      <c r="CX103" s="249"/>
      <c r="CY103" s="249"/>
      <c r="CZ103" s="249"/>
      <c r="DA103" s="249"/>
      <c r="DB103" s="249"/>
      <c r="DC103" s="249"/>
      <c r="DD103" s="249"/>
      <c r="DE103" s="249"/>
      <c r="DF103" s="249"/>
      <c r="DG103" s="249"/>
      <c r="DH103" s="249"/>
      <c r="DI103" s="249"/>
      <c r="DJ103" s="249"/>
      <c r="DK103" s="249"/>
      <c r="DL103" s="249"/>
      <c r="DM103" s="249"/>
      <c r="DN103" s="249"/>
      <c r="DO103" s="249"/>
      <c r="DP103" s="249"/>
      <c r="DQ103" s="249"/>
      <c r="DR103" s="249"/>
      <c r="DS103" s="249"/>
      <c r="DT103" s="249"/>
      <c r="DU103" s="249"/>
      <c r="DV103" s="249"/>
      <c r="DW103" s="249"/>
      <c r="DX103" s="249"/>
      <c r="DY103" s="249"/>
      <c r="DZ103" s="249"/>
      <c r="EA103" s="249"/>
      <c r="EB103" s="249"/>
      <c r="EC103" s="249"/>
      <c r="ED103" s="249"/>
      <c r="EE103" s="249"/>
      <c r="EF103" s="249"/>
      <c r="EG103" s="249"/>
      <c r="EH103" s="249"/>
      <c r="EI103" s="249"/>
      <c r="EJ103" s="249"/>
      <c r="EK103" s="249"/>
      <c r="EL103" s="249"/>
      <c r="EM103" s="249"/>
      <c r="EN103" s="249"/>
      <c r="EO103" s="249"/>
      <c r="EP103" s="249"/>
      <c r="EQ103" s="249"/>
      <c r="ER103" s="249"/>
      <c r="ES103" s="249"/>
      <c r="ET103" s="249"/>
      <c r="EU103" s="249"/>
      <c r="EV103" s="249"/>
      <c r="EW103" s="249"/>
      <c r="EX103" s="249"/>
      <c r="EY103" s="249"/>
      <c r="EZ103" s="249"/>
      <c r="FA103" s="249"/>
      <c r="FB103" s="249"/>
      <c r="FC103" s="249"/>
      <c r="FD103" s="249"/>
      <c r="FE103" s="249"/>
      <c r="FF103" s="249"/>
      <c r="FG103" s="249"/>
      <c r="FH103" s="249"/>
      <c r="FI103" s="249"/>
      <c r="FJ103" s="249"/>
      <c r="FK103" s="249"/>
      <c r="FL103" s="249"/>
      <c r="FM103" s="249"/>
      <c r="FN103" s="249"/>
      <c r="FO103" s="249"/>
      <c r="FP103" s="249"/>
      <c r="FQ103" s="249"/>
      <c r="FR103" s="249"/>
      <c r="FS103" s="249"/>
      <c r="FT103" s="249"/>
      <c r="FU103" s="249"/>
      <c r="FV103" s="249"/>
      <c r="FW103" s="249"/>
      <c r="FX103" s="249"/>
      <c r="FY103" s="249"/>
      <c r="FZ103" s="249"/>
      <c r="GA103" s="249"/>
      <c r="GB103" s="249"/>
      <c r="GC103" s="249"/>
      <c r="GD103" s="249"/>
      <c r="GE103" s="249"/>
      <c r="GF103" s="249"/>
      <c r="GG103" s="249"/>
      <c r="GH103" s="249"/>
      <c r="GI103" s="249"/>
      <c r="GJ103" s="249"/>
      <c r="GK103" s="249"/>
      <c r="GL103" s="249"/>
      <c r="GM103" s="249"/>
      <c r="GN103" s="249"/>
      <c r="GO103" s="249"/>
      <c r="GP103" s="249"/>
      <c r="GQ103" s="249"/>
      <c r="GR103" s="249"/>
    </row>
    <row r="104" spans="1:200" s="247" customFormat="1" x14ac:dyDescent="0.25">
      <c r="A104" s="267"/>
      <c r="B104" s="249"/>
      <c r="C104" s="252"/>
      <c r="X104" s="266"/>
      <c r="Z104" s="255"/>
      <c r="AA104" s="250"/>
      <c r="AB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49"/>
      <c r="CS104" s="249"/>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49"/>
      <c r="DQ104" s="249"/>
      <c r="DR104" s="249"/>
      <c r="DS104" s="249"/>
      <c r="DT104" s="249"/>
      <c r="DU104" s="249"/>
      <c r="DV104" s="249"/>
      <c r="DW104" s="249"/>
      <c r="DX104" s="249"/>
      <c r="DY104" s="249"/>
      <c r="DZ104" s="249"/>
      <c r="EA104" s="249"/>
      <c r="EB104" s="249"/>
      <c r="EC104" s="249"/>
      <c r="ED104" s="249"/>
      <c r="EE104" s="249"/>
      <c r="EF104" s="249"/>
      <c r="EG104" s="249"/>
      <c r="EH104" s="249"/>
      <c r="EI104" s="249"/>
      <c r="EJ104" s="249"/>
      <c r="EK104" s="249"/>
      <c r="EL104" s="249"/>
      <c r="EM104" s="249"/>
      <c r="EN104" s="249"/>
      <c r="EO104" s="249"/>
      <c r="EP104" s="249"/>
      <c r="EQ104" s="249"/>
      <c r="ER104" s="249"/>
      <c r="ES104" s="249"/>
      <c r="ET104" s="249"/>
      <c r="EU104" s="249"/>
      <c r="EV104" s="249"/>
      <c r="EW104" s="249"/>
      <c r="EX104" s="249"/>
      <c r="EY104" s="249"/>
      <c r="EZ104" s="249"/>
      <c r="FA104" s="249"/>
      <c r="FB104" s="249"/>
      <c r="FC104" s="249"/>
      <c r="FD104" s="249"/>
      <c r="FE104" s="249"/>
      <c r="FF104" s="249"/>
      <c r="FG104" s="249"/>
      <c r="FH104" s="249"/>
      <c r="FI104" s="249"/>
      <c r="FJ104" s="249"/>
      <c r="FK104" s="249"/>
      <c r="FL104" s="249"/>
      <c r="FM104" s="249"/>
      <c r="FN104" s="249"/>
      <c r="FO104" s="249"/>
      <c r="FP104" s="249"/>
      <c r="FQ104" s="249"/>
      <c r="FR104" s="249"/>
      <c r="FS104" s="249"/>
      <c r="FT104" s="249"/>
      <c r="FU104" s="249"/>
      <c r="FV104" s="249"/>
      <c r="FW104" s="249"/>
      <c r="FX104" s="249"/>
      <c r="FY104" s="249"/>
      <c r="FZ104" s="249"/>
      <c r="GA104" s="249"/>
      <c r="GB104" s="249"/>
      <c r="GC104" s="249"/>
      <c r="GD104" s="249"/>
      <c r="GE104" s="249"/>
      <c r="GF104" s="249"/>
      <c r="GG104" s="249"/>
      <c r="GH104" s="249"/>
      <c r="GI104" s="249"/>
      <c r="GJ104" s="249"/>
      <c r="GK104" s="249"/>
      <c r="GL104" s="249"/>
      <c r="GM104" s="249"/>
      <c r="GN104" s="249"/>
      <c r="GO104" s="249"/>
      <c r="GP104" s="249"/>
      <c r="GQ104" s="249"/>
      <c r="GR104" s="249"/>
    </row>
    <row r="105" spans="1:200" s="247" customFormat="1" x14ac:dyDescent="0.25">
      <c r="A105" s="267"/>
      <c r="B105" s="249"/>
      <c r="C105" s="252"/>
      <c r="X105" s="266"/>
      <c r="Z105" s="255"/>
      <c r="AA105" s="250"/>
      <c r="AB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49"/>
      <c r="DT105" s="249"/>
      <c r="DU105" s="249"/>
      <c r="DV105" s="249"/>
      <c r="DW105" s="249"/>
      <c r="DX105" s="249"/>
      <c r="DY105" s="249"/>
      <c r="DZ105" s="249"/>
      <c r="EA105" s="249"/>
      <c r="EB105" s="249"/>
      <c r="EC105" s="249"/>
      <c r="ED105" s="249"/>
      <c r="EE105" s="249"/>
      <c r="EF105" s="249"/>
      <c r="EG105" s="249"/>
      <c r="EH105" s="249"/>
      <c r="EI105" s="249"/>
      <c r="EJ105" s="249"/>
      <c r="EK105" s="249"/>
      <c r="EL105" s="249"/>
      <c r="EM105" s="249"/>
      <c r="EN105" s="249"/>
      <c r="EO105" s="249"/>
      <c r="EP105" s="249"/>
      <c r="EQ105" s="249"/>
      <c r="ER105" s="249"/>
      <c r="ES105" s="249"/>
      <c r="ET105" s="249"/>
      <c r="EU105" s="249"/>
      <c r="EV105" s="249"/>
      <c r="EW105" s="249"/>
      <c r="EX105" s="249"/>
      <c r="EY105" s="249"/>
      <c r="EZ105" s="249"/>
      <c r="FA105" s="249"/>
      <c r="FB105" s="249"/>
      <c r="FC105" s="249"/>
      <c r="FD105" s="249"/>
      <c r="FE105" s="249"/>
      <c r="FF105" s="249"/>
      <c r="FG105" s="249"/>
      <c r="FH105" s="249"/>
      <c r="FI105" s="249"/>
      <c r="FJ105" s="249"/>
      <c r="FK105" s="249"/>
      <c r="FL105" s="249"/>
      <c r="FM105" s="249"/>
      <c r="FN105" s="249"/>
      <c r="FO105" s="249"/>
      <c r="FP105" s="249"/>
      <c r="FQ105" s="249"/>
      <c r="FR105" s="249"/>
      <c r="FS105" s="249"/>
      <c r="FT105" s="249"/>
      <c r="FU105" s="249"/>
      <c r="FV105" s="249"/>
      <c r="FW105" s="249"/>
      <c r="FX105" s="249"/>
      <c r="FY105" s="249"/>
      <c r="FZ105" s="249"/>
      <c r="GA105" s="249"/>
      <c r="GB105" s="249"/>
      <c r="GC105" s="249"/>
      <c r="GD105" s="249"/>
      <c r="GE105" s="249"/>
      <c r="GF105" s="249"/>
      <c r="GG105" s="249"/>
      <c r="GH105" s="249"/>
      <c r="GI105" s="249"/>
      <c r="GJ105" s="249"/>
      <c r="GK105" s="249"/>
      <c r="GL105" s="249"/>
      <c r="GM105" s="249"/>
      <c r="GN105" s="249"/>
      <c r="GO105" s="249"/>
      <c r="GP105" s="249"/>
      <c r="GQ105" s="249"/>
      <c r="GR105" s="249"/>
    </row>
    <row r="106" spans="1:200" s="247" customFormat="1" x14ac:dyDescent="0.25">
      <c r="A106" s="267"/>
      <c r="B106" s="249"/>
      <c r="C106" s="252"/>
      <c r="X106" s="266"/>
      <c r="Z106" s="255"/>
      <c r="AA106" s="250"/>
      <c r="AB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c r="CO106" s="249"/>
      <c r="CP106" s="249"/>
      <c r="CQ106" s="249"/>
      <c r="CR106" s="249"/>
      <c r="CS106" s="249"/>
      <c r="CT106" s="249"/>
      <c r="CU106" s="249"/>
      <c r="CV106" s="249"/>
      <c r="CW106" s="249"/>
      <c r="CX106" s="249"/>
      <c r="CY106" s="249"/>
      <c r="CZ106" s="249"/>
      <c r="DA106" s="249"/>
      <c r="DB106" s="249"/>
      <c r="DC106" s="249"/>
      <c r="DD106" s="249"/>
      <c r="DE106" s="249"/>
      <c r="DF106" s="249"/>
      <c r="DG106" s="249"/>
      <c r="DH106" s="249"/>
      <c r="DI106" s="249"/>
      <c r="DJ106" s="249"/>
      <c r="DK106" s="249"/>
      <c r="DL106" s="249"/>
      <c r="DM106" s="249"/>
      <c r="DN106" s="249"/>
      <c r="DO106" s="249"/>
      <c r="DP106" s="249"/>
      <c r="DQ106" s="249"/>
      <c r="DR106" s="249"/>
      <c r="DS106" s="249"/>
      <c r="DT106" s="249"/>
      <c r="DU106" s="249"/>
      <c r="DV106" s="249"/>
      <c r="DW106" s="249"/>
      <c r="DX106" s="249"/>
      <c r="DY106" s="249"/>
      <c r="DZ106" s="249"/>
      <c r="EA106" s="249"/>
      <c r="EB106" s="249"/>
      <c r="EC106" s="249"/>
      <c r="ED106" s="249"/>
      <c r="EE106" s="249"/>
      <c r="EF106" s="249"/>
      <c r="EG106" s="249"/>
      <c r="EH106" s="249"/>
      <c r="EI106" s="249"/>
      <c r="EJ106" s="249"/>
      <c r="EK106" s="249"/>
      <c r="EL106" s="249"/>
      <c r="EM106" s="249"/>
      <c r="EN106" s="249"/>
      <c r="EO106" s="249"/>
      <c r="EP106" s="249"/>
      <c r="EQ106" s="249"/>
      <c r="ER106" s="249"/>
      <c r="ES106" s="249"/>
      <c r="ET106" s="249"/>
      <c r="EU106" s="249"/>
      <c r="EV106" s="249"/>
      <c r="EW106" s="249"/>
      <c r="EX106" s="249"/>
      <c r="EY106" s="249"/>
      <c r="EZ106" s="249"/>
      <c r="FA106" s="249"/>
      <c r="FB106" s="249"/>
      <c r="FC106" s="249"/>
      <c r="FD106" s="249"/>
      <c r="FE106" s="249"/>
      <c r="FF106" s="249"/>
      <c r="FG106" s="249"/>
      <c r="FH106" s="249"/>
      <c r="FI106" s="249"/>
      <c r="FJ106" s="249"/>
      <c r="FK106" s="249"/>
      <c r="FL106" s="249"/>
      <c r="FM106" s="249"/>
      <c r="FN106" s="249"/>
      <c r="FO106" s="249"/>
      <c r="FP106" s="249"/>
      <c r="FQ106" s="249"/>
      <c r="FR106" s="249"/>
      <c r="FS106" s="249"/>
      <c r="FT106" s="249"/>
      <c r="FU106" s="249"/>
      <c r="FV106" s="249"/>
      <c r="FW106" s="249"/>
      <c r="FX106" s="249"/>
      <c r="FY106" s="249"/>
      <c r="FZ106" s="249"/>
      <c r="GA106" s="249"/>
      <c r="GB106" s="249"/>
      <c r="GC106" s="249"/>
      <c r="GD106" s="249"/>
      <c r="GE106" s="249"/>
      <c r="GF106" s="249"/>
      <c r="GG106" s="249"/>
      <c r="GH106" s="249"/>
      <c r="GI106" s="249"/>
      <c r="GJ106" s="249"/>
      <c r="GK106" s="249"/>
      <c r="GL106" s="249"/>
      <c r="GM106" s="249"/>
      <c r="GN106" s="249"/>
      <c r="GO106" s="249"/>
      <c r="GP106" s="249"/>
      <c r="GQ106" s="249"/>
      <c r="GR106" s="249"/>
    </row>
    <row r="107" spans="1:200" s="247" customFormat="1" x14ac:dyDescent="0.25">
      <c r="A107" s="267"/>
      <c r="B107" s="249"/>
      <c r="C107" s="252"/>
      <c r="X107" s="266"/>
      <c r="Z107" s="255"/>
      <c r="AA107" s="250"/>
      <c r="AB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c r="EA107" s="249"/>
      <c r="EB107" s="249"/>
      <c r="EC107" s="249"/>
      <c r="ED107" s="249"/>
      <c r="EE107" s="249"/>
      <c r="EF107" s="249"/>
      <c r="EG107" s="249"/>
      <c r="EH107" s="249"/>
      <c r="EI107" s="249"/>
      <c r="EJ107" s="249"/>
      <c r="EK107" s="249"/>
      <c r="EL107" s="249"/>
      <c r="EM107" s="249"/>
      <c r="EN107" s="249"/>
      <c r="EO107" s="249"/>
      <c r="EP107" s="249"/>
      <c r="EQ107" s="249"/>
      <c r="ER107" s="249"/>
      <c r="ES107" s="249"/>
      <c r="ET107" s="249"/>
      <c r="EU107" s="249"/>
      <c r="EV107" s="249"/>
      <c r="EW107" s="249"/>
      <c r="EX107" s="249"/>
      <c r="EY107" s="249"/>
      <c r="EZ107" s="249"/>
      <c r="FA107" s="249"/>
      <c r="FB107" s="249"/>
      <c r="FC107" s="249"/>
      <c r="FD107" s="249"/>
      <c r="FE107" s="249"/>
      <c r="FF107" s="249"/>
      <c r="FG107" s="249"/>
      <c r="FH107" s="249"/>
      <c r="FI107" s="249"/>
      <c r="FJ107" s="249"/>
      <c r="FK107" s="249"/>
      <c r="FL107" s="249"/>
      <c r="FM107" s="249"/>
      <c r="FN107" s="249"/>
      <c r="FO107" s="249"/>
      <c r="FP107" s="249"/>
      <c r="FQ107" s="249"/>
      <c r="FR107" s="249"/>
      <c r="FS107" s="249"/>
      <c r="FT107" s="249"/>
      <c r="FU107" s="249"/>
      <c r="FV107" s="249"/>
      <c r="FW107" s="249"/>
      <c r="FX107" s="249"/>
      <c r="FY107" s="249"/>
      <c r="FZ107" s="249"/>
      <c r="GA107" s="249"/>
      <c r="GB107" s="249"/>
      <c r="GC107" s="249"/>
      <c r="GD107" s="249"/>
      <c r="GE107" s="249"/>
      <c r="GF107" s="249"/>
      <c r="GG107" s="249"/>
      <c r="GH107" s="249"/>
      <c r="GI107" s="249"/>
      <c r="GJ107" s="249"/>
      <c r="GK107" s="249"/>
      <c r="GL107" s="249"/>
      <c r="GM107" s="249"/>
      <c r="GN107" s="249"/>
      <c r="GO107" s="249"/>
      <c r="GP107" s="249"/>
      <c r="GQ107" s="249"/>
      <c r="GR107" s="249"/>
    </row>
    <row r="108" spans="1:200" s="247" customFormat="1" x14ac:dyDescent="0.25">
      <c r="A108" s="267"/>
      <c r="B108" s="249"/>
      <c r="C108" s="252"/>
      <c r="X108" s="266"/>
      <c r="Z108" s="255"/>
      <c r="AA108" s="250"/>
      <c r="AB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49"/>
      <c r="DQ108" s="249"/>
      <c r="DR108" s="249"/>
      <c r="DS108" s="249"/>
      <c r="DT108" s="249"/>
      <c r="DU108" s="249"/>
      <c r="DV108" s="249"/>
      <c r="DW108" s="249"/>
      <c r="DX108" s="249"/>
      <c r="DY108" s="249"/>
      <c r="DZ108" s="249"/>
      <c r="EA108" s="249"/>
      <c r="EB108" s="249"/>
      <c r="EC108" s="249"/>
      <c r="ED108" s="249"/>
      <c r="EE108" s="249"/>
      <c r="EF108" s="249"/>
      <c r="EG108" s="249"/>
      <c r="EH108" s="249"/>
      <c r="EI108" s="249"/>
      <c r="EJ108" s="249"/>
      <c r="EK108" s="249"/>
      <c r="EL108" s="249"/>
      <c r="EM108" s="249"/>
      <c r="EN108" s="249"/>
      <c r="EO108" s="249"/>
      <c r="EP108" s="249"/>
      <c r="EQ108" s="249"/>
      <c r="ER108" s="249"/>
      <c r="ES108" s="249"/>
      <c r="ET108" s="249"/>
      <c r="EU108" s="249"/>
      <c r="EV108" s="249"/>
      <c r="EW108" s="249"/>
      <c r="EX108" s="249"/>
      <c r="EY108" s="249"/>
      <c r="EZ108" s="249"/>
      <c r="FA108" s="249"/>
      <c r="FB108" s="249"/>
      <c r="FC108" s="249"/>
      <c r="FD108" s="249"/>
      <c r="FE108" s="249"/>
      <c r="FF108" s="249"/>
      <c r="FG108" s="249"/>
      <c r="FH108" s="249"/>
      <c r="FI108" s="249"/>
      <c r="FJ108" s="249"/>
      <c r="FK108" s="249"/>
      <c r="FL108" s="249"/>
      <c r="FM108" s="249"/>
      <c r="FN108" s="249"/>
      <c r="FO108" s="249"/>
      <c r="FP108" s="249"/>
      <c r="FQ108" s="249"/>
      <c r="FR108" s="249"/>
      <c r="FS108" s="249"/>
      <c r="FT108" s="249"/>
      <c r="FU108" s="249"/>
      <c r="FV108" s="249"/>
      <c r="FW108" s="249"/>
      <c r="FX108" s="249"/>
      <c r="FY108" s="249"/>
      <c r="FZ108" s="249"/>
      <c r="GA108" s="249"/>
      <c r="GB108" s="249"/>
      <c r="GC108" s="249"/>
      <c r="GD108" s="249"/>
      <c r="GE108" s="249"/>
      <c r="GF108" s="249"/>
      <c r="GG108" s="249"/>
      <c r="GH108" s="249"/>
      <c r="GI108" s="249"/>
      <c r="GJ108" s="249"/>
      <c r="GK108" s="249"/>
      <c r="GL108" s="249"/>
      <c r="GM108" s="249"/>
      <c r="GN108" s="249"/>
      <c r="GO108" s="249"/>
      <c r="GP108" s="249"/>
      <c r="GQ108" s="249"/>
      <c r="GR108" s="249"/>
    </row>
    <row r="109" spans="1:200" s="247" customFormat="1" x14ac:dyDescent="0.2">
      <c r="A109" s="267"/>
      <c r="B109" s="249"/>
      <c r="C109" s="252"/>
      <c r="X109" s="249"/>
      <c r="Z109" s="255"/>
      <c r="AA109" s="250"/>
      <c r="AB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49"/>
      <c r="CS109" s="249"/>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49"/>
      <c r="EO109" s="249"/>
      <c r="EP109" s="249"/>
      <c r="EQ109" s="249"/>
      <c r="ER109" s="249"/>
      <c r="ES109" s="249"/>
      <c r="ET109" s="249"/>
      <c r="EU109" s="249"/>
      <c r="EV109" s="249"/>
      <c r="EW109" s="249"/>
      <c r="EX109" s="249"/>
      <c r="EY109" s="249"/>
      <c r="EZ109" s="249"/>
      <c r="FA109" s="249"/>
      <c r="FB109" s="249"/>
      <c r="FC109" s="249"/>
      <c r="FD109" s="249"/>
      <c r="FE109" s="249"/>
      <c r="FF109" s="249"/>
      <c r="FG109" s="249"/>
      <c r="FH109" s="249"/>
      <c r="FI109" s="249"/>
      <c r="FJ109" s="249"/>
      <c r="FK109" s="249"/>
      <c r="FL109" s="249"/>
      <c r="FM109" s="249"/>
      <c r="FN109" s="249"/>
      <c r="FO109" s="249"/>
      <c r="FP109" s="249"/>
      <c r="FQ109" s="249"/>
      <c r="FR109" s="249"/>
      <c r="FS109" s="249"/>
      <c r="FT109" s="249"/>
      <c r="FU109" s="249"/>
      <c r="FV109" s="249"/>
      <c r="FW109" s="249"/>
      <c r="FX109" s="249"/>
      <c r="FY109" s="249"/>
      <c r="FZ109" s="249"/>
      <c r="GA109" s="249"/>
      <c r="GB109" s="249"/>
      <c r="GC109" s="249"/>
      <c r="GD109" s="249"/>
      <c r="GE109" s="249"/>
      <c r="GF109" s="249"/>
      <c r="GG109" s="249"/>
      <c r="GH109" s="249"/>
      <c r="GI109" s="249"/>
      <c r="GJ109" s="249"/>
      <c r="GK109" s="249"/>
      <c r="GL109" s="249"/>
      <c r="GM109" s="249"/>
      <c r="GN109" s="249"/>
      <c r="GO109" s="249"/>
      <c r="GP109" s="249"/>
      <c r="GQ109" s="249"/>
      <c r="GR109" s="249"/>
    </row>
    <row r="110" spans="1:200" s="247" customFormat="1" x14ac:dyDescent="0.2">
      <c r="A110" s="267"/>
      <c r="B110" s="249"/>
      <c r="C110" s="252"/>
      <c r="Z110" s="255"/>
      <c r="AA110" s="250"/>
      <c r="AB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c r="BY110" s="249"/>
      <c r="BZ110" s="249"/>
      <c r="CA110" s="249"/>
      <c r="CB110" s="249"/>
      <c r="CC110" s="249"/>
      <c r="CD110" s="249"/>
      <c r="CE110" s="249"/>
      <c r="CF110" s="249"/>
      <c r="CG110" s="249"/>
      <c r="CH110" s="249"/>
      <c r="CI110" s="249"/>
      <c r="CJ110" s="249"/>
      <c r="CK110" s="249"/>
      <c r="CL110" s="249"/>
      <c r="CM110" s="249"/>
      <c r="CN110" s="249"/>
      <c r="CO110" s="249"/>
      <c r="CP110" s="249"/>
      <c r="CQ110" s="249"/>
      <c r="CR110" s="249"/>
      <c r="CS110" s="249"/>
      <c r="CT110" s="249"/>
      <c r="CU110" s="249"/>
      <c r="CV110" s="249"/>
      <c r="CW110" s="249"/>
      <c r="CX110" s="249"/>
      <c r="CY110" s="249"/>
      <c r="CZ110" s="249"/>
      <c r="DA110" s="249"/>
      <c r="DB110" s="249"/>
      <c r="DC110" s="249"/>
      <c r="DD110" s="249"/>
      <c r="DE110" s="249"/>
      <c r="DF110" s="249"/>
      <c r="DG110" s="249"/>
      <c r="DH110" s="249"/>
      <c r="DI110" s="249"/>
      <c r="DJ110" s="249"/>
      <c r="DK110" s="249"/>
      <c r="DL110" s="249"/>
      <c r="DM110" s="249"/>
      <c r="DN110" s="249"/>
      <c r="DO110" s="249"/>
      <c r="DP110" s="249"/>
      <c r="DQ110" s="249"/>
      <c r="DR110" s="249"/>
      <c r="DS110" s="249"/>
      <c r="DT110" s="249"/>
      <c r="DU110" s="249"/>
      <c r="DV110" s="249"/>
      <c r="DW110" s="249"/>
      <c r="DX110" s="249"/>
      <c r="DY110" s="249"/>
      <c r="DZ110" s="249"/>
      <c r="EA110" s="249"/>
      <c r="EB110" s="249"/>
      <c r="EC110" s="249"/>
      <c r="ED110" s="249"/>
      <c r="EE110" s="249"/>
      <c r="EF110" s="249"/>
      <c r="EG110" s="249"/>
      <c r="EH110" s="249"/>
      <c r="EI110" s="249"/>
      <c r="EJ110" s="249"/>
      <c r="EK110" s="249"/>
      <c r="EL110" s="249"/>
      <c r="EM110" s="249"/>
      <c r="EN110" s="249"/>
      <c r="EO110" s="249"/>
      <c r="EP110" s="249"/>
      <c r="EQ110" s="249"/>
      <c r="ER110" s="249"/>
      <c r="ES110" s="249"/>
      <c r="ET110" s="249"/>
      <c r="EU110" s="249"/>
      <c r="EV110" s="249"/>
      <c r="EW110" s="249"/>
      <c r="EX110" s="249"/>
      <c r="EY110" s="249"/>
      <c r="EZ110" s="249"/>
      <c r="FA110" s="249"/>
      <c r="FB110" s="249"/>
      <c r="FC110" s="249"/>
      <c r="FD110" s="249"/>
      <c r="FE110" s="249"/>
      <c r="FF110" s="249"/>
      <c r="FG110" s="249"/>
      <c r="FH110" s="249"/>
      <c r="FI110" s="249"/>
      <c r="FJ110" s="249"/>
      <c r="FK110" s="249"/>
      <c r="FL110" s="249"/>
      <c r="FM110" s="249"/>
      <c r="FN110" s="249"/>
      <c r="FO110" s="249"/>
      <c r="FP110" s="249"/>
      <c r="FQ110" s="249"/>
      <c r="FR110" s="249"/>
      <c r="FS110" s="249"/>
      <c r="FT110" s="249"/>
      <c r="FU110" s="249"/>
      <c r="FV110" s="249"/>
      <c r="FW110" s="249"/>
      <c r="FX110" s="249"/>
      <c r="FY110" s="249"/>
      <c r="FZ110" s="249"/>
      <c r="GA110" s="249"/>
      <c r="GB110" s="249"/>
      <c r="GC110" s="249"/>
      <c r="GD110" s="249"/>
      <c r="GE110" s="249"/>
      <c r="GF110" s="249"/>
      <c r="GG110" s="249"/>
      <c r="GH110" s="249"/>
      <c r="GI110" s="249"/>
      <c r="GJ110" s="249"/>
      <c r="GK110" s="249"/>
      <c r="GL110" s="249"/>
      <c r="GM110" s="249"/>
      <c r="GN110" s="249"/>
      <c r="GO110" s="249"/>
      <c r="GP110" s="249"/>
      <c r="GQ110" s="249"/>
      <c r="GR110" s="249"/>
    </row>
    <row r="111" spans="1:200" s="247" customFormat="1" x14ac:dyDescent="0.2">
      <c r="A111" s="267"/>
      <c r="B111" s="249"/>
      <c r="C111" s="252"/>
      <c r="Z111" s="255"/>
      <c r="AA111" s="250"/>
      <c r="AB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49"/>
      <c r="CS111" s="249"/>
      <c r="CT111" s="249"/>
      <c r="CU111" s="249"/>
      <c r="CV111" s="249"/>
      <c r="CW111" s="249"/>
      <c r="CX111" s="249"/>
      <c r="CY111" s="249"/>
      <c r="CZ111" s="249"/>
      <c r="DA111" s="249"/>
      <c r="DB111" s="249"/>
      <c r="DC111" s="249"/>
      <c r="DD111" s="249"/>
      <c r="DE111" s="249"/>
      <c r="DF111" s="249"/>
      <c r="DG111" s="249"/>
      <c r="DH111" s="249"/>
      <c r="DI111" s="249"/>
      <c r="DJ111" s="249"/>
      <c r="DK111" s="249"/>
      <c r="DL111" s="249"/>
      <c r="DM111" s="249"/>
      <c r="DN111" s="249"/>
      <c r="DO111" s="249"/>
      <c r="DP111" s="249"/>
      <c r="DQ111" s="249"/>
      <c r="DR111" s="249"/>
      <c r="DS111" s="249"/>
      <c r="DT111" s="249"/>
      <c r="DU111" s="249"/>
      <c r="DV111" s="249"/>
      <c r="DW111" s="249"/>
      <c r="DX111" s="249"/>
      <c r="DY111" s="249"/>
      <c r="DZ111" s="249"/>
      <c r="EA111" s="249"/>
      <c r="EB111" s="249"/>
      <c r="EC111" s="249"/>
      <c r="ED111" s="249"/>
      <c r="EE111" s="249"/>
      <c r="EF111" s="249"/>
      <c r="EG111" s="249"/>
      <c r="EH111" s="249"/>
      <c r="EI111" s="249"/>
      <c r="EJ111" s="249"/>
      <c r="EK111" s="249"/>
      <c r="EL111" s="249"/>
      <c r="EM111" s="249"/>
      <c r="EN111" s="249"/>
      <c r="EO111" s="249"/>
      <c r="EP111" s="249"/>
      <c r="EQ111" s="249"/>
      <c r="ER111" s="249"/>
      <c r="ES111" s="249"/>
      <c r="ET111" s="249"/>
      <c r="EU111" s="249"/>
      <c r="EV111" s="249"/>
      <c r="EW111" s="249"/>
      <c r="EX111" s="249"/>
      <c r="EY111" s="249"/>
      <c r="EZ111" s="249"/>
      <c r="FA111" s="249"/>
      <c r="FB111" s="249"/>
      <c r="FC111" s="249"/>
      <c r="FD111" s="249"/>
      <c r="FE111" s="249"/>
      <c r="FF111" s="249"/>
      <c r="FG111" s="249"/>
      <c r="FH111" s="249"/>
      <c r="FI111" s="249"/>
      <c r="FJ111" s="249"/>
      <c r="FK111" s="249"/>
      <c r="FL111" s="249"/>
      <c r="FM111" s="249"/>
      <c r="FN111" s="249"/>
      <c r="FO111" s="249"/>
      <c r="FP111" s="249"/>
      <c r="FQ111" s="249"/>
      <c r="FR111" s="249"/>
      <c r="FS111" s="249"/>
      <c r="FT111" s="249"/>
      <c r="FU111" s="249"/>
      <c r="FV111" s="249"/>
      <c r="FW111" s="249"/>
      <c r="FX111" s="249"/>
      <c r="FY111" s="249"/>
      <c r="FZ111" s="249"/>
      <c r="GA111" s="249"/>
      <c r="GB111" s="249"/>
      <c r="GC111" s="249"/>
      <c r="GD111" s="249"/>
      <c r="GE111" s="249"/>
      <c r="GF111" s="249"/>
      <c r="GG111" s="249"/>
      <c r="GH111" s="249"/>
      <c r="GI111" s="249"/>
      <c r="GJ111" s="249"/>
      <c r="GK111" s="249"/>
      <c r="GL111" s="249"/>
      <c r="GM111" s="249"/>
      <c r="GN111" s="249"/>
      <c r="GO111" s="249"/>
      <c r="GP111" s="249"/>
      <c r="GQ111" s="249"/>
      <c r="GR111" s="249"/>
    </row>
    <row r="112" spans="1:200" s="247" customFormat="1" x14ac:dyDescent="0.2">
      <c r="A112" s="267"/>
      <c r="B112" s="249"/>
      <c r="C112" s="252"/>
      <c r="Z112" s="255"/>
      <c r="AA112" s="250"/>
      <c r="AB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49"/>
      <c r="BS112" s="249"/>
      <c r="BT112" s="249"/>
      <c r="BU112" s="249"/>
      <c r="BV112" s="249"/>
      <c r="BW112" s="249"/>
      <c r="BX112" s="249"/>
      <c r="BY112" s="249"/>
      <c r="BZ112" s="249"/>
      <c r="CA112" s="249"/>
      <c r="CB112" s="249"/>
      <c r="CC112" s="249"/>
      <c r="CD112" s="249"/>
      <c r="CE112" s="249"/>
      <c r="CF112" s="249"/>
      <c r="CG112" s="249"/>
      <c r="CH112" s="249"/>
      <c r="CI112" s="249"/>
      <c r="CJ112" s="249"/>
      <c r="CK112" s="249"/>
      <c r="CL112" s="249"/>
      <c r="CM112" s="249"/>
      <c r="CN112" s="249"/>
      <c r="CO112" s="249"/>
      <c r="CP112" s="249"/>
      <c r="CQ112" s="249"/>
      <c r="CR112" s="249"/>
      <c r="CS112" s="249"/>
      <c r="CT112" s="249"/>
      <c r="CU112" s="249"/>
      <c r="CV112" s="249"/>
      <c r="CW112" s="249"/>
      <c r="CX112" s="249"/>
      <c r="CY112" s="249"/>
      <c r="CZ112" s="249"/>
      <c r="DA112" s="249"/>
      <c r="DB112" s="249"/>
      <c r="DC112" s="249"/>
      <c r="DD112" s="249"/>
      <c r="DE112" s="249"/>
      <c r="DF112" s="249"/>
      <c r="DG112" s="249"/>
      <c r="DH112" s="249"/>
      <c r="DI112" s="249"/>
      <c r="DJ112" s="249"/>
      <c r="DK112" s="249"/>
      <c r="DL112" s="249"/>
      <c r="DM112" s="249"/>
      <c r="DN112" s="249"/>
      <c r="DO112" s="249"/>
      <c r="DP112" s="249"/>
      <c r="DQ112" s="249"/>
      <c r="DR112" s="249"/>
      <c r="DS112" s="249"/>
      <c r="DT112" s="249"/>
      <c r="DU112" s="249"/>
      <c r="DV112" s="249"/>
      <c r="DW112" s="249"/>
      <c r="DX112" s="249"/>
      <c r="DY112" s="249"/>
      <c r="DZ112" s="249"/>
      <c r="EA112" s="249"/>
      <c r="EB112" s="249"/>
      <c r="EC112" s="249"/>
      <c r="ED112" s="249"/>
      <c r="EE112" s="249"/>
      <c r="EF112" s="249"/>
      <c r="EG112" s="249"/>
      <c r="EH112" s="249"/>
      <c r="EI112" s="249"/>
      <c r="EJ112" s="249"/>
      <c r="EK112" s="249"/>
      <c r="EL112" s="249"/>
      <c r="EM112" s="249"/>
      <c r="EN112" s="249"/>
      <c r="EO112" s="249"/>
      <c r="EP112" s="249"/>
      <c r="EQ112" s="249"/>
      <c r="ER112" s="249"/>
      <c r="ES112" s="249"/>
      <c r="ET112" s="249"/>
      <c r="EU112" s="249"/>
      <c r="EV112" s="249"/>
      <c r="EW112" s="249"/>
      <c r="EX112" s="249"/>
      <c r="EY112" s="249"/>
      <c r="EZ112" s="249"/>
      <c r="FA112" s="249"/>
      <c r="FB112" s="249"/>
      <c r="FC112" s="249"/>
      <c r="FD112" s="249"/>
      <c r="FE112" s="249"/>
      <c r="FF112" s="249"/>
      <c r="FG112" s="249"/>
      <c r="FH112" s="249"/>
      <c r="FI112" s="249"/>
      <c r="FJ112" s="249"/>
      <c r="FK112" s="249"/>
      <c r="FL112" s="249"/>
      <c r="FM112" s="249"/>
      <c r="FN112" s="249"/>
      <c r="FO112" s="249"/>
      <c r="FP112" s="249"/>
      <c r="FQ112" s="249"/>
      <c r="FR112" s="249"/>
      <c r="FS112" s="249"/>
      <c r="FT112" s="249"/>
      <c r="FU112" s="249"/>
      <c r="FV112" s="249"/>
      <c r="FW112" s="249"/>
      <c r="FX112" s="249"/>
      <c r="FY112" s="249"/>
      <c r="FZ112" s="249"/>
      <c r="GA112" s="249"/>
      <c r="GB112" s="249"/>
      <c r="GC112" s="249"/>
      <c r="GD112" s="249"/>
      <c r="GE112" s="249"/>
      <c r="GF112" s="249"/>
      <c r="GG112" s="249"/>
      <c r="GH112" s="249"/>
      <c r="GI112" s="249"/>
      <c r="GJ112" s="249"/>
      <c r="GK112" s="249"/>
      <c r="GL112" s="249"/>
      <c r="GM112" s="249"/>
      <c r="GN112" s="249"/>
      <c r="GO112" s="249"/>
      <c r="GP112" s="249"/>
      <c r="GQ112" s="249"/>
      <c r="GR112" s="249"/>
    </row>
    <row r="113" spans="1:200" s="247" customFormat="1" x14ac:dyDescent="0.2">
      <c r="A113" s="267"/>
      <c r="B113" s="249"/>
      <c r="C113" s="252"/>
      <c r="Z113" s="255"/>
      <c r="AA113" s="250"/>
      <c r="AB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c r="CO113" s="249"/>
      <c r="CP113" s="249"/>
      <c r="CQ113" s="249"/>
      <c r="CR113" s="249"/>
      <c r="CS113" s="249"/>
      <c r="CT113" s="249"/>
      <c r="CU113" s="249"/>
      <c r="CV113" s="249"/>
      <c r="CW113" s="249"/>
      <c r="CX113" s="249"/>
      <c r="CY113" s="249"/>
      <c r="CZ113" s="249"/>
      <c r="DA113" s="249"/>
      <c r="DB113" s="249"/>
      <c r="DC113" s="249"/>
      <c r="DD113" s="249"/>
      <c r="DE113" s="249"/>
      <c r="DF113" s="249"/>
      <c r="DG113" s="249"/>
      <c r="DH113" s="249"/>
      <c r="DI113" s="249"/>
      <c r="DJ113" s="249"/>
      <c r="DK113" s="249"/>
      <c r="DL113" s="249"/>
      <c r="DM113" s="249"/>
      <c r="DN113" s="249"/>
      <c r="DO113" s="249"/>
      <c r="DP113" s="249"/>
      <c r="DQ113" s="249"/>
      <c r="DR113" s="249"/>
      <c r="DS113" s="249"/>
      <c r="DT113" s="249"/>
      <c r="DU113" s="249"/>
      <c r="DV113" s="249"/>
      <c r="DW113" s="249"/>
      <c r="DX113" s="249"/>
      <c r="DY113" s="249"/>
      <c r="DZ113" s="249"/>
      <c r="EA113" s="249"/>
      <c r="EB113" s="249"/>
      <c r="EC113" s="249"/>
      <c r="ED113" s="249"/>
      <c r="EE113" s="249"/>
      <c r="EF113" s="249"/>
      <c r="EG113" s="249"/>
      <c r="EH113" s="249"/>
      <c r="EI113" s="249"/>
      <c r="EJ113" s="249"/>
      <c r="EK113" s="249"/>
      <c r="EL113" s="249"/>
      <c r="EM113" s="249"/>
      <c r="EN113" s="249"/>
      <c r="EO113" s="249"/>
      <c r="EP113" s="249"/>
      <c r="EQ113" s="249"/>
      <c r="ER113" s="249"/>
      <c r="ES113" s="249"/>
      <c r="ET113" s="249"/>
      <c r="EU113" s="249"/>
      <c r="EV113" s="249"/>
      <c r="EW113" s="249"/>
      <c r="EX113" s="249"/>
      <c r="EY113" s="249"/>
      <c r="EZ113" s="249"/>
      <c r="FA113" s="249"/>
      <c r="FB113" s="249"/>
      <c r="FC113" s="249"/>
      <c r="FD113" s="249"/>
      <c r="FE113" s="249"/>
      <c r="FF113" s="249"/>
      <c r="FG113" s="249"/>
      <c r="FH113" s="249"/>
      <c r="FI113" s="249"/>
      <c r="FJ113" s="249"/>
      <c r="FK113" s="249"/>
      <c r="FL113" s="249"/>
      <c r="FM113" s="249"/>
      <c r="FN113" s="249"/>
      <c r="FO113" s="249"/>
      <c r="FP113" s="249"/>
      <c r="FQ113" s="249"/>
      <c r="FR113" s="249"/>
      <c r="FS113" s="249"/>
      <c r="FT113" s="249"/>
      <c r="FU113" s="249"/>
      <c r="FV113" s="249"/>
      <c r="FW113" s="249"/>
      <c r="FX113" s="249"/>
      <c r="FY113" s="249"/>
      <c r="FZ113" s="249"/>
      <c r="GA113" s="249"/>
      <c r="GB113" s="249"/>
      <c r="GC113" s="249"/>
      <c r="GD113" s="249"/>
      <c r="GE113" s="249"/>
      <c r="GF113" s="249"/>
      <c r="GG113" s="249"/>
      <c r="GH113" s="249"/>
      <c r="GI113" s="249"/>
      <c r="GJ113" s="249"/>
      <c r="GK113" s="249"/>
      <c r="GL113" s="249"/>
      <c r="GM113" s="249"/>
      <c r="GN113" s="249"/>
      <c r="GO113" s="249"/>
      <c r="GP113" s="249"/>
      <c r="GQ113" s="249"/>
      <c r="GR113" s="249"/>
    </row>
    <row r="114" spans="1:200" s="247" customFormat="1" x14ac:dyDescent="0.2">
      <c r="A114" s="267"/>
      <c r="B114" s="249"/>
      <c r="C114" s="252"/>
      <c r="Z114" s="255"/>
      <c r="AA114" s="250"/>
      <c r="AB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49"/>
      <c r="DJ114" s="249"/>
      <c r="DK114" s="249"/>
      <c r="DL114" s="249"/>
      <c r="DM114" s="249"/>
      <c r="DN114" s="249"/>
      <c r="DO114" s="249"/>
      <c r="DP114" s="249"/>
      <c r="DQ114" s="249"/>
      <c r="DR114" s="249"/>
      <c r="DS114" s="249"/>
      <c r="DT114" s="249"/>
      <c r="DU114" s="249"/>
      <c r="DV114" s="249"/>
      <c r="DW114" s="249"/>
      <c r="DX114" s="249"/>
      <c r="DY114" s="249"/>
      <c r="DZ114" s="249"/>
      <c r="EA114" s="249"/>
      <c r="EB114" s="249"/>
      <c r="EC114" s="249"/>
      <c r="ED114" s="249"/>
      <c r="EE114" s="249"/>
      <c r="EF114" s="249"/>
      <c r="EG114" s="249"/>
      <c r="EH114" s="249"/>
      <c r="EI114" s="249"/>
      <c r="EJ114" s="249"/>
      <c r="EK114" s="249"/>
      <c r="EL114" s="249"/>
      <c r="EM114" s="249"/>
      <c r="EN114" s="249"/>
      <c r="EO114" s="249"/>
      <c r="EP114" s="249"/>
      <c r="EQ114" s="249"/>
      <c r="ER114" s="249"/>
      <c r="ES114" s="249"/>
      <c r="ET114" s="249"/>
      <c r="EU114" s="249"/>
      <c r="EV114" s="249"/>
      <c r="EW114" s="249"/>
      <c r="EX114" s="249"/>
      <c r="EY114" s="249"/>
      <c r="EZ114" s="249"/>
      <c r="FA114" s="249"/>
      <c r="FB114" s="249"/>
      <c r="FC114" s="249"/>
      <c r="FD114" s="249"/>
      <c r="FE114" s="249"/>
      <c r="FF114" s="249"/>
      <c r="FG114" s="249"/>
      <c r="FH114" s="249"/>
      <c r="FI114" s="249"/>
      <c r="FJ114" s="249"/>
      <c r="FK114" s="249"/>
      <c r="FL114" s="249"/>
      <c r="FM114" s="249"/>
      <c r="FN114" s="249"/>
      <c r="FO114" s="249"/>
      <c r="FP114" s="249"/>
      <c r="FQ114" s="249"/>
      <c r="FR114" s="249"/>
      <c r="FS114" s="249"/>
      <c r="FT114" s="249"/>
      <c r="FU114" s="249"/>
      <c r="FV114" s="249"/>
      <c r="FW114" s="249"/>
      <c r="FX114" s="249"/>
      <c r="FY114" s="249"/>
      <c r="FZ114" s="249"/>
      <c r="GA114" s="249"/>
      <c r="GB114" s="249"/>
      <c r="GC114" s="249"/>
      <c r="GD114" s="249"/>
      <c r="GE114" s="249"/>
      <c r="GF114" s="249"/>
      <c r="GG114" s="249"/>
      <c r="GH114" s="249"/>
      <c r="GI114" s="249"/>
      <c r="GJ114" s="249"/>
      <c r="GK114" s="249"/>
      <c r="GL114" s="249"/>
      <c r="GM114" s="249"/>
      <c r="GN114" s="249"/>
      <c r="GO114" s="249"/>
      <c r="GP114" s="249"/>
      <c r="GQ114" s="249"/>
      <c r="GR114" s="249"/>
    </row>
    <row r="115" spans="1:200" s="247" customFormat="1" x14ac:dyDescent="0.2">
      <c r="A115" s="267"/>
      <c r="B115" s="249"/>
      <c r="C115" s="252"/>
      <c r="Z115" s="255"/>
      <c r="AA115" s="250"/>
      <c r="AB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M115" s="249"/>
      <c r="BN115" s="249"/>
      <c r="BO115" s="249"/>
      <c r="BP115" s="249"/>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49"/>
      <c r="DJ115" s="249"/>
      <c r="DK115" s="249"/>
      <c r="DL115" s="249"/>
      <c r="DM115" s="249"/>
      <c r="DN115" s="249"/>
      <c r="DO115" s="249"/>
      <c r="DP115" s="249"/>
      <c r="DQ115" s="249"/>
      <c r="DR115" s="249"/>
      <c r="DS115" s="249"/>
      <c r="DT115" s="249"/>
      <c r="DU115" s="249"/>
      <c r="DV115" s="249"/>
      <c r="DW115" s="249"/>
      <c r="DX115" s="249"/>
      <c r="DY115" s="249"/>
      <c r="DZ115" s="249"/>
      <c r="EA115" s="249"/>
      <c r="EB115" s="249"/>
      <c r="EC115" s="249"/>
      <c r="ED115" s="249"/>
      <c r="EE115" s="249"/>
      <c r="EF115" s="249"/>
      <c r="EG115" s="249"/>
      <c r="EH115" s="249"/>
      <c r="EI115" s="249"/>
      <c r="EJ115" s="249"/>
      <c r="EK115" s="249"/>
      <c r="EL115" s="249"/>
      <c r="EM115" s="249"/>
      <c r="EN115" s="249"/>
      <c r="EO115" s="249"/>
      <c r="EP115" s="249"/>
      <c r="EQ115" s="249"/>
      <c r="ER115" s="249"/>
      <c r="ES115" s="249"/>
      <c r="ET115" s="249"/>
      <c r="EU115" s="249"/>
      <c r="EV115" s="249"/>
      <c r="EW115" s="249"/>
      <c r="EX115" s="249"/>
      <c r="EY115" s="249"/>
      <c r="EZ115" s="249"/>
      <c r="FA115" s="249"/>
      <c r="FB115" s="249"/>
      <c r="FC115" s="249"/>
      <c r="FD115" s="249"/>
      <c r="FE115" s="249"/>
      <c r="FF115" s="249"/>
      <c r="FG115" s="249"/>
      <c r="FH115" s="249"/>
      <c r="FI115" s="249"/>
      <c r="FJ115" s="249"/>
      <c r="FK115" s="249"/>
      <c r="FL115" s="249"/>
      <c r="FM115" s="249"/>
      <c r="FN115" s="249"/>
      <c r="FO115" s="249"/>
      <c r="FP115" s="249"/>
      <c r="FQ115" s="249"/>
      <c r="FR115" s="249"/>
      <c r="FS115" s="249"/>
      <c r="FT115" s="249"/>
      <c r="FU115" s="249"/>
      <c r="FV115" s="249"/>
      <c r="FW115" s="249"/>
      <c r="FX115" s="249"/>
      <c r="FY115" s="249"/>
      <c r="FZ115" s="249"/>
      <c r="GA115" s="249"/>
      <c r="GB115" s="249"/>
      <c r="GC115" s="249"/>
      <c r="GD115" s="249"/>
      <c r="GE115" s="249"/>
      <c r="GF115" s="249"/>
      <c r="GG115" s="249"/>
      <c r="GH115" s="249"/>
      <c r="GI115" s="249"/>
      <c r="GJ115" s="249"/>
      <c r="GK115" s="249"/>
      <c r="GL115" s="249"/>
      <c r="GM115" s="249"/>
      <c r="GN115" s="249"/>
      <c r="GO115" s="249"/>
      <c r="GP115" s="249"/>
      <c r="GQ115" s="249"/>
      <c r="GR115" s="249"/>
    </row>
    <row r="116" spans="1:200" s="247" customFormat="1" x14ac:dyDescent="0.2">
      <c r="A116" s="267"/>
      <c r="B116" s="249"/>
      <c r="C116" s="252"/>
      <c r="Z116" s="255"/>
      <c r="AA116" s="250"/>
      <c r="AB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49"/>
      <c r="DJ116" s="249"/>
      <c r="DK116" s="249"/>
      <c r="DL116" s="249"/>
      <c r="DM116" s="249"/>
      <c r="DN116" s="249"/>
      <c r="DO116" s="249"/>
      <c r="DP116" s="249"/>
      <c r="DQ116" s="249"/>
      <c r="DR116" s="249"/>
      <c r="DS116" s="249"/>
      <c r="DT116" s="249"/>
      <c r="DU116" s="249"/>
      <c r="DV116" s="249"/>
      <c r="DW116" s="249"/>
      <c r="DX116" s="249"/>
      <c r="DY116" s="249"/>
      <c r="DZ116" s="249"/>
      <c r="EA116" s="249"/>
      <c r="EB116" s="249"/>
      <c r="EC116" s="249"/>
      <c r="ED116" s="249"/>
      <c r="EE116" s="249"/>
      <c r="EF116" s="249"/>
      <c r="EG116" s="249"/>
      <c r="EH116" s="249"/>
      <c r="EI116" s="249"/>
      <c r="EJ116" s="249"/>
      <c r="EK116" s="249"/>
      <c r="EL116" s="249"/>
      <c r="EM116" s="249"/>
      <c r="EN116" s="249"/>
      <c r="EO116" s="249"/>
      <c r="EP116" s="249"/>
      <c r="EQ116" s="249"/>
      <c r="ER116" s="249"/>
      <c r="ES116" s="249"/>
      <c r="ET116" s="249"/>
      <c r="EU116" s="249"/>
      <c r="EV116" s="249"/>
      <c r="EW116" s="249"/>
      <c r="EX116" s="249"/>
      <c r="EY116" s="249"/>
      <c r="EZ116" s="249"/>
      <c r="FA116" s="249"/>
      <c r="FB116" s="249"/>
      <c r="FC116" s="249"/>
      <c r="FD116" s="249"/>
      <c r="FE116" s="249"/>
      <c r="FF116" s="249"/>
      <c r="FG116" s="249"/>
      <c r="FH116" s="249"/>
      <c r="FI116" s="249"/>
      <c r="FJ116" s="249"/>
      <c r="FK116" s="249"/>
      <c r="FL116" s="249"/>
      <c r="FM116" s="249"/>
      <c r="FN116" s="249"/>
      <c r="FO116" s="249"/>
      <c r="FP116" s="249"/>
      <c r="FQ116" s="249"/>
      <c r="FR116" s="249"/>
      <c r="FS116" s="249"/>
      <c r="FT116" s="249"/>
      <c r="FU116" s="249"/>
      <c r="FV116" s="249"/>
      <c r="FW116" s="249"/>
      <c r="FX116" s="249"/>
      <c r="FY116" s="249"/>
      <c r="FZ116" s="249"/>
      <c r="GA116" s="249"/>
      <c r="GB116" s="249"/>
      <c r="GC116" s="249"/>
      <c r="GD116" s="249"/>
      <c r="GE116" s="249"/>
      <c r="GF116" s="249"/>
      <c r="GG116" s="249"/>
      <c r="GH116" s="249"/>
      <c r="GI116" s="249"/>
      <c r="GJ116" s="249"/>
      <c r="GK116" s="249"/>
      <c r="GL116" s="249"/>
      <c r="GM116" s="249"/>
      <c r="GN116" s="249"/>
      <c r="GO116" s="249"/>
      <c r="GP116" s="249"/>
      <c r="GQ116" s="249"/>
      <c r="GR116" s="249"/>
    </row>
    <row r="117" spans="1:200" s="247" customFormat="1" x14ac:dyDescent="0.2">
      <c r="A117" s="267"/>
      <c r="B117" s="249"/>
      <c r="C117" s="252"/>
      <c r="Z117" s="255"/>
      <c r="AA117" s="250"/>
      <c r="AB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c r="EI117" s="249"/>
      <c r="EJ117" s="249"/>
      <c r="EK117" s="249"/>
      <c r="EL117" s="249"/>
      <c r="EM117" s="249"/>
      <c r="EN117" s="249"/>
      <c r="EO117" s="249"/>
      <c r="EP117" s="249"/>
      <c r="EQ117" s="249"/>
      <c r="ER117" s="249"/>
      <c r="ES117" s="249"/>
      <c r="ET117" s="249"/>
      <c r="EU117" s="249"/>
      <c r="EV117" s="249"/>
      <c r="EW117" s="249"/>
      <c r="EX117" s="249"/>
      <c r="EY117" s="249"/>
      <c r="EZ117" s="249"/>
      <c r="FA117" s="249"/>
      <c r="FB117" s="249"/>
      <c r="FC117" s="249"/>
      <c r="FD117" s="249"/>
      <c r="FE117" s="249"/>
      <c r="FF117" s="249"/>
      <c r="FG117" s="249"/>
      <c r="FH117" s="249"/>
      <c r="FI117" s="249"/>
      <c r="FJ117" s="249"/>
      <c r="FK117" s="249"/>
      <c r="FL117" s="249"/>
      <c r="FM117" s="249"/>
      <c r="FN117" s="249"/>
      <c r="FO117" s="249"/>
      <c r="FP117" s="249"/>
      <c r="FQ117" s="249"/>
      <c r="FR117" s="249"/>
      <c r="FS117" s="249"/>
      <c r="FT117" s="249"/>
      <c r="FU117" s="249"/>
      <c r="FV117" s="249"/>
      <c r="FW117" s="249"/>
      <c r="FX117" s="249"/>
      <c r="FY117" s="249"/>
      <c r="FZ117" s="249"/>
      <c r="GA117" s="249"/>
      <c r="GB117" s="249"/>
      <c r="GC117" s="249"/>
      <c r="GD117" s="249"/>
      <c r="GE117" s="249"/>
      <c r="GF117" s="249"/>
      <c r="GG117" s="249"/>
      <c r="GH117" s="249"/>
      <c r="GI117" s="249"/>
      <c r="GJ117" s="249"/>
      <c r="GK117" s="249"/>
      <c r="GL117" s="249"/>
      <c r="GM117" s="249"/>
      <c r="GN117" s="249"/>
      <c r="GO117" s="249"/>
      <c r="GP117" s="249"/>
      <c r="GQ117" s="249"/>
      <c r="GR117" s="249"/>
    </row>
    <row r="118" spans="1:200" s="247" customFormat="1" x14ac:dyDescent="0.2">
      <c r="A118" s="267"/>
      <c r="B118" s="249"/>
      <c r="C118" s="252"/>
      <c r="Z118" s="255"/>
      <c r="AA118" s="250"/>
      <c r="AB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49"/>
      <c r="CS118" s="249"/>
      <c r="CT118" s="249"/>
      <c r="CU118" s="249"/>
      <c r="CV118" s="249"/>
      <c r="CW118" s="249"/>
      <c r="CX118" s="249"/>
      <c r="CY118" s="249"/>
      <c r="CZ118" s="249"/>
      <c r="DA118" s="249"/>
      <c r="DB118" s="249"/>
      <c r="DC118" s="249"/>
      <c r="DD118" s="249"/>
      <c r="DE118" s="249"/>
      <c r="DF118" s="249"/>
      <c r="DG118" s="249"/>
      <c r="DH118" s="249"/>
      <c r="DI118" s="249"/>
      <c r="DJ118" s="249"/>
      <c r="DK118" s="249"/>
      <c r="DL118" s="249"/>
      <c r="DM118" s="249"/>
      <c r="DN118" s="249"/>
      <c r="DO118" s="249"/>
      <c r="DP118" s="249"/>
      <c r="DQ118" s="249"/>
      <c r="DR118" s="249"/>
      <c r="DS118" s="249"/>
      <c r="DT118" s="249"/>
      <c r="DU118" s="249"/>
      <c r="DV118" s="249"/>
      <c r="DW118" s="249"/>
      <c r="DX118" s="249"/>
      <c r="DY118" s="249"/>
      <c r="DZ118" s="249"/>
      <c r="EA118" s="249"/>
      <c r="EB118" s="249"/>
      <c r="EC118" s="249"/>
      <c r="ED118" s="249"/>
      <c r="EE118" s="249"/>
      <c r="EF118" s="249"/>
      <c r="EG118" s="249"/>
      <c r="EH118" s="249"/>
      <c r="EI118" s="249"/>
      <c r="EJ118" s="249"/>
      <c r="EK118" s="249"/>
      <c r="EL118" s="249"/>
      <c r="EM118" s="249"/>
      <c r="EN118" s="249"/>
      <c r="EO118" s="249"/>
      <c r="EP118" s="249"/>
      <c r="EQ118" s="249"/>
      <c r="ER118" s="249"/>
      <c r="ES118" s="249"/>
      <c r="ET118" s="249"/>
      <c r="EU118" s="249"/>
      <c r="EV118" s="249"/>
      <c r="EW118" s="249"/>
      <c r="EX118" s="249"/>
      <c r="EY118" s="249"/>
      <c r="EZ118" s="249"/>
      <c r="FA118" s="249"/>
      <c r="FB118" s="249"/>
      <c r="FC118" s="249"/>
      <c r="FD118" s="249"/>
      <c r="FE118" s="249"/>
      <c r="FF118" s="249"/>
      <c r="FG118" s="249"/>
      <c r="FH118" s="249"/>
      <c r="FI118" s="249"/>
      <c r="FJ118" s="249"/>
      <c r="FK118" s="249"/>
      <c r="FL118" s="249"/>
      <c r="FM118" s="249"/>
      <c r="FN118" s="249"/>
      <c r="FO118" s="249"/>
      <c r="FP118" s="249"/>
      <c r="FQ118" s="249"/>
      <c r="FR118" s="249"/>
      <c r="FS118" s="249"/>
      <c r="FT118" s="249"/>
      <c r="FU118" s="249"/>
      <c r="FV118" s="249"/>
      <c r="FW118" s="249"/>
      <c r="FX118" s="249"/>
      <c r="FY118" s="249"/>
      <c r="FZ118" s="249"/>
      <c r="GA118" s="249"/>
      <c r="GB118" s="249"/>
      <c r="GC118" s="249"/>
      <c r="GD118" s="249"/>
      <c r="GE118" s="249"/>
      <c r="GF118" s="249"/>
      <c r="GG118" s="249"/>
      <c r="GH118" s="249"/>
      <c r="GI118" s="249"/>
      <c r="GJ118" s="249"/>
      <c r="GK118" s="249"/>
      <c r="GL118" s="249"/>
      <c r="GM118" s="249"/>
      <c r="GN118" s="249"/>
      <c r="GO118" s="249"/>
      <c r="GP118" s="249"/>
      <c r="GQ118" s="249"/>
      <c r="GR118" s="249"/>
    </row>
    <row r="119" spans="1:200" s="247" customFormat="1" x14ac:dyDescent="0.2">
      <c r="A119" s="267"/>
      <c r="B119" s="249"/>
      <c r="C119" s="252"/>
      <c r="Z119" s="255"/>
      <c r="AA119" s="250"/>
      <c r="AB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49"/>
      <c r="BJ119" s="249"/>
      <c r="BK119" s="249"/>
      <c r="BL119" s="249"/>
      <c r="BM119" s="249"/>
      <c r="BN119" s="249"/>
      <c r="BO119" s="249"/>
      <c r="BP119" s="249"/>
      <c r="BQ119" s="249"/>
      <c r="BR119" s="249"/>
      <c r="BS119" s="249"/>
      <c r="BT119" s="249"/>
      <c r="BU119" s="249"/>
      <c r="BV119" s="249"/>
      <c r="BW119" s="249"/>
      <c r="BX119" s="249"/>
      <c r="BY119" s="249"/>
      <c r="BZ119" s="249"/>
      <c r="CA119" s="249"/>
      <c r="CB119" s="249"/>
      <c r="CC119" s="249"/>
      <c r="CD119" s="249"/>
      <c r="CE119" s="249"/>
      <c r="CF119" s="249"/>
      <c r="CG119" s="249"/>
      <c r="CH119" s="249"/>
      <c r="CI119" s="249"/>
      <c r="CJ119" s="249"/>
      <c r="CK119" s="249"/>
      <c r="CL119" s="249"/>
      <c r="CM119" s="249"/>
      <c r="CN119" s="249"/>
      <c r="CO119" s="249"/>
      <c r="CP119" s="249"/>
      <c r="CQ119" s="249"/>
      <c r="CR119" s="249"/>
      <c r="CS119" s="249"/>
      <c r="CT119" s="249"/>
      <c r="CU119" s="249"/>
      <c r="CV119" s="249"/>
      <c r="CW119" s="249"/>
      <c r="CX119" s="249"/>
      <c r="CY119" s="249"/>
      <c r="CZ119" s="249"/>
      <c r="DA119" s="249"/>
      <c r="DB119" s="249"/>
      <c r="DC119" s="249"/>
      <c r="DD119" s="249"/>
      <c r="DE119" s="249"/>
      <c r="DF119" s="249"/>
      <c r="DG119" s="249"/>
      <c r="DH119" s="249"/>
      <c r="DI119" s="249"/>
      <c r="DJ119" s="249"/>
      <c r="DK119" s="249"/>
      <c r="DL119" s="249"/>
      <c r="DM119" s="249"/>
      <c r="DN119" s="249"/>
      <c r="DO119" s="249"/>
      <c r="DP119" s="249"/>
      <c r="DQ119" s="249"/>
      <c r="DR119" s="249"/>
      <c r="DS119" s="249"/>
      <c r="DT119" s="249"/>
      <c r="DU119" s="249"/>
      <c r="DV119" s="249"/>
      <c r="DW119" s="249"/>
      <c r="DX119" s="249"/>
      <c r="DY119" s="249"/>
      <c r="DZ119" s="249"/>
      <c r="EA119" s="249"/>
      <c r="EB119" s="249"/>
      <c r="EC119" s="249"/>
      <c r="ED119" s="249"/>
      <c r="EE119" s="249"/>
      <c r="EF119" s="249"/>
      <c r="EG119" s="249"/>
      <c r="EH119" s="249"/>
      <c r="EI119" s="249"/>
      <c r="EJ119" s="249"/>
      <c r="EK119" s="249"/>
      <c r="EL119" s="249"/>
      <c r="EM119" s="249"/>
      <c r="EN119" s="249"/>
      <c r="EO119" s="249"/>
      <c r="EP119" s="249"/>
      <c r="EQ119" s="249"/>
      <c r="ER119" s="249"/>
      <c r="ES119" s="249"/>
      <c r="ET119" s="249"/>
      <c r="EU119" s="249"/>
      <c r="EV119" s="249"/>
      <c r="EW119" s="249"/>
      <c r="EX119" s="249"/>
      <c r="EY119" s="249"/>
      <c r="EZ119" s="249"/>
      <c r="FA119" s="249"/>
      <c r="FB119" s="249"/>
      <c r="FC119" s="249"/>
      <c r="FD119" s="249"/>
      <c r="FE119" s="249"/>
      <c r="FF119" s="249"/>
      <c r="FG119" s="249"/>
      <c r="FH119" s="249"/>
      <c r="FI119" s="249"/>
      <c r="FJ119" s="249"/>
      <c r="FK119" s="249"/>
      <c r="FL119" s="249"/>
      <c r="FM119" s="249"/>
      <c r="FN119" s="249"/>
      <c r="FO119" s="249"/>
      <c r="FP119" s="249"/>
      <c r="FQ119" s="249"/>
      <c r="FR119" s="249"/>
      <c r="FS119" s="249"/>
      <c r="FT119" s="249"/>
      <c r="FU119" s="249"/>
      <c r="FV119" s="249"/>
      <c r="FW119" s="249"/>
      <c r="FX119" s="249"/>
      <c r="FY119" s="249"/>
      <c r="FZ119" s="249"/>
      <c r="GA119" s="249"/>
      <c r="GB119" s="249"/>
      <c r="GC119" s="249"/>
      <c r="GD119" s="249"/>
      <c r="GE119" s="249"/>
      <c r="GF119" s="249"/>
      <c r="GG119" s="249"/>
      <c r="GH119" s="249"/>
      <c r="GI119" s="249"/>
      <c r="GJ119" s="249"/>
      <c r="GK119" s="249"/>
      <c r="GL119" s="249"/>
      <c r="GM119" s="249"/>
      <c r="GN119" s="249"/>
      <c r="GO119" s="249"/>
      <c r="GP119" s="249"/>
      <c r="GQ119" s="249"/>
      <c r="GR119" s="249"/>
    </row>
    <row r="120" spans="1:200" s="247" customFormat="1" x14ac:dyDescent="0.2">
      <c r="A120" s="267"/>
      <c r="B120" s="249"/>
      <c r="C120" s="252"/>
      <c r="Z120" s="255"/>
      <c r="AA120" s="250"/>
      <c r="AB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49"/>
      <c r="BJ120" s="249"/>
      <c r="BK120" s="249"/>
      <c r="BL120" s="249"/>
      <c r="BM120" s="249"/>
      <c r="BN120" s="249"/>
      <c r="BO120" s="249"/>
      <c r="BP120" s="249"/>
      <c r="BQ120" s="249"/>
      <c r="BR120" s="249"/>
      <c r="BS120" s="249"/>
      <c r="BT120" s="249"/>
      <c r="BU120" s="249"/>
      <c r="BV120" s="249"/>
      <c r="BW120" s="249"/>
      <c r="BX120" s="249"/>
      <c r="BY120" s="249"/>
      <c r="BZ120" s="249"/>
      <c r="CA120" s="249"/>
      <c r="CB120" s="249"/>
      <c r="CC120" s="249"/>
      <c r="CD120" s="249"/>
      <c r="CE120" s="249"/>
      <c r="CF120" s="249"/>
      <c r="CG120" s="249"/>
      <c r="CH120" s="249"/>
      <c r="CI120" s="249"/>
      <c r="CJ120" s="249"/>
      <c r="CK120" s="249"/>
      <c r="CL120" s="249"/>
      <c r="CM120" s="249"/>
      <c r="CN120" s="249"/>
      <c r="CO120" s="249"/>
      <c r="CP120" s="249"/>
      <c r="CQ120" s="249"/>
      <c r="CR120" s="249"/>
      <c r="CS120" s="249"/>
      <c r="CT120" s="249"/>
      <c r="CU120" s="249"/>
      <c r="CV120" s="249"/>
      <c r="CW120" s="249"/>
      <c r="CX120" s="249"/>
      <c r="CY120" s="249"/>
      <c r="CZ120" s="249"/>
      <c r="DA120" s="249"/>
      <c r="DB120" s="249"/>
      <c r="DC120" s="249"/>
      <c r="DD120" s="249"/>
      <c r="DE120" s="249"/>
      <c r="DF120" s="249"/>
      <c r="DG120" s="249"/>
      <c r="DH120" s="249"/>
      <c r="DI120" s="249"/>
      <c r="DJ120" s="249"/>
      <c r="DK120" s="249"/>
      <c r="DL120" s="249"/>
      <c r="DM120" s="249"/>
      <c r="DN120" s="249"/>
      <c r="DO120" s="249"/>
      <c r="DP120" s="249"/>
      <c r="DQ120" s="249"/>
      <c r="DR120" s="249"/>
      <c r="DS120" s="249"/>
      <c r="DT120" s="249"/>
      <c r="DU120" s="249"/>
      <c r="DV120" s="249"/>
      <c r="DW120" s="249"/>
      <c r="DX120" s="249"/>
      <c r="DY120" s="249"/>
      <c r="DZ120" s="249"/>
      <c r="EA120" s="249"/>
      <c r="EB120" s="249"/>
      <c r="EC120" s="249"/>
      <c r="ED120" s="249"/>
      <c r="EE120" s="249"/>
      <c r="EF120" s="249"/>
      <c r="EG120" s="249"/>
      <c r="EH120" s="249"/>
      <c r="EI120" s="249"/>
      <c r="EJ120" s="249"/>
      <c r="EK120" s="249"/>
      <c r="EL120" s="249"/>
      <c r="EM120" s="249"/>
      <c r="EN120" s="249"/>
      <c r="EO120" s="249"/>
      <c r="EP120" s="249"/>
      <c r="EQ120" s="249"/>
      <c r="ER120" s="249"/>
      <c r="ES120" s="249"/>
      <c r="ET120" s="249"/>
      <c r="EU120" s="249"/>
      <c r="EV120" s="249"/>
      <c r="EW120" s="249"/>
      <c r="EX120" s="249"/>
      <c r="EY120" s="249"/>
      <c r="EZ120" s="249"/>
      <c r="FA120" s="249"/>
      <c r="FB120" s="249"/>
      <c r="FC120" s="249"/>
      <c r="FD120" s="249"/>
      <c r="FE120" s="249"/>
      <c r="FF120" s="249"/>
      <c r="FG120" s="249"/>
      <c r="FH120" s="249"/>
      <c r="FI120" s="249"/>
      <c r="FJ120" s="249"/>
      <c r="FK120" s="249"/>
      <c r="FL120" s="249"/>
      <c r="FM120" s="249"/>
      <c r="FN120" s="249"/>
      <c r="FO120" s="249"/>
      <c r="FP120" s="249"/>
      <c r="FQ120" s="249"/>
      <c r="FR120" s="249"/>
      <c r="FS120" s="249"/>
      <c r="FT120" s="249"/>
      <c r="FU120" s="249"/>
      <c r="FV120" s="249"/>
      <c r="FW120" s="249"/>
      <c r="FX120" s="249"/>
      <c r="FY120" s="249"/>
      <c r="FZ120" s="249"/>
      <c r="GA120" s="249"/>
      <c r="GB120" s="249"/>
      <c r="GC120" s="249"/>
      <c r="GD120" s="249"/>
      <c r="GE120" s="249"/>
      <c r="GF120" s="249"/>
      <c r="GG120" s="249"/>
      <c r="GH120" s="249"/>
      <c r="GI120" s="249"/>
      <c r="GJ120" s="249"/>
      <c r="GK120" s="249"/>
      <c r="GL120" s="249"/>
      <c r="GM120" s="249"/>
      <c r="GN120" s="249"/>
      <c r="GO120" s="249"/>
      <c r="GP120" s="249"/>
      <c r="GQ120" s="249"/>
      <c r="GR120" s="249"/>
    </row>
    <row r="121" spans="1:200" s="247" customFormat="1" x14ac:dyDescent="0.2">
      <c r="A121" s="267"/>
      <c r="B121" s="249"/>
      <c r="C121" s="252"/>
      <c r="Z121" s="255"/>
      <c r="AA121" s="250"/>
      <c r="AB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49"/>
      <c r="CS121" s="249"/>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49"/>
      <c r="DQ121" s="249"/>
      <c r="DR121" s="249"/>
      <c r="DS121" s="249"/>
      <c r="DT121" s="249"/>
      <c r="DU121" s="249"/>
      <c r="DV121" s="249"/>
      <c r="DW121" s="249"/>
      <c r="DX121" s="249"/>
      <c r="DY121" s="249"/>
      <c r="DZ121" s="249"/>
      <c r="EA121" s="249"/>
      <c r="EB121" s="249"/>
      <c r="EC121" s="249"/>
      <c r="ED121" s="249"/>
      <c r="EE121" s="249"/>
      <c r="EF121" s="249"/>
      <c r="EG121" s="249"/>
      <c r="EH121" s="249"/>
      <c r="EI121" s="249"/>
      <c r="EJ121" s="249"/>
      <c r="EK121" s="249"/>
      <c r="EL121" s="249"/>
      <c r="EM121" s="249"/>
      <c r="EN121" s="249"/>
      <c r="EO121" s="249"/>
      <c r="EP121" s="249"/>
      <c r="EQ121" s="249"/>
      <c r="ER121" s="249"/>
      <c r="ES121" s="249"/>
      <c r="ET121" s="249"/>
      <c r="EU121" s="249"/>
      <c r="EV121" s="249"/>
      <c r="EW121" s="249"/>
      <c r="EX121" s="249"/>
      <c r="EY121" s="249"/>
      <c r="EZ121" s="249"/>
      <c r="FA121" s="249"/>
      <c r="FB121" s="249"/>
      <c r="FC121" s="249"/>
      <c r="FD121" s="249"/>
      <c r="FE121" s="249"/>
      <c r="FF121" s="249"/>
      <c r="FG121" s="249"/>
      <c r="FH121" s="249"/>
      <c r="FI121" s="249"/>
      <c r="FJ121" s="249"/>
      <c r="FK121" s="249"/>
      <c r="FL121" s="249"/>
      <c r="FM121" s="249"/>
      <c r="FN121" s="249"/>
      <c r="FO121" s="249"/>
      <c r="FP121" s="249"/>
      <c r="FQ121" s="249"/>
      <c r="FR121" s="249"/>
      <c r="FS121" s="249"/>
      <c r="FT121" s="249"/>
      <c r="FU121" s="249"/>
      <c r="FV121" s="249"/>
      <c r="FW121" s="249"/>
      <c r="FX121" s="249"/>
      <c r="FY121" s="249"/>
      <c r="FZ121" s="249"/>
      <c r="GA121" s="249"/>
      <c r="GB121" s="249"/>
      <c r="GC121" s="249"/>
      <c r="GD121" s="249"/>
      <c r="GE121" s="249"/>
      <c r="GF121" s="249"/>
      <c r="GG121" s="249"/>
      <c r="GH121" s="249"/>
      <c r="GI121" s="249"/>
      <c r="GJ121" s="249"/>
      <c r="GK121" s="249"/>
      <c r="GL121" s="249"/>
      <c r="GM121" s="249"/>
      <c r="GN121" s="249"/>
      <c r="GO121" s="249"/>
      <c r="GP121" s="249"/>
      <c r="GQ121" s="249"/>
      <c r="GR121" s="249"/>
    </row>
    <row r="122" spans="1:200" s="247" customFormat="1" x14ac:dyDescent="0.2">
      <c r="A122" s="267"/>
      <c r="B122" s="249"/>
      <c r="C122" s="252"/>
      <c r="Z122" s="255"/>
      <c r="AA122" s="250"/>
      <c r="AB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c r="BI122" s="249"/>
      <c r="BJ122" s="249"/>
      <c r="BK122" s="249"/>
      <c r="BL122" s="249"/>
      <c r="BM122" s="249"/>
      <c r="BN122" s="249"/>
      <c r="BO122" s="249"/>
      <c r="BP122" s="249"/>
      <c r="BQ122" s="249"/>
      <c r="BR122" s="249"/>
      <c r="BS122" s="249"/>
      <c r="BT122" s="249"/>
      <c r="BU122" s="249"/>
      <c r="BV122" s="249"/>
      <c r="BW122" s="249"/>
      <c r="BX122" s="249"/>
      <c r="BY122" s="249"/>
      <c r="BZ122" s="249"/>
      <c r="CA122" s="249"/>
      <c r="CB122" s="249"/>
      <c r="CC122" s="249"/>
      <c r="CD122" s="249"/>
      <c r="CE122" s="249"/>
      <c r="CF122" s="249"/>
      <c r="CG122" s="249"/>
      <c r="CH122" s="249"/>
      <c r="CI122" s="249"/>
      <c r="CJ122" s="249"/>
      <c r="CK122" s="249"/>
      <c r="CL122" s="249"/>
      <c r="CM122" s="249"/>
      <c r="CN122" s="249"/>
      <c r="CO122" s="249"/>
      <c r="CP122" s="249"/>
      <c r="CQ122" s="249"/>
      <c r="CR122" s="249"/>
      <c r="CS122" s="249"/>
      <c r="CT122" s="249"/>
      <c r="CU122" s="249"/>
      <c r="CV122" s="249"/>
      <c r="CW122" s="249"/>
      <c r="CX122" s="249"/>
      <c r="CY122" s="249"/>
      <c r="CZ122" s="249"/>
      <c r="DA122" s="249"/>
      <c r="DB122" s="249"/>
      <c r="DC122" s="249"/>
      <c r="DD122" s="249"/>
      <c r="DE122" s="249"/>
      <c r="DF122" s="249"/>
      <c r="DG122" s="249"/>
      <c r="DH122" s="249"/>
      <c r="DI122" s="249"/>
      <c r="DJ122" s="249"/>
      <c r="DK122" s="249"/>
      <c r="DL122" s="249"/>
      <c r="DM122" s="249"/>
      <c r="DN122" s="249"/>
      <c r="DO122" s="249"/>
      <c r="DP122" s="249"/>
      <c r="DQ122" s="249"/>
      <c r="DR122" s="249"/>
      <c r="DS122" s="249"/>
      <c r="DT122" s="249"/>
      <c r="DU122" s="249"/>
      <c r="DV122" s="249"/>
      <c r="DW122" s="249"/>
      <c r="DX122" s="249"/>
      <c r="DY122" s="249"/>
      <c r="DZ122" s="249"/>
      <c r="EA122" s="249"/>
      <c r="EB122" s="249"/>
      <c r="EC122" s="249"/>
      <c r="ED122" s="249"/>
      <c r="EE122" s="249"/>
      <c r="EF122" s="249"/>
      <c r="EG122" s="249"/>
      <c r="EH122" s="249"/>
      <c r="EI122" s="249"/>
      <c r="EJ122" s="249"/>
      <c r="EK122" s="249"/>
      <c r="EL122" s="249"/>
      <c r="EM122" s="249"/>
      <c r="EN122" s="249"/>
      <c r="EO122" s="249"/>
      <c r="EP122" s="249"/>
      <c r="EQ122" s="249"/>
      <c r="ER122" s="249"/>
      <c r="ES122" s="249"/>
      <c r="ET122" s="249"/>
      <c r="EU122" s="249"/>
      <c r="EV122" s="249"/>
      <c r="EW122" s="249"/>
      <c r="EX122" s="249"/>
      <c r="EY122" s="249"/>
      <c r="EZ122" s="249"/>
      <c r="FA122" s="249"/>
      <c r="FB122" s="249"/>
      <c r="FC122" s="249"/>
      <c r="FD122" s="249"/>
      <c r="FE122" s="249"/>
      <c r="FF122" s="249"/>
      <c r="FG122" s="249"/>
      <c r="FH122" s="249"/>
      <c r="FI122" s="249"/>
      <c r="FJ122" s="249"/>
      <c r="FK122" s="249"/>
      <c r="FL122" s="249"/>
      <c r="FM122" s="249"/>
      <c r="FN122" s="249"/>
      <c r="FO122" s="249"/>
      <c r="FP122" s="249"/>
      <c r="FQ122" s="249"/>
      <c r="FR122" s="249"/>
      <c r="FS122" s="249"/>
      <c r="FT122" s="249"/>
      <c r="FU122" s="249"/>
      <c r="FV122" s="249"/>
      <c r="FW122" s="249"/>
      <c r="FX122" s="249"/>
      <c r="FY122" s="249"/>
      <c r="FZ122" s="249"/>
      <c r="GA122" s="249"/>
      <c r="GB122" s="249"/>
      <c r="GC122" s="249"/>
      <c r="GD122" s="249"/>
      <c r="GE122" s="249"/>
      <c r="GF122" s="249"/>
      <c r="GG122" s="249"/>
      <c r="GH122" s="249"/>
      <c r="GI122" s="249"/>
      <c r="GJ122" s="249"/>
      <c r="GK122" s="249"/>
      <c r="GL122" s="249"/>
      <c r="GM122" s="249"/>
      <c r="GN122" s="249"/>
      <c r="GO122" s="249"/>
      <c r="GP122" s="249"/>
      <c r="GQ122" s="249"/>
      <c r="GR122" s="249"/>
    </row>
    <row r="123" spans="1:200" s="247" customFormat="1" x14ac:dyDescent="0.2">
      <c r="A123" s="267"/>
      <c r="B123" s="249"/>
      <c r="C123" s="252"/>
      <c r="Z123" s="255"/>
      <c r="AA123" s="250"/>
      <c r="AB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49"/>
      <c r="CS123" s="249"/>
      <c r="CT123" s="249"/>
      <c r="CU123" s="249"/>
      <c r="CV123" s="249"/>
      <c r="CW123" s="249"/>
      <c r="CX123" s="249"/>
      <c r="CY123" s="249"/>
      <c r="CZ123" s="249"/>
      <c r="DA123" s="249"/>
      <c r="DB123" s="249"/>
      <c r="DC123" s="249"/>
      <c r="DD123" s="249"/>
      <c r="DE123" s="249"/>
      <c r="DF123" s="249"/>
      <c r="DG123" s="249"/>
      <c r="DH123" s="249"/>
      <c r="DI123" s="249"/>
      <c r="DJ123" s="249"/>
      <c r="DK123" s="249"/>
      <c r="DL123" s="249"/>
      <c r="DM123" s="249"/>
      <c r="DN123" s="249"/>
      <c r="DO123" s="249"/>
      <c r="DP123" s="249"/>
      <c r="DQ123" s="249"/>
      <c r="DR123" s="249"/>
      <c r="DS123" s="249"/>
      <c r="DT123" s="249"/>
      <c r="DU123" s="249"/>
      <c r="DV123" s="249"/>
      <c r="DW123" s="249"/>
      <c r="DX123" s="249"/>
      <c r="DY123" s="249"/>
      <c r="DZ123" s="249"/>
      <c r="EA123" s="249"/>
      <c r="EB123" s="249"/>
      <c r="EC123" s="249"/>
      <c r="ED123" s="249"/>
      <c r="EE123" s="249"/>
      <c r="EF123" s="249"/>
      <c r="EG123" s="249"/>
      <c r="EH123" s="249"/>
      <c r="EI123" s="249"/>
      <c r="EJ123" s="249"/>
      <c r="EK123" s="249"/>
      <c r="EL123" s="249"/>
      <c r="EM123" s="249"/>
      <c r="EN123" s="249"/>
      <c r="EO123" s="249"/>
      <c r="EP123" s="249"/>
      <c r="EQ123" s="249"/>
      <c r="ER123" s="249"/>
      <c r="ES123" s="249"/>
      <c r="ET123" s="249"/>
      <c r="EU123" s="249"/>
      <c r="EV123" s="249"/>
      <c r="EW123" s="249"/>
      <c r="EX123" s="249"/>
      <c r="EY123" s="249"/>
      <c r="EZ123" s="249"/>
      <c r="FA123" s="249"/>
      <c r="FB123" s="249"/>
      <c r="FC123" s="249"/>
      <c r="FD123" s="249"/>
      <c r="FE123" s="249"/>
      <c r="FF123" s="249"/>
      <c r="FG123" s="249"/>
      <c r="FH123" s="249"/>
      <c r="FI123" s="249"/>
      <c r="FJ123" s="249"/>
      <c r="FK123" s="249"/>
      <c r="FL123" s="249"/>
      <c r="FM123" s="249"/>
      <c r="FN123" s="249"/>
      <c r="FO123" s="249"/>
      <c r="FP123" s="249"/>
      <c r="FQ123" s="249"/>
      <c r="FR123" s="249"/>
      <c r="FS123" s="249"/>
      <c r="FT123" s="249"/>
      <c r="FU123" s="249"/>
      <c r="FV123" s="249"/>
      <c r="FW123" s="249"/>
      <c r="FX123" s="249"/>
      <c r="FY123" s="249"/>
      <c r="FZ123" s="249"/>
      <c r="GA123" s="249"/>
      <c r="GB123" s="249"/>
      <c r="GC123" s="249"/>
      <c r="GD123" s="249"/>
      <c r="GE123" s="249"/>
      <c r="GF123" s="249"/>
      <c r="GG123" s="249"/>
      <c r="GH123" s="249"/>
      <c r="GI123" s="249"/>
      <c r="GJ123" s="249"/>
      <c r="GK123" s="249"/>
      <c r="GL123" s="249"/>
      <c r="GM123" s="249"/>
      <c r="GN123" s="249"/>
      <c r="GO123" s="249"/>
      <c r="GP123" s="249"/>
      <c r="GQ123" s="249"/>
      <c r="GR123" s="249"/>
    </row>
    <row r="124" spans="1:200" s="247" customFormat="1" x14ac:dyDescent="0.2">
      <c r="A124" s="267"/>
      <c r="B124" s="249"/>
      <c r="C124" s="252"/>
      <c r="Z124" s="255"/>
      <c r="AA124" s="250"/>
      <c r="AB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49"/>
      <c r="BW124" s="249"/>
      <c r="BX124" s="249"/>
      <c r="BY124" s="249"/>
      <c r="BZ124" s="249"/>
      <c r="CA124" s="249"/>
      <c r="CB124" s="249"/>
      <c r="CC124" s="249"/>
      <c r="CD124" s="249"/>
      <c r="CE124" s="249"/>
      <c r="CF124" s="249"/>
      <c r="CG124" s="249"/>
      <c r="CH124" s="249"/>
      <c r="CI124" s="249"/>
      <c r="CJ124" s="249"/>
      <c r="CK124" s="249"/>
      <c r="CL124" s="249"/>
      <c r="CM124" s="249"/>
      <c r="CN124" s="249"/>
      <c r="CO124" s="249"/>
      <c r="CP124" s="249"/>
      <c r="CQ124" s="249"/>
      <c r="CR124" s="249"/>
      <c r="CS124" s="249"/>
      <c r="CT124" s="249"/>
      <c r="CU124" s="249"/>
      <c r="CV124" s="249"/>
      <c r="CW124" s="249"/>
      <c r="CX124" s="249"/>
      <c r="CY124" s="249"/>
      <c r="CZ124" s="249"/>
      <c r="DA124" s="249"/>
      <c r="DB124" s="249"/>
      <c r="DC124" s="249"/>
      <c r="DD124" s="249"/>
      <c r="DE124" s="249"/>
      <c r="DF124" s="249"/>
      <c r="DG124" s="249"/>
      <c r="DH124" s="249"/>
      <c r="DI124" s="249"/>
      <c r="DJ124" s="249"/>
      <c r="DK124" s="249"/>
      <c r="DL124" s="249"/>
      <c r="DM124" s="249"/>
      <c r="DN124" s="249"/>
      <c r="DO124" s="249"/>
      <c r="DP124" s="249"/>
      <c r="DQ124" s="249"/>
      <c r="DR124" s="249"/>
      <c r="DS124" s="249"/>
      <c r="DT124" s="249"/>
      <c r="DU124" s="249"/>
      <c r="DV124" s="249"/>
      <c r="DW124" s="249"/>
      <c r="DX124" s="249"/>
      <c r="DY124" s="249"/>
      <c r="DZ124" s="249"/>
      <c r="EA124" s="249"/>
      <c r="EB124" s="249"/>
      <c r="EC124" s="249"/>
      <c r="ED124" s="249"/>
      <c r="EE124" s="249"/>
      <c r="EF124" s="249"/>
      <c r="EG124" s="249"/>
      <c r="EH124" s="249"/>
      <c r="EI124" s="249"/>
      <c r="EJ124" s="249"/>
      <c r="EK124" s="249"/>
      <c r="EL124" s="249"/>
      <c r="EM124" s="249"/>
      <c r="EN124" s="249"/>
      <c r="EO124" s="249"/>
      <c r="EP124" s="249"/>
      <c r="EQ124" s="249"/>
      <c r="ER124" s="249"/>
      <c r="ES124" s="249"/>
      <c r="ET124" s="249"/>
      <c r="EU124" s="249"/>
      <c r="EV124" s="249"/>
      <c r="EW124" s="249"/>
      <c r="EX124" s="249"/>
      <c r="EY124" s="249"/>
      <c r="EZ124" s="249"/>
      <c r="FA124" s="249"/>
      <c r="FB124" s="249"/>
      <c r="FC124" s="249"/>
      <c r="FD124" s="249"/>
      <c r="FE124" s="249"/>
      <c r="FF124" s="249"/>
      <c r="FG124" s="249"/>
      <c r="FH124" s="249"/>
      <c r="FI124" s="249"/>
      <c r="FJ124" s="249"/>
      <c r="FK124" s="249"/>
      <c r="FL124" s="249"/>
      <c r="FM124" s="249"/>
      <c r="FN124" s="249"/>
      <c r="FO124" s="249"/>
      <c r="FP124" s="249"/>
      <c r="FQ124" s="249"/>
      <c r="FR124" s="249"/>
      <c r="FS124" s="249"/>
      <c r="FT124" s="249"/>
      <c r="FU124" s="249"/>
      <c r="FV124" s="249"/>
      <c r="FW124" s="249"/>
      <c r="FX124" s="249"/>
      <c r="FY124" s="249"/>
      <c r="FZ124" s="249"/>
      <c r="GA124" s="249"/>
      <c r="GB124" s="249"/>
      <c r="GC124" s="249"/>
      <c r="GD124" s="249"/>
      <c r="GE124" s="249"/>
      <c r="GF124" s="249"/>
      <c r="GG124" s="249"/>
      <c r="GH124" s="249"/>
      <c r="GI124" s="249"/>
      <c r="GJ124" s="249"/>
      <c r="GK124" s="249"/>
      <c r="GL124" s="249"/>
      <c r="GM124" s="249"/>
      <c r="GN124" s="249"/>
      <c r="GO124" s="249"/>
      <c r="GP124" s="249"/>
      <c r="GQ124" s="249"/>
      <c r="GR124" s="249"/>
    </row>
    <row r="125" spans="1:200" s="247" customFormat="1" x14ac:dyDescent="0.2">
      <c r="A125" s="267"/>
      <c r="B125" s="249"/>
      <c r="C125" s="252"/>
      <c r="Z125" s="255"/>
      <c r="AA125" s="250"/>
      <c r="AB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49"/>
      <c r="CS125" s="249"/>
      <c r="CT125" s="249"/>
      <c r="CU125" s="249"/>
      <c r="CV125" s="249"/>
      <c r="CW125" s="249"/>
      <c r="CX125" s="249"/>
      <c r="CY125" s="249"/>
      <c r="CZ125" s="249"/>
      <c r="DA125" s="249"/>
      <c r="DB125" s="249"/>
      <c r="DC125" s="249"/>
      <c r="DD125" s="249"/>
      <c r="DE125" s="249"/>
      <c r="DF125" s="249"/>
      <c r="DG125" s="249"/>
      <c r="DH125" s="249"/>
      <c r="DI125" s="249"/>
      <c r="DJ125" s="249"/>
      <c r="DK125" s="249"/>
      <c r="DL125" s="249"/>
      <c r="DM125" s="249"/>
      <c r="DN125" s="249"/>
      <c r="DO125" s="249"/>
      <c r="DP125" s="249"/>
      <c r="DQ125" s="249"/>
      <c r="DR125" s="249"/>
      <c r="DS125" s="249"/>
      <c r="DT125" s="249"/>
      <c r="DU125" s="249"/>
      <c r="DV125" s="249"/>
      <c r="DW125" s="249"/>
      <c r="DX125" s="249"/>
      <c r="DY125" s="249"/>
      <c r="DZ125" s="249"/>
      <c r="EA125" s="249"/>
      <c r="EB125" s="249"/>
      <c r="EC125" s="249"/>
      <c r="ED125" s="249"/>
      <c r="EE125" s="249"/>
      <c r="EF125" s="249"/>
      <c r="EG125" s="249"/>
      <c r="EH125" s="249"/>
      <c r="EI125" s="249"/>
      <c r="EJ125" s="249"/>
      <c r="EK125" s="249"/>
      <c r="EL125" s="249"/>
      <c r="EM125" s="249"/>
      <c r="EN125" s="249"/>
      <c r="EO125" s="249"/>
      <c r="EP125" s="249"/>
      <c r="EQ125" s="249"/>
      <c r="ER125" s="249"/>
      <c r="ES125" s="249"/>
      <c r="ET125" s="249"/>
      <c r="EU125" s="249"/>
      <c r="EV125" s="249"/>
      <c r="EW125" s="249"/>
      <c r="EX125" s="249"/>
      <c r="EY125" s="249"/>
      <c r="EZ125" s="249"/>
      <c r="FA125" s="249"/>
      <c r="FB125" s="249"/>
      <c r="FC125" s="249"/>
      <c r="FD125" s="249"/>
      <c r="FE125" s="249"/>
      <c r="FF125" s="249"/>
      <c r="FG125" s="249"/>
      <c r="FH125" s="249"/>
      <c r="FI125" s="249"/>
      <c r="FJ125" s="249"/>
      <c r="FK125" s="249"/>
      <c r="FL125" s="249"/>
      <c r="FM125" s="249"/>
      <c r="FN125" s="249"/>
      <c r="FO125" s="249"/>
      <c r="FP125" s="249"/>
      <c r="FQ125" s="249"/>
      <c r="FR125" s="249"/>
      <c r="FS125" s="249"/>
      <c r="FT125" s="249"/>
      <c r="FU125" s="249"/>
      <c r="FV125" s="249"/>
      <c r="FW125" s="249"/>
      <c r="FX125" s="249"/>
      <c r="FY125" s="249"/>
      <c r="FZ125" s="249"/>
      <c r="GA125" s="249"/>
      <c r="GB125" s="249"/>
      <c r="GC125" s="249"/>
      <c r="GD125" s="249"/>
      <c r="GE125" s="249"/>
      <c r="GF125" s="249"/>
      <c r="GG125" s="249"/>
      <c r="GH125" s="249"/>
      <c r="GI125" s="249"/>
      <c r="GJ125" s="249"/>
      <c r="GK125" s="249"/>
      <c r="GL125" s="249"/>
      <c r="GM125" s="249"/>
      <c r="GN125" s="249"/>
      <c r="GO125" s="249"/>
      <c r="GP125" s="249"/>
      <c r="GQ125" s="249"/>
      <c r="GR125" s="249"/>
    </row>
    <row r="126" spans="1:200" s="247" customFormat="1" x14ac:dyDescent="0.2">
      <c r="A126" s="267"/>
      <c r="B126" s="249"/>
      <c r="C126" s="252"/>
      <c r="Z126" s="255"/>
      <c r="AA126" s="250"/>
      <c r="AB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249"/>
      <c r="BX126" s="249"/>
      <c r="BY126" s="249"/>
      <c r="BZ126" s="249"/>
      <c r="CA126" s="249"/>
      <c r="CB126" s="249"/>
      <c r="CC126" s="249"/>
      <c r="CD126" s="249"/>
      <c r="CE126" s="249"/>
      <c r="CF126" s="249"/>
      <c r="CG126" s="249"/>
      <c r="CH126" s="249"/>
      <c r="CI126" s="249"/>
      <c r="CJ126" s="249"/>
      <c r="CK126" s="249"/>
      <c r="CL126" s="249"/>
      <c r="CM126" s="249"/>
      <c r="CN126" s="249"/>
      <c r="CO126" s="249"/>
      <c r="CP126" s="249"/>
      <c r="CQ126" s="249"/>
      <c r="CR126" s="249"/>
      <c r="CS126" s="249"/>
      <c r="CT126" s="249"/>
      <c r="CU126" s="249"/>
      <c r="CV126" s="249"/>
      <c r="CW126" s="249"/>
      <c r="CX126" s="249"/>
      <c r="CY126" s="249"/>
      <c r="CZ126" s="249"/>
      <c r="DA126" s="249"/>
      <c r="DB126" s="249"/>
      <c r="DC126" s="249"/>
      <c r="DD126" s="249"/>
      <c r="DE126" s="249"/>
      <c r="DF126" s="249"/>
      <c r="DG126" s="249"/>
      <c r="DH126" s="249"/>
      <c r="DI126" s="249"/>
      <c r="DJ126" s="249"/>
      <c r="DK126" s="249"/>
      <c r="DL126" s="249"/>
      <c r="DM126" s="249"/>
      <c r="DN126" s="249"/>
      <c r="DO126" s="249"/>
      <c r="DP126" s="249"/>
      <c r="DQ126" s="249"/>
      <c r="DR126" s="249"/>
      <c r="DS126" s="249"/>
      <c r="DT126" s="249"/>
      <c r="DU126" s="249"/>
      <c r="DV126" s="249"/>
      <c r="DW126" s="249"/>
      <c r="DX126" s="249"/>
      <c r="DY126" s="249"/>
      <c r="DZ126" s="249"/>
      <c r="EA126" s="249"/>
      <c r="EB126" s="249"/>
      <c r="EC126" s="249"/>
      <c r="ED126" s="249"/>
      <c r="EE126" s="249"/>
      <c r="EF126" s="249"/>
      <c r="EG126" s="249"/>
      <c r="EH126" s="249"/>
      <c r="EI126" s="249"/>
      <c r="EJ126" s="249"/>
      <c r="EK126" s="249"/>
      <c r="EL126" s="249"/>
      <c r="EM126" s="249"/>
      <c r="EN126" s="249"/>
      <c r="EO126" s="249"/>
      <c r="EP126" s="249"/>
      <c r="EQ126" s="249"/>
      <c r="ER126" s="249"/>
      <c r="ES126" s="249"/>
      <c r="ET126" s="249"/>
      <c r="EU126" s="249"/>
      <c r="EV126" s="249"/>
      <c r="EW126" s="249"/>
      <c r="EX126" s="249"/>
      <c r="EY126" s="249"/>
      <c r="EZ126" s="249"/>
      <c r="FA126" s="249"/>
      <c r="FB126" s="249"/>
      <c r="FC126" s="249"/>
      <c r="FD126" s="249"/>
      <c r="FE126" s="249"/>
      <c r="FF126" s="249"/>
      <c r="FG126" s="249"/>
      <c r="FH126" s="249"/>
      <c r="FI126" s="249"/>
      <c r="FJ126" s="249"/>
      <c r="FK126" s="249"/>
      <c r="FL126" s="249"/>
      <c r="FM126" s="249"/>
      <c r="FN126" s="249"/>
      <c r="FO126" s="249"/>
      <c r="FP126" s="249"/>
      <c r="FQ126" s="249"/>
      <c r="FR126" s="249"/>
      <c r="FS126" s="249"/>
      <c r="FT126" s="249"/>
      <c r="FU126" s="249"/>
      <c r="FV126" s="249"/>
      <c r="FW126" s="249"/>
      <c r="FX126" s="249"/>
      <c r="FY126" s="249"/>
      <c r="FZ126" s="249"/>
      <c r="GA126" s="249"/>
      <c r="GB126" s="249"/>
      <c r="GC126" s="249"/>
      <c r="GD126" s="249"/>
      <c r="GE126" s="249"/>
      <c r="GF126" s="249"/>
      <c r="GG126" s="249"/>
      <c r="GH126" s="249"/>
      <c r="GI126" s="249"/>
      <c r="GJ126" s="249"/>
      <c r="GK126" s="249"/>
      <c r="GL126" s="249"/>
      <c r="GM126" s="249"/>
      <c r="GN126" s="249"/>
      <c r="GO126" s="249"/>
      <c r="GP126" s="249"/>
      <c r="GQ126" s="249"/>
      <c r="GR126" s="249"/>
    </row>
    <row r="127" spans="1:200" s="247" customFormat="1" x14ac:dyDescent="0.2">
      <c r="A127" s="267"/>
      <c r="B127" s="249"/>
      <c r="C127" s="252"/>
      <c r="Z127" s="255"/>
      <c r="AA127" s="250"/>
      <c r="AB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c r="BI127" s="249"/>
      <c r="BJ127" s="249"/>
      <c r="BK127" s="249"/>
      <c r="BL127" s="249"/>
      <c r="BM127" s="249"/>
      <c r="BN127" s="249"/>
      <c r="BO127" s="249"/>
      <c r="BP127" s="249"/>
      <c r="BQ127" s="249"/>
      <c r="BR127" s="249"/>
      <c r="BS127" s="249"/>
      <c r="BT127" s="249"/>
      <c r="BU127" s="249"/>
      <c r="BV127" s="249"/>
      <c r="BW127" s="249"/>
      <c r="BX127" s="249"/>
      <c r="BY127" s="249"/>
      <c r="BZ127" s="249"/>
      <c r="CA127" s="249"/>
      <c r="CB127" s="249"/>
      <c r="CC127" s="249"/>
      <c r="CD127" s="249"/>
      <c r="CE127" s="249"/>
      <c r="CF127" s="249"/>
      <c r="CG127" s="249"/>
      <c r="CH127" s="249"/>
      <c r="CI127" s="249"/>
      <c r="CJ127" s="249"/>
      <c r="CK127" s="249"/>
      <c r="CL127" s="249"/>
      <c r="CM127" s="249"/>
      <c r="CN127" s="249"/>
      <c r="CO127" s="249"/>
      <c r="CP127" s="249"/>
      <c r="CQ127" s="249"/>
      <c r="CR127" s="249"/>
      <c r="CS127" s="249"/>
      <c r="CT127" s="249"/>
      <c r="CU127" s="249"/>
      <c r="CV127" s="249"/>
      <c r="CW127" s="249"/>
      <c r="CX127" s="249"/>
      <c r="CY127" s="249"/>
      <c r="CZ127" s="249"/>
      <c r="DA127" s="249"/>
      <c r="DB127" s="249"/>
      <c r="DC127" s="249"/>
      <c r="DD127" s="249"/>
      <c r="DE127" s="249"/>
      <c r="DF127" s="249"/>
      <c r="DG127" s="249"/>
      <c r="DH127" s="249"/>
      <c r="DI127" s="249"/>
      <c r="DJ127" s="249"/>
      <c r="DK127" s="249"/>
      <c r="DL127" s="249"/>
      <c r="DM127" s="249"/>
      <c r="DN127" s="249"/>
      <c r="DO127" s="249"/>
      <c r="DP127" s="249"/>
      <c r="DQ127" s="249"/>
      <c r="DR127" s="249"/>
      <c r="DS127" s="249"/>
      <c r="DT127" s="249"/>
      <c r="DU127" s="249"/>
      <c r="DV127" s="249"/>
      <c r="DW127" s="249"/>
      <c r="DX127" s="249"/>
      <c r="DY127" s="249"/>
      <c r="DZ127" s="249"/>
      <c r="EA127" s="249"/>
      <c r="EB127" s="249"/>
      <c r="EC127" s="249"/>
      <c r="ED127" s="249"/>
      <c r="EE127" s="249"/>
      <c r="EF127" s="249"/>
      <c r="EG127" s="249"/>
      <c r="EH127" s="249"/>
      <c r="EI127" s="249"/>
      <c r="EJ127" s="249"/>
      <c r="EK127" s="249"/>
      <c r="EL127" s="249"/>
      <c r="EM127" s="249"/>
      <c r="EN127" s="249"/>
      <c r="EO127" s="249"/>
      <c r="EP127" s="249"/>
      <c r="EQ127" s="249"/>
      <c r="ER127" s="249"/>
      <c r="ES127" s="249"/>
      <c r="ET127" s="249"/>
      <c r="EU127" s="249"/>
      <c r="EV127" s="249"/>
      <c r="EW127" s="249"/>
      <c r="EX127" s="249"/>
      <c r="EY127" s="249"/>
      <c r="EZ127" s="249"/>
      <c r="FA127" s="249"/>
      <c r="FB127" s="249"/>
      <c r="FC127" s="249"/>
      <c r="FD127" s="249"/>
      <c r="FE127" s="249"/>
      <c r="FF127" s="249"/>
      <c r="FG127" s="249"/>
      <c r="FH127" s="249"/>
      <c r="FI127" s="249"/>
      <c r="FJ127" s="249"/>
      <c r="FK127" s="249"/>
      <c r="FL127" s="249"/>
      <c r="FM127" s="249"/>
      <c r="FN127" s="249"/>
      <c r="FO127" s="249"/>
      <c r="FP127" s="249"/>
      <c r="FQ127" s="249"/>
      <c r="FR127" s="249"/>
      <c r="FS127" s="249"/>
      <c r="FT127" s="249"/>
      <c r="FU127" s="249"/>
      <c r="FV127" s="249"/>
      <c r="FW127" s="249"/>
      <c r="FX127" s="249"/>
      <c r="FY127" s="249"/>
      <c r="FZ127" s="249"/>
      <c r="GA127" s="249"/>
      <c r="GB127" s="249"/>
      <c r="GC127" s="249"/>
      <c r="GD127" s="249"/>
      <c r="GE127" s="249"/>
      <c r="GF127" s="249"/>
      <c r="GG127" s="249"/>
      <c r="GH127" s="249"/>
      <c r="GI127" s="249"/>
      <c r="GJ127" s="249"/>
      <c r="GK127" s="249"/>
      <c r="GL127" s="249"/>
      <c r="GM127" s="249"/>
      <c r="GN127" s="249"/>
      <c r="GO127" s="249"/>
      <c r="GP127" s="249"/>
      <c r="GQ127" s="249"/>
      <c r="GR127" s="249"/>
    </row>
    <row r="128" spans="1:200" s="247" customFormat="1" x14ac:dyDescent="0.2">
      <c r="A128" s="267"/>
      <c r="B128" s="249"/>
      <c r="C128" s="252"/>
      <c r="Z128" s="255"/>
      <c r="AA128" s="250"/>
      <c r="AB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c r="EI128" s="249"/>
      <c r="EJ128" s="249"/>
      <c r="EK128" s="249"/>
      <c r="EL128" s="249"/>
      <c r="EM128" s="249"/>
      <c r="EN128" s="249"/>
      <c r="EO128" s="249"/>
      <c r="EP128" s="249"/>
      <c r="EQ128" s="249"/>
      <c r="ER128" s="249"/>
      <c r="ES128" s="249"/>
      <c r="ET128" s="249"/>
      <c r="EU128" s="249"/>
      <c r="EV128" s="249"/>
      <c r="EW128" s="249"/>
      <c r="EX128" s="249"/>
      <c r="EY128" s="249"/>
      <c r="EZ128" s="249"/>
      <c r="FA128" s="249"/>
      <c r="FB128" s="249"/>
      <c r="FC128" s="249"/>
      <c r="FD128" s="249"/>
      <c r="FE128" s="249"/>
      <c r="FF128" s="249"/>
      <c r="FG128" s="249"/>
      <c r="FH128" s="249"/>
      <c r="FI128" s="249"/>
      <c r="FJ128" s="249"/>
      <c r="FK128" s="249"/>
      <c r="FL128" s="249"/>
      <c r="FM128" s="249"/>
      <c r="FN128" s="249"/>
      <c r="FO128" s="249"/>
      <c r="FP128" s="249"/>
      <c r="FQ128" s="249"/>
      <c r="FR128" s="249"/>
      <c r="FS128" s="249"/>
      <c r="FT128" s="249"/>
      <c r="FU128" s="249"/>
      <c r="FV128" s="249"/>
      <c r="FW128" s="249"/>
      <c r="FX128" s="249"/>
      <c r="FY128" s="249"/>
      <c r="FZ128" s="249"/>
      <c r="GA128" s="249"/>
      <c r="GB128" s="249"/>
      <c r="GC128" s="249"/>
      <c r="GD128" s="249"/>
      <c r="GE128" s="249"/>
      <c r="GF128" s="249"/>
      <c r="GG128" s="249"/>
      <c r="GH128" s="249"/>
      <c r="GI128" s="249"/>
      <c r="GJ128" s="249"/>
      <c r="GK128" s="249"/>
      <c r="GL128" s="249"/>
      <c r="GM128" s="249"/>
      <c r="GN128" s="249"/>
      <c r="GO128" s="249"/>
      <c r="GP128" s="249"/>
      <c r="GQ128" s="249"/>
      <c r="GR128" s="249"/>
    </row>
    <row r="129" spans="1:200" s="247" customFormat="1" x14ac:dyDescent="0.2">
      <c r="A129" s="267"/>
      <c r="B129" s="249"/>
      <c r="C129" s="252"/>
      <c r="Z129" s="255"/>
      <c r="AA129" s="250"/>
      <c r="AB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c r="EI129" s="249"/>
      <c r="EJ129" s="249"/>
      <c r="EK129" s="249"/>
      <c r="EL129" s="249"/>
      <c r="EM129" s="249"/>
      <c r="EN129" s="249"/>
      <c r="EO129" s="249"/>
      <c r="EP129" s="249"/>
      <c r="EQ129" s="249"/>
      <c r="ER129" s="249"/>
      <c r="ES129" s="249"/>
      <c r="ET129" s="249"/>
      <c r="EU129" s="249"/>
      <c r="EV129" s="249"/>
      <c r="EW129" s="249"/>
      <c r="EX129" s="249"/>
      <c r="EY129" s="249"/>
      <c r="EZ129" s="249"/>
      <c r="FA129" s="249"/>
      <c r="FB129" s="249"/>
      <c r="FC129" s="249"/>
      <c r="FD129" s="249"/>
      <c r="FE129" s="249"/>
      <c r="FF129" s="249"/>
      <c r="FG129" s="249"/>
      <c r="FH129" s="249"/>
      <c r="FI129" s="249"/>
      <c r="FJ129" s="249"/>
      <c r="FK129" s="249"/>
      <c r="FL129" s="249"/>
      <c r="FM129" s="249"/>
      <c r="FN129" s="249"/>
      <c r="FO129" s="249"/>
      <c r="FP129" s="249"/>
      <c r="FQ129" s="249"/>
      <c r="FR129" s="249"/>
      <c r="FS129" s="249"/>
      <c r="FT129" s="249"/>
      <c r="FU129" s="249"/>
      <c r="FV129" s="249"/>
      <c r="FW129" s="249"/>
      <c r="FX129" s="249"/>
      <c r="FY129" s="249"/>
      <c r="FZ129" s="249"/>
      <c r="GA129" s="249"/>
      <c r="GB129" s="249"/>
      <c r="GC129" s="249"/>
      <c r="GD129" s="249"/>
      <c r="GE129" s="249"/>
      <c r="GF129" s="249"/>
      <c r="GG129" s="249"/>
      <c r="GH129" s="249"/>
      <c r="GI129" s="249"/>
      <c r="GJ129" s="249"/>
      <c r="GK129" s="249"/>
      <c r="GL129" s="249"/>
      <c r="GM129" s="249"/>
      <c r="GN129" s="249"/>
      <c r="GO129" s="249"/>
      <c r="GP129" s="249"/>
      <c r="GQ129" s="249"/>
      <c r="GR129" s="249"/>
    </row>
    <row r="130" spans="1:200" s="247" customFormat="1" x14ac:dyDescent="0.2">
      <c r="A130" s="267"/>
      <c r="B130" s="249"/>
      <c r="C130" s="252"/>
      <c r="Z130" s="255"/>
      <c r="AA130" s="250"/>
      <c r="AB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c r="EI130" s="249"/>
      <c r="EJ130" s="249"/>
      <c r="EK130" s="249"/>
      <c r="EL130" s="249"/>
      <c r="EM130" s="249"/>
      <c r="EN130" s="249"/>
      <c r="EO130" s="249"/>
      <c r="EP130" s="249"/>
      <c r="EQ130" s="249"/>
      <c r="ER130" s="249"/>
      <c r="ES130" s="249"/>
      <c r="ET130" s="249"/>
      <c r="EU130" s="249"/>
      <c r="EV130" s="249"/>
      <c r="EW130" s="249"/>
      <c r="EX130" s="249"/>
      <c r="EY130" s="249"/>
      <c r="EZ130" s="249"/>
      <c r="FA130" s="249"/>
      <c r="FB130" s="249"/>
      <c r="FC130" s="249"/>
      <c r="FD130" s="249"/>
      <c r="FE130" s="249"/>
      <c r="FF130" s="249"/>
      <c r="FG130" s="249"/>
      <c r="FH130" s="249"/>
      <c r="FI130" s="249"/>
      <c r="FJ130" s="249"/>
      <c r="FK130" s="249"/>
      <c r="FL130" s="249"/>
      <c r="FM130" s="249"/>
      <c r="FN130" s="249"/>
      <c r="FO130" s="249"/>
      <c r="FP130" s="249"/>
      <c r="FQ130" s="249"/>
      <c r="FR130" s="249"/>
      <c r="FS130" s="249"/>
      <c r="FT130" s="249"/>
      <c r="FU130" s="249"/>
      <c r="FV130" s="249"/>
      <c r="FW130" s="249"/>
      <c r="FX130" s="249"/>
      <c r="FY130" s="249"/>
      <c r="FZ130" s="249"/>
      <c r="GA130" s="249"/>
      <c r="GB130" s="249"/>
      <c r="GC130" s="249"/>
      <c r="GD130" s="249"/>
      <c r="GE130" s="249"/>
      <c r="GF130" s="249"/>
      <c r="GG130" s="249"/>
      <c r="GH130" s="249"/>
      <c r="GI130" s="249"/>
      <c r="GJ130" s="249"/>
      <c r="GK130" s="249"/>
      <c r="GL130" s="249"/>
      <c r="GM130" s="249"/>
      <c r="GN130" s="249"/>
      <c r="GO130" s="249"/>
      <c r="GP130" s="249"/>
      <c r="GQ130" s="249"/>
      <c r="GR130" s="249"/>
    </row>
    <row r="131" spans="1:200" s="247" customFormat="1" x14ac:dyDescent="0.2">
      <c r="A131" s="267"/>
      <c r="B131" s="249"/>
      <c r="C131" s="252"/>
      <c r="Z131" s="255"/>
      <c r="AA131" s="250"/>
      <c r="AB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c r="EI131" s="249"/>
      <c r="EJ131" s="249"/>
      <c r="EK131" s="249"/>
      <c r="EL131" s="249"/>
      <c r="EM131" s="249"/>
      <c r="EN131" s="249"/>
      <c r="EO131" s="249"/>
      <c r="EP131" s="249"/>
      <c r="EQ131" s="249"/>
      <c r="ER131" s="249"/>
      <c r="ES131" s="249"/>
      <c r="ET131" s="249"/>
      <c r="EU131" s="249"/>
      <c r="EV131" s="249"/>
      <c r="EW131" s="249"/>
      <c r="EX131" s="249"/>
      <c r="EY131" s="249"/>
      <c r="EZ131" s="249"/>
      <c r="FA131" s="249"/>
      <c r="FB131" s="249"/>
      <c r="FC131" s="249"/>
      <c r="FD131" s="249"/>
      <c r="FE131" s="249"/>
      <c r="FF131" s="249"/>
      <c r="FG131" s="249"/>
      <c r="FH131" s="249"/>
      <c r="FI131" s="249"/>
      <c r="FJ131" s="249"/>
      <c r="FK131" s="249"/>
      <c r="FL131" s="249"/>
      <c r="FM131" s="249"/>
      <c r="FN131" s="249"/>
      <c r="FO131" s="249"/>
      <c r="FP131" s="249"/>
      <c r="FQ131" s="249"/>
      <c r="FR131" s="249"/>
      <c r="FS131" s="249"/>
      <c r="FT131" s="249"/>
      <c r="FU131" s="249"/>
      <c r="FV131" s="249"/>
      <c r="FW131" s="249"/>
      <c r="FX131" s="249"/>
      <c r="FY131" s="249"/>
      <c r="FZ131" s="249"/>
      <c r="GA131" s="249"/>
      <c r="GB131" s="249"/>
      <c r="GC131" s="249"/>
      <c r="GD131" s="249"/>
      <c r="GE131" s="249"/>
      <c r="GF131" s="249"/>
      <c r="GG131" s="249"/>
      <c r="GH131" s="249"/>
      <c r="GI131" s="249"/>
      <c r="GJ131" s="249"/>
      <c r="GK131" s="249"/>
      <c r="GL131" s="249"/>
      <c r="GM131" s="249"/>
      <c r="GN131" s="249"/>
      <c r="GO131" s="249"/>
      <c r="GP131" s="249"/>
      <c r="GQ131" s="249"/>
      <c r="GR131" s="249"/>
    </row>
    <row r="132" spans="1:200" s="247" customFormat="1" x14ac:dyDescent="0.2">
      <c r="A132" s="267"/>
      <c r="B132" s="249"/>
      <c r="C132" s="252"/>
      <c r="Z132" s="255"/>
      <c r="AA132" s="250"/>
      <c r="AB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49"/>
      <c r="BT132" s="249"/>
      <c r="BU132" s="249"/>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c r="CW132" s="249"/>
      <c r="CX132" s="249"/>
      <c r="CY132" s="249"/>
      <c r="CZ132" s="249"/>
      <c r="DA132" s="249"/>
      <c r="DB132" s="249"/>
      <c r="DC132" s="249"/>
      <c r="DD132" s="249"/>
      <c r="DE132" s="249"/>
      <c r="DF132" s="249"/>
      <c r="DG132" s="249"/>
      <c r="DH132" s="249"/>
      <c r="DI132" s="249"/>
      <c r="DJ132" s="249"/>
      <c r="DK132" s="249"/>
      <c r="DL132" s="249"/>
      <c r="DM132" s="249"/>
      <c r="DN132" s="249"/>
      <c r="DO132" s="249"/>
      <c r="DP132" s="249"/>
      <c r="DQ132" s="249"/>
      <c r="DR132" s="249"/>
      <c r="DS132" s="249"/>
      <c r="DT132" s="249"/>
      <c r="DU132" s="249"/>
      <c r="DV132" s="249"/>
      <c r="DW132" s="249"/>
      <c r="DX132" s="249"/>
      <c r="DY132" s="249"/>
      <c r="DZ132" s="249"/>
      <c r="EA132" s="249"/>
      <c r="EB132" s="249"/>
      <c r="EC132" s="249"/>
      <c r="ED132" s="249"/>
      <c r="EE132" s="249"/>
      <c r="EF132" s="249"/>
      <c r="EG132" s="249"/>
      <c r="EH132" s="249"/>
      <c r="EI132" s="249"/>
      <c r="EJ132" s="249"/>
      <c r="EK132" s="249"/>
      <c r="EL132" s="249"/>
      <c r="EM132" s="249"/>
      <c r="EN132" s="249"/>
      <c r="EO132" s="249"/>
      <c r="EP132" s="249"/>
      <c r="EQ132" s="249"/>
      <c r="ER132" s="249"/>
      <c r="ES132" s="249"/>
      <c r="ET132" s="249"/>
      <c r="EU132" s="249"/>
      <c r="EV132" s="249"/>
      <c r="EW132" s="249"/>
      <c r="EX132" s="249"/>
      <c r="EY132" s="249"/>
      <c r="EZ132" s="249"/>
      <c r="FA132" s="249"/>
      <c r="FB132" s="249"/>
      <c r="FC132" s="249"/>
      <c r="FD132" s="249"/>
      <c r="FE132" s="249"/>
      <c r="FF132" s="249"/>
      <c r="FG132" s="249"/>
      <c r="FH132" s="249"/>
      <c r="FI132" s="249"/>
      <c r="FJ132" s="249"/>
      <c r="FK132" s="249"/>
      <c r="FL132" s="249"/>
      <c r="FM132" s="249"/>
      <c r="FN132" s="249"/>
      <c r="FO132" s="249"/>
      <c r="FP132" s="249"/>
      <c r="FQ132" s="249"/>
      <c r="FR132" s="249"/>
      <c r="FS132" s="249"/>
      <c r="FT132" s="249"/>
      <c r="FU132" s="249"/>
      <c r="FV132" s="249"/>
      <c r="FW132" s="249"/>
      <c r="FX132" s="249"/>
      <c r="FY132" s="249"/>
      <c r="FZ132" s="249"/>
      <c r="GA132" s="249"/>
      <c r="GB132" s="249"/>
      <c r="GC132" s="249"/>
      <c r="GD132" s="249"/>
      <c r="GE132" s="249"/>
      <c r="GF132" s="249"/>
      <c r="GG132" s="249"/>
      <c r="GH132" s="249"/>
      <c r="GI132" s="249"/>
      <c r="GJ132" s="249"/>
      <c r="GK132" s="249"/>
      <c r="GL132" s="249"/>
      <c r="GM132" s="249"/>
      <c r="GN132" s="249"/>
      <c r="GO132" s="249"/>
      <c r="GP132" s="249"/>
      <c r="GQ132" s="249"/>
      <c r="GR132" s="249"/>
    </row>
    <row r="133" spans="1:200" s="247" customFormat="1" x14ac:dyDescent="0.2">
      <c r="A133" s="267"/>
      <c r="B133" s="249"/>
      <c r="C133" s="252"/>
      <c r="Z133" s="255"/>
      <c r="AA133" s="250"/>
      <c r="AB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c r="BI133" s="249"/>
      <c r="BJ133" s="249"/>
      <c r="BK133" s="249"/>
      <c r="BL133" s="249"/>
      <c r="BM133" s="249"/>
      <c r="BN133" s="249"/>
      <c r="BO133" s="249"/>
      <c r="BP133" s="249"/>
      <c r="BQ133" s="249"/>
      <c r="BR133" s="249"/>
      <c r="BS133" s="249"/>
      <c r="BT133" s="249"/>
      <c r="BU133" s="249"/>
      <c r="BV133" s="249"/>
      <c r="BW133" s="249"/>
      <c r="BX133" s="249"/>
      <c r="BY133" s="249"/>
      <c r="BZ133" s="249"/>
      <c r="CA133" s="249"/>
      <c r="CB133" s="249"/>
      <c r="CC133" s="249"/>
      <c r="CD133" s="249"/>
      <c r="CE133" s="249"/>
      <c r="CF133" s="249"/>
      <c r="CG133" s="249"/>
      <c r="CH133" s="249"/>
      <c r="CI133" s="249"/>
      <c r="CJ133" s="249"/>
      <c r="CK133" s="249"/>
      <c r="CL133" s="249"/>
      <c r="CM133" s="249"/>
      <c r="CN133" s="249"/>
      <c r="CO133" s="249"/>
      <c r="CP133" s="249"/>
      <c r="CQ133" s="249"/>
      <c r="CR133" s="249"/>
      <c r="CS133" s="249"/>
      <c r="CT133" s="249"/>
      <c r="CU133" s="249"/>
      <c r="CV133" s="249"/>
      <c r="CW133" s="249"/>
      <c r="CX133" s="249"/>
      <c r="CY133" s="249"/>
      <c r="CZ133" s="249"/>
      <c r="DA133" s="249"/>
      <c r="DB133" s="249"/>
      <c r="DC133" s="249"/>
      <c r="DD133" s="249"/>
      <c r="DE133" s="249"/>
      <c r="DF133" s="249"/>
      <c r="DG133" s="249"/>
      <c r="DH133" s="249"/>
      <c r="DI133" s="249"/>
      <c r="DJ133" s="249"/>
      <c r="DK133" s="249"/>
      <c r="DL133" s="249"/>
      <c r="DM133" s="249"/>
      <c r="DN133" s="249"/>
      <c r="DO133" s="249"/>
      <c r="DP133" s="249"/>
      <c r="DQ133" s="249"/>
      <c r="DR133" s="249"/>
      <c r="DS133" s="249"/>
      <c r="DT133" s="249"/>
      <c r="DU133" s="249"/>
      <c r="DV133" s="249"/>
      <c r="DW133" s="249"/>
      <c r="DX133" s="249"/>
      <c r="DY133" s="249"/>
      <c r="DZ133" s="249"/>
      <c r="EA133" s="249"/>
      <c r="EB133" s="249"/>
      <c r="EC133" s="249"/>
      <c r="ED133" s="249"/>
      <c r="EE133" s="249"/>
      <c r="EF133" s="249"/>
      <c r="EG133" s="249"/>
      <c r="EH133" s="249"/>
      <c r="EI133" s="249"/>
      <c r="EJ133" s="249"/>
      <c r="EK133" s="249"/>
      <c r="EL133" s="249"/>
      <c r="EM133" s="249"/>
      <c r="EN133" s="249"/>
      <c r="EO133" s="249"/>
      <c r="EP133" s="249"/>
      <c r="EQ133" s="249"/>
      <c r="ER133" s="249"/>
      <c r="ES133" s="249"/>
      <c r="ET133" s="249"/>
      <c r="EU133" s="249"/>
      <c r="EV133" s="249"/>
      <c r="EW133" s="249"/>
      <c r="EX133" s="249"/>
      <c r="EY133" s="249"/>
      <c r="EZ133" s="249"/>
      <c r="FA133" s="249"/>
      <c r="FB133" s="249"/>
      <c r="FC133" s="249"/>
      <c r="FD133" s="249"/>
      <c r="FE133" s="249"/>
      <c r="FF133" s="249"/>
      <c r="FG133" s="249"/>
      <c r="FH133" s="249"/>
      <c r="FI133" s="249"/>
      <c r="FJ133" s="249"/>
      <c r="FK133" s="249"/>
      <c r="FL133" s="249"/>
      <c r="FM133" s="249"/>
      <c r="FN133" s="249"/>
      <c r="FO133" s="249"/>
      <c r="FP133" s="249"/>
      <c r="FQ133" s="249"/>
      <c r="FR133" s="249"/>
      <c r="FS133" s="249"/>
      <c r="FT133" s="249"/>
      <c r="FU133" s="249"/>
      <c r="FV133" s="249"/>
      <c r="FW133" s="249"/>
      <c r="FX133" s="249"/>
      <c r="FY133" s="249"/>
      <c r="FZ133" s="249"/>
      <c r="GA133" s="249"/>
      <c r="GB133" s="249"/>
      <c r="GC133" s="249"/>
      <c r="GD133" s="249"/>
      <c r="GE133" s="249"/>
      <c r="GF133" s="249"/>
      <c r="GG133" s="249"/>
      <c r="GH133" s="249"/>
      <c r="GI133" s="249"/>
      <c r="GJ133" s="249"/>
      <c r="GK133" s="249"/>
      <c r="GL133" s="249"/>
      <c r="GM133" s="249"/>
      <c r="GN133" s="249"/>
      <c r="GO133" s="249"/>
      <c r="GP133" s="249"/>
      <c r="GQ133" s="249"/>
      <c r="GR133" s="249"/>
    </row>
    <row r="134" spans="1:200" s="247" customFormat="1" x14ac:dyDescent="0.2">
      <c r="A134" s="267"/>
      <c r="B134" s="249"/>
      <c r="C134" s="252"/>
      <c r="Z134" s="255"/>
      <c r="AA134" s="250"/>
      <c r="AB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c r="CZ134" s="249"/>
      <c r="DA134" s="249"/>
      <c r="DB134" s="249"/>
      <c r="DC134" s="249"/>
      <c r="DD134" s="249"/>
      <c r="DE134" s="249"/>
      <c r="DF134" s="249"/>
      <c r="DG134" s="249"/>
      <c r="DH134" s="249"/>
      <c r="DI134" s="249"/>
      <c r="DJ134" s="249"/>
      <c r="DK134" s="249"/>
      <c r="DL134" s="249"/>
      <c r="DM134" s="249"/>
      <c r="DN134" s="249"/>
      <c r="DO134" s="249"/>
      <c r="DP134" s="249"/>
      <c r="DQ134" s="249"/>
      <c r="DR134" s="249"/>
      <c r="DS134" s="249"/>
      <c r="DT134" s="249"/>
      <c r="DU134" s="249"/>
      <c r="DV134" s="249"/>
      <c r="DW134" s="249"/>
      <c r="DX134" s="249"/>
      <c r="DY134" s="249"/>
      <c r="DZ134" s="249"/>
      <c r="EA134" s="249"/>
      <c r="EB134" s="249"/>
      <c r="EC134" s="249"/>
      <c r="ED134" s="249"/>
      <c r="EE134" s="249"/>
      <c r="EF134" s="249"/>
      <c r="EG134" s="249"/>
      <c r="EH134" s="249"/>
      <c r="EI134" s="249"/>
      <c r="EJ134" s="249"/>
      <c r="EK134" s="249"/>
      <c r="EL134" s="249"/>
      <c r="EM134" s="249"/>
      <c r="EN134" s="249"/>
      <c r="EO134" s="249"/>
      <c r="EP134" s="249"/>
      <c r="EQ134" s="249"/>
      <c r="ER134" s="249"/>
      <c r="ES134" s="249"/>
      <c r="ET134" s="249"/>
      <c r="EU134" s="249"/>
      <c r="EV134" s="249"/>
      <c r="EW134" s="249"/>
      <c r="EX134" s="249"/>
      <c r="EY134" s="249"/>
      <c r="EZ134" s="249"/>
      <c r="FA134" s="249"/>
      <c r="FB134" s="249"/>
      <c r="FC134" s="249"/>
      <c r="FD134" s="249"/>
      <c r="FE134" s="249"/>
      <c r="FF134" s="249"/>
      <c r="FG134" s="249"/>
      <c r="FH134" s="249"/>
      <c r="FI134" s="249"/>
      <c r="FJ134" s="249"/>
      <c r="FK134" s="249"/>
      <c r="FL134" s="249"/>
      <c r="FM134" s="249"/>
      <c r="FN134" s="249"/>
      <c r="FO134" s="249"/>
      <c r="FP134" s="249"/>
      <c r="FQ134" s="249"/>
      <c r="FR134" s="249"/>
      <c r="FS134" s="249"/>
      <c r="FT134" s="249"/>
      <c r="FU134" s="249"/>
      <c r="FV134" s="249"/>
      <c r="FW134" s="249"/>
      <c r="FX134" s="249"/>
      <c r="FY134" s="249"/>
      <c r="FZ134" s="249"/>
      <c r="GA134" s="249"/>
      <c r="GB134" s="249"/>
      <c r="GC134" s="249"/>
      <c r="GD134" s="249"/>
      <c r="GE134" s="249"/>
      <c r="GF134" s="249"/>
      <c r="GG134" s="249"/>
      <c r="GH134" s="249"/>
      <c r="GI134" s="249"/>
      <c r="GJ134" s="249"/>
      <c r="GK134" s="249"/>
      <c r="GL134" s="249"/>
      <c r="GM134" s="249"/>
      <c r="GN134" s="249"/>
      <c r="GO134" s="249"/>
      <c r="GP134" s="249"/>
      <c r="GQ134" s="249"/>
      <c r="GR134" s="249"/>
    </row>
    <row r="135" spans="1:200" s="247" customFormat="1" x14ac:dyDescent="0.2">
      <c r="A135" s="267"/>
      <c r="B135" s="249"/>
      <c r="C135" s="252"/>
      <c r="Z135" s="255"/>
      <c r="AA135" s="250"/>
      <c r="AB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c r="EA135" s="249"/>
      <c r="EB135" s="249"/>
      <c r="EC135" s="249"/>
      <c r="ED135" s="249"/>
      <c r="EE135" s="249"/>
      <c r="EF135" s="249"/>
      <c r="EG135" s="249"/>
      <c r="EH135" s="249"/>
      <c r="EI135" s="249"/>
      <c r="EJ135" s="249"/>
      <c r="EK135" s="249"/>
      <c r="EL135" s="249"/>
      <c r="EM135" s="249"/>
      <c r="EN135" s="249"/>
      <c r="EO135" s="249"/>
      <c r="EP135" s="249"/>
      <c r="EQ135" s="249"/>
      <c r="ER135" s="249"/>
      <c r="ES135" s="249"/>
      <c r="ET135" s="249"/>
      <c r="EU135" s="249"/>
      <c r="EV135" s="249"/>
      <c r="EW135" s="249"/>
      <c r="EX135" s="249"/>
      <c r="EY135" s="249"/>
      <c r="EZ135" s="249"/>
      <c r="FA135" s="249"/>
      <c r="FB135" s="249"/>
      <c r="FC135" s="249"/>
      <c r="FD135" s="249"/>
      <c r="FE135" s="249"/>
      <c r="FF135" s="249"/>
      <c r="FG135" s="249"/>
      <c r="FH135" s="249"/>
      <c r="FI135" s="249"/>
      <c r="FJ135" s="249"/>
      <c r="FK135" s="249"/>
      <c r="FL135" s="249"/>
      <c r="FM135" s="249"/>
      <c r="FN135" s="249"/>
      <c r="FO135" s="249"/>
      <c r="FP135" s="249"/>
      <c r="FQ135" s="249"/>
      <c r="FR135" s="249"/>
      <c r="FS135" s="249"/>
      <c r="FT135" s="249"/>
      <c r="FU135" s="249"/>
      <c r="FV135" s="249"/>
      <c r="FW135" s="249"/>
      <c r="FX135" s="249"/>
      <c r="FY135" s="249"/>
      <c r="FZ135" s="249"/>
      <c r="GA135" s="249"/>
      <c r="GB135" s="249"/>
      <c r="GC135" s="249"/>
      <c r="GD135" s="249"/>
      <c r="GE135" s="249"/>
      <c r="GF135" s="249"/>
      <c r="GG135" s="249"/>
      <c r="GH135" s="249"/>
      <c r="GI135" s="249"/>
      <c r="GJ135" s="249"/>
      <c r="GK135" s="249"/>
      <c r="GL135" s="249"/>
      <c r="GM135" s="249"/>
      <c r="GN135" s="249"/>
      <c r="GO135" s="249"/>
      <c r="GP135" s="249"/>
      <c r="GQ135" s="249"/>
      <c r="GR135" s="249"/>
    </row>
    <row r="136" spans="1:200" s="247" customFormat="1" x14ac:dyDescent="0.2">
      <c r="A136" s="267"/>
      <c r="B136" s="249"/>
      <c r="C136" s="252"/>
      <c r="Z136" s="255"/>
      <c r="AA136" s="250"/>
      <c r="AB136" s="249"/>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c r="CZ136" s="249"/>
      <c r="DA136" s="249"/>
      <c r="DB136" s="249"/>
      <c r="DC136" s="249"/>
      <c r="DD136" s="249"/>
      <c r="DE136" s="249"/>
      <c r="DF136" s="249"/>
      <c r="DG136" s="249"/>
      <c r="DH136" s="249"/>
      <c r="DI136" s="249"/>
      <c r="DJ136" s="249"/>
      <c r="DK136" s="249"/>
      <c r="DL136" s="249"/>
      <c r="DM136" s="249"/>
      <c r="DN136" s="249"/>
      <c r="DO136" s="249"/>
      <c r="DP136" s="249"/>
      <c r="DQ136" s="249"/>
      <c r="DR136" s="249"/>
      <c r="DS136" s="249"/>
      <c r="DT136" s="249"/>
      <c r="DU136" s="249"/>
      <c r="DV136" s="249"/>
      <c r="DW136" s="249"/>
      <c r="DX136" s="249"/>
      <c r="DY136" s="249"/>
      <c r="DZ136" s="249"/>
      <c r="EA136" s="249"/>
      <c r="EB136" s="249"/>
      <c r="EC136" s="249"/>
      <c r="ED136" s="249"/>
      <c r="EE136" s="249"/>
      <c r="EF136" s="249"/>
      <c r="EG136" s="249"/>
      <c r="EH136" s="249"/>
      <c r="EI136" s="249"/>
      <c r="EJ136" s="249"/>
      <c r="EK136" s="249"/>
      <c r="EL136" s="249"/>
      <c r="EM136" s="249"/>
      <c r="EN136" s="249"/>
      <c r="EO136" s="249"/>
      <c r="EP136" s="249"/>
      <c r="EQ136" s="249"/>
      <c r="ER136" s="249"/>
      <c r="ES136" s="249"/>
      <c r="ET136" s="249"/>
      <c r="EU136" s="249"/>
      <c r="EV136" s="249"/>
      <c r="EW136" s="249"/>
      <c r="EX136" s="249"/>
      <c r="EY136" s="249"/>
      <c r="EZ136" s="249"/>
      <c r="FA136" s="249"/>
      <c r="FB136" s="249"/>
      <c r="FC136" s="249"/>
      <c r="FD136" s="249"/>
      <c r="FE136" s="249"/>
      <c r="FF136" s="249"/>
      <c r="FG136" s="249"/>
      <c r="FH136" s="249"/>
      <c r="FI136" s="249"/>
      <c r="FJ136" s="249"/>
      <c r="FK136" s="249"/>
      <c r="FL136" s="249"/>
      <c r="FM136" s="249"/>
      <c r="FN136" s="249"/>
      <c r="FO136" s="249"/>
      <c r="FP136" s="249"/>
      <c r="FQ136" s="249"/>
      <c r="FR136" s="249"/>
      <c r="FS136" s="249"/>
      <c r="FT136" s="249"/>
      <c r="FU136" s="249"/>
      <c r="FV136" s="249"/>
      <c r="FW136" s="249"/>
      <c r="FX136" s="249"/>
      <c r="FY136" s="249"/>
      <c r="FZ136" s="249"/>
      <c r="GA136" s="249"/>
      <c r="GB136" s="249"/>
      <c r="GC136" s="249"/>
      <c r="GD136" s="249"/>
      <c r="GE136" s="249"/>
      <c r="GF136" s="249"/>
      <c r="GG136" s="249"/>
      <c r="GH136" s="249"/>
      <c r="GI136" s="249"/>
      <c r="GJ136" s="249"/>
      <c r="GK136" s="249"/>
      <c r="GL136" s="249"/>
      <c r="GM136" s="249"/>
      <c r="GN136" s="249"/>
      <c r="GO136" s="249"/>
      <c r="GP136" s="249"/>
      <c r="GQ136" s="249"/>
      <c r="GR136" s="249"/>
    </row>
    <row r="137" spans="1:200" s="247" customFormat="1" x14ac:dyDescent="0.2">
      <c r="A137" s="267"/>
      <c r="B137" s="249"/>
      <c r="C137" s="252"/>
      <c r="Z137" s="255"/>
      <c r="AA137" s="250"/>
      <c r="AB137" s="249"/>
      <c r="AK137" s="249"/>
      <c r="AL137" s="249"/>
      <c r="AM137" s="249"/>
      <c r="AN137" s="249"/>
      <c r="AO137" s="249"/>
      <c r="AP137" s="249"/>
      <c r="AQ137" s="249"/>
      <c r="AR137" s="249"/>
      <c r="AS137" s="249"/>
      <c r="AT137" s="249"/>
      <c r="AU137" s="249"/>
      <c r="AV137" s="249"/>
      <c r="AW137" s="249"/>
      <c r="AX137" s="249"/>
      <c r="AY137" s="249"/>
      <c r="AZ137" s="249"/>
      <c r="BA137" s="249"/>
      <c r="BB137" s="249"/>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c r="CT137" s="249"/>
      <c r="CU137" s="249"/>
      <c r="CV137" s="249"/>
      <c r="CW137" s="249"/>
      <c r="CX137" s="249"/>
      <c r="CY137" s="249"/>
      <c r="CZ137" s="249"/>
      <c r="DA137" s="249"/>
      <c r="DB137" s="249"/>
      <c r="DC137" s="249"/>
      <c r="DD137" s="249"/>
      <c r="DE137" s="249"/>
      <c r="DF137" s="249"/>
      <c r="DG137" s="249"/>
      <c r="DH137" s="249"/>
      <c r="DI137" s="249"/>
      <c r="DJ137" s="249"/>
      <c r="DK137" s="249"/>
      <c r="DL137" s="249"/>
      <c r="DM137" s="249"/>
      <c r="DN137" s="249"/>
      <c r="DO137" s="249"/>
      <c r="DP137" s="249"/>
      <c r="DQ137" s="249"/>
      <c r="DR137" s="249"/>
      <c r="DS137" s="249"/>
      <c r="DT137" s="249"/>
      <c r="DU137" s="249"/>
      <c r="DV137" s="249"/>
      <c r="DW137" s="249"/>
      <c r="DX137" s="249"/>
      <c r="DY137" s="249"/>
      <c r="DZ137" s="249"/>
      <c r="EA137" s="249"/>
      <c r="EB137" s="249"/>
      <c r="EC137" s="249"/>
      <c r="ED137" s="249"/>
      <c r="EE137" s="249"/>
      <c r="EF137" s="249"/>
      <c r="EG137" s="249"/>
      <c r="EH137" s="249"/>
      <c r="EI137" s="249"/>
      <c r="EJ137" s="249"/>
      <c r="EK137" s="249"/>
      <c r="EL137" s="249"/>
      <c r="EM137" s="249"/>
      <c r="EN137" s="249"/>
      <c r="EO137" s="249"/>
      <c r="EP137" s="249"/>
      <c r="EQ137" s="249"/>
      <c r="ER137" s="249"/>
      <c r="ES137" s="249"/>
      <c r="ET137" s="249"/>
      <c r="EU137" s="249"/>
      <c r="EV137" s="249"/>
      <c r="EW137" s="249"/>
      <c r="EX137" s="249"/>
      <c r="EY137" s="249"/>
      <c r="EZ137" s="249"/>
      <c r="FA137" s="249"/>
      <c r="FB137" s="249"/>
      <c r="FC137" s="249"/>
      <c r="FD137" s="249"/>
      <c r="FE137" s="249"/>
      <c r="FF137" s="249"/>
      <c r="FG137" s="249"/>
      <c r="FH137" s="249"/>
      <c r="FI137" s="249"/>
      <c r="FJ137" s="249"/>
      <c r="FK137" s="249"/>
      <c r="FL137" s="249"/>
      <c r="FM137" s="249"/>
      <c r="FN137" s="249"/>
      <c r="FO137" s="249"/>
      <c r="FP137" s="249"/>
      <c r="FQ137" s="249"/>
      <c r="FR137" s="249"/>
      <c r="FS137" s="249"/>
      <c r="FT137" s="249"/>
      <c r="FU137" s="249"/>
      <c r="FV137" s="249"/>
      <c r="FW137" s="249"/>
      <c r="FX137" s="249"/>
      <c r="FY137" s="249"/>
      <c r="FZ137" s="249"/>
      <c r="GA137" s="249"/>
      <c r="GB137" s="249"/>
      <c r="GC137" s="249"/>
      <c r="GD137" s="249"/>
      <c r="GE137" s="249"/>
      <c r="GF137" s="249"/>
      <c r="GG137" s="249"/>
      <c r="GH137" s="249"/>
      <c r="GI137" s="249"/>
      <c r="GJ137" s="249"/>
      <c r="GK137" s="249"/>
      <c r="GL137" s="249"/>
      <c r="GM137" s="249"/>
      <c r="GN137" s="249"/>
      <c r="GO137" s="249"/>
      <c r="GP137" s="249"/>
      <c r="GQ137" s="249"/>
      <c r="GR137" s="249"/>
    </row>
    <row r="138" spans="1:200" s="247" customFormat="1" x14ac:dyDescent="0.2">
      <c r="A138" s="267"/>
      <c r="B138" s="249"/>
      <c r="C138" s="252"/>
      <c r="Z138" s="255"/>
      <c r="AA138" s="250"/>
      <c r="AB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49"/>
      <c r="CA138" s="249"/>
      <c r="CB138" s="249"/>
      <c r="CC138" s="249"/>
      <c r="CD138" s="249"/>
      <c r="CE138" s="249"/>
      <c r="CF138" s="249"/>
      <c r="CG138" s="249"/>
      <c r="CH138" s="249"/>
      <c r="CI138" s="249"/>
      <c r="CJ138" s="249"/>
      <c r="CK138" s="249"/>
      <c r="CL138" s="249"/>
      <c r="CM138" s="249"/>
      <c r="CN138" s="249"/>
      <c r="CO138" s="249"/>
      <c r="CP138" s="249"/>
      <c r="CQ138" s="249"/>
      <c r="CR138" s="249"/>
      <c r="CS138" s="249"/>
      <c r="CT138" s="249"/>
      <c r="CU138" s="249"/>
      <c r="CV138" s="249"/>
      <c r="CW138" s="249"/>
      <c r="CX138" s="249"/>
      <c r="CY138" s="249"/>
      <c r="CZ138" s="249"/>
      <c r="DA138" s="249"/>
      <c r="DB138" s="249"/>
      <c r="DC138" s="249"/>
      <c r="DD138" s="249"/>
      <c r="DE138" s="249"/>
      <c r="DF138" s="249"/>
      <c r="DG138" s="249"/>
      <c r="DH138" s="249"/>
      <c r="DI138" s="249"/>
      <c r="DJ138" s="249"/>
      <c r="DK138" s="249"/>
      <c r="DL138" s="249"/>
      <c r="DM138" s="249"/>
      <c r="DN138" s="249"/>
      <c r="DO138" s="249"/>
      <c r="DP138" s="249"/>
      <c r="DQ138" s="249"/>
      <c r="DR138" s="249"/>
      <c r="DS138" s="249"/>
      <c r="DT138" s="249"/>
      <c r="DU138" s="249"/>
      <c r="DV138" s="249"/>
      <c r="DW138" s="249"/>
      <c r="DX138" s="249"/>
      <c r="DY138" s="249"/>
      <c r="DZ138" s="249"/>
      <c r="EA138" s="249"/>
      <c r="EB138" s="249"/>
      <c r="EC138" s="249"/>
      <c r="ED138" s="249"/>
      <c r="EE138" s="249"/>
      <c r="EF138" s="249"/>
      <c r="EG138" s="249"/>
      <c r="EH138" s="249"/>
      <c r="EI138" s="249"/>
      <c r="EJ138" s="249"/>
      <c r="EK138" s="249"/>
      <c r="EL138" s="249"/>
      <c r="EM138" s="249"/>
      <c r="EN138" s="249"/>
      <c r="EO138" s="249"/>
      <c r="EP138" s="249"/>
      <c r="EQ138" s="249"/>
      <c r="ER138" s="249"/>
      <c r="ES138" s="249"/>
      <c r="ET138" s="249"/>
      <c r="EU138" s="249"/>
      <c r="EV138" s="249"/>
      <c r="EW138" s="249"/>
      <c r="EX138" s="249"/>
      <c r="EY138" s="249"/>
      <c r="EZ138" s="249"/>
      <c r="FA138" s="249"/>
      <c r="FB138" s="249"/>
      <c r="FC138" s="249"/>
      <c r="FD138" s="249"/>
      <c r="FE138" s="249"/>
      <c r="FF138" s="249"/>
      <c r="FG138" s="249"/>
      <c r="FH138" s="249"/>
      <c r="FI138" s="249"/>
      <c r="FJ138" s="249"/>
      <c r="FK138" s="249"/>
      <c r="FL138" s="249"/>
      <c r="FM138" s="249"/>
      <c r="FN138" s="249"/>
      <c r="FO138" s="249"/>
      <c r="FP138" s="249"/>
      <c r="FQ138" s="249"/>
      <c r="FR138" s="249"/>
      <c r="FS138" s="249"/>
      <c r="FT138" s="249"/>
      <c r="FU138" s="249"/>
      <c r="FV138" s="249"/>
      <c r="FW138" s="249"/>
      <c r="FX138" s="249"/>
      <c r="FY138" s="249"/>
      <c r="FZ138" s="249"/>
      <c r="GA138" s="249"/>
      <c r="GB138" s="249"/>
      <c r="GC138" s="249"/>
      <c r="GD138" s="249"/>
      <c r="GE138" s="249"/>
      <c r="GF138" s="249"/>
      <c r="GG138" s="249"/>
      <c r="GH138" s="249"/>
      <c r="GI138" s="249"/>
      <c r="GJ138" s="249"/>
      <c r="GK138" s="249"/>
      <c r="GL138" s="249"/>
      <c r="GM138" s="249"/>
      <c r="GN138" s="249"/>
      <c r="GO138" s="249"/>
      <c r="GP138" s="249"/>
      <c r="GQ138" s="249"/>
      <c r="GR138" s="249"/>
    </row>
    <row r="139" spans="1:200" s="247" customFormat="1" x14ac:dyDescent="0.2">
      <c r="A139" s="267"/>
      <c r="B139" s="249"/>
      <c r="C139" s="252"/>
      <c r="Z139" s="255"/>
      <c r="AA139" s="250"/>
      <c r="AB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c r="BE139" s="249"/>
      <c r="BF139" s="249"/>
      <c r="BG139" s="249"/>
      <c r="BH139" s="249"/>
      <c r="BI139" s="249"/>
      <c r="BJ139" s="249"/>
      <c r="BK139" s="249"/>
      <c r="BL139" s="249"/>
      <c r="BM139" s="249"/>
      <c r="BN139" s="249"/>
      <c r="BO139" s="249"/>
      <c r="BP139" s="249"/>
      <c r="BQ139" s="249"/>
      <c r="BR139" s="249"/>
      <c r="BS139" s="249"/>
      <c r="BT139" s="249"/>
      <c r="BU139" s="249"/>
      <c r="BV139" s="249"/>
      <c r="BW139" s="249"/>
      <c r="BX139" s="249"/>
      <c r="BY139" s="249"/>
      <c r="BZ139" s="249"/>
      <c r="CA139" s="249"/>
      <c r="CB139" s="249"/>
      <c r="CC139" s="249"/>
      <c r="CD139" s="249"/>
      <c r="CE139" s="249"/>
      <c r="CF139" s="249"/>
      <c r="CG139" s="249"/>
      <c r="CH139" s="249"/>
      <c r="CI139" s="249"/>
      <c r="CJ139" s="249"/>
      <c r="CK139" s="249"/>
      <c r="CL139" s="249"/>
      <c r="CM139" s="249"/>
      <c r="CN139" s="249"/>
      <c r="CO139" s="249"/>
      <c r="CP139" s="249"/>
      <c r="CQ139" s="249"/>
      <c r="CR139" s="249"/>
      <c r="CS139" s="249"/>
      <c r="CT139" s="249"/>
      <c r="CU139" s="249"/>
      <c r="CV139" s="249"/>
      <c r="CW139" s="249"/>
      <c r="CX139" s="249"/>
      <c r="CY139" s="249"/>
      <c r="CZ139" s="249"/>
      <c r="DA139" s="249"/>
      <c r="DB139" s="249"/>
      <c r="DC139" s="249"/>
      <c r="DD139" s="249"/>
      <c r="DE139" s="249"/>
      <c r="DF139" s="249"/>
      <c r="DG139" s="249"/>
      <c r="DH139" s="249"/>
      <c r="DI139" s="249"/>
      <c r="DJ139" s="249"/>
      <c r="DK139" s="249"/>
      <c r="DL139" s="249"/>
      <c r="DM139" s="249"/>
      <c r="DN139" s="249"/>
      <c r="DO139" s="249"/>
      <c r="DP139" s="249"/>
      <c r="DQ139" s="249"/>
      <c r="DR139" s="249"/>
      <c r="DS139" s="249"/>
      <c r="DT139" s="249"/>
      <c r="DU139" s="249"/>
      <c r="DV139" s="249"/>
      <c r="DW139" s="249"/>
      <c r="DX139" s="249"/>
      <c r="DY139" s="249"/>
      <c r="DZ139" s="249"/>
      <c r="EA139" s="249"/>
      <c r="EB139" s="249"/>
      <c r="EC139" s="249"/>
      <c r="ED139" s="249"/>
      <c r="EE139" s="249"/>
      <c r="EF139" s="249"/>
      <c r="EG139" s="249"/>
      <c r="EH139" s="249"/>
      <c r="EI139" s="249"/>
      <c r="EJ139" s="249"/>
      <c r="EK139" s="249"/>
      <c r="EL139" s="249"/>
      <c r="EM139" s="249"/>
      <c r="EN139" s="249"/>
      <c r="EO139" s="249"/>
      <c r="EP139" s="249"/>
      <c r="EQ139" s="249"/>
      <c r="ER139" s="249"/>
      <c r="ES139" s="249"/>
      <c r="ET139" s="249"/>
      <c r="EU139" s="249"/>
      <c r="EV139" s="249"/>
      <c r="EW139" s="249"/>
      <c r="EX139" s="249"/>
      <c r="EY139" s="249"/>
      <c r="EZ139" s="249"/>
      <c r="FA139" s="249"/>
      <c r="FB139" s="249"/>
      <c r="FC139" s="249"/>
      <c r="FD139" s="249"/>
      <c r="FE139" s="249"/>
      <c r="FF139" s="249"/>
      <c r="FG139" s="249"/>
      <c r="FH139" s="249"/>
      <c r="FI139" s="249"/>
      <c r="FJ139" s="249"/>
      <c r="FK139" s="249"/>
      <c r="FL139" s="249"/>
      <c r="FM139" s="249"/>
      <c r="FN139" s="249"/>
      <c r="FO139" s="249"/>
      <c r="FP139" s="249"/>
      <c r="FQ139" s="249"/>
      <c r="FR139" s="249"/>
      <c r="FS139" s="249"/>
      <c r="FT139" s="249"/>
      <c r="FU139" s="249"/>
      <c r="FV139" s="249"/>
      <c r="FW139" s="249"/>
      <c r="FX139" s="249"/>
      <c r="FY139" s="249"/>
      <c r="FZ139" s="249"/>
      <c r="GA139" s="249"/>
      <c r="GB139" s="249"/>
      <c r="GC139" s="249"/>
      <c r="GD139" s="249"/>
      <c r="GE139" s="249"/>
      <c r="GF139" s="249"/>
      <c r="GG139" s="249"/>
      <c r="GH139" s="249"/>
      <c r="GI139" s="249"/>
      <c r="GJ139" s="249"/>
      <c r="GK139" s="249"/>
      <c r="GL139" s="249"/>
      <c r="GM139" s="249"/>
      <c r="GN139" s="249"/>
      <c r="GO139" s="249"/>
      <c r="GP139" s="249"/>
      <c r="GQ139" s="249"/>
      <c r="GR139" s="249"/>
    </row>
    <row r="140" spans="1:200" s="247" customFormat="1" x14ac:dyDescent="0.2">
      <c r="A140" s="267"/>
      <c r="B140" s="249"/>
      <c r="C140" s="252"/>
      <c r="Z140" s="255"/>
      <c r="AA140" s="250"/>
      <c r="AB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49"/>
      <c r="BX140" s="249"/>
      <c r="BY140" s="249"/>
      <c r="BZ140" s="249"/>
      <c r="CA140" s="249"/>
      <c r="CB140" s="249"/>
      <c r="CC140" s="249"/>
      <c r="CD140" s="249"/>
      <c r="CE140" s="249"/>
      <c r="CF140" s="249"/>
      <c r="CG140" s="249"/>
      <c r="CH140" s="249"/>
      <c r="CI140" s="249"/>
      <c r="CJ140" s="249"/>
      <c r="CK140" s="249"/>
      <c r="CL140" s="249"/>
      <c r="CM140" s="249"/>
      <c r="CN140" s="249"/>
      <c r="CO140" s="249"/>
      <c r="CP140" s="249"/>
      <c r="CQ140" s="249"/>
      <c r="CR140" s="249"/>
      <c r="CS140" s="249"/>
      <c r="CT140" s="249"/>
      <c r="CU140" s="249"/>
      <c r="CV140" s="249"/>
      <c r="CW140" s="249"/>
      <c r="CX140" s="249"/>
      <c r="CY140" s="249"/>
      <c r="CZ140" s="249"/>
      <c r="DA140" s="249"/>
      <c r="DB140" s="249"/>
      <c r="DC140" s="249"/>
      <c r="DD140" s="249"/>
      <c r="DE140" s="249"/>
      <c r="DF140" s="249"/>
      <c r="DG140" s="249"/>
      <c r="DH140" s="249"/>
      <c r="DI140" s="249"/>
      <c r="DJ140" s="249"/>
      <c r="DK140" s="249"/>
      <c r="DL140" s="249"/>
      <c r="DM140" s="249"/>
      <c r="DN140" s="249"/>
      <c r="DO140" s="249"/>
      <c r="DP140" s="249"/>
      <c r="DQ140" s="249"/>
      <c r="DR140" s="249"/>
      <c r="DS140" s="249"/>
      <c r="DT140" s="249"/>
      <c r="DU140" s="249"/>
      <c r="DV140" s="249"/>
      <c r="DW140" s="249"/>
      <c r="DX140" s="249"/>
      <c r="DY140" s="249"/>
      <c r="DZ140" s="249"/>
      <c r="EA140" s="249"/>
      <c r="EB140" s="249"/>
      <c r="EC140" s="249"/>
      <c r="ED140" s="249"/>
      <c r="EE140" s="249"/>
      <c r="EF140" s="249"/>
      <c r="EG140" s="249"/>
      <c r="EH140" s="249"/>
      <c r="EI140" s="249"/>
      <c r="EJ140" s="249"/>
      <c r="EK140" s="249"/>
      <c r="EL140" s="249"/>
      <c r="EM140" s="249"/>
      <c r="EN140" s="249"/>
      <c r="EO140" s="249"/>
      <c r="EP140" s="249"/>
      <c r="EQ140" s="249"/>
      <c r="ER140" s="249"/>
      <c r="ES140" s="249"/>
      <c r="ET140" s="249"/>
      <c r="EU140" s="249"/>
      <c r="EV140" s="249"/>
      <c r="EW140" s="249"/>
      <c r="EX140" s="249"/>
      <c r="EY140" s="249"/>
      <c r="EZ140" s="249"/>
      <c r="FA140" s="249"/>
      <c r="FB140" s="249"/>
      <c r="FC140" s="249"/>
      <c r="FD140" s="249"/>
      <c r="FE140" s="249"/>
      <c r="FF140" s="249"/>
      <c r="FG140" s="249"/>
      <c r="FH140" s="249"/>
      <c r="FI140" s="249"/>
      <c r="FJ140" s="249"/>
      <c r="FK140" s="249"/>
      <c r="FL140" s="249"/>
      <c r="FM140" s="249"/>
      <c r="FN140" s="249"/>
      <c r="FO140" s="249"/>
      <c r="FP140" s="249"/>
      <c r="FQ140" s="249"/>
      <c r="FR140" s="249"/>
      <c r="FS140" s="249"/>
      <c r="FT140" s="249"/>
      <c r="FU140" s="249"/>
      <c r="FV140" s="249"/>
      <c r="FW140" s="249"/>
      <c r="FX140" s="249"/>
      <c r="FY140" s="249"/>
      <c r="FZ140" s="249"/>
      <c r="GA140" s="249"/>
      <c r="GB140" s="249"/>
      <c r="GC140" s="249"/>
      <c r="GD140" s="249"/>
      <c r="GE140" s="249"/>
      <c r="GF140" s="249"/>
      <c r="GG140" s="249"/>
      <c r="GH140" s="249"/>
      <c r="GI140" s="249"/>
      <c r="GJ140" s="249"/>
      <c r="GK140" s="249"/>
      <c r="GL140" s="249"/>
      <c r="GM140" s="249"/>
      <c r="GN140" s="249"/>
      <c r="GO140" s="249"/>
      <c r="GP140" s="249"/>
      <c r="GQ140" s="249"/>
      <c r="GR140" s="249"/>
    </row>
    <row r="141" spans="1:200" s="247" customFormat="1" x14ac:dyDescent="0.2">
      <c r="A141" s="267"/>
      <c r="B141" s="249"/>
      <c r="C141" s="252"/>
      <c r="Z141" s="255"/>
      <c r="AA141" s="250"/>
      <c r="AB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c r="EI141" s="249"/>
      <c r="EJ141" s="249"/>
      <c r="EK141" s="249"/>
      <c r="EL141" s="249"/>
      <c r="EM141" s="249"/>
      <c r="EN141" s="249"/>
      <c r="EO141" s="249"/>
      <c r="EP141" s="249"/>
      <c r="EQ141" s="249"/>
      <c r="ER141" s="249"/>
      <c r="ES141" s="249"/>
      <c r="ET141" s="249"/>
      <c r="EU141" s="249"/>
      <c r="EV141" s="249"/>
      <c r="EW141" s="249"/>
      <c r="EX141" s="249"/>
      <c r="EY141" s="249"/>
      <c r="EZ141" s="249"/>
      <c r="FA141" s="249"/>
      <c r="FB141" s="249"/>
      <c r="FC141" s="249"/>
      <c r="FD141" s="249"/>
      <c r="FE141" s="249"/>
      <c r="FF141" s="249"/>
      <c r="FG141" s="249"/>
      <c r="FH141" s="249"/>
      <c r="FI141" s="249"/>
      <c r="FJ141" s="249"/>
      <c r="FK141" s="249"/>
      <c r="FL141" s="249"/>
      <c r="FM141" s="249"/>
      <c r="FN141" s="249"/>
      <c r="FO141" s="249"/>
      <c r="FP141" s="249"/>
      <c r="FQ141" s="249"/>
      <c r="FR141" s="249"/>
      <c r="FS141" s="249"/>
      <c r="FT141" s="249"/>
      <c r="FU141" s="249"/>
      <c r="FV141" s="249"/>
      <c r="FW141" s="249"/>
      <c r="FX141" s="249"/>
      <c r="FY141" s="249"/>
      <c r="FZ141" s="249"/>
      <c r="GA141" s="249"/>
      <c r="GB141" s="249"/>
      <c r="GC141" s="249"/>
      <c r="GD141" s="249"/>
      <c r="GE141" s="249"/>
      <c r="GF141" s="249"/>
      <c r="GG141" s="249"/>
      <c r="GH141" s="249"/>
      <c r="GI141" s="249"/>
      <c r="GJ141" s="249"/>
      <c r="GK141" s="249"/>
      <c r="GL141" s="249"/>
      <c r="GM141" s="249"/>
      <c r="GN141" s="249"/>
      <c r="GO141" s="249"/>
      <c r="GP141" s="249"/>
      <c r="GQ141" s="249"/>
      <c r="GR141" s="249"/>
    </row>
    <row r="142" spans="1:200" s="247" customFormat="1" x14ac:dyDescent="0.2">
      <c r="A142" s="267"/>
      <c r="B142" s="249"/>
      <c r="C142" s="252"/>
      <c r="Z142" s="255"/>
      <c r="AA142" s="250"/>
      <c r="AB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c r="EI142" s="249"/>
      <c r="EJ142" s="249"/>
      <c r="EK142" s="249"/>
      <c r="EL142" s="249"/>
      <c r="EM142" s="249"/>
      <c r="EN142" s="249"/>
      <c r="EO142" s="249"/>
      <c r="EP142" s="249"/>
      <c r="EQ142" s="249"/>
      <c r="ER142" s="249"/>
      <c r="ES142" s="249"/>
      <c r="ET142" s="249"/>
      <c r="EU142" s="249"/>
      <c r="EV142" s="249"/>
      <c r="EW142" s="249"/>
      <c r="EX142" s="249"/>
      <c r="EY142" s="249"/>
      <c r="EZ142" s="249"/>
      <c r="FA142" s="249"/>
      <c r="FB142" s="249"/>
      <c r="FC142" s="249"/>
      <c r="FD142" s="249"/>
      <c r="FE142" s="249"/>
      <c r="FF142" s="249"/>
      <c r="FG142" s="249"/>
      <c r="FH142" s="249"/>
      <c r="FI142" s="249"/>
      <c r="FJ142" s="249"/>
      <c r="FK142" s="249"/>
      <c r="FL142" s="249"/>
      <c r="FM142" s="249"/>
      <c r="FN142" s="249"/>
      <c r="FO142" s="249"/>
      <c r="FP142" s="249"/>
      <c r="FQ142" s="249"/>
      <c r="FR142" s="249"/>
      <c r="FS142" s="249"/>
      <c r="FT142" s="249"/>
      <c r="FU142" s="249"/>
      <c r="FV142" s="249"/>
      <c r="FW142" s="249"/>
      <c r="FX142" s="249"/>
      <c r="FY142" s="249"/>
      <c r="FZ142" s="249"/>
      <c r="GA142" s="249"/>
      <c r="GB142" s="249"/>
      <c r="GC142" s="249"/>
      <c r="GD142" s="249"/>
      <c r="GE142" s="249"/>
      <c r="GF142" s="249"/>
      <c r="GG142" s="249"/>
      <c r="GH142" s="249"/>
      <c r="GI142" s="249"/>
      <c r="GJ142" s="249"/>
      <c r="GK142" s="249"/>
      <c r="GL142" s="249"/>
      <c r="GM142" s="249"/>
      <c r="GN142" s="249"/>
      <c r="GO142" s="249"/>
      <c r="GP142" s="249"/>
      <c r="GQ142" s="249"/>
      <c r="GR142" s="249"/>
    </row>
    <row r="143" spans="1:200" s="247" customFormat="1" x14ac:dyDescent="0.2">
      <c r="A143" s="267"/>
      <c r="B143" s="249"/>
      <c r="C143" s="252"/>
      <c r="Z143" s="255"/>
      <c r="AA143" s="250"/>
      <c r="AB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c r="BI143" s="249"/>
      <c r="BJ143" s="249"/>
      <c r="BK143" s="249"/>
      <c r="BL143" s="249"/>
      <c r="BM143" s="249"/>
      <c r="BN143" s="249"/>
      <c r="BO143" s="249"/>
      <c r="BP143" s="249"/>
      <c r="BQ143" s="249"/>
      <c r="BR143" s="249"/>
      <c r="BS143" s="249"/>
      <c r="BT143" s="249"/>
      <c r="BU143" s="249"/>
      <c r="BV143" s="249"/>
      <c r="BW143" s="249"/>
      <c r="BX143" s="249"/>
      <c r="BY143" s="249"/>
      <c r="BZ143" s="249"/>
      <c r="CA143" s="249"/>
      <c r="CB143" s="249"/>
      <c r="CC143" s="249"/>
      <c r="CD143" s="249"/>
      <c r="CE143" s="249"/>
      <c r="CF143" s="249"/>
      <c r="CG143" s="249"/>
      <c r="CH143" s="249"/>
      <c r="CI143" s="249"/>
      <c r="CJ143" s="249"/>
      <c r="CK143" s="249"/>
      <c r="CL143" s="249"/>
      <c r="CM143" s="249"/>
      <c r="CN143" s="249"/>
      <c r="CO143" s="249"/>
      <c r="CP143" s="249"/>
      <c r="CQ143" s="249"/>
      <c r="CR143" s="249"/>
      <c r="CS143" s="249"/>
      <c r="CT143" s="249"/>
      <c r="CU143" s="249"/>
      <c r="CV143" s="249"/>
      <c r="CW143" s="249"/>
      <c r="CX143" s="249"/>
      <c r="CY143" s="249"/>
      <c r="CZ143" s="249"/>
      <c r="DA143" s="249"/>
      <c r="DB143" s="249"/>
      <c r="DC143" s="249"/>
      <c r="DD143" s="249"/>
      <c r="DE143" s="249"/>
      <c r="DF143" s="249"/>
      <c r="DG143" s="249"/>
      <c r="DH143" s="249"/>
      <c r="DI143" s="249"/>
      <c r="DJ143" s="249"/>
      <c r="DK143" s="249"/>
      <c r="DL143" s="249"/>
      <c r="DM143" s="249"/>
      <c r="DN143" s="249"/>
      <c r="DO143" s="249"/>
      <c r="DP143" s="249"/>
      <c r="DQ143" s="249"/>
      <c r="DR143" s="249"/>
      <c r="DS143" s="249"/>
      <c r="DT143" s="249"/>
      <c r="DU143" s="249"/>
      <c r="DV143" s="249"/>
      <c r="DW143" s="249"/>
      <c r="DX143" s="249"/>
      <c r="DY143" s="249"/>
      <c r="DZ143" s="249"/>
      <c r="EA143" s="249"/>
      <c r="EB143" s="249"/>
      <c r="EC143" s="249"/>
      <c r="ED143" s="249"/>
      <c r="EE143" s="249"/>
      <c r="EF143" s="249"/>
      <c r="EG143" s="249"/>
      <c r="EH143" s="249"/>
      <c r="EI143" s="249"/>
      <c r="EJ143" s="249"/>
      <c r="EK143" s="249"/>
      <c r="EL143" s="249"/>
      <c r="EM143" s="249"/>
      <c r="EN143" s="249"/>
      <c r="EO143" s="249"/>
      <c r="EP143" s="249"/>
      <c r="EQ143" s="249"/>
      <c r="ER143" s="249"/>
      <c r="ES143" s="249"/>
      <c r="ET143" s="249"/>
      <c r="EU143" s="249"/>
      <c r="EV143" s="249"/>
      <c r="EW143" s="249"/>
      <c r="EX143" s="249"/>
      <c r="EY143" s="249"/>
      <c r="EZ143" s="249"/>
      <c r="FA143" s="249"/>
      <c r="FB143" s="249"/>
      <c r="FC143" s="249"/>
      <c r="FD143" s="249"/>
      <c r="FE143" s="249"/>
      <c r="FF143" s="249"/>
      <c r="FG143" s="249"/>
      <c r="FH143" s="249"/>
      <c r="FI143" s="249"/>
      <c r="FJ143" s="249"/>
      <c r="FK143" s="249"/>
      <c r="FL143" s="249"/>
      <c r="FM143" s="249"/>
      <c r="FN143" s="249"/>
      <c r="FO143" s="249"/>
      <c r="FP143" s="249"/>
      <c r="FQ143" s="249"/>
      <c r="FR143" s="249"/>
      <c r="FS143" s="249"/>
      <c r="FT143" s="249"/>
      <c r="FU143" s="249"/>
      <c r="FV143" s="249"/>
      <c r="FW143" s="249"/>
      <c r="FX143" s="249"/>
      <c r="FY143" s="249"/>
      <c r="FZ143" s="249"/>
      <c r="GA143" s="249"/>
      <c r="GB143" s="249"/>
      <c r="GC143" s="249"/>
      <c r="GD143" s="249"/>
      <c r="GE143" s="249"/>
      <c r="GF143" s="249"/>
      <c r="GG143" s="249"/>
      <c r="GH143" s="249"/>
      <c r="GI143" s="249"/>
      <c r="GJ143" s="249"/>
      <c r="GK143" s="249"/>
      <c r="GL143" s="249"/>
      <c r="GM143" s="249"/>
      <c r="GN143" s="249"/>
      <c r="GO143" s="249"/>
      <c r="GP143" s="249"/>
      <c r="GQ143" s="249"/>
      <c r="GR143" s="249"/>
    </row>
    <row r="144" spans="1:200" s="247" customFormat="1" x14ac:dyDescent="0.2">
      <c r="A144" s="267"/>
      <c r="B144" s="249"/>
      <c r="C144" s="252"/>
      <c r="Z144" s="255"/>
      <c r="AA144" s="250"/>
      <c r="AB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c r="BI144" s="249"/>
      <c r="BJ144" s="249"/>
      <c r="BK144" s="249"/>
      <c r="BL144" s="249"/>
      <c r="BM144" s="249"/>
      <c r="BN144" s="249"/>
      <c r="BO144" s="249"/>
      <c r="BP144" s="249"/>
      <c r="BQ144" s="249"/>
      <c r="BR144" s="249"/>
      <c r="BS144" s="249"/>
      <c r="BT144" s="249"/>
      <c r="BU144" s="249"/>
      <c r="BV144" s="249"/>
      <c r="BW144" s="249"/>
      <c r="BX144" s="249"/>
      <c r="BY144" s="249"/>
      <c r="BZ144" s="249"/>
      <c r="CA144" s="249"/>
      <c r="CB144" s="249"/>
      <c r="CC144" s="249"/>
      <c r="CD144" s="249"/>
      <c r="CE144" s="249"/>
      <c r="CF144" s="249"/>
      <c r="CG144" s="249"/>
      <c r="CH144" s="249"/>
      <c r="CI144" s="249"/>
      <c r="CJ144" s="249"/>
      <c r="CK144" s="249"/>
      <c r="CL144" s="249"/>
      <c r="CM144" s="249"/>
      <c r="CN144" s="249"/>
      <c r="CO144" s="249"/>
      <c r="CP144" s="249"/>
      <c r="CQ144" s="249"/>
      <c r="CR144" s="249"/>
      <c r="CS144" s="249"/>
      <c r="CT144" s="249"/>
      <c r="CU144" s="249"/>
      <c r="CV144" s="249"/>
      <c r="CW144" s="249"/>
      <c r="CX144" s="249"/>
      <c r="CY144" s="249"/>
      <c r="CZ144" s="249"/>
      <c r="DA144" s="249"/>
      <c r="DB144" s="249"/>
      <c r="DC144" s="249"/>
      <c r="DD144" s="249"/>
      <c r="DE144" s="249"/>
      <c r="DF144" s="249"/>
      <c r="DG144" s="249"/>
      <c r="DH144" s="249"/>
      <c r="DI144" s="249"/>
      <c r="DJ144" s="249"/>
      <c r="DK144" s="249"/>
      <c r="DL144" s="249"/>
      <c r="DM144" s="249"/>
      <c r="DN144" s="249"/>
      <c r="DO144" s="249"/>
      <c r="DP144" s="249"/>
      <c r="DQ144" s="249"/>
      <c r="DR144" s="249"/>
      <c r="DS144" s="249"/>
      <c r="DT144" s="249"/>
      <c r="DU144" s="249"/>
      <c r="DV144" s="249"/>
      <c r="DW144" s="249"/>
      <c r="DX144" s="249"/>
      <c r="DY144" s="249"/>
      <c r="DZ144" s="249"/>
      <c r="EA144" s="249"/>
      <c r="EB144" s="249"/>
      <c r="EC144" s="249"/>
      <c r="ED144" s="249"/>
      <c r="EE144" s="249"/>
      <c r="EF144" s="249"/>
      <c r="EG144" s="249"/>
      <c r="EH144" s="249"/>
      <c r="EI144" s="249"/>
      <c r="EJ144" s="249"/>
      <c r="EK144" s="249"/>
      <c r="EL144" s="249"/>
      <c r="EM144" s="249"/>
      <c r="EN144" s="249"/>
      <c r="EO144" s="249"/>
      <c r="EP144" s="249"/>
      <c r="EQ144" s="249"/>
      <c r="ER144" s="249"/>
      <c r="ES144" s="249"/>
      <c r="ET144" s="249"/>
      <c r="EU144" s="249"/>
      <c r="EV144" s="249"/>
      <c r="EW144" s="249"/>
      <c r="EX144" s="249"/>
      <c r="EY144" s="249"/>
      <c r="EZ144" s="249"/>
      <c r="FA144" s="249"/>
      <c r="FB144" s="249"/>
      <c r="FC144" s="249"/>
      <c r="FD144" s="249"/>
      <c r="FE144" s="249"/>
      <c r="FF144" s="249"/>
      <c r="FG144" s="249"/>
      <c r="FH144" s="249"/>
      <c r="FI144" s="249"/>
      <c r="FJ144" s="249"/>
      <c r="FK144" s="249"/>
      <c r="FL144" s="249"/>
      <c r="FM144" s="249"/>
      <c r="FN144" s="249"/>
      <c r="FO144" s="249"/>
      <c r="FP144" s="249"/>
      <c r="FQ144" s="249"/>
      <c r="FR144" s="249"/>
      <c r="FS144" s="249"/>
      <c r="FT144" s="249"/>
      <c r="FU144" s="249"/>
      <c r="FV144" s="249"/>
      <c r="FW144" s="249"/>
      <c r="FX144" s="249"/>
      <c r="FY144" s="249"/>
      <c r="FZ144" s="249"/>
      <c r="GA144" s="249"/>
      <c r="GB144" s="249"/>
      <c r="GC144" s="249"/>
      <c r="GD144" s="249"/>
      <c r="GE144" s="249"/>
      <c r="GF144" s="249"/>
      <c r="GG144" s="249"/>
      <c r="GH144" s="249"/>
      <c r="GI144" s="249"/>
      <c r="GJ144" s="249"/>
      <c r="GK144" s="249"/>
      <c r="GL144" s="249"/>
      <c r="GM144" s="249"/>
      <c r="GN144" s="249"/>
      <c r="GO144" s="249"/>
      <c r="GP144" s="249"/>
      <c r="GQ144" s="249"/>
      <c r="GR144" s="249"/>
    </row>
    <row r="145" spans="1:200" s="247" customFormat="1" x14ac:dyDescent="0.2">
      <c r="A145" s="267"/>
      <c r="B145" s="249"/>
      <c r="C145" s="252"/>
      <c r="Z145" s="255"/>
      <c r="AA145" s="250"/>
      <c r="AB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49"/>
      <c r="CA145" s="249"/>
      <c r="CB145" s="249"/>
      <c r="CC145" s="249"/>
      <c r="CD145" s="249"/>
      <c r="CE145" s="249"/>
      <c r="CF145" s="249"/>
      <c r="CG145" s="249"/>
      <c r="CH145" s="249"/>
      <c r="CI145" s="249"/>
      <c r="CJ145" s="249"/>
      <c r="CK145" s="249"/>
      <c r="CL145" s="249"/>
      <c r="CM145" s="249"/>
      <c r="CN145" s="249"/>
      <c r="CO145" s="249"/>
      <c r="CP145" s="249"/>
      <c r="CQ145" s="249"/>
      <c r="CR145" s="249"/>
      <c r="CS145" s="249"/>
      <c r="CT145" s="249"/>
      <c r="CU145" s="249"/>
      <c r="CV145" s="249"/>
      <c r="CW145" s="249"/>
      <c r="CX145" s="249"/>
      <c r="CY145" s="249"/>
      <c r="CZ145" s="249"/>
      <c r="DA145" s="249"/>
      <c r="DB145" s="249"/>
      <c r="DC145" s="249"/>
      <c r="DD145" s="249"/>
      <c r="DE145" s="249"/>
      <c r="DF145" s="249"/>
      <c r="DG145" s="249"/>
      <c r="DH145" s="249"/>
      <c r="DI145" s="249"/>
      <c r="DJ145" s="249"/>
      <c r="DK145" s="249"/>
      <c r="DL145" s="249"/>
      <c r="DM145" s="249"/>
      <c r="DN145" s="249"/>
      <c r="DO145" s="249"/>
      <c r="DP145" s="249"/>
      <c r="DQ145" s="249"/>
      <c r="DR145" s="249"/>
      <c r="DS145" s="249"/>
      <c r="DT145" s="249"/>
      <c r="DU145" s="249"/>
      <c r="DV145" s="249"/>
      <c r="DW145" s="249"/>
      <c r="DX145" s="249"/>
      <c r="DY145" s="249"/>
      <c r="DZ145" s="249"/>
      <c r="EA145" s="249"/>
      <c r="EB145" s="249"/>
      <c r="EC145" s="249"/>
      <c r="ED145" s="249"/>
      <c r="EE145" s="249"/>
      <c r="EF145" s="249"/>
      <c r="EG145" s="249"/>
      <c r="EH145" s="249"/>
      <c r="EI145" s="249"/>
      <c r="EJ145" s="249"/>
      <c r="EK145" s="249"/>
      <c r="EL145" s="249"/>
      <c r="EM145" s="249"/>
      <c r="EN145" s="249"/>
      <c r="EO145" s="249"/>
      <c r="EP145" s="249"/>
      <c r="EQ145" s="249"/>
      <c r="ER145" s="249"/>
      <c r="ES145" s="249"/>
      <c r="ET145" s="249"/>
      <c r="EU145" s="249"/>
      <c r="EV145" s="249"/>
      <c r="EW145" s="249"/>
      <c r="EX145" s="249"/>
      <c r="EY145" s="249"/>
      <c r="EZ145" s="249"/>
      <c r="FA145" s="249"/>
      <c r="FB145" s="249"/>
      <c r="FC145" s="249"/>
      <c r="FD145" s="249"/>
      <c r="FE145" s="249"/>
      <c r="FF145" s="249"/>
      <c r="FG145" s="249"/>
      <c r="FH145" s="249"/>
      <c r="FI145" s="249"/>
      <c r="FJ145" s="249"/>
      <c r="FK145" s="249"/>
      <c r="FL145" s="249"/>
      <c r="FM145" s="249"/>
      <c r="FN145" s="249"/>
      <c r="FO145" s="249"/>
      <c r="FP145" s="249"/>
      <c r="FQ145" s="249"/>
      <c r="FR145" s="249"/>
      <c r="FS145" s="249"/>
      <c r="FT145" s="249"/>
      <c r="FU145" s="249"/>
      <c r="FV145" s="249"/>
      <c r="FW145" s="249"/>
      <c r="FX145" s="249"/>
      <c r="FY145" s="249"/>
      <c r="FZ145" s="249"/>
      <c r="GA145" s="249"/>
      <c r="GB145" s="249"/>
      <c r="GC145" s="249"/>
      <c r="GD145" s="249"/>
      <c r="GE145" s="249"/>
      <c r="GF145" s="249"/>
      <c r="GG145" s="249"/>
      <c r="GH145" s="249"/>
      <c r="GI145" s="249"/>
      <c r="GJ145" s="249"/>
      <c r="GK145" s="249"/>
      <c r="GL145" s="249"/>
      <c r="GM145" s="249"/>
      <c r="GN145" s="249"/>
      <c r="GO145" s="249"/>
      <c r="GP145" s="249"/>
      <c r="GQ145" s="249"/>
      <c r="GR145" s="249"/>
    </row>
    <row r="146" spans="1:200" s="247" customFormat="1" x14ac:dyDescent="0.2">
      <c r="A146" s="267"/>
      <c r="B146" s="249"/>
      <c r="C146" s="252"/>
      <c r="Z146" s="255"/>
      <c r="AA146" s="250"/>
      <c r="AB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c r="EI146" s="249"/>
      <c r="EJ146" s="249"/>
      <c r="EK146" s="249"/>
      <c r="EL146" s="249"/>
      <c r="EM146" s="249"/>
      <c r="EN146" s="249"/>
      <c r="EO146" s="249"/>
      <c r="EP146" s="249"/>
      <c r="EQ146" s="249"/>
      <c r="ER146" s="249"/>
      <c r="ES146" s="249"/>
      <c r="ET146" s="249"/>
      <c r="EU146" s="249"/>
      <c r="EV146" s="249"/>
      <c r="EW146" s="249"/>
      <c r="EX146" s="249"/>
      <c r="EY146" s="249"/>
      <c r="EZ146" s="249"/>
      <c r="FA146" s="249"/>
      <c r="FB146" s="249"/>
      <c r="FC146" s="249"/>
      <c r="FD146" s="249"/>
      <c r="FE146" s="249"/>
      <c r="FF146" s="249"/>
      <c r="FG146" s="249"/>
      <c r="FH146" s="249"/>
      <c r="FI146" s="249"/>
      <c r="FJ146" s="249"/>
      <c r="FK146" s="249"/>
      <c r="FL146" s="249"/>
      <c r="FM146" s="249"/>
      <c r="FN146" s="249"/>
      <c r="FO146" s="249"/>
      <c r="FP146" s="249"/>
      <c r="FQ146" s="249"/>
      <c r="FR146" s="249"/>
      <c r="FS146" s="249"/>
      <c r="FT146" s="249"/>
      <c r="FU146" s="249"/>
      <c r="FV146" s="249"/>
      <c r="FW146" s="249"/>
      <c r="FX146" s="249"/>
      <c r="FY146" s="249"/>
      <c r="FZ146" s="249"/>
      <c r="GA146" s="249"/>
      <c r="GB146" s="249"/>
      <c r="GC146" s="249"/>
      <c r="GD146" s="249"/>
      <c r="GE146" s="249"/>
      <c r="GF146" s="249"/>
      <c r="GG146" s="249"/>
      <c r="GH146" s="249"/>
      <c r="GI146" s="249"/>
      <c r="GJ146" s="249"/>
      <c r="GK146" s="249"/>
      <c r="GL146" s="249"/>
      <c r="GM146" s="249"/>
      <c r="GN146" s="249"/>
      <c r="GO146" s="249"/>
      <c r="GP146" s="249"/>
      <c r="GQ146" s="249"/>
      <c r="GR146" s="249"/>
    </row>
    <row r="147" spans="1:200" s="247" customFormat="1" x14ac:dyDescent="0.2">
      <c r="A147" s="267"/>
      <c r="B147" s="249"/>
      <c r="C147" s="252"/>
      <c r="Z147" s="255"/>
      <c r="AA147" s="250"/>
      <c r="AB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c r="EI147" s="249"/>
      <c r="EJ147" s="249"/>
      <c r="EK147" s="249"/>
      <c r="EL147" s="249"/>
      <c r="EM147" s="249"/>
      <c r="EN147" s="249"/>
      <c r="EO147" s="249"/>
      <c r="EP147" s="249"/>
      <c r="EQ147" s="249"/>
      <c r="ER147" s="249"/>
      <c r="ES147" s="249"/>
      <c r="ET147" s="249"/>
      <c r="EU147" s="249"/>
      <c r="EV147" s="249"/>
      <c r="EW147" s="249"/>
      <c r="EX147" s="249"/>
      <c r="EY147" s="249"/>
      <c r="EZ147" s="249"/>
      <c r="FA147" s="249"/>
      <c r="FB147" s="249"/>
      <c r="FC147" s="249"/>
      <c r="FD147" s="249"/>
      <c r="FE147" s="249"/>
      <c r="FF147" s="249"/>
      <c r="FG147" s="249"/>
      <c r="FH147" s="249"/>
      <c r="FI147" s="249"/>
      <c r="FJ147" s="249"/>
      <c r="FK147" s="249"/>
      <c r="FL147" s="249"/>
      <c r="FM147" s="249"/>
      <c r="FN147" s="249"/>
      <c r="FO147" s="249"/>
      <c r="FP147" s="249"/>
      <c r="FQ147" s="249"/>
      <c r="FR147" s="249"/>
      <c r="FS147" s="249"/>
      <c r="FT147" s="249"/>
      <c r="FU147" s="249"/>
      <c r="FV147" s="249"/>
      <c r="FW147" s="249"/>
      <c r="FX147" s="249"/>
      <c r="FY147" s="249"/>
      <c r="FZ147" s="249"/>
      <c r="GA147" s="249"/>
      <c r="GB147" s="249"/>
      <c r="GC147" s="249"/>
      <c r="GD147" s="249"/>
      <c r="GE147" s="249"/>
      <c r="GF147" s="249"/>
      <c r="GG147" s="249"/>
      <c r="GH147" s="249"/>
      <c r="GI147" s="249"/>
      <c r="GJ147" s="249"/>
      <c r="GK147" s="249"/>
      <c r="GL147" s="249"/>
      <c r="GM147" s="249"/>
      <c r="GN147" s="249"/>
      <c r="GO147" s="249"/>
      <c r="GP147" s="249"/>
      <c r="GQ147" s="249"/>
      <c r="GR147" s="249"/>
    </row>
    <row r="148" spans="1:200" s="247" customFormat="1" x14ac:dyDescent="0.2">
      <c r="A148" s="267"/>
      <c r="B148" s="249"/>
      <c r="C148" s="252"/>
      <c r="Z148" s="255"/>
      <c r="AA148" s="250"/>
      <c r="AB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c r="BI148" s="249"/>
      <c r="BJ148" s="249"/>
      <c r="BK148" s="249"/>
      <c r="BL148" s="249"/>
      <c r="BM148" s="249"/>
      <c r="BN148" s="249"/>
      <c r="BO148" s="249"/>
      <c r="BP148" s="249"/>
      <c r="BQ148" s="249"/>
      <c r="BR148" s="249"/>
      <c r="BS148" s="249"/>
      <c r="BT148" s="249"/>
      <c r="BU148" s="249"/>
      <c r="BV148" s="249"/>
      <c r="BW148" s="249"/>
      <c r="BX148" s="249"/>
      <c r="BY148" s="249"/>
      <c r="BZ148" s="249"/>
      <c r="CA148" s="249"/>
      <c r="CB148" s="249"/>
      <c r="CC148" s="249"/>
      <c r="CD148" s="249"/>
      <c r="CE148" s="249"/>
      <c r="CF148" s="249"/>
      <c r="CG148" s="249"/>
      <c r="CH148" s="249"/>
      <c r="CI148" s="249"/>
      <c r="CJ148" s="249"/>
      <c r="CK148" s="249"/>
      <c r="CL148" s="249"/>
      <c r="CM148" s="249"/>
      <c r="CN148" s="249"/>
      <c r="CO148" s="249"/>
      <c r="CP148" s="249"/>
      <c r="CQ148" s="249"/>
      <c r="CR148" s="249"/>
      <c r="CS148" s="249"/>
      <c r="CT148" s="249"/>
      <c r="CU148" s="249"/>
      <c r="CV148" s="249"/>
      <c r="CW148" s="249"/>
      <c r="CX148" s="249"/>
      <c r="CY148" s="249"/>
      <c r="CZ148" s="249"/>
      <c r="DA148" s="249"/>
      <c r="DB148" s="249"/>
      <c r="DC148" s="249"/>
      <c r="DD148" s="249"/>
      <c r="DE148" s="249"/>
      <c r="DF148" s="249"/>
      <c r="DG148" s="249"/>
      <c r="DH148" s="249"/>
      <c r="DI148" s="249"/>
      <c r="DJ148" s="249"/>
      <c r="DK148" s="249"/>
      <c r="DL148" s="249"/>
      <c r="DM148" s="249"/>
      <c r="DN148" s="249"/>
      <c r="DO148" s="249"/>
      <c r="DP148" s="249"/>
      <c r="DQ148" s="249"/>
      <c r="DR148" s="249"/>
      <c r="DS148" s="249"/>
      <c r="DT148" s="249"/>
      <c r="DU148" s="249"/>
      <c r="DV148" s="249"/>
      <c r="DW148" s="249"/>
      <c r="DX148" s="249"/>
      <c r="DY148" s="249"/>
      <c r="DZ148" s="249"/>
      <c r="EA148" s="249"/>
      <c r="EB148" s="249"/>
      <c r="EC148" s="249"/>
      <c r="ED148" s="249"/>
      <c r="EE148" s="249"/>
      <c r="EF148" s="249"/>
      <c r="EG148" s="249"/>
      <c r="EH148" s="249"/>
      <c r="EI148" s="249"/>
      <c r="EJ148" s="249"/>
      <c r="EK148" s="249"/>
      <c r="EL148" s="249"/>
      <c r="EM148" s="249"/>
      <c r="EN148" s="249"/>
      <c r="EO148" s="249"/>
      <c r="EP148" s="249"/>
      <c r="EQ148" s="249"/>
      <c r="ER148" s="249"/>
      <c r="ES148" s="249"/>
      <c r="ET148" s="249"/>
      <c r="EU148" s="249"/>
      <c r="EV148" s="249"/>
      <c r="EW148" s="249"/>
      <c r="EX148" s="249"/>
      <c r="EY148" s="249"/>
      <c r="EZ148" s="249"/>
      <c r="FA148" s="249"/>
      <c r="FB148" s="249"/>
      <c r="FC148" s="249"/>
      <c r="FD148" s="249"/>
      <c r="FE148" s="249"/>
      <c r="FF148" s="249"/>
      <c r="FG148" s="249"/>
      <c r="FH148" s="249"/>
      <c r="FI148" s="249"/>
      <c r="FJ148" s="249"/>
      <c r="FK148" s="249"/>
      <c r="FL148" s="249"/>
      <c r="FM148" s="249"/>
      <c r="FN148" s="249"/>
      <c r="FO148" s="249"/>
      <c r="FP148" s="249"/>
      <c r="FQ148" s="249"/>
      <c r="FR148" s="249"/>
      <c r="FS148" s="249"/>
      <c r="FT148" s="249"/>
      <c r="FU148" s="249"/>
      <c r="FV148" s="249"/>
      <c r="FW148" s="249"/>
      <c r="FX148" s="249"/>
      <c r="FY148" s="249"/>
      <c r="FZ148" s="249"/>
      <c r="GA148" s="249"/>
      <c r="GB148" s="249"/>
      <c r="GC148" s="249"/>
      <c r="GD148" s="249"/>
      <c r="GE148" s="249"/>
      <c r="GF148" s="249"/>
      <c r="GG148" s="249"/>
      <c r="GH148" s="249"/>
      <c r="GI148" s="249"/>
      <c r="GJ148" s="249"/>
      <c r="GK148" s="249"/>
      <c r="GL148" s="249"/>
      <c r="GM148" s="249"/>
      <c r="GN148" s="249"/>
      <c r="GO148" s="249"/>
      <c r="GP148" s="249"/>
      <c r="GQ148" s="249"/>
      <c r="GR148" s="249"/>
    </row>
    <row r="149" spans="1:200" s="247" customFormat="1" x14ac:dyDescent="0.2">
      <c r="A149" s="267"/>
      <c r="B149" s="249"/>
      <c r="C149" s="252"/>
      <c r="Z149" s="255"/>
      <c r="AA149" s="250"/>
      <c r="AB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c r="BI149" s="249"/>
      <c r="BJ149" s="249"/>
      <c r="BK149" s="249"/>
      <c r="BL149" s="249"/>
      <c r="BM149" s="249"/>
      <c r="BN149" s="249"/>
      <c r="BO149" s="249"/>
      <c r="BP149" s="249"/>
      <c r="BQ149" s="249"/>
      <c r="BR149" s="249"/>
      <c r="BS149" s="249"/>
      <c r="BT149" s="249"/>
      <c r="BU149" s="249"/>
      <c r="BV149" s="249"/>
      <c r="BW149" s="249"/>
      <c r="BX149" s="249"/>
      <c r="BY149" s="249"/>
      <c r="BZ149" s="249"/>
      <c r="CA149" s="249"/>
      <c r="CB149" s="249"/>
      <c r="CC149" s="249"/>
      <c r="CD149" s="249"/>
      <c r="CE149" s="249"/>
      <c r="CF149" s="249"/>
      <c r="CG149" s="249"/>
      <c r="CH149" s="249"/>
      <c r="CI149" s="249"/>
      <c r="CJ149" s="249"/>
      <c r="CK149" s="249"/>
      <c r="CL149" s="249"/>
      <c r="CM149" s="249"/>
      <c r="CN149" s="249"/>
      <c r="CO149" s="249"/>
      <c r="CP149" s="249"/>
      <c r="CQ149" s="249"/>
      <c r="CR149" s="249"/>
      <c r="CS149" s="249"/>
      <c r="CT149" s="249"/>
      <c r="CU149" s="249"/>
      <c r="CV149" s="249"/>
      <c r="CW149" s="249"/>
      <c r="CX149" s="249"/>
      <c r="CY149" s="249"/>
      <c r="CZ149" s="249"/>
      <c r="DA149" s="249"/>
      <c r="DB149" s="249"/>
      <c r="DC149" s="249"/>
      <c r="DD149" s="249"/>
      <c r="DE149" s="249"/>
      <c r="DF149" s="249"/>
      <c r="DG149" s="249"/>
      <c r="DH149" s="249"/>
      <c r="DI149" s="249"/>
      <c r="DJ149" s="249"/>
      <c r="DK149" s="249"/>
      <c r="DL149" s="249"/>
      <c r="DM149" s="249"/>
      <c r="DN149" s="249"/>
      <c r="DO149" s="249"/>
      <c r="DP149" s="249"/>
      <c r="DQ149" s="249"/>
      <c r="DR149" s="249"/>
      <c r="DS149" s="249"/>
      <c r="DT149" s="249"/>
      <c r="DU149" s="249"/>
      <c r="DV149" s="249"/>
      <c r="DW149" s="249"/>
      <c r="DX149" s="249"/>
      <c r="DY149" s="249"/>
      <c r="DZ149" s="249"/>
      <c r="EA149" s="249"/>
      <c r="EB149" s="249"/>
      <c r="EC149" s="249"/>
      <c r="ED149" s="249"/>
      <c r="EE149" s="249"/>
      <c r="EF149" s="249"/>
      <c r="EG149" s="249"/>
      <c r="EH149" s="249"/>
      <c r="EI149" s="249"/>
      <c r="EJ149" s="249"/>
      <c r="EK149" s="249"/>
      <c r="EL149" s="249"/>
      <c r="EM149" s="249"/>
      <c r="EN149" s="249"/>
      <c r="EO149" s="249"/>
      <c r="EP149" s="249"/>
      <c r="EQ149" s="249"/>
      <c r="ER149" s="249"/>
      <c r="ES149" s="249"/>
      <c r="ET149" s="249"/>
      <c r="EU149" s="249"/>
      <c r="EV149" s="249"/>
      <c r="EW149" s="249"/>
      <c r="EX149" s="249"/>
      <c r="EY149" s="249"/>
      <c r="EZ149" s="249"/>
      <c r="FA149" s="249"/>
      <c r="FB149" s="249"/>
      <c r="FC149" s="249"/>
      <c r="FD149" s="249"/>
      <c r="FE149" s="249"/>
      <c r="FF149" s="249"/>
      <c r="FG149" s="249"/>
      <c r="FH149" s="249"/>
      <c r="FI149" s="249"/>
      <c r="FJ149" s="249"/>
      <c r="FK149" s="249"/>
      <c r="FL149" s="249"/>
      <c r="FM149" s="249"/>
      <c r="FN149" s="249"/>
      <c r="FO149" s="249"/>
      <c r="FP149" s="249"/>
      <c r="FQ149" s="249"/>
      <c r="FR149" s="249"/>
      <c r="FS149" s="249"/>
      <c r="FT149" s="249"/>
      <c r="FU149" s="249"/>
      <c r="FV149" s="249"/>
      <c r="FW149" s="249"/>
      <c r="FX149" s="249"/>
      <c r="FY149" s="249"/>
      <c r="FZ149" s="249"/>
      <c r="GA149" s="249"/>
      <c r="GB149" s="249"/>
      <c r="GC149" s="249"/>
      <c r="GD149" s="249"/>
      <c r="GE149" s="249"/>
      <c r="GF149" s="249"/>
      <c r="GG149" s="249"/>
      <c r="GH149" s="249"/>
      <c r="GI149" s="249"/>
      <c r="GJ149" s="249"/>
      <c r="GK149" s="249"/>
      <c r="GL149" s="249"/>
      <c r="GM149" s="249"/>
      <c r="GN149" s="249"/>
      <c r="GO149" s="249"/>
      <c r="GP149" s="249"/>
      <c r="GQ149" s="249"/>
      <c r="GR149" s="249"/>
    </row>
    <row r="150" spans="1:200" s="247" customFormat="1" x14ac:dyDescent="0.2">
      <c r="A150" s="267"/>
      <c r="B150" s="249"/>
      <c r="C150" s="252"/>
      <c r="Z150" s="255"/>
      <c r="AA150" s="250"/>
      <c r="AB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49"/>
      <c r="BX150" s="249"/>
      <c r="BY150" s="249"/>
      <c r="BZ150" s="249"/>
      <c r="CA150" s="249"/>
      <c r="CB150" s="249"/>
      <c r="CC150" s="249"/>
      <c r="CD150" s="249"/>
      <c r="CE150" s="249"/>
      <c r="CF150" s="249"/>
      <c r="CG150" s="249"/>
      <c r="CH150" s="249"/>
      <c r="CI150" s="249"/>
      <c r="CJ150" s="249"/>
      <c r="CK150" s="249"/>
      <c r="CL150" s="249"/>
      <c r="CM150" s="249"/>
      <c r="CN150" s="249"/>
      <c r="CO150" s="249"/>
      <c r="CP150" s="249"/>
      <c r="CQ150" s="249"/>
      <c r="CR150" s="249"/>
      <c r="CS150" s="249"/>
      <c r="CT150" s="249"/>
      <c r="CU150" s="249"/>
      <c r="CV150" s="249"/>
      <c r="CW150" s="249"/>
      <c r="CX150" s="249"/>
      <c r="CY150" s="249"/>
      <c r="CZ150" s="249"/>
      <c r="DA150" s="249"/>
      <c r="DB150" s="249"/>
      <c r="DC150" s="249"/>
      <c r="DD150" s="249"/>
      <c r="DE150" s="249"/>
      <c r="DF150" s="249"/>
      <c r="DG150" s="249"/>
      <c r="DH150" s="249"/>
      <c r="DI150" s="249"/>
      <c r="DJ150" s="249"/>
      <c r="DK150" s="249"/>
      <c r="DL150" s="249"/>
      <c r="DM150" s="249"/>
      <c r="DN150" s="249"/>
      <c r="DO150" s="249"/>
      <c r="DP150" s="249"/>
      <c r="DQ150" s="249"/>
      <c r="DR150" s="249"/>
      <c r="DS150" s="249"/>
      <c r="DT150" s="249"/>
      <c r="DU150" s="249"/>
      <c r="DV150" s="249"/>
      <c r="DW150" s="249"/>
      <c r="DX150" s="249"/>
      <c r="DY150" s="249"/>
      <c r="DZ150" s="249"/>
      <c r="EA150" s="249"/>
      <c r="EB150" s="249"/>
      <c r="EC150" s="249"/>
      <c r="ED150" s="249"/>
      <c r="EE150" s="249"/>
      <c r="EF150" s="249"/>
      <c r="EG150" s="249"/>
      <c r="EH150" s="249"/>
      <c r="EI150" s="249"/>
      <c r="EJ150" s="249"/>
      <c r="EK150" s="249"/>
      <c r="EL150" s="249"/>
      <c r="EM150" s="249"/>
      <c r="EN150" s="249"/>
      <c r="EO150" s="249"/>
      <c r="EP150" s="249"/>
      <c r="EQ150" s="249"/>
      <c r="ER150" s="249"/>
      <c r="ES150" s="249"/>
      <c r="ET150" s="249"/>
      <c r="EU150" s="249"/>
      <c r="EV150" s="249"/>
      <c r="EW150" s="249"/>
      <c r="EX150" s="249"/>
      <c r="EY150" s="249"/>
      <c r="EZ150" s="249"/>
      <c r="FA150" s="249"/>
      <c r="FB150" s="249"/>
      <c r="FC150" s="249"/>
      <c r="FD150" s="249"/>
      <c r="FE150" s="249"/>
      <c r="FF150" s="249"/>
      <c r="FG150" s="249"/>
      <c r="FH150" s="249"/>
      <c r="FI150" s="249"/>
      <c r="FJ150" s="249"/>
      <c r="FK150" s="249"/>
      <c r="FL150" s="249"/>
      <c r="FM150" s="249"/>
      <c r="FN150" s="249"/>
      <c r="FO150" s="249"/>
      <c r="FP150" s="249"/>
      <c r="FQ150" s="249"/>
      <c r="FR150" s="249"/>
      <c r="FS150" s="249"/>
      <c r="FT150" s="249"/>
      <c r="FU150" s="249"/>
      <c r="FV150" s="249"/>
      <c r="FW150" s="249"/>
      <c r="FX150" s="249"/>
      <c r="FY150" s="249"/>
      <c r="FZ150" s="249"/>
      <c r="GA150" s="249"/>
      <c r="GB150" s="249"/>
      <c r="GC150" s="249"/>
      <c r="GD150" s="249"/>
      <c r="GE150" s="249"/>
      <c r="GF150" s="249"/>
      <c r="GG150" s="249"/>
      <c r="GH150" s="249"/>
      <c r="GI150" s="249"/>
      <c r="GJ150" s="249"/>
      <c r="GK150" s="249"/>
      <c r="GL150" s="249"/>
      <c r="GM150" s="249"/>
      <c r="GN150" s="249"/>
      <c r="GO150" s="249"/>
      <c r="GP150" s="249"/>
      <c r="GQ150" s="249"/>
      <c r="GR150" s="249"/>
    </row>
    <row r="151" spans="1:200" s="247" customFormat="1" x14ac:dyDescent="0.2">
      <c r="A151" s="267"/>
      <c r="B151" s="249"/>
      <c r="C151" s="252"/>
      <c r="Z151" s="255"/>
      <c r="AA151" s="250"/>
      <c r="AB151" s="249"/>
      <c r="AK151" s="249"/>
      <c r="AL151" s="249"/>
      <c r="AM151" s="249"/>
      <c r="AN151" s="249"/>
      <c r="AO151" s="249"/>
      <c r="AP151" s="249"/>
      <c r="AQ151" s="249"/>
      <c r="AR151" s="249"/>
      <c r="AS151" s="249"/>
      <c r="AT151" s="249"/>
      <c r="AU151" s="249"/>
      <c r="AV151" s="249"/>
      <c r="AW151" s="249"/>
      <c r="AX151" s="249"/>
      <c r="AY151" s="249"/>
      <c r="AZ151" s="249"/>
      <c r="BA151" s="249"/>
      <c r="BB151" s="249"/>
      <c r="BC151" s="249"/>
      <c r="BD151" s="249"/>
      <c r="BE151" s="249"/>
      <c r="BF151" s="249"/>
      <c r="BG151" s="249"/>
      <c r="BH151" s="249"/>
      <c r="BI151" s="249"/>
      <c r="BJ151" s="249"/>
      <c r="BK151" s="249"/>
      <c r="BL151" s="249"/>
      <c r="BM151" s="249"/>
      <c r="BN151" s="249"/>
      <c r="BO151" s="249"/>
      <c r="BP151" s="249"/>
      <c r="BQ151" s="249"/>
      <c r="BR151" s="249"/>
      <c r="BS151" s="249"/>
      <c r="BT151" s="249"/>
      <c r="BU151" s="249"/>
      <c r="BV151" s="249"/>
      <c r="BW151" s="249"/>
      <c r="BX151" s="249"/>
      <c r="BY151" s="249"/>
      <c r="BZ151" s="249"/>
      <c r="CA151" s="249"/>
      <c r="CB151" s="249"/>
      <c r="CC151" s="249"/>
      <c r="CD151" s="249"/>
      <c r="CE151" s="249"/>
      <c r="CF151" s="249"/>
      <c r="CG151" s="249"/>
      <c r="CH151" s="249"/>
      <c r="CI151" s="249"/>
      <c r="CJ151" s="249"/>
      <c r="CK151" s="249"/>
      <c r="CL151" s="249"/>
      <c r="CM151" s="249"/>
      <c r="CN151" s="249"/>
      <c r="CO151" s="249"/>
      <c r="CP151" s="249"/>
      <c r="CQ151" s="249"/>
      <c r="CR151" s="249"/>
      <c r="CS151" s="249"/>
      <c r="CT151" s="249"/>
      <c r="CU151" s="249"/>
      <c r="CV151" s="249"/>
      <c r="CW151" s="249"/>
      <c r="CX151" s="249"/>
      <c r="CY151" s="249"/>
      <c r="CZ151" s="249"/>
      <c r="DA151" s="249"/>
      <c r="DB151" s="249"/>
      <c r="DC151" s="249"/>
      <c r="DD151" s="249"/>
      <c r="DE151" s="249"/>
      <c r="DF151" s="249"/>
      <c r="DG151" s="249"/>
      <c r="DH151" s="249"/>
      <c r="DI151" s="249"/>
      <c r="DJ151" s="249"/>
      <c r="DK151" s="249"/>
      <c r="DL151" s="249"/>
      <c r="DM151" s="249"/>
      <c r="DN151" s="249"/>
      <c r="DO151" s="249"/>
      <c r="DP151" s="249"/>
      <c r="DQ151" s="249"/>
      <c r="DR151" s="249"/>
      <c r="DS151" s="249"/>
      <c r="DT151" s="249"/>
      <c r="DU151" s="249"/>
      <c r="DV151" s="249"/>
      <c r="DW151" s="249"/>
      <c r="DX151" s="249"/>
      <c r="DY151" s="249"/>
      <c r="DZ151" s="249"/>
      <c r="EA151" s="249"/>
      <c r="EB151" s="249"/>
      <c r="EC151" s="249"/>
      <c r="ED151" s="249"/>
      <c r="EE151" s="249"/>
      <c r="EF151" s="249"/>
      <c r="EG151" s="249"/>
      <c r="EH151" s="249"/>
      <c r="EI151" s="249"/>
      <c r="EJ151" s="249"/>
      <c r="EK151" s="249"/>
      <c r="EL151" s="249"/>
      <c r="EM151" s="249"/>
      <c r="EN151" s="249"/>
      <c r="EO151" s="249"/>
      <c r="EP151" s="249"/>
      <c r="EQ151" s="249"/>
      <c r="ER151" s="249"/>
      <c r="ES151" s="249"/>
      <c r="ET151" s="249"/>
      <c r="EU151" s="249"/>
      <c r="EV151" s="249"/>
      <c r="EW151" s="249"/>
      <c r="EX151" s="249"/>
      <c r="EY151" s="249"/>
      <c r="EZ151" s="249"/>
      <c r="FA151" s="249"/>
      <c r="FB151" s="249"/>
      <c r="FC151" s="249"/>
      <c r="FD151" s="249"/>
      <c r="FE151" s="249"/>
      <c r="FF151" s="249"/>
      <c r="FG151" s="249"/>
      <c r="FH151" s="249"/>
      <c r="FI151" s="249"/>
      <c r="FJ151" s="249"/>
      <c r="FK151" s="249"/>
      <c r="FL151" s="249"/>
      <c r="FM151" s="249"/>
      <c r="FN151" s="249"/>
      <c r="FO151" s="249"/>
      <c r="FP151" s="249"/>
      <c r="FQ151" s="249"/>
      <c r="FR151" s="249"/>
      <c r="FS151" s="249"/>
      <c r="FT151" s="249"/>
      <c r="FU151" s="249"/>
      <c r="FV151" s="249"/>
      <c r="FW151" s="249"/>
      <c r="FX151" s="249"/>
      <c r="FY151" s="249"/>
      <c r="FZ151" s="249"/>
      <c r="GA151" s="249"/>
      <c r="GB151" s="249"/>
      <c r="GC151" s="249"/>
      <c r="GD151" s="249"/>
      <c r="GE151" s="249"/>
      <c r="GF151" s="249"/>
      <c r="GG151" s="249"/>
      <c r="GH151" s="249"/>
      <c r="GI151" s="249"/>
      <c r="GJ151" s="249"/>
      <c r="GK151" s="249"/>
      <c r="GL151" s="249"/>
      <c r="GM151" s="249"/>
      <c r="GN151" s="249"/>
      <c r="GO151" s="249"/>
      <c r="GP151" s="249"/>
      <c r="GQ151" s="249"/>
      <c r="GR151" s="249"/>
    </row>
    <row r="152" spans="1:200" s="247" customFormat="1" x14ac:dyDescent="0.2">
      <c r="A152" s="267"/>
      <c r="B152" s="249"/>
      <c r="C152" s="252"/>
      <c r="Z152" s="255"/>
      <c r="AA152" s="250"/>
      <c r="AB152" s="249"/>
      <c r="AK152" s="249"/>
      <c r="AL152" s="249"/>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c r="BM152" s="249"/>
      <c r="BN152" s="249"/>
      <c r="BO152" s="249"/>
      <c r="BP152" s="249"/>
      <c r="BQ152" s="249"/>
      <c r="BR152" s="249"/>
      <c r="BS152" s="249"/>
      <c r="BT152" s="249"/>
      <c r="BU152" s="249"/>
      <c r="BV152" s="249"/>
      <c r="BW152" s="249"/>
      <c r="BX152" s="249"/>
      <c r="BY152" s="249"/>
      <c r="BZ152" s="249"/>
      <c r="CA152" s="249"/>
      <c r="CB152" s="249"/>
      <c r="CC152" s="249"/>
      <c r="CD152" s="249"/>
      <c r="CE152" s="249"/>
      <c r="CF152" s="249"/>
      <c r="CG152" s="249"/>
      <c r="CH152" s="249"/>
      <c r="CI152" s="249"/>
      <c r="CJ152" s="249"/>
      <c r="CK152" s="249"/>
      <c r="CL152" s="249"/>
      <c r="CM152" s="249"/>
      <c r="CN152" s="249"/>
      <c r="CO152" s="249"/>
      <c r="CP152" s="249"/>
      <c r="CQ152" s="249"/>
      <c r="CR152" s="249"/>
      <c r="CS152" s="249"/>
      <c r="CT152" s="249"/>
      <c r="CU152" s="249"/>
      <c r="CV152" s="249"/>
      <c r="CW152" s="249"/>
      <c r="CX152" s="249"/>
      <c r="CY152" s="249"/>
      <c r="CZ152" s="249"/>
      <c r="DA152" s="249"/>
      <c r="DB152" s="249"/>
      <c r="DC152" s="249"/>
      <c r="DD152" s="249"/>
      <c r="DE152" s="249"/>
      <c r="DF152" s="249"/>
      <c r="DG152" s="249"/>
      <c r="DH152" s="249"/>
      <c r="DI152" s="249"/>
      <c r="DJ152" s="249"/>
      <c r="DK152" s="249"/>
      <c r="DL152" s="249"/>
      <c r="DM152" s="249"/>
      <c r="DN152" s="249"/>
      <c r="DO152" s="249"/>
      <c r="DP152" s="249"/>
      <c r="DQ152" s="249"/>
      <c r="DR152" s="249"/>
      <c r="DS152" s="249"/>
      <c r="DT152" s="249"/>
      <c r="DU152" s="249"/>
      <c r="DV152" s="249"/>
      <c r="DW152" s="249"/>
      <c r="DX152" s="249"/>
      <c r="DY152" s="249"/>
      <c r="DZ152" s="249"/>
      <c r="EA152" s="249"/>
      <c r="EB152" s="249"/>
      <c r="EC152" s="249"/>
      <c r="ED152" s="249"/>
      <c r="EE152" s="249"/>
      <c r="EF152" s="249"/>
      <c r="EG152" s="249"/>
      <c r="EH152" s="249"/>
      <c r="EI152" s="249"/>
      <c r="EJ152" s="249"/>
      <c r="EK152" s="249"/>
      <c r="EL152" s="249"/>
      <c r="EM152" s="249"/>
      <c r="EN152" s="249"/>
      <c r="EO152" s="249"/>
      <c r="EP152" s="249"/>
      <c r="EQ152" s="249"/>
      <c r="ER152" s="249"/>
      <c r="ES152" s="249"/>
      <c r="ET152" s="249"/>
      <c r="EU152" s="249"/>
      <c r="EV152" s="249"/>
      <c r="EW152" s="249"/>
      <c r="EX152" s="249"/>
      <c r="EY152" s="249"/>
      <c r="EZ152" s="249"/>
      <c r="FA152" s="249"/>
      <c r="FB152" s="249"/>
      <c r="FC152" s="249"/>
      <c r="FD152" s="249"/>
      <c r="FE152" s="249"/>
      <c r="FF152" s="249"/>
      <c r="FG152" s="249"/>
      <c r="FH152" s="249"/>
      <c r="FI152" s="249"/>
      <c r="FJ152" s="249"/>
      <c r="FK152" s="249"/>
      <c r="FL152" s="249"/>
      <c r="FM152" s="249"/>
      <c r="FN152" s="249"/>
      <c r="FO152" s="249"/>
      <c r="FP152" s="249"/>
      <c r="FQ152" s="249"/>
      <c r="FR152" s="249"/>
      <c r="FS152" s="249"/>
      <c r="FT152" s="249"/>
      <c r="FU152" s="249"/>
      <c r="FV152" s="249"/>
      <c r="FW152" s="249"/>
      <c r="FX152" s="249"/>
      <c r="FY152" s="249"/>
      <c r="FZ152" s="249"/>
      <c r="GA152" s="249"/>
      <c r="GB152" s="249"/>
      <c r="GC152" s="249"/>
      <c r="GD152" s="249"/>
      <c r="GE152" s="249"/>
      <c r="GF152" s="249"/>
      <c r="GG152" s="249"/>
      <c r="GH152" s="249"/>
      <c r="GI152" s="249"/>
      <c r="GJ152" s="249"/>
      <c r="GK152" s="249"/>
      <c r="GL152" s="249"/>
      <c r="GM152" s="249"/>
      <c r="GN152" s="249"/>
      <c r="GO152" s="249"/>
      <c r="GP152" s="249"/>
      <c r="GQ152" s="249"/>
      <c r="GR152" s="249"/>
    </row>
    <row r="153" spans="1:200" s="247" customFormat="1" x14ac:dyDescent="0.2">
      <c r="A153" s="267"/>
      <c r="B153" s="249"/>
      <c r="C153" s="252"/>
      <c r="Z153" s="255"/>
      <c r="AA153" s="250"/>
      <c r="AB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c r="EI153" s="249"/>
      <c r="EJ153" s="249"/>
      <c r="EK153" s="249"/>
      <c r="EL153" s="249"/>
      <c r="EM153" s="249"/>
      <c r="EN153" s="249"/>
      <c r="EO153" s="249"/>
      <c r="EP153" s="249"/>
      <c r="EQ153" s="249"/>
      <c r="ER153" s="249"/>
      <c r="ES153" s="249"/>
      <c r="ET153" s="249"/>
      <c r="EU153" s="249"/>
      <c r="EV153" s="249"/>
      <c r="EW153" s="249"/>
      <c r="EX153" s="249"/>
      <c r="EY153" s="249"/>
      <c r="EZ153" s="249"/>
      <c r="FA153" s="249"/>
      <c r="FB153" s="249"/>
      <c r="FC153" s="249"/>
      <c r="FD153" s="249"/>
      <c r="FE153" s="249"/>
      <c r="FF153" s="249"/>
      <c r="FG153" s="249"/>
      <c r="FH153" s="249"/>
      <c r="FI153" s="249"/>
      <c r="FJ153" s="249"/>
      <c r="FK153" s="249"/>
      <c r="FL153" s="249"/>
      <c r="FM153" s="249"/>
      <c r="FN153" s="249"/>
      <c r="FO153" s="249"/>
      <c r="FP153" s="249"/>
      <c r="FQ153" s="249"/>
      <c r="FR153" s="249"/>
      <c r="FS153" s="249"/>
      <c r="FT153" s="249"/>
      <c r="FU153" s="249"/>
      <c r="FV153" s="249"/>
      <c r="FW153" s="249"/>
      <c r="FX153" s="249"/>
      <c r="FY153" s="249"/>
      <c r="FZ153" s="249"/>
      <c r="GA153" s="249"/>
      <c r="GB153" s="249"/>
      <c r="GC153" s="249"/>
      <c r="GD153" s="249"/>
      <c r="GE153" s="249"/>
      <c r="GF153" s="249"/>
      <c r="GG153" s="249"/>
      <c r="GH153" s="249"/>
      <c r="GI153" s="249"/>
      <c r="GJ153" s="249"/>
      <c r="GK153" s="249"/>
      <c r="GL153" s="249"/>
      <c r="GM153" s="249"/>
      <c r="GN153" s="249"/>
      <c r="GO153" s="249"/>
      <c r="GP153" s="249"/>
      <c r="GQ153" s="249"/>
      <c r="GR153" s="249"/>
    </row>
    <row r="154" spans="1:200" s="247" customFormat="1" x14ac:dyDescent="0.2">
      <c r="A154" s="267"/>
      <c r="B154" s="249"/>
      <c r="C154" s="252"/>
      <c r="Z154" s="255"/>
      <c r="AA154" s="250"/>
      <c r="AB154" s="249"/>
      <c r="AK154" s="249"/>
      <c r="AL154" s="249"/>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c r="BM154" s="249"/>
      <c r="BN154" s="249"/>
      <c r="BO154" s="249"/>
      <c r="BP154" s="249"/>
      <c r="BQ154" s="249"/>
      <c r="BR154" s="249"/>
      <c r="BS154" s="249"/>
      <c r="BT154" s="249"/>
      <c r="BU154" s="249"/>
      <c r="BV154" s="249"/>
      <c r="BW154" s="249"/>
      <c r="BX154" s="249"/>
      <c r="BY154" s="249"/>
      <c r="BZ154" s="249"/>
      <c r="CA154" s="249"/>
      <c r="CB154" s="249"/>
      <c r="CC154" s="249"/>
      <c r="CD154" s="249"/>
      <c r="CE154" s="249"/>
      <c r="CF154" s="249"/>
      <c r="CG154" s="249"/>
      <c r="CH154" s="249"/>
      <c r="CI154" s="249"/>
      <c r="CJ154" s="249"/>
      <c r="CK154" s="249"/>
      <c r="CL154" s="249"/>
      <c r="CM154" s="249"/>
      <c r="CN154" s="249"/>
      <c r="CO154" s="249"/>
      <c r="CP154" s="249"/>
      <c r="CQ154" s="249"/>
      <c r="CR154" s="249"/>
      <c r="CS154" s="249"/>
      <c r="CT154" s="249"/>
      <c r="CU154" s="249"/>
      <c r="CV154" s="249"/>
      <c r="CW154" s="249"/>
      <c r="CX154" s="249"/>
      <c r="CY154" s="249"/>
      <c r="CZ154" s="249"/>
      <c r="DA154" s="249"/>
      <c r="DB154" s="249"/>
      <c r="DC154" s="249"/>
      <c r="DD154" s="249"/>
      <c r="DE154" s="249"/>
      <c r="DF154" s="249"/>
      <c r="DG154" s="249"/>
      <c r="DH154" s="249"/>
      <c r="DI154" s="249"/>
      <c r="DJ154" s="249"/>
      <c r="DK154" s="249"/>
      <c r="DL154" s="249"/>
      <c r="DM154" s="249"/>
      <c r="DN154" s="249"/>
      <c r="DO154" s="249"/>
      <c r="DP154" s="249"/>
      <c r="DQ154" s="249"/>
      <c r="DR154" s="249"/>
      <c r="DS154" s="249"/>
      <c r="DT154" s="249"/>
      <c r="DU154" s="249"/>
      <c r="DV154" s="249"/>
      <c r="DW154" s="249"/>
      <c r="DX154" s="249"/>
      <c r="DY154" s="249"/>
      <c r="DZ154" s="249"/>
      <c r="EA154" s="249"/>
      <c r="EB154" s="249"/>
      <c r="EC154" s="249"/>
      <c r="ED154" s="249"/>
      <c r="EE154" s="249"/>
      <c r="EF154" s="249"/>
      <c r="EG154" s="249"/>
      <c r="EH154" s="249"/>
      <c r="EI154" s="249"/>
      <c r="EJ154" s="249"/>
      <c r="EK154" s="249"/>
      <c r="EL154" s="249"/>
      <c r="EM154" s="249"/>
      <c r="EN154" s="249"/>
      <c r="EO154" s="249"/>
      <c r="EP154" s="249"/>
      <c r="EQ154" s="249"/>
      <c r="ER154" s="249"/>
      <c r="ES154" s="249"/>
      <c r="ET154" s="249"/>
      <c r="EU154" s="249"/>
      <c r="EV154" s="249"/>
      <c r="EW154" s="249"/>
      <c r="EX154" s="249"/>
      <c r="EY154" s="249"/>
      <c r="EZ154" s="249"/>
      <c r="FA154" s="249"/>
      <c r="FB154" s="249"/>
      <c r="FC154" s="249"/>
      <c r="FD154" s="249"/>
      <c r="FE154" s="249"/>
      <c r="FF154" s="249"/>
      <c r="FG154" s="249"/>
      <c r="FH154" s="249"/>
      <c r="FI154" s="249"/>
      <c r="FJ154" s="249"/>
      <c r="FK154" s="249"/>
      <c r="FL154" s="249"/>
      <c r="FM154" s="249"/>
      <c r="FN154" s="249"/>
      <c r="FO154" s="249"/>
      <c r="FP154" s="249"/>
      <c r="FQ154" s="249"/>
      <c r="FR154" s="249"/>
      <c r="FS154" s="249"/>
      <c r="FT154" s="249"/>
      <c r="FU154" s="249"/>
      <c r="FV154" s="249"/>
      <c r="FW154" s="249"/>
      <c r="FX154" s="249"/>
      <c r="FY154" s="249"/>
      <c r="FZ154" s="249"/>
      <c r="GA154" s="249"/>
      <c r="GB154" s="249"/>
      <c r="GC154" s="249"/>
      <c r="GD154" s="249"/>
      <c r="GE154" s="249"/>
      <c r="GF154" s="249"/>
      <c r="GG154" s="249"/>
      <c r="GH154" s="249"/>
      <c r="GI154" s="249"/>
      <c r="GJ154" s="249"/>
      <c r="GK154" s="249"/>
      <c r="GL154" s="249"/>
      <c r="GM154" s="249"/>
      <c r="GN154" s="249"/>
      <c r="GO154" s="249"/>
      <c r="GP154" s="249"/>
      <c r="GQ154" s="249"/>
      <c r="GR154" s="249"/>
    </row>
    <row r="155" spans="1:200" s="247" customFormat="1" x14ac:dyDescent="0.2">
      <c r="A155" s="267"/>
      <c r="B155" s="249"/>
      <c r="C155" s="252"/>
      <c r="Z155" s="255"/>
      <c r="AA155" s="250"/>
      <c r="AB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49"/>
      <c r="BW155" s="249"/>
      <c r="BX155" s="249"/>
      <c r="BY155" s="249"/>
      <c r="BZ155" s="249"/>
      <c r="CA155" s="249"/>
      <c r="CB155" s="249"/>
      <c r="CC155" s="249"/>
      <c r="CD155" s="249"/>
      <c r="CE155" s="249"/>
      <c r="CF155" s="249"/>
      <c r="CG155" s="249"/>
      <c r="CH155" s="249"/>
      <c r="CI155" s="249"/>
      <c r="CJ155" s="249"/>
      <c r="CK155" s="249"/>
      <c r="CL155" s="249"/>
      <c r="CM155" s="249"/>
      <c r="CN155" s="249"/>
      <c r="CO155" s="249"/>
      <c r="CP155" s="249"/>
      <c r="CQ155" s="249"/>
      <c r="CR155" s="249"/>
      <c r="CS155" s="249"/>
      <c r="CT155" s="249"/>
      <c r="CU155" s="249"/>
      <c r="CV155" s="249"/>
      <c r="CW155" s="249"/>
      <c r="CX155" s="249"/>
      <c r="CY155" s="249"/>
      <c r="CZ155" s="249"/>
      <c r="DA155" s="249"/>
      <c r="DB155" s="249"/>
      <c r="DC155" s="249"/>
      <c r="DD155" s="249"/>
      <c r="DE155" s="249"/>
      <c r="DF155" s="249"/>
      <c r="DG155" s="249"/>
      <c r="DH155" s="249"/>
      <c r="DI155" s="249"/>
      <c r="DJ155" s="249"/>
      <c r="DK155" s="249"/>
      <c r="DL155" s="249"/>
      <c r="DM155" s="249"/>
      <c r="DN155" s="249"/>
      <c r="DO155" s="249"/>
      <c r="DP155" s="249"/>
      <c r="DQ155" s="249"/>
      <c r="DR155" s="249"/>
      <c r="DS155" s="249"/>
      <c r="DT155" s="249"/>
      <c r="DU155" s="249"/>
      <c r="DV155" s="249"/>
      <c r="DW155" s="249"/>
      <c r="DX155" s="249"/>
      <c r="DY155" s="249"/>
      <c r="DZ155" s="249"/>
      <c r="EA155" s="249"/>
      <c r="EB155" s="249"/>
      <c r="EC155" s="249"/>
      <c r="ED155" s="249"/>
      <c r="EE155" s="249"/>
      <c r="EF155" s="249"/>
      <c r="EG155" s="249"/>
      <c r="EH155" s="249"/>
      <c r="EI155" s="249"/>
      <c r="EJ155" s="249"/>
      <c r="EK155" s="249"/>
      <c r="EL155" s="249"/>
      <c r="EM155" s="249"/>
      <c r="EN155" s="249"/>
      <c r="EO155" s="249"/>
      <c r="EP155" s="249"/>
      <c r="EQ155" s="249"/>
      <c r="ER155" s="249"/>
      <c r="ES155" s="249"/>
      <c r="ET155" s="249"/>
      <c r="EU155" s="249"/>
      <c r="EV155" s="249"/>
      <c r="EW155" s="249"/>
      <c r="EX155" s="249"/>
      <c r="EY155" s="249"/>
      <c r="EZ155" s="249"/>
      <c r="FA155" s="249"/>
      <c r="FB155" s="249"/>
      <c r="FC155" s="249"/>
      <c r="FD155" s="249"/>
      <c r="FE155" s="249"/>
      <c r="FF155" s="249"/>
      <c r="FG155" s="249"/>
      <c r="FH155" s="249"/>
      <c r="FI155" s="249"/>
      <c r="FJ155" s="249"/>
      <c r="FK155" s="249"/>
      <c r="FL155" s="249"/>
      <c r="FM155" s="249"/>
      <c r="FN155" s="249"/>
      <c r="FO155" s="249"/>
      <c r="FP155" s="249"/>
      <c r="FQ155" s="249"/>
      <c r="FR155" s="249"/>
      <c r="FS155" s="249"/>
      <c r="FT155" s="249"/>
      <c r="FU155" s="249"/>
      <c r="FV155" s="249"/>
      <c r="FW155" s="249"/>
      <c r="FX155" s="249"/>
      <c r="FY155" s="249"/>
      <c r="FZ155" s="249"/>
      <c r="GA155" s="249"/>
      <c r="GB155" s="249"/>
      <c r="GC155" s="249"/>
      <c r="GD155" s="249"/>
      <c r="GE155" s="249"/>
      <c r="GF155" s="249"/>
      <c r="GG155" s="249"/>
      <c r="GH155" s="249"/>
      <c r="GI155" s="249"/>
      <c r="GJ155" s="249"/>
      <c r="GK155" s="249"/>
      <c r="GL155" s="249"/>
      <c r="GM155" s="249"/>
      <c r="GN155" s="249"/>
      <c r="GO155" s="249"/>
      <c r="GP155" s="249"/>
      <c r="GQ155" s="249"/>
      <c r="GR155" s="249"/>
    </row>
    <row r="156" spans="1:200" s="247" customFormat="1" x14ac:dyDescent="0.2">
      <c r="A156" s="267"/>
      <c r="B156" s="249"/>
      <c r="C156" s="252"/>
      <c r="Z156" s="255"/>
      <c r="AA156" s="250"/>
      <c r="AB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c r="BM156" s="249"/>
      <c r="BN156" s="249"/>
      <c r="BO156" s="249"/>
      <c r="BP156" s="249"/>
      <c r="BQ156" s="249"/>
      <c r="BR156" s="249"/>
      <c r="BS156" s="249"/>
      <c r="BT156" s="249"/>
      <c r="BU156" s="249"/>
      <c r="BV156" s="249"/>
      <c r="BW156" s="249"/>
      <c r="BX156" s="249"/>
      <c r="BY156" s="249"/>
      <c r="BZ156" s="249"/>
      <c r="CA156" s="249"/>
      <c r="CB156" s="249"/>
      <c r="CC156" s="249"/>
      <c r="CD156" s="249"/>
      <c r="CE156" s="249"/>
      <c r="CF156" s="249"/>
      <c r="CG156" s="249"/>
      <c r="CH156" s="249"/>
      <c r="CI156" s="249"/>
      <c r="CJ156" s="249"/>
      <c r="CK156" s="249"/>
      <c r="CL156" s="249"/>
      <c r="CM156" s="249"/>
      <c r="CN156" s="249"/>
      <c r="CO156" s="249"/>
      <c r="CP156" s="249"/>
      <c r="CQ156" s="249"/>
      <c r="CR156" s="249"/>
      <c r="CS156" s="249"/>
      <c r="CT156" s="249"/>
      <c r="CU156" s="249"/>
      <c r="CV156" s="249"/>
      <c r="CW156" s="249"/>
      <c r="CX156" s="249"/>
      <c r="CY156" s="249"/>
      <c r="CZ156" s="249"/>
      <c r="DA156" s="249"/>
      <c r="DB156" s="249"/>
      <c r="DC156" s="249"/>
      <c r="DD156" s="249"/>
      <c r="DE156" s="249"/>
      <c r="DF156" s="249"/>
      <c r="DG156" s="249"/>
      <c r="DH156" s="249"/>
      <c r="DI156" s="249"/>
      <c r="DJ156" s="249"/>
      <c r="DK156" s="249"/>
      <c r="DL156" s="249"/>
      <c r="DM156" s="249"/>
      <c r="DN156" s="249"/>
      <c r="DO156" s="249"/>
      <c r="DP156" s="249"/>
      <c r="DQ156" s="249"/>
      <c r="DR156" s="249"/>
      <c r="DS156" s="249"/>
      <c r="DT156" s="249"/>
      <c r="DU156" s="249"/>
      <c r="DV156" s="249"/>
      <c r="DW156" s="249"/>
      <c r="DX156" s="249"/>
      <c r="DY156" s="249"/>
      <c r="DZ156" s="249"/>
      <c r="EA156" s="249"/>
      <c r="EB156" s="249"/>
      <c r="EC156" s="249"/>
      <c r="ED156" s="249"/>
      <c r="EE156" s="249"/>
      <c r="EF156" s="249"/>
      <c r="EG156" s="249"/>
      <c r="EH156" s="249"/>
      <c r="EI156" s="249"/>
      <c r="EJ156" s="249"/>
      <c r="EK156" s="249"/>
      <c r="EL156" s="249"/>
      <c r="EM156" s="249"/>
      <c r="EN156" s="249"/>
      <c r="EO156" s="249"/>
      <c r="EP156" s="249"/>
      <c r="EQ156" s="249"/>
      <c r="ER156" s="249"/>
      <c r="ES156" s="249"/>
      <c r="ET156" s="249"/>
      <c r="EU156" s="249"/>
      <c r="EV156" s="249"/>
      <c r="EW156" s="249"/>
      <c r="EX156" s="249"/>
      <c r="EY156" s="249"/>
      <c r="EZ156" s="249"/>
      <c r="FA156" s="249"/>
      <c r="FB156" s="249"/>
      <c r="FC156" s="249"/>
      <c r="FD156" s="249"/>
      <c r="FE156" s="249"/>
      <c r="FF156" s="249"/>
      <c r="FG156" s="249"/>
      <c r="FH156" s="249"/>
      <c r="FI156" s="249"/>
      <c r="FJ156" s="249"/>
      <c r="FK156" s="249"/>
      <c r="FL156" s="249"/>
      <c r="FM156" s="249"/>
      <c r="FN156" s="249"/>
      <c r="FO156" s="249"/>
      <c r="FP156" s="249"/>
      <c r="FQ156" s="249"/>
      <c r="FR156" s="249"/>
      <c r="FS156" s="249"/>
      <c r="FT156" s="249"/>
      <c r="FU156" s="249"/>
      <c r="FV156" s="249"/>
      <c r="FW156" s="249"/>
      <c r="FX156" s="249"/>
      <c r="FY156" s="249"/>
      <c r="FZ156" s="249"/>
      <c r="GA156" s="249"/>
      <c r="GB156" s="249"/>
      <c r="GC156" s="249"/>
      <c r="GD156" s="249"/>
      <c r="GE156" s="249"/>
      <c r="GF156" s="249"/>
      <c r="GG156" s="249"/>
      <c r="GH156" s="249"/>
      <c r="GI156" s="249"/>
      <c r="GJ156" s="249"/>
      <c r="GK156" s="249"/>
      <c r="GL156" s="249"/>
      <c r="GM156" s="249"/>
      <c r="GN156" s="249"/>
      <c r="GO156" s="249"/>
      <c r="GP156" s="249"/>
      <c r="GQ156" s="249"/>
      <c r="GR156" s="249"/>
    </row>
    <row r="157" spans="1:200" s="247" customFormat="1" x14ac:dyDescent="0.2">
      <c r="A157" s="267"/>
      <c r="B157" s="249"/>
      <c r="C157" s="252"/>
      <c r="Z157" s="255"/>
      <c r="AA157" s="250"/>
      <c r="AB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49"/>
      <c r="BW157" s="249"/>
      <c r="BX157" s="249"/>
      <c r="BY157" s="249"/>
      <c r="BZ157" s="249"/>
      <c r="CA157" s="249"/>
      <c r="CB157" s="249"/>
      <c r="CC157" s="249"/>
      <c r="CD157" s="249"/>
      <c r="CE157" s="249"/>
      <c r="CF157" s="249"/>
      <c r="CG157" s="249"/>
      <c r="CH157" s="249"/>
      <c r="CI157" s="249"/>
      <c r="CJ157" s="249"/>
      <c r="CK157" s="249"/>
      <c r="CL157" s="249"/>
      <c r="CM157" s="249"/>
      <c r="CN157" s="249"/>
      <c r="CO157" s="249"/>
      <c r="CP157" s="249"/>
      <c r="CQ157" s="249"/>
      <c r="CR157" s="249"/>
      <c r="CS157" s="249"/>
      <c r="CT157" s="249"/>
      <c r="CU157" s="249"/>
      <c r="CV157" s="249"/>
      <c r="CW157" s="249"/>
      <c r="CX157" s="249"/>
      <c r="CY157" s="249"/>
      <c r="CZ157" s="249"/>
      <c r="DA157" s="249"/>
      <c r="DB157" s="249"/>
      <c r="DC157" s="249"/>
      <c r="DD157" s="249"/>
      <c r="DE157" s="249"/>
      <c r="DF157" s="249"/>
      <c r="DG157" s="249"/>
      <c r="DH157" s="249"/>
      <c r="DI157" s="249"/>
      <c r="DJ157" s="249"/>
      <c r="DK157" s="249"/>
      <c r="DL157" s="249"/>
      <c r="DM157" s="249"/>
      <c r="DN157" s="249"/>
      <c r="DO157" s="249"/>
      <c r="DP157" s="249"/>
      <c r="DQ157" s="249"/>
      <c r="DR157" s="249"/>
      <c r="DS157" s="249"/>
      <c r="DT157" s="249"/>
      <c r="DU157" s="249"/>
      <c r="DV157" s="249"/>
      <c r="DW157" s="249"/>
      <c r="DX157" s="249"/>
      <c r="DY157" s="249"/>
      <c r="DZ157" s="249"/>
      <c r="EA157" s="249"/>
      <c r="EB157" s="249"/>
      <c r="EC157" s="249"/>
      <c r="ED157" s="249"/>
      <c r="EE157" s="249"/>
      <c r="EF157" s="249"/>
      <c r="EG157" s="249"/>
      <c r="EH157" s="249"/>
      <c r="EI157" s="249"/>
      <c r="EJ157" s="249"/>
      <c r="EK157" s="249"/>
      <c r="EL157" s="249"/>
      <c r="EM157" s="249"/>
      <c r="EN157" s="249"/>
      <c r="EO157" s="249"/>
      <c r="EP157" s="249"/>
      <c r="EQ157" s="249"/>
      <c r="ER157" s="249"/>
      <c r="ES157" s="249"/>
      <c r="ET157" s="249"/>
      <c r="EU157" s="249"/>
      <c r="EV157" s="249"/>
      <c r="EW157" s="249"/>
      <c r="EX157" s="249"/>
      <c r="EY157" s="249"/>
      <c r="EZ157" s="249"/>
      <c r="FA157" s="249"/>
      <c r="FB157" s="249"/>
      <c r="FC157" s="249"/>
      <c r="FD157" s="249"/>
      <c r="FE157" s="249"/>
      <c r="FF157" s="249"/>
      <c r="FG157" s="249"/>
      <c r="FH157" s="249"/>
      <c r="FI157" s="249"/>
      <c r="FJ157" s="249"/>
      <c r="FK157" s="249"/>
      <c r="FL157" s="249"/>
      <c r="FM157" s="249"/>
      <c r="FN157" s="249"/>
      <c r="FO157" s="249"/>
      <c r="FP157" s="249"/>
      <c r="FQ157" s="249"/>
      <c r="FR157" s="249"/>
      <c r="FS157" s="249"/>
      <c r="FT157" s="249"/>
      <c r="FU157" s="249"/>
      <c r="FV157" s="249"/>
      <c r="FW157" s="249"/>
      <c r="FX157" s="249"/>
      <c r="FY157" s="249"/>
      <c r="FZ157" s="249"/>
      <c r="GA157" s="249"/>
      <c r="GB157" s="249"/>
      <c r="GC157" s="249"/>
      <c r="GD157" s="249"/>
      <c r="GE157" s="249"/>
      <c r="GF157" s="249"/>
      <c r="GG157" s="249"/>
      <c r="GH157" s="249"/>
      <c r="GI157" s="249"/>
      <c r="GJ157" s="249"/>
      <c r="GK157" s="249"/>
      <c r="GL157" s="249"/>
      <c r="GM157" s="249"/>
      <c r="GN157" s="249"/>
      <c r="GO157" s="249"/>
      <c r="GP157" s="249"/>
      <c r="GQ157" s="249"/>
      <c r="GR157" s="249"/>
    </row>
    <row r="158" spans="1:200" s="247" customFormat="1" x14ac:dyDescent="0.2">
      <c r="A158" s="267"/>
      <c r="B158" s="249"/>
      <c r="C158" s="252"/>
      <c r="Z158" s="255"/>
      <c r="AA158" s="250"/>
      <c r="AB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49"/>
      <c r="BW158" s="249"/>
      <c r="BX158" s="249"/>
      <c r="BY158" s="249"/>
      <c r="BZ158" s="249"/>
      <c r="CA158" s="249"/>
      <c r="CB158" s="249"/>
      <c r="CC158" s="249"/>
      <c r="CD158" s="249"/>
      <c r="CE158" s="249"/>
      <c r="CF158" s="249"/>
      <c r="CG158" s="249"/>
      <c r="CH158" s="249"/>
      <c r="CI158" s="249"/>
      <c r="CJ158" s="249"/>
      <c r="CK158" s="249"/>
      <c r="CL158" s="249"/>
      <c r="CM158" s="249"/>
      <c r="CN158" s="249"/>
      <c r="CO158" s="249"/>
      <c r="CP158" s="249"/>
      <c r="CQ158" s="249"/>
      <c r="CR158" s="249"/>
      <c r="CS158" s="249"/>
      <c r="CT158" s="249"/>
      <c r="CU158" s="249"/>
      <c r="CV158" s="249"/>
      <c r="CW158" s="249"/>
      <c r="CX158" s="249"/>
      <c r="CY158" s="249"/>
      <c r="CZ158" s="249"/>
      <c r="DA158" s="249"/>
      <c r="DB158" s="249"/>
      <c r="DC158" s="249"/>
      <c r="DD158" s="249"/>
      <c r="DE158" s="249"/>
      <c r="DF158" s="249"/>
      <c r="DG158" s="249"/>
      <c r="DH158" s="249"/>
      <c r="DI158" s="249"/>
      <c r="DJ158" s="249"/>
      <c r="DK158" s="249"/>
      <c r="DL158" s="249"/>
      <c r="DM158" s="249"/>
      <c r="DN158" s="249"/>
      <c r="DO158" s="249"/>
      <c r="DP158" s="249"/>
      <c r="DQ158" s="249"/>
      <c r="DR158" s="249"/>
      <c r="DS158" s="249"/>
      <c r="DT158" s="249"/>
      <c r="DU158" s="249"/>
      <c r="DV158" s="249"/>
      <c r="DW158" s="249"/>
      <c r="DX158" s="249"/>
      <c r="DY158" s="249"/>
      <c r="DZ158" s="249"/>
      <c r="EA158" s="249"/>
      <c r="EB158" s="249"/>
      <c r="EC158" s="249"/>
      <c r="ED158" s="249"/>
      <c r="EE158" s="249"/>
      <c r="EF158" s="249"/>
      <c r="EG158" s="249"/>
      <c r="EH158" s="249"/>
      <c r="EI158" s="249"/>
      <c r="EJ158" s="249"/>
      <c r="EK158" s="249"/>
      <c r="EL158" s="249"/>
      <c r="EM158" s="249"/>
      <c r="EN158" s="249"/>
      <c r="EO158" s="249"/>
      <c r="EP158" s="249"/>
      <c r="EQ158" s="249"/>
      <c r="ER158" s="249"/>
      <c r="ES158" s="249"/>
      <c r="ET158" s="249"/>
      <c r="EU158" s="249"/>
      <c r="EV158" s="249"/>
      <c r="EW158" s="249"/>
      <c r="EX158" s="249"/>
      <c r="EY158" s="249"/>
      <c r="EZ158" s="249"/>
      <c r="FA158" s="249"/>
      <c r="FB158" s="249"/>
      <c r="FC158" s="249"/>
      <c r="FD158" s="249"/>
      <c r="FE158" s="249"/>
      <c r="FF158" s="249"/>
      <c r="FG158" s="249"/>
      <c r="FH158" s="249"/>
      <c r="FI158" s="249"/>
      <c r="FJ158" s="249"/>
      <c r="FK158" s="249"/>
      <c r="FL158" s="249"/>
      <c r="FM158" s="249"/>
      <c r="FN158" s="249"/>
      <c r="FO158" s="249"/>
      <c r="FP158" s="249"/>
      <c r="FQ158" s="249"/>
      <c r="FR158" s="249"/>
      <c r="FS158" s="249"/>
      <c r="FT158" s="249"/>
      <c r="FU158" s="249"/>
      <c r="FV158" s="249"/>
      <c r="FW158" s="249"/>
      <c r="FX158" s="249"/>
      <c r="FY158" s="249"/>
      <c r="FZ158" s="249"/>
      <c r="GA158" s="249"/>
      <c r="GB158" s="249"/>
      <c r="GC158" s="249"/>
      <c r="GD158" s="249"/>
      <c r="GE158" s="249"/>
      <c r="GF158" s="249"/>
      <c r="GG158" s="249"/>
      <c r="GH158" s="249"/>
      <c r="GI158" s="249"/>
      <c r="GJ158" s="249"/>
      <c r="GK158" s="249"/>
      <c r="GL158" s="249"/>
      <c r="GM158" s="249"/>
      <c r="GN158" s="249"/>
      <c r="GO158" s="249"/>
      <c r="GP158" s="249"/>
      <c r="GQ158" s="249"/>
      <c r="GR158" s="249"/>
    </row>
    <row r="159" spans="1:200" s="247" customFormat="1" x14ac:dyDescent="0.2">
      <c r="A159" s="267"/>
      <c r="B159" s="249"/>
      <c r="C159" s="252"/>
      <c r="Z159" s="255"/>
      <c r="AA159" s="250"/>
      <c r="AB159" s="249"/>
      <c r="AK159" s="249"/>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c r="BM159" s="249"/>
      <c r="BN159" s="249"/>
      <c r="BO159" s="249"/>
      <c r="BP159" s="249"/>
      <c r="BQ159" s="249"/>
      <c r="BR159" s="249"/>
      <c r="BS159" s="249"/>
      <c r="BT159" s="249"/>
      <c r="BU159" s="249"/>
      <c r="BV159" s="249"/>
      <c r="BW159" s="249"/>
      <c r="BX159" s="249"/>
      <c r="BY159" s="249"/>
      <c r="BZ159" s="249"/>
      <c r="CA159" s="249"/>
      <c r="CB159" s="249"/>
      <c r="CC159" s="249"/>
      <c r="CD159" s="249"/>
      <c r="CE159" s="249"/>
      <c r="CF159" s="249"/>
      <c r="CG159" s="249"/>
      <c r="CH159" s="249"/>
      <c r="CI159" s="249"/>
      <c r="CJ159" s="249"/>
      <c r="CK159" s="249"/>
      <c r="CL159" s="249"/>
      <c r="CM159" s="249"/>
      <c r="CN159" s="249"/>
      <c r="CO159" s="249"/>
      <c r="CP159" s="249"/>
      <c r="CQ159" s="249"/>
      <c r="CR159" s="249"/>
      <c r="CS159" s="249"/>
      <c r="CT159" s="249"/>
      <c r="CU159" s="249"/>
      <c r="CV159" s="249"/>
      <c r="CW159" s="249"/>
      <c r="CX159" s="249"/>
      <c r="CY159" s="249"/>
      <c r="CZ159" s="249"/>
      <c r="DA159" s="249"/>
      <c r="DB159" s="249"/>
      <c r="DC159" s="249"/>
      <c r="DD159" s="249"/>
      <c r="DE159" s="249"/>
      <c r="DF159" s="249"/>
      <c r="DG159" s="249"/>
      <c r="DH159" s="249"/>
      <c r="DI159" s="249"/>
      <c r="DJ159" s="249"/>
      <c r="DK159" s="249"/>
      <c r="DL159" s="249"/>
      <c r="DM159" s="249"/>
      <c r="DN159" s="249"/>
      <c r="DO159" s="249"/>
      <c r="DP159" s="249"/>
      <c r="DQ159" s="249"/>
      <c r="DR159" s="249"/>
      <c r="DS159" s="249"/>
      <c r="DT159" s="249"/>
      <c r="DU159" s="249"/>
      <c r="DV159" s="249"/>
      <c r="DW159" s="249"/>
      <c r="DX159" s="249"/>
      <c r="DY159" s="249"/>
      <c r="DZ159" s="249"/>
      <c r="EA159" s="249"/>
      <c r="EB159" s="249"/>
      <c r="EC159" s="249"/>
      <c r="ED159" s="249"/>
      <c r="EE159" s="249"/>
      <c r="EF159" s="249"/>
      <c r="EG159" s="249"/>
      <c r="EH159" s="249"/>
      <c r="EI159" s="249"/>
      <c r="EJ159" s="249"/>
      <c r="EK159" s="249"/>
      <c r="EL159" s="249"/>
      <c r="EM159" s="249"/>
      <c r="EN159" s="249"/>
      <c r="EO159" s="249"/>
      <c r="EP159" s="249"/>
      <c r="EQ159" s="249"/>
      <c r="ER159" s="249"/>
      <c r="ES159" s="249"/>
      <c r="ET159" s="249"/>
      <c r="EU159" s="249"/>
      <c r="EV159" s="249"/>
      <c r="EW159" s="249"/>
      <c r="EX159" s="249"/>
      <c r="EY159" s="249"/>
      <c r="EZ159" s="249"/>
      <c r="FA159" s="249"/>
      <c r="FB159" s="249"/>
      <c r="FC159" s="249"/>
      <c r="FD159" s="249"/>
      <c r="FE159" s="249"/>
      <c r="FF159" s="249"/>
      <c r="FG159" s="249"/>
      <c r="FH159" s="249"/>
      <c r="FI159" s="249"/>
      <c r="FJ159" s="249"/>
      <c r="FK159" s="249"/>
      <c r="FL159" s="249"/>
      <c r="FM159" s="249"/>
      <c r="FN159" s="249"/>
      <c r="FO159" s="249"/>
      <c r="FP159" s="249"/>
      <c r="FQ159" s="249"/>
      <c r="FR159" s="249"/>
      <c r="FS159" s="249"/>
      <c r="FT159" s="249"/>
      <c r="FU159" s="249"/>
      <c r="FV159" s="249"/>
      <c r="FW159" s="249"/>
      <c r="FX159" s="249"/>
      <c r="FY159" s="249"/>
      <c r="FZ159" s="249"/>
      <c r="GA159" s="249"/>
      <c r="GB159" s="249"/>
      <c r="GC159" s="249"/>
      <c r="GD159" s="249"/>
      <c r="GE159" s="249"/>
      <c r="GF159" s="249"/>
      <c r="GG159" s="249"/>
      <c r="GH159" s="249"/>
      <c r="GI159" s="249"/>
      <c r="GJ159" s="249"/>
      <c r="GK159" s="249"/>
      <c r="GL159" s="249"/>
      <c r="GM159" s="249"/>
      <c r="GN159" s="249"/>
      <c r="GO159" s="249"/>
      <c r="GP159" s="249"/>
      <c r="GQ159" s="249"/>
      <c r="GR159" s="249"/>
    </row>
    <row r="160" spans="1:200" s="247" customFormat="1" x14ac:dyDescent="0.2">
      <c r="A160" s="267"/>
      <c r="B160" s="249"/>
      <c r="C160" s="252"/>
      <c r="Z160" s="255"/>
      <c r="AA160" s="250"/>
      <c r="AB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249"/>
      <c r="CE160" s="249"/>
      <c r="CF160" s="249"/>
      <c r="CG160" s="249"/>
      <c r="CH160" s="249"/>
      <c r="CI160" s="249"/>
      <c r="CJ160" s="249"/>
      <c r="CK160" s="249"/>
      <c r="CL160" s="249"/>
      <c r="CM160" s="249"/>
      <c r="CN160" s="249"/>
      <c r="CO160" s="249"/>
      <c r="CP160" s="249"/>
      <c r="CQ160" s="249"/>
      <c r="CR160" s="249"/>
      <c r="CS160" s="249"/>
      <c r="CT160" s="249"/>
      <c r="CU160" s="249"/>
      <c r="CV160" s="249"/>
      <c r="CW160" s="249"/>
      <c r="CX160" s="249"/>
      <c r="CY160" s="249"/>
      <c r="CZ160" s="249"/>
      <c r="DA160" s="249"/>
      <c r="DB160" s="249"/>
      <c r="DC160" s="249"/>
      <c r="DD160" s="249"/>
      <c r="DE160" s="249"/>
      <c r="DF160" s="249"/>
      <c r="DG160" s="249"/>
      <c r="DH160" s="249"/>
      <c r="DI160" s="249"/>
      <c r="DJ160" s="249"/>
      <c r="DK160" s="249"/>
      <c r="DL160" s="249"/>
      <c r="DM160" s="249"/>
      <c r="DN160" s="249"/>
      <c r="DO160" s="249"/>
      <c r="DP160" s="249"/>
      <c r="DQ160" s="249"/>
      <c r="DR160" s="249"/>
      <c r="DS160" s="249"/>
      <c r="DT160" s="249"/>
      <c r="DU160" s="249"/>
      <c r="DV160" s="249"/>
      <c r="DW160" s="249"/>
      <c r="DX160" s="249"/>
      <c r="DY160" s="249"/>
      <c r="DZ160" s="249"/>
      <c r="EA160" s="249"/>
      <c r="EB160" s="249"/>
      <c r="EC160" s="249"/>
      <c r="ED160" s="249"/>
      <c r="EE160" s="249"/>
      <c r="EF160" s="249"/>
      <c r="EG160" s="249"/>
      <c r="EH160" s="249"/>
      <c r="EI160" s="249"/>
      <c r="EJ160" s="249"/>
      <c r="EK160" s="249"/>
      <c r="EL160" s="249"/>
      <c r="EM160" s="249"/>
      <c r="EN160" s="249"/>
      <c r="EO160" s="249"/>
      <c r="EP160" s="249"/>
      <c r="EQ160" s="249"/>
      <c r="ER160" s="249"/>
      <c r="ES160" s="249"/>
      <c r="ET160" s="249"/>
      <c r="EU160" s="249"/>
      <c r="EV160" s="249"/>
      <c r="EW160" s="249"/>
      <c r="EX160" s="249"/>
      <c r="EY160" s="249"/>
      <c r="EZ160" s="249"/>
      <c r="FA160" s="249"/>
      <c r="FB160" s="249"/>
      <c r="FC160" s="249"/>
      <c r="FD160" s="249"/>
      <c r="FE160" s="249"/>
      <c r="FF160" s="249"/>
      <c r="FG160" s="249"/>
      <c r="FH160" s="249"/>
      <c r="FI160" s="249"/>
      <c r="FJ160" s="249"/>
      <c r="FK160" s="249"/>
      <c r="FL160" s="249"/>
      <c r="FM160" s="249"/>
      <c r="FN160" s="249"/>
      <c r="FO160" s="249"/>
      <c r="FP160" s="249"/>
      <c r="FQ160" s="249"/>
      <c r="FR160" s="249"/>
      <c r="FS160" s="249"/>
      <c r="FT160" s="249"/>
      <c r="FU160" s="249"/>
      <c r="FV160" s="249"/>
      <c r="FW160" s="249"/>
      <c r="FX160" s="249"/>
      <c r="FY160" s="249"/>
      <c r="FZ160" s="249"/>
      <c r="GA160" s="249"/>
      <c r="GB160" s="249"/>
      <c r="GC160" s="249"/>
      <c r="GD160" s="249"/>
      <c r="GE160" s="249"/>
      <c r="GF160" s="249"/>
      <c r="GG160" s="249"/>
      <c r="GH160" s="249"/>
      <c r="GI160" s="249"/>
      <c r="GJ160" s="249"/>
      <c r="GK160" s="249"/>
      <c r="GL160" s="249"/>
      <c r="GM160" s="249"/>
      <c r="GN160" s="249"/>
      <c r="GO160" s="249"/>
      <c r="GP160" s="249"/>
      <c r="GQ160" s="249"/>
      <c r="GR160" s="249"/>
    </row>
    <row r="161" spans="1:200" s="247" customFormat="1" x14ac:dyDescent="0.2">
      <c r="A161" s="267"/>
      <c r="B161" s="249"/>
      <c r="C161" s="252"/>
      <c r="Z161" s="255"/>
      <c r="AA161" s="250"/>
      <c r="AB161" s="249"/>
      <c r="AK161" s="249"/>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c r="BM161" s="249"/>
      <c r="BN161" s="249"/>
      <c r="BO161" s="249"/>
      <c r="BP161" s="249"/>
      <c r="BQ161" s="249"/>
      <c r="BR161" s="249"/>
      <c r="BS161" s="249"/>
      <c r="BT161" s="249"/>
      <c r="BU161" s="249"/>
      <c r="BV161" s="249"/>
      <c r="BW161" s="249"/>
      <c r="BX161" s="249"/>
      <c r="BY161" s="249"/>
      <c r="BZ161" s="249"/>
      <c r="CA161" s="249"/>
      <c r="CB161" s="249"/>
      <c r="CC161" s="249"/>
      <c r="CD161" s="249"/>
      <c r="CE161" s="249"/>
      <c r="CF161" s="249"/>
      <c r="CG161" s="249"/>
      <c r="CH161" s="249"/>
      <c r="CI161" s="249"/>
      <c r="CJ161" s="249"/>
      <c r="CK161" s="249"/>
      <c r="CL161" s="249"/>
      <c r="CM161" s="249"/>
      <c r="CN161" s="249"/>
      <c r="CO161" s="249"/>
      <c r="CP161" s="249"/>
      <c r="CQ161" s="249"/>
      <c r="CR161" s="249"/>
      <c r="CS161" s="249"/>
      <c r="CT161" s="249"/>
      <c r="CU161" s="249"/>
      <c r="CV161" s="249"/>
      <c r="CW161" s="249"/>
      <c r="CX161" s="249"/>
      <c r="CY161" s="249"/>
      <c r="CZ161" s="249"/>
      <c r="DA161" s="249"/>
      <c r="DB161" s="249"/>
      <c r="DC161" s="249"/>
      <c r="DD161" s="249"/>
      <c r="DE161" s="249"/>
      <c r="DF161" s="249"/>
      <c r="DG161" s="249"/>
      <c r="DH161" s="249"/>
      <c r="DI161" s="249"/>
      <c r="DJ161" s="249"/>
      <c r="DK161" s="249"/>
      <c r="DL161" s="249"/>
      <c r="DM161" s="249"/>
      <c r="DN161" s="249"/>
      <c r="DO161" s="249"/>
      <c r="DP161" s="249"/>
      <c r="DQ161" s="249"/>
      <c r="DR161" s="249"/>
      <c r="DS161" s="249"/>
      <c r="DT161" s="249"/>
      <c r="DU161" s="249"/>
      <c r="DV161" s="249"/>
      <c r="DW161" s="249"/>
      <c r="DX161" s="249"/>
      <c r="DY161" s="249"/>
      <c r="DZ161" s="249"/>
      <c r="EA161" s="249"/>
      <c r="EB161" s="249"/>
      <c r="EC161" s="249"/>
      <c r="ED161" s="249"/>
      <c r="EE161" s="249"/>
      <c r="EF161" s="249"/>
      <c r="EG161" s="249"/>
      <c r="EH161" s="249"/>
      <c r="EI161" s="249"/>
      <c r="EJ161" s="249"/>
      <c r="EK161" s="249"/>
      <c r="EL161" s="249"/>
      <c r="EM161" s="249"/>
      <c r="EN161" s="249"/>
      <c r="EO161" s="249"/>
      <c r="EP161" s="249"/>
      <c r="EQ161" s="249"/>
      <c r="ER161" s="249"/>
      <c r="ES161" s="249"/>
      <c r="ET161" s="249"/>
      <c r="EU161" s="249"/>
      <c r="EV161" s="249"/>
      <c r="EW161" s="249"/>
      <c r="EX161" s="249"/>
      <c r="EY161" s="249"/>
      <c r="EZ161" s="249"/>
      <c r="FA161" s="249"/>
      <c r="FB161" s="249"/>
      <c r="FC161" s="249"/>
      <c r="FD161" s="249"/>
      <c r="FE161" s="249"/>
      <c r="FF161" s="249"/>
      <c r="FG161" s="249"/>
      <c r="FH161" s="249"/>
      <c r="FI161" s="249"/>
      <c r="FJ161" s="249"/>
      <c r="FK161" s="249"/>
      <c r="FL161" s="249"/>
      <c r="FM161" s="249"/>
      <c r="FN161" s="249"/>
      <c r="FO161" s="249"/>
      <c r="FP161" s="249"/>
      <c r="FQ161" s="249"/>
      <c r="FR161" s="249"/>
      <c r="FS161" s="249"/>
      <c r="FT161" s="249"/>
      <c r="FU161" s="249"/>
      <c r="FV161" s="249"/>
      <c r="FW161" s="249"/>
      <c r="FX161" s="249"/>
      <c r="FY161" s="249"/>
      <c r="FZ161" s="249"/>
      <c r="GA161" s="249"/>
      <c r="GB161" s="249"/>
      <c r="GC161" s="249"/>
      <c r="GD161" s="249"/>
      <c r="GE161" s="249"/>
      <c r="GF161" s="249"/>
      <c r="GG161" s="249"/>
      <c r="GH161" s="249"/>
      <c r="GI161" s="249"/>
      <c r="GJ161" s="249"/>
      <c r="GK161" s="249"/>
      <c r="GL161" s="249"/>
      <c r="GM161" s="249"/>
      <c r="GN161" s="249"/>
      <c r="GO161" s="249"/>
      <c r="GP161" s="249"/>
      <c r="GQ161" s="249"/>
      <c r="GR161" s="249"/>
    </row>
    <row r="162" spans="1:200" s="247" customFormat="1" x14ac:dyDescent="0.2">
      <c r="A162" s="267"/>
      <c r="B162" s="249"/>
      <c r="C162" s="252"/>
      <c r="Z162" s="255"/>
      <c r="AA162" s="250"/>
      <c r="AB162" s="249"/>
      <c r="AK162" s="249"/>
      <c r="AL162" s="249"/>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c r="BM162" s="249"/>
      <c r="BN162" s="249"/>
      <c r="BO162" s="249"/>
      <c r="BP162" s="249"/>
      <c r="BQ162" s="249"/>
      <c r="BR162" s="249"/>
      <c r="BS162" s="249"/>
      <c r="BT162" s="249"/>
      <c r="BU162" s="249"/>
      <c r="BV162" s="249"/>
      <c r="BW162" s="249"/>
      <c r="BX162" s="249"/>
      <c r="BY162" s="249"/>
      <c r="BZ162" s="249"/>
      <c r="CA162" s="249"/>
      <c r="CB162" s="249"/>
      <c r="CC162" s="249"/>
      <c r="CD162" s="249"/>
      <c r="CE162" s="249"/>
      <c r="CF162" s="249"/>
      <c r="CG162" s="249"/>
      <c r="CH162" s="249"/>
      <c r="CI162" s="249"/>
      <c r="CJ162" s="249"/>
      <c r="CK162" s="249"/>
      <c r="CL162" s="249"/>
      <c r="CM162" s="249"/>
      <c r="CN162" s="249"/>
      <c r="CO162" s="249"/>
      <c r="CP162" s="249"/>
      <c r="CQ162" s="249"/>
      <c r="CR162" s="249"/>
      <c r="CS162" s="249"/>
      <c r="CT162" s="249"/>
      <c r="CU162" s="249"/>
      <c r="CV162" s="249"/>
      <c r="CW162" s="249"/>
      <c r="CX162" s="249"/>
      <c r="CY162" s="249"/>
      <c r="CZ162" s="249"/>
      <c r="DA162" s="249"/>
      <c r="DB162" s="249"/>
      <c r="DC162" s="249"/>
      <c r="DD162" s="249"/>
      <c r="DE162" s="249"/>
      <c r="DF162" s="249"/>
      <c r="DG162" s="249"/>
      <c r="DH162" s="249"/>
      <c r="DI162" s="249"/>
      <c r="DJ162" s="249"/>
      <c r="DK162" s="249"/>
      <c r="DL162" s="249"/>
      <c r="DM162" s="249"/>
      <c r="DN162" s="249"/>
      <c r="DO162" s="249"/>
      <c r="DP162" s="249"/>
      <c r="DQ162" s="249"/>
      <c r="DR162" s="249"/>
      <c r="DS162" s="249"/>
      <c r="DT162" s="249"/>
      <c r="DU162" s="249"/>
      <c r="DV162" s="249"/>
      <c r="DW162" s="249"/>
      <c r="DX162" s="249"/>
      <c r="DY162" s="249"/>
      <c r="DZ162" s="249"/>
      <c r="EA162" s="249"/>
      <c r="EB162" s="249"/>
      <c r="EC162" s="249"/>
      <c r="ED162" s="249"/>
      <c r="EE162" s="249"/>
      <c r="EF162" s="249"/>
      <c r="EG162" s="249"/>
      <c r="EH162" s="249"/>
      <c r="EI162" s="249"/>
      <c r="EJ162" s="249"/>
      <c r="EK162" s="249"/>
      <c r="EL162" s="249"/>
      <c r="EM162" s="249"/>
      <c r="EN162" s="249"/>
      <c r="EO162" s="249"/>
      <c r="EP162" s="249"/>
      <c r="EQ162" s="249"/>
      <c r="ER162" s="249"/>
      <c r="ES162" s="249"/>
      <c r="ET162" s="249"/>
      <c r="EU162" s="249"/>
      <c r="EV162" s="249"/>
      <c r="EW162" s="249"/>
      <c r="EX162" s="249"/>
      <c r="EY162" s="249"/>
      <c r="EZ162" s="249"/>
      <c r="FA162" s="249"/>
      <c r="FB162" s="249"/>
      <c r="FC162" s="249"/>
      <c r="FD162" s="249"/>
      <c r="FE162" s="249"/>
      <c r="FF162" s="249"/>
      <c r="FG162" s="249"/>
      <c r="FH162" s="249"/>
      <c r="FI162" s="249"/>
      <c r="FJ162" s="249"/>
      <c r="FK162" s="249"/>
      <c r="FL162" s="249"/>
      <c r="FM162" s="249"/>
      <c r="FN162" s="249"/>
      <c r="FO162" s="249"/>
      <c r="FP162" s="249"/>
      <c r="FQ162" s="249"/>
      <c r="FR162" s="249"/>
      <c r="FS162" s="249"/>
      <c r="FT162" s="249"/>
      <c r="FU162" s="249"/>
      <c r="FV162" s="249"/>
      <c r="FW162" s="249"/>
      <c r="FX162" s="249"/>
      <c r="FY162" s="249"/>
      <c r="FZ162" s="249"/>
      <c r="GA162" s="249"/>
      <c r="GB162" s="249"/>
      <c r="GC162" s="249"/>
      <c r="GD162" s="249"/>
      <c r="GE162" s="249"/>
      <c r="GF162" s="249"/>
      <c r="GG162" s="249"/>
      <c r="GH162" s="249"/>
      <c r="GI162" s="249"/>
      <c r="GJ162" s="249"/>
      <c r="GK162" s="249"/>
      <c r="GL162" s="249"/>
      <c r="GM162" s="249"/>
      <c r="GN162" s="249"/>
      <c r="GO162" s="249"/>
      <c r="GP162" s="249"/>
      <c r="GQ162" s="249"/>
      <c r="GR162" s="249"/>
    </row>
    <row r="163" spans="1:200" s="247" customFormat="1" x14ac:dyDescent="0.2">
      <c r="A163" s="267"/>
      <c r="B163" s="249"/>
      <c r="C163" s="252"/>
      <c r="Z163" s="255"/>
      <c r="AA163" s="250"/>
      <c r="AB163" s="249"/>
      <c r="AK163" s="249"/>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c r="BM163" s="249"/>
      <c r="BN163" s="249"/>
      <c r="BO163" s="249"/>
      <c r="BP163" s="249"/>
      <c r="BQ163" s="249"/>
      <c r="BR163" s="249"/>
      <c r="BS163" s="249"/>
      <c r="BT163" s="249"/>
      <c r="BU163" s="249"/>
      <c r="BV163" s="249"/>
      <c r="BW163" s="249"/>
      <c r="BX163" s="249"/>
      <c r="BY163" s="249"/>
      <c r="BZ163" s="249"/>
      <c r="CA163" s="249"/>
      <c r="CB163" s="249"/>
      <c r="CC163" s="249"/>
      <c r="CD163" s="249"/>
      <c r="CE163" s="249"/>
      <c r="CF163" s="249"/>
      <c r="CG163" s="249"/>
      <c r="CH163" s="249"/>
      <c r="CI163" s="249"/>
      <c r="CJ163" s="249"/>
      <c r="CK163" s="249"/>
      <c r="CL163" s="249"/>
      <c r="CM163" s="249"/>
      <c r="CN163" s="249"/>
      <c r="CO163" s="249"/>
      <c r="CP163" s="249"/>
      <c r="CQ163" s="249"/>
      <c r="CR163" s="249"/>
      <c r="CS163" s="249"/>
      <c r="CT163" s="249"/>
      <c r="CU163" s="249"/>
      <c r="CV163" s="249"/>
      <c r="CW163" s="249"/>
      <c r="CX163" s="249"/>
      <c r="CY163" s="249"/>
      <c r="CZ163" s="249"/>
      <c r="DA163" s="249"/>
      <c r="DB163" s="249"/>
      <c r="DC163" s="249"/>
      <c r="DD163" s="249"/>
      <c r="DE163" s="249"/>
      <c r="DF163" s="249"/>
      <c r="DG163" s="249"/>
      <c r="DH163" s="249"/>
      <c r="DI163" s="249"/>
      <c r="DJ163" s="249"/>
      <c r="DK163" s="249"/>
      <c r="DL163" s="249"/>
      <c r="DM163" s="249"/>
      <c r="DN163" s="249"/>
      <c r="DO163" s="249"/>
      <c r="DP163" s="249"/>
      <c r="DQ163" s="249"/>
      <c r="DR163" s="249"/>
      <c r="DS163" s="249"/>
      <c r="DT163" s="249"/>
      <c r="DU163" s="249"/>
      <c r="DV163" s="249"/>
      <c r="DW163" s="249"/>
      <c r="DX163" s="249"/>
      <c r="DY163" s="249"/>
      <c r="DZ163" s="249"/>
      <c r="EA163" s="249"/>
      <c r="EB163" s="249"/>
      <c r="EC163" s="249"/>
      <c r="ED163" s="249"/>
      <c r="EE163" s="249"/>
      <c r="EF163" s="249"/>
      <c r="EG163" s="249"/>
      <c r="EH163" s="249"/>
      <c r="EI163" s="249"/>
      <c r="EJ163" s="249"/>
      <c r="EK163" s="249"/>
      <c r="EL163" s="249"/>
      <c r="EM163" s="249"/>
      <c r="EN163" s="249"/>
      <c r="EO163" s="249"/>
      <c r="EP163" s="249"/>
      <c r="EQ163" s="249"/>
      <c r="ER163" s="249"/>
      <c r="ES163" s="249"/>
      <c r="ET163" s="249"/>
      <c r="EU163" s="249"/>
      <c r="EV163" s="249"/>
      <c r="EW163" s="249"/>
      <c r="EX163" s="249"/>
      <c r="EY163" s="249"/>
      <c r="EZ163" s="249"/>
      <c r="FA163" s="249"/>
      <c r="FB163" s="249"/>
      <c r="FC163" s="249"/>
      <c r="FD163" s="249"/>
      <c r="FE163" s="249"/>
      <c r="FF163" s="249"/>
      <c r="FG163" s="249"/>
      <c r="FH163" s="249"/>
      <c r="FI163" s="249"/>
      <c r="FJ163" s="249"/>
      <c r="FK163" s="249"/>
      <c r="FL163" s="249"/>
      <c r="FM163" s="249"/>
      <c r="FN163" s="249"/>
      <c r="FO163" s="249"/>
      <c r="FP163" s="249"/>
      <c r="FQ163" s="249"/>
      <c r="FR163" s="249"/>
      <c r="FS163" s="249"/>
      <c r="FT163" s="249"/>
      <c r="FU163" s="249"/>
      <c r="FV163" s="249"/>
      <c r="FW163" s="249"/>
      <c r="FX163" s="249"/>
      <c r="FY163" s="249"/>
      <c r="FZ163" s="249"/>
      <c r="GA163" s="249"/>
      <c r="GB163" s="249"/>
      <c r="GC163" s="249"/>
      <c r="GD163" s="249"/>
      <c r="GE163" s="249"/>
      <c r="GF163" s="249"/>
      <c r="GG163" s="249"/>
      <c r="GH163" s="249"/>
      <c r="GI163" s="249"/>
      <c r="GJ163" s="249"/>
      <c r="GK163" s="249"/>
      <c r="GL163" s="249"/>
      <c r="GM163" s="249"/>
      <c r="GN163" s="249"/>
      <c r="GO163" s="249"/>
      <c r="GP163" s="249"/>
      <c r="GQ163" s="249"/>
      <c r="GR163" s="249"/>
    </row>
    <row r="164" spans="1:200" s="247" customFormat="1" x14ac:dyDescent="0.2">
      <c r="A164" s="267"/>
      <c r="B164" s="249"/>
      <c r="C164" s="252"/>
      <c r="Z164" s="255"/>
      <c r="AA164" s="250"/>
      <c r="AB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c r="EI164" s="249"/>
      <c r="EJ164" s="249"/>
      <c r="EK164" s="249"/>
      <c r="EL164" s="249"/>
      <c r="EM164" s="249"/>
      <c r="EN164" s="249"/>
      <c r="EO164" s="249"/>
      <c r="EP164" s="249"/>
      <c r="EQ164" s="249"/>
      <c r="ER164" s="249"/>
      <c r="ES164" s="249"/>
      <c r="ET164" s="249"/>
      <c r="EU164" s="249"/>
      <c r="EV164" s="249"/>
      <c r="EW164" s="249"/>
      <c r="EX164" s="249"/>
      <c r="EY164" s="249"/>
      <c r="EZ164" s="249"/>
      <c r="FA164" s="249"/>
      <c r="FB164" s="249"/>
      <c r="FC164" s="249"/>
      <c r="FD164" s="249"/>
      <c r="FE164" s="249"/>
      <c r="FF164" s="249"/>
      <c r="FG164" s="249"/>
      <c r="FH164" s="249"/>
      <c r="FI164" s="249"/>
      <c r="FJ164" s="249"/>
      <c r="FK164" s="249"/>
      <c r="FL164" s="249"/>
      <c r="FM164" s="249"/>
      <c r="FN164" s="249"/>
      <c r="FO164" s="249"/>
      <c r="FP164" s="249"/>
      <c r="FQ164" s="249"/>
      <c r="FR164" s="249"/>
      <c r="FS164" s="249"/>
      <c r="FT164" s="249"/>
      <c r="FU164" s="249"/>
      <c r="FV164" s="249"/>
      <c r="FW164" s="249"/>
      <c r="FX164" s="249"/>
      <c r="FY164" s="249"/>
      <c r="FZ164" s="249"/>
      <c r="GA164" s="249"/>
      <c r="GB164" s="249"/>
      <c r="GC164" s="249"/>
      <c r="GD164" s="249"/>
      <c r="GE164" s="249"/>
      <c r="GF164" s="249"/>
      <c r="GG164" s="249"/>
      <c r="GH164" s="249"/>
      <c r="GI164" s="249"/>
      <c r="GJ164" s="249"/>
      <c r="GK164" s="249"/>
      <c r="GL164" s="249"/>
      <c r="GM164" s="249"/>
      <c r="GN164" s="249"/>
      <c r="GO164" s="249"/>
      <c r="GP164" s="249"/>
      <c r="GQ164" s="249"/>
      <c r="GR164" s="249"/>
    </row>
    <row r="165" spans="1:200" s="247" customFormat="1" x14ac:dyDescent="0.2">
      <c r="A165" s="267"/>
      <c r="B165" s="249"/>
      <c r="C165" s="252"/>
      <c r="Z165" s="255"/>
      <c r="AA165" s="250"/>
      <c r="AB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c r="CF165" s="249"/>
      <c r="CG165" s="249"/>
      <c r="CH165" s="249"/>
      <c r="CI165" s="249"/>
      <c r="CJ165" s="249"/>
      <c r="CK165" s="249"/>
      <c r="CL165" s="249"/>
      <c r="CM165" s="249"/>
      <c r="CN165" s="249"/>
      <c r="CO165" s="249"/>
      <c r="CP165" s="249"/>
      <c r="CQ165" s="249"/>
      <c r="CR165" s="249"/>
      <c r="CS165" s="249"/>
      <c r="CT165" s="249"/>
      <c r="CU165" s="249"/>
      <c r="CV165" s="249"/>
      <c r="CW165" s="249"/>
      <c r="CX165" s="249"/>
      <c r="CY165" s="249"/>
      <c r="CZ165" s="249"/>
      <c r="DA165" s="249"/>
      <c r="DB165" s="249"/>
      <c r="DC165" s="249"/>
      <c r="DD165" s="249"/>
      <c r="DE165" s="249"/>
      <c r="DF165" s="249"/>
      <c r="DG165" s="249"/>
      <c r="DH165" s="249"/>
      <c r="DI165" s="249"/>
      <c r="DJ165" s="249"/>
      <c r="DK165" s="249"/>
      <c r="DL165" s="249"/>
      <c r="DM165" s="249"/>
      <c r="DN165" s="249"/>
      <c r="DO165" s="249"/>
      <c r="DP165" s="249"/>
      <c r="DQ165" s="249"/>
      <c r="DR165" s="249"/>
      <c r="DS165" s="249"/>
      <c r="DT165" s="249"/>
      <c r="DU165" s="249"/>
      <c r="DV165" s="249"/>
      <c r="DW165" s="249"/>
      <c r="DX165" s="249"/>
      <c r="DY165" s="249"/>
      <c r="DZ165" s="249"/>
      <c r="EA165" s="249"/>
      <c r="EB165" s="249"/>
      <c r="EC165" s="249"/>
      <c r="ED165" s="249"/>
      <c r="EE165" s="249"/>
      <c r="EF165" s="249"/>
      <c r="EG165" s="249"/>
      <c r="EH165" s="249"/>
      <c r="EI165" s="249"/>
      <c r="EJ165" s="249"/>
      <c r="EK165" s="249"/>
      <c r="EL165" s="249"/>
      <c r="EM165" s="249"/>
      <c r="EN165" s="249"/>
      <c r="EO165" s="249"/>
      <c r="EP165" s="249"/>
      <c r="EQ165" s="249"/>
      <c r="ER165" s="249"/>
      <c r="ES165" s="249"/>
      <c r="ET165" s="249"/>
      <c r="EU165" s="249"/>
      <c r="EV165" s="249"/>
      <c r="EW165" s="249"/>
      <c r="EX165" s="249"/>
      <c r="EY165" s="249"/>
      <c r="EZ165" s="249"/>
      <c r="FA165" s="249"/>
      <c r="FB165" s="249"/>
      <c r="FC165" s="249"/>
      <c r="FD165" s="249"/>
      <c r="FE165" s="249"/>
      <c r="FF165" s="249"/>
      <c r="FG165" s="249"/>
      <c r="FH165" s="249"/>
      <c r="FI165" s="249"/>
      <c r="FJ165" s="249"/>
      <c r="FK165" s="249"/>
      <c r="FL165" s="249"/>
      <c r="FM165" s="249"/>
      <c r="FN165" s="249"/>
      <c r="FO165" s="249"/>
      <c r="FP165" s="249"/>
      <c r="FQ165" s="249"/>
      <c r="FR165" s="249"/>
      <c r="FS165" s="249"/>
      <c r="FT165" s="249"/>
      <c r="FU165" s="249"/>
      <c r="FV165" s="249"/>
      <c r="FW165" s="249"/>
      <c r="FX165" s="249"/>
      <c r="FY165" s="249"/>
      <c r="FZ165" s="249"/>
      <c r="GA165" s="249"/>
      <c r="GB165" s="249"/>
      <c r="GC165" s="249"/>
      <c r="GD165" s="249"/>
      <c r="GE165" s="249"/>
      <c r="GF165" s="249"/>
      <c r="GG165" s="249"/>
      <c r="GH165" s="249"/>
      <c r="GI165" s="249"/>
      <c r="GJ165" s="249"/>
      <c r="GK165" s="249"/>
      <c r="GL165" s="249"/>
      <c r="GM165" s="249"/>
      <c r="GN165" s="249"/>
      <c r="GO165" s="249"/>
      <c r="GP165" s="249"/>
      <c r="GQ165" s="249"/>
      <c r="GR165" s="249"/>
    </row>
    <row r="166" spans="1:200" s="247" customFormat="1" x14ac:dyDescent="0.2">
      <c r="A166" s="267"/>
      <c r="B166" s="249"/>
      <c r="C166" s="252"/>
      <c r="Z166" s="255"/>
      <c r="AA166" s="250"/>
      <c r="AB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c r="BM166" s="249"/>
      <c r="BN166" s="249"/>
      <c r="BO166" s="249"/>
      <c r="BP166" s="249"/>
      <c r="BQ166" s="249"/>
      <c r="BR166" s="249"/>
      <c r="BS166" s="249"/>
      <c r="BT166" s="249"/>
      <c r="BU166" s="249"/>
      <c r="BV166" s="249"/>
      <c r="BW166" s="249"/>
      <c r="BX166" s="249"/>
      <c r="BY166" s="249"/>
      <c r="BZ166" s="249"/>
      <c r="CA166" s="249"/>
      <c r="CB166" s="249"/>
      <c r="CC166" s="249"/>
      <c r="CD166" s="249"/>
      <c r="CE166" s="249"/>
      <c r="CF166" s="249"/>
      <c r="CG166" s="249"/>
      <c r="CH166" s="249"/>
      <c r="CI166" s="249"/>
      <c r="CJ166" s="249"/>
      <c r="CK166" s="249"/>
      <c r="CL166" s="249"/>
      <c r="CM166" s="249"/>
      <c r="CN166" s="249"/>
      <c r="CO166" s="249"/>
      <c r="CP166" s="249"/>
      <c r="CQ166" s="249"/>
      <c r="CR166" s="249"/>
      <c r="CS166" s="249"/>
      <c r="CT166" s="249"/>
      <c r="CU166" s="249"/>
      <c r="CV166" s="249"/>
      <c r="CW166" s="249"/>
      <c r="CX166" s="249"/>
      <c r="CY166" s="249"/>
      <c r="CZ166" s="249"/>
      <c r="DA166" s="249"/>
      <c r="DB166" s="249"/>
      <c r="DC166" s="249"/>
      <c r="DD166" s="249"/>
      <c r="DE166" s="249"/>
      <c r="DF166" s="249"/>
      <c r="DG166" s="249"/>
      <c r="DH166" s="249"/>
      <c r="DI166" s="249"/>
      <c r="DJ166" s="249"/>
      <c r="DK166" s="249"/>
      <c r="DL166" s="249"/>
      <c r="DM166" s="249"/>
      <c r="DN166" s="249"/>
      <c r="DO166" s="249"/>
      <c r="DP166" s="249"/>
      <c r="DQ166" s="249"/>
      <c r="DR166" s="249"/>
      <c r="DS166" s="249"/>
      <c r="DT166" s="249"/>
      <c r="DU166" s="249"/>
      <c r="DV166" s="249"/>
      <c r="DW166" s="249"/>
      <c r="DX166" s="249"/>
      <c r="DY166" s="249"/>
      <c r="DZ166" s="249"/>
      <c r="EA166" s="249"/>
      <c r="EB166" s="249"/>
      <c r="EC166" s="249"/>
      <c r="ED166" s="249"/>
      <c r="EE166" s="249"/>
      <c r="EF166" s="249"/>
      <c r="EG166" s="249"/>
      <c r="EH166" s="249"/>
      <c r="EI166" s="249"/>
      <c r="EJ166" s="249"/>
      <c r="EK166" s="249"/>
      <c r="EL166" s="249"/>
      <c r="EM166" s="249"/>
      <c r="EN166" s="249"/>
      <c r="EO166" s="249"/>
      <c r="EP166" s="249"/>
      <c r="EQ166" s="249"/>
      <c r="ER166" s="249"/>
      <c r="ES166" s="249"/>
      <c r="ET166" s="249"/>
      <c r="EU166" s="249"/>
      <c r="EV166" s="249"/>
      <c r="EW166" s="249"/>
      <c r="EX166" s="249"/>
      <c r="EY166" s="249"/>
      <c r="EZ166" s="249"/>
      <c r="FA166" s="249"/>
      <c r="FB166" s="249"/>
      <c r="FC166" s="249"/>
      <c r="FD166" s="249"/>
      <c r="FE166" s="249"/>
      <c r="FF166" s="249"/>
      <c r="FG166" s="249"/>
      <c r="FH166" s="249"/>
      <c r="FI166" s="249"/>
      <c r="FJ166" s="249"/>
      <c r="FK166" s="249"/>
      <c r="FL166" s="249"/>
      <c r="FM166" s="249"/>
      <c r="FN166" s="249"/>
      <c r="FO166" s="249"/>
      <c r="FP166" s="249"/>
      <c r="FQ166" s="249"/>
      <c r="FR166" s="249"/>
      <c r="FS166" s="249"/>
      <c r="FT166" s="249"/>
      <c r="FU166" s="249"/>
      <c r="FV166" s="249"/>
      <c r="FW166" s="249"/>
      <c r="FX166" s="249"/>
      <c r="FY166" s="249"/>
      <c r="FZ166" s="249"/>
      <c r="GA166" s="249"/>
      <c r="GB166" s="249"/>
      <c r="GC166" s="249"/>
      <c r="GD166" s="249"/>
      <c r="GE166" s="249"/>
      <c r="GF166" s="249"/>
      <c r="GG166" s="249"/>
      <c r="GH166" s="249"/>
      <c r="GI166" s="249"/>
      <c r="GJ166" s="249"/>
      <c r="GK166" s="249"/>
      <c r="GL166" s="249"/>
      <c r="GM166" s="249"/>
      <c r="GN166" s="249"/>
      <c r="GO166" s="249"/>
      <c r="GP166" s="249"/>
      <c r="GQ166" s="249"/>
      <c r="GR166" s="249"/>
    </row>
    <row r="167" spans="1:200" s="247" customFormat="1" x14ac:dyDescent="0.2">
      <c r="A167" s="267"/>
      <c r="B167" s="249"/>
      <c r="C167" s="252"/>
      <c r="Z167" s="255"/>
      <c r="AA167" s="250"/>
      <c r="AB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49"/>
      <c r="BQ167" s="249"/>
      <c r="BR167" s="249"/>
      <c r="BS167" s="249"/>
      <c r="BT167" s="249"/>
      <c r="BU167" s="249"/>
      <c r="BV167" s="249"/>
      <c r="BW167" s="249"/>
      <c r="BX167" s="249"/>
      <c r="BY167" s="249"/>
      <c r="BZ167" s="249"/>
      <c r="CA167" s="249"/>
      <c r="CB167" s="249"/>
      <c r="CC167" s="249"/>
      <c r="CD167" s="249"/>
      <c r="CE167" s="249"/>
      <c r="CF167" s="249"/>
      <c r="CG167" s="249"/>
      <c r="CH167" s="249"/>
      <c r="CI167" s="249"/>
      <c r="CJ167" s="249"/>
      <c r="CK167" s="249"/>
      <c r="CL167" s="249"/>
      <c r="CM167" s="249"/>
      <c r="CN167" s="249"/>
      <c r="CO167" s="249"/>
      <c r="CP167" s="249"/>
      <c r="CQ167" s="249"/>
      <c r="CR167" s="249"/>
      <c r="CS167" s="249"/>
      <c r="CT167" s="249"/>
      <c r="CU167" s="249"/>
      <c r="CV167" s="249"/>
      <c r="CW167" s="249"/>
      <c r="CX167" s="249"/>
      <c r="CY167" s="249"/>
      <c r="CZ167" s="249"/>
      <c r="DA167" s="249"/>
      <c r="DB167" s="249"/>
      <c r="DC167" s="249"/>
      <c r="DD167" s="249"/>
      <c r="DE167" s="249"/>
      <c r="DF167" s="249"/>
      <c r="DG167" s="249"/>
      <c r="DH167" s="249"/>
      <c r="DI167" s="249"/>
      <c r="DJ167" s="249"/>
      <c r="DK167" s="249"/>
      <c r="DL167" s="249"/>
      <c r="DM167" s="249"/>
      <c r="DN167" s="249"/>
      <c r="DO167" s="249"/>
      <c r="DP167" s="249"/>
      <c r="DQ167" s="249"/>
      <c r="DR167" s="249"/>
      <c r="DS167" s="249"/>
      <c r="DT167" s="249"/>
      <c r="DU167" s="249"/>
      <c r="DV167" s="249"/>
      <c r="DW167" s="249"/>
      <c r="DX167" s="249"/>
      <c r="DY167" s="249"/>
      <c r="DZ167" s="249"/>
      <c r="EA167" s="249"/>
      <c r="EB167" s="249"/>
      <c r="EC167" s="249"/>
      <c r="ED167" s="249"/>
      <c r="EE167" s="249"/>
      <c r="EF167" s="249"/>
      <c r="EG167" s="249"/>
      <c r="EH167" s="249"/>
      <c r="EI167" s="249"/>
      <c r="EJ167" s="249"/>
      <c r="EK167" s="249"/>
      <c r="EL167" s="249"/>
      <c r="EM167" s="249"/>
      <c r="EN167" s="249"/>
      <c r="EO167" s="249"/>
      <c r="EP167" s="249"/>
      <c r="EQ167" s="249"/>
      <c r="ER167" s="249"/>
      <c r="ES167" s="249"/>
      <c r="ET167" s="249"/>
      <c r="EU167" s="249"/>
      <c r="EV167" s="249"/>
      <c r="EW167" s="249"/>
      <c r="EX167" s="249"/>
      <c r="EY167" s="249"/>
      <c r="EZ167" s="249"/>
      <c r="FA167" s="249"/>
      <c r="FB167" s="249"/>
      <c r="FC167" s="249"/>
      <c r="FD167" s="249"/>
      <c r="FE167" s="249"/>
      <c r="FF167" s="249"/>
      <c r="FG167" s="249"/>
      <c r="FH167" s="249"/>
      <c r="FI167" s="249"/>
      <c r="FJ167" s="249"/>
      <c r="FK167" s="249"/>
      <c r="FL167" s="249"/>
      <c r="FM167" s="249"/>
      <c r="FN167" s="249"/>
      <c r="FO167" s="249"/>
      <c r="FP167" s="249"/>
      <c r="FQ167" s="249"/>
      <c r="FR167" s="249"/>
      <c r="FS167" s="249"/>
      <c r="FT167" s="249"/>
      <c r="FU167" s="249"/>
      <c r="FV167" s="249"/>
      <c r="FW167" s="249"/>
      <c r="FX167" s="249"/>
      <c r="FY167" s="249"/>
      <c r="FZ167" s="249"/>
      <c r="GA167" s="249"/>
      <c r="GB167" s="249"/>
      <c r="GC167" s="249"/>
      <c r="GD167" s="249"/>
      <c r="GE167" s="249"/>
      <c r="GF167" s="249"/>
      <c r="GG167" s="249"/>
      <c r="GH167" s="249"/>
      <c r="GI167" s="249"/>
      <c r="GJ167" s="249"/>
      <c r="GK167" s="249"/>
      <c r="GL167" s="249"/>
      <c r="GM167" s="249"/>
      <c r="GN167" s="249"/>
      <c r="GO167" s="249"/>
      <c r="GP167" s="249"/>
      <c r="GQ167" s="249"/>
      <c r="GR167" s="249"/>
    </row>
    <row r="168" spans="1:200" s="247" customFormat="1" x14ac:dyDescent="0.2">
      <c r="A168" s="267"/>
      <c r="B168" s="249"/>
      <c r="C168" s="252"/>
      <c r="Z168" s="255"/>
      <c r="AA168" s="250"/>
      <c r="AB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c r="BM168" s="249"/>
      <c r="BN168" s="249"/>
      <c r="BO168" s="249"/>
      <c r="BP168" s="249"/>
      <c r="BQ168" s="249"/>
      <c r="BR168" s="249"/>
      <c r="BS168" s="249"/>
      <c r="BT168" s="249"/>
      <c r="BU168" s="249"/>
      <c r="BV168" s="249"/>
      <c r="BW168" s="249"/>
      <c r="BX168" s="249"/>
      <c r="BY168" s="249"/>
      <c r="BZ168" s="249"/>
      <c r="CA168" s="249"/>
      <c r="CB168" s="249"/>
      <c r="CC168" s="249"/>
      <c r="CD168" s="249"/>
      <c r="CE168" s="249"/>
      <c r="CF168" s="249"/>
      <c r="CG168" s="249"/>
      <c r="CH168" s="249"/>
      <c r="CI168" s="249"/>
      <c r="CJ168" s="249"/>
      <c r="CK168" s="249"/>
      <c r="CL168" s="249"/>
      <c r="CM168" s="249"/>
      <c r="CN168" s="249"/>
      <c r="CO168" s="249"/>
      <c r="CP168" s="249"/>
      <c r="CQ168" s="249"/>
      <c r="CR168" s="249"/>
      <c r="CS168" s="249"/>
      <c r="CT168" s="249"/>
      <c r="CU168" s="249"/>
      <c r="CV168" s="249"/>
      <c r="CW168" s="249"/>
      <c r="CX168" s="249"/>
      <c r="CY168" s="249"/>
      <c r="CZ168" s="249"/>
      <c r="DA168" s="249"/>
      <c r="DB168" s="249"/>
      <c r="DC168" s="249"/>
      <c r="DD168" s="249"/>
      <c r="DE168" s="249"/>
      <c r="DF168" s="249"/>
      <c r="DG168" s="249"/>
      <c r="DH168" s="249"/>
      <c r="DI168" s="249"/>
      <c r="DJ168" s="249"/>
      <c r="DK168" s="249"/>
      <c r="DL168" s="249"/>
      <c r="DM168" s="249"/>
      <c r="DN168" s="249"/>
      <c r="DO168" s="249"/>
      <c r="DP168" s="249"/>
      <c r="DQ168" s="249"/>
      <c r="DR168" s="249"/>
      <c r="DS168" s="249"/>
      <c r="DT168" s="249"/>
      <c r="DU168" s="249"/>
      <c r="DV168" s="249"/>
      <c r="DW168" s="249"/>
      <c r="DX168" s="249"/>
      <c r="DY168" s="249"/>
      <c r="DZ168" s="249"/>
      <c r="EA168" s="249"/>
      <c r="EB168" s="249"/>
      <c r="EC168" s="249"/>
      <c r="ED168" s="249"/>
      <c r="EE168" s="249"/>
      <c r="EF168" s="249"/>
      <c r="EG168" s="249"/>
      <c r="EH168" s="249"/>
      <c r="EI168" s="249"/>
      <c r="EJ168" s="249"/>
      <c r="EK168" s="249"/>
      <c r="EL168" s="249"/>
      <c r="EM168" s="249"/>
      <c r="EN168" s="249"/>
      <c r="EO168" s="249"/>
      <c r="EP168" s="249"/>
      <c r="EQ168" s="249"/>
      <c r="ER168" s="249"/>
      <c r="ES168" s="249"/>
      <c r="ET168" s="249"/>
      <c r="EU168" s="249"/>
      <c r="EV168" s="249"/>
      <c r="EW168" s="249"/>
      <c r="EX168" s="249"/>
      <c r="EY168" s="249"/>
      <c r="EZ168" s="249"/>
      <c r="FA168" s="249"/>
      <c r="FB168" s="249"/>
      <c r="FC168" s="249"/>
      <c r="FD168" s="249"/>
      <c r="FE168" s="249"/>
      <c r="FF168" s="249"/>
      <c r="FG168" s="249"/>
      <c r="FH168" s="249"/>
      <c r="FI168" s="249"/>
      <c r="FJ168" s="249"/>
      <c r="FK168" s="249"/>
      <c r="FL168" s="249"/>
      <c r="FM168" s="249"/>
      <c r="FN168" s="249"/>
      <c r="FO168" s="249"/>
      <c r="FP168" s="249"/>
      <c r="FQ168" s="249"/>
      <c r="FR168" s="249"/>
      <c r="FS168" s="249"/>
      <c r="FT168" s="249"/>
      <c r="FU168" s="249"/>
      <c r="FV168" s="249"/>
      <c r="FW168" s="249"/>
      <c r="FX168" s="249"/>
      <c r="FY168" s="249"/>
      <c r="FZ168" s="249"/>
      <c r="GA168" s="249"/>
      <c r="GB168" s="249"/>
      <c r="GC168" s="249"/>
      <c r="GD168" s="249"/>
      <c r="GE168" s="249"/>
      <c r="GF168" s="249"/>
      <c r="GG168" s="249"/>
      <c r="GH168" s="249"/>
      <c r="GI168" s="249"/>
      <c r="GJ168" s="249"/>
      <c r="GK168" s="249"/>
      <c r="GL168" s="249"/>
      <c r="GM168" s="249"/>
      <c r="GN168" s="249"/>
      <c r="GO168" s="249"/>
      <c r="GP168" s="249"/>
      <c r="GQ168" s="249"/>
      <c r="GR168" s="249"/>
    </row>
    <row r="169" spans="1:200" s="247" customFormat="1" x14ac:dyDescent="0.2">
      <c r="A169" s="267"/>
      <c r="B169" s="249"/>
      <c r="C169" s="252"/>
      <c r="Z169" s="255"/>
      <c r="AA169" s="250"/>
      <c r="AB169" s="249"/>
      <c r="AK169" s="249"/>
      <c r="AL169" s="249"/>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c r="BM169" s="249"/>
      <c r="BN169" s="249"/>
      <c r="BO169" s="249"/>
      <c r="BP169" s="249"/>
      <c r="BQ169" s="249"/>
      <c r="BR169" s="249"/>
      <c r="BS169" s="249"/>
      <c r="BT169" s="249"/>
      <c r="BU169" s="249"/>
      <c r="BV169" s="249"/>
      <c r="BW169" s="249"/>
      <c r="BX169" s="249"/>
      <c r="BY169" s="249"/>
      <c r="BZ169" s="249"/>
      <c r="CA169" s="249"/>
      <c r="CB169" s="249"/>
      <c r="CC169" s="249"/>
      <c r="CD169" s="249"/>
      <c r="CE169" s="249"/>
      <c r="CF169" s="249"/>
      <c r="CG169" s="249"/>
      <c r="CH169" s="249"/>
      <c r="CI169" s="249"/>
      <c r="CJ169" s="249"/>
      <c r="CK169" s="249"/>
      <c r="CL169" s="249"/>
      <c r="CM169" s="249"/>
      <c r="CN169" s="249"/>
      <c r="CO169" s="249"/>
      <c r="CP169" s="249"/>
      <c r="CQ169" s="249"/>
      <c r="CR169" s="249"/>
      <c r="CS169" s="249"/>
      <c r="CT169" s="249"/>
      <c r="CU169" s="249"/>
      <c r="CV169" s="249"/>
      <c r="CW169" s="249"/>
      <c r="CX169" s="249"/>
      <c r="CY169" s="249"/>
      <c r="CZ169" s="249"/>
      <c r="DA169" s="249"/>
      <c r="DB169" s="249"/>
      <c r="DC169" s="249"/>
      <c r="DD169" s="249"/>
      <c r="DE169" s="249"/>
      <c r="DF169" s="249"/>
      <c r="DG169" s="249"/>
      <c r="DH169" s="249"/>
      <c r="DI169" s="249"/>
      <c r="DJ169" s="249"/>
      <c r="DK169" s="249"/>
      <c r="DL169" s="249"/>
      <c r="DM169" s="249"/>
      <c r="DN169" s="249"/>
      <c r="DO169" s="249"/>
      <c r="DP169" s="249"/>
      <c r="DQ169" s="249"/>
      <c r="DR169" s="249"/>
      <c r="DS169" s="249"/>
      <c r="DT169" s="249"/>
      <c r="DU169" s="249"/>
      <c r="DV169" s="249"/>
      <c r="DW169" s="249"/>
      <c r="DX169" s="249"/>
      <c r="DY169" s="249"/>
      <c r="DZ169" s="249"/>
      <c r="EA169" s="249"/>
      <c r="EB169" s="249"/>
      <c r="EC169" s="249"/>
      <c r="ED169" s="249"/>
      <c r="EE169" s="249"/>
      <c r="EF169" s="249"/>
      <c r="EG169" s="249"/>
      <c r="EH169" s="249"/>
      <c r="EI169" s="249"/>
      <c r="EJ169" s="249"/>
      <c r="EK169" s="249"/>
      <c r="EL169" s="249"/>
      <c r="EM169" s="249"/>
      <c r="EN169" s="249"/>
      <c r="EO169" s="249"/>
      <c r="EP169" s="249"/>
      <c r="EQ169" s="249"/>
      <c r="ER169" s="249"/>
      <c r="ES169" s="249"/>
      <c r="ET169" s="249"/>
      <c r="EU169" s="249"/>
      <c r="EV169" s="249"/>
      <c r="EW169" s="249"/>
      <c r="EX169" s="249"/>
      <c r="EY169" s="249"/>
      <c r="EZ169" s="249"/>
      <c r="FA169" s="249"/>
      <c r="FB169" s="249"/>
      <c r="FC169" s="249"/>
      <c r="FD169" s="249"/>
      <c r="FE169" s="249"/>
      <c r="FF169" s="249"/>
      <c r="FG169" s="249"/>
      <c r="FH169" s="249"/>
      <c r="FI169" s="249"/>
      <c r="FJ169" s="249"/>
      <c r="FK169" s="249"/>
      <c r="FL169" s="249"/>
      <c r="FM169" s="249"/>
      <c r="FN169" s="249"/>
      <c r="FO169" s="249"/>
      <c r="FP169" s="249"/>
      <c r="FQ169" s="249"/>
      <c r="FR169" s="249"/>
      <c r="FS169" s="249"/>
      <c r="FT169" s="249"/>
      <c r="FU169" s="249"/>
      <c r="FV169" s="249"/>
      <c r="FW169" s="249"/>
      <c r="FX169" s="249"/>
      <c r="FY169" s="249"/>
      <c r="FZ169" s="249"/>
      <c r="GA169" s="249"/>
      <c r="GB169" s="249"/>
      <c r="GC169" s="249"/>
      <c r="GD169" s="249"/>
      <c r="GE169" s="249"/>
      <c r="GF169" s="249"/>
      <c r="GG169" s="249"/>
      <c r="GH169" s="249"/>
      <c r="GI169" s="249"/>
      <c r="GJ169" s="249"/>
      <c r="GK169" s="249"/>
      <c r="GL169" s="249"/>
      <c r="GM169" s="249"/>
      <c r="GN169" s="249"/>
      <c r="GO169" s="249"/>
      <c r="GP169" s="249"/>
      <c r="GQ169" s="249"/>
      <c r="GR169" s="249"/>
    </row>
    <row r="170" spans="1:200" s="247" customFormat="1" x14ac:dyDescent="0.2">
      <c r="A170" s="267"/>
      <c r="B170" s="249"/>
      <c r="C170" s="252"/>
      <c r="Z170" s="255"/>
      <c r="AA170" s="250"/>
      <c r="AB170" s="249"/>
      <c r="AK170" s="249"/>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c r="BM170" s="249"/>
      <c r="BN170" s="249"/>
      <c r="BO170" s="249"/>
      <c r="BP170" s="249"/>
      <c r="BQ170" s="249"/>
      <c r="BR170" s="249"/>
      <c r="BS170" s="249"/>
      <c r="BT170" s="249"/>
      <c r="BU170" s="249"/>
      <c r="BV170" s="249"/>
      <c r="BW170" s="249"/>
      <c r="BX170" s="249"/>
      <c r="BY170" s="249"/>
      <c r="BZ170" s="249"/>
      <c r="CA170" s="249"/>
      <c r="CB170" s="249"/>
      <c r="CC170" s="249"/>
      <c r="CD170" s="249"/>
      <c r="CE170" s="249"/>
      <c r="CF170" s="249"/>
      <c r="CG170" s="249"/>
      <c r="CH170" s="249"/>
      <c r="CI170" s="249"/>
      <c r="CJ170" s="249"/>
      <c r="CK170" s="249"/>
      <c r="CL170" s="249"/>
      <c r="CM170" s="249"/>
      <c r="CN170" s="249"/>
      <c r="CO170" s="249"/>
      <c r="CP170" s="249"/>
      <c r="CQ170" s="249"/>
      <c r="CR170" s="249"/>
      <c r="CS170" s="249"/>
      <c r="CT170" s="249"/>
      <c r="CU170" s="249"/>
      <c r="CV170" s="249"/>
      <c r="CW170" s="249"/>
      <c r="CX170" s="249"/>
      <c r="CY170" s="249"/>
      <c r="CZ170" s="249"/>
      <c r="DA170" s="249"/>
      <c r="DB170" s="249"/>
      <c r="DC170" s="249"/>
      <c r="DD170" s="249"/>
      <c r="DE170" s="249"/>
      <c r="DF170" s="249"/>
      <c r="DG170" s="249"/>
      <c r="DH170" s="249"/>
      <c r="DI170" s="249"/>
      <c r="DJ170" s="249"/>
      <c r="DK170" s="249"/>
      <c r="DL170" s="249"/>
      <c r="DM170" s="249"/>
      <c r="DN170" s="249"/>
      <c r="DO170" s="249"/>
      <c r="DP170" s="249"/>
      <c r="DQ170" s="249"/>
      <c r="DR170" s="249"/>
      <c r="DS170" s="249"/>
      <c r="DT170" s="249"/>
      <c r="DU170" s="249"/>
      <c r="DV170" s="249"/>
      <c r="DW170" s="249"/>
      <c r="DX170" s="249"/>
      <c r="DY170" s="249"/>
      <c r="DZ170" s="249"/>
      <c r="EA170" s="249"/>
      <c r="EB170" s="249"/>
      <c r="EC170" s="249"/>
      <c r="ED170" s="249"/>
      <c r="EE170" s="249"/>
      <c r="EF170" s="249"/>
      <c r="EG170" s="249"/>
      <c r="EH170" s="249"/>
      <c r="EI170" s="249"/>
      <c r="EJ170" s="249"/>
      <c r="EK170" s="249"/>
      <c r="EL170" s="249"/>
      <c r="EM170" s="249"/>
      <c r="EN170" s="249"/>
      <c r="EO170" s="249"/>
      <c r="EP170" s="249"/>
      <c r="EQ170" s="249"/>
      <c r="ER170" s="249"/>
      <c r="ES170" s="249"/>
      <c r="ET170" s="249"/>
      <c r="EU170" s="249"/>
      <c r="EV170" s="249"/>
      <c r="EW170" s="249"/>
      <c r="EX170" s="249"/>
      <c r="EY170" s="249"/>
      <c r="EZ170" s="249"/>
      <c r="FA170" s="249"/>
      <c r="FB170" s="249"/>
      <c r="FC170" s="249"/>
      <c r="FD170" s="249"/>
      <c r="FE170" s="249"/>
      <c r="FF170" s="249"/>
      <c r="FG170" s="249"/>
      <c r="FH170" s="249"/>
      <c r="FI170" s="249"/>
      <c r="FJ170" s="249"/>
      <c r="FK170" s="249"/>
      <c r="FL170" s="249"/>
      <c r="FM170" s="249"/>
      <c r="FN170" s="249"/>
      <c r="FO170" s="249"/>
      <c r="FP170" s="249"/>
      <c r="FQ170" s="249"/>
      <c r="FR170" s="249"/>
      <c r="FS170" s="249"/>
      <c r="FT170" s="249"/>
      <c r="FU170" s="249"/>
      <c r="FV170" s="249"/>
      <c r="FW170" s="249"/>
      <c r="FX170" s="249"/>
      <c r="FY170" s="249"/>
      <c r="FZ170" s="249"/>
      <c r="GA170" s="249"/>
      <c r="GB170" s="249"/>
      <c r="GC170" s="249"/>
      <c r="GD170" s="249"/>
      <c r="GE170" s="249"/>
      <c r="GF170" s="249"/>
      <c r="GG170" s="249"/>
      <c r="GH170" s="249"/>
      <c r="GI170" s="249"/>
      <c r="GJ170" s="249"/>
      <c r="GK170" s="249"/>
      <c r="GL170" s="249"/>
      <c r="GM170" s="249"/>
      <c r="GN170" s="249"/>
      <c r="GO170" s="249"/>
      <c r="GP170" s="249"/>
      <c r="GQ170" s="249"/>
      <c r="GR170" s="249"/>
    </row>
    <row r="171" spans="1:200" s="247" customFormat="1" x14ac:dyDescent="0.2">
      <c r="A171" s="267"/>
      <c r="B171" s="249"/>
      <c r="C171" s="252"/>
      <c r="Z171" s="255"/>
      <c r="AA171" s="250"/>
      <c r="AB171" s="249"/>
      <c r="AK171" s="249"/>
      <c r="AL171" s="249"/>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c r="BM171" s="249"/>
      <c r="BN171" s="249"/>
      <c r="BO171" s="249"/>
      <c r="BP171" s="249"/>
      <c r="BQ171" s="249"/>
      <c r="BR171" s="249"/>
      <c r="BS171" s="249"/>
      <c r="BT171" s="249"/>
      <c r="BU171" s="249"/>
      <c r="BV171" s="249"/>
      <c r="BW171" s="249"/>
      <c r="BX171" s="249"/>
      <c r="BY171" s="249"/>
      <c r="BZ171" s="249"/>
      <c r="CA171" s="249"/>
      <c r="CB171" s="249"/>
      <c r="CC171" s="249"/>
      <c r="CD171" s="249"/>
      <c r="CE171" s="249"/>
      <c r="CF171" s="249"/>
      <c r="CG171" s="249"/>
      <c r="CH171" s="249"/>
      <c r="CI171" s="249"/>
      <c r="CJ171" s="249"/>
      <c r="CK171" s="249"/>
      <c r="CL171" s="249"/>
      <c r="CM171" s="249"/>
      <c r="CN171" s="249"/>
      <c r="CO171" s="249"/>
      <c r="CP171" s="249"/>
      <c r="CQ171" s="249"/>
      <c r="CR171" s="249"/>
      <c r="CS171" s="249"/>
      <c r="CT171" s="249"/>
      <c r="CU171" s="249"/>
      <c r="CV171" s="249"/>
      <c r="CW171" s="249"/>
      <c r="CX171" s="249"/>
      <c r="CY171" s="249"/>
      <c r="CZ171" s="249"/>
      <c r="DA171" s="249"/>
      <c r="DB171" s="249"/>
      <c r="DC171" s="249"/>
      <c r="DD171" s="249"/>
      <c r="DE171" s="249"/>
      <c r="DF171" s="249"/>
      <c r="DG171" s="249"/>
      <c r="DH171" s="249"/>
      <c r="DI171" s="249"/>
      <c r="DJ171" s="249"/>
      <c r="DK171" s="249"/>
      <c r="DL171" s="249"/>
      <c r="DM171" s="249"/>
      <c r="DN171" s="249"/>
      <c r="DO171" s="249"/>
      <c r="DP171" s="249"/>
      <c r="DQ171" s="249"/>
      <c r="DR171" s="249"/>
      <c r="DS171" s="249"/>
      <c r="DT171" s="249"/>
      <c r="DU171" s="249"/>
      <c r="DV171" s="249"/>
      <c r="DW171" s="249"/>
      <c r="DX171" s="249"/>
      <c r="DY171" s="249"/>
      <c r="DZ171" s="249"/>
      <c r="EA171" s="249"/>
      <c r="EB171" s="249"/>
      <c r="EC171" s="249"/>
      <c r="ED171" s="249"/>
      <c r="EE171" s="249"/>
      <c r="EF171" s="249"/>
      <c r="EG171" s="249"/>
      <c r="EH171" s="249"/>
      <c r="EI171" s="249"/>
      <c r="EJ171" s="249"/>
      <c r="EK171" s="249"/>
      <c r="EL171" s="249"/>
      <c r="EM171" s="249"/>
      <c r="EN171" s="249"/>
      <c r="EO171" s="249"/>
      <c r="EP171" s="249"/>
      <c r="EQ171" s="249"/>
      <c r="ER171" s="249"/>
      <c r="ES171" s="249"/>
      <c r="ET171" s="249"/>
      <c r="EU171" s="249"/>
      <c r="EV171" s="249"/>
      <c r="EW171" s="249"/>
      <c r="EX171" s="249"/>
      <c r="EY171" s="249"/>
      <c r="EZ171" s="249"/>
      <c r="FA171" s="249"/>
      <c r="FB171" s="249"/>
      <c r="FC171" s="249"/>
      <c r="FD171" s="249"/>
      <c r="FE171" s="249"/>
      <c r="FF171" s="249"/>
      <c r="FG171" s="249"/>
      <c r="FH171" s="249"/>
      <c r="FI171" s="249"/>
      <c r="FJ171" s="249"/>
      <c r="FK171" s="249"/>
      <c r="FL171" s="249"/>
      <c r="FM171" s="249"/>
      <c r="FN171" s="249"/>
      <c r="FO171" s="249"/>
      <c r="FP171" s="249"/>
      <c r="FQ171" s="249"/>
      <c r="FR171" s="249"/>
      <c r="FS171" s="249"/>
      <c r="FT171" s="249"/>
      <c r="FU171" s="249"/>
      <c r="FV171" s="249"/>
      <c r="FW171" s="249"/>
      <c r="FX171" s="249"/>
      <c r="FY171" s="249"/>
      <c r="FZ171" s="249"/>
      <c r="GA171" s="249"/>
      <c r="GB171" s="249"/>
      <c r="GC171" s="249"/>
      <c r="GD171" s="249"/>
      <c r="GE171" s="249"/>
      <c r="GF171" s="249"/>
      <c r="GG171" s="249"/>
      <c r="GH171" s="249"/>
      <c r="GI171" s="249"/>
      <c r="GJ171" s="249"/>
      <c r="GK171" s="249"/>
      <c r="GL171" s="249"/>
      <c r="GM171" s="249"/>
      <c r="GN171" s="249"/>
      <c r="GO171" s="249"/>
      <c r="GP171" s="249"/>
      <c r="GQ171" s="249"/>
      <c r="GR171" s="249"/>
    </row>
    <row r="172" spans="1:200" s="247" customFormat="1" x14ac:dyDescent="0.2">
      <c r="A172" s="267"/>
      <c r="B172" s="249"/>
      <c r="C172" s="252"/>
      <c r="Z172" s="255"/>
      <c r="AA172" s="250"/>
      <c r="AB172" s="249"/>
      <c r="AK172" s="249"/>
      <c r="AL172" s="249"/>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c r="BM172" s="249"/>
      <c r="BN172" s="249"/>
      <c r="BO172" s="249"/>
      <c r="BP172" s="249"/>
      <c r="BQ172" s="249"/>
      <c r="BR172" s="249"/>
      <c r="BS172" s="249"/>
      <c r="BT172" s="249"/>
      <c r="BU172" s="249"/>
      <c r="BV172" s="249"/>
      <c r="BW172" s="249"/>
      <c r="BX172" s="249"/>
      <c r="BY172" s="249"/>
      <c r="BZ172" s="249"/>
      <c r="CA172" s="249"/>
      <c r="CB172" s="249"/>
      <c r="CC172" s="249"/>
      <c r="CD172" s="249"/>
      <c r="CE172" s="249"/>
      <c r="CF172" s="249"/>
      <c r="CG172" s="249"/>
      <c r="CH172" s="249"/>
      <c r="CI172" s="249"/>
      <c r="CJ172" s="249"/>
      <c r="CK172" s="249"/>
      <c r="CL172" s="249"/>
      <c r="CM172" s="249"/>
      <c r="CN172" s="249"/>
      <c r="CO172" s="249"/>
      <c r="CP172" s="249"/>
      <c r="CQ172" s="249"/>
      <c r="CR172" s="249"/>
      <c r="CS172" s="249"/>
      <c r="CT172" s="249"/>
      <c r="CU172" s="249"/>
      <c r="CV172" s="249"/>
      <c r="CW172" s="249"/>
      <c r="CX172" s="249"/>
      <c r="CY172" s="249"/>
      <c r="CZ172" s="249"/>
      <c r="DA172" s="249"/>
      <c r="DB172" s="249"/>
      <c r="DC172" s="249"/>
      <c r="DD172" s="249"/>
      <c r="DE172" s="249"/>
      <c r="DF172" s="249"/>
      <c r="DG172" s="249"/>
      <c r="DH172" s="249"/>
      <c r="DI172" s="249"/>
      <c r="DJ172" s="249"/>
      <c r="DK172" s="249"/>
      <c r="DL172" s="249"/>
      <c r="DM172" s="249"/>
      <c r="DN172" s="249"/>
      <c r="DO172" s="249"/>
      <c r="DP172" s="249"/>
      <c r="DQ172" s="249"/>
      <c r="DR172" s="249"/>
      <c r="DS172" s="249"/>
      <c r="DT172" s="249"/>
      <c r="DU172" s="249"/>
      <c r="DV172" s="249"/>
      <c r="DW172" s="249"/>
      <c r="DX172" s="249"/>
      <c r="DY172" s="249"/>
      <c r="DZ172" s="249"/>
      <c r="EA172" s="249"/>
      <c r="EB172" s="249"/>
      <c r="EC172" s="249"/>
      <c r="ED172" s="249"/>
      <c r="EE172" s="249"/>
      <c r="EF172" s="249"/>
      <c r="EG172" s="249"/>
      <c r="EH172" s="249"/>
      <c r="EI172" s="249"/>
      <c r="EJ172" s="249"/>
      <c r="EK172" s="249"/>
      <c r="EL172" s="249"/>
      <c r="EM172" s="249"/>
      <c r="EN172" s="249"/>
      <c r="EO172" s="249"/>
      <c r="EP172" s="249"/>
      <c r="EQ172" s="249"/>
      <c r="ER172" s="249"/>
      <c r="ES172" s="249"/>
      <c r="ET172" s="249"/>
      <c r="EU172" s="249"/>
      <c r="EV172" s="249"/>
      <c r="EW172" s="249"/>
      <c r="EX172" s="249"/>
      <c r="EY172" s="249"/>
      <c r="EZ172" s="249"/>
      <c r="FA172" s="249"/>
      <c r="FB172" s="249"/>
      <c r="FC172" s="249"/>
      <c r="FD172" s="249"/>
      <c r="FE172" s="249"/>
      <c r="FF172" s="249"/>
      <c r="FG172" s="249"/>
      <c r="FH172" s="249"/>
      <c r="FI172" s="249"/>
      <c r="FJ172" s="249"/>
      <c r="FK172" s="249"/>
      <c r="FL172" s="249"/>
      <c r="FM172" s="249"/>
      <c r="FN172" s="249"/>
      <c r="FO172" s="249"/>
      <c r="FP172" s="249"/>
      <c r="FQ172" s="249"/>
      <c r="FR172" s="249"/>
      <c r="FS172" s="249"/>
      <c r="FT172" s="249"/>
      <c r="FU172" s="249"/>
      <c r="FV172" s="249"/>
      <c r="FW172" s="249"/>
      <c r="FX172" s="249"/>
      <c r="FY172" s="249"/>
      <c r="FZ172" s="249"/>
      <c r="GA172" s="249"/>
      <c r="GB172" s="249"/>
      <c r="GC172" s="249"/>
      <c r="GD172" s="249"/>
      <c r="GE172" s="249"/>
      <c r="GF172" s="249"/>
      <c r="GG172" s="249"/>
      <c r="GH172" s="249"/>
      <c r="GI172" s="249"/>
      <c r="GJ172" s="249"/>
      <c r="GK172" s="249"/>
      <c r="GL172" s="249"/>
      <c r="GM172" s="249"/>
      <c r="GN172" s="249"/>
      <c r="GO172" s="249"/>
      <c r="GP172" s="249"/>
      <c r="GQ172" s="249"/>
      <c r="GR172" s="249"/>
    </row>
    <row r="173" spans="1:200" s="247" customFormat="1" x14ac:dyDescent="0.2">
      <c r="A173" s="267"/>
      <c r="B173" s="249"/>
      <c r="C173" s="252"/>
      <c r="Z173" s="255"/>
      <c r="AA173" s="250"/>
      <c r="AB173" s="249"/>
      <c r="AK173" s="249"/>
      <c r="AL173" s="249"/>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c r="BM173" s="249"/>
      <c r="BN173" s="249"/>
      <c r="BO173" s="249"/>
      <c r="BP173" s="249"/>
      <c r="BQ173" s="249"/>
      <c r="BR173" s="249"/>
      <c r="BS173" s="249"/>
      <c r="BT173" s="249"/>
      <c r="BU173" s="249"/>
      <c r="BV173" s="249"/>
      <c r="BW173" s="249"/>
      <c r="BX173" s="249"/>
      <c r="BY173" s="249"/>
      <c r="BZ173" s="249"/>
      <c r="CA173" s="249"/>
      <c r="CB173" s="249"/>
      <c r="CC173" s="249"/>
      <c r="CD173" s="249"/>
      <c r="CE173" s="249"/>
      <c r="CF173" s="249"/>
      <c r="CG173" s="249"/>
      <c r="CH173" s="249"/>
      <c r="CI173" s="249"/>
      <c r="CJ173" s="249"/>
      <c r="CK173" s="249"/>
      <c r="CL173" s="249"/>
      <c r="CM173" s="249"/>
      <c r="CN173" s="249"/>
      <c r="CO173" s="249"/>
      <c r="CP173" s="249"/>
      <c r="CQ173" s="249"/>
      <c r="CR173" s="249"/>
      <c r="CS173" s="249"/>
      <c r="CT173" s="249"/>
      <c r="CU173" s="249"/>
      <c r="CV173" s="249"/>
      <c r="CW173" s="249"/>
      <c r="CX173" s="249"/>
      <c r="CY173" s="249"/>
      <c r="CZ173" s="249"/>
      <c r="DA173" s="249"/>
      <c r="DB173" s="249"/>
      <c r="DC173" s="249"/>
      <c r="DD173" s="249"/>
      <c r="DE173" s="249"/>
      <c r="DF173" s="249"/>
      <c r="DG173" s="249"/>
      <c r="DH173" s="249"/>
      <c r="DI173" s="249"/>
      <c r="DJ173" s="249"/>
      <c r="DK173" s="249"/>
      <c r="DL173" s="249"/>
      <c r="DM173" s="249"/>
      <c r="DN173" s="249"/>
      <c r="DO173" s="249"/>
      <c r="DP173" s="249"/>
      <c r="DQ173" s="249"/>
      <c r="DR173" s="249"/>
      <c r="DS173" s="249"/>
      <c r="DT173" s="249"/>
      <c r="DU173" s="249"/>
      <c r="DV173" s="249"/>
      <c r="DW173" s="249"/>
      <c r="DX173" s="249"/>
      <c r="DY173" s="249"/>
      <c r="DZ173" s="249"/>
      <c r="EA173" s="249"/>
      <c r="EB173" s="249"/>
      <c r="EC173" s="249"/>
      <c r="ED173" s="249"/>
      <c r="EE173" s="249"/>
      <c r="EF173" s="249"/>
      <c r="EG173" s="249"/>
      <c r="EH173" s="249"/>
      <c r="EI173" s="249"/>
      <c r="EJ173" s="249"/>
      <c r="EK173" s="249"/>
      <c r="EL173" s="249"/>
      <c r="EM173" s="249"/>
      <c r="EN173" s="249"/>
      <c r="EO173" s="249"/>
      <c r="EP173" s="249"/>
      <c r="EQ173" s="249"/>
      <c r="ER173" s="249"/>
      <c r="ES173" s="249"/>
      <c r="ET173" s="249"/>
      <c r="EU173" s="249"/>
      <c r="EV173" s="249"/>
      <c r="EW173" s="249"/>
      <c r="EX173" s="249"/>
      <c r="EY173" s="249"/>
      <c r="EZ173" s="249"/>
      <c r="FA173" s="249"/>
      <c r="FB173" s="249"/>
      <c r="FC173" s="249"/>
      <c r="FD173" s="249"/>
      <c r="FE173" s="249"/>
      <c r="FF173" s="249"/>
      <c r="FG173" s="249"/>
      <c r="FH173" s="249"/>
      <c r="FI173" s="249"/>
      <c r="FJ173" s="249"/>
      <c r="FK173" s="249"/>
      <c r="FL173" s="249"/>
      <c r="FM173" s="249"/>
      <c r="FN173" s="249"/>
      <c r="FO173" s="249"/>
      <c r="FP173" s="249"/>
      <c r="FQ173" s="249"/>
      <c r="FR173" s="249"/>
      <c r="FS173" s="249"/>
      <c r="FT173" s="249"/>
      <c r="FU173" s="249"/>
      <c r="FV173" s="249"/>
      <c r="FW173" s="249"/>
      <c r="FX173" s="249"/>
      <c r="FY173" s="249"/>
      <c r="FZ173" s="249"/>
      <c r="GA173" s="249"/>
      <c r="GB173" s="249"/>
      <c r="GC173" s="249"/>
      <c r="GD173" s="249"/>
      <c r="GE173" s="249"/>
      <c r="GF173" s="249"/>
      <c r="GG173" s="249"/>
      <c r="GH173" s="249"/>
      <c r="GI173" s="249"/>
      <c r="GJ173" s="249"/>
      <c r="GK173" s="249"/>
      <c r="GL173" s="249"/>
      <c r="GM173" s="249"/>
      <c r="GN173" s="249"/>
      <c r="GO173" s="249"/>
      <c r="GP173" s="249"/>
      <c r="GQ173" s="249"/>
      <c r="GR173" s="249"/>
    </row>
    <row r="174" spans="1:200" s="247" customFormat="1" x14ac:dyDescent="0.2">
      <c r="A174" s="267"/>
      <c r="B174" s="249"/>
      <c r="C174" s="252"/>
      <c r="Z174" s="255"/>
      <c r="AA174" s="250"/>
      <c r="AB174" s="249"/>
      <c r="AK174" s="249"/>
      <c r="AL174" s="249"/>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c r="BM174" s="249"/>
      <c r="BN174" s="249"/>
      <c r="BO174" s="249"/>
      <c r="BP174" s="249"/>
      <c r="BQ174" s="249"/>
      <c r="BR174" s="249"/>
      <c r="BS174" s="249"/>
      <c r="BT174" s="249"/>
      <c r="BU174" s="249"/>
      <c r="BV174" s="249"/>
      <c r="BW174" s="249"/>
      <c r="BX174" s="249"/>
      <c r="BY174" s="249"/>
      <c r="BZ174" s="249"/>
      <c r="CA174" s="249"/>
      <c r="CB174" s="249"/>
      <c r="CC174" s="249"/>
      <c r="CD174" s="249"/>
      <c r="CE174" s="249"/>
      <c r="CF174" s="249"/>
      <c r="CG174" s="249"/>
      <c r="CH174" s="249"/>
      <c r="CI174" s="249"/>
      <c r="CJ174" s="249"/>
      <c r="CK174" s="249"/>
      <c r="CL174" s="249"/>
      <c r="CM174" s="249"/>
      <c r="CN174" s="249"/>
      <c r="CO174" s="249"/>
      <c r="CP174" s="249"/>
      <c r="CQ174" s="249"/>
      <c r="CR174" s="249"/>
      <c r="CS174" s="249"/>
      <c r="CT174" s="249"/>
      <c r="CU174" s="249"/>
      <c r="CV174" s="249"/>
      <c r="CW174" s="249"/>
      <c r="CX174" s="249"/>
      <c r="CY174" s="249"/>
      <c r="CZ174" s="249"/>
      <c r="DA174" s="249"/>
      <c r="DB174" s="249"/>
      <c r="DC174" s="249"/>
      <c r="DD174" s="249"/>
      <c r="DE174" s="249"/>
      <c r="DF174" s="249"/>
      <c r="DG174" s="249"/>
      <c r="DH174" s="249"/>
      <c r="DI174" s="249"/>
      <c r="DJ174" s="249"/>
      <c r="DK174" s="249"/>
      <c r="DL174" s="249"/>
      <c r="DM174" s="249"/>
      <c r="DN174" s="249"/>
      <c r="DO174" s="249"/>
      <c r="DP174" s="249"/>
      <c r="DQ174" s="249"/>
      <c r="DR174" s="249"/>
      <c r="DS174" s="249"/>
      <c r="DT174" s="249"/>
      <c r="DU174" s="249"/>
      <c r="DV174" s="249"/>
      <c r="DW174" s="249"/>
      <c r="DX174" s="249"/>
      <c r="DY174" s="249"/>
      <c r="DZ174" s="249"/>
      <c r="EA174" s="249"/>
      <c r="EB174" s="249"/>
      <c r="EC174" s="249"/>
      <c r="ED174" s="249"/>
      <c r="EE174" s="249"/>
      <c r="EF174" s="249"/>
      <c r="EG174" s="249"/>
      <c r="EH174" s="249"/>
      <c r="EI174" s="249"/>
      <c r="EJ174" s="249"/>
      <c r="EK174" s="249"/>
      <c r="EL174" s="249"/>
      <c r="EM174" s="249"/>
      <c r="EN174" s="249"/>
      <c r="EO174" s="249"/>
      <c r="EP174" s="249"/>
      <c r="EQ174" s="249"/>
      <c r="ER174" s="249"/>
      <c r="ES174" s="249"/>
      <c r="ET174" s="249"/>
      <c r="EU174" s="249"/>
      <c r="EV174" s="249"/>
      <c r="EW174" s="249"/>
      <c r="EX174" s="249"/>
      <c r="EY174" s="249"/>
      <c r="EZ174" s="249"/>
      <c r="FA174" s="249"/>
      <c r="FB174" s="249"/>
      <c r="FC174" s="249"/>
      <c r="FD174" s="249"/>
      <c r="FE174" s="249"/>
      <c r="FF174" s="249"/>
      <c r="FG174" s="249"/>
      <c r="FH174" s="249"/>
      <c r="FI174" s="249"/>
      <c r="FJ174" s="249"/>
      <c r="FK174" s="249"/>
      <c r="FL174" s="249"/>
      <c r="FM174" s="249"/>
      <c r="FN174" s="249"/>
      <c r="FO174" s="249"/>
      <c r="FP174" s="249"/>
      <c r="FQ174" s="249"/>
      <c r="FR174" s="249"/>
      <c r="FS174" s="249"/>
      <c r="FT174" s="249"/>
      <c r="FU174" s="249"/>
      <c r="FV174" s="249"/>
      <c r="FW174" s="249"/>
      <c r="FX174" s="249"/>
      <c r="FY174" s="249"/>
      <c r="FZ174" s="249"/>
      <c r="GA174" s="249"/>
      <c r="GB174" s="249"/>
      <c r="GC174" s="249"/>
      <c r="GD174" s="249"/>
      <c r="GE174" s="249"/>
      <c r="GF174" s="249"/>
      <c r="GG174" s="249"/>
      <c r="GH174" s="249"/>
      <c r="GI174" s="249"/>
      <c r="GJ174" s="249"/>
      <c r="GK174" s="249"/>
      <c r="GL174" s="249"/>
      <c r="GM174" s="249"/>
      <c r="GN174" s="249"/>
      <c r="GO174" s="249"/>
      <c r="GP174" s="249"/>
      <c r="GQ174" s="249"/>
      <c r="GR174" s="249"/>
    </row>
    <row r="175" spans="1:200" s="247" customFormat="1" x14ac:dyDescent="0.2">
      <c r="A175" s="267"/>
      <c r="B175" s="249"/>
      <c r="C175" s="252"/>
      <c r="Z175" s="255"/>
      <c r="AA175" s="250"/>
      <c r="AB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c r="EI175" s="249"/>
      <c r="EJ175" s="249"/>
      <c r="EK175" s="249"/>
      <c r="EL175" s="249"/>
      <c r="EM175" s="249"/>
      <c r="EN175" s="249"/>
      <c r="EO175" s="249"/>
      <c r="EP175" s="249"/>
      <c r="EQ175" s="249"/>
      <c r="ER175" s="249"/>
      <c r="ES175" s="249"/>
      <c r="ET175" s="249"/>
      <c r="EU175" s="249"/>
      <c r="EV175" s="249"/>
      <c r="EW175" s="249"/>
      <c r="EX175" s="249"/>
      <c r="EY175" s="249"/>
      <c r="EZ175" s="249"/>
      <c r="FA175" s="249"/>
      <c r="FB175" s="249"/>
      <c r="FC175" s="249"/>
      <c r="FD175" s="249"/>
      <c r="FE175" s="249"/>
      <c r="FF175" s="249"/>
      <c r="FG175" s="249"/>
      <c r="FH175" s="249"/>
      <c r="FI175" s="249"/>
      <c r="FJ175" s="249"/>
      <c r="FK175" s="249"/>
      <c r="FL175" s="249"/>
      <c r="FM175" s="249"/>
      <c r="FN175" s="249"/>
      <c r="FO175" s="249"/>
      <c r="FP175" s="249"/>
      <c r="FQ175" s="249"/>
      <c r="FR175" s="249"/>
      <c r="FS175" s="249"/>
      <c r="FT175" s="249"/>
      <c r="FU175" s="249"/>
      <c r="FV175" s="249"/>
      <c r="FW175" s="249"/>
      <c r="FX175" s="249"/>
      <c r="FY175" s="249"/>
      <c r="FZ175" s="249"/>
      <c r="GA175" s="249"/>
      <c r="GB175" s="249"/>
      <c r="GC175" s="249"/>
      <c r="GD175" s="249"/>
      <c r="GE175" s="249"/>
      <c r="GF175" s="249"/>
      <c r="GG175" s="249"/>
      <c r="GH175" s="249"/>
      <c r="GI175" s="249"/>
      <c r="GJ175" s="249"/>
      <c r="GK175" s="249"/>
      <c r="GL175" s="249"/>
      <c r="GM175" s="249"/>
      <c r="GN175" s="249"/>
      <c r="GO175" s="249"/>
      <c r="GP175" s="249"/>
      <c r="GQ175" s="249"/>
      <c r="GR175" s="249"/>
    </row>
    <row r="176" spans="1:200" s="247" customFormat="1" x14ac:dyDescent="0.2">
      <c r="A176" s="267"/>
      <c r="B176" s="249"/>
      <c r="C176" s="252"/>
      <c r="Z176" s="255"/>
      <c r="AA176" s="250"/>
      <c r="AB176" s="249"/>
      <c r="AK176" s="249"/>
      <c r="AL176" s="249"/>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c r="BM176" s="249"/>
      <c r="BN176" s="249"/>
      <c r="BO176" s="249"/>
      <c r="BP176" s="249"/>
      <c r="BQ176" s="249"/>
      <c r="BR176" s="249"/>
      <c r="BS176" s="249"/>
      <c r="BT176" s="249"/>
      <c r="BU176" s="249"/>
      <c r="BV176" s="249"/>
      <c r="BW176" s="249"/>
      <c r="BX176" s="249"/>
      <c r="BY176" s="249"/>
      <c r="BZ176" s="249"/>
      <c r="CA176" s="249"/>
      <c r="CB176" s="249"/>
      <c r="CC176" s="249"/>
      <c r="CD176" s="249"/>
      <c r="CE176" s="249"/>
      <c r="CF176" s="249"/>
      <c r="CG176" s="249"/>
      <c r="CH176" s="249"/>
      <c r="CI176" s="249"/>
      <c r="CJ176" s="249"/>
      <c r="CK176" s="249"/>
      <c r="CL176" s="249"/>
      <c r="CM176" s="249"/>
      <c r="CN176" s="249"/>
      <c r="CO176" s="249"/>
      <c r="CP176" s="249"/>
      <c r="CQ176" s="249"/>
      <c r="CR176" s="249"/>
      <c r="CS176" s="249"/>
      <c r="CT176" s="249"/>
      <c r="CU176" s="249"/>
      <c r="CV176" s="249"/>
      <c r="CW176" s="249"/>
      <c r="CX176" s="249"/>
      <c r="CY176" s="249"/>
      <c r="CZ176" s="249"/>
      <c r="DA176" s="249"/>
      <c r="DB176" s="249"/>
      <c r="DC176" s="249"/>
      <c r="DD176" s="249"/>
      <c r="DE176" s="249"/>
      <c r="DF176" s="249"/>
      <c r="DG176" s="249"/>
      <c r="DH176" s="249"/>
      <c r="DI176" s="249"/>
      <c r="DJ176" s="249"/>
      <c r="DK176" s="249"/>
      <c r="DL176" s="249"/>
      <c r="DM176" s="249"/>
      <c r="DN176" s="249"/>
      <c r="DO176" s="249"/>
      <c r="DP176" s="249"/>
      <c r="DQ176" s="249"/>
      <c r="DR176" s="249"/>
      <c r="DS176" s="249"/>
      <c r="DT176" s="249"/>
      <c r="DU176" s="249"/>
      <c r="DV176" s="249"/>
      <c r="DW176" s="249"/>
      <c r="DX176" s="249"/>
      <c r="DY176" s="249"/>
      <c r="DZ176" s="249"/>
      <c r="EA176" s="249"/>
      <c r="EB176" s="249"/>
      <c r="EC176" s="249"/>
      <c r="ED176" s="249"/>
      <c r="EE176" s="249"/>
      <c r="EF176" s="249"/>
      <c r="EG176" s="249"/>
      <c r="EH176" s="249"/>
      <c r="EI176" s="249"/>
      <c r="EJ176" s="249"/>
      <c r="EK176" s="249"/>
      <c r="EL176" s="249"/>
      <c r="EM176" s="249"/>
      <c r="EN176" s="249"/>
      <c r="EO176" s="249"/>
      <c r="EP176" s="249"/>
      <c r="EQ176" s="249"/>
      <c r="ER176" s="249"/>
      <c r="ES176" s="249"/>
      <c r="ET176" s="249"/>
      <c r="EU176" s="249"/>
      <c r="EV176" s="249"/>
      <c r="EW176" s="249"/>
      <c r="EX176" s="249"/>
      <c r="EY176" s="249"/>
      <c r="EZ176" s="249"/>
      <c r="FA176" s="249"/>
      <c r="FB176" s="249"/>
      <c r="FC176" s="249"/>
      <c r="FD176" s="249"/>
      <c r="FE176" s="249"/>
      <c r="FF176" s="249"/>
      <c r="FG176" s="249"/>
      <c r="FH176" s="249"/>
      <c r="FI176" s="249"/>
      <c r="FJ176" s="249"/>
      <c r="FK176" s="249"/>
      <c r="FL176" s="249"/>
      <c r="FM176" s="249"/>
      <c r="FN176" s="249"/>
      <c r="FO176" s="249"/>
      <c r="FP176" s="249"/>
      <c r="FQ176" s="249"/>
      <c r="FR176" s="249"/>
      <c r="FS176" s="249"/>
      <c r="FT176" s="249"/>
      <c r="FU176" s="249"/>
      <c r="FV176" s="249"/>
      <c r="FW176" s="249"/>
      <c r="FX176" s="249"/>
      <c r="FY176" s="249"/>
      <c r="FZ176" s="249"/>
      <c r="GA176" s="249"/>
      <c r="GB176" s="249"/>
      <c r="GC176" s="249"/>
      <c r="GD176" s="249"/>
      <c r="GE176" s="249"/>
      <c r="GF176" s="249"/>
      <c r="GG176" s="249"/>
      <c r="GH176" s="249"/>
      <c r="GI176" s="249"/>
      <c r="GJ176" s="249"/>
      <c r="GK176" s="249"/>
      <c r="GL176" s="249"/>
      <c r="GM176" s="249"/>
      <c r="GN176" s="249"/>
      <c r="GO176" s="249"/>
      <c r="GP176" s="249"/>
      <c r="GQ176" s="249"/>
      <c r="GR176" s="249"/>
    </row>
    <row r="177" spans="1:200" s="247" customFormat="1" x14ac:dyDescent="0.2">
      <c r="A177" s="267"/>
      <c r="B177" s="249"/>
      <c r="C177" s="252"/>
      <c r="Z177" s="255"/>
      <c r="AA177" s="250"/>
      <c r="AB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c r="BM177" s="249"/>
      <c r="BN177" s="249"/>
      <c r="BO177" s="249"/>
      <c r="BP177" s="249"/>
      <c r="BQ177" s="249"/>
      <c r="BR177" s="249"/>
      <c r="BS177" s="249"/>
      <c r="BT177" s="249"/>
      <c r="BU177" s="249"/>
      <c r="BV177" s="249"/>
      <c r="BW177" s="249"/>
      <c r="BX177" s="249"/>
      <c r="BY177" s="249"/>
      <c r="BZ177" s="249"/>
      <c r="CA177" s="249"/>
      <c r="CB177" s="249"/>
      <c r="CC177" s="249"/>
      <c r="CD177" s="249"/>
      <c r="CE177" s="249"/>
      <c r="CF177" s="249"/>
      <c r="CG177" s="249"/>
      <c r="CH177" s="249"/>
      <c r="CI177" s="249"/>
      <c r="CJ177" s="249"/>
      <c r="CK177" s="249"/>
      <c r="CL177" s="249"/>
      <c r="CM177" s="249"/>
      <c r="CN177" s="249"/>
      <c r="CO177" s="249"/>
      <c r="CP177" s="249"/>
      <c r="CQ177" s="249"/>
      <c r="CR177" s="249"/>
      <c r="CS177" s="249"/>
      <c r="CT177" s="249"/>
      <c r="CU177" s="249"/>
      <c r="CV177" s="249"/>
      <c r="CW177" s="249"/>
      <c r="CX177" s="249"/>
      <c r="CY177" s="249"/>
      <c r="CZ177" s="249"/>
      <c r="DA177" s="249"/>
      <c r="DB177" s="249"/>
      <c r="DC177" s="249"/>
      <c r="DD177" s="249"/>
      <c r="DE177" s="249"/>
      <c r="DF177" s="249"/>
      <c r="DG177" s="249"/>
      <c r="DH177" s="249"/>
      <c r="DI177" s="249"/>
      <c r="DJ177" s="249"/>
      <c r="DK177" s="249"/>
      <c r="DL177" s="249"/>
      <c r="DM177" s="249"/>
      <c r="DN177" s="249"/>
      <c r="DO177" s="249"/>
      <c r="DP177" s="249"/>
      <c r="DQ177" s="249"/>
      <c r="DR177" s="249"/>
      <c r="DS177" s="249"/>
      <c r="DT177" s="249"/>
      <c r="DU177" s="249"/>
      <c r="DV177" s="249"/>
      <c r="DW177" s="249"/>
      <c r="DX177" s="249"/>
      <c r="DY177" s="249"/>
      <c r="DZ177" s="249"/>
      <c r="EA177" s="249"/>
      <c r="EB177" s="249"/>
      <c r="EC177" s="249"/>
      <c r="ED177" s="249"/>
      <c r="EE177" s="249"/>
      <c r="EF177" s="249"/>
      <c r="EG177" s="249"/>
      <c r="EH177" s="249"/>
      <c r="EI177" s="249"/>
      <c r="EJ177" s="249"/>
      <c r="EK177" s="249"/>
      <c r="EL177" s="249"/>
      <c r="EM177" s="249"/>
      <c r="EN177" s="249"/>
      <c r="EO177" s="249"/>
      <c r="EP177" s="249"/>
      <c r="EQ177" s="249"/>
      <c r="ER177" s="249"/>
      <c r="ES177" s="249"/>
      <c r="ET177" s="249"/>
      <c r="EU177" s="249"/>
      <c r="EV177" s="249"/>
      <c r="EW177" s="249"/>
      <c r="EX177" s="249"/>
      <c r="EY177" s="249"/>
      <c r="EZ177" s="249"/>
      <c r="FA177" s="249"/>
      <c r="FB177" s="249"/>
      <c r="FC177" s="249"/>
      <c r="FD177" s="249"/>
      <c r="FE177" s="249"/>
      <c r="FF177" s="249"/>
      <c r="FG177" s="249"/>
      <c r="FH177" s="249"/>
      <c r="FI177" s="249"/>
      <c r="FJ177" s="249"/>
      <c r="FK177" s="249"/>
      <c r="FL177" s="249"/>
      <c r="FM177" s="249"/>
      <c r="FN177" s="249"/>
      <c r="FO177" s="249"/>
      <c r="FP177" s="249"/>
      <c r="FQ177" s="249"/>
      <c r="FR177" s="249"/>
      <c r="FS177" s="249"/>
      <c r="FT177" s="249"/>
      <c r="FU177" s="249"/>
      <c r="FV177" s="249"/>
      <c r="FW177" s="249"/>
      <c r="FX177" s="249"/>
      <c r="FY177" s="249"/>
      <c r="FZ177" s="249"/>
      <c r="GA177" s="249"/>
      <c r="GB177" s="249"/>
      <c r="GC177" s="249"/>
      <c r="GD177" s="249"/>
      <c r="GE177" s="249"/>
      <c r="GF177" s="249"/>
      <c r="GG177" s="249"/>
      <c r="GH177" s="249"/>
      <c r="GI177" s="249"/>
      <c r="GJ177" s="249"/>
      <c r="GK177" s="249"/>
      <c r="GL177" s="249"/>
      <c r="GM177" s="249"/>
      <c r="GN177" s="249"/>
      <c r="GO177" s="249"/>
      <c r="GP177" s="249"/>
      <c r="GQ177" s="249"/>
      <c r="GR177" s="249"/>
    </row>
    <row r="178" spans="1:200" s="247" customFormat="1" x14ac:dyDescent="0.2">
      <c r="A178" s="267"/>
      <c r="B178" s="249"/>
      <c r="C178" s="252"/>
      <c r="Z178" s="255"/>
      <c r="AA178" s="250"/>
      <c r="AB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c r="BM178" s="249"/>
      <c r="BN178" s="249"/>
      <c r="BO178" s="249"/>
      <c r="BP178" s="249"/>
      <c r="BQ178" s="249"/>
      <c r="BR178" s="249"/>
      <c r="BS178" s="249"/>
      <c r="BT178" s="249"/>
      <c r="BU178" s="249"/>
      <c r="BV178" s="249"/>
      <c r="BW178" s="249"/>
      <c r="BX178" s="249"/>
      <c r="BY178" s="249"/>
      <c r="BZ178" s="249"/>
      <c r="CA178" s="249"/>
      <c r="CB178" s="249"/>
      <c r="CC178" s="249"/>
      <c r="CD178" s="249"/>
      <c r="CE178" s="249"/>
      <c r="CF178" s="249"/>
      <c r="CG178" s="249"/>
      <c r="CH178" s="249"/>
      <c r="CI178" s="249"/>
      <c r="CJ178" s="249"/>
      <c r="CK178" s="249"/>
      <c r="CL178" s="249"/>
      <c r="CM178" s="249"/>
      <c r="CN178" s="249"/>
      <c r="CO178" s="249"/>
      <c r="CP178" s="249"/>
      <c r="CQ178" s="249"/>
      <c r="CR178" s="249"/>
      <c r="CS178" s="249"/>
      <c r="CT178" s="249"/>
      <c r="CU178" s="249"/>
      <c r="CV178" s="249"/>
      <c r="CW178" s="249"/>
      <c r="CX178" s="249"/>
      <c r="CY178" s="249"/>
      <c r="CZ178" s="249"/>
      <c r="DA178" s="249"/>
      <c r="DB178" s="249"/>
      <c r="DC178" s="249"/>
      <c r="DD178" s="249"/>
      <c r="DE178" s="249"/>
      <c r="DF178" s="249"/>
      <c r="DG178" s="249"/>
      <c r="DH178" s="249"/>
      <c r="DI178" s="249"/>
      <c r="DJ178" s="249"/>
      <c r="DK178" s="249"/>
      <c r="DL178" s="249"/>
      <c r="DM178" s="249"/>
      <c r="DN178" s="249"/>
      <c r="DO178" s="249"/>
      <c r="DP178" s="249"/>
      <c r="DQ178" s="249"/>
      <c r="DR178" s="249"/>
      <c r="DS178" s="249"/>
      <c r="DT178" s="249"/>
      <c r="DU178" s="249"/>
      <c r="DV178" s="249"/>
      <c r="DW178" s="249"/>
      <c r="DX178" s="249"/>
      <c r="DY178" s="249"/>
      <c r="DZ178" s="249"/>
      <c r="EA178" s="249"/>
      <c r="EB178" s="249"/>
      <c r="EC178" s="249"/>
      <c r="ED178" s="249"/>
      <c r="EE178" s="249"/>
      <c r="EF178" s="249"/>
      <c r="EG178" s="249"/>
      <c r="EH178" s="249"/>
      <c r="EI178" s="249"/>
      <c r="EJ178" s="249"/>
      <c r="EK178" s="249"/>
      <c r="EL178" s="249"/>
      <c r="EM178" s="249"/>
      <c r="EN178" s="249"/>
      <c r="EO178" s="249"/>
      <c r="EP178" s="249"/>
      <c r="EQ178" s="249"/>
      <c r="ER178" s="249"/>
      <c r="ES178" s="249"/>
      <c r="ET178" s="249"/>
      <c r="EU178" s="249"/>
      <c r="EV178" s="249"/>
      <c r="EW178" s="249"/>
      <c r="EX178" s="249"/>
      <c r="EY178" s="249"/>
      <c r="EZ178" s="249"/>
      <c r="FA178" s="249"/>
      <c r="FB178" s="249"/>
      <c r="FC178" s="249"/>
      <c r="FD178" s="249"/>
      <c r="FE178" s="249"/>
      <c r="FF178" s="249"/>
      <c r="FG178" s="249"/>
      <c r="FH178" s="249"/>
      <c r="FI178" s="249"/>
      <c r="FJ178" s="249"/>
      <c r="FK178" s="249"/>
      <c r="FL178" s="249"/>
      <c r="FM178" s="249"/>
      <c r="FN178" s="249"/>
      <c r="FO178" s="249"/>
      <c r="FP178" s="249"/>
      <c r="FQ178" s="249"/>
      <c r="FR178" s="249"/>
      <c r="FS178" s="249"/>
      <c r="FT178" s="249"/>
      <c r="FU178" s="249"/>
      <c r="FV178" s="249"/>
      <c r="FW178" s="249"/>
      <c r="FX178" s="249"/>
      <c r="FY178" s="249"/>
      <c r="FZ178" s="249"/>
      <c r="GA178" s="249"/>
      <c r="GB178" s="249"/>
      <c r="GC178" s="249"/>
      <c r="GD178" s="249"/>
      <c r="GE178" s="249"/>
      <c r="GF178" s="249"/>
      <c r="GG178" s="249"/>
      <c r="GH178" s="249"/>
      <c r="GI178" s="249"/>
      <c r="GJ178" s="249"/>
      <c r="GK178" s="249"/>
      <c r="GL178" s="249"/>
      <c r="GM178" s="249"/>
      <c r="GN178" s="249"/>
      <c r="GO178" s="249"/>
      <c r="GP178" s="249"/>
      <c r="GQ178" s="249"/>
      <c r="GR178" s="249"/>
    </row>
    <row r="179" spans="1:200" s="247" customFormat="1" x14ac:dyDescent="0.2">
      <c r="A179" s="267"/>
      <c r="B179" s="249"/>
      <c r="C179" s="252"/>
      <c r="Z179" s="255"/>
      <c r="AA179" s="250"/>
      <c r="AB179" s="249"/>
      <c r="AK179" s="249"/>
      <c r="AL179" s="249"/>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c r="BM179" s="249"/>
      <c r="BN179" s="249"/>
      <c r="BO179" s="249"/>
      <c r="BP179" s="249"/>
      <c r="BQ179" s="249"/>
      <c r="BR179" s="249"/>
      <c r="BS179" s="249"/>
      <c r="BT179" s="249"/>
      <c r="BU179" s="249"/>
      <c r="BV179" s="249"/>
      <c r="BW179" s="249"/>
      <c r="BX179" s="249"/>
      <c r="BY179" s="249"/>
      <c r="BZ179" s="249"/>
      <c r="CA179" s="249"/>
      <c r="CB179" s="249"/>
      <c r="CC179" s="249"/>
      <c r="CD179" s="249"/>
      <c r="CE179" s="249"/>
      <c r="CF179" s="249"/>
      <c r="CG179" s="249"/>
      <c r="CH179" s="249"/>
      <c r="CI179" s="249"/>
      <c r="CJ179" s="249"/>
      <c r="CK179" s="249"/>
      <c r="CL179" s="249"/>
      <c r="CM179" s="249"/>
      <c r="CN179" s="249"/>
      <c r="CO179" s="249"/>
      <c r="CP179" s="249"/>
      <c r="CQ179" s="249"/>
      <c r="CR179" s="249"/>
      <c r="CS179" s="249"/>
      <c r="CT179" s="249"/>
      <c r="CU179" s="249"/>
      <c r="CV179" s="249"/>
      <c r="CW179" s="249"/>
      <c r="CX179" s="249"/>
      <c r="CY179" s="249"/>
      <c r="CZ179" s="249"/>
      <c r="DA179" s="249"/>
      <c r="DB179" s="249"/>
      <c r="DC179" s="249"/>
      <c r="DD179" s="249"/>
      <c r="DE179" s="249"/>
      <c r="DF179" s="249"/>
      <c r="DG179" s="249"/>
      <c r="DH179" s="249"/>
      <c r="DI179" s="249"/>
      <c r="DJ179" s="249"/>
      <c r="DK179" s="249"/>
      <c r="DL179" s="249"/>
      <c r="DM179" s="249"/>
      <c r="DN179" s="249"/>
      <c r="DO179" s="249"/>
      <c r="DP179" s="249"/>
      <c r="DQ179" s="249"/>
      <c r="DR179" s="249"/>
      <c r="DS179" s="249"/>
      <c r="DT179" s="249"/>
      <c r="DU179" s="249"/>
      <c r="DV179" s="249"/>
      <c r="DW179" s="249"/>
      <c r="DX179" s="249"/>
      <c r="DY179" s="249"/>
      <c r="DZ179" s="249"/>
      <c r="EA179" s="249"/>
      <c r="EB179" s="249"/>
      <c r="EC179" s="249"/>
      <c r="ED179" s="249"/>
      <c r="EE179" s="249"/>
      <c r="EF179" s="249"/>
      <c r="EG179" s="249"/>
      <c r="EH179" s="249"/>
      <c r="EI179" s="249"/>
      <c r="EJ179" s="249"/>
      <c r="EK179" s="249"/>
      <c r="EL179" s="249"/>
      <c r="EM179" s="249"/>
      <c r="EN179" s="249"/>
      <c r="EO179" s="249"/>
      <c r="EP179" s="249"/>
      <c r="EQ179" s="249"/>
      <c r="ER179" s="249"/>
      <c r="ES179" s="249"/>
      <c r="ET179" s="249"/>
      <c r="EU179" s="249"/>
      <c r="EV179" s="249"/>
      <c r="EW179" s="249"/>
      <c r="EX179" s="249"/>
      <c r="EY179" s="249"/>
      <c r="EZ179" s="249"/>
      <c r="FA179" s="249"/>
      <c r="FB179" s="249"/>
      <c r="FC179" s="249"/>
      <c r="FD179" s="249"/>
      <c r="FE179" s="249"/>
      <c r="FF179" s="249"/>
      <c r="FG179" s="249"/>
      <c r="FH179" s="249"/>
      <c r="FI179" s="249"/>
      <c r="FJ179" s="249"/>
      <c r="FK179" s="249"/>
      <c r="FL179" s="249"/>
      <c r="FM179" s="249"/>
      <c r="FN179" s="249"/>
      <c r="FO179" s="249"/>
      <c r="FP179" s="249"/>
      <c r="FQ179" s="249"/>
      <c r="FR179" s="249"/>
      <c r="FS179" s="249"/>
      <c r="FT179" s="249"/>
      <c r="FU179" s="249"/>
      <c r="FV179" s="249"/>
      <c r="FW179" s="249"/>
      <c r="FX179" s="249"/>
      <c r="FY179" s="249"/>
      <c r="FZ179" s="249"/>
      <c r="GA179" s="249"/>
      <c r="GB179" s="249"/>
      <c r="GC179" s="249"/>
      <c r="GD179" s="249"/>
      <c r="GE179" s="249"/>
      <c r="GF179" s="249"/>
      <c r="GG179" s="249"/>
      <c r="GH179" s="249"/>
      <c r="GI179" s="249"/>
      <c r="GJ179" s="249"/>
      <c r="GK179" s="249"/>
      <c r="GL179" s="249"/>
      <c r="GM179" s="249"/>
      <c r="GN179" s="249"/>
      <c r="GO179" s="249"/>
      <c r="GP179" s="249"/>
      <c r="GQ179" s="249"/>
      <c r="GR179" s="249"/>
    </row>
    <row r="180" spans="1:200" s="247" customFormat="1" x14ac:dyDescent="0.2">
      <c r="A180" s="267"/>
      <c r="B180" s="249"/>
      <c r="C180" s="252"/>
      <c r="Z180" s="255"/>
      <c r="AA180" s="250"/>
      <c r="AB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c r="EI180" s="249"/>
      <c r="EJ180" s="249"/>
      <c r="EK180" s="249"/>
      <c r="EL180" s="249"/>
      <c r="EM180" s="249"/>
      <c r="EN180" s="249"/>
      <c r="EO180" s="249"/>
      <c r="EP180" s="249"/>
      <c r="EQ180" s="249"/>
      <c r="ER180" s="249"/>
      <c r="ES180" s="249"/>
      <c r="ET180" s="249"/>
      <c r="EU180" s="249"/>
      <c r="EV180" s="249"/>
      <c r="EW180" s="249"/>
      <c r="EX180" s="249"/>
      <c r="EY180" s="249"/>
      <c r="EZ180" s="249"/>
      <c r="FA180" s="249"/>
      <c r="FB180" s="249"/>
      <c r="FC180" s="249"/>
      <c r="FD180" s="249"/>
      <c r="FE180" s="249"/>
      <c r="FF180" s="249"/>
      <c r="FG180" s="249"/>
      <c r="FH180" s="249"/>
      <c r="FI180" s="249"/>
      <c r="FJ180" s="249"/>
      <c r="FK180" s="249"/>
      <c r="FL180" s="249"/>
      <c r="FM180" s="249"/>
      <c r="FN180" s="249"/>
      <c r="FO180" s="249"/>
      <c r="FP180" s="249"/>
      <c r="FQ180" s="249"/>
      <c r="FR180" s="249"/>
      <c r="FS180" s="249"/>
      <c r="FT180" s="249"/>
      <c r="FU180" s="249"/>
      <c r="FV180" s="249"/>
      <c r="FW180" s="249"/>
      <c r="FX180" s="249"/>
      <c r="FY180" s="249"/>
      <c r="FZ180" s="249"/>
      <c r="GA180" s="249"/>
      <c r="GB180" s="249"/>
      <c r="GC180" s="249"/>
      <c r="GD180" s="249"/>
      <c r="GE180" s="249"/>
      <c r="GF180" s="249"/>
      <c r="GG180" s="249"/>
      <c r="GH180" s="249"/>
      <c r="GI180" s="249"/>
      <c r="GJ180" s="249"/>
      <c r="GK180" s="249"/>
      <c r="GL180" s="249"/>
      <c r="GM180" s="249"/>
      <c r="GN180" s="249"/>
      <c r="GO180" s="249"/>
      <c r="GP180" s="249"/>
      <c r="GQ180" s="249"/>
      <c r="GR180" s="249"/>
    </row>
    <row r="181" spans="1:200" s="247" customFormat="1" x14ac:dyDescent="0.2">
      <c r="A181" s="267"/>
      <c r="B181" s="249"/>
      <c r="C181" s="252"/>
      <c r="Z181" s="255"/>
      <c r="AA181" s="250"/>
      <c r="AB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c r="EI181" s="249"/>
      <c r="EJ181" s="249"/>
      <c r="EK181" s="249"/>
      <c r="EL181" s="249"/>
      <c r="EM181" s="249"/>
      <c r="EN181" s="249"/>
      <c r="EO181" s="249"/>
      <c r="EP181" s="249"/>
      <c r="EQ181" s="249"/>
      <c r="ER181" s="249"/>
      <c r="ES181" s="249"/>
      <c r="ET181" s="249"/>
      <c r="EU181" s="249"/>
      <c r="EV181" s="249"/>
      <c r="EW181" s="249"/>
      <c r="EX181" s="249"/>
      <c r="EY181" s="249"/>
      <c r="EZ181" s="249"/>
      <c r="FA181" s="249"/>
      <c r="FB181" s="249"/>
      <c r="FC181" s="249"/>
      <c r="FD181" s="249"/>
      <c r="FE181" s="249"/>
      <c r="FF181" s="249"/>
      <c r="FG181" s="249"/>
      <c r="FH181" s="249"/>
      <c r="FI181" s="249"/>
      <c r="FJ181" s="249"/>
      <c r="FK181" s="249"/>
      <c r="FL181" s="249"/>
      <c r="FM181" s="249"/>
      <c r="FN181" s="249"/>
      <c r="FO181" s="249"/>
      <c r="FP181" s="249"/>
      <c r="FQ181" s="249"/>
      <c r="FR181" s="249"/>
      <c r="FS181" s="249"/>
      <c r="FT181" s="249"/>
      <c r="FU181" s="249"/>
      <c r="FV181" s="249"/>
      <c r="FW181" s="249"/>
      <c r="FX181" s="249"/>
      <c r="FY181" s="249"/>
      <c r="FZ181" s="249"/>
      <c r="GA181" s="249"/>
      <c r="GB181" s="249"/>
      <c r="GC181" s="249"/>
      <c r="GD181" s="249"/>
      <c r="GE181" s="249"/>
      <c r="GF181" s="249"/>
      <c r="GG181" s="249"/>
      <c r="GH181" s="249"/>
      <c r="GI181" s="249"/>
      <c r="GJ181" s="249"/>
      <c r="GK181" s="249"/>
      <c r="GL181" s="249"/>
      <c r="GM181" s="249"/>
      <c r="GN181" s="249"/>
      <c r="GO181" s="249"/>
      <c r="GP181" s="249"/>
      <c r="GQ181" s="249"/>
      <c r="GR181" s="249"/>
    </row>
    <row r="182" spans="1:200" s="247" customFormat="1" x14ac:dyDescent="0.2">
      <c r="A182" s="267"/>
      <c r="B182" s="249"/>
      <c r="C182" s="252"/>
      <c r="Z182" s="255"/>
      <c r="AA182" s="250"/>
      <c r="AB182" s="249"/>
      <c r="AK182" s="249"/>
      <c r="AL182" s="249"/>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c r="BM182" s="249"/>
      <c r="BN182" s="249"/>
      <c r="BO182" s="249"/>
      <c r="BP182" s="249"/>
      <c r="BQ182" s="249"/>
      <c r="BR182" s="249"/>
      <c r="BS182" s="249"/>
      <c r="BT182" s="249"/>
      <c r="BU182" s="249"/>
      <c r="BV182" s="249"/>
      <c r="BW182" s="249"/>
      <c r="BX182" s="249"/>
      <c r="BY182" s="249"/>
      <c r="BZ182" s="249"/>
      <c r="CA182" s="249"/>
      <c r="CB182" s="249"/>
      <c r="CC182" s="249"/>
      <c r="CD182" s="249"/>
      <c r="CE182" s="249"/>
      <c r="CF182" s="249"/>
      <c r="CG182" s="249"/>
      <c r="CH182" s="249"/>
      <c r="CI182" s="249"/>
      <c r="CJ182" s="249"/>
      <c r="CK182" s="249"/>
      <c r="CL182" s="249"/>
      <c r="CM182" s="249"/>
      <c r="CN182" s="249"/>
      <c r="CO182" s="249"/>
      <c r="CP182" s="249"/>
      <c r="CQ182" s="249"/>
      <c r="CR182" s="249"/>
      <c r="CS182" s="249"/>
      <c r="CT182" s="249"/>
      <c r="CU182" s="249"/>
      <c r="CV182" s="249"/>
      <c r="CW182" s="249"/>
      <c r="CX182" s="249"/>
      <c r="CY182" s="249"/>
      <c r="CZ182" s="249"/>
      <c r="DA182" s="249"/>
      <c r="DB182" s="249"/>
      <c r="DC182" s="249"/>
      <c r="DD182" s="249"/>
      <c r="DE182" s="249"/>
      <c r="DF182" s="249"/>
      <c r="DG182" s="249"/>
      <c r="DH182" s="249"/>
      <c r="DI182" s="249"/>
      <c r="DJ182" s="249"/>
      <c r="DK182" s="249"/>
      <c r="DL182" s="249"/>
      <c r="DM182" s="249"/>
      <c r="DN182" s="249"/>
      <c r="DO182" s="249"/>
      <c r="DP182" s="249"/>
      <c r="DQ182" s="249"/>
      <c r="DR182" s="249"/>
      <c r="DS182" s="249"/>
      <c r="DT182" s="249"/>
      <c r="DU182" s="249"/>
      <c r="DV182" s="249"/>
      <c r="DW182" s="249"/>
      <c r="DX182" s="249"/>
      <c r="DY182" s="249"/>
      <c r="DZ182" s="249"/>
      <c r="EA182" s="249"/>
      <c r="EB182" s="249"/>
      <c r="EC182" s="249"/>
      <c r="ED182" s="249"/>
      <c r="EE182" s="249"/>
      <c r="EF182" s="249"/>
      <c r="EG182" s="249"/>
      <c r="EH182" s="249"/>
      <c r="EI182" s="249"/>
      <c r="EJ182" s="249"/>
      <c r="EK182" s="249"/>
      <c r="EL182" s="249"/>
      <c r="EM182" s="249"/>
      <c r="EN182" s="249"/>
      <c r="EO182" s="249"/>
      <c r="EP182" s="249"/>
      <c r="EQ182" s="249"/>
      <c r="ER182" s="249"/>
      <c r="ES182" s="249"/>
      <c r="ET182" s="249"/>
      <c r="EU182" s="249"/>
      <c r="EV182" s="249"/>
      <c r="EW182" s="249"/>
      <c r="EX182" s="249"/>
      <c r="EY182" s="249"/>
      <c r="EZ182" s="249"/>
      <c r="FA182" s="249"/>
      <c r="FB182" s="249"/>
      <c r="FC182" s="249"/>
      <c r="FD182" s="249"/>
      <c r="FE182" s="249"/>
      <c r="FF182" s="249"/>
      <c r="FG182" s="249"/>
      <c r="FH182" s="249"/>
      <c r="FI182" s="249"/>
      <c r="FJ182" s="249"/>
      <c r="FK182" s="249"/>
      <c r="FL182" s="249"/>
      <c r="FM182" s="249"/>
      <c r="FN182" s="249"/>
      <c r="FO182" s="249"/>
      <c r="FP182" s="249"/>
      <c r="FQ182" s="249"/>
      <c r="FR182" s="249"/>
      <c r="FS182" s="249"/>
      <c r="FT182" s="249"/>
      <c r="FU182" s="249"/>
      <c r="FV182" s="249"/>
      <c r="FW182" s="249"/>
      <c r="FX182" s="249"/>
      <c r="FY182" s="249"/>
      <c r="FZ182" s="249"/>
      <c r="GA182" s="249"/>
      <c r="GB182" s="249"/>
      <c r="GC182" s="249"/>
      <c r="GD182" s="249"/>
      <c r="GE182" s="249"/>
      <c r="GF182" s="249"/>
      <c r="GG182" s="249"/>
      <c r="GH182" s="249"/>
      <c r="GI182" s="249"/>
      <c r="GJ182" s="249"/>
      <c r="GK182" s="249"/>
      <c r="GL182" s="249"/>
      <c r="GM182" s="249"/>
      <c r="GN182" s="249"/>
      <c r="GO182" s="249"/>
      <c r="GP182" s="249"/>
      <c r="GQ182" s="249"/>
      <c r="GR182" s="249"/>
    </row>
    <row r="183" spans="1:200" s="247" customFormat="1" x14ac:dyDescent="0.2">
      <c r="A183" s="267"/>
      <c r="B183" s="249"/>
      <c r="C183" s="252"/>
      <c r="Z183" s="255"/>
      <c r="AA183" s="250"/>
      <c r="AB183" s="249"/>
      <c r="AK183" s="249"/>
      <c r="AL183" s="249"/>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c r="BM183" s="249"/>
      <c r="BN183" s="249"/>
      <c r="BO183" s="249"/>
      <c r="BP183" s="249"/>
      <c r="BQ183" s="249"/>
      <c r="BR183" s="249"/>
      <c r="BS183" s="249"/>
      <c r="BT183" s="249"/>
      <c r="BU183" s="249"/>
      <c r="BV183" s="249"/>
      <c r="BW183" s="249"/>
      <c r="BX183" s="249"/>
      <c r="BY183" s="249"/>
      <c r="BZ183" s="249"/>
      <c r="CA183" s="249"/>
      <c r="CB183" s="249"/>
      <c r="CC183" s="249"/>
      <c r="CD183" s="249"/>
      <c r="CE183" s="249"/>
      <c r="CF183" s="249"/>
      <c r="CG183" s="249"/>
      <c r="CH183" s="249"/>
      <c r="CI183" s="249"/>
      <c r="CJ183" s="249"/>
      <c r="CK183" s="249"/>
      <c r="CL183" s="249"/>
      <c r="CM183" s="249"/>
      <c r="CN183" s="249"/>
      <c r="CO183" s="249"/>
      <c r="CP183" s="249"/>
      <c r="CQ183" s="249"/>
      <c r="CR183" s="249"/>
      <c r="CS183" s="249"/>
      <c r="CT183" s="249"/>
      <c r="CU183" s="249"/>
      <c r="CV183" s="249"/>
      <c r="CW183" s="249"/>
      <c r="CX183" s="249"/>
      <c r="CY183" s="249"/>
      <c r="CZ183" s="249"/>
      <c r="DA183" s="249"/>
      <c r="DB183" s="249"/>
      <c r="DC183" s="249"/>
      <c r="DD183" s="249"/>
      <c r="DE183" s="249"/>
      <c r="DF183" s="249"/>
      <c r="DG183" s="249"/>
      <c r="DH183" s="249"/>
      <c r="DI183" s="249"/>
      <c r="DJ183" s="249"/>
      <c r="DK183" s="249"/>
      <c r="DL183" s="249"/>
      <c r="DM183" s="249"/>
      <c r="DN183" s="249"/>
      <c r="DO183" s="249"/>
      <c r="DP183" s="249"/>
      <c r="DQ183" s="249"/>
      <c r="DR183" s="249"/>
      <c r="DS183" s="249"/>
      <c r="DT183" s="249"/>
      <c r="DU183" s="249"/>
      <c r="DV183" s="249"/>
      <c r="DW183" s="249"/>
      <c r="DX183" s="249"/>
      <c r="DY183" s="249"/>
      <c r="DZ183" s="249"/>
      <c r="EA183" s="249"/>
      <c r="EB183" s="249"/>
      <c r="EC183" s="249"/>
      <c r="ED183" s="249"/>
      <c r="EE183" s="249"/>
      <c r="EF183" s="249"/>
      <c r="EG183" s="249"/>
      <c r="EH183" s="249"/>
      <c r="EI183" s="249"/>
      <c r="EJ183" s="249"/>
      <c r="EK183" s="249"/>
      <c r="EL183" s="249"/>
      <c r="EM183" s="249"/>
      <c r="EN183" s="249"/>
      <c r="EO183" s="249"/>
      <c r="EP183" s="249"/>
      <c r="EQ183" s="249"/>
      <c r="ER183" s="249"/>
      <c r="ES183" s="249"/>
      <c r="ET183" s="249"/>
      <c r="EU183" s="249"/>
      <c r="EV183" s="249"/>
      <c r="EW183" s="249"/>
      <c r="EX183" s="249"/>
      <c r="EY183" s="249"/>
      <c r="EZ183" s="249"/>
      <c r="FA183" s="249"/>
      <c r="FB183" s="249"/>
      <c r="FC183" s="249"/>
      <c r="FD183" s="249"/>
      <c r="FE183" s="249"/>
      <c r="FF183" s="249"/>
      <c r="FG183" s="249"/>
      <c r="FH183" s="249"/>
      <c r="FI183" s="249"/>
      <c r="FJ183" s="249"/>
      <c r="FK183" s="249"/>
      <c r="FL183" s="249"/>
      <c r="FM183" s="249"/>
      <c r="FN183" s="249"/>
      <c r="FO183" s="249"/>
      <c r="FP183" s="249"/>
      <c r="FQ183" s="249"/>
      <c r="FR183" s="249"/>
      <c r="FS183" s="249"/>
      <c r="FT183" s="249"/>
      <c r="FU183" s="249"/>
      <c r="FV183" s="249"/>
      <c r="FW183" s="249"/>
      <c r="FX183" s="249"/>
      <c r="FY183" s="249"/>
      <c r="FZ183" s="249"/>
      <c r="GA183" s="249"/>
      <c r="GB183" s="249"/>
      <c r="GC183" s="249"/>
      <c r="GD183" s="249"/>
      <c r="GE183" s="249"/>
      <c r="GF183" s="249"/>
      <c r="GG183" s="249"/>
      <c r="GH183" s="249"/>
      <c r="GI183" s="249"/>
      <c r="GJ183" s="249"/>
      <c r="GK183" s="249"/>
      <c r="GL183" s="249"/>
      <c r="GM183" s="249"/>
      <c r="GN183" s="249"/>
      <c r="GO183" s="249"/>
      <c r="GP183" s="249"/>
      <c r="GQ183" s="249"/>
      <c r="GR183" s="249"/>
    </row>
    <row r="184" spans="1:200" s="247" customFormat="1" x14ac:dyDescent="0.2">
      <c r="A184" s="267"/>
      <c r="B184" s="249"/>
      <c r="C184" s="252"/>
      <c r="Z184" s="255"/>
      <c r="AA184" s="250"/>
      <c r="AB184" s="249"/>
      <c r="AK184" s="249"/>
      <c r="AL184" s="249"/>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c r="BM184" s="249"/>
      <c r="BN184" s="249"/>
      <c r="BO184" s="249"/>
      <c r="BP184" s="249"/>
      <c r="BQ184" s="249"/>
      <c r="BR184" s="249"/>
      <c r="BS184" s="249"/>
      <c r="BT184" s="249"/>
      <c r="BU184" s="249"/>
      <c r="BV184" s="249"/>
      <c r="BW184" s="249"/>
      <c r="BX184" s="249"/>
      <c r="BY184" s="249"/>
      <c r="BZ184" s="249"/>
      <c r="CA184" s="249"/>
      <c r="CB184" s="249"/>
      <c r="CC184" s="249"/>
      <c r="CD184" s="249"/>
      <c r="CE184" s="249"/>
      <c r="CF184" s="249"/>
      <c r="CG184" s="249"/>
      <c r="CH184" s="249"/>
      <c r="CI184" s="249"/>
      <c r="CJ184" s="249"/>
      <c r="CK184" s="249"/>
      <c r="CL184" s="249"/>
      <c r="CM184" s="249"/>
      <c r="CN184" s="249"/>
      <c r="CO184" s="249"/>
      <c r="CP184" s="249"/>
      <c r="CQ184" s="249"/>
      <c r="CR184" s="249"/>
      <c r="CS184" s="249"/>
      <c r="CT184" s="249"/>
      <c r="CU184" s="249"/>
      <c r="CV184" s="249"/>
      <c r="CW184" s="249"/>
      <c r="CX184" s="249"/>
      <c r="CY184" s="249"/>
      <c r="CZ184" s="249"/>
      <c r="DA184" s="249"/>
      <c r="DB184" s="249"/>
      <c r="DC184" s="249"/>
      <c r="DD184" s="249"/>
      <c r="DE184" s="249"/>
      <c r="DF184" s="249"/>
      <c r="DG184" s="249"/>
      <c r="DH184" s="249"/>
      <c r="DI184" s="249"/>
      <c r="DJ184" s="249"/>
      <c r="DK184" s="249"/>
      <c r="DL184" s="249"/>
      <c r="DM184" s="249"/>
      <c r="DN184" s="249"/>
      <c r="DO184" s="249"/>
      <c r="DP184" s="249"/>
      <c r="DQ184" s="249"/>
      <c r="DR184" s="249"/>
      <c r="DS184" s="249"/>
      <c r="DT184" s="249"/>
      <c r="DU184" s="249"/>
      <c r="DV184" s="249"/>
      <c r="DW184" s="249"/>
      <c r="DX184" s="249"/>
      <c r="DY184" s="249"/>
      <c r="DZ184" s="249"/>
      <c r="EA184" s="249"/>
      <c r="EB184" s="249"/>
      <c r="EC184" s="249"/>
      <c r="ED184" s="249"/>
      <c r="EE184" s="249"/>
      <c r="EF184" s="249"/>
      <c r="EG184" s="249"/>
      <c r="EH184" s="249"/>
      <c r="EI184" s="249"/>
      <c r="EJ184" s="249"/>
      <c r="EK184" s="249"/>
      <c r="EL184" s="249"/>
      <c r="EM184" s="249"/>
      <c r="EN184" s="249"/>
      <c r="EO184" s="249"/>
      <c r="EP184" s="249"/>
      <c r="EQ184" s="249"/>
      <c r="ER184" s="249"/>
      <c r="ES184" s="249"/>
      <c r="ET184" s="249"/>
      <c r="EU184" s="249"/>
      <c r="EV184" s="249"/>
      <c r="EW184" s="249"/>
      <c r="EX184" s="249"/>
      <c r="EY184" s="249"/>
      <c r="EZ184" s="249"/>
      <c r="FA184" s="249"/>
      <c r="FB184" s="249"/>
      <c r="FC184" s="249"/>
      <c r="FD184" s="249"/>
      <c r="FE184" s="249"/>
      <c r="FF184" s="249"/>
      <c r="FG184" s="249"/>
      <c r="FH184" s="249"/>
      <c r="FI184" s="249"/>
      <c r="FJ184" s="249"/>
      <c r="FK184" s="249"/>
      <c r="FL184" s="249"/>
      <c r="FM184" s="249"/>
      <c r="FN184" s="249"/>
      <c r="FO184" s="249"/>
      <c r="FP184" s="249"/>
      <c r="FQ184" s="249"/>
      <c r="FR184" s="249"/>
      <c r="FS184" s="249"/>
      <c r="FT184" s="249"/>
      <c r="FU184" s="249"/>
      <c r="FV184" s="249"/>
      <c r="FW184" s="249"/>
      <c r="FX184" s="249"/>
      <c r="FY184" s="249"/>
      <c r="FZ184" s="249"/>
      <c r="GA184" s="249"/>
      <c r="GB184" s="249"/>
      <c r="GC184" s="249"/>
      <c r="GD184" s="249"/>
      <c r="GE184" s="249"/>
      <c r="GF184" s="249"/>
      <c r="GG184" s="249"/>
      <c r="GH184" s="249"/>
      <c r="GI184" s="249"/>
      <c r="GJ184" s="249"/>
      <c r="GK184" s="249"/>
      <c r="GL184" s="249"/>
      <c r="GM184" s="249"/>
      <c r="GN184" s="249"/>
      <c r="GO184" s="249"/>
      <c r="GP184" s="249"/>
      <c r="GQ184" s="249"/>
      <c r="GR184" s="249"/>
    </row>
    <row r="185" spans="1:200" s="247" customFormat="1" x14ac:dyDescent="0.2">
      <c r="A185" s="267"/>
      <c r="B185" s="249"/>
      <c r="C185" s="252"/>
      <c r="Z185" s="255"/>
      <c r="AA185" s="250"/>
      <c r="AB185" s="249"/>
      <c r="AK185" s="249"/>
      <c r="AL185" s="249"/>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c r="BM185" s="249"/>
      <c r="BN185" s="249"/>
      <c r="BO185" s="249"/>
      <c r="BP185" s="249"/>
      <c r="BQ185" s="249"/>
      <c r="BR185" s="249"/>
      <c r="BS185" s="249"/>
      <c r="BT185" s="249"/>
      <c r="BU185" s="249"/>
      <c r="BV185" s="249"/>
      <c r="BW185" s="249"/>
      <c r="BX185" s="249"/>
      <c r="BY185" s="249"/>
      <c r="BZ185" s="249"/>
      <c r="CA185" s="249"/>
      <c r="CB185" s="249"/>
      <c r="CC185" s="249"/>
      <c r="CD185" s="249"/>
      <c r="CE185" s="249"/>
      <c r="CF185" s="249"/>
      <c r="CG185" s="249"/>
      <c r="CH185" s="249"/>
      <c r="CI185" s="249"/>
      <c r="CJ185" s="249"/>
      <c r="CK185" s="249"/>
      <c r="CL185" s="249"/>
      <c r="CM185" s="249"/>
      <c r="CN185" s="249"/>
      <c r="CO185" s="249"/>
      <c r="CP185" s="249"/>
      <c r="CQ185" s="249"/>
      <c r="CR185" s="249"/>
      <c r="CS185" s="249"/>
      <c r="CT185" s="249"/>
      <c r="CU185" s="249"/>
      <c r="CV185" s="249"/>
      <c r="CW185" s="249"/>
      <c r="CX185" s="249"/>
      <c r="CY185" s="249"/>
      <c r="CZ185" s="249"/>
      <c r="DA185" s="249"/>
      <c r="DB185" s="249"/>
      <c r="DC185" s="249"/>
      <c r="DD185" s="249"/>
      <c r="DE185" s="249"/>
      <c r="DF185" s="249"/>
      <c r="DG185" s="249"/>
      <c r="DH185" s="249"/>
      <c r="DI185" s="249"/>
      <c r="DJ185" s="249"/>
      <c r="DK185" s="249"/>
      <c r="DL185" s="249"/>
      <c r="DM185" s="249"/>
      <c r="DN185" s="249"/>
      <c r="DO185" s="249"/>
      <c r="DP185" s="249"/>
      <c r="DQ185" s="249"/>
      <c r="DR185" s="249"/>
      <c r="DS185" s="249"/>
      <c r="DT185" s="249"/>
      <c r="DU185" s="249"/>
      <c r="DV185" s="249"/>
      <c r="DW185" s="249"/>
      <c r="DX185" s="249"/>
      <c r="DY185" s="249"/>
      <c r="DZ185" s="249"/>
      <c r="EA185" s="249"/>
      <c r="EB185" s="249"/>
      <c r="EC185" s="249"/>
      <c r="ED185" s="249"/>
      <c r="EE185" s="249"/>
      <c r="EF185" s="249"/>
      <c r="EG185" s="249"/>
      <c r="EH185" s="249"/>
      <c r="EI185" s="249"/>
      <c r="EJ185" s="249"/>
      <c r="EK185" s="249"/>
      <c r="EL185" s="249"/>
      <c r="EM185" s="249"/>
      <c r="EN185" s="249"/>
      <c r="EO185" s="249"/>
      <c r="EP185" s="249"/>
      <c r="EQ185" s="249"/>
      <c r="ER185" s="249"/>
      <c r="ES185" s="249"/>
      <c r="ET185" s="249"/>
      <c r="EU185" s="249"/>
      <c r="EV185" s="249"/>
      <c r="EW185" s="249"/>
      <c r="EX185" s="249"/>
      <c r="EY185" s="249"/>
      <c r="EZ185" s="249"/>
      <c r="FA185" s="249"/>
      <c r="FB185" s="249"/>
      <c r="FC185" s="249"/>
      <c r="FD185" s="249"/>
      <c r="FE185" s="249"/>
      <c r="FF185" s="249"/>
      <c r="FG185" s="249"/>
      <c r="FH185" s="249"/>
      <c r="FI185" s="249"/>
      <c r="FJ185" s="249"/>
      <c r="FK185" s="249"/>
      <c r="FL185" s="249"/>
      <c r="FM185" s="249"/>
      <c r="FN185" s="249"/>
      <c r="FO185" s="249"/>
      <c r="FP185" s="249"/>
      <c r="FQ185" s="249"/>
      <c r="FR185" s="249"/>
      <c r="FS185" s="249"/>
      <c r="FT185" s="249"/>
      <c r="FU185" s="249"/>
      <c r="FV185" s="249"/>
      <c r="FW185" s="249"/>
      <c r="FX185" s="249"/>
      <c r="FY185" s="249"/>
      <c r="FZ185" s="249"/>
      <c r="GA185" s="249"/>
      <c r="GB185" s="249"/>
      <c r="GC185" s="249"/>
      <c r="GD185" s="249"/>
      <c r="GE185" s="249"/>
      <c r="GF185" s="249"/>
      <c r="GG185" s="249"/>
      <c r="GH185" s="249"/>
      <c r="GI185" s="249"/>
      <c r="GJ185" s="249"/>
      <c r="GK185" s="249"/>
      <c r="GL185" s="249"/>
      <c r="GM185" s="249"/>
      <c r="GN185" s="249"/>
      <c r="GO185" s="249"/>
      <c r="GP185" s="249"/>
      <c r="GQ185" s="249"/>
      <c r="GR185" s="249"/>
    </row>
    <row r="186" spans="1:200" s="247" customFormat="1" x14ac:dyDescent="0.2">
      <c r="A186" s="267"/>
      <c r="B186" s="249"/>
      <c r="C186" s="252"/>
      <c r="Z186" s="255"/>
      <c r="AA186" s="250"/>
      <c r="AB186" s="249"/>
      <c r="AK186" s="249"/>
      <c r="AL186" s="249"/>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c r="BM186" s="249"/>
      <c r="BN186" s="249"/>
      <c r="BO186" s="249"/>
      <c r="BP186" s="249"/>
      <c r="BQ186" s="249"/>
      <c r="BR186" s="249"/>
      <c r="BS186" s="249"/>
      <c r="BT186" s="249"/>
      <c r="BU186" s="249"/>
      <c r="BV186" s="249"/>
      <c r="BW186" s="249"/>
      <c r="BX186" s="249"/>
      <c r="BY186" s="249"/>
      <c r="BZ186" s="249"/>
      <c r="CA186" s="249"/>
      <c r="CB186" s="249"/>
      <c r="CC186" s="249"/>
      <c r="CD186" s="249"/>
      <c r="CE186" s="249"/>
      <c r="CF186" s="249"/>
      <c r="CG186" s="249"/>
      <c r="CH186" s="249"/>
      <c r="CI186" s="249"/>
      <c r="CJ186" s="249"/>
      <c r="CK186" s="249"/>
      <c r="CL186" s="249"/>
      <c r="CM186" s="249"/>
      <c r="CN186" s="249"/>
      <c r="CO186" s="249"/>
      <c r="CP186" s="249"/>
      <c r="CQ186" s="249"/>
      <c r="CR186" s="249"/>
      <c r="CS186" s="249"/>
      <c r="CT186" s="249"/>
      <c r="CU186" s="249"/>
      <c r="CV186" s="249"/>
      <c r="CW186" s="249"/>
      <c r="CX186" s="249"/>
      <c r="CY186" s="249"/>
      <c r="CZ186" s="249"/>
      <c r="DA186" s="249"/>
      <c r="DB186" s="249"/>
      <c r="DC186" s="249"/>
      <c r="DD186" s="249"/>
      <c r="DE186" s="249"/>
      <c r="DF186" s="249"/>
      <c r="DG186" s="249"/>
      <c r="DH186" s="249"/>
      <c r="DI186" s="249"/>
      <c r="DJ186" s="249"/>
      <c r="DK186" s="249"/>
      <c r="DL186" s="249"/>
      <c r="DM186" s="249"/>
      <c r="DN186" s="249"/>
      <c r="DO186" s="249"/>
      <c r="DP186" s="249"/>
      <c r="DQ186" s="249"/>
      <c r="DR186" s="249"/>
      <c r="DS186" s="249"/>
      <c r="DT186" s="249"/>
      <c r="DU186" s="249"/>
      <c r="DV186" s="249"/>
      <c r="DW186" s="249"/>
      <c r="DX186" s="249"/>
      <c r="DY186" s="249"/>
      <c r="DZ186" s="249"/>
      <c r="EA186" s="249"/>
      <c r="EB186" s="249"/>
      <c r="EC186" s="249"/>
      <c r="ED186" s="249"/>
      <c r="EE186" s="249"/>
      <c r="EF186" s="249"/>
      <c r="EG186" s="249"/>
      <c r="EH186" s="249"/>
      <c r="EI186" s="249"/>
      <c r="EJ186" s="249"/>
      <c r="EK186" s="249"/>
      <c r="EL186" s="249"/>
      <c r="EM186" s="249"/>
      <c r="EN186" s="249"/>
      <c r="EO186" s="249"/>
      <c r="EP186" s="249"/>
      <c r="EQ186" s="249"/>
      <c r="ER186" s="249"/>
      <c r="ES186" s="249"/>
      <c r="ET186" s="249"/>
      <c r="EU186" s="249"/>
      <c r="EV186" s="249"/>
      <c r="EW186" s="249"/>
      <c r="EX186" s="249"/>
      <c r="EY186" s="249"/>
      <c r="EZ186" s="249"/>
      <c r="FA186" s="249"/>
      <c r="FB186" s="249"/>
      <c r="FC186" s="249"/>
      <c r="FD186" s="249"/>
      <c r="FE186" s="249"/>
      <c r="FF186" s="249"/>
      <c r="FG186" s="249"/>
      <c r="FH186" s="249"/>
      <c r="FI186" s="249"/>
      <c r="FJ186" s="249"/>
      <c r="FK186" s="249"/>
      <c r="FL186" s="249"/>
      <c r="FM186" s="249"/>
      <c r="FN186" s="249"/>
      <c r="FO186" s="249"/>
      <c r="FP186" s="249"/>
      <c r="FQ186" s="249"/>
      <c r="FR186" s="249"/>
      <c r="FS186" s="249"/>
      <c r="FT186" s="249"/>
      <c r="FU186" s="249"/>
      <c r="FV186" s="249"/>
      <c r="FW186" s="249"/>
      <c r="FX186" s="249"/>
      <c r="FY186" s="249"/>
      <c r="FZ186" s="249"/>
      <c r="GA186" s="249"/>
      <c r="GB186" s="249"/>
      <c r="GC186" s="249"/>
      <c r="GD186" s="249"/>
      <c r="GE186" s="249"/>
      <c r="GF186" s="249"/>
      <c r="GG186" s="249"/>
      <c r="GH186" s="249"/>
      <c r="GI186" s="249"/>
      <c r="GJ186" s="249"/>
      <c r="GK186" s="249"/>
      <c r="GL186" s="249"/>
      <c r="GM186" s="249"/>
      <c r="GN186" s="249"/>
      <c r="GO186" s="249"/>
      <c r="GP186" s="249"/>
      <c r="GQ186" s="249"/>
      <c r="GR186" s="249"/>
    </row>
    <row r="187" spans="1:200" s="247" customFormat="1" x14ac:dyDescent="0.2">
      <c r="A187" s="267"/>
      <c r="B187" s="249"/>
      <c r="C187" s="252"/>
      <c r="Z187" s="255"/>
      <c r="AA187" s="250"/>
      <c r="AB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c r="BM187" s="249"/>
      <c r="BN187" s="249"/>
      <c r="BO187" s="249"/>
      <c r="BP187" s="249"/>
      <c r="BQ187" s="249"/>
      <c r="BR187" s="249"/>
      <c r="BS187" s="249"/>
      <c r="BT187" s="249"/>
      <c r="BU187" s="249"/>
      <c r="BV187" s="249"/>
      <c r="BW187" s="249"/>
      <c r="BX187" s="249"/>
      <c r="BY187" s="249"/>
      <c r="BZ187" s="249"/>
      <c r="CA187" s="249"/>
      <c r="CB187" s="249"/>
      <c r="CC187" s="249"/>
      <c r="CD187" s="249"/>
      <c r="CE187" s="249"/>
      <c r="CF187" s="249"/>
      <c r="CG187" s="249"/>
      <c r="CH187" s="249"/>
      <c r="CI187" s="249"/>
      <c r="CJ187" s="249"/>
      <c r="CK187" s="249"/>
      <c r="CL187" s="249"/>
      <c r="CM187" s="249"/>
      <c r="CN187" s="249"/>
      <c r="CO187" s="249"/>
      <c r="CP187" s="249"/>
      <c r="CQ187" s="249"/>
      <c r="CR187" s="249"/>
      <c r="CS187" s="249"/>
      <c r="CT187" s="249"/>
      <c r="CU187" s="249"/>
      <c r="CV187" s="249"/>
      <c r="CW187" s="249"/>
      <c r="CX187" s="249"/>
      <c r="CY187" s="249"/>
      <c r="CZ187" s="249"/>
      <c r="DA187" s="249"/>
      <c r="DB187" s="249"/>
      <c r="DC187" s="249"/>
      <c r="DD187" s="249"/>
      <c r="DE187" s="249"/>
      <c r="DF187" s="249"/>
      <c r="DG187" s="249"/>
      <c r="DH187" s="249"/>
      <c r="DI187" s="249"/>
      <c r="DJ187" s="249"/>
      <c r="DK187" s="249"/>
      <c r="DL187" s="249"/>
      <c r="DM187" s="249"/>
      <c r="DN187" s="249"/>
      <c r="DO187" s="249"/>
      <c r="DP187" s="249"/>
      <c r="DQ187" s="249"/>
      <c r="DR187" s="249"/>
      <c r="DS187" s="249"/>
      <c r="DT187" s="249"/>
      <c r="DU187" s="249"/>
      <c r="DV187" s="249"/>
      <c r="DW187" s="249"/>
      <c r="DX187" s="249"/>
      <c r="DY187" s="249"/>
      <c r="DZ187" s="249"/>
      <c r="EA187" s="249"/>
      <c r="EB187" s="249"/>
      <c r="EC187" s="249"/>
      <c r="ED187" s="249"/>
      <c r="EE187" s="249"/>
      <c r="EF187" s="249"/>
      <c r="EG187" s="249"/>
      <c r="EH187" s="249"/>
      <c r="EI187" s="249"/>
      <c r="EJ187" s="249"/>
      <c r="EK187" s="249"/>
      <c r="EL187" s="249"/>
      <c r="EM187" s="249"/>
      <c r="EN187" s="249"/>
      <c r="EO187" s="249"/>
      <c r="EP187" s="249"/>
      <c r="EQ187" s="249"/>
      <c r="ER187" s="249"/>
      <c r="ES187" s="249"/>
      <c r="ET187" s="249"/>
      <c r="EU187" s="249"/>
      <c r="EV187" s="249"/>
      <c r="EW187" s="249"/>
      <c r="EX187" s="249"/>
      <c r="EY187" s="249"/>
      <c r="EZ187" s="249"/>
      <c r="FA187" s="249"/>
      <c r="FB187" s="249"/>
      <c r="FC187" s="249"/>
      <c r="FD187" s="249"/>
      <c r="FE187" s="249"/>
      <c r="FF187" s="249"/>
      <c r="FG187" s="249"/>
      <c r="FH187" s="249"/>
      <c r="FI187" s="249"/>
      <c r="FJ187" s="249"/>
      <c r="FK187" s="249"/>
      <c r="FL187" s="249"/>
      <c r="FM187" s="249"/>
      <c r="FN187" s="249"/>
      <c r="FO187" s="249"/>
      <c r="FP187" s="249"/>
      <c r="FQ187" s="249"/>
      <c r="FR187" s="249"/>
      <c r="FS187" s="249"/>
      <c r="FT187" s="249"/>
      <c r="FU187" s="249"/>
      <c r="FV187" s="249"/>
      <c r="FW187" s="249"/>
      <c r="FX187" s="249"/>
      <c r="FY187" s="249"/>
      <c r="FZ187" s="249"/>
      <c r="GA187" s="249"/>
      <c r="GB187" s="249"/>
      <c r="GC187" s="249"/>
      <c r="GD187" s="249"/>
      <c r="GE187" s="249"/>
      <c r="GF187" s="249"/>
      <c r="GG187" s="249"/>
      <c r="GH187" s="249"/>
      <c r="GI187" s="249"/>
      <c r="GJ187" s="249"/>
      <c r="GK187" s="249"/>
      <c r="GL187" s="249"/>
      <c r="GM187" s="249"/>
      <c r="GN187" s="249"/>
      <c r="GO187" s="249"/>
      <c r="GP187" s="249"/>
      <c r="GQ187" s="249"/>
      <c r="GR187" s="249"/>
    </row>
    <row r="188" spans="1:200" s="247" customFormat="1" x14ac:dyDescent="0.2">
      <c r="A188" s="267"/>
      <c r="B188" s="249"/>
      <c r="C188" s="252"/>
      <c r="Z188" s="255"/>
      <c r="AA188" s="250"/>
      <c r="AB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c r="BM188" s="249"/>
      <c r="BN188" s="249"/>
      <c r="BO188" s="249"/>
      <c r="BP188" s="249"/>
      <c r="BQ188" s="249"/>
      <c r="BR188" s="249"/>
      <c r="BS188" s="249"/>
      <c r="BT188" s="249"/>
      <c r="BU188" s="249"/>
      <c r="BV188" s="249"/>
      <c r="BW188" s="249"/>
      <c r="BX188" s="249"/>
      <c r="BY188" s="249"/>
      <c r="BZ188" s="249"/>
      <c r="CA188" s="249"/>
      <c r="CB188" s="249"/>
      <c r="CC188" s="249"/>
      <c r="CD188" s="249"/>
      <c r="CE188" s="249"/>
      <c r="CF188" s="249"/>
      <c r="CG188" s="249"/>
      <c r="CH188" s="249"/>
      <c r="CI188" s="249"/>
      <c r="CJ188" s="249"/>
      <c r="CK188" s="249"/>
      <c r="CL188" s="249"/>
      <c r="CM188" s="249"/>
      <c r="CN188" s="249"/>
      <c r="CO188" s="249"/>
      <c r="CP188" s="249"/>
      <c r="CQ188" s="249"/>
      <c r="CR188" s="249"/>
      <c r="CS188" s="249"/>
      <c r="CT188" s="249"/>
      <c r="CU188" s="249"/>
      <c r="CV188" s="249"/>
      <c r="CW188" s="249"/>
      <c r="CX188" s="249"/>
      <c r="CY188" s="249"/>
      <c r="CZ188" s="249"/>
      <c r="DA188" s="249"/>
      <c r="DB188" s="249"/>
      <c r="DC188" s="249"/>
      <c r="DD188" s="249"/>
      <c r="DE188" s="249"/>
      <c r="DF188" s="249"/>
      <c r="DG188" s="249"/>
      <c r="DH188" s="249"/>
      <c r="DI188" s="249"/>
      <c r="DJ188" s="249"/>
      <c r="DK188" s="249"/>
      <c r="DL188" s="249"/>
      <c r="DM188" s="249"/>
      <c r="DN188" s="249"/>
      <c r="DO188" s="249"/>
      <c r="DP188" s="249"/>
      <c r="DQ188" s="249"/>
      <c r="DR188" s="249"/>
      <c r="DS188" s="249"/>
      <c r="DT188" s="249"/>
      <c r="DU188" s="249"/>
      <c r="DV188" s="249"/>
      <c r="DW188" s="249"/>
      <c r="DX188" s="249"/>
      <c r="DY188" s="249"/>
      <c r="DZ188" s="249"/>
      <c r="EA188" s="249"/>
      <c r="EB188" s="249"/>
      <c r="EC188" s="249"/>
      <c r="ED188" s="249"/>
      <c r="EE188" s="249"/>
      <c r="EF188" s="249"/>
      <c r="EG188" s="249"/>
      <c r="EH188" s="249"/>
      <c r="EI188" s="249"/>
      <c r="EJ188" s="249"/>
      <c r="EK188" s="249"/>
      <c r="EL188" s="249"/>
      <c r="EM188" s="249"/>
      <c r="EN188" s="249"/>
      <c r="EO188" s="249"/>
      <c r="EP188" s="249"/>
      <c r="EQ188" s="249"/>
      <c r="ER188" s="249"/>
      <c r="ES188" s="249"/>
      <c r="ET188" s="249"/>
      <c r="EU188" s="249"/>
      <c r="EV188" s="249"/>
      <c r="EW188" s="249"/>
      <c r="EX188" s="249"/>
      <c r="EY188" s="249"/>
      <c r="EZ188" s="249"/>
      <c r="FA188" s="249"/>
      <c r="FB188" s="249"/>
      <c r="FC188" s="249"/>
      <c r="FD188" s="249"/>
      <c r="FE188" s="249"/>
      <c r="FF188" s="249"/>
      <c r="FG188" s="249"/>
      <c r="FH188" s="249"/>
      <c r="FI188" s="249"/>
      <c r="FJ188" s="249"/>
      <c r="FK188" s="249"/>
      <c r="FL188" s="249"/>
      <c r="FM188" s="249"/>
      <c r="FN188" s="249"/>
      <c r="FO188" s="249"/>
      <c r="FP188" s="249"/>
      <c r="FQ188" s="249"/>
      <c r="FR188" s="249"/>
      <c r="FS188" s="249"/>
      <c r="FT188" s="249"/>
      <c r="FU188" s="249"/>
      <c r="FV188" s="249"/>
      <c r="FW188" s="249"/>
      <c r="FX188" s="249"/>
      <c r="FY188" s="249"/>
      <c r="FZ188" s="249"/>
      <c r="GA188" s="249"/>
      <c r="GB188" s="249"/>
      <c r="GC188" s="249"/>
      <c r="GD188" s="249"/>
      <c r="GE188" s="249"/>
      <c r="GF188" s="249"/>
      <c r="GG188" s="249"/>
      <c r="GH188" s="249"/>
      <c r="GI188" s="249"/>
      <c r="GJ188" s="249"/>
      <c r="GK188" s="249"/>
      <c r="GL188" s="249"/>
      <c r="GM188" s="249"/>
      <c r="GN188" s="249"/>
      <c r="GO188" s="249"/>
      <c r="GP188" s="249"/>
      <c r="GQ188" s="249"/>
      <c r="GR188" s="249"/>
    </row>
    <row r="189" spans="1:200" s="247" customFormat="1" x14ac:dyDescent="0.2">
      <c r="A189" s="267"/>
      <c r="B189" s="249"/>
      <c r="C189" s="252"/>
      <c r="Z189" s="255"/>
      <c r="AA189" s="250"/>
      <c r="AB189" s="249"/>
      <c r="AK189" s="249"/>
      <c r="AL189" s="249"/>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c r="BM189" s="249"/>
      <c r="BN189" s="249"/>
      <c r="BO189" s="249"/>
      <c r="BP189" s="249"/>
      <c r="BQ189" s="249"/>
      <c r="BR189" s="249"/>
      <c r="BS189" s="249"/>
      <c r="BT189" s="249"/>
      <c r="BU189" s="249"/>
      <c r="BV189" s="249"/>
      <c r="BW189" s="249"/>
      <c r="BX189" s="249"/>
      <c r="BY189" s="249"/>
      <c r="BZ189" s="249"/>
      <c r="CA189" s="249"/>
      <c r="CB189" s="249"/>
      <c r="CC189" s="249"/>
      <c r="CD189" s="249"/>
      <c r="CE189" s="249"/>
      <c r="CF189" s="249"/>
      <c r="CG189" s="249"/>
      <c r="CH189" s="249"/>
      <c r="CI189" s="249"/>
      <c r="CJ189" s="249"/>
      <c r="CK189" s="249"/>
      <c r="CL189" s="249"/>
      <c r="CM189" s="249"/>
      <c r="CN189" s="249"/>
      <c r="CO189" s="249"/>
      <c r="CP189" s="249"/>
      <c r="CQ189" s="249"/>
      <c r="CR189" s="249"/>
      <c r="CS189" s="249"/>
      <c r="CT189" s="249"/>
      <c r="CU189" s="249"/>
      <c r="CV189" s="249"/>
      <c r="CW189" s="249"/>
      <c r="CX189" s="249"/>
      <c r="CY189" s="249"/>
      <c r="CZ189" s="249"/>
      <c r="DA189" s="249"/>
      <c r="DB189" s="249"/>
      <c r="DC189" s="249"/>
      <c r="DD189" s="249"/>
      <c r="DE189" s="249"/>
      <c r="DF189" s="249"/>
      <c r="DG189" s="249"/>
      <c r="DH189" s="249"/>
      <c r="DI189" s="249"/>
      <c r="DJ189" s="249"/>
      <c r="DK189" s="249"/>
      <c r="DL189" s="249"/>
      <c r="DM189" s="249"/>
      <c r="DN189" s="249"/>
      <c r="DO189" s="249"/>
      <c r="DP189" s="249"/>
      <c r="DQ189" s="249"/>
      <c r="DR189" s="249"/>
      <c r="DS189" s="249"/>
      <c r="DT189" s="249"/>
      <c r="DU189" s="249"/>
      <c r="DV189" s="249"/>
      <c r="DW189" s="249"/>
      <c r="DX189" s="249"/>
      <c r="DY189" s="249"/>
      <c r="DZ189" s="249"/>
      <c r="EA189" s="249"/>
      <c r="EB189" s="249"/>
      <c r="EC189" s="249"/>
      <c r="ED189" s="249"/>
      <c r="EE189" s="249"/>
      <c r="EF189" s="249"/>
      <c r="EG189" s="249"/>
      <c r="EH189" s="249"/>
      <c r="EI189" s="249"/>
      <c r="EJ189" s="249"/>
      <c r="EK189" s="249"/>
      <c r="EL189" s="249"/>
      <c r="EM189" s="249"/>
      <c r="EN189" s="249"/>
      <c r="EO189" s="249"/>
      <c r="EP189" s="249"/>
      <c r="EQ189" s="249"/>
      <c r="ER189" s="249"/>
      <c r="ES189" s="249"/>
      <c r="ET189" s="249"/>
      <c r="EU189" s="249"/>
      <c r="EV189" s="249"/>
      <c r="EW189" s="249"/>
      <c r="EX189" s="249"/>
      <c r="EY189" s="249"/>
      <c r="EZ189" s="249"/>
      <c r="FA189" s="249"/>
      <c r="FB189" s="249"/>
      <c r="FC189" s="249"/>
      <c r="FD189" s="249"/>
      <c r="FE189" s="249"/>
      <c r="FF189" s="249"/>
      <c r="FG189" s="249"/>
      <c r="FH189" s="249"/>
      <c r="FI189" s="249"/>
      <c r="FJ189" s="249"/>
      <c r="FK189" s="249"/>
      <c r="FL189" s="249"/>
      <c r="FM189" s="249"/>
      <c r="FN189" s="249"/>
      <c r="FO189" s="249"/>
      <c r="FP189" s="249"/>
      <c r="FQ189" s="249"/>
      <c r="FR189" s="249"/>
      <c r="FS189" s="249"/>
      <c r="FT189" s="249"/>
      <c r="FU189" s="249"/>
      <c r="FV189" s="249"/>
      <c r="FW189" s="249"/>
      <c r="FX189" s="249"/>
      <c r="FY189" s="249"/>
      <c r="FZ189" s="249"/>
      <c r="GA189" s="249"/>
      <c r="GB189" s="249"/>
      <c r="GC189" s="249"/>
      <c r="GD189" s="249"/>
      <c r="GE189" s="249"/>
      <c r="GF189" s="249"/>
      <c r="GG189" s="249"/>
      <c r="GH189" s="249"/>
      <c r="GI189" s="249"/>
      <c r="GJ189" s="249"/>
      <c r="GK189" s="249"/>
      <c r="GL189" s="249"/>
      <c r="GM189" s="249"/>
      <c r="GN189" s="249"/>
      <c r="GO189" s="249"/>
      <c r="GP189" s="249"/>
      <c r="GQ189" s="249"/>
      <c r="GR189" s="249"/>
    </row>
    <row r="190" spans="1:200" s="247" customFormat="1" x14ac:dyDescent="0.2">
      <c r="A190" s="267"/>
      <c r="B190" s="249"/>
      <c r="C190" s="252"/>
      <c r="Z190" s="255"/>
      <c r="AA190" s="250"/>
      <c r="AB190" s="249"/>
      <c r="AK190" s="249"/>
      <c r="AL190" s="249"/>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c r="BM190" s="249"/>
      <c r="BN190" s="249"/>
      <c r="BO190" s="249"/>
      <c r="BP190" s="249"/>
      <c r="BQ190" s="249"/>
      <c r="BR190" s="249"/>
      <c r="BS190" s="249"/>
      <c r="BT190" s="249"/>
      <c r="BU190" s="249"/>
      <c r="BV190" s="249"/>
      <c r="BW190" s="249"/>
      <c r="BX190" s="249"/>
      <c r="BY190" s="249"/>
      <c r="BZ190" s="249"/>
      <c r="CA190" s="249"/>
      <c r="CB190" s="249"/>
      <c r="CC190" s="249"/>
      <c r="CD190" s="249"/>
      <c r="CE190" s="249"/>
      <c r="CF190" s="249"/>
      <c r="CG190" s="249"/>
      <c r="CH190" s="249"/>
      <c r="CI190" s="249"/>
      <c r="CJ190" s="249"/>
      <c r="CK190" s="249"/>
      <c r="CL190" s="249"/>
      <c r="CM190" s="249"/>
      <c r="CN190" s="249"/>
      <c r="CO190" s="249"/>
      <c r="CP190" s="249"/>
      <c r="CQ190" s="249"/>
      <c r="CR190" s="249"/>
      <c r="CS190" s="249"/>
      <c r="CT190" s="249"/>
      <c r="CU190" s="249"/>
      <c r="CV190" s="249"/>
      <c r="CW190" s="249"/>
      <c r="CX190" s="249"/>
      <c r="CY190" s="249"/>
      <c r="CZ190" s="249"/>
      <c r="DA190" s="249"/>
      <c r="DB190" s="249"/>
      <c r="DC190" s="249"/>
      <c r="DD190" s="249"/>
      <c r="DE190" s="249"/>
      <c r="DF190" s="249"/>
      <c r="DG190" s="249"/>
      <c r="DH190" s="249"/>
      <c r="DI190" s="249"/>
      <c r="DJ190" s="249"/>
      <c r="DK190" s="249"/>
      <c r="DL190" s="249"/>
      <c r="DM190" s="249"/>
      <c r="DN190" s="249"/>
      <c r="DO190" s="249"/>
      <c r="DP190" s="249"/>
      <c r="DQ190" s="249"/>
      <c r="DR190" s="249"/>
      <c r="DS190" s="249"/>
      <c r="DT190" s="249"/>
      <c r="DU190" s="249"/>
      <c r="DV190" s="249"/>
      <c r="DW190" s="249"/>
      <c r="DX190" s="249"/>
      <c r="DY190" s="249"/>
      <c r="DZ190" s="249"/>
      <c r="EA190" s="249"/>
      <c r="EB190" s="249"/>
      <c r="EC190" s="249"/>
      <c r="ED190" s="249"/>
      <c r="EE190" s="249"/>
      <c r="EF190" s="249"/>
      <c r="EG190" s="249"/>
      <c r="EH190" s="249"/>
      <c r="EI190" s="249"/>
      <c r="EJ190" s="249"/>
      <c r="EK190" s="249"/>
      <c r="EL190" s="249"/>
      <c r="EM190" s="249"/>
      <c r="EN190" s="249"/>
      <c r="EO190" s="249"/>
      <c r="EP190" s="249"/>
      <c r="EQ190" s="249"/>
      <c r="ER190" s="249"/>
      <c r="ES190" s="249"/>
      <c r="ET190" s="249"/>
      <c r="EU190" s="249"/>
      <c r="EV190" s="249"/>
      <c r="EW190" s="249"/>
      <c r="EX190" s="249"/>
      <c r="EY190" s="249"/>
      <c r="EZ190" s="249"/>
      <c r="FA190" s="249"/>
      <c r="FB190" s="249"/>
      <c r="FC190" s="249"/>
      <c r="FD190" s="249"/>
      <c r="FE190" s="249"/>
      <c r="FF190" s="249"/>
      <c r="FG190" s="249"/>
      <c r="FH190" s="249"/>
      <c r="FI190" s="249"/>
      <c r="FJ190" s="249"/>
      <c r="FK190" s="249"/>
      <c r="FL190" s="249"/>
      <c r="FM190" s="249"/>
      <c r="FN190" s="249"/>
      <c r="FO190" s="249"/>
      <c r="FP190" s="249"/>
      <c r="FQ190" s="249"/>
      <c r="FR190" s="249"/>
      <c r="FS190" s="249"/>
      <c r="FT190" s="249"/>
      <c r="FU190" s="249"/>
      <c r="FV190" s="249"/>
      <c r="FW190" s="249"/>
      <c r="FX190" s="249"/>
      <c r="FY190" s="249"/>
      <c r="FZ190" s="249"/>
      <c r="GA190" s="249"/>
      <c r="GB190" s="249"/>
      <c r="GC190" s="249"/>
      <c r="GD190" s="249"/>
      <c r="GE190" s="249"/>
      <c r="GF190" s="249"/>
      <c r="GG190" s="249"/>
      <c r="GH190" s="249"/>
      <c r="GI190" s="249"/>
      <c r="GJ190" s="249"/>
      <c r="GK190" s="249"/>
      <c r="GL190" s="249"/>
      <c r="GM190" s="249"/>
      <c r="GN190" s="249"/>
      <c r="GO190" s="249"/>
      <c r="GP190" s="249"/>
      <c r="GQ190" s="249"/>
      <c r="GR190" s="249"/>
    </row>
    <row r="191" spans="1:200" s="247" customFormat="1" x14ac:dyDescent="0.2">
      <c r="A191" s="267"/>
      <c r="B191" s="249"/>
      <c r="C191" s="252"/>
      <c r="Z191" s="255"/>
      <c r="AA191" s="250"/>
      <c r="AB191" s="249"/>
      <c r="AK191" s="249"/>
      <c r="AL191" s="249"/>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c r="BM191" s="249"/>
      <c r="BN191" s="249"/>
      <c r="BO191" s="249"/>
      <c r="BP191" s="249"/>
      <c r="BQ191" s="249"/>
      <c r="BR191" s="249"/>
      <c r="BS191" s="249"/>
      <c r="BT191" s="249"/>
      <c r="BU191" s="249"/>
      <c r="BV191" s="249"/>
      <c r="BW191" s="249"/>
      <c r="BX191" s="249"/>
      <c r="BY191" s="249"/>
      <c r="BZ191" s="249"/>
      <c r="CA191" s="249"/>
      <c r="CB191" s="249"/>
      <c r="CC191" s="249"/>
      <c r="CD191" s="249"/>
      <c r="CE191" s="249"/>
      <c r="CF191" s="249"/>
      <c r="CG191" s="249"/>
      <c r="CH191" s="249"/>
      <c r="CI191" s="249"/>
      <c r="CJ191" s="249"/>
      <c r="CK191" s="249"/>
      <c r="CL191" s="249"/>
      <c r="CM191" s="249"/>
      <c r="CN191" s="249"/>
      <c r="CO191" s="249"/>
      <c r="CP191" s="249"/>
      <c r="CQ191" s="249"/>
      <c r="CR191" s="249"/>
      <c r="CS191" s="249"/>
      <c r="CT191" s="249"/>
      <c r="CU191" s="249"/>
      <c r="CV191" s="249"/>
      <c r="CW191" s="249"/>
      <c r="CX191" s="249"/>
      <c r="CY191" s="249"/>
      <c r="CZ191" s="249"/>
      <c r="DA191" s="249"/>
      <c r="DB191" s="249"/>
      <c r="DC191" s="249"/>
      <c r="DD191" s="249"/>
      <c r="DE191" s="249"/>
      <c r="DF191" s="249"/>
      <c r="DG191" s="249"/>
      <c r="DH191" s="249"/>
      <c r="DI191" s="249"/>
      <c r="DJ191" s="249"/>
      <c r="DK191" s="249"/>
      <c r="DL191" s="249"/>
      <c r="DM191" s="249"/>
      <c r="DN191" s="249"/>
      <c r="DO191" s="249"/>
      <c r="DP191" s="249"/>
      <c r="DQ191" s="249"/>
      <c r="DR191" s="249"/>
      <c r="DS191" s="249"/>
      <c r="DT191" s="249"/>
      <c r="DU191" s="249"/>
      <c r="DV191" s="249"/>
      <c r="DW191" s="249"/>
      <c r="DX191" s="249"/>
      <c r="DY191" s="249"/>
      <c r="DZ191" s="249"/>
      <c r="EA191" s="249"/>
      <c r="EB191" s="249"/>
      <c r="EC191" s="249"/>
      <c r="ED191" s="249"/>
      <c r="EE191" s="249"/>
      <c r="EF191" s="249"/>
      <c r="EG191" s="249"/>
      <c r="EH191" s="249"/>
      <c r="EI191" s="249"/>
      <c r="EJ191" s="249"/>
      <c r="EK191" s="249"/>
      <c r="EL191" s="249"/>
      <c r="EM191" s="249"/>
      <c r="EN191" s="249"/>
      <c r="EO191" s="249"/>
      <c r="EP191" s="249"/>
      <c r="EQ191" s="249"/>
      <c r="ER191" s="249"/>
      <c r="ES191" s="249"/>
      <c r="ET191" s="249"/>
      <c r="EU191" s="249"/>
      <c r="EV191" s="249"/>
      <c r="EW191" s="249"/>
      <c r="EX191" s="249"/>
      <c r="EY191" s="249"/>
      <c r="EZ191" s="249"/>
      <c r="FA191" s="249"/>
      <c r="FB191" s="249"/>
      <c r="FC191" s="249"/>
      <c r="FD191" s="249"/>
      <c r="FE191" s="249"/>
      <c r="FF191" s="249"/>
      <c r="FG191" s="249"/>
      <c r="FH191" s="249"/>
      <c r="FI191" s="249"/>
      <c r="FJ191" s="249"/>
      <c r="FK191" s="249"/>
      <c r="FL191" s="249"/>
      <c r="FM191" s="249"/>
      <c r="FN191" s="249"/>
      <c r="FO191" s="249"/>
      <c r="FP191" s="249"/>
      <c r="FQ191" s="249"/>
      <c r="FR191" s="249"/>
      <c r="FS191" s="249"/>
      <c r="FT191" s="249"/>
      <c r="FU191" s="249"/>
      <c r="FV191" s="249"/>
      <c r="FW191" s="249"/>
      <c r="FX191" s="249"/>
      <c r="FY191" s="249"/>
      <c r="FZ191" s="249"/>
      <c r="GA191" s="249"/>
      <c r="GB191" s="249"/>
      <c r="GC191" s="249"/>
      <c r="GD191" s="249"/>
      <c r="GE191" s="249"/>
      <c r="GF191" s="249"/>
      <c r="GG191" s="249"/>
      <c r="GH191" s="249"/>
      <c r="GI191" s="249"/>
      <c r="GJ191" s="249"/>
      <c r="GK191" s="249"/>
      <c r="GL191" s="249"/>
      <c r="GM191" s="249"/>
      <c r="GN191" s="249"/>
      <c r="GO191" s="249"/>
      <c r="GP191" s="249"/>
      <c r="GQ191" s="249"/>
      <c r="GR191" s="249"/>
    </row>
    <row r="192" spans="1:200" s="247" customFormat="1" x14ac:dyDescent="0.2">
      <c r="A192" s="267"/>
      <c r="B192" s="249"/>
      <c r="C192" s="252"/>
      <c r="Z192" s="255"/>
      <c r="AA192" s="250"/>
      <c r="AB192" s="249"/>
      <c r="AK192" s="249"/>
      <c r="AL192" s="249"/>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c r="BM192" s="249"/>
      <c r="BN192" s="249"/>
      <c r="BO192" s="249"/>
      <c r="BP192" s="249"/>
      <c r="BQ192" s="249"/>
      <c r="BR192" s="249"/>
      <c r="BS192" s="249"/>
      <c r="BT192" s="249"/>
      <c r="BU192" s="249"/>
      <c r="BV192" s="249"/>
      <c r="BW192" s="249"/>
      <c r="BX192" s="249"/>
      <c r="BY192" s="249"/>
      <c r="BZ192" s="249"/>
      <c r="CA192" s="249"/>
      <c r="CB192" s="249"/>
      <c r="CC192" s="249"/>
      <c r="CD192" s="249"/>
      <c r="CE192" s="249"/>
      <c r="CF192" s="249"/>
      <c r="CG192" s="249"/>
      <c r="CH192" s="249"/>
      <c r="CI192" s="249"/>
      <c r="CJ192" s="249"/>
      <c r="CK192" s="249"/>
      <c r="CL192" s="249"/>
      <c r="CM192" s="249"/>
      <c r="CN192" s="249"/>
      <c r="CO192" s="249"/>
      <c r="CP192" s="249"/>
      <c r="CQ192" s="249"/>
      <c r="CR192" s="249"/>
      <c r="CS192" s="249"/>
      <c r="CT192" s="249"/>
      <c r="CU192" s="249"/>
      <c r="CV192" s="249"/>
      <c r="CW192" s="249"/>
      <c r="CX192" s="249"/>
      <c r="CY192" s="249"/>
      <c r="CZ192" s="249"/>
      <c r="DA192" s="249"/>
      <c r="DB192" s="249"/>
      <c r="DC192" s="249"/>
      <c r="DD192" s="249"/>
      <c r="DE192" s="249"/>
      <c r="DF192" s="249"/>
      <c r="DG192" s="249"/>
      <c r="DH192" s="249"/>
      <c r="DI192" s="249"/>
      <c r="DJ192" s="249"/>
      <c r="DK192" s="249"/>
      <c r="DL192" s="249"/>
      <c r="DM192" s="249"/>
      <c r="DN192" s="249"/>
      <c r="DO192" s="249"/>
      <c r="DP192" s="249"/>
      <c r="DQ192" s="249"/>
      <c r="DR192" s="249"/>
      <c r="DS192" s="249"/>
      <c r="DT192" s="249"/>
      <c r="DU192" s="249"/>
      <c r="DV192" s="249"/>
      <c r="DW192" s="249"/>
      <c r="DX192" s="249"/>
      <c r="DY192" s="249"/>
      <c r="DZ192" s="249"/>
      <c r="EA192" s="249"/>
      <c r="EB192" s="249"/>
      <c r="EC192" s="249"/>
      <c r="ED192" s="249"/>
      <c r="EE192" s="249"/>
      <c r="EF192" s="249"/>
      <c r="EG192" s="249"/>
      <c r="EH192" s="249"/>
      <c r="EI192" s="249"/>
      <c r="EJ192" s="249"/>
      <c r="EK192" s="249"/>
      <c r="EL192" s="249"/>
      <c r="EM192" s="249"/>
      <c r="EN192" s="249"/>
      <c r="EO192" s="249"/>
      <c r="EP192" s="249"/>
      <c r="EQ192" s="249"/>
      <c r="ER192" s="249"/>
      <c r="ES192" s="249"/>
      <c r="ET192" s="249"/>
      <c r="EU192" s="249"/>
      <c r="EV192" s="249"/>
      <c r="EW192" s="249"/>
      <c r="EX192" s="249"/>
      <c r="EY192" s="249"/>
      <c r="EZ192" s="249"/>
      <c r="FA192" s="249"/>
      <c r="FB192" s="249"/>
      <c r="FC192" s="249"/>
      <c r="FD192" s="249"/>
      <c r="FE192" s="249"/>
      <c r="FF192" s="249"/>
      <c r="FG192" s="249"/>
      <c r="FH192" s="249"/>
      <c r="FI192" s="249"/>
      <c r="FJ192" s="249"/>
      <c r="FK192" s="249"/>
      <c r="FL192" s="249"/>
      <c r="FM192" s="249"/>
      <c r="FN192" s="249"/>
      <c r="FO192" s="249"/>
      <c r="FP192" s="249"/>
      <c r="FQ192" s="249"/>
      <c r="FR192" s="249"/>
      <c r="FS192" s="249"/>
      <c r="FT192" s="249"/>
      <c r="FU192" s="249"/>
      <c r="FV192" s="249"/>
      <c r="FW192" s="249"/>
      <c r="FX192" s="249"/>
      <c r="FY192" s="249"/>
      <c r="FZ192" s="249"/>
      <c r="GA192" s="249"/>
      <c r="GB192" s="249"/>
      <c r="GC192" s="249"/>
      <c r="GD192" s="249"/>
      <c r="GE192" s="249"/>
      <c r="GF192" s="249"/>
      <c r="GG192" s="249"/>
      <c r="GH192" s="249"/>
      <c r="GI192" s="249"/>
      <c r="GJ192" s="249"/>
      <c r="GK192" s="249"/>
      <c r="GL192" s="249"/>
      <c r="GM192" s="249"/>
      <c r="GN192" s="249"/>
      <c r="GO192" s="249"/>
      <c r="GP192" s="249"/>
      <c r="GQ192" s="249"/>
      <c r="GR192" s="249"/>
    </row>
    <row r="193" spans="1:200" s="247" customFormat="1" x14ac:dyDescent="0.2">
      <c r="A193" s="267"/>
      <c r="B193" s="249"/>
      <c r="C193" s="252"/>
      <c r="Z193" s="255"/>
      <c r="AA193" s="250"/>
      <c r="AB193" s="249"/>
      <c r="AK193" s="249"/>
      <c r="AL193" s="249"/>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c r="BM193" s="249"/>
      <c r="BN193" s="249"/>
      <c r="BO193" s="249"/>
      <c r="BP193" s="249"/>
      <c r="BQ193" s="249"/>
      <c r="BR193" s="249"/>
      <c r="BS193" s="249"/>
      <c r="BT193" s="249"/>
      <c r="BU193" s="249"/>
      <c r="BV193" s="249"/>
      <c r="BW193" s="249"/>
      <c r="BX193" s="249"/>
      <c r="BY193" s="249"/>
      <c r="BZ193" s="249"/>
      <c r="CA193" s="249"/>
      <c r="CB193" s="249"/>
      <c r="CC193" s="249"/>
      <c r="CD193" s="249"/>
      <c r="CE193" s="249"/>
      <c r="CF193" s="249"/>
      <c r="CG193" s="249"/>
      <c r="CH193" s="249"/>
      <c r="CI193" s="249"/>
      <c r="CJ193" s="249"/>
      <c r="CK193" s="249"/>
      <c r="CL193" s="249"/>
      <c r="CM193" s="249"/>
      <c r="CN193" s="249"/>
      <c r="CO193" s="249"/>
      <c r="CP193" s="249"/>
      <c r="CQ193" s="249"/>
      <c r="CR193" s="249"/>
      <c r="CS193" s="249"/>
      <c r="CT193" s="249"/>
      <c r="CU193" s="249"/>
      <c r="CV193" s="249"/>
      <c r="CW193" s="249"/>
      <c r="CX193" s="249"/>
      <c r="CY193" s="249"/>
      <c r="CZ193" s="249"/>
      <c r="DA193" s="249"/>
      <c r="DB193" s="249"/>
      <c r="DC193" s="249"/>
      <c r="DD193" s="249"/>
      <c r="DE193" s="249"/>
      <c r="DF193" s="249"/>
      <c r="DG193" s="249"/>
      <c r="DH193" s="249"/>
      <c r="DI193" s="249"/>
      <c r="DJ193" s="249"/>
      <c r="DK193" s="249"/>
      <c r="DL193" s="249"/>
      <c r="DM193" s="249"/>
      <c r="DN193" s="249"/>
      <c r="DO193" s="249"/>
      <c r="DP193" s="249"/>
      <c r="DQ193" s="249"/>
      <c r="DR193" s="249"/>
      <c r="DS193" s="249"/>
      <c r="DT193" s="249"/>
      <c r="DU193" s="249"/>
      <c r="DV193" s="249"/>
      <c r="DW193" s="249"/>
      <c r="DX193" s="249"/>
      <c r="DY193" s="249"/>
      <c r="DZ193" s="249"/>
      <c r="EA193" s="249"/>
      <c r="EB193" s="249"/>
      <c r="EC193" s="249"/>
      <c r="ED193" s="249"/>
      <c r="EE193" s="249"/>
      <c r="EF193" s="249"/>
      <c r="EG193" s="249"/>
      <c r="EH193" s="249"/>
      <c r="EI193" s="249"/>
      <c r="EJ193" s="249"/>
      <c r="EK193" s="249"/>
      <c r="EL193" s="249"/>
      <c r="EM193" s="249"/>
      <c r="EN193" s="249"/>
      <c r="EO193" s="249"/>
      <c r="EP193" s="249"/>
      <c r="EQ193" s="249"/>
      <c r="ER193" s="249"/>
      <c r="ES193" s="249"/>
      <c r="ET193" s="249"/>
      <c r="EU193" s="249"/>
      <c r="EV193" s="249"/>
      <c r="EW193" s="249"/>
      <c r="EX193" s="249"/>
      <c r="EY193" s="249"/>
      <c r="EZ193" s="249"/>
      <c r="FA193" s="249"/>
      <c r="FB193" s="249"/>
      <c r="FC193" s="249"/>
      <c r="FD193" s="249"/>
      <c r="FE193" s="249"/>
      <c r="FF193" s="249"/>
      <c r="FG193" s="249"/>
      <c r="FH193" s="249"/>
      <c r="FI193" s="249"/>
      <c r="FJ193" s="249"/>
      <c r="FK193" s="249"/>
      <c r="FL193" s="249"/>
      <c r="FM193" s="249"/>
      <c r="FN193" s="249"/>
      <c r="FO193" s="249"/>
      <c r="FP193" s="249"/>
      <c r="FQ193" s="249"/>
      <c r="FR193" s="249"/>
      <c r="FS193" s="249"/>
      <c r="FT193" s="249"/>
      <c r="FU193" s="249"/>
      <c r="FV193" s="249"/>
      <c r="FW193" s="249"/>
      <c r="FX193" s="249"/>
      <c r="FY193" s="249"/>
      <c r="FZ193" s="249"/>
      <c r="GA193" s="249"/>
      <c r="GB193" s="249"/>
      <c r="GC193" s="249"/>
      <c r="GD193" s="249"/>
      <c r="GE193" s="249"/>
      <c r="GF193" s="249"/>
      <c r="GG193" s="249"/>
      <c r="GH193" s="249"/>
      <c r="GI193" s="249"/>
      <c r="GJ193" s="249"/>
      <c r="GK193" s="249"/>
      <c r="GL193" s="249"/>
      <c r="GM193" s="249"/>
      <c r="GN193" s="249"/>
      <c r="GO193" s="249"/>
      <c r="GP193" s="249"/>
      <c r="GQ193" s="249"/>
      <c r="GR193" s="249"/>
    </row>
    <row r="194" spans="1:200" s="247" customFormat="1" x14ac:dyDescent="0.2">
      <c r="A194" s="267"/>
      <c r="B194" s="249"/>
      <c r="C194" s="252"/>
      <c r="Z194" s="255"/>
      <c r="AA194" s="250"/>
      <c r="AB194" s="249"/>
      <c r="AK194" s="249"/>
      <c r="AL194" s="249"/>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249"/>
      <c r="BW194" s="249"/>
      <c r="BX194" s="249"/>
      <c r="BY194" s="249"/>
      <c r="BZ194" s="249"/>
      <c r="CA194" s="249"/>
      <c r="CB194" s="249"/>
      <c r="CC194" s="249"/>
      <c r="CD194" s="249"/>
      <c r="CE194" s="249"/>
      <c r="CF194" s="249"/>
      <c r="CG194" s="249"/>
      <c r="CH194" s="249"/>
      <c r="CI194" s="249"/>
      <c r="CJ194" s="249"/>
      <c r="CK194" s="249"/>
      <c r="CL194" s="249"/>
      <c r="CM194" s="249"/>
      <c r="CN194" s="249"/>
      <c r="CO194" s="249"/>
      <c r="CP194" s="249"/>
      <c r="CQ194" s="249"/>
      <c r="CR194" s="249"/>
      <c r="CS194" s="249"/>
      <c r="CT194" s="249"/>
      <c r="CU194" s="249"/>
      <c r="CV194" s="249"/>
      <c r="CW194" s="249"/>
      <c r="CX194" s="249"/>
      <c r="CY194" s="249"/>
      <c r="CZ194" s="249"/>
      <c r="DA194" s="249"/>
      <c r="DB194" s="249"/>
      <c r="DC194" s="249"/>
      <c r="DD194" s="249"/>
      <c r="DE194" s="249"/>
      <c r="DF194" s="249"/>
      <c r="DG194" s="249"/>
      <c r="DH194" s="249"/>
      <c r="DI194" s="249"/>
      <c r="DJ194" s="249"/>
      <c r="DK194" s="249"/>
      <c r="DL194" s="249"/>
      <c r="DM194" s="249"/>
      <c r="DN194" s="249"/>
      <c r="DO194" s="249"/>
      <c r="DP194" s="249"/>
      <c r="DQ194" s="249"/>
      <c r="DR194" s="249"/>
      <c r="DS194" s="249"/>
      <c r="DT194" s="249"/>
      <c r="DU194" s="249"/>
      <c r="DV194" s="249"/>
      <c r="DW194" s="249"/>
      <c r="DX194" s="249"/>
      <c r="DY194" s="249"/>
      <c r="DZ194" s="249"/>
      <c r="EA194" s="249"/>
      <c r="EB194" s="249"/>
      <c r="EC194" s="249"/>
      <c r="ED194" s="249"/>
      <c r="EE194" s="249"/>
      <c r="EF194" s="249"/>
      <c r="EG194" s="249"/>
      <c r="EH194" s="249"/>
      <c r="EI194" s="249"/>
      <c r="EJ194" s="249"/>
      <c r="EK194" s="249"/>
      <c r="EL194" s="249"/>
      <c r="EM194" s="249"/>
      <c r="EN194" s="249"/>
      <c r="EO194" s="249"/>
      <c r="EP194" s="249"/>
      <c r="EQ194" s="249"/>
      <c r="ER194" s="249"/>
      <c r="ES194" s="249"/>
      <c r="ET194" s="249"/>
      <c r="EU194" s="249"/>
      <c r="EV194" s="249"/>
      <c r="EW194" s="249"/>
      <c r="EX194" s="249"/>
      <c r="EY194" s="249"/>
      <c r="EZ194" s="249"/>
      <c r="FA194" s="249"/>
      <c r="FB194" s="249"/>
      <c r="FC194" s="249"/>
      <c r="FD194" s="249"/>
      <c r="FE194" s="249"/>
      <c r="FF194" s="249"/>
      <c r="FG194" s="249"/>
      <c r="FH194" s="249"/>
      <c r="FI194" s="249"/>
      <c r="FJ194" s="249"/>
      <c r="FK194" s="249"/>
      <c r="FL194" s="249"/>
      <c r="FM194" s="249"/>
      <c r="FN194" s="249"/>
      <c r="FO194" s="249"/>
      <c r="FP194" s="249"/>
      <c r="FQ194" s="249"/>
      <c r="FR194" s="249"/>
      <c r="FS194" s="249"/>
      <c r="FT194" s="249"/>
      <c r="FU194" s="249"/>
      <c r="FV194" s="249"/>
      <c r="FW194" s="249"/>
      <c r="FX194" s="249"/>
      <c r="FY194" s="249"/>
      <c r="FZ194" s="249"/>
      <c r="GA194" s="249"/>
      <c r="GB194" s="249"/>
      <c r="GC194" s="249"/>
      <c r="GD194" s="249"/>
      <c r="GE194" s="249"/>
      <c r="GF194" s="249"/>
      <c r="GG194" s="249"/>
      <c r="GH194" s="249"/>
      <c r="GI194" s="249"/>
      <c r="GJ194" s="249"/>
      <c r="GK194" s="249"/>
      <c r="GL194" s="249"/>
      <c r="GM194" s="249"/>
      <c r="GN194" s="249"/>
      <c r="GO194" s="249"/>
      <c r="GP194" s="249"/>
      <c r="GQ194" s="249"/>
      <c r="GR194" s="249"/>
    </row>
    <row r="195" spans="1:200" s="247" customFormat="1" x14ac:dyDescent="0.2">
      <c r="A195" s="267"/>
      <c r="B195" s="249"/>
      <c r="C195" s="252"/>
      <c r="Z195" s="255"/>
      <c r="AA195" s="250"/>
      <c r="AB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249"/>
      <c r="BW195" s="249"/>
      <c r="BX195" s="249"/>
      <c r="BY195" s="249"/>
      <c r="BZ195" s="249"/>
      <c r="CA195" s="249"/>
      <c r="CB195" s="249"/>
      <c r="CC195" s="249"/>
      <c r="CD195" s="249"/>
      <c r="CE195" s="249"/>
      <c r="CF195" s="249"/>
      <c r="CG195" s="249"/>
      <c r="CH195" s="249"/>
      <c r="CI195" s="249"/>
      <c r="CJ195" s="249"/>
      <c r="CK195" s="249"/>
      <c r="CL195" s="249"/>
      <c r="CM195" s="249"/>
      <c r="CN195" s="249"/>
      <c r="CO195" s="249"/>
      <c r="CP195" s="249"/>
      <c r="CQ195" s="249"/>
      <c r="CR195" s="249"/>
      <c r="CS195" s="249"/>
      <c r="CT195" s="249"/>
      <c r="CU195" s="249"/>
      <c r="CV195" s="249"/>
      <c r="CW195" s="249"/>
      <c r="CX195" s="249"/>
      <c r="CY195" s="249"/>
      <c r="CZ195" s="249"/>
      <c r="DA195" s="249"/>
      <c r="DB195" s="249"/>
      <c r="DC195" s="249"/>
      <c r="DD195" s="249"/>
      <c r="DE195" s="249"/>
      <c r="DF195" s="249"/>
      <c r="DG195" s="249"/>
      <c r="DH195" s="249"/>
      <c r="DI195" s="249"/>
      <c r="DJ195" s="249"/>
      <c r="DK195" s="249"/>
      <c r="DL195" s="249"/>
      <c r="DM195" s="249"/>
      <c r="DN195" s="249"/>
      <c r="DO195" s="249"/>
      <c r="DP195" s="249"/>
      <c r="DQ195" s="249"/>
      <c r="DR195" s="249"/>
      <c r="DS195" s="249"/>
      <c r="DT195" s="249"/>
      <c r="DU195" s="249"/>
      <c r="DV195" s="249"/>
      <c r="DW195" s="249"/>
      <c r="DX195" s="249"/>
      <c r="DY195" s="249"/>
      <c r="DZ195" s="249"/>
      <c r="EA195" s="249"/>
      <c r="EB195" s="249"/>
      <c r="EC195" s="249"/>
      <c r="ED195" s="249"/>
      <c r="EE195" s="249"/>
      <c r="EF195" s="249"/>
      <c r="EG195" s="249"/>
      <c r="EH195" s="249"/>
      <c r="EI195" s="249"/>
      <c r="EJ195" s="249"/>
      <c r="EK195" s="249"/>
      <c r="EL195" s="249"/>
      <c r="EM195" s="249"/>
      <c r="EN195" s="249"/>
      <c r="EO195" s="249"/>
      <c r="EP195" s="249"/>
      <c r="EQ195" s="249"/>
      <c r="ER195" s="249"/>
      <c r="ES195" s="249"/>
      <c r="ET195" s="249"/>
      <c r="EU195" s="249"/>
      <c r="EV195" s="249"/>
      <c r="EW195" s="249"/>
      <c r="EX195" s="249"/>
      <c r="EY195" s="249"/>
      <c r="EZ195" s="249"/>
      <c r="FA195" s="249"/>
      <c r="FB195" s="249"/>
      <c r="FC195" s="249"/>
      <c r="FD195" s="249"/>
      <c r="FE195" s="249"/>
      <c r="FF195" s="249"/>
      <c r="FG195" s="249"/>
      <c r="FH195" s="249"/>
      <c r="FI195" s="249"/>
      <c r="FJ195" s="249"/>
      <c r="FK195" s="249"/>
      <c r="FL195" s="249"/>
      <c r="FM195" s="249"/>
      <c r="FN195" s="249"/>
      <c r="FO195" s="249"/>
      <c r="FP195" s="249"/>
      <c r="FQ195" s="249"/>
      <c r="FR195" s="249"/>
      <c r="FS195" s="249"/>
      <c r="FT195" s="249"/>
      <c r="FU195" s="249"/>
      <c r="FV195" s="249"/>
      <c r="FW195" s="249"/>
      <c r="FX195" s="249"/>
      <c r="FY195" s="249"/>
      <c r="FZ195" s="249"/>
      <c r="GA195" s="249"/>
      <c r="GB195" s="249"/>
      <c r="GC195" s="249"/>
      <c r="GD195" s="249"/>
      <c r="GE195" s="249"/>
      <c r="GF195" s="249"/>
      <c r="GG195" s="249"/>
      <c r="GH195" s="249"/>
      <c r="GI195" s="249"/>
      <c r="GJ195" s="249"/>
      <c r="GK195" s="249"/>
      <c r="GL195" s="249"/>
      <c r="GM195" s="249"/>
      <c r="GN195" s="249"/>
      <c r="GO195" s="249"/>
      <c r="GP195" s="249"/>
      <c r="GQ195" s="249"/>
      <c r="GR195" s="249"/>
    </row>
    <row r="196" spans="1:200" s="247" customFormat="1" x14ac:dyDescent="0.2">
      <c r="A196" s="267"/>
      <c r="B196" s="249"/>
      <c r="C196" s="252"/>
      <c r="Z196" s="255"/>
      <c r="AA196" s="250"/>
      <c r="AB196" s="249"/>
      <c r="AK196" s="249"/>
      <c r="AL196" s="249"/>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249"/>
      <c r="BW196" s="249"/>
      <c r="BX196" s="249"/>
      <c r="BY196" s="249"/>
      <c r="BZ196" s="249"/>
      <c r="CA196" s="249"/>
      <c r="CB196" s="249"/>
      <c r="CC196" s="249"/>
      <c r="CD196" s="249"/>
      <c r="CE196" s="249"/>
      <c r="CF196" s="249"/>
      <c r="CG196" s="249"/>
      <c r="CH196" s="249"/>
      <c r="CI196" s="249"/>
      <c r="CJ196" s="249"/>
      <c r="CK196" s="249"/>
      <c r="CL196" s="249"/>
      <c r="CM196" s="249"/>
      <c r="CN196" s="249"/>
      <c r="CO196" s="249"/>
      <c r="CP196" s="249"/>
      <c r="CQ196" s="249"/>
      <c r="CR196" s="249"/>
      <c r="CS196" s="249"/>
      <c r="CT196" s="249"/>
      <c r="CU196" s="249"/>
      <c r="CV196" s="249"/>
      <c r="CW196" s="249"/>
      <c r="CX196" s="249"/>
      <c r="CY196" s="249"/>
      <c r="CZ196" s="249"/>
      <c r="DA196" s="249"/>
      <c r="DB196" s="249"/>
      <c r="DC196" s="249"/>
      <c r="DD196" s="249"/>
      <c r="DE196" s="249"/>
      <c r="DF196" s="249"/>
      <c r="DG196" s="249"/>
      <c r="DH196" s="249"/>
      <c r="DI196" s="249"/>
      <c r="DJ196" s="249"/>
      <c r="DK196" s="249"/>
      <c r="DL196" s="249"/>
      <c r="DM196" s="249"/>
      <c r="DN196" s="249"/>
      <c r="DO196" s="249"/>
      <c r="DP196" s="249"/>
      <c r="DQ196" s="249"/>
      <c r="DR196" s="249"/>
      <c r="DS196" s="249"/>
      <c r="DT196" s="249"/>
      <c r="DU196" s="249"/>
      <c r="DV196" s="249"/>
      <c r="DW196" s="249"/>
      <c r="DX196" s="249"/>
      <c r="DY196" s="249"/>
      <c r="DZ196" s="249"/>
      <c r="EA196" s="249"/>
      <c r="EB196" s="249"/>
      <c r="EC196" s="249"/>
      <c r="ED196" s="249"/>
      <c r="EE196" s="249"/>
      <c r="EF196" s="249"/>
      <c r="EG196" s="249"/>
      <c r="EH196" s="249"/>
      <c r="EI196" s="249"/>
      <c r="EJ196" s="249"/>
      <c r="EK196" s="249"/>
      <c r="EL196" s="249"/>
      <c r="EM196" s="249"/>
      <c r="EN196" s="249"/>
      <c r="EO196" s="249"/>
      <c r="EP196" s="249"/>
      <c r="EQ196" s="249"/>
      <c r="ER196" s="249"/>
      <c r="ES196" s="249"/>
      <c r="ET196" s="249"/>
      <c r="EU196" s="249"/>
      <c r="EV196" s="249"/>
      <c r="EW196" s="249"/>
      <c r="EX196" s="249"/>
      <c r="EY196" s="249"/>
      <c r="EZ196" s="249"/>
      <c r="FA196" s="249"/>
      <c r="FB196" s="249"/>
      <c r="FC196" s="249"/>
      <c r="FD196" s="249"/>
      <c r="FE196" s="249"/>
      <c r="FF196" s="249"/>
      <c r="FG196" s="249"/>
      <c r="FH196" s="249"/>
      <c r="FI196" s="249"/>
      <c r="FJ196" s="249"/>
      <c r="FK196" s="249"/>
      <c r="FL196" s="249"/>
      <c r="FM196" s="249"/>
      <c r="FN196" s="249"/>
      <c r="FO196" s="249"/>
      <c r="FP196" s="249"/>
      <c r="FQ196" s="249"/>
      <c r="FR196" s="249"/>
      <c r="FS196" s="249"/>
      <c r="FT196" s="249"/>
      <c r="FU196" s="249"/>
      <c r="FV196" s="249"/>
      <c r="FW196" s="249"/>
      <c r="FX196" s="249"/>
      <c r="FY196" s="249"/>
      <c r="FZ196" s="249"/>
      <c r="GA196" s="249"/>
      <c r="GB196" s="249"/>
      <c r="GC196" s="249"/>
      <c r="GD196" s="249"/>
      <c r="GE196" s="249"/>
      <c r="GF196" s="249"/>
      <c r="GG196" s="249"/>
      <c r="GH196" s="249"/>
      <c r="GI196" s="249"/>
      <c r="GJ196" s="249"/>
      <c r="GK196" s="249"/>
      <c r="GL196" s="249"/>
      <c r="GM196" s="249"/>
      <c r="GN196" s="249"/>
      <c r="GO196" s="249"/>
      <c r="GP196" s="249"/>
      <c r="GQ196" s="249"/>
      <c r="GR196" s="249"/>
    </row>
    <row r="197" spans="1:200" s="247" customFormat="1" x14ac:dyDescent="0.2">
      <c r="A197" s="267"/>
      <c r="B197" s="249"/>
      <c r="C197" s="252"/>
      <c r="Z197" s="255"/>
      <c r="AA197" s="250"/>
      <c r="AB197" s="249"/>
      <c r="AK197" s="249"/>
      <c r="AL197" s="249"/>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249"/>
      <c r="BW197" s="249"/>
      <c r="BX197" s="249"/>
      <c r="BY197" s="249"/>
      <c r="BZ197" s="249"/>
      <c r="CA197" s="249"/>
      <c r="CB197" s="249"/>
      <c r="CC197" s="249"/>
      <c r="CD197" s="249"/>
      <c r="CE197" s="249"/>
      <c r="CF197" s="249"/>
      <c r="CG197" s="249"/>
      <c r="CH197" s="249"/>
      <c r="CI197" s="249"/>
      <c r="CJ197" s="249"/>
      <c r="CK197" s="249"/>
      <c r="CL197" s="249"/>
      <c r="CM197" s="249"/>
      <c r="CN197" s="249"/>
      <c r="CO197" s="249"/>
      <c r="CP197" s="249"/>
      <c r="CQ197" s="249"/>
      <c r="CR197" s="249"/>
      <c r="CS197" s="249"/>
      <c r="CT197" s="249"/>
      <c r="CU197" s="249"/>
      <c r="CV197" s="249"/>
      <c r="CW197" s="249"/>
      <c r="CX197" s="249"/>
      <c r="CY197" s="249"/>
      <c r="CZ197" s="249"/>
      <c r="DA197" s="249"/>
      <c r="DB197" s="249"/>
      <c r="DC197" s="249"/>
      <c r="DD197" s="249"/>
      <c r="DE197" s="249"/>
      <c r="DF197" s="249"/>
      <c r="DG197" s="249"/>
      <c r="DH197" s="249"/>
      <c r="DI197" s="249"/>
      <c r="DJ197" s="249"/>
      <c r="DK197" s="249"/>
      <c r="DL197" s="249"/>
      <c r="DM197" s="249"/>
      <c r="DN197" s="249"/>
      <c r="DO197" s="249"/>
      <c r="DP197" s="249"/>
      <c r="DQ197" s="249"/>
      <c r="DR197" s="249"/>
      <c r="DS197" s="249"/>
      <c r="DT197" s="249"/>
      <c r="DU197" s="249"/>
      <c r="DV197" s="249"/>
      <c r="DW197" s="249"/>
      <c r="DX197" s="249"/>
      <c r="DY197" s="249"/>
      <c r="DZ197" s="249"/>
      <c r="EA197" s="249"/>
      <c r="EB197" s="249"/>
      <c r="EC197" s="249"/>
      <c r="ED197" s="249"/>
      <c r="EE197" s="249"/>
      <c r="EF197" s="249"/>
      <c r="EG197" s="249"/>
      <c r="EH197" s="249"/>
      <c r="EI197" s="249"/>
      <c r="EJ197" s="249"/>
      <c r="EK197" s="249"/>
      <c r="EL197" s="249"/>
      <c r="EM197" s="249"/>
      <c r="EN197" s="249"/>
      <c r="EO197" s="249"/>
      <c r="EP197" s="249"/>
      <c r="EQ197" s="249"/>
      <c r="ER197" s="249"/>
      <c r="ES197" s="249"/>
      <c r="ET197" s="249"/>
      <c r="EU197" s="249"/>
      <c r="EV197" s="249"/>
      <c r="EW197" s="249"/>
      <c r="EX197" s="249"/>
      <c r="EY197" s="249"/>
      <c r="EZ197" s="249"/>
      <c r="FA197" s="249"/>
      <c r="FB197" s="249"/>
      <c r="FC197" s="249"/>
      <c r="FD197" s="249"/>
      <c r="FE197" s="249"/>
      <c r="FF197" s="249"/>
      <c r="FG197" s="249"/>
      <c r="FH197" s="249"/>
      <c r="FI197" s="249"/>
      <c r="FJ197" s="249"/>
      <c r="FK197" s="249"/>
      <c r="FL197" s="249"/>
      <c r="FM197" s="249"/>
      <c r="FN197" s="249"/>
      <c r="FO197" s="249"/>
      <c r="FP197" s="249"/>
      <c r="FQ197" s="249"/>
      <c r="FR197" s="249"/>
      <c r="FS197" s="249"/>
      <c r="FT197" s="249"/>
      <c r="FU197" s="249"/>
      <c r="FV197" s="249"/>
      <c r="FW197" s="249"/>
      <c r="FX197" s="249"/>
      <c r="FY197" s="249"/>
      <c r="FZ197" s="249"/>
      <c r="GA197" s="249"/>
      <c r="GB197" s="249"/>
      <c r="GC197" s="249"/>
      <c r="GD197" s="249"/>
      <c r="GE197" s="249"/>
      <c r="GF197" s="249"/>
      <c r="GG197" s="249"/>
      <c r="GH197" s="249"/>
      <c r="GI197" s="249"/>
      <c r="GJ197" s="249"/>
      <c r="GK197" s="249"/>
      <c r="GL197" s="249"/>
      <c r="GM197" s="249"/>
      <c r="GN197" s="249"/>
      <c r="GO197" s="249"/>
      <c r="GP197" s="249"/>
      <c r="GQ197" s="249"/>
      <c r="GR197" s="249"/>
    </row>
    <row r="198" spans="1:200" s="247" customFormat="1" x14ac:dyDescent="0.2">
      <c r="A198" s="267"/>
      <c r="B198" s="249"/>
      <c r="C198" s="252"/>
      <c r="Z198" s="255"/>
      <c r="AA198" s="250"/>
      <c r="AB198" s="249"/>
      <c r="AK198" s="249"/>
      <c r="AL198" s="249"/>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c r="BM198" s="249"/>
      <c r="BN198" s="249"/>
      <c r="BO198" s="249"/>
      <c r="BP198" s="249"/>
      <c r="BQ198" s="249"/>
      <c r="BR198" s="249"/>
      <c r="BS198" s="249"/>
      <c r="BT198" s="249"/>
      <c r="BU198" s="249"/>
      <c r="BV198" s="249"/>
      <c r="BW198" s="249"/>
      <c r="BX198" s="249"/>
      <c r="BY198" s="249"/>
      <c r="BZ198" s="249"/>
      <c r="CA198" s="249"/>
      <c r="CB198" s="249"/>
      <c r="CC198" s="249"/>
      <c r="CD198" s="249"/>
      <c r="CE198" s="249"/>
      <c r="CF198" s="249"/>
      <c r="CG198" s="249"/>
      <c r="CH198" s="249"/>
      <c r="CI198" s="249"/>
      <c r="CJ198" s="249"/>
      <c r="CK198" s="249"/>
      <c r="CL198" s="249"/>
      <c r="CM198" s="249"/>
      <c r="CN198" s="249"/>
      <c r="CO198" s="249"/>
      <c r="CP198" s="249"/>
      <c r="CQ198" s="249"/>
      <c r="CR198" s="249"/>
      <c r="CS198" s="249"/>
      <c r="CT198" s="249"/>
      <c r="CU198" s="249"/>
      <c r="CV198" s="249"/>
      <c r="CW198" s="249"/>
      <c r="CX198" s="249"/>
      <c r="CY198" s="249"/>
      <c r="CZ198" s="249"/>
      <c r="DA198" s="249"/>
      <c r="DB198" s="249"/>
      <c r="DC198" s="249"/>
      <c r="DD198" s="249"/>
      <c r="DE198" s="249"/>
      <c r="DF198" s="249"/>
      <c r="DG198" s="249"/>
      <c r="DH198" s="249"/>
      <c r="DI198" s="249"/>
      <c r="DJ198" s="249"/>
      <c r="DK198" s="249"/>
      <c r="DL198" s="249"/>
      <c r="DM198" s="249"/>
      <c r="DN198" s="249"/>
      <c r="DO198" s="249"/>
      <c r="DP198" s="249"/>
      <c r="DQ198" s="249"/>
      <c r="DR198" s="249"/>
      <c r="DS198" s="249"/>
      <c r="DT198" s="249"/>
      <c r="DU198" s="249"/>
      <c r="DV198" s="249"/>
      <c r="DW198" s="249"/>
      <c r="DX198" s="249"/>
      <c r="DY198" s="249"/>
      <c r="DZ198" s="249"/>
      <c r="EA198" s="249"/>
      <c r="EB198" s="249"/>
      <c r="EC198" s="249"/>
      <c r="ED198" s="249"/>
      <c r="EE198" s="249"/>
      <c r="EF198" s="249"/>
      <c r="EG198" s="249"/>
      <c r="EH198" s="249"/>
      <c r="EI198" s="249"/>
      <c r="EJ198" s="249"/>
      <c r="EK198" s="249"/>
      <c r="EL198" s="249"/>
      <c r="EM198" s="249"/>
      <c r="EN198" s="249"/>
      <c r="EO198" s="249"/>
      <c r="EP198" s="249"/>
      <c r="EQ198" s="249"/>
      <c r="ER198" s="249"/>
      <c r="ES198" s="249"/>
      <c r="ET198" s="249"/>
      <c r="EU198" s="249"/>
      <c r="EV198" s="249"/>
      <c r="EW198" s="249"/>
      <c r="EX198" s="249"/>
      <c r="EY198" s="249"/>
      <c r="EZ198" s="249"/>
      <c r="FA198" s="249"/>
      <c r="FB198" s="249"/>
      <c r="FC198" s="249"/>
      <c r="FD198" s="249"/>
      <c r="FE198" s="249"/>
      <c r="FF198" s="249"/>
      <c r="FG198" s="249"/>
      <c r="FH198" s="249"/>
      <c r="FI198" s="249"/>
      <c r="FJ198" s="249"/>
      <c r="FK198" s="249"/>
      <c r="FL198" s="249"/>
      <c r="FM198" s="249"/>
      <c r="FN198" s="249"/>
      <c r="FO198" s="249"/>
      <c r="FP198" s="249"/>
      <c r="FQ198" s="249"/>
      <c r="FR198" s="249"/>
      <c r="FS198" s="249"/>
      <c r="FT198" s="249"/>
      <c r="FU198" s="249"/>
      <c r="FV198" s="249"/>
      <c r="FW198" s="249"/>
      <c r="FX198" s="249"/>
      <c r="FY198" s="249"/>
      <c r="FZ198" s="249"/>
      <c r="GA198" s="249"/>
      <c r="GB198" s="249"/>
      <c r="GC198" s="249"/>
      <c r="GD198" s="249"/>
      <c r="GE198" s="249"/>
      <c r="GF198" s="249"/>
      <c r="GG198" s="249"/>
      <c r="GH198" s="249"/>
      <c r="GI198" s="249"/>
      <c r="GJ198" s="249"/>
      <c r="GK198" s="249"/>
      <c r="GL198" s="249"/>
      <c r="GM198" s="249"/>
      <c r="GN198" s="249"/>
      <c r="GO198" s="249"/>
      <c r="GP198" s="249"/>
      <c r="GQ198" s="249"/>
      <c r="GR198" s="249"/>
    </row>
    <row r="199" spans="1:200" s="247" customFormat="1" x14ac:dyDescent="0.2">
      <c r="A199" s="267"/>
      <c r="B199" s="249"/>
      <c r="C199" s="252"/>
      <c r="Z199" s="255"/>
      <c r="AA199" s="250"/>
      <c r="AB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249"/>
      <c r="BW199" s="249"/>
      <c r="BX199" s="249"/>
      <c r="BY199" s="249"/>
      <c r="BZ199" s="249"/>
      <c r="CA199" s="249"/>
      <c r="CB199" s="249"/>
      <c r="CC199" s="249"/>
      <c r="CD199" s="249"/>
      <c r="CE199" s="249"/>
      <c r="CF199" s="249"/>
      <c r="CG199" s="249"/>
      <c r="CH199" s="249"/>
      <c r="CI199" s="249"/>
      <c r="CJ199" s="249"/>
      <c r="CK199" s="249"/>
      <c r="CL199" s="249"/>
      <c r="CM199" s="249"/>
      <c r="CN199" s="249"/>
      <c r="CO199" s="249"/>
      <c r="CP199" s="249"/>
      <c r="CQ199" s="249"/>
      <c r="CR199" s="249"/>
      <c r="CS199" s="249"/>
      <c r="CT199" s="249"/>
      <c r="CU199" s="249"/>
      <c r="CV199" s="249"/>
      <c r="CW199" s="249"/>
      <c r="CX199" s="249"/>
      <c r="CY199" s="249"/>
      <c r="CZ199" s="249"/>
      <c r="DA199" s="249"/>
      <c r="DB199" s="249"/>
      <c r="DC199" s="249"/>
      <c r="DD199" s="249"/>
      <c r="DE199" s="249"/>
      <c r="DF199" s="249"/>
      <c r="DG199" s="249"/>
      <c r="DH199" s="249"/>
      <c r="DI199" s="249"/>
      <c r="DJ199" s="249"/>
      <c r="DK199" s="249"/>
      <c r="DL199" s="249"/>
      <c r="DM199" s="249"/>
      <c r="DN199" s="249"/>
      <c r="DO199" s="249"/>
      <c r="DP199" s="249"/>
      <c r="DQ199" s="249"/>
      <c r="DR199" s="249"/>
      <c r="DS199" s="249"/>
      <c r="DT199" s="249"/>
      <c r="DU199" s="249"/>
      <c r="DV199" s="249"/>
      <c r="DW199" s="249"/>
      <c r="DX199" s="249"/>
      <c r="DY199" s="249"/>
      <c r="DZ199" s="249"/>
      <c r="EA199" s="249"/>
      <c r="EB199" s="249"/>
      <c r="EC199" s="249"/>
      <c r="ED199" s="249"/>
      <c r="EE199" s="249"/>
      <c r="EF199" s="249"/>
      <c r="EG199" s="249"/>
      <c r="EH199" s="249"/>
      <c r="EI199" s="249"/>
      <c r="EJ199" s="249"/>
      <c r="EK199" s="249"/>
      <c r="EL199" s="249"/>
      <c r="EM199" s="249"/>
      <c r="EN199" s="249"/>
      <c r="EO199" s="249"/>
      <c r="EP199" s="249"/>
      <c r="EQ199" s="249"/>
      <c r="ER199" s="249"/>
      <c r="ES199" s="249"/>
      <c r="ET199" s="249"/>
      <c r="EU199" s="249"/>
      <c r="EV199" s="249"/>
      <c r="EW199" s="249"/>
      <c r="EX199" s="249"/>
      <c r="EY199" s="249"/>
      <c r="EZ199" s="249"/>
      <c r="FA199" s="249"/>
      <c r="FB199" s="249"/>
      <c r="FC199" s="249"/>
      <c r="FD199" s="249"/>
      <c r="FE199" s="249"/>
      <c r="FF199" s="249"/>
      <c r="FG199" s="249"/>
      <c r="FH199" s="249"/>
      <c r="FI199" s="249"/>
      <c r="FJ199" s="249"/>
      <c r="FK199" s="249"/>
      <c r="FL199" s="249"/>
      <c r="FM199" s="249"/>
      <c r="FN199" s="249"/>
      <c r="FO199" s="249"/>
      <c r="FP199" s="249"/>
      <c r="FQ199" s="249"/>
      <c r="FR199" s="249"/>
      <c r="FS199" s="249"/>
      <c r="FT199" s="249"/>
      <c r="FU199" s="249"/>
      <c r="FV199" s="249"/>
      <c r="FW199" s="249"/>
      <c r="FX199" s="249"/>
      <c r="FY199" s="249"/>
      <c r="FZ199" s="249"/>
      <c r="GA199" s="249"/>
      <c r="GB199" s="249"/>
      <c r="GC199" s="249"/>
      <c r="GD199" s="249"/>
      <c r="GE199" s="249"/>
      <c r="GF199" s="249"/>
      <c r="GG199" s="249"/>
      <c r="GH199" s="249"/>
      <c r="GI199" s="249"/>
      <c r="GJ199" s="249"/>
      <c r="GK199" s="249"/>
      <c r="GL199" s="249"/>
      <c r="GM199" s="249"/>
      <c r="GN199" s="249"/>
      <c r="GO199" s="249"/>
      <c r="GP199" s="249"/>
      <c r="GQ199" s="249"/>
      <c r="GR199" s="249"/>
    </row>
    <row r="200" spans="1:200" s="53" customFormat="1" x14ac:dyDescent="0.2">
      <c r="A200" s="233"/>
      <c r="B200" s="47"/>
      <c r="C200" s="234"/>
      <c r="Z200" s="232"/>
      <c r="AA200" s="230"/>
      <c r="AB200" s="47"/>
      <c r="AC200" s="247"/>
      <c r="AD200" s="247"/>
      <c r="AE200" s="247"/>
      <c r="AF200" s="247"/>
      <c r="AG200" s="247"/>
      <c r="AH200" s="247"/>
      <c r="AI200" s="247"/>
      <c r="AJ200" s="247"/>
      <c r="AK200" s="249"/>
      <c r="AL200" s="249"/>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c r="BM200" s="249"/>
      <c r="BN200" s="249"/>
      <c r="BO200" s="249"/>
      <c r="BP200" s="249"/>
      <c r="BQ200" s="249"/>
      <c r="BR200" s="249"/>
      <c r="BS200" s="249"/>
      <c r="BT200" s="249"/>
      <c r="BU200" s="249"/>
      <c r="BV200" s="249"/>
      <c r="BW200" s="249"/>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c r="FP200" s="47"/>
      <c r="FQ200" s="47"/>
      <c r="FR200" s="47"/>
      <c r="FS200" s="47"/>
      <c r="FT200" s="47"/>
      <c r="FU200" s="47"/>
      <c r="FV200" s="47"/>
      <c r="FW200" s="47"/>
      <c r="FX200" s="47"/>
      <c r="FY200" s="47"/>
      <c r="FZ200" s="47"/>
      <c r="GA200" s="47"/>
      <c r="GB200" s="47"/>
      <c r="GC200" s="47"/>
      <c r="GD200" s="47"/>
      <c r="GE200" s="47"/>
      <c r="GF200" s="47"/>
      <c r="GG200" s="47"/>
      <c r="GH200" s="47"/>
      <c r="GI200" s="47"/>
      <c r="GJ200" s="47"/>
      <c r="GK200" s="47"/>
      <c r="GL200" s="47"/>
      <c r="GM200" s="47"/>
      <c r="GN200" s="47"/>
      <c r="GO200" s="47"/>
      <c r="GP200" s="47"/>
      <c r="GQ200" s="47"/>
      <c r="GR200" s="47"/>
    </row>
    <row r="201" spans="1:200" s="53" customFormat="1" x14ac:dyDescent="0.2">
      <c r="A201" s="233"/>
      <c r="B201" s="47"/>
      <c r="C201" s="234"/>
      <c r="Z201" s="232"/>
      <c r="AA201" s="230"/>
      <c r="AB201" s="47"/>
      <c r="AC201" s="247"/>
      <c r="AD201" s="247"/>
      <c r="AE201" s="247"/>
      <c r="AF201" s="247"/>
      <c r="AG201" s="247"/>
      <c r="AH201" s="247"/>
      <c r="AI201" s="247"/>
      <c r="AJ201" s="247"/>
      <c r="AK201" s="249"/>
      <c r="AL201" s="249"/>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c r="BM201" s="249"/>
      <c r="BN201" s="249"/>
      <c r="BO201" s="249"/>
      <c r="BP201" s="249"/>
      <c r="BQ201" s="249"/>
      <c r="BR201" s="249"/>
      <c r="BS201" s="249"/>
      <c r="BT201" s="249"/>
      <c r="BU201" s="249"/>
      <c r="BV201" s="249"/>
      <c r="BW201" s="249"/>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c r="DV201" s="47"/>
      <c r="DW201" s="47"/>
      <c r="DX201" s="47"/>
      <c r="DY201" s="47"/>
      <c r="DZ201" s="47"/>
      <c r="EA201" s="47"/>
      <c r="EB201" s="47"/>
      <c r="EC201" s="47"/>
      <c r="ED201" s="47"/>
      <c r="EE201" s="47"/>
      <c r="EF201" s="47"/>
      <c r="EG201" s="47"/>
      <c r="EH201" s="47"/>
      <c r="EI201" s="47"/>
      <c r="EJ201" s="47"/>
      <c r="EK201" s="47"/>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c r="FP201" s="47"/>
      <c r="FQ201" s="47"/>
      <c r="FR201" s="47"/>
      <c r="FS201" s="47"/>
      <c r="FT201" s="47"/>
      <c r="FU201" s="47"/>
      <c r="FV201" s="47"/>
      <c r="FW201" s="47"/>
      <c r="FX201" s="47"/>
      <c r="FY201" s="47"/>
      <c r="FZ201" s="47"/>
      <c r="GA201" s="47"/>
      <c r="GB201" s="47"/>
      <c r="GC201" s="47"/>
      <c r="GD201" s="47"/>
      <c r="GE201" s="47"/>
      <c r="GF201" s="47"/>
      <c r="GG201" s="47"/>
      <c r="GH201" s="47"/>
      <c r="GI201" s="47"/>
      <c r="GJ201" s="47"/>
      <c r="GK201" s="47"/>
      <c r="GL201" s="47"/>
      <c r="GM201" s="47"/>
      <c r="GN201" s="47"/>
      <c r="GO201" s="47"/>
      <c r="GP201" s="47"/>
      <c r="GQ201" s="47"/>
      <c r="GR201" s="47"/>
    </row>
    <row r="202" spans="1:200" s="53" customFormat="1" x14ac:dyDescent="0.2">
      <c r="A202" s="233"/>
      <c r="B202" s="47"/>
      <c r="C202" s="234"/>
      <c r="Z202" s="232"/>
      <c r="AA202" s="230"/>
      <c r="AB202" s="47"/>
      <c r="AC202" s="247"/>
      <c r="AD202" s="247"/>
      <c r="AE202" s="247"/>
      <c r="AF202" s="247"/>
      <c r="AG202" s="247"/>
      <c r="AH202" s="247"/>
      <c r="AI202" s="247"/>
      <c r="AJ202" s="247"/>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249"/>
      <c r="BW202" s="249"/>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c r="DV202" s="47"/>
      <c r="DW202" s="47"/>
      <c r="DX202" s="47"/>
      <c r="DY202" s="47"/>
      <c r="DZ202" s="47"/>
      <c r="EA202" s="47"/>
      <c r="EB202" s="47"/>
      <c r="EC202" s="47"/>
      <c r="ED202" s="47"/>
      <c r="EE202" s="47"/>
      <c r="EF202" s="47"/>
      <c r="EG202" s="47"/>
      <c r="EH202" s="47"/>
      <c r="EI202" s="47"/>
      <c r="EJ202" s="47"/>
      <c r="EK202" s="47"/>
      <c r="EL202" s="47"/>
      <c r="EM202" s="47"/>
      <c r="EN202" s="47"/>
      <c r="EO202" s="47"/>
      <c r="EP202" s="47"/>
      <c r="EQ202" s="47"/>
      <c r="ER202" s="47"/>
      <c r="ES202" s="47"/>
      <c r="ET202" s="47"/>
      <c r="EU202" s="47"/>
      <c r="EV202" s="47"/>
      <c r="EW202" s="47"/>
      <c r="EX202" s="47"/>
      <c r="EY202" s="47"/>
      <c r="EZ202" s="47"/>
      <c r="FA202" s="47"/>
      <c r="FB202" s="47"/>
      <c r="FC202" s="47"/>
      <c r="FD202" s="47"/>
      <c r="FE202" s="47"/>
      <c r="FF202" s="47"/>
      <c r="FG202" s="47"/>
      <c r="FH202" s="47"/>
      <c r="FI202" s="47"/>
      <c r="FJ202" s="47"/>
      <c r="FK202" s="47"/>
      <c r="FL202" s="47"/>
      <c r="FM202" s="47"/>
      <c r="FN202" s="47"/>
      <c r="FO202" s="47"/>
      <c r="FP202" s="47"/>
      <c r="FQ202" s="47"/>
      <c r="FR202" s="47"/>
      <c r="FS202" s="47"/>
      <c r="FT202" s="47"/>
      <c r="FU202" s="47"/>
      <c r="FV202" s="47"/>
      <c r="FW202" s="47"/>
      <c r="FX202" s="47"/>
      <c r="FY202" s="47"/>
      <c r="FZ202" s="47"/>
      <c r="GA202" s="47"/>
      <c r="GB202" s="47"/>
      <c r="GC202" s="47"/>
      <c r="GD202" s="47"/>
      <c r="GE202" s="47"/>
      <c r="GF202" s="47"/>
      <c r="GG202" s="47"/>
      <c r="GH202" s="47"/>
      <c r="GI202" s="47"/>
      <c r="GJ202" s="47"/>
      <c r="GK202" s="47"/>
      <c r="GL202" s="47"/>
      <c r="GM202" s="47"/>
      <c r="GN202" s="47"/>
      <c r="GO202" s="47"/>
      <c r="GP202" s="47"/>
      <c r="GQ202" s="47"/>
      <c r="GR202" s="47"/>
    </row>
    <row r="203" spans="1:200" s="53" customFormat="1" x14ac:dyDescent="0.2">
      <c r="A203" s="233"/>
      <c r="B203" s="47"/>
      <c r="C203" s="234"/>
      <c r="Z203" s="232"/>
      <c r="AA203" s="230"/>
      <c r="AB203" s="47"/>
      <c r="AC203" s="247"/>
      <c r="AD203" s="247"/>
      <c r="AE203" s="247"/>
      <c r="AF203" s="247"/>
      <c r="AG203" s="247"/>
      <c r="AH203" s="247"/>
      <c r="AI203" s="247"/>
      <c r="AJ203" s="247"/>
      <c r="AK203" s="249"/>
      <c r="AL203" s="249"/>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c r="BM203" s="249"/>
      <c r="BN203" s="249"/>
      <c r="BO203" s="249"/>
      <c r="BP203" s="249"/>
      <c r="BQ203" s="249"/>
      <c r="BR203" s="249"/>
      <c r="BS203" s="249"/>
      <c r="BT203" s="249"/>
      <c r="BU203" s="249"/>
      <c r="BV203" s="249"/>
      <c r="BW203" s="249"/>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c r="DS203" s="47"/>
      <c r="DT203" s="47"/>
      <c r="DU203" s="47"/>
      <c r="DV203" s="47"/>
      <c r="DW203" s="47"/>
      <c r="DX203" s="47"/>
      <c r="DY203" s="47"/>
      <c r="DZ203" s="47"/>
      <c r="EA203" s="47"/>
      <c r="EB203" s="47"/>
      <c r="EC203" s="47"/>
      <c r="ED203" s="47"/>
      <c r="EE203" s="47"/>
      <c r="EF203" s="47"/>
      <c r="EG203" s="47"/>
      <c r="EH203" s="47"/>
      <c r="EI203" s="47"/>
      <c r="EJ203" s="47"/>
      <c r="EK203" s="47"/>
      <c r="EL203" s="47"/>
      <c r="EM203" s="47"/>
      <c r="EN203" s="47"/>
      <c r="EO203" s="47"/>
      <c r="EP203" s="47"/>
      <c r="EQ203" s="47"/>
      <c r="ER203" s="47"/>
      <c r="ES203" s="47"/>
      <c r="ET203" s="47"/>
      <c r="EU203" s="47"/>
      <c r="EV203" s="47"/>
      <c r="EW203" s="47"/>
      <c r="EX203" s="47"/>
      <c r="EY203" s="47"/>
      <c r="EZ203" s="47"/>
      <c r="FA203" s="47"/>
      <c r="FB203" s="47"/>
      <c r="FC203" s="47"/>
      <c r="FD203" s="47"/>
      <c r="FE203" s="47"/>
      <c r="FF203" s="47"/>
      <c r="FG203" s="47"/>
      <c r="FH203" s="47"/>
      <c r="FI203" s="47"/>
      <c r="FJ203" s="47"/>
      <c r="FK203" s="47"/>
      <c r="FL203" s="47"/>
      <c r="FM203" s="47"/>
      <c r="FN203" s="47"/>
      <c r="FO203" s="47"/>
      <c r="FP203" s="47"/>
      <c r="FQ203" s="47"/>
      <c r="FR203" s="47"/>
      <c r="FS203" s="47"/>
      <c r="FT203" s="47"/>
      <c r="FU203" s="47"/>
      <c r="FV203" s="47"/>
      <c r="FW203" s="47"/>
      <c r="FX203" s="47"/>
      <c r="FY203" s="47"/>
      <c r="FZ203" s="47"/>
      <c r="GA203" s="47"/>
      <c r="GB203" s="47"/>
      <c r="GC203" s="47"/>
      <c r="GD203" s="47"/>
      <c r="GE203" s="47"/>
      <c r="GF203" s="47"/>
      <c r="GG203" s="47"/>
      <c r="GH203" s="47"/>
      <c r="GI203" s="47"/>
      <c r="GJ203" s="47"/>
      <c r="GK203" s="47"/>
      <c r="GL203" s="47"/>
      <c r="GM203" s="47"/>
      <c r="GN203" s="47"/>
      <c r="GO203" s="47"/>
      <c r="GP203" s="47"/>
      <c r="GQ203" s="47"/>
      <c r="GR203" s="47"/>
    </row>
    <row r="204" spans="1:200" s="53" customFormat="1" x14ac:dyDescent="0.2">
      <c r="A204" s="233"/>
      <c r="B204" s="47"/>
      <c r="C204" s="234"/>
      <c r="Z204" s="232"/>
      <c r="AA204" s="230"/>
      <c r="AB204" s="47"/>
      <c r="AC204" s="247"/>
      <c r="AD204" s="247"/>
      <c r="AE204" s="247"/>
      <c r="AF204" s="247"/>
      <c r="AG204" s="247"/>
      <c r="AH204" s="247"/>
      <c r="AI204" s="247"/>
      <c r="AJ204" s="247"/>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249"/>
      <c r="BW204" s="249"/>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c r="DS204" s="47"/>
      <c r="DT204" s="47"/>
      <c r="DU204" s="47"/>
      <c r="DV204" s="47"/>
      <c r="DW204" s="47"/>
      <c r="DX204" s="47"/>
      <c r="DY204" s="47"/>
      <c r="DZ204" s="47"/>
      <c r="EA204" s="47"/>
      <c r="EB204" s="47"/>
      <c r="EC204" s="47"/>
      <c r="ED204" s="47"/>
      <c r="EE204" s="47"/>
      <c r="EF204" s="47"/>
      <c r="EG204" s="47"/>
      <c r="EH204" s="47"/>
      <c r="EI204" s="47"/>
      <c r="EJ204" s="47"/>
      <c r="EK204" s="47"/>
      <c r="EL204" s="47"/>
      <c r="EM204" s="47"/>
      <c r="EN204" s="47"/>
      <c r="EO204" s="47"/>
      <c r="EP204" s="47"/>
      <c r="EQ204" s="47"/>
      <c r="ER204" s="47"/>
      <c r="ES204" s="47"/>
      <c r="ET204" s="47"/>
      <c r="EU204" s="47"/>
      <c r="EV204" s="47"/>
      <c r="EW204" s="47"/>
      <c r="EX204" s="47"/>
      <c r="EY204" s="47"/>
      <c r="EZ204" s="47"/>
      <c r="FA204" s="47"/>
      <c r="FB204" s="47"/>
      <c r="FC204" s="47"/>
      <c r="FD204" s="47"/>
      <c r="FE204" s="47"/>
      <c r="FF204" s="47"/>
      <c r="FG204" s="47"/>
      <c r="FH204" s="47"/>
      <c r="FI204" s="47"/>
      <c r="FJ204" s="47"/>
      <c r="FK204" s="47"/>
      <c r="FL204" s="47"/>
      <c r="FM204" s="47"/>
      <c r="FN204" s="47"/>
      <c r="FO204" s="47"/>
      <c r="FP204" s="47"/>
      <c r="FQ204" s="47"/>
      <c r="FR204" s="47"/>
      <c r="FS204" s="47"/>
      <c r="FT204" s="47"/>
      <c r="FU204" s="47"/>
      <c r="FV204" s="47"/>
      <c r="FW204" s="47"/>
      <c r="FX204" s="47"/>
      <c r="FY204" s="47"/>
      <c r="FZ204" s="47"/>
      <c r="GA204" s="47"/>
      <c r="GB204" s="47"/>
      <c r="GC204" s="47"/>
      <c r="GD204" s="47"/>
      <c r="GE204" s="47"/>
      <c r="GF204" s="47"/>
      <c r="GG204" s="47"/>
      <c r="GH204" s="47"/>
      <c r="GI204" s="47"/>
      <c r="GJ204" s="47"/>
      <c r="GK204" s="47"/>
      <c r="GL204" s="47"/>
      <c r="GM204" s="47"/>
      <c r="GN204" s="47"/>
      <c r="GO204" s="47"/>
      <c r="GP204" s="47"/>
      <c r="GQ204" s="47"/>
      <c r="GR204" s="47"/>
    </row>
    <row r="205" spans="1:200" s="53" customFormat="1" x14ac:dyDescent="0.2">
      <c r="A205" s="233"/>
      <c r="B205" s="47"/>
      <c r="C205" s="234"/>
      <c r="Z205" s="232"/>
      <c r="AA205" s="230"/>
      <c r="AB205" s="47"/>
      <c r="AC205" s="247"/>
      <c r="AD205" s="247"/>
      <c r="AE205" s="247"/>
      <c r="AF205" s="247"/>
      <c r="AG205" s="247"/>
      <c r="AH205" s="247"/>
      <c r="AI205" s="247"/>
      <c r="AJ205" s="247"/>
      <c r="AK205" s="249"/>
      <c r="AL205" s="249"/>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c r="BM205" s="249"/>
      <c r="BN205" s="249"/>
      <c r="BO205" s="249"/>
      <c r="BP205" s="249"/>
      <c r="BQ205" s="249"/>
      <c r="BR205" s="249"/>
      <c r="BS205" s="249"/>
      <c r="BT205" s="249"/>
      <c r="BU205" s="249"/>
      <c r="BV205" s="249"/>
      <c r="BW205" s="249"/>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c r="DS205" s="47"/>
      <c r="DT205" s="47"/>
      <c r="DU205" s="47"/>
      <c r="DV205" s="47"/>
      <c r="DW205" s="47"/>
      <c r="DX205" s="47"/>
      <c r="DY205" s="47"/>
      <c r="DZ205" s="47"/>
      <c r="EA205" s="47"/>
      <c r="EB205" s="47"/>
      <c r="EC205" s="47"/>
      <c r="ED205" s="47"/>
      <c r="EE205" s="47"/>
      <c r="EF205" s="47"/>
      <c r="EG205" s="47"/>
      <c r="EH205" s="47"/>
      <c r="EI205" s="47"/>
      <c r="EJ205" s="47"/>
      <c r="EK205" s="47"/>
      <c r="EL205" s="47"/>
      <c r="EM205" s="47"/>
      <c r="EN205" s="47"/>
      <c r="EO205" s="47"/>
      <c r="EP205" s="47"/>
      <c r="EQ205" s="47"/>
      <c r="ER205" s="47"/>
      <c r="ES205" s="47"/>
      <c r="ET205" s="47"/>
      <c r="EU205" s="47"/>
      <c r="EV205" s="47"/>
      <c r="EW205" s="47"/>
      <c r="EX205" s="47"/>
      <c r="EY205" s="47"/>
      <c r="EZ205" s="47"/>
      <c r="FA205" s="47"/>
      <c r="FB205" s="47"/>
      <c r="FC205" s="47"/>
      <c r="FD205" s="47"/>
      <c r="FE205" s="47"/>
      <c r="FF205" s="47"/>
      <c r="FG205" s="47"/>
      <c r="FH205" s="47"/>
      <c r="FI205" s="47"/>
      <c r="FJ205" s="47"/>
      <c r="FK205" s="47"/>
      <c r="FL205" s="47"/>
      <c r="FM205" s="47"/>
      <c r="FN205" s="47"/>
      <c r="FO205" s="47"/>
      <c r="FP205" s="47"/>
      <c r="FQ205" s="47"/>
      <c r="FR205" s="47"/>
      <c r="FS205" s="47"/>
      <c r="FT205" s="47"/>
      <c r="FU205" s="47"/>
      <c r="FV205" s="47"/>
      <c r="FW205" s="47"/>
      <c r="FX205" s="47"/>
      <c r="FY205" s="47"/>
      <c r="FZ205" s="47"/>
      <c r="GA205" s="47"/>
      <c r="GB205" s="47"/>
      <c r="GC205" s="47"/>
      <c r="GD205" s="47"/>
      <c r="GE205" s="47"/>
      <c r="GF205" s="47"/>
      <c r="GG205" s="47"/>
      <c r="GH205" s="47"/>
      <c r="GI205" s="47"/>
      <c r="GJ205" s="47"/>
      <c r="GK205" s="47"/>
      <c r="GL205" s="47"/>
      <c r="GM205" s="47"/>
      <c r="GN205" s="47"/>
      <c r="GO205" s="47"/>
      <c r="GP205" s="47"/>
      <c r="GQ205" s="47"/>
      <c r="GR205" s="47"/>
    </row>
    <row r="206" spans="1:200" s="53" customFormat="1" x14ac:dyDescent="0.2">
      <c r="A206" s="233"/>
      <c r="B206" s="47"/>
      <c r="C206" s="234"/>
      <c r="Z206" s="232"/>
      <c r="AA206" s="230"/>
      <c r="AB206" s="47"/>
      <c r="AC206" s="247"/>
      <c r="AD206" s="247"/>
      <c r="AE206" s="247"/>
      <c r="AF206" s="247"/>
      <c r="AG206" s="247"/>
      <c r="AH206" s="247"/>
      <c r="AI206" s="247"/>
      <c r="AJ206" s="247"/>
      <c r="AK206" s="249"/>
      <c r="AL206" s="249"/>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c r="BM206" s="249"/>
      <c r="BN206" s="249"/>
      <c r="BO206" s="249"/>
      <c r="BP206" s="249"/>
      <c r="BQ206" s="249"/>
      <c r="BR206" s="249"/>
      <c r="BS206" s="249"/>
      <c r="BT206" s="249"/>
      <c r="BU206" s="249"/>
      <c r="BV206" s="249"/>
      <c r="BW206" s="249"/>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row>
    <row r="207" spans="1:200" s="53" customFormat="1" x14ac:dyDescent="0.2">
      <c r="A207" s="233"/>
      <c r="B207" s="47"/>
      <c r="C207" s="234"/>
      <c r="Z207" s="232"/>
      <c r="AA207" s="230"/>
      <c r="AB207" s="47"/>
      <c r="AC207" s="247"/>
      <c r="AD207" s="247"/>
      <c r="AE207" s="247"/>
      <c r="AF207" s="247"/>
      <c r="AG207" s="247"/>
      <c r="AH207" s="247"/>
      <c r="AI207" s="247"/>
      <c r="AJ207" s="247"/>
      <c r="AK207" s="249"/>
      <c r="AL207" s="249"/>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c r="BM207" s="249"/>
      <c r="BN207" s="249"/>
      <c r="BO207" s="249"/>
      <c r="BP207" s="249"/>
      <c r="BQ207" s="249"/>
      <c r="BR207" s="249"/>
      <c r="BS207" s="249"/>
      <c r="BT207" s="249"/>
      <c r="BU207" s="249"/>
      <c r="BV207" s="249"/>
      <c r="BW207" s="249"/>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row>
    <row r="208" spans="1:200" s="53" customFormat="1" x14ac:dyDescent="0.2">
      <c r="A208" s="233"/>
      <c r="B208" s="47"/>
      <c r="C208" s="234"/>
      <c r="Z208" s="232"/>
      <c r="AA208" s="230"/>
      <c r="AB208" s="47"/>
      <c r="AC208" s="247"/>
      <c r="AD208" s="247"/>
      <c r="AE208" s="247"/>
      <c r="AF208" s="247"/>
      <c r="AG208" s="247"/>
      <c r="AH208" s="247"/>
      <c r="AI208" s="247"/>
      <c r="AJ208" s="247"/>
      <c r="AK208" s="249"/>
      <c r="AL208" s="249"/>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c r="BM208" s="249"/>
      <c r="BN208" s="249"/>
      <c r="BO208" s="249"/>
      <c r="BP208" s="249"/>
      <c r="BQ208" s="249"/>
      <c r="BR208" s="249"/>
      <c r="BS208" s="249"/>
      <c r="BT208" s="249"/>
      <c r="BU208" s="249"/>
      <c r="BV208" s="249"/>
      <c r="BW208" s="249"/>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row>
    <row r="209" spans="1:200" s="53" customFormat="1" x14ac:dyDescent="0.2">
      <c r="A209" s="233"/>
      <c r="B209" s="47"/>
      <c r="C209" s="234"/>
      <c r="Z209" s="232"/>
      <c r="AA209" s="230"/>
      <c r="AB209" s="47"/>
      <c r="AC209" s="247"/>
      <c r="AD209" s="247"/>
      <c r="AE209" s="247"/>
      <c r="AF209" s="247"/>
      <c r="AG209" s="247"/>
      <c r="AH209" s="247"/>
      <c r="AI209" s="247"/>
      <c r="AJ209" s="247"/>
      <c r="AK209" s="249"/>
      <c r="AL209" s="249"/>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c r="BM209" s="249"/>
      <c r="BN209" s="249"/>
      <c r="BO209" s="249"/>
      <c r="BP209" s="249"/>
      <c r="BQ209" s="249"/>
      <c r="BR209" s="249"/>
      <c r="BS209" s="249"/>
      <c r="BT209" s="249"/>
      <c r="BU209" s="249"/>
      <c r="BV209" s="249"/>
      <c r="BW209" s="249"/>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row>
    <row r="210" spans="1:200" s="53" customFormat="1" x14ac:dyDescent="0.2">
      <c r="A210" s="233"/>
      <c r="B210" s="47"/>
      <c r="C210" s="234"/>
      <c r="Z210" s="232"/>
      <c r="AA210" s="230"/>
      <c r="AB210" s="47"/>
      <c r="AC210" s="247"/>
      <c r="AD210" s="247"/>
      <c r="AE210" s="247"/>
      <c r="AF210" s="247"/>
      <c r="AG210" s="247"/>
      <c r="AH210" s="247"/>
      <c r="AI210" s="247"/>
      <c r="AJ210" s="247"/>
      <c r="AK210" s="249"/>
      <c r="AL210" s="249"/>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c r="BM210" s="249"/>
      <c r="BN210" s="249"/>
      <c r="BO210" s="249"/>
      <c r="BP210" s="249"/>
      <c r="BQ210" s="249"/>
      <c r="BR210" s="249"/>
      <c r="BS210" s="249"/>
      <c r="BT210" s="249"/>
      <c r="BU210" s="249"/>
      <c r="BV210" s="249"/>
      <c r="BW210" s="249"/>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row>
    <row r="211" spans="1:200" s="53" customFormat="1" x14ac:dyDescent="0.2">
      <c r="A211" s="233"/>
      <c r="B211" s="47"/>
      <c r="C211" s="234"/>
      <c r="Z211" s="232"/>
      <c r="AA211" s="230"/>
      <c r="AB211" s="47"/>
      <c r="AC211" s="247"/>
      <c r="AD211" s="247"/>
      <c r="AE211" s="247"/>
      <c r="AF211" s="247"/>
      <c r="AG211" s="247"/>
      <c r="AH211" s="247"/>
      <c r="AI211" s="247"/>
      <c r="AJ211" s="247"/>
      <c r="AK211" s="249"/>
      <c r="AL211" s="249"/>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c r="BM211" s="249"/>
      <c r="BN211" s="249"/>
      <c r="BO211" s="249"/>
      <c r="BP211" s="249"/>
      <c r="BQ211" s="249"/>
      <c r="BR211" s="249"/>
      <c r="BS211" s="249"/>
      <c r="BT211" s="249"/>
      <c r="BU211" s="249"/>
      <c r="BV211" s="249"/>
      <c r="BW211" s="249"/>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row>
    <row r="212" spans="1:200" s="53" customFormat="1" x14ac:dyDescent="0.2">
      <c r="A212" s="233"/>
      <c r="B212" s="47"/>
      <c r="C212" s="234"/>
      <c r="Z212" s="232"/>
      <c r="AA212" s="230"/>
      <c r="AB212" s="47"/>
      <c r="AC212" s="247"/>
      <c r="AD212" s="247"/>
      <c r="AE212" s="247"/>
      <c r="AF212" s="247"/>
      <c r="AG212" s="247"/>
      <c r="AH212" s="247"/>
      <c r="AI212" s="247"/>
      <c r="AJ212" s="247"/>
      <c r="AK212" s="249"/>
      <c r="AL212" s="249"/>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c r="BM212" s="249"/>
      <c r="BN212" s="249"/>
      <c r="BO212" s="249"/>
      <c r="BP212" s="249"/>
      <c r="BQ212" s="249"/>
      <c r="BR212" s="249"/>
      <c r="BS212" s="249"/>
      <c r="BT212" s="249"/>
      <c r="BU212" s="249"/>
      <c r="BV212" s="249"/>
      <c r="BW212" s="249"/>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row>
    <row r="213" spans="1:200" s="53" customFormat="1" x14ac:dyDescent="0.2">
      <c r="A213" s="233"/>
      <c r="B213" s="47"/>
      <c r="C213" s="234"/>
      <c r="Z213" s="232"/>
      <c r="AA213" s="230"/>
      <c r="AB213" s="47"/>
      <c r="AC213" s="247"/>
      <c r="AD213" s="247"/>
      <c r="AE213" s="247"/>
      <c r="AF213" s="247"/>
      <c r="AG213" s="247"/>
      <c r="AH213" s="247"/>
      <c r="AI213" s="247"/>
      <c r="AJ213" s="247"/>
      <c r="AK213" s="249"/>
      <c r="AL213" s="249"/>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c r="BM213" s="249"/>
      <c r="BN213" s="249"/>
      <c r="BO213" s="249"/>
      <c r="BP213" s="249"/>
      <c r="BQ213" s="249"/>
      <c r="BR213" s="249"/>
      <c r="BS213" s="249"/>
      <c r="BT213" s="249"/>
      <c r="BU213" s="249"/>
      <c r="BV213" s="249"/>
      <c r="BW213" s="249"/>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row>
    <row r="214" spans="1:200" s="53" customFormat="1" x14ac:dyDescent="0.2">
      <c r="A214" s="233"/>
      <c r="B214" s="47"/>
      <c r="C214" s="234"/>
      <c r="Z214" s="232"/>
      <c r="AA214" s="230"/>
      <c r="AB214" s="47"/>
      <c r="AC214" s="247"/>
      <c r="AD214" s="247"/>
      <c r="AE214" s="247"/>
      <c r="AF214" s="247"/>
      <c r="AG214" s="247"/>
      <c r="AH214" s="247"/>
      <c r="AI214" s="247"/>
      <c r="AJ214" s="247"/>
      <c r="AK214" s="249"/>
      <c r="AL214" s="249"/>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c r="BM214" s="249"/>
      <c r="BN214" s="249"/>
      <c r="BO214" s="249"/>
      <c r="BP214" s="249"/>
      <c r="BQ214" s="249"/>
      <c r="BR214" s="249"/>
      <c r="BS214" s="249"/>
      <c r="BT214" s="249"/>
      <c r="BU214" s="249"/>
      <c r="BV214" s="249"/>
      <c r="BW214" s="249"/>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47"/>
      <c r="GC214" s="47"/>
      <c r="GD214" s="47"/>
      <c r="GE214" s="47"/>
      <c r="GF214" s="47"/>
      <c r="GG214" s="47"/>
      <c r="GH214" s="47"/>
      <c r="GI214" s="47"/>
      <c r="GJ214" s="47"/>
      <c r="GK214" s="47"/>
      <c r="GL214" s="47"/>
      <c r="GM214" s="47"/>
      <c r="GN214" s="47"/>
      <c r="GO214" s="47"/>
      <c r="GP214" s="47"/>
      <c r="GQ214" s="47"/>
      <c r="GR214" s="47"/>
    </row>
    <row r="215" spans="1:200" s="53" customFormat="1" x14ac:dyDescent="0.2">
      <c r="A215" s="233"/>
      <c r="B215" s="47"/>
      <c r="C215" s="234"/>
      <c r="Z215" s="232"/>
      <c r="AA215" s="230"/>
      <c r="AB215" s="47"/>
      <c r="AC215" s="247"/>
      <c r="AD215" s="247"/>
      <c r="AE215" s="247"/>
      <c r="AF215" s="247"/>
      <c r="AG215" s="247"/>
      <c r="AH215" s="247"/>
      <c r="AI215" s="247"/>
      <c r="AJ215" s="247"/>
      <c r="AK215" s="249"/>
      <c r="AL215" s="249"/>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c r="BM215" s="249"/>
      <c r="BN215" s="249"/>
      <c r="BO215" s="249"/>
      <c r="BP215" s="249"/>
      <c r="BQ215" s="249"/>
      <c r="BR215" s="249"/>
      <c r="BS215" s="249"/>
      <c r="BT215" s="249"/>
      <c r="BU215" s="249"/>
      <c r="BV215" s="249"/>
      <c r="BW215" s="249"/>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row>
    <row r="216" spans="1:200" s="53" customFormat="1" x14ac:dyDescent="0.2">
      <c r="A216" s="233"/>
      <c r="B216" s="47"/>
      <c r="C216" s="234"/>
      <c r="Z216" s="232"/>
      <c r="AA216" s="230"/>
      <c r="AB216" s="47"/>
      <c r="AC216" s="247"/>
      <c r="AD216" s="247"/>
      <c r="AE216" s="247"/>
      <c r="AF216" s="247"/>
      <c r="AG216" s="247"/>
      <c r="AH216" s="247"/>
      <c r="AI216" s="247"/>
      <c r="AJ216" s="247"/>
      <c r="AK216" s="249"/>
      <c r="AL216" s="249"/>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c r="BM216" s="249"/>
      <c r="BN216" s="249"/>
      <c r="BO216" s="249"/>
      <c r="BP216" s="249"/>
      <c r="BQ216" s="249"/>
      <c r="BR216" s="249"/>
      <c r="BS216" s="249"/>
      <c r="BT216" s="249"/>
      <c r="BU216" s="249"/>
      <c r="BV216" s="249"/>
      <c r="BW216" s="249"/>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47"/>
      <c r="FX216" s="47"/>
      <c r="FY216" s="47"/>
      <c r="FZ216" s="47"/>
      <c r="GA216" s="47"/>
      <c r="GB216" s="47"/>
      <c r="GC216" s="47"/>
      <c r="GD216" s="47"/>
      <c r="GE216" s="47"/>
      <c r="GF216" s="47"/>
      <c r="GG216" s="47"/>
      <c r="GH216" s="47"/>
      <c r="GI216" s="47"/>
      <c r="GJ216" s="47"/>
      <c r="GK216" s="47"/>
      <c r="GL216" s="47"/>
      <c r="GM216" s="47"/>
      <c r="GN216" s="47"/>
      <c r="GO216" s="47"/>
      <c r="GP216" s="47"/>
      <c r="GQ216" s="47"/>
      <c r="GR216" s="47"/>
    </row>
    <row r="217" spans="1:200" s="53" customFormat="1" x14ac:dyDescent="0.2">
      <c r="A217" s="233"/>
      <c r="B217" s="47"/>
      <c r="C217" s="234"/>
      <c r="Z217" s="232"/>
      <c r="AA217" s="230"/>
      <c r="AB217" s="47"/>
      <c r="AC217" s="247"/>
      <c r="AD217" s="247"/>
      <c r="AE217" s="247"/>
      <c r="AF217" s="247"/>
      <c r="AG217" s="247"/>
      <c r="AH217" s="247"/>
      <c r="AI217" s="247"/>
      <c r="AJ217" s="247"/>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c r="BM217" s="249"/>
      <c r="BN217" s="249"/>
      <c r="BO217" s="249"/>
      <c r="BP217" s="249"/>
      <c r="BQ217" s="249"/>
      <c r="BR217" s="249"/>
      <c r="BS217" s="249"/>
      <c r="BT217" s="249"/>
      <c r="BU217" s="249"/>
      <c r="BV217" s="249"/>
      <c r="BW217" s="249"/>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47"/>
      <c r="FX217" s="47"/>
      <c r="FY217" s="47"/>
      <c r="FZ217" s="47"/>
      <c r="GA217" s="47"/>
      <c r="GB217" s="47"/>
      <c r="GC217" s="47"/>
      <c r="GD217" s="47"/>
      <c r="GE217" s="47"/>
      <c r="GF217" s="47"/>
      <c r="GG217" s="47"/>
      <c r="GH217" s="47"/>
      <c r="GI217" s="47"/>
      <c r="GJ217" s="47"/>
      <c r="GK217" s="47"/>
      <c r="GL217" s="47"/>
      <c r="GM217" s="47"/>
      <c r="GN217" s="47"/>
      <c r="GO217" s="47"/>
      <c r="GP217" s="47"/>
      <c r="GQ217" s="47"/>
      <c r="GR217" s="47"/>
    </row>
    <row r="218" spans="1:200" s="53" customFormat="1" x14ac:dyDescent="0.2">
      <c r="A218" s="233"/>
      <c r="B218" s="47"/>
      <c r="C218" s="234"/>
      <c r="Z218" s="232"/>
      <c r="AA218" s="230"/>
      <c r="AB218" s="47"/>
      <c r="AC218" s="247"/>
      <c r="AD218" s="247"/>
      <c r="AE218" s="247"/>
      <c r="AF218" s="247"/>
      <c r="AG218" s="247"/>
      <c r="AH218" s="247"/>
      <c r="AI218" s="247"/>
      <c r="AJ218" s="247"/>
      <c r="AK218" s="249"/>
      <c r="AL218" s="249"/>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c r="BM218" s="249"/>
      <c r="BN218" s="249"/>
      <c r="BO218" s="249"/>
      <c r="BP218" s="249"/>
      <c r="BQ218" s="249"/>
      <c r="BR218" s="249"/>
      <c r="BS218" s="249"/>
      <c r="BT218" s="249"/>
      <c r="BU218" s="249"/>
      <c r="BV218" s="249"/>
      <c r="BW218" s="249"/>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row>
    <row r="219" spans="1:200" s="53" customFormat="1" x14ac:dyDescent="0.2">
      <c r="A219" s="233"/>
      <c r="B219" s="47"/>
      <c r="C219" s="234"/>
      <c r="Z219" s="232"/>
      <c r="AA219" s="230"/>
      <c r="AB219" s="47"/>
      <c r="AC219" s="247"/>
      <c r="AD219" s="247"/>
      <c r="AE219" s="247"/>
      <c r="AF219" s="247"/>
      <c r="AG219" s="247"/>
      <c r="AH219" s="247"/>
      <c r="AI219" s="247"/>
      <c r="AJ219" s="247"/>
      <c r="AK219" s="249"/>
      <c r="AL219" s="249"/>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c r="BM219" s="249"/>
      <c r="BN219" s="249"/>
      <c r="BO219" s="249"/>
      <c r="BP219" s="249"/>
      <c r="BQ219" s="249"/>
      <c r="BR219" s="249"/>
      <c r="BS219" s="249"/>
      <c r="BT219" s="249"/>
      <c r="BU219" s="249"/>
      <c r="BV219" s="249"/>
      <c r="BW219" s="249"/>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7"/>
      <c r="GR219" s="47"/>
    </row>
    <row r="220" spans="1:200" s="53" customFormat="1" x14ac:dyDescent="0.2">
      <c r="A220" s="233"/>
      <c r="B220" s="47"/>
      <c r="C220" s="234"/>
      <c r="Z220" s="232"/>
      <c r="AA220" s="230"/>
      <c r="AB220" s="47"/>
      <c r="AC220" s="247"/>
      <c r="AD220" s="247"/>
      <c r="AE220" s="247"/>
      <c r="AF220" s="247"/>
      <c r="AG220" s="247"/>
      <c r="AH220" s="247"/>
      <c r="AI220" s="247"/>
      <c r="AJ220" s="247"/>
      <c r="AK220" s="249"/>
      <c r="AL220" s="249"/>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c r="BM220" s="249"/>
      <c r="BN220" s="249"/>
      <c r="BO220" s="249"/>
      <c r="BP220" s="249"/>
      <c r="BQ220" s="249"/>
      <c r="BR220" s="249"/>
      <c r="BS220" s="249"/>
      <c r="BT220" s="249"/>
      <c r="BU220" s="249"/>
      <c r="BV220" s="249"/>
      <c r="BW220" s="249"/>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7"/>
      <c r="GR220" s="47"/>
    </row>
    <row r="221" spans="1:200" s="53" customFormat="1" x14ac:dyDescent="0.2">
      <c r="A221" s="233"/>
      <c r="B221" s="47"/>
      <c r="C221" s="234"/>
      <c r="Z221" s="232"/>
      <c r="AA221" s="230"/>
      <c r="AB221" s="47"/>
      <c r="AC221" s="247"/>
      <c r="AD221" s="247"/>
      <c r="AE221" s="247"/>
      <c r="AF221" s="247"/>
      <c r="AG221" s="247"/>
      <c r="AH221" s="247"/>
      <c r="AI221" s="247"/>
      <c r="AJ221" s="247"/>
      <c r="AK221" s="249"/>
      <c r="AL221" s="249"/>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c r="BM221" s="249"/>
      <c r="BN221" s="249"/>
      <c r="BO221" s="249"/>
      <c r="BP221" s="249"/>
      <c r="BQ221" s="249"/>
      <c r="BR221" s="249"/>
      <c r="BS221" s="249"/>
      <c r="BT221" s="249"/>
      <c r="BU221" s="249"/>
      <c r="BV221" s="249"/>
      <c r="BW221" s="249"/>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row>
    <row r="222" spans="1:200" s="53" customFormat="1" x14ac:dyDescent="0.2">
      <c r="A222" s="233"/>
      <c r="B222" s="47"/>
      <c r="C222" s="234"/>
      <c r="Z222" s="232"/>
      <c r="AA222" s="230"/>
      <c r="AB222" s="47"/>
      <c r="AC222" s="247"/>
      <c r="AD222" s="247"/>
      <c r="AE222" s="247"/>
      <c r="AF222" s="247"/>
      <c r="AG222" s="247"/>
      <c r="AH222" s="247"/>
      <c r="AI222" s="247"/>
      <c r="AJ222" s="247"/>
      <c r="AK222" s="249"/>
      <c r="AL222" s="249"/>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c r="BM222" s="249"/>
      <c r="BN222" s="249"/>
      <c r="BO222" s="249"/>
      <c r="BP222" s="249"/>
      <c r="BQ222" s="249"/>
      <c r="BR222" s="249"/>
      <c r="BS222" s="249"/>
      <c r="BT222" s="249"/>
      <c r="BU222" s="249"/>
      <c r="BV222" s="249"/>
      <c r="BW222" s="249"/>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row>
    <row r="223" spans="1:200" s="53" customFormat="1" x14ac:dyDescent="0.2">
      <c r="A223" s="233"/>
      <c r="B223" s="47"/>
      <c r="C223" s="234"/>
      <c r="Z223" s="232"/>
      <c r="AA223" s="230"/>
      <c r="AB223" s="47"/>
      <c r="AC223" s="247"/>
      <c r="AD223" s="247"/>
      <c r="AE223" s="247"/>
      <c r="AF223" s="247"/>
      <c r="AG223" s="247"/>
      <c r="AH223" s="247"/>
      <c r="AI223" s="247"/>
      <c r="AJ223" s="247"/>
      <c r="AK223" s="249"/>
      <c r="AL223" s="249"/>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c r="BM223" s="249"/>
      <c r="BN223" s="249"/>
      <c r="BO223" s="249"/>
      <c r="BP223" s="249"/>
      <c r="BQ223" s="249"/>
      <c r="BR223" s="249"/>
      <c r="BS223" s="249"/>
      <c r="BT223" s="249"/>
      <c r="BU223" s="249"/>
      <c r="BV223" s="249"/>
      <c r="BW223" s="249"/>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47"/>
      <c r="FX223" s="47"/>
      <c r="FY223" s="47"/>
      <c r="FZ223" s="47"/>
      <c r="GA223" s="47"/>
      <c r="GB223" s="47"/>
      <c r="GC223" s="47"/>
      <c r="GD223" s="47"/>
      <c r="GE223" s="47"/>
      <c r="GF223" s="47"/>
      <c r="GG223" s="47"/>
      <c r="GH223" s="47"/>
      <c r="GI223" s="47"/>
      <c r="GJ223" s="47"/>
      <c r="GK223" s="47"/>
      <c r="GL223" s="47"/>
      <c r="GM223" s="47"/>
      <c r="GN223" s="47"/>
      <c r="GO223" s="47"/>
      <c r="GP223" s="47"/>
      <c r="GQ223" s="47"/>
      <c r="GR223" s="47"/>
    </row>
    <row r="224" spans="1:200" s="53" customFormat="1" x14ac:dyDescent="0.2">
      <c r="A224" s="233"/>
      <c r="B224" s="47"/>
      <c r="C224" s="234"/>
      <c r="Z224" s="232"/>
      <c r="AA224" s="230"/>
      <c r="AB224" s="47"/>
      <c r="AC224" s="247"/>
      <c r="AD224" s="247"/>
      <c r="AE224" s="247"/>
      <c r="AF224" s="247"/>
      <c r="AG224" s="247"/>
      <c r="AH224" s="247"/>
      <c r="AI224" s="247"/>
      <c r="AJ224" s="247"/>
      <c r="AK224" s="249"/>
      <c r="AL224" s="249"/>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c r="BM224" s="249"/>
      <c r="BN224" s="249"/>
      <c r="BO224" s="249"/>
      <c r="BP224" s="249"/>
      <c r="BQ224" s="249"/>
      <c r="BR224" s="249"/>
      <c r="BS224" s="249"/>
      <c r="BT224" s="249"/>
      <c r="BU224" s="249"/>
      <c r="BV224" s="249"/>
      <c r="BW224" s="249"/>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47"/>
      <c r="FX224" s="47"/>
      <c r="FY224" s="47"/>
      <c r="FZ224" s="47"/>
      <c r="GA224" s="47"/>
      <c r="GB224" s="47"/>
      <c r="GC224" s="47"/>
      <c r="GD224" s="47"/>
      <c r="GE224" s="47"/>
      <c r="GF224" s="47"/>
      <c r="GG224" s="47"/>
      <c r="GH224" s="47"/>
      <c r="GI224" s="47"/>
      <c r="GJ224" s="47"/>
      <c r="GK224" s="47"/>
      <c r="GL224" s="47"/>
      <c r="GM224" s="47"/>
      <c r="GN224" s="47"/>
      <c r="GO224" s="47"/>
      <c r="GP224" s="47"/>
      <c r="GQ224" s="47"/>
      <c r="GR224" s="47"/>
    </row>
    <row r="225" spans="1:200" s="53" customFormat="1" x14ac:dyDescent="0.2">
      <c r="A225" s="233"/>
      <c r="B225" s="47"/>
      <c r="C225" s="234"/>
      <c r="Z225" s="232"/>
      <c r="AA225" s="230"/>
      <c r="AB225" s="47"/>
      <c r="AC225" s="247"/>
      <c r="AD225" s="247"/>
      <c r="AE225" s="247"/>
      <c r="AF225" s="247"/>
      <c r="AG225" s="247"/>
      <c r="AH225" s="247"/>
      <c r="AI225" s="247"/>
      <c r="AJ225" s="247"/>
      <c r="AK225" s="249"/>
      <c r="AL225" s="249"/>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c r="BM225" s="249"/>
      <c r="BN225" s="249"/>
      <c r="BO225" s="249"/>
      <c r="BP225" s="249"/>
      <c r="BQ225" s="249"/>
      <c r="BR225" s="249"/>
      <c r="BS225" s="249"/>
      <c r="BT225" s="249"/>
      <c r="BU225" s="249"/>
      <c r="BV225" s="249"/>
      <c r="BW225" s="249"/>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47"/>
      <c r="FX225" s="47"/>
      <c r="FY225" s="47"/>
      <c r="FZ225" s="47"/>
      <c r="GA225" s="47"/>
      <c r="GB225" s="47"/>
      <c r="GC225" s="47"/>
      <c r="GD225" s="47"/>
      <c r="GE225" s="47"/>
      <c r="GF225" s="47"/>
      <c r="GG225" s="47"/>
      <c r="GH225" s="47"/>
      <c r="GI225" s="47"/>
      <c r="GJ225" s="47"/>
      <c r="GK225" s="47"/>
      <c r="GL225" s="47"/>
      <c r="GM225" s="47"/>
      <c r="GN225" s="47"/>
      <c r="GO225" s="47"/>
      <c r="GP225" s="47"/>
      <c r="GQ225" s="47"/>
      <c r="GR225" s="47"/>
    </row>
    <row r="226" spans="1:200" s="53" customFormat="1" x14ac:dyDescent="0.2">
      <c r="A226" s="233"/>
      <c r="B226" s="47"/>
      <c r="C226" s="234"/>
      <c r="Z226" s="232"/>
      <c r="AA226" s="230"/>
      <c r="AB226" s="47"/>
      <c r="AC226" s="247"/>
      <c r="AD226" s="247"/>
      <c r="AE226" s="247"/>
      <c r="AF226" s="247"/>
      <c r="AG226" s="247"/>
      <c r="AH226" s="247"/>
      <c r="AI226" s="247"/>
      <c r="AJ226" s="247"/>
      <c r="AK226" s="249"/>
      <c r="AL226" s="249"/>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c r="BM226" s="249"/>
      <c r="BN226" s="249"/>
      <c r="BO226" s="249"/>
      <c r="BP226" s="249"/>
      <c r="BQ226" s="249"/>
      <c r="BR226" s="249"/>
      <c r="BS226" s="249"/>
      <c r="BT226" s="249"/>
      <c r="BU226" s="249"/>
      <c r="BV226" s="249"/>
      <c r="BW226" s="249"/>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47"/>
      <c r="FX226" s="47"/>
      <c r="FY226" s="47"/>
      <c r="FZ226" s="47"/>
      <c r="GA226" s="47"/>
      <c r="GB226" s="47"/>
      <c r="GC226" s="47"/>
      <c r="GD226" s="47"/>
      <c r="GE226" s="47"/>
      <c r="GF226" s="47"/>
      <c r="GG226" s="47"/>
      <c r="GH226" s="47"/>
      <c r="GI226" s="47"/>
      <c r="GJ226" s="47"/>
      <c r="GK226" s="47"/>
      <c r="GL226" s="47"/>
      <c r="GM226" s="47"/>
      <c r="GN226" s="47"/>
      <c r="GO226" s="47"/>
      <c r="GP226" s="47"/>
      <c r="GQ226" s="47"/>
      <c r="GR226" s="47"/>
    </row>
    <row r="227" spans="1:200" s="53" customFormat="1" x14ac:dyDescent="0.2">
      <c r="A227" s="233"/>
      <c r="B227" s="47"/>
      <c r="C227" s="234"/>
      <c r="Z227" s="232"/>
      <c r="AA227" s="230"/>
      <c r="AB227" s="47"/>
      <c r="AC227" s="247"/>
      <c r="AD227" s="247"/>
      <c r="AE227" s="247"/>
      <c r="AF227" s="247"/>
      <c r="AG227" s="247"/>
      <c r="AH227" s="247"/>
      <c r="AI227" s="247"/>
      <c r="AJ227" s="247"/>
      <c r="AK227" s="249"/>
      <c r="AL227" s="249"/>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c r="BM227" s="249"/>
      <c r="BN227" s="249"/>
      <c r="BO227" s="249"/>
      <c r="BP227" s="249"/>
      <c r="BQ227" s="249"/>
      <c r="BR227" s="249"/>
      <c r="BS227" s="249"/>
      <c r="BT227" s="249"/>
      <c r="BU227" s="249"/>
      <c r="BV227" s="249"/>
      <c r="BW227" s="249"/>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row>
    <row r="228" spans="1:200" s="53" customFormat="1" x14ac:dyDescent="0.2">
      <c r="A228" s="233"/>
      <c r="B228" s="47"/>
      <c r="C228" s="234"/>
      <c r="Z228" s="232"/>
      <c r="AA228" s="230"/>
      <c r="AB228" s="47"/>
      <c r="AC228" s="247"/>
      <c r="AD228" s="247"/>
      <c r="AE228" s="247"/>
      <c r="AF228" s="247"/>
      <c r="AG228" s="247"/>
      <c r="AH228" s="247"/>
      <c r="AI228" s="247"/>
      <c r="AJ228" s="247"/>
      <c r="AK228" s="249"/>
      <c r="AL228" s="249"/>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c r="BM228" s="249"/>
      <c r="BN228" s="249"/>
      <c r="BO228" s="249"/>
      <c r="BP228" s="249"/>
      <c r="BQ228" s="249"/>
      <c r="BR228" s="249"/>
      <c r="BS228" s="249"/>
      <c r="BT228" s="249"/>
      <c r="BU228" s="249"/>
      <c r="BV228" s="249"/>
      <c r="BW228" s="249"/>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row>
    <row r="229" spans="1:200" s="53" customFormat="1" x14ac:dyDescent="0.2">
      <c r="A229" s="233"/>
      <c r="B229" s="47"/>
      <c r="C229" s="234"/>
      <c r="Z229" s="232"/>
      <c r="AA229" s="230"/>
      <c r="AB229" s="47"/>
      <c r="AC229" s="247"/>
      <c r="AD229" s="247"/>
      <c r="AE229" s="247"/>
      <c r="AF229" s="247"/>
      <c r="AG229" s="247"/>
      <c r="AH229" s="247"/>
      <c r="AI229" s="247"/>
      <c r="AJ229" s="247"/>
      <c r="AK229" s="249"/>
      <c r="AL229" s="249"/>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c r="BM229" s="249"/>
      <c r="BN229" s="249"/>
      <c r="BO229" s="249"/>
      <c r="BP229" s="249"/>
      <c r="BQ229" s="249"/>
      <c r="BR229" s="249"/>
      <c r="BS229" s="249"/>
      <c r="BT229" s="249"/>
      <c r="BU229" s="249"/>
      <c r="BV229" s="249"/>
      <c r="BW229" s="249"/>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c r="GG229" s="47"/>
      <c r="GH229" s="47"/>
      <c r="GI229" s="47"/>
      <c r="GJ229" s="47"/>
      <c r="GK229" s="47"/>
      <c r="GL229" s="47"/>
      <c r="GM229" s="47"/>
      <c r="GN229" s="47"/>
      <c r="GO229" s="47"/>
      <c r="GP229" s="47"/>
      <c r="GQ229" s="47"/>
      <c r="GR229" s="47"/>
    </row>
    <row r="230" spans="1:200" s="53" customFormat="1" x14ac:dyDescent="0.2">
      <c r="A230" s="233"/>
      <c r="B230" s="47"/>
      <c r="C230" s="234"/>
      <c r="Z230" s="232"/>
      <c r="AA230" s="230"/>
      <c r="AB230" s="47"/>
      <c r="AC230" s="247"/>
      <c r="AD230" s="247"/>
      <c r="AE230" s="247"/>
      <c r="AF230" s="247"/>
      <c r="AG230" s="247"/>
      <c r="AH230" s="247"/>
      <c r="AI230" s="247"/>
      <c r="AJ230" s="247"/>
      <c r="AK230" s="249"/>
      <c r="AL230" s="249"/>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c r="BM230" s="249"/>
      <c r="BN230" s="249"/>
      <c r="BO230" s="249"/>
      <c r="BP230" s="249"/>
      <c r="BQ230" s="249"/>
      <c r="BR230" s="249"/>
      <c r="BS230" s="249"/>
      <c r="BT230" s="249"/>
      <c r="BU230" s="249"/>
      <c r="BV230" s="249"/>
      <c r="BW230" s="249"/>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c r="FH230" s="47"/>
      <c r="FI230" s="47"/>
      <c r="FJ230" s="47"/>
      <c r="FK230" s="47"/>
      <c r="FL230" s="47"/>
      <c r="FM230" s="47"/>
      <c r="FN230" s="47"/>
      <c r="FO230" s="47"/>
      <c r="FP230" s="47"/>
      <c r="FQ230" s="47"/>
      <c r="FR230" s="47"/>
      <c r="FS230" s="47"/>
      <c r="FT230" s="47"/>
      <c r="FU230" s="47"/>
      <c r="FV230" s="47"/>
      <c r="FW230" s="47"/>
      <c r="FX230" s="47"/>
      <c r="FY230" s="47"/>
      <c r="FZ230" s="47"/>
      <c r="GA230" s="47"/>
      <c r="GB230" s="47"/>
      <c r="GC230" s="47"/>
      <c r="GD230" s="47"/>
      <c r="GE230" s="47"/>
      <c r="GF230" s="47"/>
      <c r="GG230" s="47"/>
      <c r="GH230" s="47"/>
      <c r="GI230" s="47"/>
      <c r="GJ230" s="47"/>
      <c r="GK230" s="47"/>
      <c r="GL230" s="47"/>
      <c r="GM230" s="47"/>
      <c r="GN230" s="47"/>
      <c r="GO230" s="47"/>
      <c r="GP230" s="47"/>
      <c r="GQ230" s="47"/>
      <c r="GR230" s="47"/>
    </row>
    <row r="231" spans="1:200" s="53" customFormat="1" x14ac:dyDescent="0.2">
      <c r="A231" s="233"/>
      <c r="B231" s="47"/>
      <c r="C231" s="234"/>
      <c r="Z231" s="232"/>
      <c r="AA231" s="230"/>
      <c r="AB231" s="47"/>
      <c r="AC231" s="247"/>
      <c r="AD231" s="247"/>
      <c r="AE231" s="247"/>
      <c r="AF231" s="247"/>
      <c r="AG231" s="247"/>
      <c r="AH231" s="247"/>
      <c r="AI231" s="247"/>
      <c r="AJ231" s="247"/>
      <c r="AK231" s="249"/>
      <c r="AL231" s="249"/>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c r="BM231" s="249"/>
      <c r="BN231" s="249"/>
      <c r="BO231" s="249"/>
      <c r="BP231" s="249"/>
      <c r="BQ231" s="249"/>
      <c r="BR231" s="249"/>
      <c r="BS231" s="249"/>
      <c r="BT231" s="249"/>
      <c r="BU231" s="249"/>
      <c r="BV231" s="249"/>
      <c r="BW231" s="249"/>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c r="DV231" s="47"/>
      <c r="DW231" s="47"/>
      <c r="DX231" s="47"/>
      <c r="DY231" s="47"/>
      <c r="DZ231" s="47"/>
      <c r="EA231" s="47"/>
      <c r="EB231" s="47"/>
      <c r="EC231" s="47"/>
      <c r="ED231" s="47"/>
      <c r="EE231" s="47"/>
      <c r="EF231" s="47"/>
      <c r="EG231" s="47"/>
      <c r="EH231" s="47"/>
      <c r="EI231" s="47"/>
      <c r="EJ231" s="47"/>
      <c r="EK231" s="47"/>
      <c r="EL231" s="47"/>
      <c r="EM231" s="47"/>
      <c r="EN231" s="47"/>
      <c r="EO231" s="47"/>
      <c r="EP231" s="47"/>
      <c r="EQ231" s="47"/>
      <c r="ER231" s="47"/>
      <c r="ES231" s="47"/>
      <c r="ET231" s="47"/>
      <c r="EU231" s="47"/>
      <c r="EV231" s="47"/>
      <c r="EW231" s="47"/>
      <c r="EX231" s="47"/>
      <c r="EY231" s="47"/>
      <c r="EZ231" s="47"/>
      <c r="FA231" s="47"/>
      <c r="FB231" s="47"/>
      <c r="FC231" s="47"/>
      <c r="FD231" s="47"/>
      <c r="FE231" s="47"/>
      <c r="FF231" s="47"/>
      <c r="FG231" s="47"/>
      <c r="FH231" s="47"/>
      <c r="FI231" s="47"/>
      <c r="FJ231" s="47"/>
      <c r="FK231" s="47"/>
      <c r="FL231" s="47"/>
      <c r="FM231" s="47"/>
      <c r="FN231" s="47"/>
      <c r="FO231" s="47"/>
      <c r="FP231" s="47"/>
      <c r="FQ231" s="47"/>
      <c r="FR231" s="47"/>
      <c r="FS231" s="47"/>
      <c r="FT231" s="47"/>
      <c r="FU231" s="47"/>
      <c r="FV231" s="47"/>
      <c r="FW231" s="47"/>
      <c r="FX231" s="47"/>
      <c r="FY231" s="47"/>
      <c r="FZ231" s="47"/>
      <c r="GA231" s="47"/>
      <c r="GB231" s="47"/>
      <c r="GC231" s="47"/>
      <c r="GD231" s="47"/>
      <c r="GE231" s="47"/>
      <c r="GF231" s="47"/>
      <c r="GG231" s="47"/>
      <c r="GH231" s="47"/>
      <c r="GI231" s="47"/>
      <c r="GJ231" s="47"/>
      <c r="GK231" s="47"/>
      <c r="GL231" s="47"/>
      <c r="GM231" s="47"/>
      <c r="GN231" s="47"/>
      <c r="GO231" s="47"/>
      <c r="GP231" s="47"/>
      <c r="GQ231" s="47"/>
      <c r="GR231" s="47"/>
    </row>
    <row r="232" spans="1:200" s="53" customFormat="1" x14ac:dyDescent="0.2">
      <c r="A232" s="233"/>
      <c r="B232" s="47"/>
      <c r="C232" s="234"/>
      <c r="Z232" s="232"/>
      <c r="AA232" s="230"/>
      <c r="AB232" s="47"/>
      <c r="AC232" s="247"/>
      <c r="AD232" s="247"/>
      <c r="AE232" s="247"/>
      <c r="AF232" s="247"/>
      <c r="AG232" s="247"/>
      <c r="AH232" s="247"/>
      <c r="AI232" s="247"/>
      <c r="AJ232" s="247"/>
      <c r="AK232" s="249"/>
      <c r="AL232" s="249"/>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c r="BM232" s="249"/>
      <c r="BN232" s="249"/>
      <c r="BO232" s="249"/>
      <c r="BP232" s="249"/>
      <c r="BQ232" s="249"/>
      <c r="BR232" s="249"/>
      <c r="BS232" s="249"/>
      <c r="BT232" s="249"/>
      <c r="BU232" s="249"/>
      <c r="BV232" s="249"/>
      <c r="BW232" s="249"/>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row>
    <row r="233" spans="1:200" s="53" customFormat="1" x14ac:dyDescent="0.2">
      <c r="A233" s="233"/>
      <c r="B233" s="47"/>
      <c r="C233" s="234"/>
      <c r="Z233" s="232"/>
      <c r="AA233" s="230"/>
      <c r="AB233" s="47"/>
      <c r="AC233" s="247"/>
      <c r="AD233" s="247"/>
      <c r="AE233" s="247"/>
      <c r="AF233" s="247"/>
      <c r="AG233" s="247"/>
      <c r="AH233" s="247"/>
      <c r="AI233" s="247"/>
      <c r="AJ233" s="247"/>
      <c r="AK233" s="249"/>
      <c r="AL233" s="249"/>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c r="BM233" s="249"/>
      <c r="BN233" s="249"/>
      <c r="BO233" s="249"/>
      <c r="BP233" s="249"/>
      <c r="BQ233" s="249"/>
      <c r="BR233" s="249"/>
      <c r="BS233" s="249"/>
      <c r="BT233" s="249"/>
      <c r="BU233" s="249"/>
      <c r="BV233" s="249"/>
      <c r="BW233" s="249"/>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c r="FH233" s="47"/>
      <c r="FI233" s="47"/>
      <c r="FJ233" s="47"/>
      <c r="FK233" s="47"/>
      <c r="FL233" s="47"/>
      <c r="FM233" s="47"/>
      <c r="FN233" s="47"/>
      <c r="FO233" s="47"/>
      <c r="FP233" s="47"/>
      <c r="FQ233" s="47"/>
      <c r="FR233" s="47"/>
      <c r="FS233" s="47"/>
      <c r="FT233" s="47"/>
      <c r="FU233" s="47"/>
      <c r="FV233" s="47"/>
      <c r="FW233" s="47"/>
      <c r="FX233" s="47"/>
      <c r="FY233" s="47"/>
      <c r="FZ233" s="47"/>
      <c r="GA233" s="47"/>
      <c r="GB233" s="47"/>
      <c r="GC233" s="47"/>
      <c r="GD233" s="47"/>
      <c r="GE233" s="47"/>
      <c r="GF233" s="47"/>
      <c r="GG233" s="47"/>
      <c r="GH233" s="47"/>
      <c r="GI233" s="47"/>
      <c r="GJ233" s="47"/>
      <c r="GK233" s="47"/>
      <c r="GL233" s="47"/>
      <c r="GM233" s="47"/>
      <c r="GN233" s="47"/>
      <c r="GO233" s="47"/>
      <c r="GP233" s="47"/>
      <c r="GQ233" s="47"/>
      <c r="GR233" s="47"/>
    </row>
    <row r="234" spans="1:200" s="53" customFormat="1" x14ac:dyDescent="0.2">
      <c r="A234" s="233"/>
      <c r="B234" s="47"/>
      <c r="C234" s="234"/>
      <c r="Z234" s="232"/>
      <c r="AA234" s="230"/>
      <c r="AB234" s="47"/>
      <c r="AC234" s="247"/>
      <c r="AD234" s="247"/>
      <c r="AE234" s="247"/>
      <c r="AF234" s="247"/>
      <c r="AG234" s="247"/>
      <c r="AH234" s="247"/>
      <c r="AI234" s="247"/>
      <c r="AJ234" s="247"/>
      <c r="AK234" s="249"/>
      <c r="AL234" s="249"/>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c r="BM234" s="249"/>
      <c r="BN234" s="249"/>
      <c r="BO234" s="249"/>
      <c r="BP234" s="249"/>
      <c r="BQ234" s="249"/>
      <c r="BR234" s="249"/>
      <c r="BS234" s="249"/>
      <c r="BT234" s="249"/>
      <c r="BU234" s="249"/>
      <c r="BV234" s="249"/>
      <c r="BW234" s="249"/>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row>
    <row r="235" spans="1:200" s="53" customFormat="1" x14ac:dyDescent="0.2">
      <c r="A235" s="233"/>
      <c r="B235" s="47"/>
      <c r="C235" s="234"/>
      <c r="Z235" s="232"/>
      <c r="AA235" s="230"/>
      <c r="AB235" s="47"/>
      <c r="AC235" s="247"/>
      <c r="AD235" s="247"/>
      <c r="AE235" s="247"/>
      <c r="AF235" s="247"/>
      <c r="AG235" s="247"/>
      <c r="AH235" s="247"/>
      <c r="AI235" s="247"/>
      <c r="AJ235" s="247"/>
      <c r="AK235" s="249"/>
      <c r="AL235" s="249"/>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c r="BM235" s="249"/>
      <c r="BN235" s="249"/>
      <c r="BO235" s="249"/>
      <c r="BP235" s="249"/>
      <c r="BQ235" s="249"/>
      <c r="BR235" s="249"/>
      <c r="BS235" s="249"/>
      <c r="BT235" s="249"/>
      <c r="BU235" s="249"/>
      <c r="BV235" s="249"/>
      <c r="BW235" s="249"/>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row>
    <row r="236" spans="1:200" s="53" customFormat="1" x14ac:dyDescent="0.2">
      <c r="A236" s="233"/>
      <c r="B236" s="47"/>
      <c r="C236" s="234"/>
      <c r="Z236" s="232"/>
      <c r="AA236" s="230"/>
      <c r="AB236" s="47"/>
      <c r="AC236" s="247"/>
      <c r="AD236" s="247"/>
      <c r="AE236" s="247"/>
      <c r="AF236" s="247"/>
      <c r="AG236" s="247"/>
      <c r="AH236" s="247"/>
      <c r="AI236" s="247"/>
      <c r="AJ236" s="247"/>
      <c r="AK236" s="249"/>
      <c r="AL236" s="249"/>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c r="BM236" s="249"/>
      <c r="BN236" s="249"/>
      <c r="BO236" s="249"/>
      <c r="BP236" s="249"/>
      <c r="BQ236" s="249"/>
      <c r="BR236" s="249"/>
      <c r="BS236" s="249"/>
      <c r="BT236" s="249"/>
      <c r="BU236" s="249"/>
      <c r="BV236" s="249"/>
      <c r="BW236" s="249"/>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row>
    <row r="237" spans="1:200" s="53" customFormat="1" x14ac:dyDescent="0.2">
      <c r="A237" s="233"/>
      <c r="B237" s="47"/>
      <c r="C237" s="234"/>
      <c r="Z237" s="232"/>
      <c r="AA237" s="230"/>
      <c r="AB237" s="47"/>
      <c r="AC237" s="247"/>
      <c r="AD237" s="247"/>
      <c r="AE237" s="247"/>
      <c r="AF237" s="247"/>
      <c r="AG237" s="247"/>
      <c r="AH237" s="247"/>
      <c r="AI237" s="247"/>
      <c r="AJ237" s="247"/>
      <c r="AK237" s="249"/>
      <c r="AL237" s="249"/>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c r="BM237" s="249"/>
      <c r="BN237" s="249"/>
      <c r="BO237" s="249"/>
      <c r="BP237" s="249"/>
      <c r="BQ237" s="249"/>
      <c r="BR237" s="249"/>
      <c r="BS237" s="249"/>
      <c r="BT237" s="249"/>
      <c r="BU237" s="249"/>
      <c r="BV237" s="249"/>
      <c r="BW237" s="249"/>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row>
    <row r="238" spans="1:200" s="53" customFormat="1" x14ac:dyDescent="0.2">
      <c r="A238" s="233"/>
      <c r="B238" s="47"/>
      <c r="C238" s="234"/>
      <c r="Z238" s="232"/>
      <c r="AA238" s="230"/>
      <c r="AB238" s="47"/>
      <c r="AC238" s="247"/>
      <c r="AD238" s="247"/>
      <c r="AE238" s="247"/>
      <c r="AF238" s="247"/>
      <c r="AG238" s="247"/>
      <c r="AH238" s="247"/>
      <c r="AI238" s="247"/>
      <c r="AJ238" s="247"/>
      <c r="AK238" s="249"/>
      <c r="AL238" s="249"/>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c r="BM238" s="249"/>
      <c r="BN238" s="249"/>
      <c r="BO238" s="249"/>
      <c r="BP238" s="249"/>
      <c r="BQ238" s="249"/>
      <c r="BR238" s="249"/>
      <c r="BS238" s="249"/>
      <c r="BT238" s="249"/>
      <c r="BU238" s="249"/>
      <c r="BV238" s="249"/>
      <c r="BW238" s="249"/>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row>
    <row r="239" spans="1:200" s="53" customFormat="1" x14ac:dyDescent="0.2">
      <c r="A239" s="233"/>
      <c r="B239" s="47"/>
      <c r="C239" s="234"/>
      <c r="Z239" s="232"/>
      <c r="AA239" s="230"/>
      <c r="AB239" s="47"/>
      <c r="AC239" s="247"/>
      <c r="AD239" s="247"/>
      <c r="AE239" s="247"/>
      <c r="AF239" s="247"/>
      <c r="AG239" s="247"/>
      <c r="AH239" s="247"/>
      <c r="AI239" s="247"/>
      <c r="AJ239" s="247"/>
      <c r="AK239" s="249"/>
      <c r="AL239" s="249"/>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c r="BM239" s="249"/>
      <c r="BN239" s="249"/>
      <c r="BO239" s="249"/>
      <c r="BP239" s="249"/>
      <c r="BQ239" s="249"/>
      <c r="BR239" s="249"/>
      <c r="BS239" s="249"/>
      <c r="BT239" s="249"/>
      <c r="BU239" s="249"/>
      <c r="BV239" s="249"/>
      <c r="BW239" s="249"/>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row>
    <row r="240" spans="1:200" s="53" customFormat="1" x14ac:dyDescent="0.2">
      <c r="A240" s="233"/>
      <c r="B240" s="47"/>
      <c r="C240" s="234"/>
      <c r="Z240" s="232"/>
      <c r="AA240" s="230"/>
      <c r="AB240" s="47"/>
      <c r="AC240" s="247"/>
      <c r="AD240" s="247"/>
      <c r="AE240" s="247"/>
      <c r="AF240" s="247"/>
      <c r="AG240" s="247"/>
      <c r="AH240" s="247"/>
      <c r="AI240" s="247"/>
      <c r="AJ240" s="247"/>
      <c r="AK240" s="249"/>
      <c r="AL240" s="249"/>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c r="BM240" s="249"/>
      <c r="BN240" s="249"/>
      <c r="BO240" s="249"/>
      <c r="BP240" s="249"/>
      <c r="BQ240" s="249"/>
      <c r="BR240" s="249"/>
      <c r="BS240" s="249"/>
      <c r="BT240" s="249"/>
      <c r="BU240" s="249"/>
      <c r="BV240" s="249"/>
      <c r="BW240" s="249"/>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row>
    <row r="241" spans="1:200" s="53" customFormat="1" x14ac:dyDescent="0.2">
      <c r="A241" s="233"/>
      <c r="B241" s="47"/>
      <c r="C241" s="234"/>
      <c r="Z241" s="232"/>
      <c r="AA241" s="230"/>
      <c r="AB241" s="47"/>
      <c r="AC241" s="247"/>
      <c r="AD241" s="247"/>
      <c r="AE241" s="247"/>
      <c r="AF241" s="247"/>
      <c r="AG241" s="247"/>
      <c r="AH241" s="247"/>
      <c r="AI241" s="247"/>
      <c r="AJ241" s="247"/>
      <c r="AK241" s="249"/>
      <c r="AL241" s="249"/>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c r="BM241" s="249"/>
      <c r="BN241" s="249"/>
      <c r="BO241" s="249"/>
      <c r="BP241" s="249"/>
      <c r="BQ241" s="249"/>
      <c r="BR241" s="249"/>
      <c r="BS241" s="249"/>
      <c r="BT241" s="249"/>
      <c r="BU241" s="249"/>
      <c r="BV241" s="249"/>
      <c r="BW241" s="249"/>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row>
    <row r="242" spans="1:200" s="53" customFormat="1" x14ac:dyDescent="0.2">
      <c r="A242" s="233"/>
      <c r="B242" s="47"/>
      <c r="C242" s="234"/>
      <c r="Z242" s="232"/>
      <c r="AA242" s="230"/>
      <c r="AB242" s="47"/>
      <c r="AC242" s="247"/>
      <c r="AD242" s="247"/>
      <c r="AE242" s="247"/>
      <c r="AF242" s="247"/>
      <c r="AG242" s="247"/>
      <c r="AH242" s="247"/>
      <c r="AI242" s="247"/>
      <c r="AJ242" s="247"/>
      <c r="AK242" s="249"/>
      <c r="AL242" s="249"/>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c r="BM242" s="249"/>
      <c r="BN242" s="249"/>
      <c r="BO242" s="249"/>
      <c r="BP242" s="249"/>
      <c r="BQ242" s="249"/>
      <c r="BR242" s="249"/>
      <c r="BS242" s="249"/>
      <c r="BT242" s="249"/>
      <c r="BU242" s="249"/>
      <c r="BV242" s="249"/>
      <c r="BW242" s="249"/>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row>
    <row r="243" spans="1:200" s="53" customFormat="1" x14ac:dyDescent="0.2">
      <c r="A243" s="233"/>
      <c r="B243" s="47"/>
      <c r="C243" s="234"/>
      <c r="Z243" s="232"/>
      <c r="AA243" s="230"/>
      <c r="AB243" s="47"/>
      <c r="AC243" s="247"/>
      <c r="AD243" s="247"/>
      <c r="AE243" s="247"/>
      <c r="AF243" s="247"/>
      <c r="AG243" s="247"/>
      <c r="AH243" s="247"/>
      <c r="AI243" s="247"/>
      <c r="AJ243" s="247"/>
      <c r="AK243" s="249"/>
      <c r="AL243" s="249"/>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c r="BM243" s="249"/>
      <c r="BN243" s="249"/>
      <c r="BO243" s="249"/>
      <c r="BP243" s="249"/>
      <c r="BQ243" s="249"/>
      <c r="BR243" s="249"/>
      <c r="BS243" s="249"/>
      <c r="BT243" s="249"/>
      <c r="BU243" s="249"/>
      <c r="BV243" s="249"/>
      <c r="BW243" s="249"/>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row>
    <row r="244" spans="1:200" s="53" customFormat="1" x14ac:dyDescent="0.2">
      <c r="A244" s="233"/>
      <c r="B244" s="47"/>
      <c r="C244" s="234"/>
      <c r="Z244" s="232"/>
      <c r="AA244" s="230"/>
      <c r="AB244" s="47"/>
      <c r="AC244" s="247"/>
      <c r="AD244" s="247"/>
      <c r="AE244" s="247"/>
      <c r="AF244" s="247"/>
      <c r="AG244" s="247"/>
      <c r="AH244" s="247"/>
      <c r="AI244" s="247"/>
      <c r="AJ244" s="247"/>
      <c r="AK244" s="249"/>
      <c r="AL244" s="249"/>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c r="BM244" s="249"/>
      <c r="BN244" s="249"/>
      <c r="BO244" s="249"/>
      <c r="BP244" s="249"/>
      <c r="BQ244" s="249"/>
      <c r="BR244" s="249"/>
      <c r="BS244" s="249"/>
      <c r="BT244" s="249"/>
      <c r="BU244" s="249"/>
      <c r="BV244" s="249"/>
      <c r="BW244" s="249"/>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row>
    <row r="245" spans="1:200" s="53" customFormat="1" x14ac:dyDescent="0.2">
      <c r="A245" s="233"/>
      <c r="B245" s="47"/>
      <c r="C245" s="234"/>
      <c r="Z245" s="232"/>
      <c r="AA245" s="230"/>
      <c r="AB245" s="47"/>
      <c r="AC245" s="247"/>
      <c r="AD245" s="247"/>
      <c r="AE245" s="247"/>
      <c r="AF245" s="247"/>
      <c r="AG245" s="247"/>
      <c r="AH245" s="247"/>
      <c r="AI245" s="247"/>
      <c r="AJ245" s="247"/>
      <c r="AK245" s="249"/>
      <c r="AL245" s="249"/>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c r="BM245" s="249"/>
      <c r="BN245" s="249"/>
      <c r="BO245" s="249"/>
      <c r="BP245" s="249"/>
      <c r="BQ245" s="249"/>
      <c r="BR245" s="249"/>
      <c r="BS245" s="249"/>
      <c r="BT245" s="249"/>
      <c r="BU245" s="249"/>
      <c r="BV245" s="249"/>
      <c r="BW245" s="249"/>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row>
    <row r="246" spans="1:200" s="53" customFormat="1" x14ac:dyDescent="0.2">
      <c r="A246" s="233"/>
      <c r="B246" s="47"/>
      <c r="C246" s="234"/>
      <c r="Z246" s="232"/>
      <c r="AA246" s="230"/>
      <c r="AB246" s="47"/>
      <c r="AC246" s="247"/>
      <c r="AD246" s="247"/>
      <c r="AE246" s="247"/>
      <c r="AF246" s="247"/>
      <c r="AG246" s="247"/>
      <c r="AH246" s="247"/>
      <c r="AI246" s="247"/>
      <c r="AJ246" s="247"/>
      <c r="AK246" s="249"/>
      <c r="AL246" s="249"/>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c r="BM246" s="249"/>
      <c r="BN246" s="249"/>
      <c r="BO246" s="249"/>
      <c r="BP246" s="249"/>
      <c r="BQ246" s="249"/>
      <c r="BR246" s="249"/>
      <c r="BS246" s="249"/>
      <c r="BT246" s="249"/>
      <c r="BU246" s="249"/>
      <c r="BV246" s="249"/>
      <c r="BW246" s="249"/>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row>
    <row r="247" spans="1:200" s="53" customFormat="1" x14ac:dyDescent="0.2">
      <c r="A247" s="233"/>
      <c r="B247" s="47"/>
      <c r="C247" s="234"/>
      <c r="Z247" s="232"/>
      <c r="AA247" s="230"/>
      <c r="AB247" s="47"/>
      <c r="AC247" s="247"/>
      <c r="AD247" s="247"/>
      <c r="AE247" s="247"/>
      <c r="AF247" s="247"/>
      <c r="AG247" s="247"/>
      <c r="AH247" s="247"/>
      <c r="AI247" s="247"/>
      <c r="AJ247" s="247"/>
      <c r="AK247" s="249"/>
      <c r="AL247" s="249"/>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c r="BM247" s="249"/>
      <c r="BN247" s="249"/>
      <c r="BO247" s="249"/>
      <c r="BP247" s="249"/>
      <c r="BQ247" s="249"/>
      <c r="BR247" s="249"/>
      <c r="BS247" s="249"/>
      <c r="BT247" s="249"/>
      <c r="BU247" s="249"/>
      <c r="BV247" s="249"/>
      <c r="BW247" s="249"/>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row>
    <row r="248" spans="1:200" s="53" customFormat="1" x14ac:dyDescent="0.2">
      <c r="A248" s="233"/>
      <c r="B248" s="47"/>
      <c r="C248" s="234"/>
      <c r="Z248" s="232"/>
      <c r="AA248" s="230"/>
      <c r="AB248" s="47"/>
      <c r="AC248" s="247"/>
      <c r="AD248" s="247"/>
      <c r="AE248" s="247"/>
      <c r="AF248" s="247"/>
      <c r="AG248" s="247"/>
      <c r="AH248" s="247"/>
      <c r="AI248" s="247"/>
      <c r="AJ248" s="247"/>
      <c r="AK248" s="249"/>
      <c r="AL248" s="249"/>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c r="BM248" s="249"/>
      <c r="BN248" s="249"/>
      <c r="BO248" s="249"/>
      <c r="BP248" s="249"/>
      <c r="BQ248" s="249"/>
      <c r="BR248" s="249"/>
      <c r="BS248" s="249"/>
      <c r="BT248" s="249"/>
      <c r="BU248" s="249"/>
      <c r="BV248" s="249"/>
      <c r="BW248" s="249"/>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row>
    <row r="249" spans="1:200" s="53" customFormat="1" x14ac:dyDescent="0.2">
      <c r="A249" s="233"/>
      <c r="B249" s="47"/>
      <c r="C249" s="234"/>
      <c r="Z249" s="232"/>
      <c r="AA249" s="230"/>
      <c r="AB249" s="47"/>
      <c r="AC249" s="247"/>
      <c r="AD249" s="247"/>
      <c r="AE249" s="247"/>
      <c r="AF249" s="247"/>
      <c r="AG249" s="247"/>
      <c r="AH249" s="247"/>
      <c r="AI249" s="247"/>
      <c r="AJ249" s="247"/>
      <c r="AK249" s="249"/>
      <c r="AL249" s="249"/>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c r="BM249" s="249"/>
      <c r="BN249" s="249"/>
      <c r="BO249" s="249"/>
      <c r="BP249" s="249"/>
      <c r="BQ249" s="249"/>
      <c r="BR249" s="249"/>
      <c r="BS249" s="249"/>
      <c r="BT249" s="249"/>
      <c r="BU249" s="249"/>
      <c r="BV249" s="249"/>
      <c r="BW249" s="249"/>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row>
    <row r="250" spans="1:200" s="53" customFormat="1" x14ac:dyDescent="0.2">
      <c r="A250" s="233"/>
      <c r="B250" s="47"/>
      <c r="C250" s="234"/>
      <c r="Z250" s="232"/>
      <c r="AA250" s="230"/>
      <c r="AB250" s="47"/>
      <c r="AC250" s="247"/>
      <c r="AD250" s="247"/>
      <c r="AE250" s="247"/>
      <c r="AF250" s="247"/>
      <c r="AG250" s="247"/>
      <c r="AH250" s="247"/>
      <c r="AI250" s="247"/>
      <c r="AJ250" s="247"/>
      <c r="AK250" s="249"/>
      <c r="AL250" s="249"/>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c r="BM250" s="249"/>
      <c r="BN250" s="249"/>
      <c r="BO250" s="249"/>
      <c r="BP250" s="249"/>
      <c r="BQ250" s="249"/>
      <c r="BR250" s="249"/>
      <c r="BS250" s="249"/>
      <c r="BT250" s="249"/>
      <c r="BU250" s="249"/>
      <c r="BV250" s="249"/>
      <c r="BW250" s="249"/>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row>
    <row r="251" spans="1:200" s="53" customFormat="1" x14ac:dyDescent="0.2">
      <c r="A251" s="233"/>
      <c r="B251" s="47"/>
      <c r="C251" s="234"/>
      <c r="Z251" s="232"/>
      <c r="AA251" s="230"/>
      <c r="AB251" s="47"/>
      <c r="AC251" s="247"/>
      <c r="AD251" s="247"/>
      <c r="AE251" s="247"/>
      <c r="AF251" s="247"/>
      <c r="AG251" s="247"/>
      <c r="AH251" s="247"/>
      <c r="AI251" s="247"/>
      <c r="AJ251" s="247"/>
      <c r="AK251" s="249"/>
      <c r="AL251" s="249"/>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c r="BM251" s="249"/>
      <c r="BN251" s="249"/>
      <c r="BO251" s="249"/>
      <c r="BP251" s="249"/>
      <c r="BQ251" s="249"/>
      <c r="BR251" s="249"/>
      <c r="BS251" s="249"/>
      <c r="BT251" s="249"/>
      <c r="BU251" s="249"/>
      <c r="BV251" s="249"/>
      <c r="BW251" s="249"/>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row>
    <row r="252" spans="1:200" s="53" customFormat="1" x14ac:dyDescent="0.2">
      <c r="A252" s="233"/>
      <c r="B252" s="47"/>
      <c r="C252" s="234"/>
      <c r="Z252" s="232"/>
      <c r="AA252" s="230"/>
      <c r="AB252" s="47"/>
      <c r="AC252" s="247"/>
      <c r="AD252" s="247"/>
      <c r="AE252" s="247"/>
      <c r="AF252" s="247"/>
      <c r="AG252" s="247"/>
      <c r="AH252" s="247"/>
      <c r="AI252" s="247"/>
      <c r="AJ252" s="247"/>
      <c r="AK252" s="249"/>
      <c r="AL252" s="249"/>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c r="BM252" s="249"/>
      <c r="BN252" s="249"/>
      <c r="BO252" s="249"/>
      <c r="BP252" s="249"/>
      <c r="BQ252" s="249"/>
      <c r="BR252" s="249"/>
      <c r="BS252" s="249"/>
      <c r="BT252" s="249"/>
      <c r="BU252" s="249"/>
      <c r="BV252" s="249"/>
      <c r="BW252" s="249"/>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row>
    <row r="253" spans="1:200" s="53" customFormat="1" x14ac:dyDescent="0.2">
      <c r="A253" s="233"/>
      <c r="B253" s="47"/>
      <c r="C253" s="234"/>
      <c r="Z253" s="232"/>
      <c r="AA253" s="230"/>
      <c r="AB253" s="47"/>
      <c r="AC253" s="247"/>
      <c r="AD253" s="247"/>
      <c r="AE253" s="247"/>
      <c r="AF253" s="247"/>
      <c r="AG253" s="247"/>
      <c r="AH253" s="247"/>
      <c r="AI253" s="247"/>
      <c r="AJ253" s="247"/>
      <c r="AK253" s="249"/>
      <c r="AL253" s="249"/>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c r="BM253" s="249"/>
      <c r="BN253" s="249"/>
      <c r="BO253" s="249"/>
      <c r="BP253" s="249"/>
      <c r="BQ253" s="249"/>
      <c r="BR253" s="249"/>
      <c r="BS253" s="249"/>
      <c r="BT253" s="249"/>
      <c r="BU253" s="249"/>
      <c r="BV253" s="249"/>
      <c r="BW253" s="249"/>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row>
    <row r="254" spans="1:200" s="53" customFormat="1" x14ac:dyDescent="0.2">
      <c r="A254" s="233"/>
      <c r="B254" s="47"/>
      <c r="C254" s="234"/>
      <c r="Z254" s="232"/>
      <c r="AA254" s="230"/>
      <c r="AB254" s="47"/>
      <c r="AC254" s="247"/>
      <c r="AD254" s="247"/>
      <c r="AE254" s="247"/>
      <c r="AF254" s="247"/>
      <c r="AG254" s="247"/>
      <c r="AH254" s="247"/>
      <c r="AI254" s="247"/>
      <c r="AJ254" s="247"/>
      <c r="AK254" s="249"/>
      <c r="AL254" s="249"/>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c r="BM254" s="249"/>
      <c r="BN254" s="249"/>
      <c r="BO254" s="249"/>
      <c r="BP254" s="249"/>
      <c r="BQ254" s="249"/>
      <c r="BR254" s="249"/>
      <c r="BS254" s="249"/>
      <c r="BT254" s="249"/>
      <c r="BU254" s="249"/>
      <c r="BV254" s="249"/>
      <c r="BW254" s="249"/>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row>
    <row r="255" spans="1:200" s="53" customFormat="1" x14ac:dyDescent="0.2">
      <c r="A255" s="233"/>
      <c r="B255" s="47"/>
      <c r="C255" s="234"/>
      <c r="Z255" s="232"/>
      <c r="AA255" s="230"/>
      <c r="AB255" s="47"/>
      <c r="AC255" s="247"/>
      <c r="AD255" s="247"/>
      <c r="AE255" s="247"/>
      <c r="AF255" s="247"/>
      <c r="AG255" s="247"/>
      <c r="AH255" s="247"/>
      <c r="AI255" s="247"/>
      <c r="AJ255" s="247"/>
      <c r="AK255" s="249"/>
      <c r="AL255" s="249"/>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c r="BM255" s="249"/>
      <c r="BN255" s="249"/>
      <c r="BO255" s="249"/>
      <c r="BP255" s="249"/>
      <c r="BQ255" s="249"/>
      <c r="BR255" s="249"/>
      <c r="BS255" s="249"/>
      <c r="BT255" s="249"/>
      <c r="BU255" s="249"/>
      <c r="BV255" s="249"/>
      <c r="BW255" s="249"/>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row>
    <row r="256" spans="1:200" s="53" customFormat="1" x14ac:dyDescent="0.2">
      <c r="A256" s="233"/>
      <c r="B256" s="47"/>
      <c r="C256" s="234"/>
      <c r="Z256" s="232"/>
      <c r="AA256" s="230"/>
      <c r="AB256" s="47"/>
      <c r="AC256" s="247"/>
      <c r="AD256" s="247"/>
      <c r="AE256" s="247"/>
      <c r="AF256" s="247"/>
      <c r="AG256" s="247"/>
      <c r="AH256" s="247"/>
      <c r="AI256" s="247"/>
      <c r="AJ256" s="247"/>
      <c r="AK256" s="249"/>
      <c r="AL256" s="249"/>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c r="BM256" s="249"/>
      <c r="BN256" s="249"/>
      <c r="BO256" s="249"/>
      <c r="BP256" s="249"/>
      <c r="BQ256" s="249"/>
      <c r="BR256" s="249"/>
      <c r="BS256" s="249"/>
      <c r="BT256" s="249"/>
      <c r="BU256" s="249"/>
      <c r="BV256" s="249"/>
      <c r="BW256" s="249"/>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row>
    <row r="257" spans="1:200" s="53" customFormat="1" x14ac:dyDescent="0.2">
      <c r="A257" s="233"/>
      <c r="B257" s="47"/>
      <c r="C257" s="234"/>
      <c r="Z257" s="232"/>
      <c r="AA257" s="230"/>
      <c r="AB257" s="47"/>
      <c r="AC257" s="247"/>
      <c r="AD257" s="247"/>
      <c r="AE257" s="247"/>
      <c r="AF257" s="247"/>
      <c r="AG257" s="247"/>
      <c r="AH257" s="247"/>
      <c r="AI257" s="247"/>
      <c r="AJ257" s="247"/>
      <c r="AK257" s="249"/>
      <c r="AL257" s="249"/>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c r="BM257" s="249"/>
      <c r="BN257" s="249"/>
      <c r="BO257" s="249"/>
      <c r="BP257" s="249"/>
      <c r="BQ257" s="249"/>
      <c r="BR257" s="249"/>
      <c r="BS257" s="249"/>
      <c r="BT257" s="249"/>
      <c r="BU257" s="249"/>
      <c r="BV257" s="249"/>
      <c r="BW257" s="249"/>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row>
    <row r="258" spans="1:200" s="53" customFormat="1" x14ac:dyDescent="0.2">
      <c r="A258" s="233"/>
      <c r="B258" s="47"/>
      <c r="C258" s="234"/>
      <c r="Z258" s="232"/>
      <c r="AA258" s="230"/>
      <c r="AB258" s="47"/>
      <c r="AC258" s="247"/>
      <c r="AD258" s="247"/>
      <c r="AE258" s="247"/>
      <c r="AF258" s="247"/>
      <c r="AG258" s="247"/>
      <c r="AH258" s="247"/>
      <c r="AI258" s="247"/>
      <c r="AJ258" s="247"/>
      <c r="AK258" s="249"/>
      <c r="AL258" s="249"/>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c r="BM258" s="249"/>
      <c r="BN258" s="249"/>
      <c r="BO258" s="249"/>
      <c r="BP258" s="249"/>
      <c r="BQ258" s="249"/>
      <c r="BR258" s="249"/>
      <c r="BS258" s="249"/>
      <c r="BT258" s="249"/>
      <c r="BU258" s="249"/>
      <c r="BV258" s="249"/>
      <c r="BW258" s="249"/>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c r="DS258" s="47"/>
      <c r="DT258" s="47"/>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row>
    <row r="259" spans="1:200" s="53" customFormat="1" x14ac:dyDescent="0.2">
      <c r="A259" s="233"/>
      <c r="B259" s="47"/>
      <c r="C259" s="234"/>
      <c r="Z259" s="232"/>
      <c r="AA259" s="230"/>
      <c r="AB259" s="47"/>
      <c r="AC259" s="247"/>
      <c r="AD259" s="247"/>
      <c r="AE259" s="247"/>
      <c r="AF259" s="247"/>
      <c r="AG259" s="247"/>
      <c r="AH259" s="247"/>
      <c r="AI259" s="247"/>
      <c r="AJ259" s="247"/>
      <c r="AK259" s="249"/>
      <c r="AL259" s="249"/>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c r="BM259" s="249"/>
      <c r="BN259" s="249"/>
      <c r="BO259" s="249"/>
      <c r="BP259" s="249"/>
      <c r="BQ259" s="249"/>
      <c r="BR259" s="249"/>
      <c r="BS259" s="249"/>
      <c r="BT259" s="249"/>
      <c r="BU259" s="249"/>
      <c r="BV259" s="249"/>
      <c r="BW259" s="249"/>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row>
    <row r="260" spans="1:200" s="53" customFormat="1" x14ac:dyDescent="0.2">
      <c r="A260" s="233"/>
      <c r="B260" s="47"/>
      <c r="C260" s="234"/>
      <c r="Z260" s="232"/>
      <c r="AA260" s="230"/>
      <c r="AB260" s="47"/>
      <c r="AC260" s="247"/>
      <c r="AD260" s="247"/>
      <c r="AE260" s="247"/>
      <c r="AF260" s="247"/>
      <c r="AG260" s="247"/>
      <c r="AH260" s="247"/>
      <c r="AI260" s="247"/>
      <c r="AJ260" s="247"/>
      <c r="AK260" s="249"/>
      <c r="AL260" s="249"/>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c r="BM260" s="249"/>
      <c r="BN260" s="249"/>
      <c r="BO260" s="249"/>
      <c r="BP260" s="249"/>
      <c r="BQ260" s="249"/>
      <c r="BR260" s="249"/>
      <c r="BS260" s="249"/>
      <c r="BT260" s="249"/>
      <c r="BU260" s="249"/>
      <c r="BV260" s="249"/>
      <c r="BW260" s="249"/>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row>
    <row r="261" spans="1:200" s="53" customFormat="1" x14ac:dyDescent="0.2">
      <c r="A261" s="233"/>
      <c r="B261" s="47"/>
      <c r="C261" s="234"/>
      <c r="Z261" s="232"/>
      <c r="AA261" s="230"/>
      <c r="AB261" s="47"/>
      <c r="AC261" s="247"/>
      <c r="AD261" s="247"/>
      <c r="AE261" s="247"/>
      <c r="AF261" s="247"/>
      <c r="AG261" s="247"/>
      <c r="AH261" s="247"/>
      <c r="AI261" s="247"/>
      <c r="AJ261" s="247"/>
      <c r="AK261" s="249"/>
      <c r="AL261" s="249"/>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c r="BM261" s="249"/>
      <c r="BN261" s="249"/>
      <c r="BO261" s="249"/>
      <c r="BP261" s="249"/>
      <c r="BQ261" s="249"/>
      <c r="BR261" s="249"/>
      <c r="BS261" s="249"/>
      <c r="BT261" s="249"/>
      <c r="BU261" s="249"/>
      <c r="BV261" s="249"/>
      <c r="BW261" s="249"/>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row>
    <row r="262" spans="1:200" s="53" customFormat="1" x14ac:dyDescent="0.2">
      <c r="A262" s="233"/>
      <c r="B262" s="47"/>
      <c r="C262" s="234"/>
      <c r="Z262" s="232"/>
      <c r="AA262" s="230"/>
      <c r="AB262" s="47"/>
      <c r="AC262" s="247"/>
      <c r="AD262" s="247"/>
      <c r="AE262" s="247"/>
      <c r="AF262" s="247"/>
      <c r="AG262" s="247"/>
      <c r="AH262" s="247"/>
      <c r="AI262" s="247"/>
      <c r="AJ262" s="247"/>
      <c r="AK262" s="249"/>
      <c r="AL262" s="249"/>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c r="BM262" s="249"/>
      <c r="BN262" s="249"/>
      <c r="BO262" s="249"/>
      <c r="BP262" s="249"/>
      <c r="BQ262" s="249"/>
      <c r="BR262" s="249"/>
      <c r="BS262" s="249"/>
      <c r="BT262" s="249"/>
      <c r="BU262" s="249"/>
      <c r="BV262" s="249"/>
      <c r="BW262" s="249"/>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row>
    <row r="263" spans="1:200" s="53" customFormat="1" x14ac:dyDescent="0.2">
      <c r="A263" s="233"/>
      <c r="B263" s="47"/>
      <c r="C263" s="234"/>
      <c r="Z263" s="232"/>
      <c r="AA263" s="230"/>
      <c r="AB263" s="47"/>
      <c r="AC263" s="247"/>
      <c r="AD263" s="247"/>
      <c r="AE263" s="247"/>
      <c r="AF263" s="247"/>
      <c r="AG263" s="247"/>
      <c r="AH263" s="247"/>
      <c r="AI263" s="247"/>
      <c r="AJ263" s="247"/>
      <c r="AK263" s="249"/>
      <c r="AL263" s="249"/>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c r="BM263" s="249"/>
      <c r="BN263" s="249"/>
      <c r="BO263" s="249"/>
      <c r="BP263" s="249"/>
      <c r="BQ263" s="249"/>
      <c r="BR263" s="249"/>
      <c r="BS263" s="249"/>
      <c r="BT263" s="249"/>
      <c r="BU263" s="249"/>
      <c r="BV263" s="249"/>
      <c r="BW263" s="249"/>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row>
    <row r="264" spans="1:200" s="53" customFormat="1" x14ac:dyDescent="0.2">
      <c r="A264" s="233"/>
      <c r="B264" s="47"/>
      <c r="C264" s="234"/>
      <c r="Z264" s="232"/>
      <c r="AA264" s="230"/>
      <c r="AB264" s="47"/>
      <c r="AC264" s="247"/>
      <c r="AD264" s="247"/>
      <c r="AE264" s="247"/>
      <c r="AF264" s="247"/>
      <c r="AG264" s="247"/>
      <c r="AH264" s="247"/>
      <c r="AI264" s="247"/>
      <c r="AJ264" s="247"/>
      <c r="AK264" s="249"/>
      <c r="AL264" s="249"/>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c r="BM264" s="249"/>
      <c r="BN264" s="249"/>
      <c r="BO264" s="249"/>
      <c r="BP264" s="249"/>
      <c r="BQ264" s="249"/>
      <c r="BR264" s="249"/>
      <c r="BS264" s="249"/>
      <c r="BT264" s="249"/>
      <c r="BU264" s="249"/>
      <c r="BV264" s="249"/>
      <c r="BW264" s="249"/>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row>
    <row r="265" spans="1:200" s="53" customFormat="1" x14ac:dyDescent="0.2">
      <c r="A265" s="233"/>
      <c r="B265" s="47"/>
      <c r="C265" s="234"/>
      <c r="Z265" s="232"/>
      <c r="AA265" s="230"/>
      <c r="AB265" s="47"/>
      <c r="AC265" s="247"/>
      <c r="AD265" s="247"/>
      <c r="AE265" s="247"/>
      <c r="AF265" s="247"/>
      <c r="AG265" s="247"/>
      <c r="AH265" s="247"/>
      <c r="AI265" s="247"/>
      <c r="AJ265" s="247"/>
      <c r="AK265" s="249"/>
      <c r="AL265" s="249"/>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c r="BM265" s="249"/>
      <c r="BN265" s="249"/>
      <c r="BO265" s="249"/>
      <c r="BP265" s="249"/>
      <c r="BQ265" s="249"/>
      <c r="BR265" s="249"/>
      <c r="BS265" s="249"/>
      <c r="BT265" s="249"/>
      <c r="BU265" s="249"/>
      <c r="BV265" s="249"/>
      <c r="BW265" s="249"/>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row>
    <row r="266" spans="1:200" s="53" customFormat="1" x14ac:dyDescent="0.2">
      <c r="A266" s="233"/>
      <c r="B266" s="47"/>
      <c r="C266" s="234"/>
      <c r="Z266" s="232"/>
      <c r="AA266" s="230"/>
      <c r="AB266" s="47"/>
      <c r="AC266" s="247"/>
      <c r="AD266" s="247"/>
      <c r="AE266" s="247"/>
      <c r="AF266" s="247"/>
      <c r="AG266" s="247"/>
      <c r="AH266" s="247"/>
      <c r="AI266" s="247"/>
      <c r="AJ266" s="247"/>
      <c r="AK266" s="249"/>
      <c r="AL266" s="249"/>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c r="BM266" s="249"/>
      <c r="BN266" s="249"/>
      <c r="BO266" s="249"/>
      <c r="BP266" s="249"/>
      <c r="BQ266" s="249"/>
      <c r="BR266" s="249"/>
      <c r="BS266" s="249"/>
      <c r="BT266" s="249"/>
      <c r="BU266" s="249"/>
      <c r="BV266" s="249"/>
      <c r="BW266" s="249"/>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row>
    <row r="267" spans="1:200" s="53" customFormat="1" x14ac:dyDescent="0.2">
      <c r="A267" s="233"/>
      <c r="B267" s="47"/>
      <c r="C267" s="234"/>
      <c r="Z267" s="232"/>
      <c r="AA267" s="230"/>
      <c r="AB267" s="47"/>
      <c r="AC267" s="247"/>
      <c r="AD267" s="247"/>
      <c r="AE267" s="247"/>
      <c r="AF267" s="247"/>
      <c r="AG267" s="247"/>
      <c r="AH267" s="247"/>
      <c r="AI267" s="247"/>
      <c r="AJ267" s="247"/>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row>
    <row r="268" spans="1:200" s="53" customFormat="1" x14ac:dyDescent="0.2">
      <c r="A268" s="233"/>
      <c r="B268" s="47"/>
      <c r="C268" s="234"/>
      <c r="Z268" s="232"/>
      <c r="AA268" s="230"/>
      <c r="AB268" s="47"/>
      <c r="AC268" s="247"/>
      <c r="AD268" s="247"/>
      <c r="AE268" s="247"/>
      <c r="AF268" s="247"/>
      <c r="AG268" s="247"/>
      <c r="AH268" s="247"/>
      <c r="AI268" s="247"/>
      <c r="AJ268" s="247"/>
      <c r="AK268" s="249"/>
      <c r="AL268" s="249"/>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c r="BM268" s="249"/>
      <c r="BN268" s="249"/>
      <c r="BO268" s="249"/>
      <c r="BP268" s="249"/>
      <c r="BQ268" s="249"/>
      <c r="BR268" s="249"/>
      <c r="BS268" s="249"/>
      <c r="BT268" s="249"/>
      <c r="BU268" s="249"/>
      <c r="BV268" s="249"/>
      <c r="BW268" s="249"/>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row>
    <row r="269" spans="1:200" s="53" customFormat="1" x14ac:dyDescent="0.2">
      <c r="A269" s="233"/>
      <c r="B269" s="47"/>
      <c r="C269" s="234"/>
      <c r="Z269" s="232"/>
      <c r="AA269" s="230"/>
      <c r="AB269" s="47"/>
      <c r="AC269" s="247"/>
      <c r="AD269" s="247"/>
      <c r="AE269" s="247"/>
      <c r="AF269" s="247"/>
      <c r="AG269" s="247"/>
      <c r="AH269" s="247"/>
      <c r="AI269" s="247"/>
      <c r="AJ269" s="247"/>
      <c r="AK269" s="249"/>
      <c r="AL269" s="249"/>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c r="BM269" s="249"/>
      <c r="BN269" s="249"/>
      <c r="BO269" s="249"/>
      <c r="BP269" s="249"/>
      <c r="BQ269" s="249"/>
      <c r="BR269" s="249"/>
      <c r="BS269" s="249"/>
      <c r="BT269" s="249"/>
      <c r="BU269" s="249"/>
      <c r="BV269" s="249"/>
      <c r="BW269" s="249"/>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row>
    <row r="270" spans="1:200" s="53" customFormat="1" x14ac:dyDescent="0.2">
      <c r="A270" s="233"/>
      <c r="B270" s="47"/>
      <c r="C270" s="234"/>
      <c r="Z270" s="232"/>
      <c r="AA270" s="230"/>
      <c r="AB270" s="47"/>
      <c r="AC270" s="247"/>
      <c r="AD270" s="247"/>
      <c r="AE270" s="247"/>
      <c r="AF270" s="247"/>
      <c r="AG270" s="247"/>
      <c r="AH270" s="247"/>
      <c r="AI270" s="247"/>
      <c r="AJ270" s="247"/>
      <c r="AK270" s="249"/>
      <c r="AL270" s="249"/>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c r="BM270" s="249"/>
      <c r="BN270" s="249"/>
      <c r="BO270" s="249"/>
      <c r="BP270" s="249"/>
      <c r="BQ270" s="249"/>
      <c r="BR270" s="249"/>
      <c r="BS270" s="249"/>
      <c r="BT270" s="249"/>
      <c r="BU270" s="249"/>
      <c r="BV270" s="249"/>
      <c r="BW270" s="249"/>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row>
    <row r="271" spans="1:200" s="53" customFormat="1" x14ac:dyDescent="0.2">
      <c r="A271" s="233"/>
      <c r="B271" s="47"/>
      <c r="C271" s="234"/>
      <c r="Z271" s="232"/>
      <c r="AA271" s="230"/>
      <c r="AB271" s="47"/>
      <c r="AC271" s="247"/>
      <c r="AD271" s="247"/>
      <c r="AE271" s="247"/>
      <c r="AF271" s="247"/>
      <c r="AG271" s="247"/>
      <c r="AH271" s="247"/>
      <c r="AI271" s="247"/>
      <c r="AJ271" s="247"/>
      <c r="AK271" s="249"/>
      <c r="AL271" s="249"/>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c r="BM271" s="249"/>
      <c r="BN271" s="249"/>
      <c r="BO271" s="249"/>
      <c r="BP271" s="249"/>
      <c r="BQ271" s="249"/>
      <c r="BR271" s="249"/>
      <c r="BS271" s="249"/>
      <c r="BT271" s="249"/>
      <c r="BU271" s="249"/>
      <c r="BV271" s="249"/>
      <c r="BW271" s="249"/>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row>
    <row r="272" spans="1:200" s="53" customFormat="1" x14ac:dyDescent="0.2">
      <c r="A272" s="233"/>
      <c r="B272" s="47"/>
      <c r="C272" s="234"/>
      <c r="Z272" s="232"/>
      <c r="AA272" s="230"/>
      <c r="AB272" s="47"/>
      <c r="AC272" s="247"/>
      <c r="AD272" s="247"/>
      <c r="AE272" s="247"/>
      <c r="AF272" s="247"/>
      <c r="AG272" s="247"/>
      <c r="AH272" s="247"/>
      <c r="AI272" s="247"/>
      <c r="AJ272" s="247"/>
      <c r="AK272" s="249"/>
      <c r="AL272" s="249"/>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c r="BM272" s="249"/>
      <c r="BN272" s="249"/>
      <c r="BO272" s="249"/>
      <c r="BP272" s="249"/>
      <c r="BQ272" s="249"/>
      <c r="BR272" s="249"/>
      <c r="BS272" s="249"/>
      <c r="BT272" s="249"/>
      <c r="BU272" s="249"/>
      <c r="BV272" s="249"/>
      <c r="BW272" s="249"/>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row>
    <row r="273" spans="1:200" s="53" customFormat="1" x14ac:dyDescent="0.2">
      <c r="A273" s="233"/>
      <c r="B273" s="47"/>
      <c r="C273" s="234"/>
      <c r="Z273" s="232"/>
      <c r="AA273" s="230"/>
      <c r="AB273" s="47"/>
      <c r="AC273" s="247"/>
      <c r="AD273" s="247"/>
      <c r="AE273" s="247"/>
      <c r="AF273" s="247"/>
      <c r="AG273" s="247"/>
      <c r="AH273" s="247"/>
      <c r="AI273" s="247"/>
      <c r="AJ273" s="247"/>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row>
    <row r="274" spans="1:200" x14ac:dyDescent="0.2">
      <c r="A274" s="158"/>
      <c r="B274" s="36"/>
      <c r="C274" s="43"/>
    </row>
    <row r="275" spans="1:200" x14ac:dyDescent="0.2">
      <c r="A275" s="158"/>
      <c r="B275" s="36"/>
      <c r="C275" s="43"/>
    </row>
    <row r="276" spans="1:200" x14ac:dyDescent="0.2">
      <c r="A276" s="158"/>
      <c r="B276" s="36"/>
      <c r="C276" s="43"/>
    </row>
    <row r="277" spans="1:200" x14ac:dyDescent="0.2">
      <c r="A277" s="158"/>
      <c r="B277" s="36"/>
      <c r="C277" s="43"/>
    </row>
    <row r="278" spans="1:200" x14ac:dyDescent="0.2">
      <c r="A278" s="158"/>
      <c r="B278" s="36"/>
      <c r="C278" s="43"/>
    </row>
    <row r="279" spans="1:200" x14ac:dyDescent="0.2">
      <c r="A279" s="158"/>
      <c r="B279" s="36"/>
      <c r="C279" s="43"/>
    </row>
    <row r="280" spans="1:200" x14ac:dyDescent="0.2">
      <c r="A280" s="158"/>
      <c r="B280" s="36"/>
      <c r="C280" s="43"/>
    </row>
    <row r="281" spans="1:200" x14ac:dyDescent="0.2">
      <c r="A281" s="158"/>
      <c r="B281" s="36"/>
      <c r="C281" s="43"/>
    </row>
    <row r="282" spans="1:200" x14ac:dyDescent="0.2">
      <c r="A282" s="158"/>
      <c r="B282" s="36"/>
      <c r="C282" s="43"/>
    </row>
    <row r="283" spans="1:200" x14ac:dyDescent="0.2">
      <c r="A283" s="158"/>
      <c r="B283" s="36"/>
      <c r="C283" s="43"/>
    </row>
    <row r="284" spans="1:200" x14ac:dyDescent="0.2">
      <c r="A284" s="158"/>
      <c r="B284" s="36"/>
      <c r="C284" s="43"/>
    </row>
    <row r="285" spans="1:200" x14ac:dyDescent="0.2">
      <c r="A285" s="158"/>
      <c r="B285" s="36"/>
      <c r="C285" s="43"/>
    </row>
    <row r="286" spans="1:200" x14ac:dyDescent="0.2">
      <c r="A286" s="158"/>
      <c r="B286" s="36"/>
      <c r="C286" s="43"/>
    </row>
    <row r="287" spans="1:200" x14ac:dyDescent="0.2">
      <c r="A287" s="158"/>
      <c r="B287" s="36"/>
      <c r="C287" s="43"/>
    </row>
    <row r="288" spans="1:200" x14ac:dyDescent="0.2">
      <c r="A288" s="158"/>
      <c r="B288" s="36"/>
      <c r="C288" s="43"/>
    </row>
    <row r="289" spans="1:3" x14ac:dyDescent="0.2">
      <c r="A289" s="158"/>
      <c r="B289" s="36"/>
      <c r="C289" s="43"/>
    </row>
    <row r="290" spans="1:3" x14ac:dyDescent="0.2">
      <c r="A290" s="158"/>
      <c r="B290" s="36"/>
      <c r="C290" s="43"/>
    </row>
    <row r="291" spans="1:3" x14ac:dyDescent="0.2">
      <c r="A291" s="158"/>
      <c r="B291" s="36"/>
      <c r="C291" s="43"/>
    </row>
    <row r="292" spans="1:3" x14ac:dyDescent="0.2">
      <c r="A292" s="158"/>
      <c r="B292" s="36"/>
      <c r="C292" s="43"/>
    </row>
    <row r="293" spans="1:3" x14ac:dyDescent="0.2">
      <c r="A293" s="158"/>
      <c r="B293" s="36"/>
      <c r="C293" s="43"/>
    </row>
    <row r="294" spans="1:3" x14ac:dyDescent="0.2">
      <c r="A294" s="158"/>
      <c r="B294" s="36"/>
      <c r="C294" s="43"/>
    </row>
    <row r="295" spans="1:3" x14ac:dyDescent="0.2">
      <c r="A295" s="158"/>
      <c r="B295" s="36"/>
      <c r="C295" s="43"/>
    </row>
    <row r="296" spans="1:3" x14ac:dyDescent="0.2">
      <c r="A296" s="158"/>
      <c r="B296" s="36"/>
      <c r="C296" s="43"/>
    </row>
    <row r="297" spans="1:3" x14ac:dyDescent="0.2">
      <c r="A297" s="158"/>
      <c r="B297" s="36"/>
      <c r="C297" s="43"/>
    </row>
    <row r="298" spans="1:3" x14ac:dyDescent="0.2">
      <c r="A298" s="158"/>
      <c r="B298" s="36"/>
      <c r="C298" s="43"/>
    </row>
    <row r="299" spans="1:3" x14ac:dyDescent="0.2">
      <c r="A299" s="158"/>
      <c r="B299" s="36"/>
      <c r="C299" s="43"/>
    </row>
    <row r="300" spans="1:3" x14ac:dyDescent="0.2">
      <c r="A300" s="158"/>
      <c r="B300" s="36"/>
      <c r="C300" s="43"/>
    </row>
    <row r="301" spans="1:3" x14ac:dyDescent="0.2">
      <c r="A301" s="158"/>
      <c r="B301" s="36"/>
      <c r="C301" s="43"/>
    </row>
    <row r="302" spans="1:3" x14ac:dyDescent="0.2">
      <c r="A302" s="158"/>
      <c r="B302" s="36"/>
      <c r="C302" s="43"/>
    </row>
    <row r="303" spans="1:3" x14ac:dyDescent="0.2">
      <c r="A303" s="158"/>
      <c r="B303" s="36"/>
      <c r="C303" s="43"/>
    </row>
    <row r="304" spans="1:3" x14ac:dyDescent="0.2">
      <c r="A304" s="158"/>
      <c r="B304" s="36"/>
      <c r="C304" s="43"/>
    </row>
    <row r="305" spans="1:3" x14ac:dyDescent="0.2">
      <c r="A305" s="158"/>
      <c r="B305" s="36"/>
      <c r="C305" s="43"/>
    </row>
    <row r="306" spans="1:3" x14ac:dyDescent="0.2">
      <c r="A306" s="158"/>
      <c r="B306" s="36"/>
      <c r="C306" s="43"/>
    </row>
    <row r="307" spans="1:3" x14ac:dyDescent="0.2">
      <c r="A307" s="158"/>
      <c r="B307" s="36"/>
      <c r="C307" s="43"/>
    </row>
    <row r="308" spans="1:3" x14ac:dyDescent="0.2">
      <c r="A308" s="158"/>
      <c r="B308" s="36"/>
      <c r="C308" s="43"/>
    </row>
    <row r="309" spans="1:3" x14ac:dyDescent="0.2">
      <c r="A309" s="158"/>
      <c r="B309" s="36"/>
      <c r="C309" s="43"/>
    </row>
    <row r="310" spans="1:3" x14ac:dyDescent="0.2">
      <c r="A310" s="158"/>
      <c r="B310" s="36"/>
      <c r="C310" s="43"/>
    </row>
    <row r="311" spans="1:3" x14ac:dyDescent="0.2">
      <c r="A311" s="158"/>
      <c r="B311" s="36"/>
      <c r="C311" s="43"/>
    </row>
    <row r="312" spans="1:3" x14ac:dyDescent="0.2">
      <c r="A312" s="158"/>
      <c r="B312" s="36"/>
      <c r="C312" s="43"/>
    </row>
    <row r="313" spans="1:3" x14ac:dyDescent="0.2">
      <c r="A313" s="158"/>
      <c r="B313" s="36"/>
      <c r="C313" s="43"/>
    </row>
    <row r="314" spans="1:3" x14ac:dyDescent="0.2">
      <c r="A314" s="158"/>
      <c r="B314" s="36"/>
      <c r="C314" s="43"/>
    </row>
    <row r="315" spans="1:3" x14ac:dyDescent="0.2">
      <c r="A315" s="158"/>
      <c r="B315" s="36"/>
      <c r="C315" s="43"/>
    </row>
    <row r="316" spans="1:3" x14ac:dyDescent="0.2">
      <c r="A316" s="158"/>
      <c r="B316" s="36"/>
      <c r="C316" s="43"/>
    </row>
    <row r="317" spans="1:3" x14ac:dyDescent="0.2">
      <c r="A317" s="158"/>
      <c r="B317" s="36"/>
      <c r="C317" s="43"/>
    </row>
    <row r="318" spans="1:3" x14ac:dyDescent="0.2">
      <c r="A318" s="158"/>
      <c r="B318" s="36"/>
      <c r="C318" s="43"/>
    </row>
    <row r="319" spans="1:3" x14ac:dyDescent="0.2">
      <c r="A319" s="158"/>
      <c r="B319" s="36"/>
      <c r="C319" s="43"/>
    </row>
    <row r="320" spans="1:3" x14ac:dyDescent="0.2">
      <c r="A320" s="158"/>
      <c r="B320" s="36"/>
      <c r="C320" s="43"/>
    </row>
    <row r="321" spans="1:3" x14ac:dyDescent="0.2">
      <c r="A321" s="158"/>
      <c r="B321" s="36"/>
      <c r="C321" s="43"/>
    </row>
    <row r="322" spans="1:3" x14ac:dyDescent="0.2">
      <c r="A322" s="158"/>
      <c r="B322" s="36"/>
      <c r="C322" s="43"/>
    </row>
    <row r="323" spans="1:3" x14ac:dyDescent="0.2">
      <c r="A323" s="158"/>
      <c r="B323" s="36"/>
      <c r="C323" s="43"/>
    </row>
    <row r="324" spans="1:3" x14ac:dyDescent="0.2">
      <c r="A324" s="158"/>
      <c r="B324" s="36"/>
      <c r="C324" s="43"/>
    </row>
    <row r="325" spans="1:3" x14ac:dyDescent="0.2">
      <c r="A325" s="158"/>
      <c r="B325" s="36"/>
      <c r="C325" s="43"/>
    </row>
    <row r="326" spans="1:3" x14ac:dyDescent="0.2">
      <c r="A326" s="158"/>
      <c r="B326" s="36"/>
      <c r="C326" s="43"/>
    </row>
    <row r="327" spans="1:3" x14ac:dyDescent="0.2">
      <c r="A327" s="158"/>
      <c r="B327" s="36"/>
      <c r="C327" s="43"/>
    </row>
    <row r="328" spans="1:3" x14ac:dyDescent="0.2">
      <c r="A328" s="158"/>
      <c r="B328" s="36"/>
      <c r="C328" s="43"/>
    </row>
    <row r="329" spans="1:3" x14ac:dyDescent="0.2">
      <c r="A329" s="158"/>
      <c r="B329" s="36"/>
      <c r="C329" s="43"/>
    </row>
    <row r="330" spans="1:3" x14ac:dyDescent="0.2">
      <c r="A330" s="158"/>
      <c r="B330" s="36"/>
      <c r="C330" s="43"/>
    </row>
    <row r="331" spans="1:3" x14ac:dyDescent="0.2">
      <c r="A331" s="158"/>
      <c r="B331" s="36"/>
      <c r="C331" s="43"/>
    </row>
    <row r="332" spans="1:3" x14ac:dyDescent="0.2">
      <c r="A332" s="158"/>
      <c r="B332" s="36"/>
      <c r="C332" s="43"/>
    </row>
    <row r="333" spans="1:3" x14ac:dyDescent="0.2">
      <c r="A333" s="158"/>
      <c r="B333" s="36"/>
      <c r="C333" s="43"/>
    </row>
    <row r="334" spans="1:3" x14ac:dyDescent="0.2">
      <c r="A334" s="158"/>
      <c r="B334" s="36"/>
      <c r="C334" s="43"/>
    </row>
    <row r="335" spans="1:3" x14ac:dyDescent="0.2">
      <c r="A335" s="158"/>
      <c r="B335" s="36"/>
      <c r="C335" s="43"/>
    </row>
    <row r="336" spans="1:3" x14ac:dyDescent="0.2">
      <c r="A336" s="158"/>
      <c r="B336" s="36"/>
      <c r="C336" s="43"/>
    </row>
    <row r="337" spans="1:3" x14ac:dyDescent="0.2">
      <c r="A337" s="158"/>
      <c r="B337" s="36"/>
      <c r="C337" s="43"/>
    </row>
    <row r="338" spans="1:3" x14ac:dyDescent="0.2">
      <c r="A338" s="158"/>
      <c r="B338" s="36"/>
      <c r="C338" s="43"/>
    </row>
    <row r="339" spans="1:3" x14ac:dyDescent="0.2">
      <c r="A339" s="158"/>
      <c r="B339" s="36"/>
      <c r="C339" s="43"/>
    </row>
    <row r="340" spans="1:3" x14ac:dyDescent="0.2">
      <c r="A340" s="158"/>
      <c r="B340" s="36"/>
      <c r="C340" s="43"/>
    </row>
    <row r="341" spans="1:3" x14ac:dyDescent="0.2">
      <c r="A341" s="158"/>
      <c r="B341" s="36"/>
      <c r="C341" s="43"/>
    </row>
    <row r="342" spans="1:3" x14ac:dyDescent="0.2">
      <c r="A342" s="158"/>
      <c r="B342" s="36"/>
      <c r="C342" s="43"/>
    </row>
    <row r="343" spans="1:3" x14ac:dyDescent="0.2">
      <c r="A343" s="158"/>
      <c r="B343" s="36"/>
      <c r="C343" s="43"/>
    </row>
    <row r="344" spans="1:3" x14ac:dyDescent="0.2">
      <c r="A344" s="158"/>
      <c r="B344" s="36"/>
      <c r="C344" s="43"/>
    </row>
    <row r="345" spans="1:3" x14ac:dyDescent="0.2">
      <c r="A345" s="158"/>
      <c r="B345" s="36"/>
      <c r="C345" s="43"/>
    </row>
    <row r="346" spans="1:3" x14ac:dyDescent="0.2">
      <c r="A346" s="158"/>
      <c r="B346" s="36"/>
      <c r="C346" s="43"/>
    </row>
    <row r="347" spans="1:3" x14ac:dyDescent="0.2">
      <c r="A347" s="158"/>
      <c r="B347" s="36"/>
      <c r="C347" s="43"/>
    </row>
    <row r="348" spans="1:3" x14ac:dyDescent="0.2">
      <c r="A348" s="158"/>
      <c r="B348" s="36"/>
      <c r="C348" s="43"/>
    </row>
    <row r="349" spans="1:3" x14ac:dyDescent="0.2">
      <c r="A349" s="158"/>
      <c r="B349" s="36"/>
      <c r="C349" s="43"/>
    </row>
    <row r="350" spans="1:3" x14ac:dyDescent="0.2">
      <c r="A350" s="158"/>
      <c r="B350" s="36"/>
      <c r="C350" s="43"/>
    </row>
    <row r="351" spans="1:3" x14ac:dyDescent="0.2">
      <c r="A351" s="158"/>
      <c r="B351" s="36"/>
      <c r="C351" s="43"/>
    </row>
    <row r="352" spans="1:3" x14ac:dyDescent="0.2">
      <c r="A352" s="158"/>
      <c r="B352" s="36"/>
      <c r="C352" s="43"/>
    </row>
    <row r="353" spans="1:3" x14ac:dyDescent="0.2">
      <c r="A353" s="158"/>
      <c r="B353" s="36"/>
      <c r="C353" s="43"/>
    </row>
    <row r="354" spans="1:3" x14ac:dyDescent="0.2">
      <c r="A354" s="158"/>
      <c r="B354" s="36"/>
      <c r="C354" s="43"/>
    </row>
    <row r="355" spans="1:3" x14ac:dyDescent="0.2">
      <c r="A355" s="158"/>
      <c r="B355" s="36"/>
      <c r="C355" s="43"/>
    </row>
    <row r="356" spans="1:3" x14ac:dyDescent="0.2">
      <c r="A356" s="158"/>
      <c r="B356" s="36"/>
      <c r="C356" s="43"/>
    </row>
    <row r="357" spans="1:3" x14ac:dyDescent="0.2">
      <c r="A357" s="158"/>
      <c r="B357" s="36"/>
      <c r="C357" s="43"/>
    </row>
    <row r="358" spans="1:3" x14ac:dyDescent="0.2">
      <c r="A358" s="158"/>
      <c r="B358" s="36"/>
      <c r="C358" s="43"/>
    </row>
    <row r="359" spans="1:3" x14ac:dyDescent="0.2">
      <c r="A359" s="158"/>
      <c r="B359" s="36"/>
      <c r="C359" s="43"/>
    </row>
    <row r="360" spans="1:3" x14ac:dyDescent="0.2">
      <c r="A360" s="158"/>
      <c r="B360" s="36"/>
      <c r="C360" s="43"/>
    </row>
    <row r="361" spans="1:3" x14ac:dyDescent="0.2">
      <c r="A361" s="158"/>
      <c r="B361" s="36"/>
      <c r="C361" s="43"/>
    </row>
    <row r="362" spans="1:3" x14ac:dyDescent="0.2">
      <c r="A362" s="158"/>
      <c r="B362" s="36"/>
      <c r="C362" s="43"/>
    </row>
    <row r="363" spans="1:3" x14ac:dyDescent="0.2">
      <c r="A363" s="158"/>
      <c r="B363" s="36"/>
      <c r="C363" s="43"/>
    </row>
    <row r="364" spans="1:3" x14ac:dyDescent="0.2">
      <c r="A364" s="158"/>
      <c r="B364" s="36"/>
      <c r="C364" s="43"/>
    </row>
    <row r="365" spans="1:3" x14ac:dyDescent="0.2">
      <c r="A365" s="158"/>
      <c r="B365" s="36"/>
      <c r="C365" s="43"/>
    </row>
    <row r="366" spans="1:3" x14ac:dyDescent="0.2">
      <c r="A366" s="158"/>
      <c r="B366" s="36"/>
      <c r="C366" s="43"/>
    </row>
    <row r="367" spans="1:3" x14ac:dyDescent="0.2">
      <c r="A367" s="158"/>
      <c r="B367" s="36"/>
      <c r="C367" s="43"/>
    </row>
    <row r="368" spans="1:3" x14ac:dyDescent="0.2">
      <c r="A368" s="158"/>
      <c r="B368" s="36"/>
      <c r="C368" s="43"/>
    </row>
    <row r="369" spans="1:3" x14ac:dyDescent="0.2">
      <c r="A369" s="158"/>
      <c r="B369" s="36"/>
      <c r="C369" s="43"/>
    </row>
    <row r="370" spans="1:3" x14ac:dyDescent="0.2">
      <c r="A370" s="158"/>
      <c r="B370" s="36"/>
      <c r="C370" s="43"/>
    </row>
    <row r="371" spans="1:3" x14ac:dyDescent="0.2">
      <c r="A371" s="158"/>
      <c r="B371" s="36"/>
      <c r="C371" s="43"/>
    </row>
    <row r="372" spans="1:3" x14ac:dyDescent="0.2">
      <c r="A372" s="158"/>
      <c r="B372" s="36"/>
      <c r="C372" s="43"/>
    </row>
    <row r="373" spans="1:3" x14ac:dyDescent="0.2">
      <c r="A373" s="158"/>
      <c r="B373" s="36"/>
      <c r="C373" s="43"/>
    </row>
    <row r="374" spans="1:3" x14ac:dyDescent="0.2">
      <c r="A374" s="158"/>
      <c r="B374" s="36"/>
      <c r="C374" s="43"/>
    </row>
    <row r="375" spans="1:3" x14ac:dyDescent="0.2">
      <c r="A375" s="158"/>
      <c r="B375" s="36"/>
      <c r="C375" s="43"/>
    </row>
    <row r="376" spans="1:3" x14ac:dyDescent="0.2">
      <c r="A376" s="158"/>
      <c r="B376" s="36"/>
      <c r="C376" s="43"/>
    </row>
    <row r="377" spans="1:3" x14ac:dyDescent="0.2">
      <c r="A377" s="158"/>
      <c r="B377" s="36"/>
      <c r="C377" s="43"/>
    </row>
    <row r="378" spans="1:3" x14ac:dyDescent="0.2">
      <c r="A378" s="158"/>
      <c r="B378" s="36"/>
      <c r="C378" s="43"/>
    </row>
    <row r="379" spans="1:3" x14ac:dyDescent="0.2">
      <c r="A379" s="158"/>
      <c r="B379" s="36"/>
      <c r="C379" s="43"/>
    </row>
    <row r="380" spans="1:3" x14ac:dyDescent="0.2">
      <c r="A380" s="158"/>
      <c r="B380" s="36"/>
      <c r="C380" s="43"/>
    </row>
    <row r="381" spans="1:3" x14ac:dyDescent="0.2">
      <c r="A381" s="158"/>
      <c r="B381" s="36"/>
      <c r="C381" s="43"/>
    </row>
    <row r="382" spans="1:3" x14ac:dyDescent="0.2">
      <c r="A382" s="158"/>
      <c r="B382" s="36"/>
      <c r="C382" s="43"/>
    </row>
    <row r="383" spans="1:3" x14ac:dyDescent="0.2">
      <c r="A383" s="158"/>
      <c r="B383" s="36"/>
      <c r="C383" s="43"/>
    </row>
    <row r="384" spans="1:3" x14ac:dyDescent="0.2">
      <c r="A384" s="158"/>
      <c r="B384" s="36"/>
      <c r="C384" s="43"/>
    </row>
    <row r="385" spans="1:3" x14ac:dyDescent="0.2">
      <c r="A385" s="158"/>
      <c r="B385" s="36"/>
      <c r="C385" s="43"/>
    </row>
    <row r="386" spans="1:3" x14ac:dyDescent="0.2">
      <c r="A386" s="158"/>
      <c r="B386" s="36"/>
      <c r="C386" s="43"/>
    </row>
    <row r="387" spans="1:3" x14ac:dyDescent="0.2">
      <c r="A387" s="158"/>
      <c r="B387" s="36"/>
      <c r="C387" s="43"/>
    </row>
    <row r="388" spans="1:3" x14ac:dyDescent="0.2">
      <c r="A388" s="158"/>
      <c r="B388" s="36"/>
      <c r="C388" s="43"/>
    </row>
    <row r="389" spans="1:3" x14ac:dyDescent="0.2">
      <c r="A389" s="158"/>
      <c r="B389" s="36"/>
      <c r="C389" s="43"/>
    </row>
    <row r="390" spans="1:3" x14ac:dyDescent="0.2">
      <c r="A390" s="158"/>
      <c r="B390" s="36"/>
      <c r="C390" s="43"/>
    </row>
    <row r="391" spans="1:3" x14ac:dyDescent="0.2">
      <c r="A391" s="158"/>
      <c r="B391" s="36"/>
      <c r="C391" s="43"/>
    </row>
    <row r="392" spans="1:3" x14ac:dyDescent="0.2">
      <c r="A392" s="158"/>
      <c r="B392" s="36"/>
      <c r="C392" s="43"/>
    </row>
    <row r="393" spans="1:3" x14ac:dyDescent="0.2">
      <c r="A393" s="158"/>
      <c r="B393" s="36"/>
      <c r="C393" s="43"/>
    </row>
    <row r="394" spans="1:3" x14ac:dyDescent="0.2">
      <c r="A394" s="158"/>
      <c r="B394" s="36"/>
      <c r="C394" s="43"/>
    </row>
    <row r="395" spans="1:3" x14ac:dyDescent="0.2">
      <c r="A395" s="158"/>
      <c r="B395" s="36"/>
      <c r="C395" s="43"/>
    </row>
    <row r="396" spans="1:3" x14ac:dyDescent="0.2">
      <c r="A396" s="158"/>
      <c r="B396" s="36"/>
      <c r="C396" s="43"/>
    </row>
    <row r="397" spans="1:3" x14ac:dyDescent="0.2">
      <c r="A397" s="158"/>
      <c r="B397" s="36"/>
      <c r="C397" s="43"/>
    </row>
    <row r="398" spans="1:3" x14ac:dyDescent="0.2">
      <c r="A398" s="158"/>
      <c r="B398" s="36"/>
      <c r="C398" s="43"/>
    </row>
    <row r="399" spans="1:3" x14ac:dyDescent="0.2">
      <c r="A399" s="158"/>
      <c r="B399" s="36"/>
      <c r="C399" s="43"/>
    </row>
    <row r="400" spans="1:3" x14ac:dyDescent="0.2">
      <c r="A400" s="158"/>
      <c r="B400" s="36"/>
      <c r="C400" s="43"/>
    </row>
    <row r="401" spans="1:3" x14ac:dyDescent="0.2">
      <c r="A401" s="158"/>
      <c r="B401" s="36"/>
      <c r="C401" s="43"/>
    </row>
    <row r="402" spans="1:3" x14ac:dyDescent="0.2">
      <c r="A402" s="158"/>
      <c r="B402" s="36"/>
      <c r="C402" s="43"/>
    </row>
    <row r="403" spans="1:3" x14ac:dyDescent="0.2">
      <c r="A403" s="158"/>
      <c r="B403" s="36"/>
      <c r="C403" s="43"/>
    </row>
    <row r="404" spans="1:3" x14ac:dyDescent="0.2">
      <c r="A404" s="158"/>
      <c r="B404" s="36"/>
      <c r="C404" s="43"/>
    </row>
    <row r="405" spans="1:3" x14ac:dyDescent="0.2">
      <c r="A405" s="158"/>
      <c r="B405" s="36"/>
      <c r="C405" s="43"/>
    </row>
    <row r="406" spans="1:3" x14ac:dyDescent="0.2">
      <c r="A406" s="158"/>
      <c r="B406" s="36"/>
      <c r="C406" s="43"/>
    </row>
    <row r="407" spans="1:3" x14ac:dyDescent="0.2">
      <c r="A407" s="158"/>
      <c r="B407" s="36"/>
      <c r="C407" s="43"/>
    </row>
    <row r="408" spans="1:3" x14ac:dyDescent="0.2">
      <c r="A408" s="158"/>
      <c r="B408" s="36"/>
      <c r="C408" s="43"/>
    </row>
    <row r="409" spans="1:3" x14ac:dyDescent="0.2">
      <c r="A409" s="158"/>
      <c r="B409" s="36"/>
      <c r="C409" s="43"/>
    </row>
    <row r="410" spans="1:3" x14ac:dyDescent="0.2">
      <c r="A410" s="158"/>
      <c r="B410" s="36"/>
      <c r="C410" s="43"/>
    </row>
    <row r="411" spans="1:3" x14ac:dyDescent="0.2">
      <c r="A411" s="158"/>
      <c r="B411" s="36"/>
      <c r="C411" s="43"/>
    </row>
    <row r="412" spans="1:3" x14ac:dyDescent="0.2">
      <c r="A412" s="158"/>
      <c r="B412" s="36"/>
      <c r="C412" s="43"/>
    </row>
    <row r="413" spans="1:3" x14ac:dyDescent="0.2">
      <c r="A413" s="158"/>
      <c r="B413" s="36"/>
      <c r="C413" s="43"/>
    </row>
    <row r="414" spans="1:3" x14ac:dyDescent="0.2">
      <c r="A414" s="158"/>
      <c r="B414" s="36"/>
      <c r="C414" s="43"/>
    </row>
    <row r="415" spans="1:3" x14ac:dyDescent="0.2">
      <c r="A415" s="158"/>
      <c r="B415" s="36"/>
      <c r="C415" s="43"/>
    </row>
    <row r="416" spans="1:3" x14ac:dyDescent="0.2">
      <c r="A416" s="158"/>
      <c r="B416" s="36"/>
      <c r="C416" s="43"/>
    </row>
    <row r="417" spans="1:3" x14ac:dyDescent="0.2">
      <c r="A417" s="158"/>
      <c r="B417" s="36"/>
      <c r="C417" s="43"/>
    </row>
    <row r="418" spans="1:3" x14ac:dyDescent="0.2">
      <c r="A418" s="158"/>
      <c r="B418" s="36"/>
      <c r="C418" s="43"/>
    </row>
    <row r="419" spans="1:3" x14ac:dyDescent="0.2">
      <c r="A419" s="158"/>
      <c r="B419" s="36"/>
      <c r="C419" s="43"/>
    </row>
    <row r="420" spans="1:3" x14ac:dyDescent="0.2">
      <c r="A420" s="158"/>
      <c r="B420" s="36"/>
      <c r="C420" s="43"/>
    </row>
    <row r="421" spans="1:3" x14ac:dyDescent="0.2">
      <c r="A421" s="158"/>
      <c r="B421" s="36"/>
      <c r="C421" s="43"/>
    </row>
    <row r="422" spans="1:3" x14ac:dyDescent="0.2">
      <c r="A422" s="158"/>
      <c r="B422" s="36"/>
      <c r="C422" s="43"/>
    </row>
    <row r="423" spans="1:3" x14ac:dyDescent="0.2">
      <c r="A423" s="158"/>
      <c r="B423" s="36"/>
      <c r="C423" s="43"/>
    </row>
    <row r="424" spans="1:3" x14ac:dyDescent="0.2">
      <c r="A424" s="158"/>
      <c r="B424" s="36"/>
      <c r="C424" s="43"/>
    </row>
    <row r="425" spans="1:3" x14ac:dyDescent="0.2">
      <c r="A425" s="158"/>
      <c r="B425" s="36"/>
      <c r="C425" s="43"/>
    </row>
    <row r="426" spans="1:3" x14ac:dyDescent="0.2">
      <c r="A426" s="158"/>
      <c r="B426" s="36"/>
      <c r="C426" s="43"/>
    </row>
    <row r="427" spans="1:3" x14ac:dyDescent="0.2">
      <c r="A427" s="158"/>
      <c r="B427" s="36"/>
      <c r="C427" s="43"/>
    </row>
    <row r="428" spans="1:3" x14ac:dyDescent="0.2">
      <c r="A428" s="158"/>
      <c r="B428" s="36"/>
      <c r="C428" s="43"/>
    </row>
    <row r="429" spans="1:3" x14ac:dyDescent="0.2">
      <c r="A429" s="158"/>
      <c r="B429" s="36"/>
      <c r="C429" s="43"/>
    </row>
    <row r="430" spans="1:3" x14ac:dyDescent="0.2">
      <c r="A430" s="158"/>
      <c r="B430" s="36"/>
      <c r="C430" s="43"/>
    </row>
    <row r="431" spans="1:3" x14ac:dyDescent="0.2">
      <c r="A431" s="158"/>
      <c r="B431" s="36"/>
      <c r="C431" s="43"/>
    </row>
    <row r="432" spans="1:3" x14ac:dyDescent="0.2">
      <c r="A432" s="158"/>
      <c r="B432" s="36"/>
      <c r="C432" s="43"/>
    </row>
    <row r="433" spans="1:3" x14ac:dyDescent="0.2">
      <c r="A433" s="158"/>
      <c r="B433" s="36"/>
      <c r="C433" s="43"/>
    </row>
    <row r="434" spans="1:3" x14ac:dyDescent="0.2">
      <c r="A434" s="158"/>
      <c r="B434" s="36"/>
      <c r="C434" s="43"/>
    </row>
    <row r="435" spans="1:3" x14ac:dyDescent="0.2">
      <c r="A435" s="158"/>
      <c r="B435" s="36"/>
      <c r="C435" s="43"/>
    </row>
    <row r="436" spans="1:3" x14ac:dyDescent="0.2">
      <c r="A436" s="158"/>
      <c r="B436" s="36"/>
      <c r="C436" s="43"/>
    </row>
    <row r="437" spans="1:3" x14ac:dyDescent="0.2">
      <c r="A437" s="158"/>
      <c r="B437" s="36"/>
      <c r="C437" s="43"/>
    </row>
    <row r="438" spans="1:3" x14ac:dyDescent="0.2">
      <c r="A438" s="158"/>
      <c r="B438" s="36"/>
      <c r="C438" s="43"/>
    </row>
    <row r="439" spans="1:3" x14ac:dyDescent="0.2">
      <c r="A439" s="158"/>
      <c r="B439" s="36"/>
      <c r="C439" s="43"/>
    </row>
    <row r="440" spans="1:3" x14ac:dyDescent="0.2">
      <c r="A440" s="158"/>
      <c r="B440" s="36"/>
      <c r="C440" s="43"/>
    </row>
    <row r="441" spans="1:3" x14ac:dyDescent="0.2">
      <c r="A441" s="158"/>
      <c r="B441" s="36"/>
      <c r="C441" s="43"/>
    </row>
    <row r="442" spans="1:3" x14ac:dyDescent="0.2">
      <c r="A442" s="158"/>
      <c r="B442" s="36"/>
      <c r="C442" s="43"/>
    </row>
    <row r="443" spans="1:3" x14ac:dyDescent="0.2">
      <c r="A443" s="158"/>
      <c r="B443" s="36"/>
      <c r="C443" s="43"/>
    </row>
    <row r="444" spans="1:3" x14ac:dyDescent="0.2">
      <c r="A444" s="158"/>
      <c r="B444" s="36"/>
      <c r="C444" s="43"/>
    </row>
    <row r="445" spans="1:3" x14ac:dyDescent="0.2">
      <c r="A445" s="158"/>
      <c r="B445" s="36"/>
      <c r="C445" s="43"/>
    </row>
    <row r="446" spans="1:3" x14ac:dyDescent="0.2">
      <c r="A446" s="158"/>
      <c r="B446" s="36"/>
      <c r="C446" s="43"/>
    </row>
    <row r="447" spans="1:3" x14ac:dyDescent="0.2">
      <c r="A447" s="158"/>
      <c r="B447" s="36"/>
      <c r="C447" s="43"/>
    </row>
    <row r="448" spans="1:3" x14ac:dyDescent="0.2">
      <c r="A448" s="158"/>
      <c r="B448" s="36"/>
      <c r="C448" s="43"/>
    </row>
    <row r="449" spans="1:3" x14ac:dyDescent="0.2">
      <c r="A449" s="158"/>
      <c r="B449" s="36"/>
      <c r="C449" s="43"/>
    </row>
    <row r="450" spans="1:3" x14ac:dyDescent="0.2">
      <c r="A450" s="158"/>
      <c r="B450" s="36"/>
      <c r="C450" s="43"/>
    </row>
    <row r="451" spans="1:3" x14ac:dyDescent="0.2">
      <c r="A451" s="158"/>
      <c r="B451" s="36"/>
      <c r="C451" s="43"/>
    </row>
    <row r="452" spans="1:3" x14ac:dyDescent="0.2">
      <c r="A452" s="158"/>
      <c r="B452" s="36"/>
      <c r="C452" s="43"/>
    </row>
    <row r="453" spans="1:3" x14ac:dyDescent="0.2">
      <c r="A453" s="158"/>
      <c r="B453" s="36"/>
      <c r="C453" s="43"/>
    </row>
    <row r="454" spans="1:3" x14ac:dyDescent="0.2">
      <c r="A454" s="158"/>
      <c r="B454" s="36"/>
      <c r="C454" s="43"/>
    </row>
    <row r="455" spans="1:3" x14ac:dyDescent="0.2">
      <c r="A455" s="158"/>
      <c r="B455" s="36"/>
      <c r="C455" s="43"/>
    </row>
    <row r="456" spans="1:3" x14ac:dyDescent="0.2">
      <c r="A456" s="158"/>
      <c r="B456" s="36"/>
      <c r="C456" s="43"/>
    </row>
    <row r="457" spans="1:3" x14ac:dyDescent="0.2">
      <c r="A457" s="158"/>
      <c r="B457" s="36"/>
      <c r="C457" s="43"/>
    </row>
    <row r="458" spans="1:3" x14ac:dyDescent="0.2">
      <c r="A458" s="158"/>
      <c r="B458" s="36"/>
      <c r="C458" s="43"/>
    </row>
    <row r="459" spans="1:3" x14ac:dyDescent="0.2">
      <c r="A459" s="158"/>
      <c r="B459" s="36"/>
      <c r="C459" s="43"/>
    </row>
    <row r="460" spans="1:3" x14ac:dyDescent="0.2">
      <c r="A460" s="158"/>
      <c r="B460" s="36"/>
      <c r="C460" s="43"/>
    </row>
    <row r="461" spans="1:3" x14ac:dyDescent="0.2">
      <c r="A461" s="158"/>
      <c r="B461" s="36"/>
      <c r="C461" s="43"/>
    </row>
    <row r="462" spans="1:3" x14ac:dyDescent="0.2">
      <c r="A462" s="158"/>
      <c r="B462" s="36"/>
      <c r="C462" s="43"/>
    </row>
    <row r="463" spans="1:3" x14ac:dyDescent="0.2">
      <c r="A463" s="158"/>
      <c r="B463" s="36"/>
      <c r="C463" s="43"/>
    </row>
    <row r="464" spans="1:3" x14ac:dyDescent="0.2">
      <c r="A464" s="158"/>
      <c r="B464" s="36"/>
      <c r="C464" s="43"/>
    </row>
    <row r="465" spans="1:3" x14ac:dyDescent="0.2">
      <c r="A465" s="158"/>
      <c r="B465" s="36"/>
      <c r="C465" s="43"/>
    </row>
    <row r="466" spans="1:3" x14ac:dyDescent="0.2">
      <c r="A466" s="158"/>
      <c r="B466" s="36"/>
      <c r="C466" s="43"/>
    </row>
    <row r="467" spans="1:3" x14ac:dyDescent="0.2">
      <c r="A467" s="158"/>
      <c r="B467" s="36"/>
      <c r="C467" s="43"/>
    </row>
    <row r="468" spans="1:3" x14ac:dyDescent="0.2">
      <c r="A468" s="158"/>
      <c r="B468" s="36"/>
      <c r="C468" s="43"/>
    </row>
    <row r="469" spans="1:3" x14ac:dyDescent="0.2">
      <c r="A469" s="158"/>
      <c r="B469" s="36"/>
      <c r="C469" s="43"/>
    </row>
    <row r="470" spans="1:3" x14ac:dyDescent="0.2">
      <c r="A470" s="158"/>
      <c r="B470" s="36"/>
      <c r="C470" s="43"/>
    </row>
    <row r="471" spans="1:3" x14ac:dyDescent="0.2">
      <c r="A471" s="158"/>
      <c r="B471" s="36"/>
      <c r="C471" s="43"/>
    </row>
    <row r="472" spans="1:3" x14ac:dyDescent="0.2">
      <c r="A472" s="158"/>
      <c r="B472" s="36"/>
      <c r="C472" s="43"/>
    </row>
    <row r="473" spans="1:3" x14ac:dyDescent="0.2">
      <c r="A473" s="158"/>
      <c r="B473" s="36"/>
      <c r="C473" s="43"/>
    </row>
    <row r="474" spans="1:3" x14ac:dyDescent="0.2">
      <c r="A474" s="158"/>
      <c r="B474" s="36"/>
      <c r="C474" s="43"/>
    </row>
    <row r="475" spans="1:3" x14ac:dyDescent="0.2">
      <c r="A475" s="158"/>
      <c r="B475" s="36"/>
      <c r="C475" s="43"/>
    </row>
    <row r="476" spans="1:3" x14ac:dyDescent="0.2">
      <c r="A476" s="158"/>
      <c r="B476" s="36"/>
      <c r="C476" s="43"/>
    </row>
    <row r="477" spans="1:3" x14ac:dyDescent="0.2">
      <c r="A477" s="158"/>
      <c r="B477" s="36"/>
      <c r="C477" s="43"/>
    </row>
    <row r="478" spans="1:3" x14ac:dyDescent="0.2">
      <c r="A478" s="158"/>
      <c r="B478" s="36"/>
      <c r="C478" s="43"/>
    </row>
    <row r="479" spans="1:3" x14ac:dyDescent="0.2">
      <c r="A479" s="158"/>
      <c r="B479" s="36"/>
      <c r="C479" s="43"/>
    </row>
    <row r="480" spans="1:3" x14ac:dyDescent="0.2">
      <c r="A480" s="158"/>
      <c r="B480" s="36"/>
      <c r="C480" s="43"/>
    </row>
    <row r="481" spans="1:3" x14ac:dyDescent="0.2">
      <c r="A481" s="158"/>
      <c r="B481" s="36"/>
      <c r="C481" s="43"/>
    </row>
    <row r="482" spans="1:3" x14ac:dyDescent="0.2">
      <c r="A482" s="158"/>
      <c r="B482" s="36"/>
      <c r="C482" s="43"/>
    </row>
    <row r="483" spans="1:3" x14ac:dyDescent="0.2">
      <c r="A483" s="158"/>
      <c r="B483" s="36"/>
      <c r="C483" s="43"/>
    </row>
    <row r="484" spans="1:3" x14ac:dyDescent="0.2">
      <c r="A484" s="158"/>
      <c r="B484" s="36"/>
      <c r="C484" s="43"/>
    </row>
    <row r="485" spans="1:3" x14ac:dyDescent="0.2">
      <c r="A485" s="158"/>
      <c r="B485" s="36"/>
      <c r="C485" s="43"/>
    </row>
    <row r="486" spans="1:3" x14ac:dyDescent="0.2">
      <c r="A486" s="158"/>
      <c r="B486" s="36"/>
      <c r="C486" s="43"/>
    </row>
    <row r="487" spans="1:3" x14ac:dyDescent="0.2">
      <c r="A487" s="158"/>
      <c r="B487" s="36"/>
      <c r="C487" s="43"/>
    </row>
    <row r="488" spans="1:3" x14ac:dyDescent="0.2">
      <c r="A488" s="158"/>
      <c r="B488" s="36"/>
      <c r="C488" s="43"/>
    </row>
    <row r="489" spans="1:3" x14ac:dyDescent="0.2">
      <c r="A489" s="158"/>
      <c r="B489" s="36"/>
      <c r="C489" s="43"/>
    </row>
    <row r="490" spans="1:3" x14ac:dyDescent="0.2">
      <c r="A490" s="158"/>
      <c r="B490" s="36"/>
      <c r="C490" s="43"/>
    </row>
    <row r="491" spans="1:3" x14ac:dyDescent="0.2">
      <c r="A491" s="158"/>
      <c r="B491" s="36"/>
      <c r="C491" s="43"/>
    </row>
    <row r="492" spans="1:3" x14ac:dyDescent="0.2">
      <c r="A492" s="158"/>
      <c r="B492" s="36"/>
      <c r="C492" s="43"/>
    </row>
    <row r="493" spans="1:3" x14ac:dyDescent="0.2">
      <c r="A493" s="158"/>
      <c r="B493" s="36"/>
      <c r="C493" s="43"/>
    </row>
    <row r="494" spans="1:3" x14ac:dyDescent="0.2">
      <c r="A494" s="158"/>
      <c r="B494" s="36"/>
      <c r="C494" s="43"/>
    </row>
    <row r="495" spans="1:3" x14ac:dyDescent="0.2">
      <c r="A495" s="158"/>
      <c r="B495" s="36"/>
      <c r="C495" s="43"/>
    </row>
    <row r="496" spans="1:3" x14ac:dyDescent="0.2">
      <c r="A496" s="158"/>
      <c r="B496" s="36"/>
      <c r="C496" s="43"/>
    </row>
    <row r="497" spans="1:3" x14ac:dyDescent="0.2">
      <c r="A497" s="158"/>
      <c r="B497" s="36"/>
      <c r="C497" s="43"/>
    </row>
    <row r="498" spans="1:3" x14ac:dyDescent="0.2">
      <c r="A498" s="158"/>
      <c r="B498" s="36"/>
      <c r="C498" s="43"/>
    </row>
    <row r="499" spans="1:3" x14ac:dyDescent="0.2">
      <c r="A499" s="158"/>
      <c r="B499" s="36"/>
      <c r="C499" s="43"/>
    </row>
    <row r="500" spans="1:3" x14ac:dyDescent="0.2">
      <c r="A500" s="158"/>
      <c r="B500" s="36"/>
      <c r="C500" s="43"/>
    </row>
    <row r="501" spans="1:3" x14ac:dyDescent="0.2">
      <c r="A501" s="158"/>
      <c r="B501" s="36"/>
      <c r="C501" s="43"/>
    </row>
    <row r="502" spans="1:3" x14ac:dyDescent="0.2">
      <c r="A502" s="158"/>
      <c r="B502" s="36"/>
      <c r="C502" s="43"/>
    </row>
    <row r="503" spans="1:3" x14ac:dyDescent="0.2">
      <c r="A503" s="158"/>
      <c r="B503" s="36"/>
      <c r="C503" s="43"/>
    </row>
    <row r="504" spans="1:3" x14ac:dyDescent="0.2">
      <c r="A504" s="158"/>
      <c r="B504" s="36"/>
      <c r="C504" s="43"/>
    </row>
    <row r="505" spans="1:3" x14ac:dyDescent="0.2">
      <c r="A505" s="158"/>
      <c r="B505" s="36"/>
      <c r="C505" s="43"/>
    </row>
    <row r="506" spans="1:3" x14ac:dyDescent="0.2">
      <c r="A506" s="158"/>
      <c r="B506" s="36"/>
      <c r="C506" s="43"/>
    </row>
    <row r="507" spans="1:3" x14ac:dyDescent="0.2">
      <c r="A507" s="158"/>
      <c r="B507" s="36"/>
      <c r="C507" s="43"/>
    </row>
    <row r="508" spans="1:3" x14ac:dyDescent="0.2">
      <c r="A508" s="158"/>
      <c r="B508" s="36"/>
      <c r="C508" s="43"/>
    </row>
    <row r="509" spans="1:3" x14ac:dyDescent="0.2">
      <c r="A509" s="158"/>
      <c r="B509" s="36"/>
      <c r="C509" s="43"/>
    </row>
    <row r="510" spans="1:3" x14ac:dyDescent="0.2">
      <c r="A510" s="158"/>
      <c r="B510" s="36"/>
      <c r="C510" s="43"/>
    </row>
    <row r="511" spans="1:3" x14ac:dyDescent="0.2">
      <c r="A511" s="158"/>
      <c r="B511" s="36"/>
      <c r="C511" s="43"/>
    </row>
    <row r="512" spans="1:3" x14ac:dyDescent="0.2">
      <c r="A512" s="158"/>
      <c r="B512" s="36"/>
      <c r="C512" s="43"/>
    </row>
    <row r="513" spans="1:3" x14ac:dyDescent="0.2">
      <c r="A513" s="158"/>
      <c r="B513" s="36"/>
      <c r="C513" s="43"/>
    </row>
    <row r="514" spans="1:3" x14ac:dyDescent="0.2">
      <c r="A514" s="158"/>
      <c r="B514" s="36"/>
      <c r="C514" s="43"/>
    </row>
    <row r="515" spans="1:3" x14ac:dyDescent="0.2">
      <c r="A515" s="158"/>
      <c r="B515" s="36"/>
      <c r="C515" s="43"/>
    </row>
    <row r="516" spans="1:3" x14ac:dyDescent="0.2">
      <c r="A516" s="158"/>
      <c r="B516" s="36"/>
      <c r="C516" s="43"/>
    </row>
    <row r="517" spans="1:3" x14ac:dyDescent="0.2">
      <c r="A517" s="158"/>
      <c r="B517" s="36"/>
      <c r="C517" s="43"/>
    </row>
    <row r="518" spans="1:3" x14ac:dyDescent="0.2">
      <c r="A518" s="158"/>
      <c r="B518" s="36"/>
      <c r="C518" s="43"/>
    </row>
    <row r="519" spans="1:3" x14ac:dyDescent="0.2">
      <c r="A519" s="158"/>
      <c r="B519" s="36"/>
      <c r="C519" s="43"/>
    </row>
    <row r="520" spans="1:3" x14ac:dyDescent="0.2">
      <c r="A520" s="158"/>
      <c r="B520" s="36"/>
      <c r="C520" s="43"/>
    </row>
    <row r="521" spans="1:3" x14ac:dyDescent="0.2">
      <c r="A521" s="158"/>
      <c r="B521" s="36"/>
      <c r="C521" s="43"/>
    </row>
    <row r="522" spans="1:3" x14ac:dyDescent="0.2">
      <c r="A522" s="158"/>
      <c r="B522" s="36"/>
      <c r="C522" s="43"/>
    </row>
    <row r="523" spans="1:3" x14ac:dyDescent="0.2">
      <c r="A523" s="158"/>
      <c r="B523" s="36"/>
      <c r="C523" s="43"/>
    </row>
    <row r="524" spans="1:3" x14ac:dyDescent="0.2">
      <c r="A524" s="158"/>
      <c r="B524" s="36"/>
      <c r="C524" s="43"/>
    </row>
    <row r="525" spans="1:3" x14ac:dyDescent="0.2">
      <c r="A525" s="158"/>
      <c r="B525" s="36"/>
      <c r="C525" s="43"/>
    </row>
    <row r="526" spans="1:3" x14ac:dyDescent="0.2">
      <c r="A526" s="158"/>
      <c r="B526" s="36"/>
      <c r="C526" s="43"/>
    </row>
    <row r="527" spans="1:3" x14ac:dyDescent="0.2">
      <c r="A527" s="158"/>
      <c r="B527" s="36"/>
      <c r="C527" s="43"/>
    </row>
    <row r="528" spans="1:3" x14ac:dyDescent="0.2">
      <c r="A528" s="158"/>
      <c r="B528" s="36"/>
      <c r="C528" s="43"/>
    </row>
    <row r="529" spans="1:3" x14ac:dyDescent="0.2">
      <c r="A529" s="158"/>
      <c r="B529" s="36"/>
      <c r="C529" s="43"/>
    </row>
    <row r="530" spans="1:3" x14ac:dyDescent="0.2">
      <c r="A530" s="158"/>
      <c r="B530" s="36"/>
      <c r="C530" s="43"/>
    </row>
    <row r="531" spans="1:3" x14ac:dyDescent="0.2">
      <c r="A531" s="158"/>
      <c r="B531" s="36"/>
      <c r="C531" s="43"/>
    </row>
    <row r="532" spans="1:3" x14ac:dyDescent="0.2">
      <c r="A532" s="158"/>
      <c r="B532" s="36"/>
      <c r="C532" s="43"/>
    </row>
    <row r="533" spans="1:3" x14ac:dyDescent="0.2">
      <c r="A533" s="158"/>
      <c r="B533" s="36"/>
      <c r="C533" s="43"/>
    </row>
    <row r="534" spans="1:3" x14ac:dyDescent="0.2">
      <c r="A534" s="158"/>
      <c r="B534" s="36"/>
      <c r="C534" s="43"/>
    </row>
    <row r="535" spans="1:3" x14ac:dyDescent="0.2">
      <c r="A535" s="158"/>
      <c r="B535" s="36"/>
      <c r="C535" s="43"/>
    </row>
    <row r="536" spans="1:3" x14ac:dyDescent="0.2">
      <c r="A536" s="158"/>
      <c r="B536" s="36"/>
      <c r="C536" s="43"/>
    </row>
    <row r="537" spans="1:3" x14ac:dyDescent="0.2">
      <c r="A537" s="158"/>
      <c r="B537" s="36"/>
      <c r="C537" s="43"/>
    </row>
    <row r="538" spans="1:3" x14ac:dyDescent="0.2">
      <c r="A538" s="158"/>
      <c r="B538" s="36"/>
      <c r="C538" s="43"/>
    </row>
    <row r="539" spans="1:3" x14ac:dyDescent="0.2">
      <c r="A539" s="158"/>
      <c r="B539" s="36"/>
      <c r="C539" s="43"/>
    </row>
    <row r="540" spans="1:3" x14ac:dyDescent="0.2">
      <c r="A540" s="158"/>
      <c r="B540" s="36"/>
      <c r="C540" s="43"/>
    </row>
    <row r="541" spans="1:3" x14ac:dyDescent="0.2">
      <c r="A541" s="158"/>
      <c r="B541" s="36"/>
      <c r="C541" s="43"/>
    </row>
    <row r="542" spans="1:3" x14ac:dyDescent="0.2">
      <c r="A542" s="158"/>
      <c r="B542" s="36"/>
      <c r="C542" s="43"/>
    </row>
    <row r="543" spans="1:3" x14ac:dyDescent="0.2">
      <c r="A543" s="158"/>
      <c r="B543" s="36"/>
      <c r="C543" s="43"/>
    </row>
    <row r="544" spans="1:3" x14ac:dyDescent="0.2">
      <c r="A544" s="158"/>
      <c r="B544" s="36"/>
      <c r="C544" s="43"/>
    </row>
    <row r="545" spans="1:3" x14ac:dyDescent="0.2">
      <c r="A545" s="158"/>
      <c r="B545" s="36"/>
      <c r="C545" s="43"/>
    </row>
    <row r="546" spans="1:3" x14ac:dyDescent="0.2">
      <c r="A546" s="158"/>
      <c r="B546" s="36"/>
      <c r="C546" s="43"/>
    </row>
    <row r="547" spans="1:3" x14ac:dyDescent="0.2">
      <c r="A547" s="158"/>
      <c r="B547" s="36"/>
      <c r="C547" s="43"/>
    </row>
    <row r="548" spans="1:3" x14ac:dyDescent="0.2">
      <c r="A548" s="158"/>
      <c r="B548" s="36"/>
      <c r="C548" s="43"/>
    </row>
    <row r="549" spans="1:3" x14ac:dyDescent="0.2">
      <c r="A549" s="158"/>
      <c r="B549" s="36"/>
      <c r="C549" s="43"/>
    </row>
    <row r="550" spans="1:3" x14ac:dyDescent="0.2">
      <c r="A550" s="158"/>
      <c r="B550" s="36"/>
      <c r="C550" s="43"/>
    </row>
    <row r="551" spans="1:3" x14ac:dyDescent="0.2">
      <c r="A551" s="158"/>
      <c r="B551" s="36"/>
      <c r="C551" s="43"/>
    </row>
    <row r="552" spans="1:3" x14ac:dyDescent="0.2">
      <c r="A552" s="158"/>
      <c r="B552" s="36"/>
      <c r="C552" s="43"/>
    </row>
    <row r="553" spans="1:3" x14ac:dyDescent="0.2">
      <c r="A553" s="158"/>
      <c r="B553" s="36"/>
      <c r="C553" s="43"/>
    </row>
    <row r="554" spans="1:3" x14ac:dyDescent="0.2">
      <c r="A554" s="158"/>
      <c r="B554" s="36"/>
      <c r="C554" s="43"/>
    </row>
    <row r="555" spans="1:3" x14ac:dyDescent="0.2">
      <c r="A555" s="158"/>
      <c r="B555" s="36"/>
      <c r="C555" s="43"/>
    </row>
    <row r="556" spans="1:3" x14ac:dyDescent="0.2">
      <c r="A556" s="158"/>
      <c r="B556" s="36"/>
      <c r="C556" s="43"/>
    </row>
    <row r="557" spans="1:3" x14ac:dyDescent="0.2">
      <c r="A557" s="158"/>
      <c r="B557" s="36"/>
      <c r="C557" s="43"/>
    </row>
    <row r="558" spans="1:3" x14ac:dyDescent="0.2">
      <c r="A558" s="158"/>
      <c r="B558" s="36"/>
      <c r="C558" s="43"/>
    </row>
    <row r="559" spans="1:3" x14ac:dyDescent="0.2">
      <c r="A559" s="158"/>
      <c r="B559" s="36"/>
      <c r="C559" s="43"/>
    </row>
    <row r="560" spans="1:3" x14ac:dyDescent="0.2">
      <c r="A560" s="158"/>
      <c r="B560" s="36"/>
      <c r="C560" s="43"/>
    </row>
    <row r="561" spans="1:3" x14ac:dyDescent="0.2">
      <c r="A561" s="158"/>
      <c r="B561" s="36"/>
      <c r="C561" s="43"/>
    </row>
    <row r="562" spans="1:3" x14ac:dyDescent="0.2">
      <c r="A562" s="158"/>
      <c r="B562" s="36"/>
      <c r="C562" s="43"/>
    </row>
    <row r="563" spans="1:3" x14ac:dyDescent="0.2">
      <c r="A563" s="158"/>
      <c r="B563" s="36"/>
      <c r="C563" s="43"/>
    </row>
    <row r="564" spans="1:3" x14ac:dyDescent="0.2">
      <c r="A564" s="158"/>
      <c r="B564" s="36"/>
      <c r="C564" s="43"/>
    </row>
    <row r="565" spans="1:3" x14ac:dyDescent="0.2">
      <c r="A565" s="158"/>
      <c r="B565" s="36"/>
      <c r="C565" s="43"/>
    </row>
    <row r="566" spans="1:3" x14ac:dyDescent="0.2">
      <c r="A566" s="158"/>
      <c r="B566" s="36"/>
      <c r="C566" s="43"/>
    </row>
    <row r="567" spans="1:3" x14ac:dyDescent="0.2">
      <c r="A567" s="158"/>
      <c r="B567" s="36"/>
      <c r="C567" s="43"/>
    </row>
    <row r="568" spans="1:3" x14ac:dyDescent="0.2">
      <c r="A568" s="158"/>
      <c r="B568" s="36"/>
      <c r="C568" s="43"/>
    </row>
    <row r="569" spans="1:3" x14ac:dyDescent="0.2">
      <c r="A569" s="158"/>
      <c r="B569" s="36"/>
      <c r="C569" s="43"/>
    </row>
    <row r="570" spans="1:3" x14ac:dyDescent="0.2">
      <c r="A570" s="158"/>
      <c r="B570" s="36"/>
      <c r="C570" s="43"/>
    </row>
    <row r="571" spans="1:3" x14ac:dyDescent="0.2">
      <c r="A571" s="158"/>
      <c r="B571" s="36"/>
      <c r="C571" s="43"/>
    </row>
    <row r="572" spans="1:3" x14ac:dyDescent="0.2">
      <c r="A572" s="158"/>
      <c r="B572" s="36"/>
      <c r="C572" s="43"/>
    </row>
    <row r="573" spans="1:3" x14ac:dyDescent="0.2">
      <c r="A573" s="158"/>
      <c r="B573" s="36"/>
      <c r="C573" s="43"/>
    </row>
    <row r="574" spans="1:3" x14ac:dyDescent="0.2">
      <c r="A574" s="158"/>
      <c r="B574" s="36"/>
      <c r="C574" s="43"/>
    </row>
    <row r="575" spans="1:3" x14ac:dyDescent="0.2">
      <c r="A575" s="158"/>
      <c r="B575" s="36"/>
      <c r="C575" s="43"/>
    </row>
    <row r="576" spans="1:3" x14ac:dyDescent="0.2">
      <c r="A576" s="158"/>
      <c r="B576" s="36"/>
      <c r="C576" s="43"/>
    </row>
    <row r="577" spans="1:3" x14ac:dyDescent="0.2">
      <c r="A577" s="158"/>
      <c r="B577" s="36"/>
      <c r="C577" s="43"/>
    </row>
    <row r="578" spans="1:3" x14ac:dyDescent="0.2">
      <c r="A578" s="158"/>
      <c r="B578" s="36"/>
      <c r="C578" s="43"/>
    </row>
    <row r="579" spans="1:3" x14ac:dyDescent="0.2">
      <c r="A579" s="158"/>
      <c r="B579" s="36"/>
      <c r="C579" s="43"/>
    </row>
    <row r="580" spans="1:3" x14ac:dyDescent="0.2">
      <c r="A580" s="158"/>
      <c r="B580" s="36"/>
      <c r="C580" s="43"/>
    </row>
    <row r="581" spans="1:3" x14ac:dyDescent="0.2">
      <c r="A581" s="158"/>
      <c r="B581" s="36"/>
      <c r="C581" s="43"/>
    </row>
    <row r="582" spans="1:3" x14ac:dyDescent="0.2">
      <c r="A582" s="158"/>
      <c r="B582" s="36"/>
      <c r="C582" s="43"/>
    </row>
    <row r="583" spans="1:3" x14ac:dyDescent="0.2">
      <c r="A583" s="158"/>
      <c r="B583" s="36"/>
      <c r="C583" s="43"/>
    </row>
    <row r="584" spans="1:3" x14ac:dyDescent="0.2">
      <c r="A584" s="158"/>
      <c r="B584" s="36"/>
      <c r="C584" s="43"/>
    </row>
    <row r="585" spans="1:3" x14ac:dyDescent="0.2">
      <c r="A585" s="158"/>
      <c r="B585" s="36"/>
      <c r="C585" s="43"/>
    </row>
    <row r="586" spans="1:3" x14ac:dyDescent="0.2">
      <c r="A586" s="158"/>
      <c r="B586" s="36"/>
      <c r="C586" s="43"/>
    </row>
    <row r="587" spans="1:3" x14ac:dyDescent="0.2">
      <c r="A587" s="158"/>
      <c r="B587" s="36"/>
      <c r="C587" s="43"/>
    </row>
    <row r="588" spans="1:3" x14ac:dyDescent="0.2">
      <c r="A588" s="158"/>
      <c r="B588" s="36"/>
      <c r="C588" s="43"/>
    </row>
    <row r="589" spans="1:3" x14ac:dyDescent="0.2">
      <c r="A589" s="158"/>
      <c r="B589" s="36"/>
      <c r="C589" s="43"/>
    </row>
    <row r="590" spans="1:3" x14ac:dyDescent="0.2">
      <c r="A590" s="158"/>
      <c r="B590" s="36"/>
      <c r="C590" s="43"/>
    </row>
    <row r="591" spans="1:3" x14ac:dyDescent="0.2">
      <c r="A591" s="158"/>
      <c r="B591" s="36"/>
      <c r="C591" s="43"/>
    </row>
    <row r="592" spans="1:3" x14ac:dyDescent="0.2">
      <c r="A592" s="158"/>
      <c r="B592" s="36"/>
      <c r="C592" s="43"/>
    </row>
    <row r="593" spans="1:3" x14ac:dyDescent="0.2">
      <c r="A593" s="158"/>
      <c r="B593" s="36"/>
      <c r="C593" s="43"/>
    </row>
    <row r="594" spans="1:3" x14ac:dyDescent="0.2">
      <c r="A594" s="158"/>
      <c r="B594" s="36"/>
      <c r="C594" s="43"/>
    </row>
    <row r="595" spans="1:3" x14ac:dyDescent="0.2">
      <c r="A595" s="158"/>
      <c r="B595" s="36"/>
      <c r="C595" s="43"/>
    </row>
    <row r="596" spans="1:3" x14ac:dyDescent="0.2">
      <c r="A596" s="158"/>
      <c r="B596" s="36"/>
      <c r="C596" s="43"/>
    </row>
    <row r="597" spans="1:3" x14ac:dyDescent="0.2">
      <c r="A597" s="158"/>
      <c r="B597" s="36"/>
      <c r="C597" s="43"/>
    </row>
    <row r="598" spans="1:3" x14ac:dyDescent="0.2">
      <c r="A598" s="158"/>
      <c r="B598" s="36"/>
      <c r="C598" s="43"/>
    </row>
    <row r="599" spans="1:3" x14ac:dyDescent="0.2">
      <c r="A599" s="158"/>
      <c r="B599" s="36"/>
      <c r="C599" s="43"/>
    </row>
    <row r="600" spans="1:3" x14ac:dyDescent="0.2">
      <c r="A600" s="158"/>
      <c r="B600" s="36"/>
      <c r="C600" s="43"/>
    </row>
    <row r="601" spans="1:3" x14ac:dyDescent="0.2">
      <c r="A601" s="158"/>
      <c r="B601" s="36"/>
      <c r="C601" s="43"/>
    </row>
    <row r="602" spans="1:3" x14ac:dyDescent="0.2">
      <c r="A602" s="158"/>
      <c r="B602" s="36"/>
      <c r="C602" s="43"/>
    </row>
    <row r="603" spans="1:3" x14ac:dyDescent="0.2">
      <c r="A603" s="158"/>
      <c r="B603" s="36"/>
      <c r="C603" s="43"/>
    </row>
    <row r="604" spans="1:3" x14ac:dyDescent="0.2">
      <c r="A604" s="158"/>
      <c r="B604" s="36"/>
      <c r="C604" s="43"/>
    </row>
    <row r="605" spans="1:3" x14ac:dyDescent="0.2">
      <c r="A605" s="158"/>
      <c r="B605" s="36"/>
      <c r="C605" s="43"/>
    </row>
    <row r="606" spans="1:3" x14ac:dyDescent="0.2">
      <c r="A606" s="158"/>
      <c r="B606" s="36"/>
      <c r="C606" s="43"/>
    </row>
    <row r="607" spans="1:3" x14ac:dyDescent="0.2">
      <c r="A607" s="158"/>
      <c r="B607" s="36"/>
      <c r="C607" s="43"/>
    </row>
    <row r="608" spans="1:3" x14ac:dyDescent="0.2">
      <c r="A608" s="158"/>
      <c r="B608" s="36"/>
      <c r="C608" s="43"/>
    </row>
    <row r="609" spans="1:3" x14ac:dyDescent="0.2">
      <c r="A609" s="158"/>
      <c r="B609" s="36"/>
      <c r="C609" s="43"/>
    </row>
    <row r="610" spans="1:3" x14ac:dyDescent="0.2">
      <c r="A610" s="158"/>
      <c r="B610" s="36"/>
      <c r="C610" s="43"/>
    </row>
    <row r="611" spans="1:3" x14ac:dyDescent="0.2">
      <c r="A611" s="158"/>
      <c r="B611" s="36"/>
      <c r="C611" s="43"/>
    </row>
    <row r="612" spans="1:3" x14ac:dyDescent="0.2">
      <c r="A612" s="158"/>
      <c r="B612" s="36"/>
      <c r="C612" s="43"/>
    </row>
    <row r="613" spans="1:3" x14ac:dyDescent="0.2">
      <c r="A613" s="158"/>
      <c r="B613" s="36"/>
      <c r="C613" s="43"/>
    </row>
    <row r="614" spans="1:3" x14ac:dyDescent="0.2">
      <c r="A614" s="158"/>
      <c r="B614" s="36"/>
      <c r="C614" s="43"/>
    </row>
    <row r="615" spans="1:3" x14ac:dyDescent="0.2">
      <c r="A615" s="158"/>
      <c r="B615" s="36"/>
      <c r="C615" s="43"/>
    </row>
    <row r="616" spans="1:3" x14ac:dyDescent="0.2">
      <c r="A616" s="158"/>
      <c r="B616" s="36"/>
      <c r="C616" s="43"/>
    </row>
    <row r="617" spans="1:3" x14ac:dyDescent="0.2">
      <c r="A617" s="158"/>
      <c r="B617" s="36"/>
      <c r="C617" s="43"/>
    </row>
    <row r="618" spans="1:3" x14ac:dyDescent="0.2">
      <c r="A618" s="158"/>
      <c r="B618" s="36"/>
      <c r="C618" s="43"/>
    </row>
    <row r="619" spans="1:3" x14ac:dyDescent="0.2">
      <c r="A619" s="158"/>
      <c r="B619" s="36"/>
      <c r="C619" s="43"/>
    </row>
    <row r="620" spans="1:3" x14ac:dyDescent="0.2">
      <c r="A620" s="158"/>
      <c r="B620" s="36"/>
      <c r="C620" s="43"/>
    </row>
    <row r="621" spans="1:3" x14ac:dyDescent="0.2">
      <c r="A621" s="158"/>
      <c r="B621" s="36"/>
      <c r="C621" s="43"/>
    </row>
    <row r="622" spans="1:3" x14ac:dyDescent="0.2">
      <c r="A622" s="158"/>
      <c r="B622" s="36"/>
      <c r="C622" s="43"/>
    </row>
    <row r="623" spans="1:3" x14ac:dyDescent="0.2">
      <c r="A623" s="158"/>
      <c r="B623" s="36"/>
      <c r="C623" s="43"/>
    </row>
    <row r="624" spans="1:3" x14ac:dyDescent="0.2">
      <c r="A624" s="158"/>
      <c r="B624" s="36"/>
      <c r="C624" s="43"/>
    </row>
    <row r="625" spans="1:3" x14ac:dyDescent="0.2">
      <c r="A625" s="158"/>
      <c r="B625" s="36"/>
      <c r="C625" s="43"/>
    </row>
    <row r="626" spans="1:3" x14ac:dyDescent="0.2">
      <c r="A626" s="158"/>
      <c r="B626" s="36"/>
      <c r="C626" s="43"/>
    </row>
    <row r="627" spans="1:3" x14ac:dyDescent="0.2">
      <c r="A627" s="158"/>
      <c r="B627" s="36"/>
      <c r="C627" s="43"/>
    </row>
    <row r="628" spans="1:3" x14ac:dyDescent="0.2">
      <c r="A628" s="158"/>
      <c r="B628" s="36"/>
      <c r="C628" s="43"/>
    </row>
    <row r="629" spans="1:3" x14ac:dyDescent="0.2">
      <c r="A629" s="158"/>
      <c r="B629" s="36"/>
      <c r="C629" s="43"/>
    </row>
    <row r="630" spans="1:3" x14ac:dyDescent="0.2">
      <c r="A630" s="158"/>
      <c r="B630" s="36"/>
      <c r="C630" s="43"/>
    </row>
    <row r="631" spans="1:3" x14ac:dyDescent="0.2">
      <c r="A631" s="158"/>
      <c r="B631" s="36"/>
      <c r="C631" s="43"/>
    </row>
    <row r="632" spans="1:3" x14ac:dyDescent="0.2">
      <c r="A632" s="158"/>
      <c r="B632" s="36"/>
      <c r="C632" s="43"/>
    </row>
    <row r="633" spans="1:3" x14ac:dyDescent="0.2">
      <c r="A633" s="158"/>
      <c r="B633" s="36"/>
      <c r="C633" s="43"/>
    </row>
    <row r="634" spans="1:3" x14ac:dyDescent="0.2">
      <c r="A634" s="158"/>
      <c r="B634" s="36"/>
      <c r="C634" s="43"/>
    </row>
    <row r="635" spans="1:3" x14ac:dyDescent="0.2">
      <c r="A635" s="158"/>
      <c r="B635" s="36"/>
      <c r="C635" s="43"/>
    </row>
    <row r="636" spans="1:3" x14ac:dyDescent="0.2">
      <c r="A636" s="158"/>
      <c r="B636" s="36"/>
      <c r="C636" s="43"/>
    </row>
    <row r="637" spans="1:3" x14ac:dyDescent="0.2">
      <c r="A637" s="158"/>
      <c r="B637" s="36"/>
      <c r="C637" s="43"/>
    </row>
    <row r="638" spans="1:3" x14ac:dyDescent="0.2">
      <c r="A638" s="158"/>
      <c r="B638" s="36"/>
      <c r="C638" s="43"/>
    </row>
    <row r="639" spans="1:3" x14ac:dyDescent="0.2">
      <c r="A639" s="158"/>
      <c r="B639" s="36"/>
      <c r="C639" s="43"/>
    </row>
    <row r="640" spans="1:3" x14ac:dyDescent="0.2">
      <c r="A640" s="158"/>
      <c r="B640" s="36"/>
      <c r="C640" s="43"/>
    </row>
    <row r="641" spans="1:3" x14ac:dyDescent="0.2">
      <c r="A641" s="158"/>
      <c r="B641" s="36"/>
      <c r="C641" s="43"/>
    </row>
    <row r="642" spans="1:3" x14ac:dyDescent="0.2">
      <c r="A642" s="158"/>
      <c r="B642" s="36"/>
      <c r="C642" s="43"/>
    </row>
    <row r="643" spans="1:3" x14ac:dyDescent="0.2">
      <c r="A643" s="158"/>
      <c r="B643" s="36"/>
      <c r="C643" s="43"/>
    </row>
    <row r="644" spans="1:3" x14ac:dyDescent="0.2">
      <c r="A644" s="158"/>
      <c r="B644" s="36"/>
      <c r="C644" s="43"/>
    </row>
    <row r="645" spans="1:3" x14ac:dyDescent="0.2">
      <c r="A645" s="158"/>
      <c r="B645" s="36"/>
      <c r="C645" s="43"/>
    </row>
    <row r="646" spans="1:3" x14ac:dyDescent="0.2">
      <c r="A646" s="158"/>
      <c r="B646" s="36"/>
      <c r="C646" s="43"/>
    </row>
    <row r="647" spans="1:3" x14ac:dyDescent="0.2">
      <c r="A647" s="158"/>
      <c r="B647" s="36"/>
      <c r="C647" s="43"/>
    </row>
    <row r="648" spans="1:3" x14ac:dyDescent="0.2">
      <c r="A648" s="158"/>
      <c r="B648" s="36"/>
      <c r="C648" s="43"/>
    </row>
    <row r="649" spans="1:3" x14ac:dyDescent="0.2">
      <c r="A649" s="158"/>
      <c r="B649" s="36"/>
      <c r="C649" s="43"/>
    </row>
    <row r="650" spans="1:3" x14ac:dyDescent="0.2">
      <c r="A650" s="158"/>
      <c r="B650" s="36"/>
      <c r="C650" s="43"/>
    </row>
    <row r="651" spans="1:3" x14ac:dyDescent="0.2">
      <c r="A651" s="158"/>
      <c r="B651" s="36"/>
      <c r="C651" s="43"/>
    </row>
    <row r="652" spans="1:3" x14ac:dyDescent="0.2">
      <c r="A652" s="158"/>
      <c r="B652" s="36"/>
      <c r="C652" s="43"/>
    </row>
    <row r="653" spans="1:3" x14ac:dyDescent="0.2">
      <c r="A653" s="158"/>
      <c r="B653" s="36"/>
      <c r="C653" s="43"/>
    </row>
    <row r="654" spans="1:3" x14ac:dyDescent="0.2">
      <c r="A654" s="158"/>
      <c r="B654" s="36"/>
      <c r="C654" s="43"/>
    </row>
    <row r="655" spans="1:3" x14ac:dyDescent="0.2">
      <c r="A655" s="158"/>
      <c r="B655" s="36"/>
      <c r="C655" s="43"/>
    </row>
    <row r="656" spans="1:3" x14ac:dyDescent="0.2">
      <c r="A656" s="158"/>
      <c r="B656" s="36"/>
      <c r="C656" s="43"/>
    </row>
    <row r="657" spans="1:3" x14ac:dyDescent="0.2">
      <c r="A657" s="158"/>
      <c r="B657" s="36"/>
      <c r="C657" s="43"/>
    </row>
    <row r="658" spans="1:3" x14ac:dyDescent="0.2">
      <c r="A658" s="158"/>
      <c r="B658" s="36"/>
      <c r="C658" s="43"/>
    </row>
    <row r="659" spans="1:3" x14ac:dyDescent="0.2">
      <c r="A659" s="158"/>
      <c r="B659" s="36"/>
      <c r="C659" s="43"/>
    </row>
    <row r="660" spans="1:3" x14ac:dyDescent="0.2">
      <c r="A660" s="158"/>
      <c r="B660" s="36"/>
      <c r="C660" s="43"/>
    </row>
    <row r="661" spans="1:3" x14ac:dyDescent="0.2">
      <c r="A661" s="158"/>
      <c r="B661" s="36"/>
      <c r="C661" s="43"/>
    </row>
    <row r="662" spans="1:3" x14ac:dyDescent="0.2">
      <c r="A662" s="158"/>
      <c r="B662" s="36"/>
      <c r="C662" s="43"/>
    </row>
    <row r="663" spans="1:3" x14ac:dyDescent="0.2">
      <c r="A663" s="158"/>
      <c r="B663" s="36"/>
      <c r="C663" s="43"/>
    </row>
    <row r="664" spans="1:3" x14ac:dyDescent="0.2">
      <c r="A664" s="158"/>
      <c r="B664" s="36"/>
      <c r="C664" s="43"/>
    </row>
    <row r="665" spans="1:3" x14ac:dyDescent="0.2">
      <c r="A665" s="158"/>
      <c r="B665" s="36"/>
      <c r="C665" s="43"/>
    </row>
    <row r="666" spans="1:3" x14ac:dyDescent="0.2">
      <c r="A666" s="158"/>
      <c r="B666" s="36"/>
      <c r="C666" s="43"/>
    </row>
    <row r="667" spans="1:3" x14ac:dyDescent="0.2">
      <c r="A667" s="158"/>
      <c r="B667" s="36"/>
      <c r="C667" s="43"/>
    </row>
    <row r="668" spans="1:3" x14ac:dyDescent="0.2">
      <c r="A668" s="158"/>
      <c r="B668" s="36"/>
      <c r="C668" s="43"/>
    </row>
    <row r="669" spans="1:3" x14ac:dyDescent="0.2">
      <c r="A669" s="158"/>
      <c r="B669" s="36"/>
      <c r="C669" s="43"/>
    </row>
    <row r="670" spans="1:3" x14ac:dyDescent="0.2">
      <c r="A670" s="158"/>
      <c r="B670" s="36"/>
      <c r="C670" s="43"/>
    </row>
    <row r="671" spans="1:3" x14ac:dyDescent="0.2">
      <c r="A671" s="158"/>
      <c r="B671" s="36"/>
      <c r="C671" s="43"/>
    </row>
    <row r="672" spans="1:3" x14ac:dyDescent="0.2">
      <c r="A672" s="158"/>
      <c r="B672" s="36"/>
      <c r="C672" s="43"/>
    </row>
    <row r="673" spans="1:3" x14ac:dyDescent="0.2">
      <c r="A673" s="158"/>
      <c r="B673" s="36"/>
      <c r="C673" s="43"/>
    </row>
    <row r="674" spans="1:3" x14ac:dyDescent="0.2">
      <c r="A674" s="158"/>
      <c r="B674" s="36"/>
      <c r="C674" s="43"/>
    </row>
    <row r="675" spans="1:3" x14ac:dyDescent="0.2">
      <c r="A675" s="158"/>
      <c r="B675" s="36"/>
      <c r="C675" s="43"/>
    </row>
    <row r="676" spans="1:3" x14ac:dyDescent="0.2">
      <c r="A676" s="158"/>
      <c r="B676" s="36"/>
      <c r="C676" s="43"/>
    </row>
    <row r="677" spans="1:3" x14ac:dyDescent="0.2">
      <c r="A677" s="158"/>
      <c r="B677" s="36"/>
      <c r="C677" s="43"/>
    </row>
    <row r="678" spans="1:3" x14ac:dyDescent="0.2">
      <c r="A678" s="158"/>
      <c r="B678" s="36"/>
      <c r="C678" s="43"/>
    </row>
    <row r="679" spans="1:3" x14ac:dyDescent="0.2">
      <c r="A679" s="158"/>
      <c r="B679" s="36"/>
      <c r="C679" s="43"/>
    </row>
    <row r="680" spans="1:3" x14ac:dyDescent="0.2">
      <c r="A680" s="158"/>
      <c r="B680" s="36"/>
      <c r="C680" s="43"/>
    </row>
    <row r="681" spans="1:3" x14ac:dyDescent="0.2">
      <c r="A681" s="158"/>
      <c r="B681" s="36"/>
      <c r="C681" s="43"/>
    </row>
    <row r="682" spans="1:3" x14ac:dyDescent="0.2">
      <c r="A682" s="158"/>
      <c r="B682" s="36"/>
      <c r="C682" s="43"/>
    </row>
    <row r="683" spans="1:3" x14ac:dyDescent="0.2">
      <c r="A683" s="158"/>
      <c r="B683" s="36"/>
      <c r="C683" s="43"/>
    </row>
    <row r="684" spans="1:3" x14ac:dyDescent="0.2">
      <c r="A684" s="158"/>
      <c r="B684" s="36"/>
      <c r="C684" s="43"/>
    </row>
    <row r="685" spans="1:3" x14ac:dyDescent="0.2">
      <c r="A685" s="158"/>
      <c r="B685" s="36"/>
      <c r="C685" s="43"/>
    </row>
    <row r="686" spans="1:3" x14ac:dyDescent="0.2">
      <c r="A686" s="158"/>
      <c r="B686" s="36"/>
      <c r="C686" s="43"/>
    </row>
    <row r="687" spans="1:3" x14ac:dyDescent="0.2">
      <c r="A687" s="158"/>
      <c r="B687" s="36"/>
      <c r="C687" s="43"/>
    </row>
    <row r="688" spans="1:3" x14ac:dyDescent="0.2">
      <c r="A688" s="158"/>
      <c r="B688" s="36"/>
      <c r="C688" s="43"/>
    </row>
    <row r="689" spans="1:3" x14ac:dyDescent="0.2">
      <c r="A689" s="158"/>
      <c r="B689" s="36"/>
      <c r="C689" s="43"/>
    </row>
    <row r="690" spans="1:3" x14ac:dyDescent="0.2">
      <c r="A690" s="158"/>
      <c r="B690" s="36"/>
      <c r="C690" s="43"/>
    </row>
    <row r="691" spans="1:3" x14ac:dyDescent="0.2">
      <c r="A691" s="158"/>
      <c r="B691" s="36"/>
      <c r="C691" s="43"/>
    </row>
    <row r="692" spans="1:3" x14ac:dyDescent="0.2">
      <c r="A692" s="158"/>
      <c r="B692" s="36"/>
      <c r="C692" s="43"/>
    </row>
    <row r="693" spans="1:3" x14ac:dyDescent="0.2">
      <c r="A693" s="158"/>
      <c r="B693" s="36"/>
      <c r="C693" s="43"/>
    </row>
    <row r="694" spans="1:3" x14ac:dyDescent="0.2">
      <c r="A694" s="158"/>
      <c r="B694" s="36"/>
      <c r="C694" s="43"/>
    </row>
    <row r="695" spans="1:3" x14ac:dyDescent="0.2">
      <c r="A695" s="158"/>
      <c r="B695" s="36"/>
      <c r="C695" s="43"/>
    </row>
    <row r="696" spans="1:3" x14ac:dyDescent="0.2">
      <c r="A696" s="158"/>
      <c r="B696" s="36"/>
      <c r="C696" s="43"/>
    </row>
    <row r="697" spans="1:3" x14ac:dyDescent="0.2">
      <c r="A697" s="158"/>
      <c r="B697" s="36"/>
      <c r="C697" s="43"/>
    </row>
    <row r="698" spans="1:3" x14ac:dyDescent="0.2">
      <c r="A698" s="158"/>
      <c r="B698" s="36"/>
      <c r="C698" s="43"/>
    </row>
    <row r="699" spans="1:3" x14ac:dyDescent="0.2">
      <c r="A699" s="158"/>
      <c r="B699" s="36"/>
      <c r="C699" s="43"/>
    </row>
    <row r="700" spans="1:3" x14ac:dyDescent="0.2">
      <c r="A700" s="158"/>
      <c r="B700" s="36"/>
      <c r="C700" s="43"/>
    </row>
    <row r="701" spans="1:3" x14ac:dyDescent="0.2">
      <c r="A701" s="158"/>
      <c r="B701" s="36"/>
      <c r="C701" s="43"/>
    </row>
    <row r="702" spans="1:3" x14ac:dyDescent="0.2">
      <c r="A702" s="158"/>
      <c r="B702" s="36"/>
      <c r="C702" s="43"/>
    </row>
    <row r="703" spans="1:3" x14ac:dyDescent="0.2">
      <c r="A703" s="158"/>
      <c r="B703" s="36"/>
      <c r="C703" s="43"/>
    </row>
    <row r="704" spans="1:3" x14ac:dyDescent="0.2">
      <c r="A704" s="158"/>
      <c r="B704" s="36"/>
      <c r="C704" s="43"/>
    </row>
    <row r="705" spans="1:3" x14ac:dyDescent="0.2">
      <c r="A705" s="158"/>
      <c r="B705" s="36"/>
      <c r="C705" s="43"/>
    </row>
    <row r="706" spans="1:3" x14ac:dyDescent="0.2">
      <c r="A706" s="158"/>
      <c r="B706" s="36"/>
      <c r="C706" s="43"/>
    </row>
    <row r="707" spans="1:3" x14ac:dyDescent="0.2">
      <c r="A707" s="158"/>
      <c r="B707" s="36"/>
      <c r="C707" s="43"/>
    </row>
    <row r="708" spans="1:3" x14ac:dyDescent="0.2">
      <c r="A708" s="158"/>
      <c r="B708" s="36"/>
      <c r="C708" s="43"/>
    </row>
    <row r="709" spans="1:3" x14ac:dyDescent="0.2">
      <c r="A709" s="158"/>
      <c r="B709" s="36"/>
      <c r="C709" s="43"/>
    </row>
    <row r="710" spans="1:3" x14ac:dyDescent="0.2">
      <c r="A710" s="158"/>
      <c r="B710" s="36"/>
      <c r="C710" s="43"/>
    </row>
    <row r="711" spans="1:3" x14ac:dyDescent="0.2">
      <c r="A711" s="158"/>
      <c r="B711" s="36"/>
      <c r="C711" s="43"/>
    </row>
    <row r="712" spans="1:3" x14ac:dyDescent="0.2">
      <c r="A712" s="158"/>
      <c r="B712" s="36"/>
      <c r="C712" s="43"/>
    </row>
    <row r="713" spans="1:3" x14ac:dyDescent="0.2">
      <c r="A713" s="158"/>
      <c r="B713" s="36"/>
      <c r="C713" s="43"/>
    </row>
    <row r="714" spans="1:3" x14ac:dyDescent="0.2">
      <c r="A714" s="158"/>
      <c r="B714" s="36"/>
      <c r="C714" s="43"/>
    </row>
    <row r="715" spans="1:3" x14ac:dyDescent="0.2">
      <c r="A715" s="158"/>
      <c r="B715" s="36"/>
      <c r="C715" s="43"/>
    </row>
    <row r="716" spans="1:3" x14ac:dyDescent="0.2">
      <c r="A716" s="158"/>
      <c r="B716" s="36"/>
      <c r="C716" s="43"/>
    </row>
    <row r="717" spans="1:3" x14ac:dyDescent="0.2">
      <c r="A717" s="158"/>
      <c r="B717" s="36"/>
      <c r="C717" s="43"/>
    </row>
    <row r="718" spans="1:3" x14ac:dyDescent="0.2">
      <c r="A718" s="158"/>
      <c r="B718" s="36"/>
      <c r="C718" s="43"/>
    </row>
    <row r="719" spans="1:3" x14ac:dyDescent="0.2">
      <c r="A719" s="158"/>
      <c r="B719" s="36"/>
      <c r="C719" s="43"/>
    </row>
    <row r="720" spans="1:3" x14ac:dyDescent="0.2">
      <c r="A720" s="158"/>
      <c r="B720" s="36"/>
      <c r="C720" s="43"/>
    </row>
    <row r="721" spans="1:3" x14ac:dyDescent="0.2">
      <c r="A721" s="158"/>
      <c r="B721" s="36"/>
      <c r="C721" s="43"/>
    </row>
    <row r="722" spans="1:3" x14ac:dyDescent="0.2">
      <c r="A722" s="158"/>
      <c r="B722" s="36"/>
      <c r="C722" s="43"/>
    </row>
    <row r="723" spans="1:3" x14ac:dyDescent="0.2">
      <c r="A723" s="158"/>
      <c r="B723" s="36"/>
      <c r="C723" s="43"/>
    </row>
    <row r="724" spans="1:3" x14ac:dyDescent="0.2">
      <c r="A724" s="158"/>
      <c r="B724" s="36"/>
      <c r="C724" s="43"/>
    </row>
    <row r="725" spans="1:3" x14ac:dyDescent="0.2">
      <c r="A725" s="158"/>
      <c r="B725" s="36"/>
      <c r="C725" s="43"/>
    </row>
    <row r="726" spans="1:3" x14ac:dyDescent="0.2">
      <c r="A726" s="158"/>
      <c r="B726" s="36"/>
      <c r="C726" s="43"/>
    </row>
    <row r="727" spans="1:3" x14ac:dyDescent="0.2">
      <c r="A727" s="158"/>
      <c r="B727" s="36"/>
      <c r="C727" s="43"/>
    </row>
    <row r="728" spans="1:3" x14ac:dyDescent="0.2">
      <c r="A728" s="158"/>
      <c r="B728" s="36"/>
      <c r="C728" s="43"/>
    </row>
    <row r="729" spans="1:3" x14ac:dyDescent="0.2">
      <c r="A729" s="158"/>
      <c r="B729" s="36"/>
      <c r="C729" s="43"/>
    </row>
    <row r="730" spans="1:3" x14ac:dyDescent="0.2">
      <c r="A730" s="158"/>
      <c r="B730" s="36"/>
      <c r="C730" s="43"/>
    </row>
    <row r="731" spans="1:3" x14ac:dyDescent="0.2">
      <c r="A731" s="158"/>
      <c r="B731" s="36"/>
      <c r="C731" s="43"/>
    </row>
    <row r="732" spans="1:3" x14ac:dyDescent="0.2">
      <c r="A732" s="158"/>
      <c r="B732" s="36"/>
      <c r="C732" s="43"/>
    </row>
    <row r="733" spans="1:3" x14ac:dyDescent="0.2">
      <c r="A733" s="158"/>
      <c r="B733" s="36"/>
      <c r="C733" s="43"/>
    </row>
    <row r="734" spans="1:3" x14ac:dyDescent="0.2">
      <c r="A734" s="158"/>
      <c r="B734" s="36"/>
      <c r="C734" s="43"/>
    </row>
    <row r="735" spans="1:3" x14ac:dyDescent="0.2">
      <c r="A735" s="158"/>
      <c r="B735" s="36"/>
      <c r="C735" s="43"/>
    </row>
    <row r="736" spans="1:3" x14ac:dyDescent="0.2">
      <c r="A736" s="158"/>
      <c r="B736" s="36"/>
      <c r="C736" s="43"/>
    </row>
    <row r="737" spans="1:3" x14ac:dyDescent="0.2">
      <c r="A737" s="158"/>
      <c r="B737" s="36"/>
      <c r="C737" s="43"/>
    </row>
    <row r="738" spans="1:3" x14ac:dyDescent="0.2">
      <c r="A738" s="158"/>
      <c r="B738" s="36"/>
      <c r="C738" s="43"/>
    </row>
    <row r="739" spans="1:3" x14ac:dyDescent="0.2">
      <c r="A739" s="158"/>
      <c r="B739" s="36"/>
      <c r="C739" s="43"/>
    </row>
    <row r="740" spans="1:3" x14ac:dyDescent="0.2">
      <c r="A740" s="158"/>
      <c r="B740" s="36"/>
      <c r="C740" s="43"/>
    </row>
    <row r="741" spans="1:3" x14ac:dyDescent="0.2">
      <c r="A741" s="158"/>
      <c r="B741" s="36"/>
      <c r="C741" s="43"/>
    </row>
    <row r="742" spans="1:3" x14ac:dyDescent="0.2">
      <c r="A742" s="158"/>
      <c r="B742" s="36"/>
      <c r="C742" s="43"/>
    </row>
    <row r="743" spans="1:3" x14ac:dyDescent="0.2">
      <c r="A743" s="158"/>
      <c r="B743" s="36"/>
      <c r="C743" s="43"/>
    </row>
    <row r="744" spans="1:3" x14ac:dyDescent="0.2">
      <c r="A744" s="158"/>
      <c r="B744" s="36"/>
      <c r="C744" s="43"/>
    </row>
    <row r="745" spans="1:3" x14ac:dyDescent="0.2">
      <c r="A745" s="158"/>
      <c r="B745" s="36"/>
      <c r="C745" s="43"/>
    </row>
    <row r="746" spans="1:3" x14ac:dyDescent="0.2">
      <c r="A746" s="158"/>
      <c r="B746" s="36"/>
      <c r="C746" s="43"/>
    </row>
    <row r="747" spans="1:3" x14ac:dyDescent="0.2">
      <c r="A747" s="158"/>
      <c r="B747" s="36"/>
      <c r="C747" s="43"/>
    </row>
    <row r="748" spans="1:3" x14ac:dyDescent="0.2">
      <c r="A748" s="158"/>
      <c r="B748" s="36"/>
      <c r="C748" s="43"/>
    </row>
    <row r="749" spans="1:3" x14ac:dyDescent="0.2">
      <c r="A749" s="158"/>
      <c r="B749" s="36"/>
      <c r="C749" s="43"/>
    </row>
    <row r="750" spans="1:3" x14ac:dyDescent="0.2">
      <c r="A750" s="158"/>
      <c r="B750" s="36"/>
      <c r="C750" s="43"/>
    </row>
    <row r="751" spans="1:3" x14ac:dyDescent="0.2">
      <c r="A751" s="158"/>
      <c r="B751" s="36"/>
      <c r="C751" s="43"/>
    </row>
    <row r="752" spans="1:3" x14ac:dyDescent="0.2">
      <c r="A752" s="158"/>
      <c r="B752" s="36"/>
      <c r="C752" s="43"/>
    </row>
    <row r="753" spans="1:3" x14ac:dyDescent="0.2">
      <c r="A753" s="158"/>
      <c r="B753" s="36"/>
      <c r="C753" s="43"/>
    </row>
    <row r="754" spans="1:3" x14ac:dyDescent="0.2">
      <c r="A754" s="158"/>
      <c r="B754" s="36"/>
      <c r="C754" s="43"/>
    </row>
    <row r="755" spans="1:3" x14ac:dyDescent="0.2">
      <c r="A755" s="158"/>
      <c r="B755" s="36"/>
      <c r="C755" s="43"/>
    </row>
    <row r="756" spans="1:3" x14ac:dyDescent="0.2">
      <c r="A756" s="158"/>
      <c r="B756" s="36"/>
      <c r="C756" s="43"/>
    </row>
    <row r="757" spans="1:3" x14ac:dyDescent="0.2">
      <c r="A757" s="158"/>
      <c r="B757" s="36"/>
      <c r="C757" s="43"/>
    </row>
    <row r="758" spans="1:3" x14ac:dyDescent="0.2">
      <c r="A758" s="158"/>
      <c r="B758" s="36"/>
      <c r="C758" s="43"/>
    </row>
    <row r="759" spans="1:3" x14ac:dyDescent="0.2">
      <c r="A759" s="158"/>
      <c r="B759" s="36"/>
      <c r="C759" s="43"/>
    </row>
    <row r="760" spans="1:3" x14ac:dyDescent="0.2">
      <c r="A760" s="158"/>
      <c r="B760" s="36"/>
      <c r="C760" s="43"/>
    </row>
    <row r="761" spans="1:3" x14ac:dyDescent="0.2">
      <c r="A761" s="158"/>
      <c r="B761" s="36"/>
      <c r="C761" s="43"/>
    </row>
    <row r="762" spans="1:3" x14ac:dyDescent="0.2">
      <c r="A762" s="158"/>
      <c r="B762" s="36"/>
      <c r="C762" s="43"/>
    </row>
    <row r="763" spans="1:3" x14ac:dyDescent="0.2">
      <c r="A763" s="158"/>
      <c r="B763" s="36"/>
      <c r="C763" s="43"/>
    </row>
    <row r="764" spans="1:3" x14ac:dyDescent="0.2">
      <c r="A764" s="158"/>
      <c r="B764" s="36"/>
      <c r="C764" s="43"/>
    </row>
    <row r="765" spans="1:3" x14ac:dyDescent="0.2">
      <c r="A765" s="158"/>
      <c r="B765" s="36"/>
      <c r="C765" s="43"/>
    </row>
    <row r="766" spans="1:3" x14ac:dyDescent="0.2">
      <c r="A766" s="158"/>
      <c r="B766" s="36"/>
      <c r="C766" s="43"/>
    </row>
    <row r="767" spans="1:3" x14ac:dyDescent="0.2">
      <c r="A767" s="158"/>
      <c r="B767" s="36"/>
      <c r="C767" s="43"/>
    </row>
    <row r="768" spans="1:3" x14ac:dyDescent="0.2">
      <c r="A768" s="158"/>
      <c r="B768" s="36"/>
      <c r="C768" s="43"/>
    </row>
    <row r="769" spans="1:3" x14ac:dyDescent="0.2">
      <c r="A769" s="158"/>
      <c r="B769" s="36"/>
      <c r="C769" s="43"/>
    </row>
    <row r="770" spans="1:3" x14ac:dyDescent="0.2">
      <c r="A770" s="158"/>
      <c r="B770" s="36"/>
      <c r="C770" s="43"/>
    </row>
    <row r="771" spans="1:3" x14ac:dyDescent="0.2">
      <c r="A771" s="158"/>
      <c r="B771" s="36"/>
      <c r="C771" s="43"/>
    </row>
    <row r="772" spans="1:3" x14ac:dyDescent="0.2">
      <c r="A772" s="158"/>
      <c r="B772" s="36"/>
      <c r="C772" s="43"/>
    </row>
    <row r="773" spans="1:3" x14ac:dyDescent="0.2">
      <c r="A773" s="158"/>
      <c r="B773" s="36"/>
      <c r="C773" s="43"/>
    </row>
    <row r="774" spans="1:3" x14ac:dyDescent="0.2">
      <c r="A774" s="158"/>
      <c r="B774" s="36"/>
      <c r="C774" s="43"/>
    </row>
    <row r="775" spans="1:3" x14ac:dyDescent="0.2">
      <c r="A775" s="158"/>
      <c r="B775" s="36"/>
      <c r="C775" s="43"/>
    </row>
    <row r="776" spans="1:3" x14ac:dyDescent="0.2">
      <c r="A776" s="158"/>
      <c r="B776" s="36"/>
      <c r="C776" s="43"/>
    </row>
    <row r="777" spans="1:3" x14ac:dyDescent="0.2">
      <c r="A777" s="158"/>
      <c r="B777" s="36"/>
      <c r="C777" s="43"/>
    </row>
    <row r="778" spans="1:3" x14ac:dyDescent="0.2">
      <c r="A778" s="158"/>
      <c r="B778" s="36"/>
      <c r="C778" s="43"/>
    </row>
    <row r="779" spans="1:3" x14ac:dyDescent="0.2">
      <c r="A779" s="158"/>
      <c r="B779" s="36"/>
      <c r="C779" s="43"/>
    </row>
    <row r="780" spans="1:3" x14ac:dyDescent="0.2">
      <c r="A780" s="158"/>
      <c r="B780" s="36"/>
      <c r="C780" s="43"/>
    </row>
    <row r="781" spans="1:3" x14ac:dyDescent="0.2">
      <c r="A781" s="158"/>
      <c r="B781" s="36"/>
      <c r="C781" s="43"/>
    </row>
    <row r="782" spans="1:3" x14ac:dyDescent="0.2">
      <c r="A782" s="158"/>
      <c r="B782" s="36"/>
      <c r="C782" s="43"/>
    </row>
    <row r="783" spans="1:3" x14ac:dyDescent="0.2">
      <c r="A783" s="158"/>
      <c r="B783" s="36"/>
      <c r="C783" s="43"/>
    </row>
    <row r="784" spans="1:3" x14ac:dyDescent="0.2">
      <c r="A784" s="158"/>
      <c r="B784" s="36"/>
      <c r="C784" s="43"/>
    </row>
    <row r="785" spans="1:3" x14ac:dyDescent="0.2">
      <c r="A785" s="158"/>
      <c r="B785" s="36"/>
      <c r="C785" s="43"/>
    </row>
    <row r="786" spans="1:3" x14ac:dyDescent="0.2">
      <c r="A786" s="158"/>
      <c r="B786" s="36"/>
      <c r="C786" s="43"/>
    </row>
    <row r="787" spans="1:3" x14ac:dyDescent="0.2">
      <c r="A787" s="158"/>
      <c r="B787" s="36"/>
      <c r="C787" s="43"/>
    </row>
    <row r="788" spans="1:3" x14ac:dyDescent="0.2">
      <c r="A788" s="158"/>
      <c r="B788" s="36"/>
      <c r="C788" s="43"/>
    </row>
    <row r="789" spans="1:3" x14ac:dyDescent="0.2">
      <c r="A789" s="158"/>
      <c r="B789" s="36"/>
      <c r="C789" s="43"/>
    </row>
    <row r="790" spans="1:3" x14ac:dyDescent="0.2">
      <c r="A790" s="158"/>
      <c r="B790" s="36"/>
      <c r="C790" s="43"/>
    </row>
    <row r="791" spans="1:3" x14ac:dyDescent="0.2">
      <c r="A791" s="158"/>
      <c r="B791" s="36"/>
      <c r="C791" s="43"/>
    </row>
    <row r="792" spans="1:3" x14ac:dyDescent="0.2">
      <c r="A792" s="158"/>
      <c r="B792" s="36"/>
      <c r="C792" s="43"/>
    </row>
    <row r="793" spans="1:3" x14ac:dyDescent="0.2">
      <c r="A793" s="158"/>
      <c r="B793" s="36"/>
      <c r="C793" s="43"/>
    </row>
    <row r="794" spans="1:3" x14ac:dyDescent="0.2">
      <c r="A794" s="158"/>
      <c r="B794" s="36"/>
      <c r="C794" s="43"/>
    </row>
    <row r="795" spans="1:3" x14ac:dyDescent="0.2">
      <c r="A795" s="158"/>
      <c r="B795" s="36"/>
      <c r="C795" s="43"/>
    </row>
    <row r="796" spans="1:3" x14ac:dyDescent="0.2">
      <c r="A796" s="158"/>
      <c r="B796" s="36"/>
      <c r="C796" s="43"/>
    </row>
    <row r="797" spans="1:3" x14ac:dyDescent="0.2">
      <c r="A797" s="158"/>
      <c r="B797" s="36"/>
      <c r="C797" s="43"/>
    </row>
    <row r="798" spans="1:3" x14ac:dyDescent="0.2">
      <c r="A798" s="158"/>
      <c r="B798" s="36"/>
      <c r="C798" s="43"/>
    </row>
    <row r="799" spans="1:3" x14ac:dyDescent="0.2">
      <c r="A799" s="158"/>
      <c r="B799" s="36"/>
      <c r="C799" s="43"/>
    </row>
    <row r="800" spans="1:3" x14ac:dyDescent="0.2">
      <c r="A800" s="158"/>
      <c r="B800" s="36"/>
      <c r="C800" s="43"/>
    </row>
    <row r="801" spans="1:3" x14ac:dyDescent="0.2">
      <c r="A801" s="158"/>
      <c r="B801" s="36"/>
      <c r="C801" s="43"/>
    </row>
    <row r="802" spans="1:3" x14ac:dyDescent="0.2">
      <c r="A802" s="158"/>
      <c r="B802" s="36"/>
      <c r="C802" s="43"/>
    </row>
    <row r="803" spans="1:3" x14ac:dyDescent="0.2">
      <c r="A803" s="158"/>
      <c r="B803" s="36"/>
      <c r="C803" s="43"/>
    </row>
    <row r="804" spans="1:3" x14ac:dyDescent="0.2">
      <c r="A804" s="158"/>
      <c r="B804" s="36"/>
      <c r="C804" s="43"/>
    </row>
    <row r="805" spans="1:3" x14ac:dyDescent="0.2">
      <c r="A805" s="158"/>
      <c r="B805" s="36"/>
      <c r="C805" s="43"/>
    </row>
    <row r="806" spans="1:3" x14ac:dyDescent="0.2">
      <c r="A806" s="158"/>
      <c r="B806" s="36"/>
      <c r="C806" s="43"/>
    </row>
    <row r="807" spans="1:3" x14ac:dyDescent="0.2">
      <c r="A807" s="158"/>
      <c r="B807" s="36"/>
      <c r="C807" s="43"/>
    </row>
    <row r="808" spans="1:3" x14ac:dyDescent="0.2">
      <c r="A808" s="158"/>
      <c r="B808" s="36"/>
      <c r="C808" s="43"/>
    </row>
    <row r="809" spans="1:3" x14ac:dyDescent="0.2">
      <c r="A809" s="158"/>
      <c r="B809" s="36"/>
      <c r="C809" s="43"/>
    </row>
    <row r="810" spans="1:3" x14ac:dyDescent="0.2">
      <c r="A810" s="158"/>
      <c r="B810" s="36"/>
      <c r="C810" s="43"/>
    </row>
    <row r="811" spans="1:3" x14ac:dyDescent="0.2">
      <c r="A811" s="158"/>
      <c r="B811" s="36"/>
      <c r="C811" s="43"/>
    </row>
    <row r="812" spans="1:3" x14ac:dyDescent="0.2">
      <c r="A812" s="158"/>
      <c r="B812" s="36"/>
      <c r="C812" s="43"/>
    </row>
    <row r="813" spans="1:3" x14ac:dyDescent="0.2">
      <c r="A813" s="158"/>
      <c r="B813" s="36"/>
      <c r="C813" s="43"/>
    </row>
    <row r="814" spans="1:3" x14ac:dyDescent="0.2">
      <c r="A814" s="158"/>
      <c r="B814" s="36"/>
      <c r="C814" s="43"/>
    </row>
    <row r="815" spans="1:3" x14ac:dyDescent="0.2">
      <c r="A815" s="158"/>
      <c r="B815" s="36"/>
      <c r="C815" s="43"/>
    </row>
    <row r="816" spans="1:3" x14ac:dyDescent="0.2">
      <c r="A816" s="158"/>
      <c r="B816" s="36"/>
      <c r="C816" s="43"/>
    </row>
    <row r="817" spans="1:3" x14ac:dyDescent="0.2">
      <c r="A817" s="158"/>
      <c r="B817" s="36"/>
      <c r="C817" s="43"/>
    </row>
    <row r="818" spans="1:3" x14ac:dyDescent="0.2">
      <c r="A818" s="158"/>
      <c r="B818" s="36"/>
      <c r="C818" s="43"/>
    </row>
    <row r="819" spans="1:3" x14ac:dyDescent="0.2">
      <c r="A819" s="158"/>
      <c r="B819" s="36"/>
      <c r="C819" s="43"/>
    </row>
    <row r="820" spans="1:3" x14ac:dyDescent="0.2">
      <c r="A820" s="158"/>
      <c r="B820" s="36"/>
      <c r="C820" s="43"/>
    </row>
    <row r="821" spans="1:3" x14ac:dyDescent="0.2">
      <c r="A821" s="158"/>
      <c r="B821" s="36"/>
      <c r="C821" s="43"/>
    </row>
    <row r="822" spans="1:3" x14ac:dyDescent="0.2">
      <c r="A822" s="158"/>
      <c r="B822" s="36"/>
      <c r="C822" s="43"/>
    </row>
    <row r="823" spans="1:3" x14ac:dyDescent="0.2">
      <c r="A823" s="158"/>
      <c r="B823" s="36"/>
      <c r="C823" s="43"/>
    </row>
    <row r="824" spans="1:3" x14ac:dyDescent="0.2">
      <c r="A824" s="158"/>
      <c r="B824" s="36"/>
      <c r="C824" s="43"/>
    </row>
    <row r="825" spans="1:3" x14ac:dyDescent="0.2">
      <c r="A825" s="158"/>
      <c r="B825" s="36"/>
      <c r="C825" s="43"/>
    </row>
    <row r="826" spans="1:3" x14ac:dyDescent="0.2">
      <c r="A826" s="158"/>
      <c r="B826" s="36"/>
      <c r="C826" s="43"/>
    </row>
    <row r="827" spans="1:3" x14ac:dyDescent="0.2">
      <c r="A827" s="158"/>
      <c r="B827" s="36"/>
      <c r="C827" s="43"/>
    </row>
    <row r="828" spans="1:3" x14ac:dyDescent="0.2">
      <c r="A828" s="158"/>
      <c r="B828" s="36"/>
      <c r="C828" s="43"/>
    </row>
    <row r="829" spans="1:3" x14ac:dyDescent="0.2">
      <c r="A829" s="158"/>
      <c r="B829" s="36"/>
      <c r="C829" s="43"/>
    </row>
    <row r="830" spans="1:3" x14ac:dyDescent="0.2">
      <c r="A830" s="158"/>
      <c r="B830" s="36"/>
      <c r="C830" s="43"/>
    </row>
    <row r="831" spans="1:3" x14ac:dyDescent="0.2">
      <c r="A831" s="158"/>
      <c r="B831" s="36"/>
      <c r="C831" s="43"/>
    </row>
    <row r="832" spans="1:3" x14ac:dyDescent="0.2">
      <c r="A832" s="158"/>
      <c r="B832" s="36"/>
      <c r="C832" s="43"/>
    </row>
    <row r="833" spans="1:3" x14ac:dyDescent="0.2">
      <c r="A833" s="158"/>
      <c r="B833" s="36"/>
      <c r="C833" s="43"/>
    </row>
    <row r="834" spans="1:3" x14ac:dyDescent="0.2">
      <c r="A834" s="158"/>
      <c r="B834" s="36"/>
      <c r="C834" s="43"/>
    </row>
    <row r="835" spans="1:3" x14ac:dyDescent="0.2">
      <c r="A835" s="158"/>
      <c r="B835" s="36"/>
      <c r="C835" s="43"/>
    </row>
    <row r="836" spans="1:3" x14ac:dyDescent="0.2">
      <c r="A836" s="158"/>
      <c r="B836" s="36"/>
      <c r="C836" s="43"/>
    </row>
    <row r="837" spans="1:3" x14ac:dyDescent="0.2">
      <c r="A837" s="158"/>
      <c r="B837" s="36"/>
      <c r="C837" s="43"/>
    </row>
    <row r="838" spans="1:3" x14ac:dyDescent="0.2">
      <c r="A838" s="158"/>
      <c r="B838" s="36"/>
      <c r="C838" s="43"/>
    </row>
    <row r="839" spans="1:3" x14ac:dyDescent="0.2">
      <c r="A839" s="158"/>
      <c r="B839" s="36"/>
      <c r="C839" s="43"/>
    </row>
    <row r="840" spans="1:3" x14ac:dyDescent="0.2">
      <c r="A840" s="158"/>
      <c r="B840" s="36"/>
      <c r="C840" s="43"/>
    </row>
    <row r="841" spans="1:3" x14ac:dyDescent="0.2">
      <c r="A841" s="158"/>
      <c r="B841" s="36"/>
      <c r="C841" s="43"/>
    </row>
    <row r="842" spans="1:3" x14ac:dyDescent="0.2">
      <c r="A842" s="158"/>
      <c r="B842" s="36"/>
      <c r="C842" s="43"/>
    </row>
    <row r="843" spans="1:3" x14ac:dyDescent="0.2">
      <c r="A843" s="158"/>
      <c r="B843" s="36"/>
      <c r="C843" s="43"/>
    </row>
    <row r="844" spans="1:3" x14ac:dyDescent="0.2">
      <c r="A844" s="158"/>
      <c r="B844" s="36"/>
      <c r="C844" s="43"/>
    </row>
    <row r="845" spans="1:3" x14ac:dyDescent="0.2">
      <c r="A845" s="158"/>
      <c r="B845" s="36"/>
      <c r="C845" s="43"/>
    </row>
    <row r="846" spans="1:3" x14ac:dyDescent="0.2">
      <c r="A846" s="158"/>
      <c r="B846" s="36"/>
      <c r="C846" s="43"/>
    </row>
    <row r="847" spans="1:3" x14ac:dyDescent="0.2">
      <c r="A847" s="158"/>
      <c r="B847" s="36"/>
      <c r="C847" s="43"/>
    </row>
    <row r="848" spans="1:3" x14ac:dyDescent="0.2">
      <c r="A848" s="158"/>
      <c r="B848" s="36"/>
      <c r="C848" s="43"/>
    </row>
    <row r="849" spans="1:3" x14ac:dyDescent="0.2">
      <c r="A849" s="158"/>
      <c r="B849" s="36"/>
      <c r="C849" s="43"/>
    </row>
    <row r="850" spans="1:3" x14ac:dyDescent="0.2">
      <c r="A850" s="158"/>
      <c r="B850" s="36"/>
      <c r="C850" s="43"/>
    </row>
    <row r="851" spans="1:3" x14ac:dyDescent="0.2">
      <c r="A851" s="158"/>
      <c r="B851" s="36"/>
      <c r="C851" s="43"/>
    </row>
    <row r="852" spans="1:3" x14ac:dyDescent="0.2">
      <c r="A852" s="158"/>
      <c r="B852" s="36"/>
      <c r="C852" s="43"/>
    </row>
    <row r="853" spans="1:3" x14ac:dyDescent="0.2">
      <c r="A853" s="158"/>
      <c r="B853" s="36"/>
      <c r="C853" s="43"/>
    </row>
    <row r="854" spans="1:3" x14ac:dyDescent="0.2">
      <c r="A854" s="158"/>
      <c r="B854" s="36"/>
      <c r="C854" s="43"/>
    </row>
    <row r="855" spans="1:3" x14ac:dyDescent="0.2">
      <c r="A855" s="158"/>
      <c r="B855" s="36"/>
      <c r="C855" s="43"/>
    </row>
    <row r="856" spans="1:3" x14ac:dyDescent="0.2">
      <c r="A856" s="158"/>
      <c r="B856" s="36"/>
      <c r="C856" s="43"/>
    </row>
    <row r="857" spans="1:3" x14ac:dyDescent="0.2">
      <c r="A857" s="158"/>
      <c r="B857" s="36"/>
      <c r="C857" s="43"/>
    </row>
    <row r="858" spans="1:3" x14ac:dyDescent="0.2">
      <c r="A858" s="158"/>
      <c r="B858" s="36"/>
      <c r="C858" s="43"/>
    </row>
    <row r="859" spans="1:3" x14ac:dyDescent="0.2">
      <c r="A859" s="158"/>
      <c r="B859" s="36"/>
      <c r="C859" s="43"/>
    </row>
    <row r="860" spans="1:3" x14ac:dyDescent="0.2">
      <c r="A860" s="158"/>
      <c r="B860" s="36"/>
      <c r="C860" s="43"/>
    </row>
    <row r="861" spans="1:3" x14ac:dyDescent="0.2">
      <c r="A861" s="158"/>
      <c r="B861" s="36"/>
      <c r="C861" s="43"/>
    </row>
    <row r="862" spans="1:3" x14ac:dyDescent="0.2">
      <c r="A862" s="158"/>
      <c r="B862" s="36"/>
      <c r="C862" s="43"/>
    </row>
    <row r="863" spans="1:3" x14ac:dyDescent="0.2">
      <c r="A863" s="158"/>
      <c r="B863" s="36"/>
      <c r="C863" s="43"/>
    </row>
    <row r="864" spans="1:3" x14ac:dyDescent="0.2">
      <c r="A864" s="158"/>
      <c r="B864" s="36"/>
      <c r="C864" s="43"/>
    </row>
    <row r="865" spans="1:3" x14ac:dyDescent="0.2">
      <c r="A865" s="158"/>
      <c r="B865" s="36"/>
      <c r="C865" s="43"/>
    </row>
    <row r="866" spans="1:3" x14ac:dyDescent="0.2">
      <c r="A866" s="158"/>
      <c r="B866" s="36"/>
      <c r="C866" s="43"/>
    </row>
    <row r="867" spans="1:3" x14ac:dyDescent="0.2">
      <c r="A867" s="158"/>
      <c r="B867" s="36"/>
      <c r="C867" s="43"/>
    </row>
    <row r="868" spans="1:3" x14ac:dyDescent="0.2">
      <c r="A868" s="158"/>
      <c r="B868" s="36"/>
      <c r="C868" s="43"/>
    </row>
    <row r="869" spans="1:3" x14ac:dyDescent="0.2">
      <c r="A869" s="158"/>
      <c r="B869" s="36"/>
      <c r="C869" s="43"/>
    </row>
    <row r="870" spans="1:3" x14ac:dyDescent="0.2">
      <c r="A870" s="158"/>
      <c r="B870" s="36"/>
      <c r="C870" s="43"/>
    </row>
    <row r="871" spans="1:3" x14ac:dyDescent="0.2">
      <c r="A871" s="158"/>
      <c r="B871" s="36"/>
      <c r="C871" s="43"/>
    </row>
    <row r="872" spans="1:3" x14ac:dyDescent="0.2">
      <c r="A872" s="158"/>
      <c r="B872" s="36"/>
      <c r="C872" s="43"/>
    </row>
    <row r="873" spans="1:3" x14ac:dyDescent="0.2">
      <c r="A873" s="158"/>
      <c r="B873" s="36"/>
      <c r="C873" s="43"/>
    </row>
    <row r="874" spans="1:3" x14ac:dyDescent="0.2">
      <c r="A874" s="158"/>
      <c r="B874" s="36"/>
      <c r="C874" s="43"/>
    </row>
    <row r="875" spans="1:3" x14ac:dyDescent="0.2">
      <c r="A875" s="158"/>
      <c r="B875" s="36"/>
      <c r="C875" s="43"/>
    </row>
    <row r="876" spans="1:3" x14ac:dyDescent="0.2">
      <c r="A876" s="158"/>
      <c r="B876" s="36"/>
      <c r="C876" s="43"/>
    </row>
    <row r="877" spans="1:3" x14ac:dyDescent="0.2">
      <c r="A877" s="158"/>
      <c r="B877" s="36"/>
      <c r="C877" s="43"/>
    </row>
    <row r="878" spans="1:3" x14ac:dyDescent="0.2">
      <c r="A878" s="158"/>
      <c r="B878" s="36"/>
      <c r="C878" s="43"/>
    </row>
    <row r="879" spans="1:3" x14ac:dyDescent="0.2">
      <c r="A879" s="158"/>
      <c r="B879" s="36"/>
      <c r="C879" s="43"/>
    </row>
    <row r="880" spans="1:3" x14ac:dyDescent="0.2">
      <c r="A880" s="158"/>
      <c r="B880" s="36"/>
      <c r="C880" s="43"/>
    </row>
    <row r="881" spans="1:3" x14ac:dyDescent="0.2">
      <c r="A881" s="158"/>
      <c r="B881" s="36"/>
      <c r="C881" s="43"/>
    </row>
    <row r="882" spans="1:3" x14ac:dyDescent="0.2">
      <c r="A882" s="158"/>
      <c r="B882" s="36"/>
      <c r="C882" s="43"/>
    </row>
    <row r="883" spans="1:3" x14ac:dyDescent="0.2">
      <c r="A883" s="158"/>
      <c r="B883" s="36"/>
      <c r="C883" s="43"/>
    </row>
    <row r="884" spans="1:3" x14ac:dyDescent="0.2">
      <c r="A884" s="158"/>
      <c r="B884" s="36"/>
      <c r="C884" s="43"/>
    </row>
    <row r="885" spans="1:3" x14ac:dyDescent="0.2">
      <c r="A885" s="158"/>
      <c r="B885" s="36"/>
      <c r="C885" s="43"/>
    </row>
    <row r="886" spans="1:3" x14ac:dyDescent="0.2">
      <c r="A886" s="158"/>
      <c r="B886" s="36"/>
      <c r="C886" s="43"/>
    </row>
    <row r="887" spans="1:3" x14ac:dyDescent="0.2">
      <c r="A887" s="158"/>
      <c r="B887" s="36"/>
      <c r="C887" s="43"/>
    </row>
    <row r="888" spans="1:3" x14ac:dyDescent="0.2">
      <c r="A888" s="158"/>
      <c r="B888" s="36"/>
      <c r="C888" s="43"/>
    </row>
    <row r="889" spans="1:3" x14ac:dyDescent="0.2">
      <c r="A889" s="158"/>
      <c r="B889" s="36"/>
      <c r="C889" s="43"/>
    </row>
    <row r="890" spans="1:3" x14ac:dyDescent="0.2">
      <c r="A890" s="158"/>
      <c r="B890" s="36"/>
      <c r="C890" s="43"/>
    </row>
    <row r="891" spans="1:3" x14ac:dyDescent="0.2">
      <c r="A891" s="158"/>
      <c r="B891" s="36"/>
      <c r="C891" s="43"/>
    </row>
    <row r="892" spans="1:3" x14ac:dyDescent="0.2">
      <c r="A892" s="158"/>
      <c r="B892" s="36"/>
      <c r="C892" s="43"/>
    </row>
    <row r="893" spans="1:3" x14ac:dyDescent="0.2">
      <c r="A893" s="158"/>
      <c r="B893" s="36"/>
      <c r="C893" s="43"/>
    </row>
    <row r="894" spans="1:3" x14ac:dyDescent="0.2">
      <c r="A894" s="158"/>
      <c r="B894" s="36"/>
      <c r="C894" s="43"/>
    </row>
    <row r="895" spans="1:3" x14ac:dyDescent="0.2">
      <c r="A895" s="158"/>
      <c r="B895" s="36"/>
      <c r="C895" s="43"/>
    </row>
    <row r="896" spans="1:3" x14ac:dyDescent="0.2">
      <c r="A896" s="158"/>
      <c r="B896" s="36"/>
      <c r="C896" s="43"/>
    </row>
    <row r="897" spans="1:3" x14ac:dyDescent="0.2">
      <c r="A897" s="158"/>
      <c r="B897" s="36"/>
      <c r="C897" s="43"/>
    </row>
    <row r="898" spans="1:3" x14ac:dyDescent="0.2">
      <c r="A898" s="158"/>
      <c r="B898" s="36"/>
      <c r="C898" s="43"/>
    </row>
    <row r="899" spans="1:3" x14ac:dyDescent="0.2">
      <c r="A899" s="158"/>
      <c r="B899" s="36"/>
      <c r="C899" s="43"/>
    </row>
    <row r="900" spans="1:3" x14ac:dyDescent="0.2">
      <c r="A900" s="158"/>
      <c r="B900" s="36"/>
      <c r="C900" s="43"/>
    </row>
    <row r="901" spans="1:3" x14ac:dyDescent="0.2">
      <c r="A901" s="158"/>
      <c r="B901" s="36"/>
      <c r="C901" s="43"/>
    </row>
    <row r="902" spans="1:3" x14ac:dyDescent="0.2">
      <c r="A902" s="158"/>
      <c r="B902" s="36"/>
      <c r="C902" s="43"/>
    </row>
    <row r="903" spans="1:3" x14ac:dyDescent="0.2">
      <c r="A903" s="158"/>
      <c r="B903" s="36"/>
      <c r="C903" s="43"/>
    </row>
    <row r="904" spans="1:3" x14ac:dyDescent="0.2">
      <c r="A904" s="158"/>
      <c r="B904" s="36"/>
      <c r="C904" s="43"/>
    </row>
    <row r="905" spans="1:3" x14ac:dyDescent="0.2">
      <c r="A905" s="158"/>
      <c r="B905" s="36"/>
      <c r="C905" s="43"/>
    </row>
    <row r="906" spans="1:3" x14ac:dyDescent="0.2">
      <c r="A906" s="158"/>
      <c r="B906" s="36"/>
      <c r="C906" s="43"/>
    </row>
    <row r="907" spans="1:3" x14ac:dyDescent="0.2">
      <c r="A907" s="158"/>
      <c r="B907" s="36"/>
      <c r="C907" s="43"/>
    </row>
    <row r="908" spans="1:3" x14ac:dyDescent="0.2">
      <c r="A908" s="158"/>
      <c r="B908" s="36"/>
      <c r="C908" s="43"/>
    </row>
    <row r="909" spans="1:3" x14ac:dyDescent="0.2">
      <c r="A909" s="158"/>
      <c r="B909" s="36"/>
      <c r="C909" s="43"/>
    </row>
    <row r="910" spans="1:3" x14ac:dyDescent="0.2">
      <c r="A910" s="158"/>
      <c r="B910" s="36"/>
      <c r="C910" s="43"/>
    </row>
    <row r="911" spans="1:3" x14ac:dyDescent="0.2">
      <c r="A911" s="158"/>
      <c r="B911" s="36"/>
      <c r="C911" s="43"/>
    </row>
    <row r="912" spans="1:3" x14ac:dyDescent="0.2">
      <c r="A912" s="158"/>
      <c r="B912" s="36"/>
      <c r="C912" s="43"/>
    </row>
    <row r="913" spans="1:3" x14ac:dyDescent="0.2">
      <c r="A913" s="158"/>
      <c r="B913" s="36"/>
      <c r="C913" s="43"/>
    </row>
    <row r="914" spans="1:3" x14ac:dyDescent="0.2">
      <c r="A914" s="158"/>
      <c r="B914" s="36"/>
      <c r="C914" s="43"/>
    </row>
    <row r="915" spans="1:3" x14ac:dyDescent="0.2">
      <c r="A915" s="158"/>
      <c r="B915" s="36"/>
      <c r="C915" s="43"/>
    </row>
    <row r="916" spans="1:3" x14ac:dyDescent="0.2">
      <c r="A916" s="158"/>
      <c r="B916" s="36"/>
      <c r="C916" s="43"/>
    </row>
    <row r="917" spans="1:3" x14ac:dyDescent="0.2">
      <c r="A917" s="158"/>
      <c r="B917" s="36"/>
      <c r="C917" s="43"/>
    </row>
    <row r="918" spans="1:3" x14ac:dyDescent="0.2">
      <c r="A918" s="158"/>
      <c r="B918" s="36"/>
      <c r="C918" s="43"/>
    </row>
    <row r="919" spans="1:3" x14ac:dyDescent="0.2">
      <c r="A919" s="158"/>
      <c r="B919" s="36"/>
      <c r="C919" s="43"/>
    </row>
    <row r="920" spans="1:3" x14ac:dyDescent="0.2">
      <c r="A920" s="158"/>
      <c r="B920" s="36"/>
      <c r="C920" s="43"/>
    </row>
    <row r="921" spans="1:3" x14ac:dyDescent="0.2">
      <c r="A921" s="158"/>
      <c r="B921" s="36"/>
      <c r="C921" s="43"/>
    </row>
    <row r="922" spans="1:3" x14ac:dyDescent="0.2">
      <c r="A922" s="158"/>
      <c r="B922" s="36"/>
      <c r="C922" s="43"/>
    </row>
    <row r="923" spans="1:3" x14ac:dyDescent="0.2">
      <c r="A923" s="158"/>
      <c r="B923" s="36"/>
      <c r="C923" s="43"/>
    </row>
    <row r="924" spans="1:3" x14ac:dyDescent="0.2">
      <c r="A924" s="158"/>
      <c r="B924" s="36"/>
      <c r="C924" s="43"/>
    </row>
    <row r="925" spans="1:3" x14ac:dyDescent="0.2">
      <c r="A925" s="158"/>
      <c r="B925" s="36"/>
      <c r="C925" s="43"/>
    </row>
    <row r="926" spans="1:3" x14ac:dyDescent="0.2">
      <c r="A926" s="158"/>
      <c r="B926" s="36"/>
      <c r="C926" s="43"/>
    </row>
    <row r="927" spans="1:3" x14ac:dyDescent="0.2">
      <c r="A927" s="158"/>
      <c r="B927" s="36"/>
      <c r="C927" s="43"/>
    </row>
    <row r="928" spans="1:3" x14ac:dyDescent="0.2">
      <c r="A928" s="158"/>
      <c r="B928" s="36"/>
      <c r="C928" s="43"/>
    </row>
    <row r="929" spans="1:3" x14ac:dyDescent="0.2">
      <c r="A929" s="158"/>
      <c r="B929" s="36"/>
      <c r="C929" s="43"/>
    </row>
    <row r="930" spans="1:3" x14ac:dyDescent="0.2">
      <c r="A930" s="158"/>
      <c r="B930" s="36"/>
      <c r="C930" s="43"/>
    </row>
    <row r="931" spans="1:3" x14ac:dyDescent="0.2">
      <c r="A931" s="158"/>
      <c r="B931" s="36"/>
      <c r="C931" s="43"/>
    </row>
    <row r="932" spans="1:3" x14ac:dyDescent="0.2">
      <c r="A932" s="158"/>
      <c r="B932" s="36"/>
      <c r="C932" s="43"/>
    </row>
    <row r="933" spans="1:3" x14ac:dyDescent="0.2">
      <c r="A933" s="158"/>
      <c r="B933" s="36"/>
      <c r="C933" s="43"/>
    </row>
    <row r="934" spans="1:3" x14ac:dyDescent="0.2">
      <c r="A934" s="158"/>
      <c r="B934" s="36"/>
      <c r="C934" s="43"/>
    </row>
    <row r="935" spans="1:3" x14ac:dyDescent="0.2">
      <c r="A935" s="158"/>
      <c r="B935" s="36"/>
      <c r="C935" s="43"/>
    </row>
    <row r="936" spans="1:3" x14ac:dyDescent="0.2">
      <c r="A936" s="158"/>
      <c r="B936" s="36"/>
      <c r="C936" s="43"/>
    </row>
    <row r="937" spans="1:3" x14ac:dyDescent="0.2">
      <c r="A937" s="158"/>
      <c r="B937" s="36"/>
      <c r="C937" s="43"/>
    </row>
    <row r="938" spans="1:3" x14ac:dyDescent="0.2">
      <c r="A938" s="158"/>
      <c r="B938" s="36"/>
      <c r="C938" s="43"/>
    </row>
    <row r="939" spans="1:3" x14ac:dyDescent="0.2">
      <c r="A939" s="158"/>
      <c r="B939" s="36"/>
      <c r="C939" s="43"/>
    </row>
    <row r="940" spans="1:3" x14ac:dyDescent="0.2">
      <c r="A940" s="158"/>
      <c r="B940" s="36"/>
      <c r="C940" s="43"/>
    </row>
    <row r="941" spans="1:3" x14ac:dyDescent="0.2">
      <c r="A941" s="158"/>
      <c r="B941" s="36"/>
      <c r="C941" s="43"/>
    </row>
    <row r="942" spans="1:3" x14ac:dyDescent="0.2">
      <c r="A942" s="158"/>
      <c r="B942" s="36"/>
      <c r="C942" s="43"/>
    </row>
    <row r="943" spans="1:3" x14ac:dyDescent="0.2">
      <c r="A943" s="158"/>
      <c r="B943" s="36"/>
      <c r="C943" s="43"/>
    </row>
    <row r="944" spans="1:3" x14ac:dyDescent="0.2">
      <c r="A944" s="158"/>
      <c r="B944" s="36"/>
      <c r="C944" s="43"/>
    </row>
    <row r="945" spans="1:3" x14ac:dyDescent="0.2">
      <c r="A945" s="158"/>
      <c r="B945" s="36"/>
      <c r="C945" s="43"/>
    </row>
    <row r="946" spans="1:3" x14ac:dyDescent="0.2">
      <c r="A946" s="158"/>
      <c r="B946" s="36"/>
      <c r="C946" s="43"/>
    </row>
    <row r="947" spans="1:3" x14ac:dyDescent="0.2">
      <c r="A947" s="158"/>
      <c r="B947" s="36"/>
      <c r="C947" s="43"/>
    </row>
    <row r="948" spans="1:3" x14ac:dyDescent="0.2">
      <c r="A948" s="158"/>
      <c r="B948" s="36"/>
      <c r="C948" s="43"/>
    </row>
    <row r="949" spans="1:3" x14ac:dyDescent="0.2">
      <c r="A949" s="158"/>
      <c r="B949" s="36"/>
      <c r="C949" s="43"/>
    </row>
    <row r="950" spans="1:3" x14ac:dyDescent="0.2">
      <c r="A950" s="158"/>
      <c r="B950" s="36"/>
      <c r="C950" s="43"/>
    </row>
    <row r="951" spans="1:3" x14ac:dyDescent="0.2">
      <c r="A951" s="158"/>
      <c r="B951" s="36"/>
      <c r="C951" s="43"/>
    </row>
    <row r="952" spans="1:3" x14ac:dyDescent="0.2">
      <c r="A952" s="158"/>
      <c r="B952" s="36"/>
      <c r="C952" s="43"/>
    </row>
    <row r="953" spans="1:3" x14ac:dyDescent="0.2">
      <c r="A953" s="158"/>
      <c r="B953" s="36"/>
      <c r="C953" s="43"/>
    </row>
    <row r="954" spans="1:3" x14ac:dyDescent="0.2">
      <c r="A954" s="158"/>
      <c r="B954" s="36"/>
      <c r="C954" s="43"/>
    </row>
    <row r="955" spans="1:3" x14ac:dyDescent="0.2">
      <c r="A955" s="158"/>
      <c r="B955" s="36"/>
      <c r="C955" s="43"/>
    </row>
    <row r="956" spans="1:3" x14ac:dyDescent="0.2">
      <c r="A956" s="158"/>
      <c r="B956" s="36"/>
      <c r="C956" s="43"/>
    </row>
    <row r="957" spans="1:3" x14ac:dyDescent="0.2">
      <c r="A957" s="158"/>
      <c r="B957" s="36"/>
      <c r="C957" s="43"/>
    </row>
    <row r="958" spans="1:3" x14ac:dyDescent="0.2">
      <c r="A958" s="158"/>
      <c r="B958" s="36"/>
      <c r="C958" s="43"/>
    </row>
    <row r="959" spans="1:3" x14ac:dyDescent="0.2">
      <c r="A959" s="158"/>
      <c r="B959" s="36"/>
      <c r="C959" s="43"/>
    </row>
    <row r="960" spans="1:3" x14ac:dyDescent="0.2">
      <c r="A960" s="158"/>
      <c r="B960" s="36"/>
      <c r="C960" s="43"/>
    </row>
    <row r="961" spans="1:3" x14ac:dyDescent="0.2">
      <c r="A961" s="158"/>
      <c r="B961" s="36"/>
      <c r="C961" s="43"/>
    </row>
    <row r="962" spans="1:3" x14ac:dyDescent="0.2">
      <c r="A962" s="158"/>
      <c r="B962" s="36"/>
      <c r="C962" s="43"/>
    </row>
    <row r="963" spans="1:3" x14ac:dyDescent="0.2">
      <c r="A963" s="158"/>
      <c r="B963" s="36"/>
      <c r="C963" s="43"/>
    </row>
    <row r="964" spans="1:3" x14ac:dyDescent="0.2">
      <c r="A964" s="158"/>
      <c r="B964" s="36"/>
      <c r="C964" s="43"/>
    </row>
    <row r="965" spans="1:3" x14ac:dyDescent="0.2">
      <c r="A965" s="158"/>
      <c r="B965" s="36"/>
      <c r="C965" s="43"/>
    </row>
    <row r="966" spans="1:3" x14ac:dyDescent="0.2">
      <c r="A966" s="158"/>
      <c r="B966" s="36"/>
      <c r="C966" s="43"/>
    </row>
    <row r="967" spans="1:3" x14ac:dyDescent="0.2">
      <c r="A967" s="158"/>
      <c r="B967" s="36"/>
      <c r="C967" s="43"/>
    </row>
    <row r="968" spans="1:3" x14ac:dyDescent="0.2">
      <c r="A968" s="158"/>
      <c r="B968" s="36"/>
      <c r="C968" s="43"/>
    </row>
    <row r="969" spans="1:3" x14ac:dyDescent="0.2">
      <c r="A969" s="158"/>
      <c r="B969" s="36"/>
      <c r="C969" s="43"/>
    </row>
    <row r="970" spans="1:3" x14ac:dyDescent="0.2">
      <c r="A970" s="158"/>
      <c r="B970" s="36"/>
      <c r="C970" s="43"/>
    </row>
    <row r="971" spans="1:3" x14ac:dyDescent="0.2">
      <c r="A971" s="158"/>
      <c r="B971" s="36"/>
      <c r="C971" s="43"/>
    </row>
    <row r="972" spans="1:3" x14ac:dyDescent="0.2">
      <c r="A972" s="158"/>
      <c r="B972" s="36"/>
      <c r="C972" s="43"/>
    </row>
    <row r="973" spans="1:3" x14ac:dyDescent="0.2">
      <c r="A973" s="158"/>
      <c r="B973" s="36"/>
      <c r="C973" s="43"/>
    </row>
    <row r="974" spans="1:3" x14ac:dyDescent="0.2">
      <c r="A974" s="158"/>
      <c r="B974" s="36"/>
      <c r="C974" s="43"/>
    </row>
    <row r="975" spans="1:3" x14ac:dyDescent="0.2">
      <c r="A975" s="158"/>
      <c r="B975" s="36"/>
      <c r="C975" s="43"/>
    </row>
    <row r="976" spans="1:3" x14ac:dyDescent="0.2">
      <c r="A976" s="158"/>
      <c r="B976" s="36"/>
      <c r="C976" s="43"/>
    </row>
    <row r="977" spans="1:3" x14ac:dyDescent="0.2">
      <c r="A977" s="158"/>
      <c r="B977" s="36"/>
      <c r="C977" s="43"/>
    </row>
    <row r="978" spans="1:3" x14ac:dyDescent="0.2">
      <c r="A978" s="158"/>
      <c r="B978" s="36"/>
      <c r="C978" s="43"/>
    </row>
    <row r="979" spans="1:3" x14ac:dyDescent="0.2">
      <c r="A979" s="158"/>
      <c r="B979" s="36"/>
      <c r="C979" s="43"/>
    </row>
    <row r="980" spans="1:3" x14ac:dyDescent="0.2">
      <c r="A980" s="158"/>
      <c r="B980" s="36"/>
      <c r="C980" s="43"/>
    </row>
    <row r="981" spans="1:3" x14ac:dyDescent="0.2">
      <c r="A981" s="158"/>
      <c r="B981" s="36"/>
      <c r="C981" s="43"/>
    </row>
    <row r="982" spans="1:3" x14ac:dyDescent="0.2">
      <c r="A982" s="158"/>
      <c r="B982" s="36"/>
      <c r="C982" s="43"/>
    </row>
    <row r="983" spans="1:3" x14ac:dyDescent="0.2">
      <c r="A983" s="158"/>
      <c r="B983" s="36"/>
      <c r="C983" s="43"/>
    </row>
    <row r="984" spans="1:3" x14ac:dyDescent="0.2">
      <c r="A984" s="158"/>
      <c r="B984" s="36"/>
      <c r="C984" s="43"/>
    </row>
    <row r="985" spans="1:3" x14ac:dyDescent="0.2">
      <c r="A985" s="158"/>
      <c r="B985" s="36"/>
      <c r="C985" s="43"/>
    </row>
    <row r="986" spans="1:3" x14ac:dyDescent="0.2">
      <c r="A986" s="158"/>
      <c r="B986" s="36"/>
      <c r="C986" s="43"/>
    </row>
    <row r="987" spans="1:3" x14ac:dyDescent="0.2">
      <c r="A987" s="158"/>
      <c r="B987" s="36"/>
      <c r="C987" s="43"/>
    </row>
    <row r="988" spans="1:3" x14ac:dyDescent="0.2">
      <c r="A988" s="158"/>
      <c r="B988" s="36"/>
      <c r="C988" s="43"/>
    </row>
    <row r="989" spans="1:3" x14ac:dyDescent="0.2">
      <c r="A989" s="158"/>
      <c r="B989" s="36"/>
      <c r="C989" s="43"/>
    </row>
    <row r="990" spans="1:3" x14ac:dyDescent="0.2">
      <c r="A990" s="158"/>
      <c r="B990" s="36"/>
      <c r="C990" s="43"/>
    </row>
    <row r="991" spans="1:3" x14ac:dyDescent="0.2">
      <c r="A991" s="158"/>
      <c r="B991" s="36"/>
      <c r="C991" s="43"/>
    </row>
    <row r="992" spans="1:3" x14ac:dyDescent="0.2">
      <c r="A992" s="158"/>
      <c r="B992" s="36"/>
      <c r="C992" s="43"/>
    </row>
    <row r="993" spans="1:3" x14ac:dyDescent="0.2">
      <c r="A993" s="158"/>
      <c r="B993" s="36"/>
      <c r="C993" s="43"/>
    </row>
    <row r="994" spans="1:3" x14ac:dyDescent="0.2">
      <c r="A994" s="158"/>
      <c r="B994" s="36"/>
      <c r="C994" s="43"/>
    </row>
    <row r="995" spans="1:3" x14ac:dyDescent="0.2">
      <c r="A995" s="158"/>
      <c r="B995" s="36"/>
      <c r="C995" s="43"/>
    </row>
    <row r="996" spans="1:3" x14ac:dyDescent="0.2">
      <c r="A996" s="158"/>
      <c r="B996" s="36"/>
      <c r="C996" s="43"/>
    </row>
    <row r="997" spans="1:3" x14ac:dyDescent="0.2">
      <c r="A997" s="158"/>
      <c r="B997" s="36"/>
      <c r="C997" s="43"/>
    </row>
    <row r="998" spans="1:3" x14ac:dyDescent="0.2">
      <c r="A998" s="158"/>
      <c r="B998" s="36"/>
      <c r="C998" s="43"/>
    </row>
    <row r="999" spans="1:3" x14ac:dyDescent="0.2">
      <c r="A999" s="158"/>
      <c r="B999" s="36"/>
      <c r="C999" s="43"/>
    </row>
    <row r="1000" spans="1:3" x14ac:dyDescent="0.2">
      <c r="A1000" s="158"/>
      <c r="B1000" s="36"/>
      <c r="C1000" s="43"/>
    </row>
    <row r="1001" spans="1:3" x14ac:dyDescent="0.2">
      <c r="A1001" s="158"/>
      <c r="B1001" s="36"/>
      <c r="C1001" s="43"/>
    </row>
    <row r="1002" spans="1:3" x14ac:dyDescent="0.2">
      <c r="A1002" s="158"/>
      <c r="B1002" s="36"/>
      <c r="C1002" s="43"/>
    </row>
    <row r="1003" spans="1:3" x14ac:dyDescent="0.2">
      <c r="A1003" s="158"/>
      <c r="B1003" s="36"/>
      <c r="C1003" s="43"/>
    </row>
    <row r="1004" spans="1:3" x14ac:dyDescent="0.2">
      <c r="A1004" s="158"/>
      <c r="B1004" s="36"/>
      <c r="C1004" s="43"/>
    </row>
    <row r="1005" spans="1:3" x14ac:dyDescent="0.2">
      <c r="A1005" s="158"/>
      <c r="B1005" s="36"/>
      <c r="C1005" s="43"/>
    </row>
    <row r="1006" spans="1:3" x14ac:dyDescent="0.2">
      <c r="A1006" s="158"/>
      <c r="B1006" s="36"/>
      <c r="C1006" s="43"/>
    </row>
    <row r="1007" spans="1:3" x14ac:dyDescent="0.2">
      <c r="A1007" s="158"/>
      <c r="B1007" s="36"/>
      <c r="C1007" s="43"/>
    </row>
    <row r="1008" spans="1:3" x14ac:dyDescent="0.2">
      <c r="A1008" s="158"/>
      <c r="B1008" s="36"/>
      <c r="C1008" s="43"/>
    </row>
    <row r="1009" spans="1:3" x14ac:dyDescent="0.2">
      <c r="A1009" s="158"/>
      <c r="B1009" s="36"/>
      <c r="C1009" s="43"/>
    </row>
    <row r="1010" spans="1:3" x14ac:dyDescent="0.2">
      <c r="A1010" s="158"/>
      <c r="B1010" s="36"/>
      <c r="C1010" s="43"/>
    </row>
    <row r="1011" spans="1:3" x14ac:dyDescent="0.2">
      <c r="A1011" s="158"/>
      <c r="B1011" s="36"/>
      <c r="C1011" s="43"/>
    </row>
    <row r="1012" spans="1:3" x14ac:dyDescent="0.2">
      <c r="A1012" s="158"/>
      <c r="B1012" s="36"/>
      <c r="C1012" s="43"/>
    </row>
    <row r="1013" spans="1:3" x14ac:dyDescent="0.2">
      <c r="A1013" s="158"/>
      <c r="B1013" s="36"/>
      <c r="C1013" s="43"/>
    </row>
    <row r="1014" spans="1:3" x14ac:dyDescent="0.2">
      <c r="A1014" s="158"/>
      <c r="B1014" s="36"/>
      <c r="C1014" s="43"/>
    </row>
    <row r="1015" spans="1:3" x14ac:dyDescent="0.2">
      <c r="A1015" s="158"/>
      <c r="B1015" s="36"/>
      <c r="C1015" s="43"/>
    </row>
    <row r="1016" spans="1:3" x14ac:dyDescent="0.2">
      <c r="A1016" s="158"/>
      <c r="B1016" s="36"/>
      <c r="C1016" s="43"/>
    </row>
    <row r="1017" spans="1:3" x14ac:dyDescent="0.2">
      <c r="A1017" s="158"/>
      <c r="B1017" s="36"/>
      <c r="C1017" s="43"/>
    </row>
    <row r="1018" spans="1:3" x14ac:dyDescent="0.2">
      <c r="A1018" s="158"/>
      <c r="B1018" s="36"/>
      <c r="C1018" s="43"/>
    </row>
    <row r="1019" spans="1:3" x14ac:dyDescent="0.2">
      <c r="A1019" s="158"/>
      <c r="B1019" s="36"/>
      <c r="C1019" s="43"/>
    </row>
    <row r="1020" spans="1:3" x14ac:dyDescent="0.2">
      <c r="A1020" s="158"/>
      <c r="B1020" s="36"/>
      <c r="C1020" s="43"/>
    </row>
    <row r="1021" spans="1:3" x14ac:dyDescent="0.2">
      <c r="A1021" s="158"/>
      <c r="B1021" s="36"/>
      <c r="C1021" s="43"/>
    </row>
    <row r="1022" spans="1:3" x14ac:dyDescent="0.2">
      <c r="A1022" s="158"/>
      <c r="B1022" s="36"/>
      <c r="C1022" s="43"/>
    </row>
    <row r="1023" spans="1:3" x14ac:dyDescent="0.2">
      <c r="A1023" s="158"/>
      <c r="B1023" s="36"/>
      <c r="C1023" s="43"/>
    </row>
    <row r="1024" spans="1:3" x14ac:dyDescent="0.2">
      <c r="A1024" s="158"/>
      <c r="B1024" s="36"/>
      <c r="C1024" s="43"/>
    </row>
    <row r="1025" spans="1:3" x14ac:dyDescent="0.2">
      <c r="A1025" s="158"/>
      <c r="B1025" s="36"/>
      <c r="C1025" s="43"/>
    </row>
    <row r="1026" spans="1:3" x14ac:dyDescent="0.2">
      <c r="A1026" s="158"/>
      <c r="B1026" s="36"/>
      <c r="C1026" s="43"/>
    </row>
    <row r="1027" spans="1:3" x14ac:dyDescent="0.2">
      <c r="A1027" s="158"/>
      <c r="B1027" s="36"/>
      <c r="C1027" s="43"/>
    </row>
    <row r="1028" spans="1:3" x14ac:dyDescent="0.2">
      <c r="A1028" s="158"/>
      <c r="B1028" s="36"/>
      <c r="C1028" s="43"/>
    </row>
    <row r="1029" spans="1:3" x14ac:dyDescent="0.2">
      <c r="A1029" s="158"/>
      <c r="B1029" s="36"/>
      <c r="C1029" s="43"/>
    </row>
    <row r="1030" spans="1:3" x14ac:dyDescent="0.2">
      <c r="A1030" s="158"/>
      <c r="B1030" s="36"/>
      <c r="C1030" s="43"/>
    </row>
    <row r="1031" spans="1:3" x14ac:dyDescent="0.2">
      <c r="A1031" s="158"/>
      <c r="B1031" s="36"/>
      <c r="C1031" s="43"/>
    </row>
    <row r="1032" spans="1:3" x14ac:dyDescent="0.2">
      <c r="A1032" s="158"/>
      <c r="B1032" s="36"/>
      <c r="C1032" s="43"/>
    </row>
    <row r="1033" spans="1:3" x14ac:dyDescent="0.2">
      <c r="A1033" s="158"/>
      <c r="B1033" s="36"/>
      <c r="C1033" s="43"/>
    </row>
    <row r="1034" spans="1:3" x14ac:dyDescent="0.2">
      <c r="A1034" s="158"/>
      <c r="B1034" s="36"/>
      <c r="C1034" s="43"/>
    </row>
    <row r="1035" spans="1:3" x14ac:dyDescent="0.2">
      <c r="A1035" s="158"/>
      <c r="B1035" s="36"/>
      <c r="C1035" s="43"/>
    </row>
    <row r="1036" spans="1:3" x14ac:dyDescent="0.2">
      <c r="A1036" s="158"/>
      <c r="B1036" s="36"/>
      <c r="C1036" s="43"/>
    </row>
    <row r="1037" spans="1:3" x14ac:dyDescent="0.2">
      <c r="A1037" s="158"/>
      <c r="B1037" s="36"/>
      <c r="C1037" s="43"/>
    </row>
    <row r="1038" spans="1:3" x14ac:dyDescent="0.2">
      <c r="A1038" s="158"/>
      <c r="B1038" s="36"/>
      <c r="C1038" s="43"/>
    </row>
    <row r="1039" spans="1:3" x14ac:dyDescent="0.2">
      <c r="A1039" s="158"/>
      <c r="B1039" s="36"/>
      <c r="C1039" s="43"/>
    </row>
    <row r="1040" spans="1:3" x14ac:dyDescent="0.2">
      <c r="A1040" s="158"/>
      <c r="B1040" s="36"/>
      <c r="C1040" s="43"/>
    </row>
    <row r="1041" spans="1:3" x14ac:dyDescent="0.2">
      <c r="A1041" s="158"/>
      <c r="B1041" s="36"/>
      <c r="C1041" s="43"/>
    </row>
    <row r="1042" spans="1:3" x14ac:dyDescent="0.2">
      <c r="A1042" s="158"/>
      <c r="B1042" s="36"/>
      <c r="C1042" s="43"/>
    </row>
    <row r="1043" spans="1:3" x14ac:dyDescent="0.2">
      <c r="A1043" s="158"/>
      <c r="B1043" s="36"/>
      <c r="C1043" s="43"/>
    </row>
    <row r="1044" spans="1:3" x14ac:dyDescent="0.2">
      <c r="A1044" s="158"/>
      <c r="B1044" s="36"/>
      <c r="C1044" s="43"/>
    </row>
    <row r="1045" spans="1:3" x14ac:dyDescent="0.2">
      <c r="A1045" s="158"/>
      <c r="B1045" s="36"/>
      <c r="C1045" s="43"/>
    </row>
    <row r="1046" spans="1:3" x14ac:dyDescent="0.2">
      <c r="A1046" s="158"/>
      <c r="B1046" s="36"/>
      <c r="C1046" s="43"/>
    </row>
    <row r="1047" spans="1:3" x14ac:dyDescent="0.2">
      <c r="A1047" s="158"/>
      <c r="B1047" s="36"/>
      <c r="C1047" s="43"/>
    </row>
    <row r="1048" spans="1:3" x14ac:dyDescent="0.2">
      <c r="A1048" s="158"/>
      <c r="B1048" s="36"/>
      <c r="C1048" s="43"/>
    </row>
    <row r="1049" spans="1:3" x14ac:dyDescent="0.2">
      <c r="A1049" s="158"/>
      <c r="B1049" s="36"/>
      <c r="C1049" s="43"/>
    </row>
    <row r="1050" spans="1:3" x14ac:dyDescent="0.2">
      <c r="A1050" s="158"/>
      <c r="B1050" s="36"/>
      <c r="C1050" s="43"/>
    </row>
    <row r="1051" spans="1:3" x14ac:dyDescent="0.2">
      <c r="A1051" s="158"/>
      <c r="B1051" s="36"/>
      <c r="C1051" s="43"/>
    </row>
    <row r="1052" spans="1:3" x14ac:dyDescent="0.2">
      <c r="A1052" s="158"/>
      <c r="B1052" s="36"/>
      <c r="C1052" s="43"/>
    </row>
    <row r="1053" spans="1:3" x14ac:dyDescent="0.2">
      <c r="A1053" s="158"/>
      <c r="B1053" s="36"/>
      <c r="C1053" s="43"/>
    </row>
    <row r="1054" spans="1:3" x14ac:dyDescent="0.2">
      <c r="A1054" s="158"/>
      <c r="B1054" s="36"/>
      <c r="C1054" s="43"/>
    </row>
    <row r="1055" spans="1:3" x14ac:dyDescent="0.2">
      <c r="A1055" s="158"/>
      <c r="B1055" s="36"/>
      <c r="C1055" s="43"/>
    </row>
    <row r="1056" spans="1:3" x14ac:dyDescent="0.2">
      <c r="A1056" s="158"/>
      <c r="B1056" s="36"/>
      <c r="C1056" s="43"/>
    </row>
    <row r="1057" spans="1:3" x14ac:dyDescent="0.2">
      <c r="A1057" s="158"/>
      <c r="B1057" s="36"/>
      <c r="C1057" s="43"/>
    </row>
    <row r="1058" spans="1:3" x14ac:dyDescent="0.2">
      <c r="A1058" s="158"/>
      <c r="B1058" s="36"/>
      <c r="C1058" s="43"/>
    </row>
    <row r="1059" spans="1:3" x14ac:dyDescent="0.2">
      <c r="A1059" s="158"/>
      <c r="B1059" s="36"/>
      <c r="C1059" s="43"/>
    </row>
    <row r="1060" spans="1:3" x14ac:dyDescent="0.2">
      <c r="A1060" s="158"/>
      <c r="B1060" s="36"/>
      <c r="C1060" s="43"/>
    </row>
    <row r="1061" spans="1:3" x14ac:dyDescent="0.2">
      <c r="A1061" s="158"/>
      <c r="B1061" s="36"/>
      <c r="C1061" s="43"/>
    </row>
    <row r="1062" spans="1:3" x14ac:dyDescent="0.2">
      <c r="A1062" s="158"/>
      <c r="B1062" s="36"/>
      <c r="C1062" s="43"/>
    </row>
    <row r="1063" spans="1:3" x14ac:dyDescent="0.2">
      <c r="A1063" s="158"/>
      <c r="B1063" s="36"/>
      <c r="C1063" s="43"/>
    </row>
    <row r="1064" spans="1:3" x14ac:dyDescent="0.2">
      <c r="A1064" s="158"/>
      <c r="B1064" s="36"/>
      <c r="C1064" s="43"/>
    </row>
    <row r="1065" spans="1:3" x14ac:dyDescent="0.2">
      <c r="A1065" s="158"/>
      <c r="B1065" s="36"/>
      <c r="C1065" s="43"/>
    </row>
    <row r="1066" spans="1:3" x14ac:dyDescent="0.2">
      <c r="A1066" s="158"/>
      <c r="B1066" s="36"/>
      <c r="C1066" s="43"/>
    </row>
    <row r="1067" spans="1:3" x14ac:dyDescent="0.2">
      <c r="A1067" s="158"/>
      <c r="B1067" s="36"/>
      <c r="C1067" s="43"/>
    </row>
    <row r="1068" spans="1:3" x14ac:dyDescent="0.2">
      <c r="A1068" s="158"/>
      <c r="B1068" s="36"/>
      <c r="C1068" s="43"/>
    </row>
    <row r="1069" spans="1:3" x14ac:dyDescent="0.2">
      <c r="A1069" s="158"/>
      <c r="B1069" s="36"/>
      <c r="C1069" s="43"/>
    </row>
    <row r="1070" spans="1:3" x14ac:dyDescent="0.2">
      <c r="A1070" s="158"/>
      <c r="B1070" s="36"/>
      <c r="C1070" s="43"/>
    </row>
    <row r="1071" spans="1:3" x14ac:dyDescent="0.2">
      <c r="A1071" s="158"/>
      <c r="B1071" s="36"/>
      <c r="C1071" s="43"/>
    </row>
    <row r="1072" spans="1:3" x14ac:dyDescent="0.2">
      <c r="A1072" s="158"/>
      <c r="B1072" s="36"/>
      <c r="C1072" s="43"/>
    </row>
    <row r="1073" spans="1:3" x14ac:dyDescent="0.2">
      <c r="A1073" s="158"/>
      <c r="B1073" s="36"/>
      <c r="C1073" s="43"/>
    </row>
    <row r="1074" spans="1:3" x14ac:dyDescent="0.2">
      <c r="A1074" s="158"/>
      <c r="B1074" s="36"/>
      <c r="C1074" s="43"/>
    </row>
    <row r="1075" spans="1:3" x14ac:dyDescent="0.2">
      <c r="A1075" s="158"/>
      <c r="B1075" s="36"/>
      <c r="C1075" s="43"/>
    </row>
    <row r="1076" spans="1:3" x14ac:dyDescent="0.2">
      <c r="A1076" s="158"/>
      <c r="B1076" s="36"/>
      <c r="C1076" s="43"/>
    </row>
    <row r="1077" spans="1:3" x14ac:dyDescent="0.2">
      <c r="A1077" s="158"/>
      <c r="B1077" s="36"/>
      <c r="C1077" s="43"/>
    </row>
    <row r="1078" spans="1:3" x14ac:dyDescent="0.2">
      <c r="A1078" s="158"/>
      <c r="B1078" s="36"/>
      <c r="C1078" s="43"/>
    </row>
    <row r="1079" spans="1:3" x14ac:dyDescent="0.2">
      <c r="A1079" s="158"/>
      <c r="B1079" s="36"/>
      <c r="C1079" s="43"/>
    </row>
    <row r="1080" spans="1:3" x14ac:dyDescent="0.2">
      <c r="A1080" s="158"/>
      <c r="B1080" s="36"/>
      <c r="C1080" s="43"/>
    </row>
    <row r="1081" spans="1:3" x14ac:dyDescent="0.2">
      <c r="A1081" s="158"/>
      <c r="B1081" s="36"/>
      <c r="C1081" s="43"/>
    </row>
    <row r="1082" spans="1:3" x14ac:dyDescent="0.2">
      <c r="A1082" s="158"/>
      <c r="B1082" s="36"/>
      <c r="C1082" s="43"/>
    </row>
    <row r="1083" spans="1:3" x14ac:dyDescent="0.2">
      <c r="A1083" s="158"/>
      <c r="B1083" s="36"/>
      <c r="C1083" s="43"/>
    </row>
    <row r="1084" spans="1:3" x14ac:dyDescent="0.2">
      <c r="A1084" s="158"/>
      <c r="B1084" s="36"/>
      <c r="C1084" s="43"/>
    </row>
    <row r="1085" spans="1:3" x14ac:dyDescent="0.2">
      <c r="A1085" s="158"/>
      <c r="B1085" s="36"/>
      <c r="C1085" s="43"/>
    </row>
    <row r="1086" spans="1:3" x14ac:dyDescent="0.2">
      <c r="A1086" s="158"/>
      <c r="B1086" s="36"/>
      <c r="C1086" s="43"/>
    </row>
    <row r="1087" spans="1:3" x14ac:dyDescent="0.2">
      <c r="A1087" s="158"/>
      <c r="B1087" s="36"/>
      <c r="C1087" s="43"/>
    </row>
    <row r="1088" spans="1:3" x14ac:dyDescent="0.2">
      <c r="A1088" s="158"/>
      <c r="B1088" s="36"/>
      <c r="C1088" s="43"/>
    </row>
    <row r="1089" spans="1:3" x14ac:dyDescent="0.2">
      <c r="A1089" s="158"/>
      <c r="B1089" s="36"/>
      <c r="C1089" s="43"/>
    </row>
    <row r="1090" spans="1:3" x14ac:dyDescent="0.2">
      <c r="A1090" s="158"/>
      <c r="B1090" s="36"/>
      <c r="C1090" s="43"/>
    </row>
    <row r="1091" spans="1:3" x14ac:dyDescent="0.2">
      <c r="A1091" s="158"/>
      <c r="B1091" s="36"/>
      <c r="C1091" s="43"/>
    </row>
    <row r="1092" spans="1:3" x14ac:dyDescent="0.2">
      <c r="A1092" s="158"/>
      <c r="B1092" s="36"/>
      <c r="C1092" s="43"/>
    </row>
    <row r="1093" spans="1:3" x14ac:dyDescent="0.2">
      <c r="A1093" s="158"/>
      <c r="B1093" s="36"/>
      <c r="C1093" s="43"/>
    </row>
    <row r="1094" spans="1:3" x14ac:dyDescent="0.2">
      <c r="A1094" s="158"/>
      <c r="B1094" s="36"/>
      <c r="C1094" s="43"/>
    </row>
    <row r="1095" spans="1:3" x14ac:dyDescent="0.2">
      <c r="A1095" s="158"/>
      <c r="B1095" s="36"/>
      <c r="C1095" s="43"/>
    </row>
    <row r="1096" spans="1:3" x14ac:dyDescent="0.2">
      <c r="A1096" s="158"/>
      <c r="B1096" s="36"/>
      <c r="C1096" s="43"/>
    </row>
    <row r="1097" spans="1:3" x14ac:dyDescent="0.2">
      <c r="A1097" s="158"/>
      <c r="B1097" s="36"/>
      <c r="C1097" s="43"/>
    </row>
    <row r="1098" spans="1:3" x14ac:dyDescent="0.2">
      <c r="A1098" s="158"/>
      <c r="B1098" s="36"/>
      <c r="C1098" s="43"/>
    </row>
    <row r="1099" spans="1:3" x14ac:dyDescent="0.2">
      <c r="A1099" s="158"/>
      <c r="B1099" s="36"/>
      <c r="C1099" s="43"/>
    </row>
    <row r="1100" spans="1:3" x14ac:dyDescent="0.2">
      <c r="A1100" s="158"/>
      <c r="B1100" s="36"/>
      <c r="C1100" s="43"/>
    </row>
    <row r="1101" spans="1:3" x14ac:dyDescent="0.2">
      <c r="A1101" s="158"/>
      <c r="B1101" s="36"/>
      <c r="C1101" s="43"/>
    </row>
    <row r="1102" spans="1:3" x14ac:dyDescent="0.2">
      <c r="A1102" s="158"/>
      <c r="B1102" s="36"/>
      <c r="C1102" s="43"/>
    </row>
    <row r="1103" spans="1:3" x14ac:dyDescent="0.2">
      <c r="A1103" s="158"/>
      <c r="B1103" s="36"/>
      <c r="C1103" s="43"/>
    </row>
    <row r="1104" spans="1:3" x14ac:dyDescent="0.2">
      <c r="A1104" s="158"/>
      <c r="B1104" s="36"/>
      <c r="C1104" s="43"/>
    </row>
    <row r="1105" spans="1:3" x14ac:dyDescent="0.2">
      <c r="A1105" s="158"/>
      <c r="B1105" s="36"/>
      <c r="C1105" s="43"/>
    </row>
    <row r="1106" spans="1:3" x14ac:dyDescent="0.2">
      <c r="A1106" s="158"/>
      <c r="B1106" s="36"/>
      <c r="C1106" s="43"/>
    </row>
    <row r="1107" spans="1:3" x14ac:dyDescent="0.2">
      <c r="A1107" s="158"/>
      <c r="B1107" s="36"/>
      <c r="C1107" s="43"/>
    </row>
    <row r="1108" spans="1:3" x14ac:dyDescent="0.2">
      <c r="A1108" s="158"/>
      <c r="B1108" s="36"/>
      <c r="C1108" s="43"/>
    </row>
    <row r="1109" spans="1:3" x14ac:dyDescent="0.2">
      <c r="A1109" s="158"/>
      <c r="B1109" s="36"/>
      <c r="C1109" s="43"/>
    </row>
    <row r="1110" spans="1:3" x14ac:dyDescent="0.2">
      <c r="A1110" s="158"/>
      <c r="B1110" s="36"/>
      <c r="C1110" s="43"/>
    </row>
    <row r="1111" spans="1:3" x14ac:dyDescent="0.2">
      <c r="A1111" s="158"/>
      <c r="B1111" s="36"/>
      <c r="C1111" s="43"/>
    </row>
    <row r="1112" spans="1:3" x14ac:dyDescent="0.2">
      <c r="A1112" s="158"/>
      <c r="B1112" s="36"/>
      <c r="C1112" s="43"/>
    </row>
    <row r="1113" spans="1:3" x14ac:dyDescent="0.2">
      <c r="A1113" s="158"/>
      <c r="B1113" s="36"/>
      <c r="C1113" s="43"/>
    </row>
    <row r="1114" spans="1:3" x14ac:dyDescent="0.2">
      <c r="A1114" s="158"/>
      <c r="B1114" s="36"/>
      <c r="C1114" s="43"/>
    </row>
    <row r="1115" spans="1:3" x14ac:dyDescent="0.2">
      <c r="A1115" s="158"/>
      <c r="B1115" s="36"/>
      <c r="C1115" s="43"/>
    </row>
    <row r="1116" spans="1:3" x14ac:dyDescent="0.2">
      <c r="A1116" s="158"/>
      <c r="B1116" s="36"/>
      <c r="C1116" s="43"/>
    </row>
    <row r="1117" spans="1:3" x14ac:dyDescent="0.2">
      <c r="A1117" s="158"/>
      <c r="B1117" s="36"/>
      <c r="C1117" s="43"/>
    </row>
    <row r="1118" spans="1:3" x14ac:dyDescent="0.2">
      <c r="A1118" s="158"/>
      <c r="B1118" s="36"/>
      <c r="C1118" s="43"/>
    </row>
    <row r="1119" spans="1:3" x14ac:dyDescent="0.2">
      <c r="A1119" s="158"/>
      <c r="B1119" s="36"/>
      <c r="C1119" s="43"/>
    </row>
    <row r="1120" spans="1:3" x14ac:dyDescent="0.2">
      <c r="A1120" s="158"/>
      <c r="B1120" s="36"/>
      <c r="C1120" s="43"/>
    </row>
    <row r="1121" spans="1:3" x14ac:dyDescent="0.2">
      <c r="A1121" s="158"/>
      <c r="B1121" s="36"/>
      <c r="C1121" s="43"/>
    </row>
    <row r="1122" spans="1:3" x14ac:dyDescent="0.2">
      <c r="A1122" s="158"/>
      <c r="B1122" s="36"/>
      <c r="C1122" s="43"/>
    </row>
    <row r="1123" spans="1:3" x14ac:dyDescent="0.2">
      <c r="A1123" s="158"/>
      <c r="B1123" s="36"/>
      <c r="C1123" s="43"/>
    </row>
    <row r="1124" spans="1:3" x14ac:dyDescent="0.2">
      <c r="A1124" s="158"/>
      <c r="B1124" s="36"/>
      <c r="C1124" s="43"/>
    </row>
    <row r="1125" spans="1:3" x14ac:dyDescent="0.2">
      <c r="A1125" s="158"/>
      <c r="B1125" s="36"/>
      <c r="C1125" s="43"/>
    </row>
    <row r="1126" spans="1:3" x14ac:dyDescent="0.2">
      <c r="A1126" s="158"/>
      <c r="B1126" s="36"/>
      <c r="C1126" s="43"/>
    </row>
    <row r="1127" spans="1:3" x14ac:dyDescent="0.2">
      <c r="A1127" s="158"/>
      <c r="B1127" s="36"/>
      <c r="C1127" s="43"/>
    </row>
    <row r="1128" spans="1:3" x14ac:dyDescent="0.2">
      <c r="A1128" s="158"/>
      <c r="B1128" s="36"/>
      <c r="C1128" s="43"/>
    </row>
    <row r="1129" spans="1:3" x14ac:dyDescent="0.2">
      <c r="A1129" s="158"/>
      <c r="B1129" s="36"/>
      <c r="C1129" s="43"/>
    </row>
    <row r="1130" spans="1:3" x14ac:dyDescent="0.2">
      <c r="A1130" s="158"/>
      <c r="B1130" s="36"/>
      <c r="C1130" s="43"/>
    </row>
    <row r="1131" spans="1:3" x14ac:dyDescent="0.2">
      <c r="A1131" s="158"/>
      <c r="B1131" s="36"/>
      <c r="C1131" s="43"/>
    </row>
    <row r="1132" spans="1:3" x14ac:dyDescent="0.2">
      <c r="A1132" s="158"/>
      <c r="B1132" s="36"/>
      <c r="C1132" s="43"/>
    </row>
    <row r="1133" spans="1:3" x14ac:dyDescent="0.2">
      <c r="A1133" s="158"/>
      <c r="B1133" s="36"/>
      <c r="C1133" s="43"/>
    </row>
    <row r="1134" spans="1:3" x14ac:dyDescent="0.2">
      <c r="A1134" s="158"/>
      <c r="B1134" s="36"/>
      <c r="C1134" s="43"/>
    </row>
    <row r="1135" spans="1:3" x14ac:dyDescent="0.2">
      <c r="A1135" s="158"/>
      <c r="B1135" s="36"/>
      <c r="C1135" s="43"/>
    </row>
    <row r="1136" spans="1:3" x14ac:dyDescent="0.2">
      <c r="A1136" s="158"/>
      <c r="B1136" s="36"/>
      <c r="C1136" s="43"/>
    </row>
    <row r="1137" spans="1:3" x14ac:dyDescent="0.2">
      <c r="A1137" s="158"/>
      <c r="B1137" s="36"/>
      <c r="C1137" s="43"/>
    </row>
    <row r="1138" spans="1:3" x14ac:dyDescent="0.2">
      <c r="A1138" s="158"/>
      <c r="B1138" s="36"/>
      <c r="C1138" s="43"/>
    </row>
    <row r="1139" spans="1:3" x14ac:dyDescent="0.2">
      <c r="A1139" s="158"/>
      <c r="B1139" s="36"/>
      <c r="C1139" s="43"/>
    </row>
    <row r="1140" spans="1:3" x14ac:dyDescent="0.2">
      <c r="A1140" s="158"/>
      <c r="B1140" s="36"/>
      <c r="C1140" s="43"/>
    </row>
    <row r="1141" spans="1:3" x14ac:dyDescent="0.2">
      <c r="A1141" s="158"/>
      <c r="B1141" s="36"/>
      <c r="C1141" s="43"/>
    </row>
    <row r="1142" spans="1:3" x14ac:dyDescent="0.2">
      <c r="A1142" s="158"/>
      <c r="B1142" s="36"/>
      <c r="C1142" s="43"/>
    </row>
    <row r="1143" spans="1:3" x14ac:dyDescent="0.2">
      <c r="A1143" s="158"/>
      <c r="B1143" s="36"/>
      <c r="C1143" s="43"/>
    </row>
    <row r="1144" spans="1:3" x14ac:dyDescent="0.2">
      <c r="A1144" s="158"/>
      <c r="B1144" s="36"/>
      <c r="C1144" s="43"/>
    </row>
    <row r="1145" spans="1:3" x14ac:dyDescent="0.2">
      <c r="A1145" s="158"/>
      <c r="B1145" s="36"/>
      <c r="C1145" s="43"/>
    </row>
    <row r="1146" spans="1:3" x14ac:dyDescent="0.2">
      <c r="A1146" s="158"/>
      <c r="B1146" s="36"/>
      <c r="C1146" s="43"/>
    </row>
    <row r="1147" spans="1:3" x14ac:dyDescent="0.2">
      <c r="A1147" s="158"/>
      <c r="B1147" s="36"/>
      <c r="C1147" s="43"/>
    </row>
    <row r="1148" spans="1:3" x14ac:dyDescent="0.2">
      <c r="A1148" s="158"/>
      <c r="B1148" s="36"/>
      <c r="C1148" s="43"/>
    </row>
    <row r="1149" spans="1:3" x14ac:dyDescent="0.2">
      <c r="A1149" s="158"/>
      <c r="B1149" s="36"/>
      <c r="C1149" s="43"/>
    </row>
    <row r="1150" spans="1:3" x14ac:dyDescent="0.2">
      <c r="A1150" s="158"/>
      <c r="B1150" s="36"/>
      <c r="C1150" s="43"/>
    </row>
    <row r="1151" spans="1:3" x14ac:dyDescent="0.2">
      <c r="A1151" s="158"/>
      <c r="B1151" s="36"/>
      <c r="C1151" s="43"/>
    </row>
    <row r="1152" spans="1:3" x14ac:dyDescent="0.2">
      <c r="A1152" s="158"/>
      <c r="B1152" s="36"/>
      <c r="C1152" s="43"/>
    </row>
    <row r="1153" spans="1:3" x14ac:dyDescent="0.2">
      <c r="A1153" s="158"/>
      <c r="B1153" s="36"/>
      <c r="C1153" s="43"/>
    </row>
    <row r="1154" spans="1:3" x14ac:dyDescent="0.2">
      <c r="A1154" s="158"/>
      <c r="B1154" s="36"/>
      <c r="C1154" s="43"/>
    </row>
    <row r="1155" spans="1:3" x14ac:dyDescent="0.2">
      <c r="A1155" s="158"/>
      <c r="B1155" s="36"/>
      <c r="C1155" s="43"/>
    </row>
    <row r="1156" spans="1:3" x14ac:dyDescent="0.2">
      <c r="A1156" s="158"/>
      <c r="B1156" s="36"/>
      <c r="C1156" s="43"/>
    </row>
    <row r="1157" spans="1:3" x14ac:dyDescent="0.2">
      <c r="A1157" s="158"/>
      <c r="B1157" s="36"/>
      <c r="C1157" s="43"/>
    </row>
    <row r="1158" spans="1:3" x14ac:dyDescent="0.2">
      <c r="A1158" s="158"/>
      <c r="B1158" s="36"/>
      <c r="C1158" s="43"/>
    </row>
    <row r="1159" spans="1:3" x14ac:dyDescent="0.2">
      <c r="A1159" s="158"/>
      <c r="B1159" s="36"/>
      <c r="C1159" s="43"/>
    </row>
    <row r="1160" spans="1:3" x14ac:dyDescent="0.2">
      <c r="A1160" s="158"/>
      <c r="B1160" s="36"/>
      <c r="C1160" s="43"/>
    </row>
    <row r="1161" spans="1:3" x14ac:dyDescent="0.2">
      <c r="A1161" s="158"/>
      <c r="B1161" s="36"/>
      <c r="C1161" s="43"/>
    </row>
    <row r="1162" spans="1:3" x14ac:dyDescent="0.2">
      <c r="A1162" s="158"/>
      <c r="B1162" s="36"/>
      <c r="C1162" s="43"/>
    </row>
    <row r="1163" spans="1:3" x14ac:dyDescent="0.2">
      <c r="A1163" s="158"/>
      <c r="B1163" s="36"/>
      <c r="C1163" s="43"/>
    </row>
    <row r="1164" spans="1:3" x14ac:dyDescent="0.2">
      <c r="A1164" s="158"/>
      <c r="B1164" s="36"/>
      <c r="C1164" s="43"/>
    </row>
    <row r="1165" spans="1:3" x14ac:dyDescent="0.2">
      <c r="A1165" s="158"/>
      <c r="B1165" s="36"/>
      <c r="C1165" s="43"/>
    </row>
    <row r="1166" spans="1:3" x14ac:dyDescent="0.2">
      <c r="A1166" s="158"/>
      <c r="B1166" s="36"/>
      <c r="C1166" s="43"/>
    </row>
    <row r="1167" spans="1:3" x14ac:dyDescent="0.2">
      <c r="A1167" s="158"/>
      <c r="B1167" s="36"/>
      <c r="C1167" s="43"/>
    </row>
    <row r="1168" spans="1:3" x14ac:dyDescent="0.2">
      <c r="A1168" s="158"/>
      <c r="B1168" s="36"/>
      <c r="C1168" s="43"/>
    </row>
    <row r="1169" spans="1:3" x14ac:dyDescent="0.2">
      <c r="A1169" s="158"/>
      <c r="B1169" s="36"/>
      <c r="C1169" s="43"/>
    </row>
    <row r="1170" spans="1:3" x14ac:dyDescent="0.2">
      <c r="A1170" s="158"/>
      <c r="B1170" s="36"/>
      <c r="C1170" s="43"/>
    </row>
    <row r="1171" spans="1:3" x14ac:dyDescent="0.2">
      <c r="A1171" s="158"/>
      <c r="B1171" s="36"/>
      <c r="C1171" s="43"/>
    </row>
    <row r="1172" spans="1:3" x14ac:dyDescent="0.2">
      <c r="A1172" s="158"/>
      <c r="B1172" s="36"/>
      <c r="C1172" s="43"/>
    </row>
    <row r="1173" spans="1:3" x14ac:dyDescent="0.2">
      <c r="A1173" s="158"/>
      <c r="B1173" s="36"/>
      <c r="C1173" s="43"/>
    </row>
    <row r="1174" spans="1:3" x14ac:dyDescent="0.2">
      <c r="A1174" s="158"/>
      <c r="B1174" s="36"/>
      <c r="C1174" s="43"/>
    </row>
    <row r="1175" spans="1:3" x14ac:dyDescent="0.2">
      <c r="A1175" s="158"/>
      <c r="B1175" s="36"/>
      <c r="C1175" s="43"/>
    </row>
    <row r="1176" spans="1:3" x14ac:dyDescent="0.2">
      <c r="A1176" s="158"/>
      <c r="B1176" s="36"/>
      <c r="C1176" s="43"/>
    </row>
    <row r="1177" spans="1:3" x14ac:dyDescent="0.2">
      <c r="A1177" s="158"/>
      <c r="B1177" s="36"/>
      <c r="C1177" s="43"/>
    </row>
    <row r="1178" spans="1:3" x14ac:dyDescent="0.2">
      <c r="A1178" s="158"/>
      <c r="B1178" s="36"/>
      <c r="C1178" s="43"/>
    </row>
    <row r="1179" spans="1:3" x14ac:dyDescent="0.2">
      <c r="A1179" s="158"/>
      <c r="B1179" s="36"/>
      <c r="C1179" s="43"/>
    </row>
    <row r="1180" spans="1:3" x14ac:dyDescent="0.2">
      <c r="A1180" s="158"/>
      <c r="B1180" s="36"/>
      <c r="C1180" s="43"/>
    </row>
    <row r="1181" spans="1:3" x14ac:dyDescent="0.2">
      <c r="A1181" s="158"/>
      <c r="B1181" s="36"/>
      <c r="C1181" s="43"/>
    </row>
    <row r="1182" spans="1:3" x14ac:dyDescent="0.2">
      <c r="A1182" s="158"/>
      <c r="B1182" s="36"/>
      <c r="C1182" s="43"/>
    </row>
    <row r="1183" spans="1:3" x14ac:dyDescent="0.2">
      <c r="A1183" s="158"/>
      <c r="B1183" s="36"/>
      <c r="C1183" s="43"/>
    </row>
    <row r="1184" spans="1:3" x14ac:dyDescent="0.2">
      <c r="A1184" s="158"/>
      <c r="B1184" s="36"/>
      <c r="C1184" s="43"/>
    </row>
    <row r="1185" spans="1:3" x14ac:dyDescent="0.2">
      <c r="A1185" s="158"/>
      <c r="B1185" s="36"/>
      <c r="C1185" s="43"/>
    </row>
    <row r="1186" spans="1:3" x14ac:dyDescent="0.2">
      <c r="A1186" s="158"/>
      <c r="B1186" s="36"/>
      <c r="C1186" s="43"/>
    </row>
    <row r="1187" spans="1:3" x14ac:dyDescent="0.2">
      <c r="A1187" s="158"/>
      <c r="B1187" s="36"/>
      <c r="C1187" s="43"/>
    </row>
    <row r="1188" spans="1:3" x14ac:dyDescent="0.2">
      <c r="A1188" s="158"/>
      <c r="B1188" s="36"/>
      <c r="C1188" s="43"/>
    </row>
    <row r="1189" spans="1:3" x14ac:dyDescent="0.2">
      <c r="A1189" s="158"/>
      <c r="B1189" s="36"/>
      <c r="C1189" s="43"/>
    </row>
    <row r="1190" spans="1:3" x14ac:dyDescent="0.2">
      <c r="A1190" s="158"/>
      <c r="B1190" s="36"/>
      <c r="C1190" s="43"/>
    </row>
    <row r="1191" spans="1:3" x14ac:dyDescent="0.2">
      <c r="A1191" s="158"/>
      <c r="B1191" s="36"/>
      <c r="C1191" s="43"/>
    </row>
    <row r="1192" spans="1:3" x14ac:dyDescent="0.2">
      <c r="A1192" s="158"/>
      <c r="B1192" s="36"/>
      <c r="C1192" s="43"/>
    </row>
    <row r="1193" spans="1:3" x14ac:dyDescent="0.2">
      <c r="A1193" s="158"/>
      <c r="B1193" s="36"/>
      <c r="C1193" s="43"/>
    </row>
    <row r="1194" spans="1:3" x14ac:dyDescent="0.2">
      <c r="A1194" s="158"/>
      <c r="B1194" s="36"/>
      <c r="C1194" s="43"/>
    </row>
    <row r="1195" spans="1:3" x14ac:dyDescent="0.2">
      <c r="A1195" s="158"/>
      <c r="B1195" s="36"/>
      <c r="C1195" s="43"/>
    </row>
    <row r="1196" spans="1:3" x14ac:dyDescent="0.2">
      <c r="A1196" s="158"/>
      <c r="B1196" s="36"/>
      <c r="C1196" s="43"/>
    </row>
    <row r="1197" spans="1:3" x14ac:dyDescent="0.2">
      <c r="A1197" s="158"/>
      <c r="B1197" s="36"/>
      <c r="C1197" s="43"/>
    </row>
    <row r="1198" spans="1:3" x14ac:dyDescent="0.2">
      <c r="A1198" s="158"/>
      <c r="B1198" s="36"/>
      <c r="C1198" s="43"/>
    </row>
    <row r="1199" spans="1:3" x14ac:dyDescent="0.2">
      <c r="A1199" s="158"/>
      <c r="B1199" s="36"/>
      <c r="C1199" s="43"/>
    </row>
    <row r="1200" spans="1:3" x14ac:dyDescent="0.2">
      <c r="A1200" s="158"/>
      <c r="B1200" s="36"/>
      <c r="C1200" s="43"/>
    </row>
    <row r="1201" spans="1:3" x14ac:dyDescent="0.2">
      <c r="A1201" s="158"/>
      <c r="B1201" s="36"/>
      <c r="C1201" s="43"/>
    </row>
    <row r="1202" spans="1:3" x14ac:dyDescent="0.2">
      <c r="A1202" s="158"/>
      <c r="B1202" s="36"/>
      <c r="C1202" s="43"/>
    </row>
    <row r="1203" spans="1:3" x14ac:dyDescent="0.2">
      <c r="A1203" s="158"/>
      <c r="B1203" s="36"/>
      <c r="C1203" s="43"/>
    </row>
    <row r="1204" spans="1:3" x14ac:dyDescent="0.2">
      <c r="A1204" s="158"/>
      <c r="B1204" s="36"/>
      <c r="C1204" s="43"/>
    </row>
    <row r="1205" spans="1:3" x14ac:dyDescent="0.2">
      <c r="A1205" s="158"/>
      <c r="B1205" s="36"/>
      <c r="C1205" s="43"/>
    </row>
    <row r="1206" spans="1:3" x14ac:dyDescent="0.2">
      <c r="A1206" s="158"/>
      <c r="B1206" s="36"/>
      <c r="C1206" s="43"/>
    </row>
    <row r="1207" spans="1:3" x14ac:dyDescent="0.2">
      <c r="A1207" s="158"/>
      <c r="B1207" s="36"/>
      <c r="C1207" s="43"/>
    </row>
    <row r="1208" spans="1:3" x14ac:dyDescent="0.2">
      <c r="A1208" s="158"/>
      <c r="B1208" s="36"/>
      <c r="C1208" s="43"/>
    </row>
    <row r="1209" spans="1:3" x14ac:dyDescent="0.2">
      <c r="A1209" s="158"/>
      <c r="B1209" s="36"/>
      <c r="C1209" s="43"/>
    </row>
    <row r="1210" spans="1:3" x14ac:dyDescent="0.2">
      <c r="A1210" s="158"/>
      <c r="B1210" s="36"/>
      <c r="C1210" s="43"/>
    </row>
    <row r="1211" spans="1:3" x14ac:dyDescent="0.2">
      <c r="A1211" s="158"/>
      <c r="B1211" s="36"/>
      <c r="C1211" s="43"/>
    </row>
    <row r="1212" spans="1:3" x14ac:dyDescent="0.2">
      <c r="A1212" s="158"/>
      <c r="B1212" s="36"/>
      <c r="C1212" s="43"/>
    </row>
    <row r="1213" spans="1:3" x14ac:dyDescent="0.2">
      <c r="A1213" s="158"/>
      <c r="B1213" s="36"/>
      <c r="C1213" s="43"/>
    </row>
    <row r="1214" spans="1:3" x14ac:dyDescent="0.2">
      <c r="A1214" s="158"/>
      <c r="B1214" s="36"/>
      <c r="C1214" s="43"/>
    </row>
    <row r="1215" spans="1:3" x14ac:dyDescent="0.2">
      <c r="A1215" s="158"/>
      <c r="B1215" s="36"/>
      <c r="C1215" s="43"/>
    </row>
    <row r="1216" spans="1:3" x14ac:dyDescent="0.2">
      <c r="A1216" s="158"/>
      <c r="B1216" s="36"/>
      <c r="C1216" s="43"/>
    </row>
    <row r="1217" spans="1:3" x14ac:dyDescent="0.2">
      <c r="A1217" s="158"/>
      <c r="B1217" s="36"/>
      <c r="C1217" s="43"/>
    </row>
    <row r="1218" spans="1:3" x14ac:dyDescent="0.2">
      <c r="A1218" s="158"/>
      <c r="B1218" s="36"/>
      <c r="C1218" s="43"/>
    </row>
    <row r="1219" spans="1:3" x14ac:dyDescent="0.2">
      <c r="A1219" s="158"/>
      <c r="B1219" s="36"/>
      <c r="C1219" s="43"/>
    </row>
    <row r="1220" spans="1:3" x14ac:dyDescent="0.2">
      <c r="A1220" s="158"/>
      <c r="B1220" s="36"/>
      <c r="C1220" s="43"/>
    </row>
    <row r="1221" spans="1:3" x14ac:dyDescent="0.2">
      <c r="A1221" s="158"/>
      <c r="B1221" s="36"/>
      <c r="C1221" s="43"/>
    </row>
    <row r="1222" spans="1:3" x14ac:dyDescent="0.2">
      <c r="A1222" s="158"/>
      <c r="B1222" s="36"/>
      <c r="C1222" s="43"/>
    </row>
    <row r="1223" spans="1:3" x14ac:dyDescent="0.2">
      <c r="A1223" s="158"/>
      <c r="B1223" s="36"/>
      <c r="C1223" s="43"/>
    </row>
    <row r="1224" spans="1:3" x14ac:dyDescent="0.2">
      <c r="A1224" s="158"/>
      <c r="B1224" s="36"/>
      <c r="C1224" s="43"/>
    </row>
    <row r="1225" spans="1:3" x14ac:dyDescent="0.2">
      <c r="A1225" s="158"/>
      <c r="B1225" s="36"/>
      <c r="C1225" s="43"/>
    </row>
    <row r="1226" spans="1:3" x14ac:dyDescent="0.2">
      <c r="A1226" s="158"/>
      <c r="B1226" s="36"/>
      <c r="C1226" s="43"/>
    </row>
    <row r="1227" spans="1:3" x14ac:dyDescent="0.2">
      <c r="A1227" s="158"/>
      <c r="B1227" s="36"/>
      <c r="C1227" s="43"/>
    </row>
    <row r="1228" spans="1:3" x14ac:dyDescent="0.2">
      <c r="A1228" s="158"/>
      <c r="B1228" s="36"/>
      <c r="C1228" s="43"/>
    </row>
    <row r="1229" spans="1:3" x14ac:dyDescent="0.2">
      <c r="A1229" s="158"/>
      <c r="B1229" s="36"/>
      <c r="C1229" s="43"/>
    </row>
    <row r="1230" spans="1:3" x14ac:dyDescent="0.2">
      <c r="A1230" s="158"/>
      <c r="B1230" s="36"/>
      <c r="C1230" s="43"/>
    </row>
    <row r="1231" spans="1:3" x14ac:dyDescent="0.2">
      <c r="A1231" s="158"/>
      <c r="B1231" s="36"/>
      <c r="C1231" s="43"/>
    </row>
    <row r="1232" spans="1:3" x14ac:dyDescent="0.2">
      <c r="A1232" s="158"/>
      <c r="B1232" s="36"/>
      <c r="C1232" s="43"/>
    </row>
    <row r="1233" spans="1:3" x14ac:dyDescent="0.2">
      <c r="A1233" s="158"/>
      <c r="B1233" s="36"/>
      <c r="C1233" s="43"/>
    </row>
    <row r="1234" spans="1:3" x14ac:dyDescent="0.2">
      <c r="A1234" s="158"/>
      <c r="B1234" s="36"/>
      <c r="C1234" s="43"/>
    </row>
    <row r="1235" spans="1:3" x14ac:dyDescent="0.2">
      <c r="A1235" s="158"/>
      <c r="B1235" s="36"/>
      <c r="C1235" s="43"/>
    </row>
    <row r="1236" spans="1:3" x14ac:dyDescent="0.2">
      <c r="A1236" s="158"/>
      <c r="B1236" s="36"/>
      <c r="C1236" s="43"/>
    </row>
    <row r="1237" spans="1:3" x14ac:dyDescent="0.2">
      <c r="A1237" s="158"/>
      <c r="B1237" s="36"/>
      <c r="C1237" s="43"/>
    </row>
    <row r="1238" spans="1:3" x14ac:dyDescent="0.2">
      <c r="A1238" s="158"/>
      <c r="B1238" s="36"/>
      <c r="C1238" s="43"/>
    </row>
    <row r="1239" spans="1:3" x14ac:dyDescent="0.2">
      <c r="A1239" s="158"/>
      <c r="B1239" s="36"/>
      <c r="C1239" s="43"/>
    </row>
    <row r="1240" spans="1:3" x14ac:dyDescent="0.2">
      <c r="A1240" s="158"/>
      <c r="B1240" s="36"/>
      <c r="C1240" s="43"/>
    </row>
    <row r="1241" spans="1:3" x14ac:dyDescent="0.2">
      <c r="A1241" s="158"/>
      <c r="B1241" s="36"/>
      <c r="C1241" s="43"/>
    </row>
    <row r="1242" spans="1:3" x14ac:dyDescent="0.2">
      <c r="A1242" s="158"/>
      <c r="B1242" s="36"/>
      <c r="C1242" s="43"/>
    </row>
    <row r="1243" spans="1:3" x14ac:dyDescent="0.2">
      <c r="A1243" s="158"/>
      <c r="B1243" s="36"/>
      <c r="C1243" s="43"/>
    </row>
    <row r="1244" spans="1:3" x14ac:dyDescent="0.2">
      <c r="A1244" s="158"/>
      <c r="B1244" s="36"/>
      <c r="C1244" s="43"/>
    </row>
    <row r="1245" spans="1:3" x14ac:dyDescent="0.2">
      <c r="A1245" s="158"/>
      <c r="B1245" s="36"/>
      <c r="C1245" s="43"/>
    </row>
    <row r="1246" spans="1:3" x14ac:dyDescent="0.2">
      <c r="A1246" s="158"/>
      <c r="B1246" s="36"/>
      <c r="C1246" s="43"/>
    </row>
    <row r="1247" spans="1:3" x14ac:dyDescent="0.2">
      <c r="A1247" s="158"/>
      <c r="B1247" s="36"/>
      <c r="C1247" s="43"/>
    </row>
    <row r="1248" spans="1:3" x14ac:dyDescent="0.2">
      <c r="A1248" s="158"/>
      <c r="B1248" s="36"/>
      <c r="C1248" s="43"/>
    </row>
    <row r="1249" spans="1:3" x14ac:dyDescent="0.2">
      <c r="A1249" s="158"/>
      <c r="B1249" s="36"/>
      <c r="C1249" s="43"/>
    </row>
    <row r="1250" spans="1:3" x14ac:dyDescent="0.2">
      <c r="A1250" s="158"/>
      <c r="B1250" s="36"/>
      <c r="C1250" s="43"/>
    </row>
    <row r="1251" spans="1:3" x14ac:dyDescent="0.2">
      <c r="A1251" s="158"/>
      <c r="B1251" s="36"/>
      <c r="C1251" s="43"/>
    </row>
    <row r="1252" spans="1:3" x14ac:dyDescent="0.2">
      <c r="A1252" s="158"/>
      <c r="B1252" s="36"/>
      <c r="C1252" s="43"/>
    </row>
    <row r="1253" spans="1:3" x14ac:dyDescent="0.2">
      <c r="A1253" s="158"/>
      <c r="B1253" s="36"/>
      <c r="C1253" s="43"/>
    </row>
    <row r="1254" spans="1:3" x14ac:dyDescent="0.2">
      <c r="A1254" s="158"/>
      <c r="B1254" s="36"/>
      <c r="C1254" s="43"/>
    </row>
    <row r="1255" spans="1:3" x14ac:dyDescent="0.2">
      <c r="A1255" s="158"/>
      <c r="B1255" s="36"/>
      <c r="C1255" s="43"/>
    </row>
    <row r="1256" spans="1:3" x14ac:dyDescent="0.2">
      <c r="A1256" s="158"/>
      <c r="B1256" s="36"/>
      <c r="C1256" s="43"/>
    </row>
    <row r="1257" spans="1:3" x14ac:dyDescent="0.2">
      <c r="A1257" s="158"/>
      <c r="B1257" s="36"/>
      <c r="C1257" s="43"/>
    </row>
    <row r="1258" spans="1:3" x14ac:dyDescent="0.2">
      <c r="A1258" s="158"/>
      <c r="B1258" s="36"/>
      <c r="C1258" s="43"/>
    </row>
    <row r="1259" spans="1:3" x14ac:dyDescent="0.2">
      <c r="A1259" s="158"/>
      <c r="B1259" s="36"/>
      <c r="C1259" s="43"/>
    </row>
    <row r="1260" spans="1:3" x14ac:dyDescent="0.2">
      <c r="A1260" s="158"/>
      <c r="B1260" s="36"/>
      <c r="C1260" s="43"/>
    </row>
    <row r="1261" spans="1:3" x14ac:dyDescent="0.2">
      <c r="A1261" s="158"/>
      <c r="B1261" s="36"/>
      <c r="C1261" s="43"/>
    </row>
    <row r="1262" spans="1:3" x14ac:dyDescent="0.2">
      <c r="A1262" s="158"/>
      <c r="B1262" s="36"/>
      <c r="C1262" s="43"/>
    </row>
    <row r="1263" spans="1:3" x14ac:dyDescent="0.2">
      <c r="A1263" s="158"/>
      <c r="B1263" s="36"/>
      <c r="C1263" s="43"/>
    </row>
    <row r="1264" spans="1:3" x14ac:dyDescent="0.2">
      <c r="A1264" s="158"/>
      <c r="B1264" s="36"/>
      <c r="C1264" s="43"/>
    </row>
    <row r="1265" spans="1:3" x14ac:dyDescent="0.2">
      <c r="A1265" s="158"/>
      <c r="B1265" s="36"/>
      <c r="C1265" s="43"/>
    </row>
    <row r="1266" spans="1:3" x14ac:dyDescent="0.2">
      <c r="A1266" s="158"/>
      <c r="B1266" s="36"/>
      <c r="C1266" s="43"/>
    </row>
    <row r="1267" spans="1:3" x14ac:dyDescent="0.2">
      <c r="A1267" s="158"/>
      <c r="B1267" s="36"/>
      <c r="C1267" s="43"/>
    </row>
    <row r="1268" spans="1:3" x14ac:dyDescent="0.2">
      <c r="A1268" s="158"/>
      <c r="B1268" s="36"/>
      <c r="C1268" s="43"/>
    </row>
    <row r="1269" spans="1:3" x14ac:dyDescent="0.2">
      <c r="A1269" s="158"/>
      <c r="B1269" s="36"/>
      <c r="C1269" s="43"/>
    </row>
    <row r="1270" spans="1:3" x14ac:dyDescent="0.2">
      <c r="A1270" s="158"/>
      <c r="B1270" s="36"/>
      <c r="C1270" s="43"/>
    </row>
    <row r="1271" spans="1:3" x14ac:dyDescent="0.2">
      <c r="A1271" s="158"/>
      <c r="B1271" s="36"/>
      <c r="C1271" s="43"/>
    </row>
    <row r="1272" spans="1:3" x14ac:dyDescent="0.2">
      <c r="A1272" s="158"/>
      <c r="B1272" s="36"/>
      <c r="C1272" s="43"/>
    </row>
    <row r="1273" spans="1:3" x14ac:dyDescent="0.2">
      <c r="A1273" s="158"/>
      <c r="B1273" s="36"/>
      <c r="C1273" s="43"/>
    </row>
    <row r="1274" spans="1:3" x14ac:dyDescent="0.2">
      <c r="A1274" s="158"/>
      <c r="B1274" s="36"/>
      <c r="C1274" s="43"/>
    </row>
    <row r="1275" spans="1:3" x14ac:dyDescent="0.2">
      <c r="A1275" s="158"/>
      <c r="B1275" s="36"/>
      <c r="C1275" s="43"/>
    </row>
    <row r="1276" spans="1:3" x14ac:dyDescent="0.2">
      <c r="A1276" s="158"/>
      <c r="B1276" s="36"/>
      <c r="C1276" s="43"/>
    </row>
    <row r="1277" spans="1:3" x14ac:dyDescent="0.2">
      <c r="A1277" s="158"/>
      <c r="B1277" s="36"/>
      <c r="C1277" s="43"/>
    </row>
    <row r="1278" spans="1:3" x14ac:dyDescent="0.2">
      <c r="A1278" s="158"/>
      <c r="B1278" s="36"/>
      <c r="C1278" s="43"/>
    </row>
    <row r="1279" spans="1:3" x14ac:dyDescent="0.2">
      <c r="A1279" s="158"/>
      <c r="B1279" s="36"/>
      <c r="C1279" s="43"/>
    </row>
    <row r="1280" spans="1:3" x14ac:dyDescent="0.2">
      <c r="A1280" s="158"/>
      <c r="B1280" s="36"/>
      <c r="C1280" s="43"/>
    </row>
    <row r="1281" spans="1:3" x14ac:dyDescent="0.2">
      <c r="A1281" s="158"/>
      <c r="B1281" s="36"/>
      <c r="C1281" s="43"/>
    </row>
    <row r="1282" spans="1:3" x14ac:dyDescent="0.2">
      <c r="A1282" s="158"/>
      <c r="B1282" s="36"/>
      <c r="C1282" s="43"/>
    </row>
    <row r="1283" spans="1:3" x14ac:dyDescent="0.2">
      <c r="A1283" s="158"/>
      <c r="B1283" s="36"/>
      <c r="C1283" s="43"/>
    </row>
    <row r="1284" spans="1:3" x14ac:dyDescent="0.2">
      <c r="A1284" s="158"/>
      <c r="B1284" s="36"/>
      <c r="C1284" s="43"/>
    </row>
    <row r="1285" spans="1:3" x14ac:dyDescent="0.2">
      <c r="A1285" s="158"/>
      <c r="B1285" s="36"/>
      <c r="C1285" s="43"/>
    </row>
    <row r="1286" spans="1:3" x14ac:dyDescent="0.2">
      <c r="A1286" s="158"/>
      <c r="B1286" s="36"/>
      <c r="C1286" s="43"/>
    </row>
    <row r="1287" spans="1:3" x14ac:dyDescent="0.2">
      <c r="A1287" s="158"/>
      <c r="B1287" s="36"/>
      <c r="C1287" s="43"/>
    </row>
    <row r="1288" spans="1:3" x14ac:dyDescent="0.2">
      <c r="A1288" s="158"/>
      <c r="B1288" s="36"/>
      <c r="C1288" s="43"/>
    </row>
    <row r="1289" spans="1:3" x14ac:dyDescent="0.2">
      <c r="A1289" s="158"/>
      <c r="B1289" s="36"/>
      <c r="C1289" s="43"/>
    </row>
    <row r="1290" spans="1:3" x14ac:dyDescent="0.2">
      <c r="A1290" s="158"/>
      <c r="B1290" s="36"/>
      <c r="C1290" s="43"/>
    </row>
    <row r="1291" spans="1:3" x14ac:dyDescent="0.2">
      <c r="A1291" s="158"/>
      <c r="B1291" s="36"/>
      <c r="C1291" s="43"/>
    </row>
    <row r="1292" spans="1:3" x14ac:dyDescent="0.2">
      <c r="A1292" s="158"/>
      <c r="B1292" s="36"/>
      <c r="C1292" s="43"/>
    </row>
    <row r="1293" spans="1:3" x14ac:dyDescent="0.2">
      <c r="A1293" s="158"/>
      <c r="B1293" s="36"/>
      <c r="C1293" s="43"/>
    </row>
    <row r="1294" spans="1:3" x14ac:dyDescent="0.2">
      <c r="A1294" s="158"/>
      <c r="B1294" s="36"/>
      <c r="C1294" s="43"/>
    </row>
    <row r="1295" spans="1:3" x14ac:dyDescent="0.2">
      <c r="A1295" s="158"/>
      <c r="B1295" s="36"/>
      <c r="C1295" s="43"/>
    </row>
    <row r="1296" spans="1:3" x14ac:dyDescent="0.2">
      <c r="A1296" s="158"/>
      <c r="B1296" s="36"/>
      <c r="C1296" s="43"/>
    </row>
    <row r="1297" spans="1:3" x14ac:dyDescent="0.2">
      <c r="A1297" s="158"/>
      <c r="B1297" s="36"/>
      <c r="C1297" s="43"/>
    </row>
    <row r="1298" spans="1:3" x14ac:dyDescent="0.2">
      <c r="A1298" s="158"/>
      <c r="B1298" s="36"/>
      <c r="C1298" s="43"/>
    </row>
    <row r="1299" spans="1:3" x14ac:dyDescent="0.2">
      <c r="A1299" s="158"/>
      <c r="B1299" s="36"/>
      <c r="C1299" s="43"/>
    </row>
    <row r="1300" spans="1:3" x14ac:dyDescent="0.2">
      <c r="A1300" s="158"/>
      <c r="B1300" s="36"/>
      <c r="C1300" s="43"/>
    </row>
    <row r="1301" spans="1:3" x14ac:dyDescent="0.2">
      <c r="A1301" s="158"/>
      <c r="B1301" s="36"/>
      <c r="C1301" s="43"/>
    </row>
    <row r="1302" spans="1:3" x14ac:dyDescent="0.2">
      <c r="A1302" s="158"/>
      <c r="B1302" s="36"/>
      <c r="C1302" s="43"/>
    </row>
    <row r="1303" spans="1:3" x14ac:dyDescent="0.2">
      <c r="A1303" s="158"/>
      <c r="B1303" s="36"/>
      <c r="C1303" s="43"/>
    </row>
    <row r="1304" spans="1:3" x14ac:dyDescent="0.2">
      <c r="A1304" s="158"/>
      <c r="B1304" s="36"/>
      <c r="C1304" s="43"/>
    </row>
    <row r="1305" spans="1:3" x14ac:dyDescent="0.2">
      <c r="A1305" s="158"/>
      <c r="B1305" s="36"/>
      <c r="C1305" s="43"/>
    </row>
    <row r="1306" spans="1:3" x14ac:dyDescent="0.2">
      <c r="A1306" s="158"/>
      <c r="B1306" s="36"/>
      <c r="C1306" s="43"/>
    </row>
    <row r="1307" spans="1:3" x14ac:dyDescent="0.2">
      <c r="A1307" s="158"/>
      <c r="B1307" s="36"/>
      <c r="C1307" s="43"/>
    </row>
    <row r="1308" spans="1:3" x14ac:dyDescent="0.2">
      <c r="A1308" s="158"/>
      <c r="B1308" s="36"/>
      <c r="C1308" s="43"/>
    </row>
    <row r="1309" spans="1:3" x14ac:dyDescent="0.2">
      <c r="A1309" s="158"/>
      <c r="B1309" s="36"/>
      <c r="C1309" s="43"/>
    </row>
    <row r="1310" spans="1:3" x14ac:dyDescent="0.2">
      <c r="A1310" s="158"/>
      <c r="B1310" s="36"/>
      <c r="C1310" s="43"/>
    </row>
    <row r="1311" spans="1:3" x14ac:dyDescent="0.2">
      <c r="A1311" s="158"/>
      <c r="B1311" s="36"/>
      <c r="C1311" s="43"/>
    </row>
    <row r="1312" spans="1:3" x14ac:dyDescent="0.2">
      <c r="A1312" s="158"/>
      <c r="B1312" s="36"/>
      <c r="C1312" s="43"/>
    </row>
    <row r="1313" spans="1:3" x14ac:dyDescent="0.2">
      <c r="A1313" s="158"/>
      <c r="B1313" s="36"/>
      <c r="C1313" s="43"/>
    </row>
    <row r="1314" spans="1:3" x14ac:dyDescent="0.2">
      <c r="A1314" s="158"/>
      <c r="B1314" s="36"/>
      <c r="C1314" s="43"/>
    </row>
    <row r="1315" spans="1:3" x14ac:dyDescent="0.2">
      <c r="A1315" s="158"/>
      <c r="B1315" s="36"/>
      <c r="C1315" s="43"/>
    </row>
    <row r="1316" spans="1:3" x14ac:dyDescent="0.2">
      <c r="A1316" s="158"/>
      <c r="B1316" s="36"/>
      <c r="C1316" s="43"/>
    </row>
    <row r="1317" spans="1:3" x14ac:dyDescent="0.2">
      <c r="A1317" s="158"/>
      <c r="B1317" s="36"/>
      <c r="C1317" s="43"/>
    </row>
    <row r="1318" spans="1:3" x14ac:dyDescent="0.2">
      <c r="A1318" s="158"/>
      <c r="B1318" s="36"/>
      <c r="C1318" s="43"/>
    </row>
    <row r="1319" spans="1:3" x14ac:dyDescent="0.2">
      <c r="A1319" s="158"/>
      <c r="B1319" s="36"/>
      <c r="C1319" s="43"/>
    </row>
    <row r="1320" spans="1:3" x14ac:dyDescent="0.2">
      <c r="A1320" s="158"/>
      <c r="B1320" s="36"/>
      <c r="C1320" s="43"/>
    </row>
    <row r="1321" spans="1:3" x14ac:dyDescent="0.2">
      <c r="A1321" s="158"/>
      <c r="B1321" s="36"/>
      <c r="C1321" s="43"/>
    </row>
    <row r="1322" spans="1:3" x14ac:dyDescent="0.2">
      <c r="A1322" s="158"/>
      <c r="B1322" s="36"/>
      <c r="C1322" s="43"/>
    </row>
    <row r="1323" spans="1:3" x14ac:dyDescent="0.2">
      <c r="A1323" s="158"/>
      <c r="B1323" s="36"/>
      <c r="C1323" s="43"/>
    </row>
    <row r="1324" spans="1:3" x14ac:dyDescent="0.2">
      <c r="A1324" s="158"/>
      <c r="B1324" s="36"/>
      <c r="C1324" s="43"/>
    </row>
    <row r="1325" spans="1:3" x14ac:dyDescent="0.2">
      <c r="A1325" s="158"/>
      <c r="B1325" s="36"/>
      <c r="C1325" s="43"/>
    </row>
    <row r="1326" spans="1:3" x14ac:dyDescent="0.2">
      <c r="A1326" s="158"/>
      <c r="B1326" s="36"/>
      <c r="C1326" s="43"/>
    </row>
    <row r="1327" spans="1:3" x14ac:dyDescent="0.2">
      <c r="A1327" s="158"/>
      <c r="B1327" s="36"/>
      <c r="C1327" s="43"/>
    </row>
    <row r="1328" spans="1:3" x14ac:dyDescent="0.2">
      <c r="A1328" s="158"/>
      <c r="B1328" s="36"/>
      <c r="C1328" s="43"/>
    </row>
    <row r="1329" spans="1:3" x14ac:dyDescent="0.2">
      <c r="A1329" s="158"/>
      <c r="B1329" s="36"/>
      <c r="C1329" s="43"/>
    </row>
    <row r="1330" spans="1:3" x14ac:dyDescent="0.2">
      <c r="A1330" s="158"/>
      <c r="B1330" s="36"/>
      <c r="C1330" s="43"/>
    </row>
    <row r="1331" spans="1:3" x14ac:dyDescent="0.2">
      <c r="A1331" s="158"/>
      <c r="B1331" s="36"/>
      <c r="C1331" s="43"/>
    </row>
    <row r="1332" spans="1:3" x14ac:dyDescent="0.2">
      <c r="A1332" s="158"/>
      <c r="B1332" s="36"/>
      <c r="C1332" s="43"/>
    </row>
    <row r="1333" spans="1:3" x14ac:dyDescent="0.2">
      <c r="A1333" s="158"/>
      <c r="B1333" s="36"/>
      <c r="C1333" s="43"/>
    </row>
    <row r="1334" spans="1:3" x14ac:dyDescent="0.2">
      <c r="A1334" s="158"/>
      <c r="B1334" s="36"/>
      <c r="C1334" s="43"/>
    </row>
    <row r="1335" spans="1:3" x14ac:dyDescent="0.2">
      <c r="A1335" s="158"/>
      <c r="B1335" s="36"/>
      <c r="C1335" s="43"/>
    </row>
    <row r="1336" spans="1:3" x14ac:dyDescent="0.2">
      <c r="A1336" s="158"/>
      <c r="B1336" s="36"/>
      <c r="C1336" s="43"/>
    </row>
    <row r="1337" spans="1:3" x14ac:dyDescent="0.2">
      <c r="A1337" s="158"/>
      <c r="B1337" s="36"/>
      <c r="C1337" s="43"/>
    </row>
    <row r="1338" spans="1:3" x14ac:dyDescent="0.2">
      <c r="A1338" s="158"/>
      <c r="B1338" s="36"/>
      <c r="C1338" s="43"/>
    </row>
    <row r="1339" spans="1:3" x14ac:dyDescent="0.2">
      <c r="A1339" s="158"/>
      <c r="B1339" s="36"/>
      <c r="C1339" s="43"/>
    </row>
    <row r="1340" spans="1:3" x14ac:dyDescent="0.2">
      <c r="A1340" s="158"/>
      <c r="B1340" s="36"/>
      <c r="C1340" s="43"/>
    </row>
    <row r="1341" spans="1:3" x14ac:dyDescent="0.2">
      <c r="A1341" s="158"/>
      <c r="B1341" s="36"/>
      <c r="C1341" s="43"/>
    </row>
    <row r="1342" spans="1:3" x14ac:dyDescent="0.2">
      <c r="A1342" s="158"/>
      <c r="B1342" s="36"/>
      <c r="C1342" s="43"/>
    </row>
    <row r="1343" spans="1:3" x14ac:dyDescent="0.2">
      <c r="A1343" s="158"/>
      <c r="B1343" s="36"/>
      <c r="C1343" s="43"/>
    </row>
    <row r="1344" spans="1:3" x14ac:dyDescent="0.2">
      <c r="A1344" s="158"/>
      <c r="B1344" s="36"/>
      <c r="C1344" s="43"/>
    </row>
    <row r="1345" spans="1:3" x14ac:dyDescent="0.2">
      <c r="A1345" s="158"/>
      <c r="B1345" s="36"/>
      <c r="C1345" s="43"/>
    </row>
    <row r="1346" spans="1:3" x14ac:dyDescent="0.2">
      <c r="A1346" s="158"/>
      <c r="B1346" s="36"/>
      <c r="C1346" s="43"/>
    </row>
    <row r="1347" spans="1:3" x14ac:dyDescent="0.2">
      <c r="A1347" s="158"/>
      <c r="B1347" s="36"/>
      <c r="C1347" s="43"/>
    </row>
    <row r="1348" spans="1:3" x14ac:dyDescent="0.2">
      <c r="A1348" s="158"/>
      <c r="B1348" s="36"/>
      <c r="C1348" s="43"/>
    </row>
    <row r="1349" spans="1:3" x14ac:dyDescent="0.2">
      <c r="A1349" s="158"/>
      <c r="B1349" s="36"/>
      <c r="C1349" s="43"/>
    </row>
    <row r="1350" spans="1:3" x14ac:dyDescent="0.2">
      <c r="A1350" s="158"/>
      <c r="B1350" s="36"/>
      <c r="C1350" s="43"/>
    </row>
    <row r="1351" spans="1:3" x14ac:dyDescent="0.2">
      <c r="A1351" s="158"/>
      <c r="B1351" s="36"/>
      <c r="C1351" s="43"/>
    </row>
    <row r="1352" spans="1:3" x14ac:dyDescent="0.2">
      <c r="A1352" s="158"/>
      <c r="B1352" s="36"/>
      <c r="C1352" s="43"/>
    </row>
    <row r="1353" spans="1:3" x14ac:dyDescent="0.2">
      <c r="A1353" s="158"/>
      <c r="B1353" s="36"/>
      <c r="C1353" s="43"/>
    </row>
    <row r="1354" spans="1:3" x14ac:dyDescent="0.2">
      <c r="A1354" s="158"/>
      <c r="B1354" s="36"/>
      <c r="C1354" s="43"/>
    </row>
    <row r="1355" spans="1:3" x14ac:dyDescent="0.2">
      <c r="A1355" s="158"/>
      <c r="B1355" s="36"/>
      <c r="C1355" s="43"/>
    </row>
    <row r="1356" spans="1:3" x14ac:dyDescent="0.2">
      <c r="A1356" s="158"/>
      <c r="B1356" s="36"/>
      <c r="C1356" s="43"/>
    </row>
    <row r="1357" spans="1:3" x14ac:dyDescent="0.2">
      <c r="A1357" s="158"/>
      <c r="B1357" s="36"/>
      <c r="C1357" s="43"/>
    </row>
    <row r="1358" spans="1:3" x14ac:dyDescent="0.2">
      <c r="A1358" s="158"/>
      <c r="B1358" s="36"/>
      <c r="C1358" s="43"/>
    </row>
    <row r="1359" spans="1:3" x14ac:dyDescent="0.2">
      <c r="A1359" s="158"/>
      <c r="B1359" s="36"/>
      <c r="C1359" s="43"/>
    </row>
    <row r="1360" spans="1:3" x14ac:dyDescent="0.2">
      <c r="A1360" s="158"/>
      <c r="B1360" s="36"/>
      <c r="C1360" s="43"/>
    </row>
    <row r="1361" spans="1:3" x14ac:dyDescent="0.2">
      <c r="A1361" s="158"/>
      <c r="B1361" s="36"/>
      <c r="C1361" s="43"/>
    </row>
    <row r="1362" spans="1:3" x14ac:dyDescent="0.2">
      <c r="A1362" s="158"/>
      <c r="B1362" s="36"/>
      <c r="C1362" s="43"/>
    </row>
    <row r="1363" spans="1:3" x14ac:dyDescent="0.2">
      <c r="A1363" s="158"/>
      <c r="B1363" s="36"/>
      <c r="C1363" s="43"/>
    </row>
    <row r="1364" spans="1:3" x14ac:dyDescent="0.2">
      <c r="A1364" s="158"/>
      <c r="B1364" s="36"/>
      <c r="C1364" s="43"/>
    </row>
    <row r="1365" spans="1:3" x14ac:dyDescent="0.2">
      <c r="A1365" s="158"/>
      <c r="B1365" s="36"/>
      <c r="C1365" s="43"/>
    </row>
    <row r="1366" spans="1:3" x14ac:dyDescent="0.2">
      <c r="A1366" s="158"/>
      <c r="B1366" s="36"/>
      <c r="C1366" s="43"/>
    </row>
    <row r="1367" spans="1:3" x14ac:dyDescent="0.2">
      <c r="A1367" s="158"/>
      <c r="B1367" s="36"/>
      <c r="C1367" s="43"/>
    </row>
    <row r="1368" spans="1:3" x14ac:dyDescent="0.2">
      <c r="A1368" s="158"/>
      <c r="B1368" s="36"/>
      <c r="C1368" s="43"/>
    </row>
    <row r="1369" spans="1:3" x14ac:dyDescent="0.2">
      <c r="A1369" s="158"/>
      <c r="B1369" s="36"/>
      <c r="C1369" s="43"/>
    </row>
    <row r="1370" spans="1:3" x14ac:dyDescent="0.2">
      <c r="A1370" s="158"/>
      <c r="B1370" s="36"/>
      <c r="C1370" s="43"/>
    </row>
    <row r="1371" spans="1:3" x14ac:dyDescent="0.2">
      <c r="A1371" s="158"/>
      <c r="B1371" s="36"/>
      <c r="C1371" s="43"/>
    </row>
    <row r="1372" spans="1:3" x14ac:dyDescent="0.2">
      <c r="A1372" s="158"/>
      <c r="B1372" s="36"/>
      <c r="C1372" s="43"/>
    </row>
    <row r="1373" spans="1:3" x14ac:dyDescent="0.2">
      <c r="A1373" s="158"/>
      <c r="B1373" s="36"/>
      <c r="C1373" s="43"/>
    </row>
    <row r="1374" spans="1:3" x14ac:dyDescent="0.2">
      <c r="A1374" s="158"/>
      <c r="B1374" s="36"/>
      <c r="C1374" s="43"/>
    </row>
    <row r="1375" spans="1:3" x14ac:dyDescent="0.2">
      <c r="A1375" s="158"/>
      <c r="B1375" s="36"/>
      <c r="C1375" s="43"/>
    </row>
    <row r="1376" spans="1:3" x14ac:dyDescent="0.2">
      <c r="A1376" s="158"/>
      <c r="B1376" s="36"/>
      <c r="C1376" s="43"/>
    </row>
    <row r="1377" spans="1:3" x14ac:dyDescent="0.2">
      <c r="A1377" s="158"/>
      <c r="B1377" s="36"/>
      <c r="C1377" s="43"/>
    </row>
    <row r="1378" spans="1:3" x14ac:dyDescent="0.2">
      <c r="A1378" s="158"/>
      <c r="B1378" s="36"/>
      <c r="C1378" s="43"/>
    </row>
    <row r="1379" spans="1:3" x14ac:dyDescent="0.2">
      <c r="A1379" s="158"/>
      <c r="B1379" s="36"/>
      <c r="C1379" s="43"/>
    </row>
    <row r="1380" spans="1:3" x14ac:dyDescent="0.2">
      <c r="A1380" s="158"/>
      <c r="B1380" s="36"/>
      <c r="C1380" s="43"/>
    </row>
    <row r="1381" spans="1:3" x14ac:dyDescent="0.2">
      <c r="A1381" s="158"/>
      <c r="B1381" s="36"/>
      <c r="C1381" s="43"/>
    </row>
    <row r="1382" spans="1:3" x14ac:dyDescent="0.2">
      <c r="A1382" s="158"/>
      <c r="B1382" s="36"/>
      <c r="C1382" s="43"/>
    </row>
    <row r="1383" spans="1:3" x14ac:dyDescent="0.2">
      <c r="A1383" s="158"/>
      <c r="B1383" s="36"/>
      <c r="C1383" s="43"/>
    </row>
    <row r="1384" spans="1:3" x14ac:dyDescent="0.2">
      <c r="A1384" s="158"/>
      <c r="B1384" s="36"/>
      <c r="C1384" s="43"/>
    </row>
    <row r="1385" spans="1:3" x14ac:dyDescent="0.2">
      <c r="A1385" s="158"/>
      <c r="B1385" s="36"/>
      <c r="C1385" s="43"/>
    </row>
    <row r="1386" spans="1:3" x14ac:dyDescent="0.2">
      <c r="A1386" s="158"/>
      <c r="B1386" s="36"/>
      <c r="C1386" s="43"/>
    </row>
    <row r="1387" spans="1:3" x14ac:dyDescent="0.2">
      <c r="A1387" s="158"/>
      <c r="B1387" s="36"/>
      <c r="C1387" s="43"/>
    </row>
    <row r="1388" spans="1:3" x14ac:dyDescent="0.2">
      <c r="A1388" s="158"/>
      <c r="B1388" s="36"/>
      <c r="C1388" s="43"/>
    </row>
    <row r="1389" spans="1:3" x14ac:dyDescent="0.2">
      <c r="A1389" s="158"/>
      <c r="B1389" s="36"/>
      <c r="C1389" s="43"/>
    </row>
    <row r="1390" spans="1:3" x14ac:dyDescent="0.2">
      <c r="A1390" s="158"/>
      <c r="B1390" s="36"/>
      <c r="C1390" s="43"/>
    </row>
    <row r="1391" spans="1:3" x14ac:dyDescent="0.2">
      <c r="A1391" s="158"/>
      <c r="B1391" s="36"/>
      <c r="C1391" s="43"/>
    </row>
    <row r="1392" spans="1:3" x14ac:dyDescent="0.2">
      <c r="A1392" s="158"/>
      <c r="B1392" s="36"/>
      <c r="C1392" s="43"/>
    </row>
    <row r="1393" spans="1:3" x14ac:dyDescent="0.2">
      <c r="A1393" s="158"/>
      <c r="B1393" s="36"/>
      <c r="C1393" s="43"/>
    </row>
    <row r="1394" spans="1:3" x14ac:dyDescent="0.2">
      <c r="A1394" s="158"/>
      <c r="B1394" s="36"/>
      <c r="C1394" s="43"/>
    </row>
    <row r="1395" spans="1:3" x14ac:dyDescent="0.2">
      <c r="A1395" s="158"/>
      <c r="B1395" s="36"/>
      <c r="C1395" s="43"/>
    </row>
    <row r="1396" spans="1:3" x14ac:dyDescent="0.2">
      <c r="A1396" s="158"/>
      <c r="B1396" s="36"/>
      <c r="C1396" s="43"/>
    </row>
    <row r="1397" spans="1:3" x14ac:dyDescent="0.2">
      <c r="A1397" s="158"/>
      <c r="B1397" s="36"/>
      <c r="C1397" s="43"/>
    </row>
    <row r="1398" spans="1:3" x14ac:dyDescent="0.2">
      <c r="A1398" s="158"/>
      <c r="B1398" s="36"/>
      <c r="C1398" s="43"/>
    </row>
    <row r="1399" spans="1:3" x14ac:dyDescent="0.2">
      <c r="A1399" s="158"/>
      <c r="B1399" s="36"/>
      <c r="C1399" s="43"/>
    </row>
    <row r="1400" spans="1:3" x14ac:dyDescent="0.2">
      <c r="A1400" s="158"/>
      <c r="B1400" s="36"/>
      <c r="C1400" s="43"/>
    </row>
    <row r="1401" spans="1:3" x14ac:dyDescent="0.2">
      <c r="A1401" s="158"/>
      <c r="B1401" s="36"/>
      <c r="C1401" s="43"/>
    </row>
    <row r="1402" spans="1:3" x14ac:dyDescent="0.2">
      <c r="A1402" s="158"/>
      <c r="B1402" s="36"/>
      <c r="C1402" s="43"/>
    </row>
    <row r="1403" spans="1:3" x14ac:dyDescent="0.2">
      <c r="A1403" s="158"/>
      <c r="B1403" s="36"/>
      <c r="C1403" s="43"/>
    </row>
    <row r="1404" spans="1:3" x14ac:dyDescent="0.2">
      <c r="A1404" s="158"/>
      <c r="B1404" s="36"/>
      <c r="C1404" s="43"/>
    </row>
    <row r="1405" spans="1:3" x14ac:dyDescent="0.2">
      <c r="A1405" s="158"/>
      <c r="B1405" s="36"/>
      <c r="C1405" s="43"/>
    </row>
    <row r="1406" spans="1:3" x14ac:dyDescent="0.2">
      <c r="A1406" s="158"/>
      <c r="B1406" s="36"/>
      <c r="C1406" s="43"/>
    </row>
    <row r="1407" spans="1:3" x14ac:dyDescent="0.2">
      <c r="A1407" s="158"/>
      <c r="B1407" s="36"/>
      <c r="C1407" s="43"/>
    </row>
    <row r="1408" spans="1:3" x14ac:dyDescent="0.2">
      <c r="A1408" s="158"/>
      <c r="B1408" s="36"/>
      <c r="C1408" s="43"/>
    </row>
    <row r="1409" spans="1:3" x14ac:dyDescent="0.2">
      <c r="A1409" s="158"/>
      <c r="B1409" s="36"/>
      <c r="C1409" s="43"/>
    </row>
    <row r="1410" spans="1:3" x14ac:dyDescent="0.2">
      <c r="A1410" s="158"/>
      <c r="B1410" s="36"/>
      <c r="C1410" s="43"/>
    </row>
    <row r="1411" spans="1:3" x14ac:dyDescent="0.2">
      <c r="A1411" s="158"/>
      <c r="B1411" s="36"/>
      <c r="C1411" s="43"/>
    </row>
    <row r="1412" spans="1:3" x14ac:dyDescent="0.2">
      <c r="A1412" s="158"/>
      <c r="B1412" s="36"/>
      <c r="C1412" s="43"/>
    </row>
    <row r="1413" spans="1:3" x14ac:dyDescent="0.2">
      <c r="A1413" s="158"/>
      <c r="B1413" s="36"/>
      <c r="C1413" s="43"/>
    </row>
    <row r="1414" spans="1:3" x14ac:dyDescent="0.2">
      <c r="A1414" s="158"/>
      <c r="B1414" s="36"/>
      <c r="C1414" s="43"/>
    </row>
    <row r="1415" spans="1:3" x14ac:dyDescent="0.2">
      <c r="A1415" s="158"/>
      <c r="B1415" s="36"/>
      <c r="C1415" s="43"/>
    </row>
    <row r="1416" spans="1:3" x14ac:dyDescent="0.2">
      <c r="A1416" s="158"/>
      <c r="B1416" s="36"/>
      <c r="C1416" s="43"/>
    </row>
    <row r="1417" spans="1:3" x14ac:dyDescent="0.2">
      <c r="A1417" s="158"/>
      <c r="B1417" s="36"/>
      <c r="C1417" s="43"/>
    </row>
    <row r="1418" spans="1:3" x14ac:dyDescent="0.2">
      <c r="A1418" s="158"/>
      <c r="B1418" s="36"/>
      <c r="C1418" s="43"/>
    </row>
    <row r="1419" spans="1:3" x14ac:dyDescent="0.2">
      <c r="A1419" s="158"/>
      <c r="B1419" s="36"/>
      <c r="C1419" s="43"/>
    </row>
    <row r="1420" spans="1:3" x14ac:dyDescent="0.2">
      <c r="A1420" s="158"/>
      <c r="B1420" s="36"/>
      <c r="C1420" s="43"/>
    </row>
    <row r="1421" spans="1:3" x14ac:dyDescent="0.2">
      <c r="A1421" s="158"/>
      <c r="B1421" s="36"/>
      <c r="C1421" s="43"/>
    </row>
    <row r="1422" spans="1:3" x14ac:dyDescent="0.2">
      <c r="A1422" s="158"/>
      <c r="B1422" s="36"/>
      <c r="C1422" s="43"/>
    </row>
    <row r="1423" spans="1:3" x14ac:dyDescent="0.2">
      <c r="A1423" s="158"/>
      <c r="B1423" s="36"/>
      <c r="C1423" s="43"/>
    </row>
    <row r="1424" spans="1:3" x14ac:dyDescent="0.2">
      <c r="A1424" s="158"/>
      <c r="B1424" s="36"/>
      <c r="C1424" s="43"/>
    </row>
    <row r="1425" spans="1:3" x14ac:dyDescent="0.2">
      <c r="A1425" s="158"/>
      <c r="B1425" s="36"/>
      <c r="C1425" s="43"/>
    </row>
    <row r="1426" spans="1:3" x14ac:dyDescent="0.2">
      <c r="A1426" s="158"/>
      <c r="B1426" s="36"/>
      <c r="C1426" s="43"/>
    </row>
    <row r="1427" spans="1:3" x14ac:dyDescent="0.2">
      <c r="A1427" s="158"/>
      <c r="B1427" s="36"/>
      <c r="C1427" s="43"/>
    </row>
    <row r="1428" spans="1:3" x14ac:dyDescent="0.2">
      <c r="A1428" s="158"/>
      <c r="B1428" s="36"/>
      <c r="C1428" s="43"/>
    </row>
    <row r="1429" spans="1:3" x14ac:dyDescent="0.2">
      <c r="A1429" s="158"/>
      <c r="B1429" s="36"/>
      <c r="C1429" s="43"/>
    </row>
    <row r="1430" spans="1:3" x14ac:dyDescent="0.2">
      <c r="A1430" s="158"/>
      <c r="B1430" s="36"/>
      <c r="C1430" s="43"/>
    </row>
    <row r="1431" spans="1:3" x14ac:dyDescent="0.2">
      <c r="A1431" s="158"/>
      <c r="B1431" s="36"/>
      <c r="C1431" s="43"/>
    </row>
    <row r="1432" spans="1:3" x14ac:dyDescent="0.2">
      <c r="A1432" s="158"/>
      <c r="B1432" s="36"/>
      <c r="C1432" s="43"/>
    </row>
    <row r="1433" spans="1:3" x14ac:dyDescent="0.2">
      <c r="A1433" s="158"/>
      <c r="B1433" s="36"/>
      <c r="C1433" s="43"/>
    </row>
    <row r="1434" spans="1:3" x14ac:dyDescent="0.2">
      <c r="A1434" s="158"/>
      <c r="B1434" s="36"/>
      <c r="C1434" s="43"/>
    </row>
    <row r="1435" spans="1:3" x14ac:dyDescent="0.2">
      <c r="A1435" s="158"/>
      <c r="B1435" s="36"/>
      <c r="C1435" s="43"/>
    </row>
    <row r="1436" spans="1:3" x14ac:dyDescent="0.2">
      <c r="A1436" s="158"/>
      <c r="B1436" s="36"/>
      <c r="C1436" s="43"/>
    </row>
    <row r="1437" spans="1:3" x14ac:dyDescent="0.2">
      <c r="A1437" s="158"/>
      <c r="B1437" s="36"/>
      <c r="C1437" s="43"/>
    </row>
    <row r="1438" spans="1:3" x14ac:dyDescent="0.2">
      <c r="A1438" s="158"/>
      <c r="B1438" s="36"/>
      <c r="C1438" s="43"/>
    </row>
    <row r="1439" spans="1:3" x14ac:dyDescent="0.2">
      <c r="A1439" s="158"/>
      <c r="B1439" s="36"/>
      <c r="C1439" s="43"/>
    </row>
    <row r="1440" spans="1:3" x14ac:dyDescent="0.2">
      <c r="A1440" s="158"/>
      <c r="B1440" s="36"/>
      <c r="C1440" s="43"/>
    </row>
    <row r="1441" spans="1:3" x14ac:dyDescent="0.2">
      <c r="A1441" s="158"/>
      <c r="B1441" s="36"/>
      <c r="C1441" s="43"/>
    </row>
    <row r="1442" spans="1:3" x14ac:dyDescent="0.2">
      <c r="A1442" s="158"/>
      <c r="B1442" s="36"/>
      <c r="C1442" s="43"/>
    </row>
    <row r="1443" spans="1:3" x14ac:dyDescent="0.2">
      <c r="A1443" s="158"/>
      <c r="B1443" s="36"/>
      <c r="C1443" s="43"/>
    </row>
    <row r="1444" spans="1:3" x14ac:dyDescent="0.2">
      <c r="A1444" s="158"/>
      <c r="B1444" s="36"/>
      <c r="C1444" s="43"/>
    </row>
    <row r="1445" spans="1:3" x14ac:dyDescent="0.2">
      <c r="A1445" s="158"/>
      <c r="B1445" s="36"/>
      <c r="C1445" s="43"/>
    </row>
    <row r="1446" spans="1:3" x14ac:dyDescent="0.2">
      <c r="A1446" s="158"/>
      <c r="B1446" s="36"/>
      <c r="C1446" s="43"/>
    </row>
    <row r="1447" spans="1:3" x14ac:dyDescent="0.2">
      <c r="A1447" s="158"/>
      <c r="B1447" s="36"/>
      <c r="C1447" s="43"/>
    </row>
    <row r="1448" spans="1:3" x14ac:dyDescent="0.2">
      <c r="A1448" s="158"/>
      <c r="B1448" s="36"/>
      <c r="C1448" s="43"/>
    </row>
    <row r="1449" spans="1:3" x14ac:dyDescent="0.2">
      <c r="A1449" s="158"/>
      <c r="B1449" s="36"/>
      <c r="C1449" s="43"/>
    </row>
    <row r="1450" spans="1:3" x14ac:dyDescent="0.2">
      <c r="A1450" s="158"/>
      <c r="B1450" s="36"/>
      <c r="C1450" s="43"/>
    </row>
    <row r="1451" spans="1:3" x14ac:dyDescent="0.2">
      <c r="A1451" s="158"/>
      <c r="B1451" s="36"/>
      <c r="C1451" s="43"/>
    </row>
    <row r="1452" spans="1:3" x14ac:dyDescent="0.2">
      <c r="A1452" s="158"/>
      <c r="B1452" s="36"/>
      <c r="C1452" s="43"/>
    </row>
    <row r="1453" spans="1:3" x14ac:dyDescent="0.2">
      <c r="A1453" s="158"/>
      <c r="B1453" s="36"/>
      <c r="C1453" s="43"/>
    </row>
    <row r="1454" spans="1:3" x14ac:dyDescent="0.2">
      <c r="A1454" s="158"/>
      <c r="B1454" s="36"/>
      <c r="C1454" s="43"/>
    </row>
    <row r="1455" spans="1:3" x14ac:dyDescent="0.2">
      <c r="A1455" s="158"/>
      <c r="B1455" s="36"/>
      <c r="C1455" s="43"/>
    </row>
    <row r="1456" spans="1:3" x14ac:dyDescent="0.2">
      <c r="A1456" s="158"/>
      <c r="B1456" s="36"/>
      <c r="C1456" s="43"/>
    </row>
    <row r="1457" spans="1:3" x14ac:dyDescent="0.2">
      <c r="A1457" s="158"/>
      <c r="B1457" s="36"/>
      <c r="C1457" s="43"/>
    </row>
    <row r="1458" spans="1:3" x14ac:dyDescent="0.2">
      <c r="A1458" s="158"/>
      <c r="B1458" s="36"/>
      <c r="C1458" s="43"/>
    </row>
    <row r="1459" spans="1:3" x14ac:dyDescent="0.2">
      <c r="A1459" s="158"/>
      <c r="B1459" s="36"/>
      <c r="C1459" s="43"/>
    </row>
    <row r="1460" spans="1:3" x14ac:dyDescent="0.2">
      <c r="A1460" s="158"/>
      <c r="B1460" s="36"/>
      <c r="C1460" s="43"/>
    </row>
    <row r="1461" spans="1:3" x14ac:dyDescent="0.2">
      <c r="A1461" s="158"/>
      <c r="B1461" s="36"/>
      <c r="C1461" s="43"/>
    </row>
    <row r="1462" spans="1:3" x14ac:dyDescent="0.2">
      <c r="A1462" s="158"/>
      <c r="B1462" s="36"/>
      <c r="C1462" s="43"/>
    </row>
    <row r="1463" spans="1:3" x14ac:dyDescent="0.2">
      <c r="A1463" s="158"/>
      <c r="B1463" s="36"/>
      <c r="C1463" s="43"/>
    </row>
    <row r="1464" spans="1:3" x14ac:dyDescent="0.2">
      <c r="A1464" s="158"/>
      <c r="B1464" s="36"/>
      <c r="C1464" s="43"/>
    </row>
    <row r="1465" spans="1:3" x14ac:dyDescent="0.2">
      <c r="A1465" s="158"/>
      <c r="B1465" s="36"/>
      <c r="C1465" s="43"/>
    </row>
    <row r="1466" spans="1:3" x14ac:dyDescent="0.2">
      <c r="A1466" s="158"/>
      <c r="B1466" s="36"/>
      <c r="C1466" s="43"/>
    </row>
    <row r="1467" spans="1:3" x14ac:dyDescent="0.2">
      <c r="A1467" s="158"/>
      <c r="B1467" s="36"/>
      <c r="C1467" s="43"/>
    </row>
    <row r="1468" spans="1:3" x14ac:dyDescent="0.2">
      <c r="A1468" s="158"/>
      <c r="B1468" s="36"/>
      <c r="C1468" s="43"/>
    </row>
    <row r="1469" spans="1:3" x14ac:dyDescent="0.2">
      <c r="A1469" s="158"/>
      <c r="B1469" s="36"/>
      <c r="C1469" s="43"/>
    </row>
    <row r="1470" spans="1:3" x14ac:dyDescent="0.2">
      <c r="A1470" s="158"/>
      <c r="B1470" s="36"/>
      <c r="C1470" s="43"/>
    </row>
    <row r="1471" spans="1:3" x14ac:dyDescent="0.2">
      <c r="A1471" s="158"/>
      <c r="B1471" s="36"/>
      <c r="C1471" s="43"/>
    </row>
    <row r="1472" spans="1:3" x14ac:dyDescent="0.2">
      <c r="A1472" s="158"/>
      <c r="B1472" s="36"/>
      <c r="C1472" s="43"/>
    </row>
    <row r="1473" spans="1:3" x14ac:dyDescent="0.2">
      <c r="A1473" s="158"/>
      <c r="B1473" s="36"/>
      <c r="C1473" s="43"/>
    </row>
    <row r="1474" spans="1:3" x14ac:dyDescent="0.2">
      <c r="A1474" s="158"/>
      <c r="B1474" s="36"/>
      <c r="C1474" s="43"/>
    </row>
    <row r="1475" spans="1:3" x14ac:dyDescent="0.2">
      <c r="A1475" s="158"/>
      <c r="B1475" s="36"/>
      <c r="C1475" s="43"/>
    </row>
    <row r="1476" spans="1:3" x14ac:dyDescent="0.2">
      <c r="A1476" s="158"/>
      <c r="B1476" s="36"/>
      <c r="C1476" s="43"/>
    </row>
    <row r="1477" spans="1:3" x14ac:dyDescent="0.2">
      <c r="A1477" s="158"/>
      <c r="B1477" s="36"/>
      <c r="C1477" s="43"/>
    </row>
    <row r="1478" spans="1:3" x14ac:dyDescent="0.2">
      <c r="A1478" s="158"/>
      <c r="B1478" s="36"/>
      <c r="C1478" s="43"/>
    </row>
    <row r="1479" spans="1:3" x14ac:dyDescent="0.2">
      <c r="A1479" s="158"/>
      <c r="B1479" s="36"/>
      <c r="C1479" s="43"/>
    </row>
    <row r="1480" spans="1:3" x14ac:dyDescent="0.2">
      <c r="A1480" s="158"/>
      <c r="B1480" s="36"/>
      <c r="C1480" s="43"/>
    </row>
    <row r="1481" spans="1:3" x14ac:dyDescent="0.2">
      <c r="A1481" s="158"/>
      <c r="B1481" s="36"/>
      <c r="C1481" s="43"/>
    </row>
    <row r="1482" spans="1:3" x14ac:dyDescent="0.2">
      <c r="A1482" s="158"/>
      <c r="B1482" s="36"/>
      <c r="C1482" s="43"/>
    </row>
    <row r="1483" spans="1:3" x14ac:dyDescent="0.2">
      <c r="A1483" s="158"/>
      <c r="B1483" s="36"/>
      <c r="C1483" s="43"/>
    </row>
    <row r="1484" spans="1:3" x14ac:dyDescent="0.2">
      <c r="A1484" s="158"/>
      <c r="B1484" s="36"/>
      <c r="C1484" s="43"/>
    </row>
    <row r="1485" spans="1:3" x14ac:dyDescent="0.2">
      <c r="A1485" s="158"/>
      <c r="B1485" s="36"/>
      <c r="C1485" s="43"/>
    </row>
    <row r="1486" spans="1:3" x14ac:dyDescent="0.2">
      <c r="A1486" s="158"/>
      <c r="B1486" s="36"/>
      <c r="C1486" s="43"/>
    </row>
    <row r="1487" spans="1:3" x14ac:dyDescent="0.2">
      <c r="A1487" s="158"/>
      <c r="B1487" s="36"/>
      <c r="C1487" s="43"/>
    </row>
    <row r="1488" spans="1:3" x14ac:dyDescent="0.2">
      <c r="A1488" s="158"/>
      <c r="B1488" s="36"/>
      <c r="C1488" s="43"/>
    </row>
    <row r="1489" spans="1:3" x14ac:dyDescent="0.2">
      <c r="A1489" s="158"/>
      <c r="B1489" s="36"/>
      <c r="C1489" s="43"/>
    </row>
    <row r="1490" spans="1:3" x14ac:dyDescent="0.2">
      <c r="A1490" s="158"/>
      <c r="B1490" s="36"/>
      <c r="C1490" s="43"/>
    </row>
    <row r="1491" spans="1:3" x14ac:dyDescent="0.2">
      <c r="A1491" s="158"/>
      <c r="B1491" s="36"/>
      <c r="C1491" s="43"/>
    </row>
    <row r="1492" spans="1:3" x14ac:dyDescent="0.2">
      <c r="A1492" s="158"/>
      <c r="B1492" s="36"/>
      <c r="C1492" s="43"/>
    </row>
    <row r="1493" spans="1:3" x14ac:dyDescent="0.2">
      <c r="A1493" s="158"/>
      <c r="B1493" s="36"/>
      <c r="C1493" s="43"/>
    </row>
    <row r="1494" spans="1:3" x14ac:dyDescent="0.2">
      <c r="A1494" s="158"/>
      <c r="B1494" s="36"/>
      <c r="C1494" s="43"/>
    </row>
    <row r="1495" spans="1:3" x14ac:dyDescent="0.2">
      <c r="A1495" s="158"/>
      <c r="B1495" s="36"/>
      <c r="C1495" s="43"/>
    </row>
    <row r="1496" spans="1:3" x14ac:dyDescent="0.2">
      <c r="A1496" s="158"/>
      <c r="B1496" s="36"/>
      <c r="C1496" s="43"/>
    </row>
    <row r="1497" spans="1:3" x14ac:dyDescent="0.2">
      <c r="A1497" s="158"/>
      <c r="B1497" s="36"/>
      <c r="C1497" s="43"/>
    </row>
    <row r="1498" spans="1:3" x14ac:dyDescent="0.2">
      <c r="A1498" s="158"/>
      <c r="B1498" s="36"/>
      <c r="C1498" s="43"/>
    </row>
    <row r="1499" spans="1:3" x14ac:dyDescent="0.2">
      <c r="A1499" s="158"/>
      <c r="B1499" s="36"/>
      <c r="C1499" s="43"/>
    </row>
    <row r="1500" spans="1:3" x14ac:dyDescent="0.2">
      <c r="A1500" s="158"/>
      <c r="B1500" s="36"/>
      <c r="C1500" s="43"/>
    </row>
    <row r="1501" spans="1:3" x14ac:dyDescent="0.2">
      <c r="A1501" s="158"/>
      <c r="B1501" s="36"/>
      <c r="C1501" s="43"/>
    </row>
    <row r="1502" spans="1:3" x14ac:dyDescent="0.2">
      <c r="A1502" s="158"/>
      <c r="B1502" s="36"/>
      <c r="C1502" s="43"/>
    </row>
    <row r="1503" spans="1:3" x14ac:dyDescent="0.2">
      <c r="A1503" s="158"/>
      <c r="B1503" s="36"/>
      <c r="C1503" s="43"/>
    </row>
    <row r="1504" spans="1:3" x14ac:dyDescent="0.2">
      <c r="A1504" s="158"/>
      <c r="B1504" s="36"/>
      <c r="C1504" s="43"/>
    </row>
    <row r="1505" spans="1:3" x14ac:dyDescent="0.2">
      <c r="A1505" s="158"/>
      <c r="B1505" s="36"/>
      <c r="C1505" s="43"/>
    </row>
    <row r="1506" spans="1:3" x14ac:dyDescent="0.2">
      <c r="A1506" s="158"/>
      <c r="B1506" s="36"/>
      <c r="C1506" s="43"/>
    </row>
    <row r="1507" spans="1:3" x14ac:dyDescent="0.2">
      <c r="A1507" s="158"/>
      <c r="B1507" s="36"/>
      <c r="C1507" s="43"/>
    </row>
    <row r="1508" spans="1:3" x14ac:dyDescent="0.2">
      <c r="A1508" s="158"/>
      <c r="B1508" s="36"/>
      <c r="C1508" s="43"/>
    </row>
    <row r="1509" spans="1:3" x14ac:dyDescent="0.2">
      <c r="A1509" s="158"/>
      <c r="B1509" s="36"/>
      <c r="C1509" s="43"/>
    </row>
    <row r="1510" spans="1:3" x14ac:dyDescent="0.2">
      <c r="A1510" s="158"/>
      <c r="B1510" s="36"/>
      <c r="C1510" s="43"/>
    </row>
    <row r="1511" spans="1:3" x14ac:dyDescent="0.2">
      <c r="A1511" s="158"/>
      <c r="B1511" s="36"/>
      <c r="C1511" s="43"/>
    </row>
    <row r="1512" spans="1:3" x14ac:dyDescent="0.2">
      <c r="A1512" s="158"/>
      <c r="B1512" s="36"/>
      <c r="C1512" s="43"/>
    </row>
    <row r="1513" spans="1:3" x14ac:dyDescent="0.2">
      <c r="A1513" s="158"/>
      <c r="B1513" s="36"/>
      <c r="C1513" s="43"/>
    </row>
    <row r="1514" spans="1:3" x14ac:dyDescent="0.2">
      <c r="A1514" s="158"/>
      <c r="B1514" s="36"/>
      <c r="C1514" s="43"/>
    </row>
    <row r="1515" spans="1:3" x14ac:dyDescent="0.2">
      <c r="A1515" s="158"/>
      <c r="B1515" s="36"/>
      <c r="C1515" s="43"/>
    </row>
    <row r="1516" spans="1:3" x14ac:dyDescent="0.2">
      <c r="A1516" s="158"/>
      <c r="B1516" s="36"/>
      <c r="C1516" s="43"/>
    </row>
    <row r="1517" spans="1:3" x14ac:dyDescent="0.2">
      <c r="A1517" s="158"/>
      <c r="B1517" s="36"/>
      <c r="C1517" s="43"/>
    </row>
    <row r="1518" spans="1:3" x14ac:dyDescent="0.2">
      <c r="A1518" s="158"/>
      <c r="B1518" s="36"/>
      <c r="C1518" s="43"/>
    </row>
    <row r="1519" spans="1:3" x14ac:dyDescent="0.2">
      <c r="A1519" s="158"/>
      <c r="B1519" s="36"/>
      <c r="C1519" s="43"/>
    </row>
    <row r="1520" spans="1:3" x14ac:dyDescent="0.2">
      <c r="A1520" s="158"/>
      <c r="B1520" s="36"/>
      <c r="C1520" s="43"/>
    </row>
    <row r="1521" spans="1:3" x14ac:dyDescent="0.2">
      <c r="A1521" s="158"/>
      <c r="B1521" s="36"/>
      <c r="C1521" s="43"/>
    </row>
    <row r="1522" spans="1:3" x14ac:dyDescent="0.2">
      <c r="A1522" s="158"/>
      <c r="B1522" s="36"/>
      <c r="C1522" s="43"/>
    </row>
    <row r="1523" spans="1:3" x14ac:dyDescent="0.2">
      <c r="A1523" s="158"/>
      <c r="B1523" s="36"/>
      <c r="C1523" s="43"/>
    </row>
    <row r="1524" spans="1:3" x14ac:dyDescent="0.2">
      <c r="A1524" s="158"/>
      <c r="B1524" s="36"/>
      <c r="C1524" s="43"/>
    </row>
    <row r="1525" spans="1:3" x14ac:dyDescent="0.2">
      <c r="A1525" s="158"/>
      <c r="B1525" s="36"/>
      <c r="C1525" s="43"/>
    </row>
    <row r="1526" spans="1:3" x14ac:dyDescent="0.2">
      <c r="A1526" s="158"/>
      <c r="B1526" s="36"/>
      <c r="C1526" s="43"/>
    </row>
    <row r="1527" spans="1:3" x14ac:dyDescent="0.2">
      <c r="A1527" s="158"/>
      <c r="B1527" s="36"/>
      <c r="C1527" s="43"/>
    </row>
    <row r="1528" spans="1:3" x14ac:dyDescent="0.2">
      <c r="A1528" s="158"/>
      <c r="B1528" s="36"/>
      <c r="C1528" s="43"/>
    </row>
    <row r="1529" spans="1:3" x14ac:dyDescent="0.2">
      <c r="A1529" s="158"/>
      <c r="B1529" s="36"/>
      <c r="C1529" s="43"/>
    </row>
    <row r="1530" spans="1:3" x14ac:dyDescent="0.2">
      <c r="A1530" s="158"/>
      <c r="B1530" s="36"/>
      <c r="C1530" s="43"/>
    </row>
    <row r="1531" spans="1:3" x14ac:dyDescent="0.2">
      <c r="A1531" s="158"/>
      <c r="B1531" s="36"/>
      <c r="C1531" s="43"/>
    </row>
    <row r="1532" spans="1:3" x14ac:dyDescent="0.2">
      <c r="A1532" s="158"/>
      <c r="B1532" s="36"/>
      <c r="C1532" s="43"/>
    </row>
    <row r="1533" spans="1:3" x14ac:dyDescent="0.2">
      <c r="A1533" s="158"/>
      <c r="B1533" s="36"/>
      <c r="C1533" s="43"/>
    </row>
    <row r="1534" spans="1:3" x14ac:dyDescent="0.2">
      <c r="A1534" s="158"/>
      <c r="B1534" s="36"/>
      <c r="C1534" s="43"/>
    </row>
    <row r="1535" spans="1:3" x14ac:dyDescent="0.2">
      <c r="A1535" s="158"/>
      <c r="B1535" s="36"/>
      <c r="C1535" s="43"/>
    </row>
    <row r="1536" spans="1:3" x14ac:dyDescent="0.2">
      <c r="A1536" s="158"/>
      <c r="B1536" s="36"/>
      <c r="C1536" s="43"/>
    </row>
    <row r="1537" spans="1:3" x14ac:dyDescent="0.2">
      <c r="A1537" s="158"/>
      <c r="B1537" s="36"/>
      <c r="C1537" s="43"/>
    </row>
    <row r="1538" spans="1:3" x14ac:dyDescent="0.2">
      <c r="A1538" s="158"/>
      <c r="B1538" s="36"/>
      <c r="C1538" s="43"/>
    </row>
    <row r="1539" spans="1:3" x14ac:dyDescent="0.2">
      <c r="A1539" s="158"/>
      <c r="B1539" s="36"/>
      <c r="C1539" s="43"/>
    </row>
    <row r="1540" spans="1:3" x14ac:dyDescent="0.2">
      <c r="A1540" s="158"/>
      <c r="B1540" s="36"/>
      <c r="C1540" s="43"/>
    </row>
    <row r="1541" spans="1:3" x14ac:dyDescent="0.2">
      <c r="A1541" s="158"/>
      <c r="B1541" s="36"/>
      <c r="C1541" s="43"/>
    </row>
    <row r="1542" spans="1:3" x14ac:dyDescent="0.2">
      <c r="A1542" s="158"/>
      <c r="B1542" s="36"/>
      <c r="C1542" s="43"/>
    </row>
    <row r="1543" spans="1:3" x14ac:dyDescent="0.2">
      <c r="A1543" s="158"/>
      <c r="B1543" s="36"/>
      <c r="C1543" s="43"/>
    </row>
    <row r="1544" spans="1:3" x14ac:dyDescent="0.2">
      <c r="A1544" s="158"/>
      <c r="B1544" s="36"/>
      <c r="C1544" s="43"/>
    </row>
    <row r="1545" spans="1:3" x14ac:dyDescent="0.2">
      <c r="A1545" s="158"/>
      <c r="B1545" s="36"/>
      <c r="C1545" s="43"/>
    </row>
    <row r="1546" spans="1:3" x14ac:dyDescent="0.2">
      <c r="A1546" s="158"/>
      <c r="B1546" s="36"/>
      <c r="C1546" s="43"/>
    </row>
    <row r="1547" spans="1:3" x14ac:dyDescent="0.2">
      <c r="A1547" s="158"/>
      <c r="B1547" s="36"/>
      <c r="C1547" s="43"/>
    </row>
    <row r="1548" spans="1:3" x14ac:dyDescent="0.2">
      <c r="A1548" s="158"/>
      <c r="B1548" s="36"/>
      <c r="C1548" s="43"/>
    </row>
    <row r="1549" spans="1:3" x14ac:dyDescent="0.2">
      <c r="A1549" s="158"/>
      <c r="B1549" s="36"/>
      <c r="C1549" s="43"/>
    </row>
    <row r="1550" spans="1:3" x14ac:dyDescent="0.2">
      <c r="A1550" s="158"/>
      <c r="B1550" s="36"/>
      <c r="C1550" s="43"/>
    </row>
    <row r="1551" spans="1:3" x14ac:dyDescent="0.2">
      <c r="A1551" s="158"/>
      <c r="B1551" s="36"/>
      <c r="C1551" s="43"/>
    </row>
    <row r="1552" spans="1:3" x14ac:dyDescent="0.2">
      <c r="A1552" s="158"/>
      <c r="B1552" s="36"/>
      <c r="C1552" s="43"/>
    </row>
    <row r="1553" spans="1:3" x14ac:dyDescent="0.2">
      <c r="A1553" s="158"/>
      <c r="B1553" s="36"/>
      <c r="C1553" s="43"/>
    </row>
    <row r="1554" spans="1:3" x14ac:dyDescent="0.2">
      <c r="A1554" s="158"/>
      <c r="B1554" s="36"/>
      <c r="C1554" s="43"/>
    </row>
    <row r="1555" spans="1:3" x14ac:dyDescent="0.2">
      <c r="A1555" s="158"/>
      <c r="B1555" s="36"/>
      <c r="C1555" s="43"/>
    </row>
    <row r="1556" spans="1:3" x14ac:dyDescent="0.2">
      <c r="A1556" s="158"/>
      <c r="B1556" s="36"/>
      <c r="C1556" s="43"/>
    </row>
    <row r="1557" spans="1:3" x14ac:dyDescent="0.2">
      <c r="A1557" s="158"/>
      <c r="B1557" s="36"/>
      <c r="C1557" s="43"/>
    </row>
    <row r="1558" spans="1:3" x14ac:dyDescent="0.2">
      <c r="A1558" s="158"/>
      <c r="B1558" s="36"/>
      <c r="C1558" s="43"/>
    </row>
    <row r="1559" spans="1:3" x14ac:dyDescent="0.2">
      <c r="A1559" s="158"/>
      <c r="B1559" s="36"/>
      <c r="C1559" s="43"/>
    </row>
    <row r="1560" spans="1:3" x14ac:dyDescent="0.2">
      <c r="A1560" s="158"/>
      <c r="B1560" s="36"/>
      <c r="C1560" s="43"/>
    </row>
    <row r="1561" spans="1:3" x14ac:dyDescent="0.2">
      <c r="A1561" s="158"/>
      <c r="B1561" s="36"/>
      <c r="C1561" s="43"/>
    </row>
    <row r="1562" spans="1:3" x14ac:dyDescent="0.2">
      <c r="A1562" s="158"/>
      <c r="B1562" s="36"/>
      <c r="C1562" s="43"/>
    </row>
    <row r="1563" spans="1:3" x14ac:dyDescent="0.2">
      <c r="A1563" s="158"/>
      <c r="B1563" s="36"/>
      <c r="C1563" s="43"/>
    </row>
    <row r="1564" spans="1:3" x14ac:dyDescent="0.2">
      <c r="A1564" s="158"/>
      <c r="B1564" s="36"/>
      <c r="C1564" s="43"/>
    </row>
    <row r="1565" spans="1:3" x14ac:dyDescent="0.2">
      <c r="A1565" s="158"/>
      <c r="B1565" s="36"/>
      <c r="C1565" s="43"/>
    </row>
    <row r="1566" spans="1:3" x14ac:dyDescent="0.2">
      <c r="A1566" s="158"/>
      <c r="B1566" s="36"/>
      <c r="C1566" s="43"/>
    </row>
    <row r="1567" spans="1:3" x14ac:dyDescent="0.2">
      <c r="A1567" s="158"/>
      <c r="B1567" s="36"/>
      <c r="C1567" s="43"/>
    </row>
    <row r="1568" spans="1:3" x14ac:dyDescent="0.2">
      <c r="A1568" s="158"/>
      <c r="B1568" s="36"/>
      <c r="C1568" s="43"/>
    </row>
    <row r="1569" spans="1:3" x14ac:dyDescent="0.2">
      <c r="A1569" s="158"/>
      <c r="B1569" s="36"/>
      <c r="C1569" s="43"/>
    </row>
    <row r="1570" spans="1:3" x14ac:dyDescent="0.2">
      <c r="A1570" s="158"/>
      <c r="B1570" s="36"/>
      <c r="C1570" s="43"/>
    </row>
    <row r="1571" spans="1:3" x14ac:dyDescent="0.2">
      <c r="A1571" s="158"/>
      <c r="B1571" s="36"/>
      <c r="C1571" s="43"/>
    </row>
    <row r="1572" spans="1:3" x14ac:dyDescent="0.2">
      <c r="A1572" s="158"/>
      <c r="B1572" s="36"/>
      <c r="C1572" s="43"/>
    </row>
    <row r="1573" spans="1:3" x14ac:dyDescent="0.2">
      <c r="A1573" s="158"/>
      <c r="B1573" s="36"/>
      <c r="C1573" s="43"/>
    </row>
    <row r="1574" spans="1:3" x14ac:dyDescent="0.2">
      <c r="A1574" s="158"/>
      <c r="B1574" s="36"/>
      <c r="C1574" s="43"/>
    </row>
    <row r="1575" spans="1:3" x14ac:dyDescent="0.2">
      <c r="A1575" s="158"/>
      <c r="B1575" s="36"/>
      <c r="C1575" s="43"/>
    </row>
    <row r="1576" spans="1:3" x14ac:dyDescent="0.2">
      <c r="A1576" s="158"/>
      <c r="B1576" s="36"/>
      <c r="C1576" s="43"/>
    </row>
    <row r="1577" spans="1:3" x14ac:dyDescent="0.2">
      <c r="A1577" s="158"/>
      <c r="B1577" s="36"/>
      <c r="C1577" s="43"/>
    </row>
    <row r="1578" spans="1:3" x14ac:dyDescent="0.2">
      <c r="A1578" s="158"/>
      <c r="B1578" s="36"/>
      <c r="C1578" s="43"/>
    </row>
    <row r="1579" spans="1:3" x14ac:dyDescent="0.2">
      <c r="A1579" s="158"/>
      <c r="B1579" s="36"/>
      <c r="C1579" s="43"/>
    </row>
    <row r="1580" spans="1:3" x14ac:dyDescent="0.2">
      <c r="A1580" s="158"/>
      <c r="B1580" s="36"/>
      <c r="C1580" s="43"/>
    </row>
    <row r="1581" spans="1:3" x14ac:dyDescent="0.2">
      <c r="A1581" s="158"/>
      <c r="B1581" s="36"/>
      <c r="C1581" s="43"/>
    </row>
    <row r="1582" spans="1:3" x14ac:dyDescent="0.2">
      <c r="A1582" s="158"/>
      <c r="B1582" s="36"/>
      <c r="C1582" s="43"/>
    </row>
    <row r="1583" spans="1:3" x14ac:dyDescent="0.2">
      <c r="A1583" s="158"/>
      <c r="B1583" s="36"/>
      <c r="C1583" s="43"/>
    </row>
    <row r="1584" spans="1:3" x14ac:dyDescent="0.2">
      <c r="A1584" s="158"/>
      <c r="B1584" s="36"/>
      <c r="C1584" s="43"/>
    </row>
    <row r="1585" spans="1:3" x14ac:dyDescent="0.2">
      <c r="A1585" s="158"/>
      <c r="B1585" s="36"/>
      <c r="C1585" s="43"/>
    </row>
    <row r="1586" spans="1:3" x14ac:dyDescent="0.2">
      <c r="A1586" s="158"/>
      <c r="B1586" s="36"/>
      <c r="C1586" s="43"/>
    </row>
    <row r="1587" spans="1:3" x14ac:dyDescent="0.2">
      <c r="A1587" s="158"/>
      <c r="B1587" s="36"/>
      <c r="C1587" s="43"/>
    </row>
    <row r="1588" spans="1:3" x14ac:dyDescent="0.2">
      <c r="A1588" s="158"/>
      <c r="B1588" s="36"/>
      <c r="C1588" s="43"/>
    </row>
    <row r="1589" spans="1:3" x14ac:dyDescent="0.2">
      <c r="A1589" s="158"/>
      <c r="B1589" s="36"/>
      <c r="C1589" s="43"/>
    </row>
    <row r="1590" spans="1:3" x14ac:dyDescent="0.2">
      <c r="A1590" s="158"/>
      <c r="B1590" s="36"/>
      <c r="C1590" s="43"/>
    </row>
    <row r="1591" spans="1:3" x14ac:dyDescent="0.2">
      <c r="A1591" s="158"/>
      <c r="B1591" s="36"/>
      <c r="C1591" s="43"/>
    </row>
    <row r="1592" spans="1:3" x14ac:dyDescent="0.2">
      <c r="A1592" s="158"/>
      <c r="B1592" s="36"/>
      <c r="C1592" s="43"/>
    </row>
    <row r="1593" spans="1:3" x14ac:dyDescent="0.2">
      <c r="A1593" s="158"/>
      <c r="B1593" s="36"/>
      <c r="C1593" s="43"/>
    </row>
    <row r="1594" spans="1:3" x14ac:dyDescent="0.2">
      <c r="A1594" s="158"/>
      <c r="B1594" s="36"/>
      <c r="C1594" s="43"/>
    </row>
    <row r="1595" spans="1:3" x14ac:dyDescent="0.2">
      <c r="A1595" s="158"/>
      <c r="B1595" s="36"/>
      <c r="C1595" s="43"/>
    </row>
    <row r="1596" spans="1:3" x14ac:dyDescent="0.2">
      <c r="A1596" s="158"/>
      <c r="B1596" s="36"/>
      <c r="C1596" s="43"/>
    </row>
    <row r="1597" spans="1:3" x14ac:dyDescent="0.2">
      <c r="A1597" s="158"/>
      <c r="B1597" s="36"/>
      <c r="C1597" s="43"/>
    </row>
    <row r="1598" spans="1:3" x14ac:dyDescent="0.2">
      <c r="A1598" s="158"/>
      <c r="B1598" s="36"/>
      <c r="C1598" s="43"/>
    </row>
    <row r="1599" spans="1:3" x14ac:dyDescent="0.2">
      <c r="A1599" s="158"/>
      <c r="B1599" s="36"/>
      <c r="C1599" s="43"/>
    </row>
    <row r="1600" spans="1:3" x14ac:dyDescent="0.2">
      <c r="A1600" s="158"/>
      <c r="B1600" s="36"/>
      <c r="C1600" s="43"/>
    </row>
    <row r="1601" spans="1:3" x14ac:dyDescent="0.2">
      <c r="A1601" s="158"/>
      <c r="B1601" s="36"/>
      <c r="C1601" s="43"/>
    </row>
    <row r="1602" spans="1:3" x14ac:dyDescent="0.2">
      <c r="A1602" s="158"/>
      <c r="B1602" s="36"/>
      <c r="C1602" s="43"/>
    </row>
    <row r="1603" spans="1:3" x14ac:dyDescent="0.2">
      <c r="A1603" s="158"/>
      <c r="B1603" s="36"/>
      <c r="C1603" s="43"/>
    </row>
    <row r="1604" spans="1:3" x14ac:dyDescent="0.2">
      <c r="A1604" s="158"/>
      <c r="B1604" s="36"/>
      <c r="C1604" s="43"/>
    </row>
    <row r="1605" spans="1:3" x14ac:dyDescent="0.2">
      <c r="A1605" s="158"/>
      <c r="B1605" s="36"/>
      <c r="C1605" s="43"/>
    </row>
    <row r="1606" spans="1:3" x14ac:dyDescent="0.2">
      <c r="A1606" s="158"/>
      <c r="B1606" s="36"/>
      <c r="C1606" s="43"/>
    </row>
    <row r="1607" spans="1:3" x14ac:dyDescent="0.2">
      <c r="A1607" s="158"/>
      <c r="B1607" s="36"/>
      <c r="C1607" s="43"/>
    </row>
    <row r="1608" spans="1:3" x14ac:dyDescent="0.2">
      <c r="A1608" s="158"/>
      <c r="B1608" s="36"/>
      <c r="C1608" s="43"/>
    </row>
    <row r="1609" spans="1:3" x14ac:dyDescent="0.2">
      <c r="A1609" s="158"/>
      <c r="B1609" s="36"/>
      <c r="C1609" s="43"/>
    </row>
    <row r="1610" spans="1:3" x14ac:dyDescent="0.2">
      <c r="A1610" s="158"/>
      <c r="B1610" s="36"/>
      <c r="C1610" s="43"/>
    </row>
    <row r="1611" spans="1:3" x14ac:dyDescent="0.2">
      <c r="A1611" s="158"/>
      <c r="B1611" s="36"/>
      <c r="C1611" s="43"/>
    </row>
    <row r="1612" spans="1:3" x14ac:dyDescent="0.2">
      <c r="A1612" s="158"/>
      <c r="B1612" s="36"/>
      <c r="C1612" s="43"/>
    </row>
    <row r="1613" spans="1:3" x14ac:dyDescent="0.2">
      <c r="A1613" s="158"/>
      <c r="B1613" s="36"/>
      <c r="C1613" s="43"/>
    </row>
    <row r="1614" spans="1:3" x14ac:dyDescent="0.2">
      <c r="A1614" s="158"/>
      <c r="B1614" s="36"/>
      <c r="C1614" s="43"/>
    </row>
    <row r="1615" spans="1:3" x14ac:dyDescent="0.2">
      <c r="A1615" s="158"/>
      <c r="B1615" s="36"/>
      <c r="C1615" s="43"/>
    </row>
    <row r="1616" spans="1:3" x14ac:dyDescent="0.2">
      <c r="A1616" s="158"/>
      <c r="B1616" s="36"/>
      <c r="C1616" s="43"/>
    </row>
    <row r="1617" spans="1:3" x14ac:dyDescent="0.2">
      <c r="A1617" s="158"/>
      <c r="B1617" s="36"/>
      <c r="C1617" s="43"/>
    </row>
    <row r="1618" spans="1:3" x14ac:dyDescent="0.2">
      <c r="A1618" s="158"/>
      <c r="B1618" s="36"/>
      <c r="C1618" s="43"/>
    </row>
    <row r="1619" spans="1:3" x14ac:dyDescent="0.2">
      <c r="A1619" s="158"/>
      <c r="B1619" s="36"/>
      <c r="C1619" s="43"/>
    </row>
    <row r="1620" spans="1:3" x14ac:dyDescent="0.2">
      <c r="A1620" s="158"/>
      <c r="B1620" s="36"/>
      <c r="C1620" s="43"/>
    </row>
    <row r="1621" spans="1:3" x14ac:dyDescent="0.2">
      <c r="A1621" s="158"/>
      <c r="B1621" s="36"/>
      <c r="C1621" s="43"/>
    </row>
    <row r="1622" spans="1:3" x14ac:dyDescent="0.2">
      <c r="A1622" s="158"/>
      <c r="B1622" s="36"/>
      <c r="C1622" s="43"/>
    </row>
    <row r="1623" spans="1:3" x14ac:dyDescent="0.2">
      <c r="A1623" s="158"/>
      <c r="B1623" s="36"/>
      <c r="C1623" s="43"/>
    </row>
    <row r="1624" spans="1:3" x14ac:dyDescent="0.2">
      <c r="A1624" s="158"/>
      <c r="B1624" s="36"/>
      <c r="C1624" s="43"/>
    </row>
    <row r="1625" spans="1:3" x14ac:dyDescent="0.2">
      <c r="A1625" s="158"/>
      <c r="B1625" s="36"/>
      <c r="C1625" s="43"/>
    </row>
    <row r="1626" spans="1:3" x14ac:dyDescent="0.2">
      <c r="A1626" s="158"/>
      <c r="B1626" s="36"/>
      <c r="C1626" s="43"/>
    </row>
    <row r="1627" spans="1:3" x14ac:dyDescent="0.2">
      <c r="A1627" s="158"/>
      <c r="B1627" s="36"/>
      <c r="C1627" s="43"/>
    </row>
    <row r="1628" spans="1:3" x14ac:dyDescent="0.2">
      <c r="A1628" s="158"/>
      <c r="B1628" s="36"/>
      <c r="C1628" s="43"/>
    </row>
    <row r="1629" spans="1:3" x14ac:dyDescent="0.2">
      <c r="A1629" s="158"/>
      <c r="B1629" s="36"/>
      <c r="C1629" s="43"/>
    </row>
    <row r="1630" spans="1:3" x14ac:dyDescent="0.2">
      <c r="A1630" s="158"/>
      <c r="B1630" s="36"/>
      <c r="C1630" s="43"/>
    </row>
    <row r="1631" spans="1:3" x14ac:dyDescent="0.2">
      <c r="A1631" s="158"/>
      <c r="B1631" s="36"/>
      <c r="C1631" s="43"/>
    </row>
    <row r="1632" spans="1:3" x14ac:dyDescent="0.2">
      <c r="A1632" s="158"/>
      <c r="B1632" s="36"/>
      <c r="C1632" s="43"/>
    </row>
    <row r="1633" spans="1:3" x14ac:dyDescent="0.2">
      <c r="A1633" s="158"/>
      <c r="B1633" s="36"/>
      <c r="C1633" s="43"/>
    </row>
    <row r="1634" spans="1:3" x14ac:dyDescent="0.2">
      <c r="A1634" s="158"/>
      <c r="B1634" s="36"/>
      <c r="C1634" s="43"/>
    </row>
    <row r="1635" spans="1:3" x14ac:dyDescent="0.2">
      <c r="A1635" s="158"/>
      <c r="B1635" s="36"/>
      <c r="C1635" s="43"/>
    </row>
    <row r="1636" spans="1:3" x14ac:dyDescent="0.2">
      <c r="A1636" s="158"/>
      <c r="B1636" s="36"/>
      <c r="C1636" s="43"/>
    </row>
    <row r="1637" spans="1:3" x14ac:dyDescent="0.2">
      <c r="A1637" s="158"/>
      <c r="B1637" s="36"/>
      <c r="C1637" s="43"/>
    </row>
    <row r="1638" spans="1:3" x14ac:dyDescent="0.2">
      <c r="A1638" s="158"/>
      <c r="B1638" s="36"/>
      <c r="C1638" s="43"/>
    </row>
    <row r="1639" spans="1:3" x14ac:dyDescent="0.2">
      <c r="A1639" s="158"/>
      <c r="B1639" s="36"/>
      <c r="C1639" s="43"/>
    </row>
    <row r="1640" spans="1:3" x14ac:dyDescent="0.2">
      <c r="A1640" s="158"/>
      <c r="B1640" s="36"/>
      <c r="C1640" s="43"/>
    </row>
    <row r="1641" spans="1:3" x14ac:dyDescent="0.2">
      <c r="A1641" s="158"/>
      <c r="B1641" s="36"/>
      <c r="C1641" s="43"/>
    </row>
    <row r="1642" spans="1:3" x14ac:dyDescent="0.2">
      <c r="A1642" s="158"/>
      <c r="B1642" s="36"/>
      <c r="C1642" s="43"/>
    </row>
    <row r="1643" spans="1:3" x14ac:dyDescent="0.2">
      <c r="A1643" s="158"/>
      <c r="B1643" s="36"/>
      <c r="C1643" s="43"/>
    </row>
    <row r="1644" spans="1:3" x14ac:dyDescent="0.2">
      <c r="A1644" s="158"/>
      <c r="B1644" s="36"/>
      <c r="C1644" s="43"/>
    </row>
    <row r="1645" spans="1:3" x14ac:dyDescent="0.2">
      <c r="A1645" s="158"/>
      <c r="B1645" s="36"/>
      <c r="C1645" s="43"/>
    </row>
    <row r="1646" spans="1:3" x14ac:dyDescent="0.2">
      <c r="A1646" s="158"/>
      <c r="B1646" s="36"/>
      <c r="C1646" s="43"/>
    </row>
    <row r="1647" spans="1:3" x14ac:dyDescent="0.2">
      <c r="A1647" s="158"/>
      <c r="B1647" s="36"/>
      <c r="C1647" s="43"/>
    </row>
    <row r="1648" spans="1:3" x14ac:dyDescent="0.2">
      <c r="A1648" s="158"/>
      <c r="B1648" s="36"/>
      <c r="C1648" s="43"/>
    </row>
    <row r="1649" spans="1:3" x14ac:dyDescent="0.2">
      <c r="A1649" s="158"/>
      <c r="B1649" s="36"/>
      <c r="C1649" s="43"/>
    </row>
    <row r="1650" spans="1:3" x14ac:dyDescent="0.2">
      <c r="A1650" s="158"/>
      <c r="B1650" s="36"/>
      <c r="C1650" s="43"/>
    </row>
    <row r="1651" spans="1:3" x14ac:dyDescent="0.2">
      <c r="A1651" s="158"/>
      <c r="B1651" s="36"/>
      <c r="C1651" s="43"/>
    </row>
    <row r="1652" spans="1:3" x14ac:dyDescent="0.2">
      <c r="A1652" s="158"/>
      <c r="B1652" s="36"/>
      <c r="C1652" s="43"/>
    </row>
    <row r="1653" spans="1:3" x14ac:dyDescent="0.2">
      <c r="A1653" s="158"/>
      <c r="B1653" s="36"/>
      <c r="C1653" s="43"/>
    </row>
    <row r="1654" spans="1:3" x14ac:dyDescent="0.2">
      <c r="A1654" s="158"/>
      <c r="B1654" s="36"/>
      <c r="C1654" s="43"/>
    </row>
    <row r="1655" spans="1:3" x14ac:dyDescent="0.2">
      <c r="A1655" s="158"/>
      <c r="B1655" s="36"/>
      <c r="C1655" s="43"/>
    </row>
    <row r="1656" spans="1:3" x14ac:dyDescent="0.2">
      <c r="A1656" s="158"/>
      <c r="B1656" s="36"/>
      <c r="C1656" s="43"/>
    </row>
    <row r="1657" spans="1:3" x14ac:dyDescent="0.2">
      <c r="A1657" s="158"/>
      <c r="B1657" s="36"/>
      <c r="C1657" s="43"/>
    </row>
    <row r="1658" spans="1:3" x14ac:dyDescent="0.2">
      <c r="A1658" s="158"/>
      <c r="B1658" s="36"/>
      <c r="C1658" s="43"/>
    </row>
    <row r="1659" spans="1:3" x14ac:dyDescent="0.2">
      <c r="A1659" s="158"/>
      <c r="B1659" s="36"/>
      <c r="C1659" s="43"/>
    </row>
    <row r="1660" spans="1:3" x14ac:dyDescent="0.2">
      <c r="A1660" s="158"/>
      <c r="B1660" s="36"/>
      <c r="C1660" s="43"/>
    </row>
    <row r="1661" spans="1:3" x14ac:dyDescent="0.2">
      <c r="A1661" s="158"/>
      <c r="B1661" s="36"/>
      <c r="C1661" s="43"/>
    </row>
    <row r="1662" spans="1:3" x14ac:dyDescent="0.2">
      <c r="A1662" s="158"/>
      <c r="B1662" s="36"/>
      <c r="C1662" s="43"/>
    </row>
    <row r="1663" spans="1:3" x14ac:dyDescent="0.2">
      <c r="A1663" s="158"/>
      <c r="B1663" s="36"/>
      <c r="C1663" s="43"/>
    </row>
    <row r="1664" spans="1:3" x14ac:dyDescent="0.2">
      <c r="A1664" s="158"/>
      <c r="B1664" s="36"/>
      <c r="C1664" s="43"/>
    </row>
    <row r="1665" spans="1:3" x14ac:dyDescent="0.2">
      <c r="A1665" s="158"/>
      <c r="B1665" s="36"/>
      <c r="C1665" s="43"/>
    </row>
    <row r="1666" spans="1:3" x14ac:dyDescent="0.2">
      <c r="A1666" s="158"/>
      <c r="B1666" s="36"/>
      <c r="C1666" s="43"/>
    </row>
    <row r="1667" spans="1:3" x14ac:dyDescent="0.2">
      <c r="A1667" s="158"/>
      <c r="B1667" s="36"/>
      <c r="C1667" s="43"/>
    </row>
    <row r="1668" spans="1:3" x14ac:dyDescent="0.2">
      <c r="A1668" s="158"/>
      <c r="B1668" s="36"/>
      <c r="C1668" s="43"/>
    </row>
    <row r="1669" spans="1:3" x14ac:dyDescent="0.2">
      <c r="A1669" s="158"/>
      <c r="B1669" s="36"/>
      <c r="C1669" s="43"/>
    </row>
    <row r="1670" spans="1:3" x14ac:dyDescent="0.2">
      <c r="A1670" s="158"/>
      <c r="B1670" s="36"/>
      <c r="C1670" s="43"/>
    </row>
    <row r="1671" spans="1:3" x14ac:dyDescent="0.2">
      <c r="A1671" s="158"/>
      <c r="B1671" s="36"/>
      <c r="C1671" s="43"/>
    </row>
    <row r="1672" spans="1:3" x14ac:dyDescent="0.2">
      <c r="A1672" s="158"/>
      <c r="B1672" s="36"/>
      <c r="C1672" s="43"/>
    </row>
    <row r="1673" spans="1:3" x14ac:dyDescent="0.2">
      <c r="A1673" s="158"/>
      <c r="B1673" s="36"/>
      <c r="C1673" s="43"/>
    </row>
    <row r="1674" spans="1:3" x14ac:dyDescent="0.2">
      <c r="A1674" s="158"/>
      <c r="B1674" s="36"/>
      <c r="C1674" s="43"/>
    </row>
    <row r="1675" spans="1:3" x14ac:dyDescent="0.2">
      <c r="A1675" s="158"/>
      <c r="B1675" s="36"/>
      <c r="C1675" s="43"/>
    </row>
    <row r="1676" spans="1:3" x14ac:dyDescent="0.2">
      <c r="A1676" s="158"/>
      <c r="B1676" s="36"/>
      <c r="C1676" s="43"/>
    </row>
    <row r="1677" spans="1:3" x14ac:dyDescent="0.2">
      <c r="A1677" s="158"/>
      <c r="B1677" s="36"/>
      <c r="C1677" s="43"/>
    </row>
    <row r="1678" spans="1:3" x14ac:dyDescent="0.2">
      <c r="A1678" s="158"/>
      <c r="B1678" s="36"/>
      <c r="C1678" s="43"/>
    </row>
    <row r="1679" spans="1:3" x14ac:dyDescent="0.2">
      <c r="A1679" s="158"/>
      <c r="B1679" s="36"/>
      <c r="C1679" s="43"/>
    </row>
    <row r="1680" spans="1:3" x14ac:dyDescent="0.2">
      <c r="A1680" s="158"/>
      <c r="B1680" s="36"/>
      <c r="C1680" s="43"/>
    </row>
    <row r="1681" spans="1:3" x14ac:dyDescent="0.2">
      <c r="A1681" s="158"/>
      <c r="B1681" s="36"/>
      <c r="C1681" s="43"/>
    </row>
    <row r="1682" spans="1:3" x14ac:dyDescent="0.2">
      <c r="A1682" s="158"/>
      <c r="B1682" s="36"/>
      <c r="C1682" s="43"/>
    </row>
    <row r="1683" spans="1:3" x14ac:dyDescent="0.2">
      <c r="A1683" s="158"/>
      <c r="B1683" s="36"/>
      <c r="C1683" s="43"/>
    </row>
    <row r="1684" spans="1:3" x14ac:dyDescent="0.2">
      <c r="A1684" s="158"/>
      <c r="B1684" s="36"/>
      <c r="C1684" s="43"/>
    </row>
    <row r="1685" spans="1:3" x14ac:dyDescent="0.2">
      <c r="A1685" s="158"/>
      <c r="B1685" s="36"/>
      <c r="C1685" s="43"/>
    </row>
    <row r="1686" spans="1:3" x14ac:dyDescent="0.2">
      <c r="A1686" s="158"/>
      <c r="B1686" s="36"/>
      <c r="C1686" s="43"/>
    </row>
    <row r="1687" spans="1:3" x14ac:dyDescent="0.2">
      <c r="A1687" s="158"/>
      <c r="B1687" s="36"/>
      <c r="C1687" s="43"/>
    </row>
    <row r="1688" spans="1:3" x14ac:dyDescent="0.2">
      <c r="A1688" s="158"/>
      <c r="B1688" s="36"/>
      <c r="C1688" s="43"/>
    </row>
    <row r="1689" spans="1:3" x14ac:dyDescent="0.2">
      <c r="A1689" s="158"/>
      <c r="B1689" s="36"/>
      <c r="C1689" s="43"/>
    </row>
    <row r="1690" spans="1:3" x14ac:dyDescent="0.2">
      <c r="A1690" s="158"/>
      <c r="B1690" s="36"/>
      <c r="C1690" s="43"/>
    </row>
    <row r="1691" spans="1:3" x14ac:dyDescent="0.2">
      <c r="A1691" s="158"/>
      <c r="B1691" s="36"/>
      <c r="C1691" s="43"/>
    </row>
    <row r="1692" spans="1:3" x14ac:dyDescent="0.2">
      <c r="A1692" s="158"/>
      <c r="B1692" s="36"/>
      <c r="C1692" s="43"/>
    </row>
    <row r="1693" spans="1:3" x14ac:dyDescent="0.2">
      <c r="A1693" s="158"/>
      <c r="B1693" s="36"/>
      <c r="C1693" s="43"/>
    </row>
    <row r="1694" spans="1:3" x14ac:dyDescent="0.2">
      <c r="A1694" s="158"/>
      <c r="B1694" s="36"/>
      <c r="C1694" s="43"/>
    </row>
    <row r="1695" spans="1:3" x14ac:dyDescent="0.2">
      <c r="A1695" s="158"/>
      <c r="B1695" s="36"/>
      <c r="C1695" s="43"/>
    </row>
    <row r="1696" spans="1:3" x14ac:dyDescent="0.2">
      <c r="A1696" s="158"/>
      <c r="B1696" s="36"/>
      <c r="C1696" s="43"/>
    </row>
    <row r="1697" spans="1:3" x14ac:dyDescent="0.2">
      <c r="A1697" s="158"/>
      <c r="B1697" s="36"/>
      <c r="C1697" s="43"/>
    </row>
    <row r="1698" spans="1:3" x14ac:dyDescent="0.2">
      <c r="A1698" s="158"/>
      <c r="B1698" s="36"/>
      <c r="C1698" s="43"/>
    </row>
    <row r="1699" spans="1:3" x14ac:dyDescent="0.2">
      <c r="A1699" s="158"/>
      <c r="B1699" s="36"/>
      <c r="C1699" s="43"/>
    </row>
    <row r="1700" spans="1:3" x14ac:dyDescent="0.2">
      <c r="A1700" s="158"/>
      <c r="B1700" s="36"/>
      <c r="C1700" s="43"/>
    </row>
    <row r="1701" spans="1:3" x14ac:dyDescent="0.2">
      <c r="A1701" s="158"/>
      <c r="B1701" s="36"/>
      <c r="C1701" s="43"/>
    </row>
    <row r="1702" spans="1:3" x14ac:dyDescent="0.2">
      <c r="A1702" s="158"/>
      <c r="B1702" s="36"/>
      <c r="C1702" s="43"/>
    </row>
    <row r="1703" spans="1:3" x14ac:dyDescent="0.2">
      <c r="A1703" s="158"/>
      <c r="B1703" s="36"/>
      <c r="C1703" s="43"/>
    </row>
    <row r="1704" spans="1:3" x14ac:dyDescent="0.2">
      <c r="A1704" s="158"/>
      <c r="B1704" s="36"/>
      <c r="C1704" s="43"/>
    </row>
    <row r="1705" spans="1:3" x14ac:dyDescent="0.2">
      <c r="A1705" s="158"/>
      <c r="B1705" s="36"/>
      <c r="C1705" s="43"/>
    </row>
    <row r="1706" spans="1:3" x14ac:dyDescent="0.2">
      <c r="A1706" s="158"/>
      <c r="B1706" s="36"/>
      <c r="C1706" s="43"/>
    </row>
    <row r="1707" spans="1:3" x14ac:dyDescent="0.2">
      <c r="A1707" s="158"/>
      <c r="B1707" s="36"/>
      <c r="C1707" s="43"/>
    </row>
    <row r="1708" spans="1:3" x14ac:dyDescent="0.2">
      <c r="A1708" s="158"/>
      <c r="B1708" s="36"/>
      <c r="C1708" s="43"/>
    </row>
    <row r="1709" spans="1:3" x14ac:dyDescent="0.2">
      <c r="A1709" s="158"/>
      <c r="B1709" s="36"/>
      <c r="C1709" s="43"/>
    </row>
    <row r="1710" spans="1:3" x14ac:dyDescent="0.2">
      <c r="A1710" s="158"/>
      <c r="B1710" s="36"/>
      <c r="C1710" s="43"/>
    </row>
    <row r="1711" spans="1:3" x14ac:dyDescent="0.2">
      <c r="A1711" s="158"/>
      <c r="B1711" s="36"/>
      <c r="C1711" s="43"/>
    </row>
    <row r="1712" spans="1:3" x14ac:dyDescent="0.2">
      <c r="A1712" s="158"/>
      <c r="B1712" s="36"/>
      <c r="C1712" s="43"/>
    </row>
    <row r="1713" spans="1:3" x14ac:dyDescent="0.2">
      <c r="A1713" s="158"/>
      <c r="B1713" s="36"/>
      <c r="C1713" s="43"/>
    </row>
    <row r="1714" spans="1:3" x14ac:dyDescent="0.2">
      <c r="A1714" s="158"/>
      <c r="B1714" s="36"/>
      <c r="C1714" s="43"/>
    </row>
    <row r="1715" spans="1:3" x14ac:dyDescent="0.2">
      <c r="A1715" s="158"/>
      <c r="B1715" s="36"/>
      <c r="C1715" s="43"/>
    </row>
    <row r="1716" spans="1:3" x14ac:dyDescent="0.2">
      <c r="A1716" s="158"/>
      <c r="B1716" s="36"/>
      <c r="C1716" s="43"/>
    </row>
    <row r="1717" spans="1:3" x14ac:dyDescent="0.2">
      <c r="A1717" s="158"/>
      <c r="B1717" s="36"/>
      <c r="C1717" s="43"/>
    </row>
    <row r="1718" spans="1:3" x14ac:dyDescent="0.2">
      <c r="A1718" s="158"/>
      <c r="B1718" s="36"/>
      <c r="C1718" s="43"/>
    </row>
    <row r="1719" spans="1:3" x14ac:dyDescent="0.2">
      <c r="A1719" s="158"/>
      <c r="B1719" s="36"/>
      <c r="C1719" s="43"/>
    </row>
    <row r="1720" spans="1:3" x14ac:dyDescent="0.2">
      <c r="A1720" s="158"/>
      <c r="B1720" s="36"/>
      <c r="C1720" s="43"/>
    </row>
    <row r="1721" spans="1:3" x14ac:dyDescent="0.2">
      <c r="A1721" s="158"/>
      <c r="B1721" s="36"/>
      <c r="C1721" s="43"/>
    </row>
    <row r="1722" spans="1:3" x14ac:dyDescent="0.2">
      <c r="A1722" s="158"/>
      <c r="B1722" s="36"/>
      <c r="C1722" s="43"/>
    </row>
    <row r="1723" spans="1:3" x14ac:dyDescent="0.2">
      <c r="A1723" s="158"/>
      <c r="B1723" s="36"/>
      <c r="C1723" s="43"/>
    </row>
    <row r="1724" spans="1:3" x14ac:dyDescent="0.2">
      <c r="A1724" s="158"/>
      <c r="B1724" s="36"/>
      <c r="C1724" s="43"/>
    </row>
    <row r="1725" spans="1:3" x14ac:dyDescent="0.2">
      <c r="A1725" s="158"/>
      <c r="B1725" s="36"/>
      <c r="C1725" s="43"/>
    </row>
    <row r="1726" spans="1:3" x14ac:dyDescent="0.2">
      <c r="A1726" s="158"/>
      <c r="B1726" s="36"/>
      <c r="C1726" s="43"/>
    </row>
    <row r="1727" spans="1:3" x14ac:dyDescent="0.2">
      <c r="A1727" s="158"/>
      <c r="B1727" s="36"/>
      <c r="C1727" s="43"/>
    </row>
    <row r="1728" spans="1:3" x14ac:dyDescent="0.2">
      <c r="A1728" s="158"/>
      <c r="B1728" s="36"/>
      <c r="C1728" s="43"/>
    </row>
    <row r="1729" spans="1:3" x14ac:dyDescent="0.2">
      <c r="A1729" s="158"/>
      <c r="B1729" s="36"/>
      <c r="C1729" s="43"/>
    </row>
    <row r="1730" spans="1:3" x14ac:dyDescent="0.2">
      <c r="A1730" s="158"/>
      <c r="B1730" s="36"/>
      <c r="C1730" s="43"/>
    </row>
    <row r="1731" spans="1:3" x14ac:dyDescent="0.2">
      <c r="A1731" s="158"/>
      <c r="B1731" s="36"/>
      <c r="C1731" s="43"/>
    </row>
    <row r="1732" spans="1:3" x14ac:dyDescent="0.2">
      <c r="A1732" s="158"/>
      <c r="B1732" s="36"/>
      <c r="C1732" s="43"/>
    </row>
    <row r="1733" spans="1:3" x14ac:dyDescent="0.2">
      <c r="A1733" s="158"/>
      <c r="B1733" s="36"/>
      <c r="C1733" s="43"/>
    </row>
    <row r="1734" spans="1:3" x14ac:dyDescent="0.2">
      <c r="A1734" s="158"/>
      <c r="B1734" s="36"/>
      <c r="C1734" s="43"/>
    </row>
    <row r="1735" spans="1:3" x14ac:dyDescent="0.2">
      <c r="A1735" s="158"/>
      <c r="B1735" s="36"/>
      <c r="C1735" s="43"/>
    </row>
    <row r="1736" spans="1:3" x14ac:dyDescent="0.2">
      <c r="A1736" s="158"/>
      <c r="B1736" s="36"/>
      <c r="C1736" s="43"/>
    </row>
    <row r="1737" spans="1:3" x14ac:dyDescent="0.2">
      <c r="A1737" s="158"/>
      <c r="B1737" s="36"/>
      <c r="C1737" s="43"/>
    </row>
    <row r="1738" spans="1:3" x14ac:dyDescent="0.2">
      <c r="A1738" s="158"/>
      <c r="B1738" s="36"/>
      <c r="C1738" s="43"/>
    </row>
    <row r="1739" spans="1:3" x14ac:dyDescent="0.2">
      <c r="A1739" s="158"/>
      <c r="B1739" s="36"/>
      <c r="C1739" s="43"/>
    </row>
    <row r="1740" spans="1:3" x14ac:dyDescent="0.2">
      <c r="A1740" s="158"/>
      <c r="B1740" s="36"/>
      <c r="C1740" s="43"/>
    </row>
    <row r="1741" spans="1:3" x14ac:dyDescent="0.2">
      <c r="A1741" s="158"/>
      <c r="B1741" s="36"/>
      <c r="C1741" s="43"/>
    </row>
    <row r="1742" spans="1:3" x14ac:dyDescent="0.2">
      <c r="A1742" s="158"/>
      <c r="B1742" s="36"/>
      <c r="C1742" s="43"/>
    </row>
    <row r="1743" spans="1:3" x14ac:dyDescent="0.2">
      <c r="A1743" s="158"/>
      <c r="B1743" s="36"/>
      <c r="C1743" s="43"/>
    </row>
    <row r="1744" spans="1:3" x14ac:dyDescent="0.2">
      <c r="A1744" s="158"/>
      <c r="B1744" s="36"/>
      <c r="C1744" s="43"/>
    </row>
    <row r="1745" spans="1:3" x14ac:dyDescent="0.2">
      <c r="A1745" s="158"/>
      <c r="B1745" s="36"/>
      <c r="C1745" s="43"/>
    </row>
    <row r="1746" spans="1:3" x14ac:dyDescent="0.2">
      <c r="A1746" s="158"/>
      <c r="B1746" s="36"/>
      <c r="C1746" s="43"/>
    </row>
    <row r="1747" spans="1:3" x14ac:dyDescent="0.2">
      <c r="A1747" s="158"/>
      <c r="B1747" s="36"/>
      <c r="C1747" s="43"/>
    </row>
    <row r="1748" spans="1:3" x14ac:dyDescent="0.2">
      <c r="A1748" s="158"/>
      <c r="B1748" s="36"/>
      <c r="C1748" s="43"/>
    </row>
    <row r="1749" spans="1:3" x14ac:dyDescent="0.2">
      <c r="A1749" s="158"/>
      <c r="B1749" s="36"/>
      <c r="C1749" s="43"/>
    </row>
    <row r="1750" spans="1:3" x14ac:dyDescent="0.2">
      <c r="A1750" s="158"/>
      <c r="B1750" s="36"/>
      <c r="C1750" s="43"/>
    </row>
    <row r="1751" spans="1:3" x14ac:dyDescent="0.2">
      <c r="A1751" s="158"/>
      <c r="B1751" s="36"/>
      <c r="C1751" s="43"/>
    </row>
    <row r="1752" spans="1:3" x14ac:dyDescent="0.2">
      <c r="A1752" s="158"/>
      <c r="B1752" s="36"/>
      <c r="C1752" s="43"/>
    </row>
    <row r="1753" spans="1:3" x14ac:dyDescent="0.2">
      <c r="A1753" s="158"/>
      <c r="B1753" s="36"/>
      <c r="C1753" s="43"/>
    </row>
    <row r="1754" spans="1:3" x14ac:dyDescent="0.2">
      <c r="A1754" s="158"/>
      <c r="B1754" s="36"/>
      <c r="C1754" s="43"/>
    </row>
    <row r="1755" spans="1:3" x14ac:dyDescent="0.2">
      <c r="A1755" s="158"/>
      <c r="B1755" s="36"/>
      <c r="C1755" s="43"/>
    </row>
    <row r="1756" spans="1:3" x14ac:dyDescent="0.2">
      <c r="A1756" s="158"/>
      <c r="B1756" s="36"/>
      <c r="C1756" s="43"/>
    </row>
    <row r="1757" spans="1:3" x14ac:dyDescent="0.2">
      <c r="A1757" s="158"/>
      <c r="B1757" s="36"/>
      <c r="C1757" s="43"/>
    </row>
    <row r="1758" spans="1:3" x14ac:dyDescent="0.2">
      <c r="A1758" s="158"/>
      <c r="B1758" s="36"/>
      <c r="C1758" s="43"/>
    </row>
    <row r="1759" spans="1:3" x14ac:dyDescent="0.2">
      <c r="A1759" s="158"/>
      <c r="B1759" s="36"/>
      <c r="C1759" s="43"/>
    </row>
    <row r="1760" spans="1:3" x14ac:dyDescent="0.2">
      <c r="A1760" s="158"/>
      <c r="B1760" s="36"/>
      <c r="C1760" s="43"/>
    </row>
    <row r="1761" spans="1:3" x14ac:dyDescent="0.2">
      <c r="A1761" s="158"/>
      <c r="B1761" s="36"/>
      <c r="C1761" s="43"/>
    </row>
    <row r="1762" spans="1:3" x14ac:dyDescent="0.2">
      <c r="A1762" s="158"/>
      <c r="B1762" s="36"/>
      <c r="C1762" s="43"/>
    </row>
    <row r="1763" spans="1:3" x14ac:dyDescent="0.2">
      <c r="A1763" s="158"/>
      <c r="B1763" s="36"/>
      <c r="C1763" s="43"/>
    </row>
    <row r="1764" spans="1:3" x14ac:dyDescent="0.2">
      <c r="A1764" s="158"/>
      <c r="B1764" s="36"/>
      <c r="C1764" s="43"/>
    </row>
    <row r="1765" spans="1:3" x14ac:dyDescent="0.2">
      <c r="A1765" s="158"/>
      <c r="B1765" s="36"/>
      <c r="C1765" s="43"/>
    </row>
    <row r="1766" spans="1:3" x14ac:dyDescent="0.2">
      <c r="A1766" s="158"/>
      <c r="B1766" s="36"/>
      <c r="C1766" s="43"/>
    </row>
    <row r="1767" spans="1:3" x14ac:dyDescent="0.2">
      <c r="A1767" s="158"/>
      <c r="B1767" s="36"/>
      <c r="C1767" s="43"/>
    </row>
    <row r="1768" spans="1:3" x14ac:dyDescent="0.2">
      <c r="A1768" s="158"/>
      <c r="B1768" s="36"/>
      <c r="C1768" s="43"/>
    </row>
    <row r="1769" spans="1:3" x14ac:dyDescent="0.2">
      <c r="A1769" s="158"/>
      <c r="B1769" s="36"/>
      <c r="C1769" s="43"/>
    </row>
    <row r="1770" spans="1:3" x14ac:dyDescent="0.2">
      <c r="A1770" s="158"/>
      <c r="B1770" s="36"/>
      <c r="C1770" s="43"/>
    </row>
    <row r="1771" spans="1:3" x14ac:dyDescent="0.2">
      <c r="A1771" s="158"/>
      <c r="B1771" s="36"/>
      <c r="C1771" s="43"/>
    </row>
    <row r="1772" spans="1:3" x14ac:dyDescent="0.2">
      <c r="A1772" s="158"/>
      <c r="B1772" s="36"/>
      <c r="C1772" s="43"/>
    </row>
    <row r="1773" spans="1:3" x14ac:dyDescent="0.2">
      <c r="A1773" s="158"/>
      <c r="B1773" s="36"/>
      <c r="C1773" s="43"/>
    </row>
    <row r="1774" spans="1:3" x14ac:dyDescent="0.2">
      <c r="A1774" s="158"/>
      <c r="B1774" s="36"/>
      <c r="C1774" s="43"/>
    </row>
    <row r="1775" spans="1:3" x14ac:dyDescent="0.2">
      <c r="A1775" s="158"/>
      <c r="B1775" s="36"/>
      <c r="C1775" s="43"/>
    </row>
    <row r="1776" spans="1:3" x14ac:dyDescent="0.2">
      <c r="A1776" s="158"/>
      <c r="B1776" s="36"/>
      <c r="C1776" s="43"/>
    </row>
    <row r="1777" spans="1:3" x14ac:dyDescent="0.2">
      <c r="A1777" s="158"/>
      <c r="B1777" s="36"/>
      <c r="C1777" s="43"/>
    </row>
    <row r="1778" spans="1:3" x14ac:dyDescent="0.2">
      <c r="A1778" s="158"/>
      <c r="B1778" s="36"/>
      <c r="C1778" s="43"/>
    </row>
    <row r="1779" spans="1:3" x14ac:dyDescent="0.2">
      <c r="A1779" s="158"/>
      <c r="B1779" s="36"/>
      <c r="C1779" s="43"/>
    </row>
    <row r="1780" spans="1:3" x14ac:dyDescent="0.2">
      <c r="A1780" s="158"/>
      <c r="B1780" s="36"/>
      <c r="C1780" s="43"/>
    </row>
    <row r="1781" spans="1:3" x14ac:dyDescent="0.2">
      <c r="A1781" s="158"/>
      <c r="B1781" s="36"/>
      <c r="C1781" s="43"/>
    </row>
    <row r="1782" spans="1:3" x14ac:dyDescent="0.2">
      <c r="A1782" s="158"/>
      <c r="B1782" s="36"/>
      <c r="C1782" s="43"/>
    </row>
    <row r="1783" spans="1:3" x14ac:dyDescent="0.2">
      <c r="A1783" s="158"/>
      <c r="B1783" s="36"/>
      <c r="C1783" s="43"/>
    </row>
    <row r="1784" spans="1:3" x14ac:dyDescent="0.2">
      <c r="A1784" s="158"/>
      <c r="B1784" s="36"/>
      <c r="C1784" s="43"/>
    </row>
    <row r="1785" spans="1:3" x14ac:dyDescent="0.2">
      <c r="A1785" s="158"/>
      <c r="B1785" s="36"/>
      <c r="C1785" s="43"/>
    </row>
    <row r="1786" spans="1:3" x14ac:dyDescent="0.2">
      <c r="A1786" s="158"/>
      <c r="B1786" s="36"/>
      <c r="C1786" s="43"/>
    </row>
    <row r="1787" spans="1:3" x14ac:dyDescent="0.2">
      <c r="A1787" s="158"/>
      <c r="B1787" s="36"/>
      <c r="C1787" s="43"/>
    </row>
    <row r="1788" spans="1:3" x14ac:dyDescent="0.2">
      <c r="A1788" s="158"/>
      <c r="B1788" s="36"/>
      <c r="C1788" s="43"/>
    </row>
    <row r="1789" spans="1:3" x14ac:dyDescent="0.2">
      <c r="A1789" s="158"/>
      <c r="B1789" s="36"/>
      <c r="C1789" s="43"/>
    </row>
    <row r="1790" spans="1:3" x14ac:dyDescent="0.2">
      <c r="A1790" s="158"/>
      <c r="B1790" s="36"/>
      <c r="C1790" s="43"/>
    </row>
    <row r="1791" spans="1:3" x14ac:dyDescent="0.2">
      <c r="A1791" s="158"/>
      <c r="B1791" s="36"/>
      <c r="C1791" s="43"/>
    </row>
    <row r="1792" spans="1:3" x14ac:dyDescent="0.2">
      <c r="A1792" s="158"/>
      <c r="B1792" s="36"/>
      <c r="C1792" s="43"/>
    </row>
    <row r="1793" spans="1:3" x14ac:dyDescent="0.2">
      <c r="A1793" s="158"/>
      <c r="B1793" s="36"/>
      <c r="C1793" s="43"/>
    </row>
    <row r="1794" spans="1:3" x14ac:dyDescent="0.2">
      <c r="A1794" s="158"/>
      <c r="B1794" s="36"/>
      <c r="C1794" s="43"/>
    </row>
    <row r="1795" spans="1:3" x14ac:dyDescent="0.2">
      <c r="A1795" s="158"/>
      <c r="B1795" s="36"/>
      <c r="C1795" s="43"/>
    </row>
    <row r="1796" spans="1:3" x14ac:dyDescent="0.2">
      <c r="A1796" s="158"/>
      <c r="B1796" s="36"/>
      <c r="C1796" s="43"/>
    </row>
    <row r="1797" spans="1:3" x14ac:dyDescent="0.2">
      <c r="A1797" s="158"/>
      <c r="B1797" s="36"/>
      <c r="C1797" s="43"/>
    </row>
    <row r="1798" spans="1:3" x14ac:dyDescent="0.2">
      <c r="A1798" s="158"/>
      <c r="B1798" s="36"/>
      <c r="C1798" s="43"/>
    </row>
    <row r="1799" spans="1:3" x14ac:dyDescent="0.2">
      <c r="A1799" s="158"/>
      <c r="B1799" s="36"/>
      <c r="C1799" s="43"/>
    </row>
    <row r="1800" spans="1:3" x14ac:dyDescent="0.2">
      <c r="A1800" s="158"/>
      <c r="B1800" s="36"/>
      <c r="C1800" s="43"/>
    </row>
    <row r="1801" spans="1:3" x14ac:dyDescent="0.2">
      <c r="A1801" s="158"/>
      <c r="B1801" s="36"/>
      <c r="C1801" s="43"/>
    </row>
    <row r="1802" spans="1:3" x14ac:dyDescent="0.2">
      <c r="A1802" s="158"/>
      <c r="B1802" s="36"/>
      <c r="C1802" s="43"/>
    </row>
    <row r="1803" spans="1:3" x14ac:dyDescent="0.2">
      <c r="A1803" s="158"/>
      <c r="B1803" s="36"/>
      <c r="C1803" s="43"/>
    </row>
    <row r="1804" spans="1:3" x14ac:dyDescent="0.2">
      <c r="A1804" s="158"/>
      <c r="B1804" s="36"/>
      <c r="C1804" s="43"/>
    </row>
    <row r="1805" spans="1:3" x14ac:dyDescent="0.2">
      <c r="A1805" s="158"/>
      <c r="B1805" s="36"/>
      <c r="C1805" s="43"/>
    </row>
    <row r="1806" spans="1:3" x14ac:dyDescent="0.2">
      <c r="A1806" s="158"/>
      <c r="B1806" s="36"/>
      <c r="C1806" s="43"/>
    </row>
    <row r="1807" spans="1:3" x14ac:dyDescent="0.2">
      <c r="A1807" s="158"/>
      <c r="B1807" s="36"/>
      <c r="C1807" s="43"/>
    </row>
    <row r="1808" spans="1:3" x14ac:dyDescent="0.2">
      <c r="A1808" s="158"/>
      <c r="B1808" s="36"/>
      <c r="C1808" s="43"/>
    </row>
    <row r="1809" spans="1:3" x14ac:dyDescent="0.2">
      <c r="A1809" s="158"/>
      <c r="B1809" s="36"/>
      <c r="C1809" s="43"/>
    </row>
    <row r="1810" spans="1:3" x14ac:dyDescent="0.2">
      <c r="A1810" s="158"/>
      <c r="B1810" s="36"/>
      <c r="C1810" s="43"/>
    </row>
    <row r="1811" spans="1:3" x14ac:dyDescent="0.2">
      <c r="A1811" s="158"/>
      <c r="B1811" s="36"/>
      <c r="C1811" s="43"/>
    </row>
    <row r="1812" spans="1:3" x14ac:dyDescent="0.2">
      <c r="A1812" s="158"/>
      <c r="B1812" s="36"/>
      <c r="C1812" s="43"/>
    </row>
    <row r="1813" spans="1:3" x14ac:dyDescent="0.2">
      <c r="A1813" s="158"/>
      <c r="B1813" s="36"/>
      <c r="C1813" s="43"/>
    </row>
    <row r="1814" spans="1:3" x14ac:dyDescent="0.2">
      <c r="A1814" s="158"/>
      <c r="B1814" s="36"/>
      <c r="C1814" s="43"/>
    </row>
    <row r="1815" spans="1:3" x14ac:dyDescent="0.2">
      <c r="A1815" s="158"/>
      <c r="B1815" s="36"/>
      <c r="C1815" s="43"/>
    </row>
    <row r="1816" spans="1:3" x14ac:dyDescent="0.2">
      <c r="A1816" s="158"/>
      <c r="B1816" s="36"/>
      <c r="C1816" s="43"/>
    </row>
    <row r="1817" spans="1:3" x14ac:dyDescent="0.2">
      <c r="A1817" s="158"/>
      <c r="B1817" s="36"/>
      <c r="C1817" s="43"/>
    </row>
    <row r="1818" spans="1:3" x14ac:dyDescent="0.2">
      <c r="A1818" s="158"/>
      <c r="B1818" s="36"/>
      <c r="C1818" s="43"/>
    </row>
    <row r="1819" spans="1:3" x14ac:dyDescent="0.2">
      <c r="A1819" s="158"/>
      <c r="B1819" s="36"/>
      <c r="C1819" s="43"/>
    </row>
    <row r="1820" spans="1:3" x14ac:dyDescent="0.2">
      <c r="A1820" s="158"/>
      <c r="B1820" s="36"/>
      <c r="C1820" s="43"/>
    </row>
    <row r="1821" spans="1:3" x14ac:dyDescent="0.2">
      <c r="A1821" s="158"/>
      <c r="B1821" s="36"/>
      <c r="C1821" s="43"/>
    </row>
    <row r="1822" spans="1:3" x14ac:dyDescent="0.2">
      <c r="A1822" s="158"/>
      <c r="B1822" s="36"/>
      <c r="C1822" s="43"/>
    </row>
    <row r="1823" spans="1:3" x14ac:dyDescent="0.2">
      <c r="A1823" s="158"/>
      <c r="B1823" s="36"/>
      <c r="C1823" s="43"/>
    </row>
    <row r="1824" spans="1:3" x14ac:dyDescent="0.2">
      <c r="A1824" s="158"/>
      <c r="B1824" s="36"/>
      <c r="C1824" s="43"/>
    </row>
    <row r="1825" spans="1:3" x14ac:dyDescent="0.2">
      <c r="A1825" s="158"/>
      <c r="B1825" s="36"/>
      <c r="C1825" s="43"/>
    </row>
    <row r="1826" spans="1:3" x14ac:dyDescent="0.2">
      <c r="A1826" s="158"/>
      <c r="B1826" s="36"/>
      <c r="C1826" s="43"/>
    </row>
    <row r="1827" spans="1:3" x14ac:dyDescent="0.2">
      <c r="A1827" s="158"/>
      <c r="B1827" s="36"/>
      <c r="C1827" s="43"/>
    </row>
    <row r="1828" spans="1:3" x14ac:dyDescent="0.2">
      <c r="A1828" s="158"/>
      <c r="B1828" s="36"/>
      <c r="C1828" s="43"/>
    </row>
    <row r="1829" spans="1:3" x14ac:dyDescent="0.2">
      <c r="A1829" s="158"/>
      <c r="B1829" s="36"/>
      <c r="C1829" s="43"/>
    </row>
    <row r="1830" spans="1:3" x14ac:dyDescent="0.2">
      <c r="A1830" s="158"/>
      <c r="B1830" s="36"/>
      <c r="C1830" s="43"/>
    </row>
    <row r="1831" spans="1:3" x14ac:dyDescent="0.2">
      <c r="A1831" s="158"/>
      <c r="B1831" s="36"/>
      <c r="C1831" s="43"/>
    </row>
    <row r="1832" spans="1:3" x14ac:dyDescent="0.2">
      <c r="A1832" s="158"/>
      <c r="B1832" s="36"/>
      <c r="C1832" s="43"/>
    </row>
    <row r="1833" spans="1:3" x14ac:dyDescent="0.2">
      <c r="A1833" s="158"/>
      <c r="B1833" s="36"/>
      <c r="C1833" s="43"/>
    </row>
    <row r="1834" spans="1:3" x14ac:dyDescent="0.2">
      <c r="A1834" s="158"/>
      <c r="B1834" s="36"/>
      <c r="C1834" s="43"/>
    </row>
    <row r="1835" spans="1:3" x14ac:dyDescent="0.2">
      <c r="A1835" s="158"/>
      <c r="B1835" s="36"/>
      <c r="C1835" s="43"/>
    </row>
    <row r="1836" spans="1:3" x14ac:dyDescent="0.2">
      <c r="A1836" s="158"/>
      <c r="B1836" s="36"/>
      <c r="C1836" s="43"/>
    </row>
    <row r="1837" spans="1:3" x14ac:dyDescent="0.2">
      <c r="A1837" s="158"/>
      <c r="B1837" s="36"/>
      <c r="C1837" s="43"/>
    </row>
    <row r="1838" spans="1:3" x14ac:dyDescent="0.2">
      <c r="A1838" s="158"/>
      <c r="B1838" s="36"/>
      <c r="C1838" s="43"/>
    </row>
    <row r="1839" spans="1:3" x14ac:dyDescent="0.2">
      <c r="A1839" s="158"/>
      <c r="B1839" s="36"/>
      <c r="C1839" s="43"/>
    </row>
    <row r="1840" spans="1:3" x14ac:dyDescent="0.2">
      <c r="A1840" s="158"/>
      <c r="B1840" s="36"/>
      <c r="C1840" s="43"/>
    </row>
    <row r="1841" spans="1:3" x14ac:dyDescent="0.2">
      <c r="A1841" s="158"/>
      <c r="B1841" s="36"/>
      <c r="C1841" s="43"/>
    </row>
    <row r="1842" spans="1:3" x14ac:dyDescent="0.2">
      <c r="A1842" s="158"/>
      <c r="B1842" s="36"/>
      <c r="C1842" s="43"/>
    </row>
    <row r="1843" spans="1:3" x14ac:dyDescent="0.2">
      <c r="A1843" s="158"/>
      <c r="B1843" s="36"/>
      <c r="C1843" s="43"/>
    </row>
    <row r="1844" spans="1:3" x14ac:dyDescent="0.2">
      <c r="A1844" s="158"/>
      <c r="B1844" s="36"/>
      <c r="C1844" s="43"/>
    </row>
    <row r="1845" spans="1:3" x14ac:dyDescent="0.2">
      <c r="A1845" s="158"/>
      <c r="B1845" s="36"/>
      <c r="C1845" s="43"/>
    </row>
    <row r="1846" spans="1:3" x14ac:dyDescent="0.2">
      <c r="A1846" s="158"/>
      <c r="B1846" s="36"/>
      <c r="C1846" s="43"/>
    </row>
    <row r="1847" spans="1:3" x14ac:dyDescent="0.2">
      <c r="A1847" s="158"/>
      <c r="B1847" s="36"/>
      <c r="C1847" s="43"/>
    </row>
    <row r="1848" spans="1:3" x14ac:dyDescent="0.2">
      <c r="A1848" s="158"/>
      <c r="B1848" s="36"/>
      <c r="C1848" s="43"/>
    </row>
    <row r="1849" spans="1:3" x14ac:dyDescent="0.2">
      <c r="A1849" s="158"/>
      <c r="B1849" s="36"/>
      <c r="C1849" s="43"/>
    </row>
    <row r="1850" spans="1:3" x14ac:dyDescent="0.2">
      <c r="A1850" s="158"/>
      <c r="B1850" s="36"/>
      <c r="C1850" s="43"/>
    </row>
    <row r="1851" spans="1:3" x14ac:dyDescent="0.2">
      <c r="A1851" s="158"/>
      <c r="B1851" s="36"/>
      <c r="C1851" s="43"/>
    </row>
    <row r="1852" spans="1:3" x14ac:dyDescent="0.2">
      <c r="A1852" s="158"/>
      <c r="B1852" s="36"/>
      <c r="C1852" s="43"/>
    </row>
    <row r="1853" spans="1:3" x14ac:dyDescent="0.2">
      <c r="A1853" s="158"/>
      <c r="B1853" s="36"/>
      <c r="C1853" s="43"/>
    </row>
    <row r="1854" spans="1:3" x14ac:dyDescent="0.2">
      <c r="A1854" s="158"/>
      <c r="B1854" s="36"/>
      <c r="C1854" s="43"/>
    </row>
    <row r="1855" spans="1:3" x14ac:dyDescent="0.2">
      <c r="A1855" s="158"/>
      <c r="B1855" s="36"/>
      <c r="C1855" s="43"/>
    </row>
    <row r="1856" spans="1:3" x14ac:dyDescent="0.2">
      <c r="A1856" s="158"/>
      <c r="B1856" s="36"/>
      <c r="C1856" s="43"/>
    </row>
    <row r="1857" spans="1:3" x14ac:dyDescent="0.2">
      <c r="A1857" s="158"/>
      <c r="B1857" s="36"/>
      <c r="C1857" s="43"/>
    </row>
    <row r="1858" spans="1:3" x14ac:dyDescent="0.2">
      <c r="A1858" s="158"/>
      <c r="B1858" s="36"/>
      <c r="C1858" s="43"/>
    </row>
    <row r="1859" spans="1:3" x14ac:dyDescent="0.2">
      <c r="A1859" s="158"/>
      <c r="B1859" s="36"/>
      <c r="C1859" s="43"/>
    </row>
    <row r="1860" spans="1:3" x14ac:dyDescent="0.2">
      <c r="A1860" s="158"/>
      <c r="B1860" s="36"/>
      <c r="C1860" s="43"/>
    </row>
    <row r="1861" spans="1:3" x14ac:dyDescent="0.2">
      <c r="A1861" s="158"/>
      <c r="B1861" s="36"/>
      <c r="C1861" s="43"/>
    </row>
    <row r="1862" spans="1:3" x14ac:dyDescent="0.2">
      <c r="A1862" s="158"/>
      <c r="B1862" s="36"/>
      <c r="C1862" s="43"/>
    </row>
    <row r="1863" spans="1:3" x14ac:dyDescent="0.2">
      <c r="A1863" s="158"/>
      <c r="B1863" s="36"/>
      <c r="C1863" s="43"/>
    </row>
    <row r="1864" spans="1:3" x14ac:dyDescent="0.2">
      <c r="A1864" s="158"/>
      <c r="B1864" s="36"/>
      <c r="C1864" s="43"/>
    </row>
    <row r="1865" spans="1:3" x14ac:dyDescent="0.2">
      <c r="A1865" s="158"/>
      <c r="B1865" s="36"/>
      <c r="C1865" s="43"/>
    </row>
    <row r="1866" spans="1:3" x14ac:dyDescent="0.2">
      <c r="A1866" s="158"/>
      <c r="B1866" s="36"/>
      <c r="C1866" s="43"/>
    </row>
    <row r="1867" spans="1:3" x14ac:dyDescent="0.2">
      <c r="A1867" s="158"/>
      <c r="B1867" s="36"/>
      <c r="C1867" s="43"/>
    </row>
    <row r="1868" spans="1:3" x14ac:dyDescent="0.2">
      <c r="A1868" s="158"/>
      <c r="B1868" s="36"/>
      <c r="C1868" s="43"/>
    </row>
    <row r="1869" spans="1:3" x14ac:dyDescent="0.2">
      <c r="A1869" s="158"/>
      <c r="B1869" s="36"/>
      <c r="C1869" s="43"/>
    </row>
    <row r="1870" spans="1:3" x14ac:dyDescent="0.2">
      <c r="A1870" s="158"/>
      <c r="B1870" s="36"/>
      <c r="C1870" s="43"/>
    </row>
    <row r="1871" spans="1:3" x14ac:dyDescent="0.2">
      <c r="A1871" s="158"/>
      <c r="B1871" s="36"/>
      <c r="C1871" s="43"/>
    </row>
    <row r="1872" spans="1:3" x14ac:dyDescent="0.2">
      <c r="A1872" s="158"/>
      <c r="B1872" s="36"/>
      <c r="C1872" s="43"/>
    </row>
    <row r="1873" spans="1:3" x14ac:dyDescent="0.2">
      <c r="A1873" s="158"/>
      <c r="B1873" s="36"/>
      <c r="C1873" s="43"/>
    </row>
    <row r="1874" spans="1:3" x14ac:dyDescent="0.2">
      <c r="A1874" s="158"/>
      <c r="B1874" s="36"/>
      <c r="C1874" s="43"/>
    </row>
    <row r="1875" spans="1:3" x14ac:dyDescent="0.2">
      <c r="A1875" s="158"/>
      <c r="B1875" s="36"/>
      <c r="C1875" s="43"/>
    </row>
    <row r="1876" spans="1:3" x14ac:dyDescent="0.2">
      <c r="A1876" s="158"/>
      <c r="B1876" s="36"/>
      <c r="C1876" s="43"/>
    </row>
    <row r="1877" spans="1:3" x14ac:dyDescent="0.2">
      <c r="A1877" s="158"/>
      <c r="B1877" s="36"/>
      <c r="C1877" s="43"/>
    </row>
    <row r="1878" spans="1:3" x14ac:dyDescent="0.2">
      <c r="A1878" s="158"/>
      <c r="B1878" s="36"/>
      <c r="C1878" s="43"/>
    </row>
    <row r="1879" spans="1:3" x14ac:dyDescent="0.2">
      <c r="A1879" s="158"/>
      <c r="B1879" s="36"/>
      <c r="C1879" s="43"/>
    </row>
    <row r="1880" spans="1:3" x14ac:dyDescent="0.2">
      <c r="A1880" s="158"/>
      <c r="B1880" s="36"/>
      <c r="C1880" s="43"/>
    </row>
    <row r="1881" spans="1:3" x14ac:dyDescent="0.2">
      <c r="A1881" s="158"/>
      <c r="B1881" s="36"/>
      <c r="C1881" s="43"/>
    </row>
    <row r="1882" spans="1:3" x14ac:dyDescent="0.2">
      <c r="A1882" s="158"/>
      <c r="B1882" s="36"/>
      <c r="C1882" s="43"/>
    </row>
    <row r="1883" spans="1:3" x14ac:dyDescent="0.2">
      <c r="A1883" s="158"/>
      <c r="B1883" s="36"/>
      <c r="C1883" s="43"/>
    </row>
    <row r="1884" spans="1:3" x14ac:dyDescent="0.2">
      <c r="A1884" s="158"/>
      <c r="B1884" s="36"/>
      <c r="C1884" s="43"/>
    </row>
    <row r="1885" spans="1:3" x14ac:dyDescent="0.2">
      <c r="A1885" s="158"/>
      <c r="B1885" s="36"/>
      <c r="C1885" s="43"/>
    </row>
    <row r="1886" spans="1:3" x14ac:dyDescent="0.2">
      <c r="A1886" s="158"/>
      <c r="B1886" s="36"/>
      <c r="C1886" s="43"/>
    </row>
    <row r="1887" spans="1:3" x14ac:dyDescent="0.2">
      <c r="A1887" s="158"/>
      <c r="B1887" s="36"/>
      <c r="C1887" s="43"/>
    </row>
    <row r="1888" spans="1:3" x14ac:dyDescent="0.2">
      <c r="A1888" s="158"/>
      <c r="B1888" s="36"/>
      <c r="C1888" s="43"/>
    </row>
    <row r="1889" spans="1:3" x14ac:dyDescent="0.2">
      <c r="A1889" s="158"/>
      <c r="B1889" s="36"/>
      <c r="C1889" s="43"/>
    </row>
    <row r="1890" spans="1:3" x14ac:dyDescent="0.2">
      <c r="A1890" s="158"/>
      <c r="B1890" s="36"/>
      <c r="C1890" s="43"/>
    </row>
    <row r="1891" spans="1:3" x14ac:dyDescent="0.2">
      <c r="A1891" s="158"/>
      <c r="B1891" s="36"/>
      <c r="C1891" s="43"/>
    </row>
    <row r="1892" spans="1:3" x14ac:dyDescent="0.2">
      <c r="A1892" s="158"/>
      <c r="B1892" s="36"/>
      <c r="C1892" s="43"/>
    </row>
    <row r="1893" spans="1:3" x14ac:dyDescent="0.2">
      <c r="A1893" s="158"/>
      <c r="B1893" s="36"/>
      <c r="C1893" s="43"/>
    </row>
    <row r="1894" spans="1:3" x14ac:dyDescent="0.2">
      <c r="A1894" s="158"/>
      <c r="B1894" s="36"/>
      <c r="C1894" s="43"/>
    </row>
    <row r="1895" spans="1:3" x14ac:dyDescent="0.2">
      <c r="A1895" s="158"/>
      <c r="B1895" s="36"/>
      <c r="C1895" s="43"/>
    </row>
    <row r="1896" spans="1:3" x14ac:dyDescent="0.2">
      <c r="A1896" s="158"/>
      <c r="B1896" s="36"/>
      <c r="C1896" s="43"/>
    </row>
    <row r="1897" spans="1:3" x14ac:dyDescent="0.2">
      <c r="A1897" s="158"/>
      <c r="B1897" s="36"/>
      <c r="C1897" s="43"/>
    </row>
    <row r="1898" spans="1:3" x14ac:dyDescent="0.2">
      <c r="A1898" s="158"/>
      <c r="B1898" s="36"/>
      <c r="C1898" s="43"/>
    </row>
    <row r="1899" spans="1:3" x14ac:dyDescent="0.2">
      <c r="A1899" s="158"/>
      <c r="B1899" s="36"/>
      <c r="C1899" s="43"/>
    </row>
    <row r="1900" spans="1:3" x14ac:dyDescent="0.2">
      <c r="A1900" s="158"/>
      <c r="B1900" s="36"/>
      <c r="C1900" s="43"/>
    </row>
    <row r="1901" spans="1:3" x14ac:dyDescent="0.2">
      <c r="A1901" s="158"/>
      <c r="B1901" s="36"/>
      <c r="C1901" s="43"/>
    </row>
    <row r="1902" spans="1:3" x14ac:dyDescent="0.2">
      <c r="A1902" s="158"/>
      <c r="B1902" s="36"/>
      <c r="C1902" s="43"/>
    </row>
    <row r="1903" spans="1:3" x14ac:dyDescent="0.2">
      <c r="A1903" s="158"/>
      <c r="B1903" s="36"/>
      <c r="C1903" s="43"/>
    </row>
    <row r="1904" spans="1:3" x14ac:dyDescent="0.2">
      <c r="A1904" s="158"/>
      <c r="B1904" s="36"/>
      <c r="C1904" s="43"/>
    </row>
    <row r="1905" spans="1:3" x14ac:dyDescent="0.2">
      <c r="A1905" s="158"/>
      <c r="B1905" s="36"/>
      <c r="C1905" s="43"/>
    </row>
    <row r="1906" spans="1:3" x14ac:dyDescent="0.2">
      <c r="A1906" s="158"/>
      <c r="B1906" s="36"/>
      <c r="C1906" s="43"/>
    </row>
    <row r="1907" spans="1:3" x14ac:dyDescent="0.2">
      <c r="A1907" s="158"/>
      <c r="B1907" s="36"/>
      <c r="C1907" s="43"/>
    </row>
    <row r="1908" spans="1:3" x14ac:dyDescent="0.2">
      <c r="A1908" s="158"/>
      <c r="B1908" s="36"/>
      <c r="C1908" s="43"/>
    </row>
    <row r="1909" spans="1:3" x14ac:dyDescent="0.2">
      <c r="A1909" s="158"/>
      <c r="B1909" s="36"/>
      <c r="C1909" s="43"/>
    </row>
    <row r="1910" spans="1:3" x14ac:dyDescent="0.2">
      <c r="A1910" s="158"/>
      <c r="B1910" s="36"/>
      <c r="C1910" s="43"/>
    </row>
    <row r="1911" spans="1:3" x14ac:dyDescent="0.2">
      <c r="A1911" s="158"/>
      <c r="B1911" s="36"/>
      <c r="C1911" s="43"/>
    </row>
    <row r="1912" spans="1:3" x14ac:dyDescent="0.2">
      <c r="A1912" s="158"/>
      <c r="B1912" s="36"/>
      <c r="C1912" s="43"/>
    </row>
    <row r="1913" spans="1:3" x14ac:dyDescent="0.2">
      <c r="A1913" s="158"/>
      <c r="B1913" s="36"/>
      <c r="C1913" s="43"/>
    </row>
    <row r="1914" spans="1:3" x14ac:dyDescent="0.2">
      <c r="A1914" s="158"/>
      <c r="B1914" s="36"/>
      <c r="C1914" s="43"/>
    </row>
    <row r="1915" spans="1:3" x14ac:dyDescent="0.2">
      <c r="A1915" s="158"/>
      <c r="B1915" s="36"/>
      <c r="C1915" s="43"/>
    </row>
    <row r="1916" spans="1:3" x14ac:dyDescent="0.2">
      <c r="A1916" s="158"/>
      <c r="B1916" s="36"/>
      <c r="C1916" s="43"/>
    </row>
    <row r="1917" spans="1:3" x14ac:dyDescent="0.2">
      <c r="A1917" s="158"/>
      <c r="B1917" s="36"/>
      <c r="C1917" s="43"/>
    </row>
    <row r="1918" spans="1:3" x14ac:dyDescent="0.2">
      <c r="A1918" s="158"/>
      <c r="B1918" s="36"/>
      <c r="C1918" s="43"/>
    </row>
    <row r="1919" spans="1:3" x14ac:dyDescent="0.2">
      <c r="A1919" s="158"/>
      <c r="B1919" s="36"/>
      <c r="C1919" s="43"/>
    </row>
    <row r="1920" spans="1:3" x14ac:dyDescent="0.2">
      <c r="A1920" s="158"/>
      <c r="B1920" s="36"/>
      <c r="C1920" s="43"/>
    </row>
    <row r="1921" spans="1:3" x14ac:dyDescent="0.2">
      <c r="A1921" s="158"/>
      <c r="B1921" s="36"/>
      <c r="C1921" s="43"/>
    </row>
    <row r="1922" spans="1:3" x14ac:dyDescent="0.2">
      <c r="A1922" s="158"/>
      <c r="B1922" s="36"/>
      <c r="C1922" s="43"/>
    </row>
    <row r="1923" spans="1:3" x14ac:dyDescent="0.2">
      <c r="A1923" s="158"/>
      <c r="B1923" s="36"/>
      <c r="C1923" s="43"/>
    </row>
    <row r="1924" spans="1:3" x14ac:dyDescent="0.2">
      <c r="A1924" s="158"/>
      <c r="B1924" s="36"/>
      <c r="C1924" s="43"/>
    </row>
    <row r="1925" spans="1:3" x14ac:dyDescent="0.2">
      <c r="A1925" s="158"/>
      <c r="B1925" s="36"/>
      <c r="C1925" s="43"/>
    </row>
    <row r="1926" spans="1:3" x14ac:dyDescent="0.2">
      <c r="A1926" s="158"/>
      <c r="B1926" s="36"/>
      <c r="C1926" s="43"/>
    </row>
    <row r="1927" spans="1:3" x14ac:dyDescent="0.2">
      <c r="A1927" s="158"/>
      <c r="B1927" s="36"/>
      <c r="C1927" s="43"/>
    </row>
    <row r="1928" spans="1:3" x14ac:dyDescent="0.2">
      <c r="A1928" s="158"/>
      <c r="B1928" s="36"/>
      <c r="C1928" s="43"/>
    </row>
    <row r="1929" spans="1:3" x14ac:dyDescent="0.2">
      <c r="A1929" s="158"/>
      <c r="B1929" s="36"/>
      <c r="C1929" s="43"/>
    </row>
    <row r="1930" spans="1:3" x14ac:dyDescent="0.2">
      <c r="A1930" s="158"/>
      <c r="B1930" s="36"/>
      <c r="C1930" s="43"/>
    </row>
    <row r="1931" spans="1:3" x14ac:dyDescent="0.2">
      <c r="A1931" s="158"/>
      <c r="B1931" s="36"/>
      <c r="C1931" s="43"/>
    </row>
    <row r="1932" spans="1:3" x14ac:dyDescent="0.2">
      <c r="A1932" s="158"/>
      <c r="B1932" s="36"/>
      <c r="C1932" s="43"/>
    </row>
    <row r="1933" spans="1:3" x14ac:dyDescent="0.2">
      <c r="A1933" s="158"/>
      <c r="B1933" s="36"/>
      <c r="C1933" s="43"/>
    </row>
    <row r="1934" spans="1:3" x14ac:dyDescent="0.2">
      <c r="A1934" s="158"/>
      <c r="B1934" s="36"/>
      <c r="C1934" s="43"/>
    </row>
    <row r="1935" spans="1:3" x14ac:dyDescent="0.2">
      <c r="A1935" s="158"/>
      <c r="B1935" s="36"/>
      <c r="C1935" s="43"/>
    </row>
    <row r="1936" spans="1:3" x14ac:dyDescent="0.2">
      <c r="A1936" s="158"/>
      <c r="B1936" s="36"/>
      <c r="C1936" s="43"/>
    </row>
    <row r="1937" spans="1:3" x14ac:dyDescent="0.2">
      <c r="A1937" s="158"/>
      <c r="B1937" s="36"/>
      <c r="C1937" s="43"/>
    </row>
    <row r="1938" spans="1:3" x14ac:dyDescent="0.2">
      <c r="A1938" s="158"/>
      <c r="B1938" s="36"/>
      <c r="C1938" s="43"/>
    </row>
    <row r="1939" spans="1:3" x14ac:dyDescent="0.2">
      <c r="A1939" s="158"/>
      <c r="B1939" s="36"/>
      <c r="C1939" s="43"/>
    </row>
    <row r="1940" spans="1:3" x14ac:dyDescent="0.2">
      <c r="A1940" s="158"/>
      <c r="B1940" s="36"/>
      <c r="C1940" s="43"/>
    </row>
    <row r="1941" spans="1:3" x14ac:dyDescent="0.2">
      <c r="A1941" s="158"/>
      <c r="B1941" s="36"/>
      <c r="C1941" s="43"/>
    </row>
    <row r="1942" spans="1:3" x14ac:dyDescent="0.2">
      <c r="A1942" s="158"/>
      <c r="B1942" s="36"/>
      <c r="C1942" s="43"/>
    </row>
    <row r="1943" spans="1:3" x14ac:dyDescent="0.2">
      <c r="A1943" s="158"/>
      <c r="B1943" s="36"/>
      <c r="C1943" s="43"/>
    </row>
    <row r="1944" spans="1:3" x14ac:dyDescent="0.2">
      <c r="A1944" s="158"/>
      <c r="B1944" s="36"/>
      <c r="C1944" s="43"/>
    </row>
    <row r="1945" spans="1:3" x14ac:dyDescent="0.2">
      <c r="A1945" s="158"/>
      <c r="B1945" s="36"/>
      <c r="C1945" s="43"/>
    </row>
    <row r="1946" spans="1:3" x14ac:dyDescent="0.2">
      <c r="A1946" s="158"/>
      <c r="B1946" s="36"/>
      <c r="C1946" s="43"/>
    </row>
    <row r="1947" spans="1:3" x14ac:dyDescent="0.2">
      <c r="A1947" s="158"/>
      <c r="B1947" s="36"/>
      <c r="C1947" s="43"/>
    </row>
    <row r="1948" spans="1:3" x14ac:dyDescent="0.2">
      <c r="A1948" s="158"/>
      <c r="B1948" s="36"/>
      <c r="C1948" s="43"/>
    </row>
    <row r="1949" spans="1:3" x14ac:dyDescent="0.2">
      <c r="A1949" s="158"/>
      <c r="B1949" s="36"/>
      <c r="C1949" s="43"/>
    </row>
    <row r="1950" spans="1:3" x14ac:dyDescent="0.2">
      <c r="A1950" s="158"/>
      <c r="B1950" s="36"/>
      <c r="C1950" s="43"/>
    </row>
    <row r="1951" spans="1:3" x14ac:dyDescent="0.2">
      <c r="A1951" s="158"/>
      <c r="B1951" s="36"/>
      <c r="C1951" s="43"/>
    </row>
    <row r="1952" spans="1:3" x14ac:dyDescent="0.2">
      <c r="A1952" s="158"/>
      <c r="B1952" s="36"/>
      <c r="C1952" s="43"/>
    </row>
    <row r="1953" spans="1:3" x14ac:dyDescent="0.2">
      <c r="A1953" s="158"/>
      <c r="B1953" s="36"/>
      <c r="C1953" s="43"/>
    </row>
    <row r="1954" spans="1:3" x14ac:dyDescent="0.2">
      <c r="A1954" s="158"/>
      <c r="B1954" s="36"/>
      <c r="C1954" s="43"/>
    </row>
    <row r="1955" spans="1:3" x14ac:dyDescent="0.2">
      <c r="A1955" s="158"/>
      <c r="B1955" s="36"/>
      <c r="C1955" s="43"/>
    </row>
    <row r="1956" spans="1:3" x14ac:dyDescent="0.2">
      <c r="A1956" s="158"/>
      <c r="B1956" s="36"/>
      <c r="C1956" s="43"/>
    </row>
    <row r="1957" spans="1:3" x14ac:dyDescent="0.2">
      <c r="A1957" s="158"/>
      <c r="B1957" s="36"/>
      <c r="C1957" s="43"/>
    </row>
    <row r="1958" spans="1:3" x14ac:dyDescent="0.2">
      <c r="A1958" s="158"/>
      <c r="B1958" s="36"/>
      <c r="C1958" s="43"/>
    </row>
    <row r="1959" spans="1:3" x14ac:dyDescent="0.2">
      <c r="A1959" s="158"/>
      <c r="B1959" s="36"/>
      <c r="C1959" s="43"/>
    </row>
    <row r="1960" spans="1:3" x14ac:dyDescent="0.2">
      <c r="A1960" s="158"/>
      <c r="B1960" s="36"/>
      <c r="C1960" s="43"/>
    </row>
    <row r="1961" spans="1:3" x14ac:dyDescent="0.2">
      <c r="A1961" s="158"/>
      <c r="B1961" s="36"/>
      <c r="C1961" s="43"/>
    </row>
    <row r="1962" spans="1:3" x14ac:dyDescent="0.2">
      <c r="A1962" s="158"/>
      <c r="B1962" s="36"/>
      <c r="C1962" s="43"/>
    </row>
    <row r="1963" spans="1:3" x14ac:dyDescent="0.2">
      <c r="A1963" s="158"/>
      <c r="B1963" s="36"/>
      <c r="C1963" s="43"/>
    </row>
    <row r="1964" spans="1:3" x14ac:dyDescent="0.2">
      <c r="A1964" s="158"/>
      <c r="B1964" s="36"/>
      <c r="C1964" s="43"/>
    </row>
    <row r="1965" spans="1:3" x14ac:dyDescent="0.2">
      <c r="A1965" s="158"/>
      <c r="B1965" s="36"/>
      <c r="C1965" s="43"/>
    </row>
    <row r="1966" spans="1:3" x14ac:dyDescent="0.2">
      <c r="A1966" s="158"/>
      <c r="B1966" s="36"/>
      <c r="C1966" s="43"/>
    </row>
    <row r="1967" spans="1:3" x14ac:dyDescent="0.2">
      <c r="A1967" s="158"/>
      <c r="B1967" s="36"/>
      <c r="C1967" s="43"/>
    </row>
    <row r="1968" spans="1:3" x14ac:dyDescent="0.2">
      <c r="A1968" s="158"/>
      <c r="B1968" s="36"/>
      <c r="C1968" s="43"/>
    </row>
    <row r="1969" spans="1:3" x14ac:dyDescent="0.2">
      <c r="A1969" s="158"/>
      <c r="B1969" s="36"/>
      <c r="C1969" s="43"/>
    </row>
    <row r="1970" spans="1:3" x14ac:dyDescent="0.2">
      <c r="A1970" s="158"/>
      <c r="B1970" s="36"/>
      <c r="C1970" s="43"/>
    </row>
    <row r="1971" spans="1:3" x14ac:dyDescent="0.2">
      <c r="A1971" s="158"/>
      <c r="B1971" s="36"/>
      <c r="C1971" s="43"/>
    </row>
    <row r="1972" spans="1:3" x14ac:dyDescent="0.2">
      <c r="A1972" s="158"/>
      <c r="B1972" s="36"/>
      <c r="C1972" s="43"/>
    </row>
    <row r="1973" spans="1:3" x14ac:dyDescent="0.2">
      <c r="A1973" s="158"/>
      <c r="B1973" s="36"/>
      <c r="C1973" s="43"/>
    </row>
    <row r="1974" spans="1:3" x14ac:dyDescent="0.2">
      <c r="A1974" s="158"/>
      <c r="B1974" s="36"/>
      <c r="C1974" s="43"/>
    </row>
    <row r="1975" spans="1:3" x14ac:dyDescent="0.2">
      <c r="A1975" s="158"/>
      <c r="B1975" s="36"/>
      <c r="C1975" s="43"/>
    </row>
    <row r="1976" spans="1:3" x14ac:dyDescent="0.2">
      <c r="A1976" s="158"/>
      <c r="B1976" s="36"/>
      <c r="C1976" s="43"/>
    </row>
    <row r="1977" spans="1:3" x14ac:dyDescent="0.2">
      <c r="A1977" s="158"/>
      <c r="B1977" s="36"/>
      <c r="C1977" s="43"/>
    </row>
    <row r="1978" spans="1:3" x14ac:dyDescent="0.2">
      <c r="A1978" s="158"/>
      <c r="B1978" s="36"/>
      <c r="C1978" s="43"/>
    </row>
    <row r="1979" spans="1:3" x14ac:dyDescent="0.2">
      <c r="A1979" s="158"/>
      <c r="B1979" s="36"/>
      <c r="C1979" s="43"/>
    </row>
    <row r="1980" spans="1:3" x14ac:dyDescent="0.2">
      <c r="A1980" s="158"/>
      <c r="B1980" s="36"/>
      <c r="C1980" s="43"/>
    </row>
    <row r="1981" spans="1:3" x14ac:dyDescent="0.2">
      <c r="A1981" s="158"/>
      <c r="B1981" s="36"/>
      <c r="C1981" s="43"/>
    </row>
    <row r="1982" spans="1:3" x14ac:dyDescent="0.2">
      <c r="A1982" s="158"/>
      <c r="B1982" s="36"/>
      <c r="C1982" s="43"/>
    </row>
    <row r="1983" spans="1:3" x14ac:dyDescent="0.2">
      <c r="A1983" s="158"/>
      <c r="B1983" s="36"/>
      <c r="C1983" s="43"/>
    </row>
    <row r="1984" spans="1:3" x14ac:dyDescent="0.2">
      <c r="A1984" s="158"/>
      <c r="B1984" s="36"/>
      <c r="C1984" s="43"/>
    </row>
    <row r="1985" spans="1:3" x14ac:dyDescent="0.2">
      <c r="A1985" s="158"/>
      <c r="B1985" s="36"/>
      <c r="C1985" s="43"/>
    </row>
    <row r="1986" spans="1:3" x14ac:dyDescent="0.2">
      <c r="A1986" s="158"/>
      <c r="B1986" s="36"/>
      <c r="C1986" s="43"/>
    </row>
    <row r="1987" spans="1:3" x14ac:dyDescent="0.2">
      <c r="A1987" s="158"/>
      <c r="B1987" s="36"/>
      <c r="C1987" s="43"/>
    </row>
    <row r="1988" spans="1:3" x14ac:dyDescent="0.2">
      <c r="A1988" s="158"/>
      <c r="B1988" s="36"/>
      <c r="C1988" s="43"/>
    </row>
    <row r="1989" spans="1:3" x14ac:dyDescent="0.2">
      <c r="A1989" s="158"/>
      <c r="B1989" s="36"/>
      <c r="C1989" s="43"/>
    </row>
    <row r="1990" spans="1:3" x14ac:dyDescent="0.2">
      <c r="A1990" s="158"/>
      <c r="B1990" s="36"/>
      <c r="C1990" s="43"/>
    </row>
    <row r="1991" spans="1:3" x14ac:dyDescent="0.2">
      <c r="A1991" s="158"/>
      <c r="B1991" s="36"/>
      <c r="C1991" s="43"/>
    </row>
    <row r="1992" spans="1:3" x14ac:dyDescent="0.2">
      <c r="A1992" s="158"/>
      <c r="B1992" s="36"/>
      <c r="C1992" s="43"/>
    </row>
    <row r="1993" spans="1:3" x14ac:dyDescent="0.2">
      <c r="A1993" s="158"/>
      <c r="B1993" s="36"/>
      <c r="C1993" s="43"/>
    </row>
    <row r="1994" spans="1:3" x14ac:dyDescent="0.2">
      <c r="A1994" s="158"/>
      <c r="B1994" s="36"/>
      <c r="C1994" s="43"/>
    </row>
    <row r="1995" spans="1:3" x14ac:dyDescent="0.2">
      <c r="A1995" s="158"/>
      <c r="B1995" s="36"/>
      <c r="C1995" s="43"/>
    </row>
    <row r="1996" spans="1:3" x14ac:dyDescent="0.2">
      <c r="A1996" s="158"/>
      <c r="B1996" s="36"/>
      <c r="C1996" s="43"/>
    </row>
    <row r="1997" spans="1:3" x14ac:dyDescent="0.2">
      <c r="A1997" s="158"/>
      <c r="B1997" s="36"/>
      <c r="C1997" s="43"/>
    </row>
    <row r="1998" spans="1:3" x14ac:dyDescent="0.2">
      <c r="A1998" s="158"/>
      <c r="B1998" s="36"/>
      <c r="C1998" s="43"/>
    </row>
    <row r="1999" spans="1:3" x14ac:dyDescent="0.2">
      <c r="A1999" s="158"/>
      <c r="B1999" s="36"/>
      <c r="C1999" s="43"/>
    </row>
    <row r="2000" spans="1:3" x14ac:dyDescent="0.2">
      <c r="A2000" s="158"/>
      <c r="B2000" s="36"/>
      <c r="C2000" s="43"/>
    </row>
    <row r="2001" spans="1:3" x14ac:dyDescent="0.2">
      <c r="A2001" s="158"/>
      <c r="B2001" s="36"/>
      <c r="C2001" s="43"/>
    </row>
    <row r="2002" spans="1:3" x14ac:dyDescent="0.2">
      <c r="A2002" s="158"/>
      <c r="B2002" s="36"/>
      <c r="C2002" s="43"/>
    </row>
    <row r="2003" spans="1:3" x14ac:dyDescent="0.2">
      <c r="A2003" s="158"/>
      <c r="B2003" s="36"/>
      <c r="C2003" s="43"/>
    </row>
    <row r="2004" spans="1:3" x14ac:dyDescent="0.2">
      <c r="A2004" s="158"/>
      <c r="B2004" s="36"/>
      <c r="C2004" s="43"/>
    </row>
    <row r="2005" spans="1:3" x14ac:dyDescent="0.2">
      <c r="A2005" s="158"/>
      <c r="B2005" s="36"/>
      <c r="C2005" s="43"/>
    </row>
    <row r="2006" spans="1:3" x14ac:dyDescent="0.2">
      <c r="A2006" s="158"/>
      <c r="B2006" s="36"/>
      <c r="C2006" s="43"/>
    </row>
    <row r="2007" spans="1:3" x14ac:dyDescent="0.2">
      <c r="A2007" s="158"/>
      <c r="B2007" s="36"/>
      <c r="C2007" s="43"/>
    </row>
    <row r="2008" spans="1:3" x14ac:dyDescent="0.2">
      <c r="A2008" s="158"/>
      <c r="B2008" s="36"/>
      <c r="C2008" s="43"/>
    </row>
    <row r="2009" spans="1:3" x14ac:dyDescent="0.2">
      <c r="A2009" s="158"/>
      <c r="B2009" s="36"/>
      <c r="C2009" s="43"/>
    </row>
    <row r="2010" spans="1:3" x14ac:dyDescent="0.2">
      <c r="A2010" s="158"/>
      <c r="B2010" s="36"/>
      <c r="C2010" s="43"/>
    </row>
    <row r="2011" spans="1:3" x14ac:dyDescent="0.2">
      <c r="A2011" s="158"/>
      <c r="B2011" s="36"/>
      <c r="C2011" s="43"/>
    </row>
    <row r="2012" spans="1:3" x14ac:dyDescent="0.2">
      <c r="A2012" s="158"/>
      <c r="B2012" s="36"/>
      <c r="C2012" s="43"/>
    </row>
    <row r="2013" spans="1:3" x14ac:dyDescent="0.2">
      <c r="A2013" s="158"/>
      <c r="B2013" s="36"/>
      <c r="C2013" s="43"/>
    </row>
    <row r="2014" spans="1:3" x14ac:dyDescent="0.2">
      <c r="A2014" s="158"/>
      <c r="B2014" s="36"/>
      <c r="C2014" s="43"/>
    </row>
    <row r="2015" spans="1:3" x14ac:dyDescent="0.2">
      <c r="A2015" s="158"/>
      <c r="B2015" s="36"/>
      <c r="C2015" s="43"/>
    </row>
    <row r="2016" spans="1:3" x14ac:dyDescent="0.2">
      <c r="A2016" s="158"/>
      <c r="B2016" s="36"/>
      <c r="C2016" s="43"/>
    </row>
    <row r="2017" spans="1:3" x14ac:dyDescent="0.2">
      <c r="A2017" s="158"/>
      <c r="B2017" s="36"/>
      <c r="C2017" s="43"/>
    </row>
    <row r="2018" spans="1:3" x14ac:dyDescent="0.2">
      <c r="A2018" s="158"/>
      <c r="B2018" s="36"/>
      <c r="C2018" s="43"/>
    </row>
    <row r="2019" spans="1:3" x14ac:dyDescent="0.2">
      <c r="A2019" s="158"/>
      <c r="B2019" s="36"/>
      <c r="C2019" s="43"/>
    </row>
    <row r="2020" spans="1:3" x14ac:dyDescent="0.2">
      <c r="A2020" s="158"/>
      <c r="B2020" s="36"/>
      <c r="C2020" s="43"/>
    </row>
    <row r="2021" spans="1:3" x14ac:dyDescent="0.2">
      <c r="A2021" s="158"/>
      <c r="B2021" s="36"/>
      <c r="C2021" s="43"/>
    </row>
    <row r="2022" spans="1:3" x14ac:dyDescent="0.2">
      <c r="A2022" s="158"/>
      <c r="B2022" s="36"/>
      <c r="C2022" s="43"/>
    </row>
    <row r="2023" spans="1:3" x14ac:dyDescent="0.2">
      <c r="A2023" s="158"/>
      <c r="B2023" s="36"/>
      <c r="C2023" s="43"/>
    </row>
    <row r="2024" spans="1:3" x14ac:dyDescent="0.2">
      <c r="A2024" s="158"/>
      <c r="B2024" s="36"/>
      <c r="C2024" s="43"/>
    </row>
    <row r="2025" spans="1:3" x14ac:dyDescent="0.2">
      <c r="A2025" s="158"/>
      <c r="B2025" s="36"/>
      <c r="C2025" s="43"/>
    </row>
    <row r="2026" spans="1:3" x14ac:dyDescent="0.2">
      <c r="A2026" s="158"/>
      <c r="B2026" s="36"/>
      <c r="C2026" s="43"/>
    </row>
    <row r="2027" spans="1:3" x14ac:dyDescent="0.2">
      <c r="A2027" s="158"/>
      <c r="B2027" s="36"/>
      <c r="C2027" s="43"/>
    </row>
    <row r="2028" spans="1:3" x14ac:dyDescent="0.2">
      <c r="A2028" s="158"/>
      <c r="B2028" s="36"/>
      <c r="C2028" s="43"/>
    </row>
    <row r="2029" spans="1:3" x14ac:dyDescent="0.2">
      <c r="A2029" s="158"/>
      <c r="B2029" s="36"/>
      <c r="C2029" s="43"/>
    </row>
    <row r="2030" spans="1:3" x14ac:dyDescent="0.2">
      <c r="A2030" s="158"/>
      <c r="B2030" s="36"/>
      <c r="C2030" s="43"/>
    </row>
    <row r="2031" spans="1:3" x14ac:dyDescent="0.2">
      <c r="A2031" s="158"/>
      <c r="B2031" s="36"/>
      <c r="C2031" s="43"/>
    </row>
    <row r="2032" spans="1:3" x14ac:dyDescent="0.2">
      <c r="A2032" s="158"/>
      <c r="B2032" s="36"/>
      <c r="C2032" s="43"/>
    </row>
    <row r="2033" spans="1:3" x14ac:dyDescent="0.2">
      <c r="A2033" s="158"/>
      <c r="B2033" s="36"/>
      <c r="C2033" s="43"/>
    </row>
    <row r="2034" spans="1:3" x14ac:dyDescent="0.2">
      <c r="A2034" s="158"/>
      <c r="B2034" s="36"/>
      <c r="C2034" s="43"/>
    </row>
    <row r="2035" spans="1:3" x14ac:dyDescent="0.2">
      <c r="A2035" s="158"/>
      <c r="B2035" s="36"/>
      <c r="C2035" s="43"/>
    </row>
    <row r="2036" spans="1:3" x14ac:dyDescent="0.2">
      <c r="A2036" s="158"/>
      <c r="B2036" s="36"/>
      <c r="C2036" s="43"/>
    </row>
    <row r="2037" spans="1:3" x14ac:dyDescent="0.2">
      <c r="A2037" s="158"/>
      <c r="B2037" s="36"/>
      <c r="C2037" s="43"/>
    </row>
    <row r="2038" spans="1:3" x14ac:dyDescent="0.2">
      <c r="A2038" s="158"/>
      <c r="B2038" s="36"/>
      <c r="C2038" s="43"/>
    </row>
    <row r="2039" spans="1:3" x14ac:dyDescent="0.2">
      <c r="A2039" s="158"/>
      <c r="B2039" s="36"/>
      <c r="C2039" s="43"/>
    </row>
    <row r="2040" spans="1:3" x14ac:dyDescent="0.2">
      <c r="A2040" s="158"/>
      <c r="B2040" s="36"/>
      <c r="C2040" s="43"/>
    </row>
    <row r="2041" spans="1:3" x14ac:dyDescent="0.2">
      <c r="A2041" s="158"/>
      <c r="B2041" s="36"/>
      <c r="C2041" s="43"/>
    </row>
    <row r="2042" spans="1:3" x14ac:dyDescent="0.2">
      <c r="A2042" s="158"/>
      <c r="B2042" s="36"/>
      <c r="C2042" s="43"/>
    </row>
    <row r="2043" spans="1:3" x14ac:dyDescent="0.2">
      <c r="A2043" s="158"/>
      <c r="B2043" s="36"/>
      <c r="C2043" s="43"/>
    </row>
    <row r="2044" spans="1:3" x14ac:dyDescent="0.2">
      <c r="A2044" s="158"/>
      <c r="B2044" s="36"/>
      <c r="C2044" s="43"/>
    </row>
    <row r="2045" spans="1:3" x14ac:dyDescent="0.2">
      <c r="A2045" s="158"/>
      <c r="B2045" s="36"/>
      <c r="C2045" s="43"/>
    </row>
    <row r="2046" spans="1:3" x14ac:dyDescent="0.2">
      <c r="A2046" s="158"/>
      <c r="B2046" s="36"/>
      <c r="C2046" s="43"/>
    </row>
    <row r="2047" spans="1:3" x14ac:dyDescent="0.2">
      <c r="A2047" s="158"/>
      <c r="B2047" s="36"/>
      <c r="C2047" s="43"/>
    </row>
    <row r="2048" spans="1:3" x14ac:dyDescent="0.2">
      <c r="A2048" s="158"/>
      <c r="B2048" s="36"/>
      <c r="C2048" s="43"/>
    </row>
    <row r="2049" spans="1:3" x14ac:dyDescent="0.2">
      <c r="A2049" s="158"/>
      <c r="B2049" s="36"/>
      <c r="C2049" s="43"/>
    </row>
    <row r="2050" spans="1:3" x14ac:dyDescent="0.2">
      <c r="A2050" s="158"/>
      <c r="B2050" s="36"/>
      <c r="C2050" s="43"/>
    </row>
    <row r="2051" spans="1:3" x14ac:dyDescent="0.2">
      <c r="A2051" s="158"/>
      <c r="B2051" s="36"/>
      <c r="C2051" s="43"/>
    </row>
    <row r="2052" spans="1:3" x14ac:dyDescent="0.2">
      <c r="A2052" s="158"/>
      <c r="B2052" s="36"/>
      <c r="C2052" s="43"/>
    </row>
    <row r="2053" spans="1:3" x14ac:dyDescent="0.2">
      <c r="A2053" s="158"/>
      <c r="B2053" s="36"/>
      <c r="C2053" s="43"/>
    </row>
    <row r="2054" spans="1:3" x14ac:dyDescent="0.2">
      <c r="A2054" s="158"/>
      <c r="B2054" s="36"/>
      <c r="C2054" s="43"/>
    </row>
    <row r="2055" spans="1:3" x14ac:dyDescent="0.2">
      <c r="A2055" s="158"/>
      <c r="B2055" s="36"/>
      <c r="C2055" s="43"/>
    </row>
    <row r="2056" spans="1:3" x14ac:dyDescent="0.2">
      <c r="A2056" s="158"/>
      <c r="B2056" s="36"/>
      <c r="C2056" s="43"/>
    </row>
    <row r="2057" spans="1:3" x14ac:dyDescent="0.2">
      <c r="A2057" s="158"/>
      <c r="B2057" s="36"/>
      <c r="C2057" s="43"/>
    </row>
    <row r="2058" spans="1:3" x14ac:dyDescent="0.2">
      <c r="A2058" s="158"/>
      <c r="B2058" s="36"/>
      <c r="C2058" s="43"/>
    </row>
    <row r="2059" spans="1:3" x14ac:dyDescent="0.2">
      <c r="A2059" s="158"/>
      <c r="B2059" s="36"/>
      <c r="C2059" s="43"/>
    </row>
    <row r="2060" spans="1:3" x14ac:dyDescent="0.2">
      <c r="A2060" s="158"/>
      <c r="B2060" s="36"/>
      <c r="C2060" s="43"/>
    </row>
    <row r="2061" spans="1:3" x14ac:dyDescent="0.2">
      <c r="A2061" s="158"/>
      <c r="B2061" s="36"/>
      <c r="C2061" s="43"/>
    </row>
    <row r="2062" spans="1:3" x14ac:dyDescent="0.2">
      <c r="A2062" s="158"/>
      <c r="B2062" s="36"/>
      <c r="C2062" s="43"/>
    </row>
    <row r="2063" spans="1:3" x14ac:dyDescent="0.2">
      <c r="A2063" s="158"/>
      <c r="B2063" s="36"/>
      <c r="C2063" s="43"/>
    </row>
    <row r="2064" spans="1:3" x14ac:dyDescent="0.2">
      <c r="A2064" s="158"/>
      <c r="B2064" s="36"/>
      <c r="C2064" s="43"/>
    </row>
    <row r="2065" spans="1:3" x14ac:dyDescent="0.2">
      <c r="A2065" s="158"/>
      <c r="B2065" s="36"/>
      <c r="C2065" s="43"/>
    </row>
    <row r="2066" spans="1:3" x14ac:dyDescent="0.2">
      <c r="A2066" s="158"/>
      <c r="B2066" s="36"/>
      <c r="C2066" s="43"/>
    </row>
    <row r="2067" spans="1:3" x14ac:dyDescent="0.2">
      <c r="A2067" s="158"/>
      <c r="B2067" s="36"/>
      <c r="C2067" s="43"/>
    </row>
    <row r="2068" spans="1:3" x14ac:dyDescent="0.2">
      <c r="A2068" s="158"/>
      <c r="B2068" s="36"/>
      <c r="C2068" s="43"/>
    </row>
    <row r="2069" spans="1:3" x14ac:dyDescent="0.2">
      <c r="A2069" s="158"/>
      <c r="B2069" s="36"/>
      <c r="C2069" s="43"/>
    </row>
    <row r="2070" spans="1:3" x14ac:dyDescent="0.2">
      <c r="A2070" s="158"/>
      <c r="B2070" s="36"/>
      <c r="C2070" s="43"/>
    </row>
    <row r="2071" spans="1:3" x14ac:dyDescent="0.2">
      <c r="A2071" s="158"/>
      <c r="B2071" s="36"/>
      <c r="C2071" s="43"/>
    </row>
    <row r="2072" spans="1:3" x14ac:dyDescent="0.2">
      <c r="A2072" s="158"/>
      <c r="B2072" s="36"/>
      <c r="C2072" s="43"/>
    </row>
    <row r="2073" spans="1:3" x14ac:dyDescent="0.2">
      <c r="A2073" s="158"/>
      <c r="B2073" s="36"/>
      <c r="C2073" s="43"/>
    </row>
    <row r="2074" spans="1:3" x14ac:dyDescent="0.2">
      <c r="A2074" s="158"/>
      <c r="B2074" s="36"/>
      <c r="C2074" s="43"/>
    </row>
    <row r="2075" spans="1:3" x14ac:dyDescent="0.2">
      <c r="A2075" s="158"/>
      <c r="B2075" s="36"/>
      <c r="C2075" s="43"/>
    </row>
    <row r="2076" spans="1:3" x14ac:dyDescent="0.2">
      <c r="A2076" s="158"/>
      <c r="B2076" s="36"/>
      <c r="C2076" s="43"/>
    </row>
    <row r="2077" spans="1:3" x14ac:dyDescent="0.2">
      <c r="A2077" s="158"/>
      <c r="B2077" s="36"/>
      <c r="C2077" s="43"/>
    </row>
    <row r="2078" spans="1:3" x14ac:dyDescent="0.2">
      <c r="A2078" s="158"/>
      <c r="B2078" s="36"/>
      <c r="C2078" s="43"/>
    </row>
    <row r="2079" spans="1:3" x14ac:dyDescent="0.2">
      <c r="A2079" s="158"/>
      <c r="B2079" s="36"/>
      <c r="C2079" s="43"/>
    </row>
    <row r="2080" spans="1:3" x14ac:dyDescent="0.2">
      <c r="A2080" s="158"/>
      <c r="B2080" s="36"/>
      <c r="C2080" s="43"/>
    </row>
    <row r="2081" spans="1:3" x14ac:dyDescent="0.2">
      <c r="A2081" s="158"/>
      <c r="B2081" s="36"/>
      <c r="C2081" s="43"/>
    </row>
    <row r="2082" spans="1:3" x14ac:dyDescent="0.2">
      <c r="A2082" s="158"/>
      <c r="B2082" s="36"/>
      <c r="C2082" s="43"/>
    </row>
    <row r="2083" spans="1:3" x14ac:dyDescent="0.2">
      <c r="A2083" s="158"/>
      <c r="B2083" s="36"/>
      <c r="C2083" s="43"/>
    </row>
    <row r="2084" spans="1:3" x14ac:dyDescent="0.2">
      <c r="A2084" s="158"/>
      <c r="B2084" s="36"/>
      <c r="C2084" s="43"/>
    </row>
    <row r="2085" spans="1:3" x14ac:dyDescent="0.2">
      <c r="A2085" s="158"/>
      <c r="B2085" s="36"/>
      <c r="C2085" s="43"/>
    </row>
    <row r="2086" spans="1:3" x14ac:dyDescent="0.2">
      <c r="A2086" s="158"/>
      <c r="B2086" s="36"/>
      <c r="C2086" s="43"/>
    </row>
    <row r="2087" spans="1:3" x14ac:dyDescent="0.2">
      <c r="A2087" s="158"/>
      <c r="B2087" s="36"/>
      <c r="C2087" s="43"/>
    </row>
    <row r="2088" spans="1:3" x14ac:dyDescent="0.2">
      <c r="A2088" s="158"/>
      <c r="B2088" s="36"/>
      <c r="C2088" s="43"/>
    </row>
    <row r="2089" spans="1:3" x14ac:dyDescent="0.2">
      <c r="A2089" s="158"/>
      <c r="B2089" s="36"/>
      <c r="C2089" s="43"/>
    </row>
    <row r="2090" spans="1:3" x14ac:dyDescent="0.2">
      <c r="A2090" s="158"/>
      <c r="B2090" s="36"/>
      <c r="C2090" s="43"/>
    </row>
    <row r="2091" spans="1:3" x14ac:dyDescent="0.2">
      <c r="A2091" s="158"/>
      <c r="B2091" s="36"/>
      <c r="C2091" s="43"/>
    </row>
    <row r="2092" spans="1:3" x14ac:dyDescent="0.2">
      <c r="A2092" s="158"/>
      <c r="B2092" s="36"/>
      <c r="C2092" s="43"/>
    </row>
    <row r="2093" spans="1:3" x14ac:dyDescent="0.2">
      <c r="A2093" s="158"/>
      <c r="B2093" s="36"/>
      <c r="C2093" s="43"/>
    </row>
    <row r="2094" spans="1:3" x14ac:dyDescent="0.2">
      <c r="A2094" s="158"/>
      <c r="B2094" s="36"/>
      <c r="C2094" s="43"/>
    </row>
    <row r="2095" spans="1:3" x14ac:dyDescent="0.2">
      <c r="A2095" s="158"/>
      <c r="B2095" s="36"/>
      <c r="C2095" s="43"/>
    </row>
    <row r="2096" spans="1:3" x14ac:dyDescent="0.2">
      <c r="A2096" s="158"/>
      <c r="B2096" s="36"/>
      <c r="C2096" s="43"/>
    </row>
    <row r="2097" spans="1:3" x14ac:dyDescent="0.2">
      <c r="A2097" s="158"/>
      <c r="B2097" s="36"/>
      <c r="C2097" s="43"/>
    </row>
    <row r="2098" spans="1:3" x14ac:dyDescent="0.2">
      <c r="A2098" s="158"/>
      <c r="B2098" s="36"/>
      <c r="C2098" s="43"/>
    </row>
    <row r="2099" spans="1:3" x14ac:dyDescent="0.2">
      <c r="A2099" s="158"/>
      <c r="B2099" s="36"/>
      <c r="C2099" s="43"/>
    </row>
    <row r="2100" spans="1:3" x14ac:dyDescent="0.2">
      <c r="A2100" s="158"/>
      <c r="B2100" s="36"/>
      <c r="C2100" s="43"/>
    </row>
    <row r="2101" spans="1:3" x14ac:dyDescent="0.2">
      <c r="A2101" s="158"/>
      <c r="B2101" s="36"/>
      <c r="C2101" s="43"/>
    </row>
    <row r="2102" spans="1:3" x14ac:dyDescent="0.2">
      <c r="A2102" s="158"/>
      <c r="B2102" s="36"/>
      <c r="C2102" s="43"/>
    </row>
    <row r="2103" spans="1:3" x14ac:dyDescent="0.2">
      <c r="A2103" s="158"/>
      <c r="B2103" s="36"/>
      <c r="C2103" s="43"/>
    </row>
    <row r="2104" spans="1:3" x14ac:dyDescent="0.2">
      <c r="A2104" s="158"/>
      <c r="B2104" s="36"/>
      <c r="C2104" s="43"/>
    </row>
    <row r="2105" spans="1:3" x14ac:dyDescent="0.2">
      <c r="A2105" s="158"/>
      <c r="B2105" s="36"/>
      <c r="C2105" s="43"/>
    </row>
    <row r="2106" spans="1:3" x14ac:dyDescent="0.2">
      <c r="A2106" s="158"/>
      <c r="B2106" s="36"/>
      <c r="C2106" s="43"/>
    </row>
    <row r="2107" spans="1:3" x14ac:dyDescent="0.2">
      <c r="A2107" s="158"/>
      <c r="B2107" s="36"/>
      <c r="C2107" s="43"/>
    </row>
    <row r="2108" spans="1:3" x14ac:dyDescent="0.2">
      <c r="A2108" s="158"/>
      <c r="B2108" s="36"/>
      <c r="C2108" s="43"/>
    </row>
    <row r="2109" spans="1:3" x14ac:dyDescent="0.2">
      <c r="A2109" s="158"/>
      <c r="B2109" s="36"/>
      <c r="C2109" s="43"/>
    </row>
    <row r="2110" spans="1:3" x14ac:dyDescent="0.2">
      <c r="A2110" s="158"/>
      <c r="B2110" s="36"/>
      <c r="C2110" s="43"/>
    </row>
    <row r="2111" spans="1:3" x14ac:dyDescent="0.2">
      <c r="A2111" s="158"/>
      <c r="B2111" s="36"/>
      <c r="C2111" s="43"/>
    </row>
    <row r="2112" spans="1:3" x14ac:dyDescent="0.2">
      <c r="A2112" s="158"/>
      <c r="B2112" s="36"/>
      <c r="C2112" s="43"/>
    </row>
    <row r="2113" spans="1:3" x14ac:dyDescent="0.2">
      <c r="A2113" s="158"/>
      <c r="B2113" s="36"/>
      <c r="C2113" s="43"/>
    </row>
    <row r="2114" spans="1:3" x14ac:dyDescent="0.2">
      <c r="A2114" s="158"/>
      <c r="B2114" s="36"/>
      <c r="C2114" s="43"/>
    </row>
    <row r="2115" spans="1:3" x14ac:dyDescent="0.2">
      <c r="A2115" s="158"/>
      <c r="B2115" s="36"/>
      <c r="C2115" s="43"/>
    </row>
    <row r="2116" spans="1:3" x14ac:dyDescent="0.2">
      <c r="A2116" s="158"/>
      <c r="B2116" s="36"/>
      <c r="C2116" s="43"/>
    </row>
    <row r="2117" spans="1:3" x14ac:dyDescent="0.2">
      <c r="A2117" s="158"/>
      <c r="B2117" s="36"/>
      <c r="C2117" s="43"/>
    </row>
    <row r="2118" spans="1:3" x14ac:dyDescent="0.2">
      <c r="A2118" s="158"/>
      <c r="B2118" s="36"/>
      <c r="C2118" s="43"/>
    </row>
    <row r="2119" spans="1:3" x14ac:dyDescent="0.2">
      <c r="A2119" s="158"/>
      <c r="B2119" s="36"/>
      <c r="C2119" s="43"/>
    </row>
    <row r="2120" spans="1:3" x14ac:dyDescent="0.2">
      <c r="A2120" s="158"/>
      <c r="B2120" s="36"/>
      <c r="C2120" s="43"/>
    </row>
    <row r="2121" spans="1:3" x14ac:dyDescent="0.2">
      <c r="A2121" s="158"/>
      <c r="B2121" s="36"/>
      <c r="C2121" s="43"/>
    </row>
    <row r="2122" spans="1:3" x14ac:dyDescent="0.2">
      <c r="A2122" s="158"/>
      <c r="B2122" s="36"/>
      <c r="C2122" s="43"/>
    </row>
    <row r="2123" spans="1:3" x14ac:dyDescent="0.2">
      <c r="A2123" s="158"/>
      <c r="B2123" s="36"/>
      <c r="C2123" s="43"/>
    </row>
    <row r="2124" spans="1:3" x14ac:dyDescent="0.2">
      <c r="A2124" s="158"/>
      <c r="B2124" s="36"/>
      <c r="C2124" s="43"/>
    </row>
    <row r="2125" spans="1:3" x14ac:dyDescent="0.2">
      <c r="A2125" s="158"/>
      <c r="B2125" s="36"/>
      <c r="C2125" s="43"/>
    </row>
    <row r="2126" spans="1:3" x14ac:dyDescent="0.2">
      <c r="A2126" s="158"/>
      <c r="B2126" s="36"/>
      <c r="C2126" s="43"/>
    </row>
    <row r="2127" spans="1:3" x14ac:dyDescent="0.2">
      <c r="A2127" s="158"/>
      <c r="B2127" s="36"/>
      <c r="C2127" s="43"/>
    </row>
    <row r="2128" spans="1:3" x14ac:dyDescent="0.2">
      <c r="A2128" s="158"/>
      <c r="B2128" s="36"/>
      <c r="C2128" s="43"/>
    </row>
    <row r="2129" spans="1:3" x14ac:dyDescent="0.2">
      <c r="A2129" s="158"/>
      <c r="B2129" s="36"/>
      <c r="C2129" s="43"/>
    </row>
    <row r="2130" spans="1:3" x14ac:dyDescent="0.2">
      <c r="A2130" s="158"/>
      <c r="B2130" s="36"/>
      <c r="C2130" s="43"/>
    </row>
    <row r="2131" spans="1:3" x14ac:dyDescent="0.2">
      <c r="A2131" s="158"/>
      <c r="B2131" s="36"/>
      <c r="C2131" s="43"/>
    </row>
    <row r="2132" spans="1:3" x14ac:dyDescent="0.2">
      <c r="A2132" s="158"/>
      <c r="B2132" s="36"/>
      <c r="C2132" s="43"/>
    </row>
    <row r="2133" spans="1:3" x14ac:dyDescent="0.2">
      <c r="A2133" s="158"/>
      <c r="B2133" s="36"/>
      <c r="C2133" s="43"/>
    </row>
    <row r="2134" spans="1:3" x14ac:dyDescent="0.2">
      <c r="A2134" s="158"/>
      <c r="B2134" s="36"/>
      <c r="C2134" s="43"/>
    </row>
    <row r="2135" spans="1:3" x14ac:dyDescent="0.2">
      <c r="A2135" s="158"/>
      <c r="B2135" s="36"/>
      <c r="C2135" s="43"/>
    </row>
    <row r="2136" spans="1:3" x14ac:dyDescent="0.2">
      <c r="A2136" s="158"/>
      <c r="B2136" s="36"/>
      <c r="C2136" s="43"/>
    </row>
    <row r="2137" spans="1:3" x14ac:dyDescent="0.2">
      <c r="A2137" s="158"/>
      <c r="B2137" s="36"/>
      <c r="C2137" s="43"/>
    </row>
    <row r="2138" spans="1:3" x14ac:dyDescent="0.2">
      <c r="A2138" s="158"/>
      <c r="B2138" s="36"/>
      <c r="C2138" s="43"/>
    </row>
    <row r="2139" spans="1:3" x14ac:dyDescent="0.2">
      <c r="A2139" s="158"/>
      <c r="B2139" s="36"/>
      <c r="C2139" s="43"/>
    </row>
    <row r="2140" spans="1:3" x14ac:dyDescent="0.2">
      <c r="A2140" s="158"/>
      <c r="B2140" s="36"/>
      <c r="C2140" s="43"/>
    </row>
    <row r="2141" spans="1:3" x14ac:dyDescent="0.2">
      <c r="A2141" s="158"/>
      <c r="B2141" s="36"/>
      <c r="C2141" s="43"/>
    </row>
    <row r="2142" spans="1:3" x14ac:dyDescent="0.2">
      <c r="A2142" s="158"/>
      <c r="B2142" s="36"/>
      <c r="C2142" s="43"/>
    </row>
    <row r="2143" spans="1:3" x14ac:dyDescent="0.2">
      <c r="A2143" s="158"/>
      <c r="B2143" s="36"/>
      <c r="C2143" s="43"/>
    </row>
    <row r="2144" spans="1:3" x14ac:dyDescent="0.2">
      <c r="A2144" s="158"/>
      <c r="B2144" s="36"/>
      <c r="C2144" s="43"/>
    </row>
    <row r="2145" spans="1:3" x14ac:dyDescent="0.2">
      <c r="A2145" s="158"/>
      <c r="B2145" s="36"/>
      <c r="C2145" s="43"/>
    </row>
    <row r="2146" spans="1:3" x14ac:dyDescent="0.2">
      <c r="A2146" s="158"/>
      <c r="B2146" s="36"/>
      <c r="C2146" s="43"/>
    </row>
    <row r="2147" spans="1:3" x14ac:dyDescent="0.2">
      <c r="A2147" s="158"/>
      <c r="B2147" s="36"/>
      <c r="C2147" s="43"/>
    </row>
    <row r="2148" spans="1:3" x14ac:dyDescent="0.2">
      <c r="A2148" s="158"/>
      <c r="B2148" s="36"/>
      <c r="C2148" s="43"/>
    </row>
    <row r="2149" spans="1:3" x14ac:dyDescent="0.2">
      <c r="A2149" s="158"/>
      <c r="B2149" s="36"/>
      <c r="C2149" s="43"/>
    </row>
    <row r="2150" spans="1:3" x14ac:dyDescent="0.2">
      <c r="A2150" s="158"/>
      <c r="B2150" s="36"/>
      <c r="C2150" s="43"/>
    </row>
    <row r="2151" spans="1:3" x14ac:dyDescent="0.2">
      <c r="A2151" s="158"/>
      <c r="B2151" s="36"/>
      <c r="C2151" s="43"/>
    </row>
    <row r="2152" spans="1:3" x14ac:dyDescent="0.2">
      <c r="A2152" s="158"/>
      <c r="B2152" s="36"/>
      <c r="C2152" s="43"/>
    </row>
    <row r="2153" spans="1:3" x14ac:dyDescent="0.2">
      <c r="A2153" s="158"/>
      <c r="B2153" s="36"/>
      <c r="C2153" s="43"/>
    </row>
    <row r="2154" spans="1:3" x14ac:dyDescent="0.2">
      <c r="A2154" s="158"/>
      <c r="B2154" s="36"/>
      <c r="C2154" s="43"/>
    </row>
    <row r="2155" spans="1:3" x14ac:dyDescent="0.2">
      <c r="A2155" s="158"/>
      <c r="B2155" s="36"/>
      <c r="C2155" s="43"/>
    </row>
    <row r="2156" spans="1:3" x14ac:dyDescent="0.2">
      <c r="A2156" s="158"/>
      <c r="B2156" s="36"/>
      <c r="C2156" s="43"/>
    </row>
    <row r="2157" spans="1:3" x14ac:dyDescent="0.2">
      <c r="A2157" s="158"/>
      <c r="B2157" s="36"/>
      <c r="C2157" s="43"/>
    </row>
    <row r="2158" spans="1:3" x14ac:dyDescent="0.2">
      <c r="A2158" s="158"/>
      <c r="B2158" s="36"/>
      <c r="C2158" s="43"/>
    </row>
    <row r="2159" spans="1:3" x14ac:dyDescent="0.2">
      <c r="A2159" s="158"/>
      <c r="B2159" s="36"/>
      <c r="C2159" s="43"/>
    </row>
    <row r="2160" spans="1:3" x14ac:dyDescent="0.2">
      <c r="A2160" s="158"/>
      <c r="B2160" s="36"/>
      <c r="C2160" s="43"/>
    </row>
    <row r="2161" spans="1:3" x14ac:dyDescent="0.2">
      <c r="A2161" s="158"/>
      <c r="B2161" s="36"/>
      <c r="C2161" s="43"/>
    </row>
    <row r="2162" spans="1:3" x14ac:dyDescent="0.2">
      <c r="A2162" s="158"/>
      <c r="B2162" s="36"/>
      <c r="C2162" s="43"/>
    </row>
    <row r="2163" spans="1:3" x14ac:dyDescent="0.2">
      <c r="A2163" s="158"/>
      <c r="B2163" s="36"/>
      <c r="C2163" s="43"/>
    </row>
    <row r="2164" spans="1:3" x14ac:dyDescent="0.2">
      <c r="A2164" s="158"/>
      <c r="B2164" s="36"/>
      <c r="C2164" s="43"/>
    </row>
    <row r="2165" spans="1:3" x14ac:dyDescent="0.2">
      <c r="A2165" s="158"/>
      <c r="B2165" s="36"/>
      <c r="C2165" s="43"/>
    </row>
    <row r="2166" spans="1:3" x14ac:dyDescent="0.2">
      <c r="A2166" s="158"/>
      <c r="B2166" s="36"/>
      <c r="C2166" s="43"/>
    </row>
    <row r="2167" spans="1:3" x14ac:dyDescent="0.2">
      <c r="A2167" s="158"/>
      <c r="B2167" s="36"/>
      <c r="C2167" s="43"/>
    </row>
    <row r="2168" spans="1:3" x14ac:dyDescent="0.2">
      <c r="A2168" s="158"/>
      <c r="B2168" s="36"/>
      <c r="C2168" s="43"/>
    </row>
    <row r="2169" spans="1:3" x14ac:dyDescent="0.2">
      <c r="A2169" s="158"/>
      <c r="B2169" s="36"/>
      <c r="C2169" s="43"/>
    </row>
    <row r="2170" spans="1:3" x14ac:dyDescent="0.2">
      <c r="A2170" s="158"/>
      <c r="B2170" s="36"/>
      <c r="C2170" s="43"/>
    </row>
    <row r="2171" spans="1:3" x14ac:dyDescent="0.2">
      <c r="A2171" s="158"/>
      <c r="B2171" s="36"/>
      <c r="C2171" s="43"/>
    </row>
    <row r="2172" spans="1:3" x14ac:dyDescent="0.2">
      <c r="A2172" s="158"/>
      <c r="B2172" s="36"/>
      <c r="C2172" s="43"/>
    </row>
    <row r="2173" spans="1:3" x14ac:dyDescent="0.2">
      <c r="A2173" s="158"/>
      <c r="B2173" s="36"/>
      <c r="C2173" s="43"/>
    </row>
    <row r="2174" spans="1:3" x14ac:dyDescent="0.2">
      <c r="A2174" s="158"/>
      <c r="B2174" s="36"/>
      <c r="C2174" s="43"/>
    </row>
    <row r="2175" spans="1:3" x14ac:dyDescent="0.2">
      <c r="A2175" s="158"/>
      <c r="B2175" s="36"/>
      <c r="C2175" s="43"/>
    </row>
    <row r="2176" spans="1:3" x14ac:dyDescent="0.2">
      <c r="A2176" s="158"/>
      <c r="B2176" s="36"/>
      <c r="C2176" s="43"/>
    </row>
    <row r="2177" spans="1:3" x14ac:dyDescent="0.2">
      <c r="A2177" s="158"/>
      <c r="B2177" s="36"/>
      <c r="C2177" s="43"/>
    </row>
    <row r="2178" spans="1:3" x14ac:dyDescent="0.2">
      <c r="A2178" s="158"/>
      <c r="B2178" s="36"/>
      <c r="C2178" s="43"/>
    </row>
    <row r="2179" spans="1:3" x14ac:dyDescent="0.2">
      <c r="A2179" s="158"/>
      <c r="B2179" s="36"/>
      <c r="C2179" s="43"/>
    </row>
    <row r="2180" spans="1:3" x14ac:dyDescent="0.2">
      <c r="A2180" s="158"/>
      <c r="B2180" s="36"/>
      <c r="C2180" s="43"/>
    </row>
    <row r="2181" spans="1:3" x14ac:dyDescent="0.2">
      <c r="A2181" s="158"/>
      <c r="B2181" s="36"/>
      <c r="C2181" s="43"/>
    </row>
    <row r="2182" spans="1:3" x14ac:dyDescent="0.2">
      <c r="A2182" s="158"/>
      <c r="B2182" s="36"/>
      <c r="C2182" s="43"/>
    </row>
    <row r="2183" spans="1:3" x14ac:dyDescent="0.2">
      <c r="A2183" s="158"/>
      <c r="B2183" s="36"/>
      <c r="C2183" s="43"/>
    </row>
    <row r="2184" spans="1:3" x14ac:dyDescent="0.2">
      <c r="A2184" s="158"/>
      <c r="B2184" s="36"/>
      <c r="C2184" s="43"/>
    </row>
    <row r="2185" spans="1:3" x14ac:dyDescent="0.2">
      <c r="A2185" s="158"/>
      <c r="B2185" s="36"/>
      <c r="C2185" s="43"/>
    </row>
    <row r="2186" spans="1:3" x14ac:dyDescent="0.2">
      <c r="A2186" s="158"/>
      <c r="B2186" s="36"/>
      <c r="C2186" s="43"/>
    </row>
    <row r="2187" spans="1:3" x14ac:dyDescent="0.2">
      <c r="A2187" s="158"/>
      <c r="B2187" s="36"/>
      <c r="C2187" s="43"/>
    </row>
    <row r="2188" spans="1:3" x14ac:dyDescent="0.2">
      <c r="A2188" s="158"/>
      <c r="B2188" s="36"/>
      <c r="C2188" s="43"/>
    </row>
    <row r="2189" spans="1:3" x14ac:dyDescent="0.2">
      <c r="A2189" s="158"/>
      <c r="B2189" s="36"/>
      <c r="C2189" s="43"/>
    </row>
    <row r="2190" spans="1:3" x14ac:dyDescent="0.2">
      <c r="A2190" s="158"/>
      <c r="B2190" s="36"/>
      <c r="C2190" s="43"/>
    </row>
    <row r="2191" spans="1:3" x14ac:dyDescent="0.2">
      <c r="A2191" s="158"/>
      <c r="B2191" s="36"/>
      <c r="C2191" s="43"/>
    </row>
    <row r="2192" spans="1:3" x14ac:dyDescent="0.2">
      <c r="A2192" s="158"/>
      <c r="B2192" s="36"/>
      <c r="C2192" s="43"/>
    </row>
    <row r="2193" spans="1:3" x14ac:dyDescent="0.2">
      <c r="A2193" s="158"/>
      <c r="B2193" s="36"/>
      <c r="C2193" s="43"/>
    </row>
    <row r="2194" spans="1:3" x14ac:dyDescent="0.2">
      <c r="A2194" s="158"/>
      <c r="B2194" s="36"/>
      <c r="C2194" s="43"/>
    </row>
    <row r="2195" spans="1:3" x14ac:dyDescent="0.2">
      <c r="A2195" s="158"/>
      <c r="B2195" s="36"/>
      <c r="C2195" s="43"/>
    </row>
    <row r="2196" spans="1:3" x14ac:dyDescent="0.2">
      <c r="A2196" s="158"/>
      <c r="B2196" s="36"/>
      <c r="C2196" s="43"/>
    </row>
    <row r="2197" spans="1:3" x14ac:dyDescent="0.2">
      <c r="A2197" s="158"/>
      <c r="B2197" s="36"/>
      <c r="C2197" s="43"/>
    </row>
    <row r="2198" spans="1:3" x14ac:dyDescent="0.2">
      <c r="A2198" s="158"/>
      <c r="B2198" s="36"/>
      <c r="C2198" s="43"/>
    </row>
    <row r="2199" spans="1:3" x14ac:dyDescent="0.2">
      <c r="A2199" s="158"/>
      <c r="B2199" s="36"/>
      <c r="C2199" s="43"/>
    </row>
    <row r="2200" spans="1:3" x14ac:dyDescent="0.2">
      <c r="A2200" s="158"/>
      <c r="B2200" s="36"/>
      <c r="C2200" s="43"/>
    </row>
    <row r="2201" spans="1:3" x14ac:dyDescent="0.2">
      <c r="A2201" s="158"/>
      <c r="B2201" s="36"/>
      <c r="C2201" s="43"/>
    </row>
    <row r="2202" spans="1:3" x14ac:dyDescent="0.2">
      <c r="A2202" s="158"/>
      <c r="B2202" s="36"/>
      <c r="C2202" s="43"/>
    </row>
    <row r="2203" spans="1:3" x14ac:dyDescent="0.2">
      <c r="A2203" s="158"/>
      <c r="B2203" s="36"/>
      <c r="C2203" s="43"/>
    </row>
    <row r="2204" spans="1:3" x14ac:dyDescent="0.2">
      <c r="A2204" s="158"/>
      <c r="B2204" s="36"/>
      <c r="C2204" s="43"/>
    </row>
    <row r="2205" spans="1:3" x14ac:dyDescent="0.2">
      <c r="A2205" s="158"/>
      <c r="B2205" s="36"/>
      <c r="C2205" s="43"/>
    </row>
    <row r="2206" spans="1:3" x14ac:dyDescent="0.2">
      <c r="A2206" s="158"/>
      <c r="B2206" s="36"/>
      <c r="C2206" s="43"/>
    </row>
    <row r="2207" spans="1:3" x14ac:dyDescent="0.2">
      <c r="A2207" s="158"/>
      <c r="B2207" s="36"/>
      <c r="C2207" s="43"/>
    </row>
    <row r="2208" spans="1:3" x14ac:dyDescent="0.2">
      <c r="A2208" s="158"/>
      <c r="B2208" s="36"/>
      <c r="C2208" s="43"/>
    </row>
    <row r="2209" spans="1:3" x14ac:dyDescent="0.2">
      <c r="A2209" s="158"/>
      <c r="B2209" s="36"/>
      <c r="C2209" s="43"/>
    </row>
    <row r="2210" spans="1:3" x14ac:dyDescent="0.2">
      <c r="A2210" s="158"/>
      <c r="B2210" s="36"/>
      <c r="C2210" s="43"/>
    </row>
    <row r="2211" spans="1:3" x14ac:dyDescent="0.2">
      <c r="A2211" s="158"/>
      <c r="B2211" s="36"/>
      <c r="C2211" s="43"/>
    </row>
    <row r="2212" spans="1:3" x14ac:dyDescent="0.2">
      <c r="A2212" s="158"/>
      <c r="B2212" s="36"/>
      <c r="C2212" s="43"/>
    </row>
    <row r="2213" spans="1:3" x14ac:dyDescent="0.2">
      <c r="A2213" s="158"/>
      <c r="B2213" s="36"/>
      <c r="C2213" s="43"/>
    </row>
    <row r="2214" spans="1:3" x14ac:dyDescent="0.2">
      <c r="A2214" s="158"/>
      <c r="B2214" s="36"/>
      <c r="C2214" s="43"/>
    </row>
    <row r="2215" spans="1:3" x14ac:dyDescent="0.2">
      <c r="A2215" s="158"/>
      <c r="B2215" s="36"/>
      <c r="C2215" s="43"/>
    </row>
    <row r="2216" spans="1:3" x14ac:dyDescent="0.2">
      <c r="A2216" s="158"/>
      <c r="B2216" s="36"/>
      <c r="C2216" s="43"/>
    </row>
    <row r="2217" spans="1:3" x14ac:dyDescent="0.2">
      <c r="A2217" s="158"/>
      <c r="B2217" s="36"/>
      <c r="C2217" s="43"/>
    </row>
    <row r="2218" spans="1:3" x14ac:dyDescent="0.2">
      <c r="A2218" s="158"/>
      <c r="B2218" s="36"/>
      <c r="C2218" s="43"/>
    </row>
    <row r="2219" spans="1:3" x14ac:dyDescent="0.2">
      <c r="A2219" s="158"/>
      <c r="B2219" s="36"/>
      <c r="C2219" s="43"/>
    </row>
    <row r="2220" spans="1:3" x14ac:dyDescent="0.2">
      <c r="A2220" s="158"/>
      <c r="B2220" s="36"/>
      <c r="C2220" s="43"/>
    </row>
    <row r="2221" spans="1:3" x14ac:dyDescent="0.2">
      <c r="A2221" s="158"/>
      <c r="B2221" s="36"/>
      <c r="C2221" s="43"/>
    </row>
    <row r="2222" spans="1:3" x14ac:dyDescent="0.2">
      <c r="A2222" s="158"/>
      <c r="B2222" s="36"/>
      <c r="C2222" s="43"/>
    </row>
    <row r="2223" spans="1:3" x14ac:dyDescent="0.2">
      <c r="A2223" s="158"/>
      <c r="B2223" s="36"/>
      <c r="C2223" s="43"/>
    </row>
    <row r="2224" spans="1:3" x14ac:dyDescent="0.2">
      <c r="A2224" s="158"/>
      <c r="B2224" s="36"/>
      <c r="C2224" s="43"/>
    </row>
    <row r="2225" spans="1:3" x14ac:dyDescent="0.2">
      <c r="A2225" s="158"/>
      <c r="B2225" s="36"/>
      <c r="C2225" s="43"/>
    </row>
    <row r="2226" spans="1:3" x14ac:dyDescent="0.2">
      <c r="A2226" s="158"/>
      <c r="B2226" s="36"/>
      <c r="C2226" s="43"/>
    </row>
    <row r="2227" spans="1:3" x14ac:dyDescent="0.2">
      <c r="A2227" s="158"/>
      <c r="B2227" s="36"/>
      <c r="C2227" s="43"/>
    </row>
    <row r="2228" spans="1:3" x14ac:dyDescent="0.2">
      <c r="A2228" s="158"/>
      <c r="B2228" s="36"/>
      <c r="C2228" s="43"/>
    </row>
    <row r="2229" spans="1:3" x14ac:dyDescent="0.2">
      <c r="A2229" s="158"/>
      <c r="B2229" s="36"/>
      <c r="C2229" s="43"/>
    </row>
    <row r="2230" spans="1:3" x14ac:dyDescent="0.2">
      <c r="A2230" s="158"/>
      <c r="B2230" s="36"/>
      <c r="C2230" s="43"/>
    </row>
    <row r="2231" spans="1:3" x14ac:dyDescent="0.2">
      <c r="A2231" s="158"/>
      <c r="B2231" s="36"/>
      <c r="C2231" s="43"/>
    </row>
    <row r="2232" spans="1:3" x14ac:dyDescent="0.2">
      <c r="A2232" s="158"/>
      <c r="B2232" s="36"/>
      <c r="C2232" s="43"/>
    </row>
    <row r="2233" spans="1:3" x14ac:dyDescent="0.2">
      <c r="A2233" s="158"/>
      <c r="B2233" s="36"/>
      <c r="C2233" s="43"/>
    </row>
    <row r="2234" spans="1:3" x14ac:dyDescent="0.2">
      <c r="A2234" s="158"/>
      <c r="B2234" s="36"/>
      <c r="C2234" s="43"/>
    </row>
    <row r="2235" spans="1:3" x14ac:dyDescent="0.2">
      <c r="A2235" s="158"/>
      <c r="B2235" s="36"/>
      <c r="C2235" s="43"/>
    </row>
    <row r="2236" spans="1:3" x14ac:dyDescent="0.2">
      <c r="A2236" s="158"/>
      <c r="B2236" s="36"/>
      <c r="C2236" s="43"/>
    </row>
    <row r="2237" spans="1:3" x14ac:dyDescent="0.2">
      <c r="A2237" s="158"/>
      <c r="B2237" s="36"/>
      <c r="C2237" s="43"/>
    </row>
    <row r="2238" spans="1:3" x14ac:dyDescent="0.2">
      <c r="A2238" s="158"/>
      <c r="B2238" s="36"/>
      <c r="C2238" s="43"/>
    </row>
    <row r="2239" spans="1:3" x14ac:dyDescent="0.2">
      <c r="A2239" s="158"/>
      <c r="B2239" s="36"/>
      <c r="C2239" s="43"/>
    </row>
    <row r="2240" spans="1:3" x14ac:dyDescent="0.2">
      <c r="A2240" s="158"/>
      <c r="B2240" s="36"/>
      <c r="C2240" s="43"/>
    </row>
    <row r="2241" spans="1:3" x14ac:dyDescent="0.2">
      <c r="A2241" s="158"/>
      <c r="B2241" s="36"/>
      <c r="C2241" s="43"/>
    </row>
    <row r="2242" spans="1:3" x14ac:dyDescent="0.2">
      <c r="A2242" s="158"/>
      <c r="B2242" s="36"/>
      <c r="C2242" s="43"/>
    </row>
    <row r="2243" spans="1:3" x14ac:dyDescent="0.2">
      <c r="A2243" s="158"/>
      <c r="B2243" s="36"/>
      <c r="C2243" s="43"/>
    </row>
    <row r="2244" spans="1:3" x14ac:dyDescent="0.2">
      <c r="A2244" s="158"/>
      <c r="B2244" s="36"/>
      <c r="C2244" s="43"/>
    </row>
    <row r="2245" spans="1:3" x14ac:dyDescent="0.2">
      <c r="A2245" s="158"/>
      <c r="B2245" s="36"/>
      <c r="C2245" s="43"/>
    </row>
    <row r="2246" spans="1:3" x14ac:dyDescent="0.2">
      <c r="A2246" s="158"/>
      <c r="B2246" s="36"/>
      <c r="C2246" s="43"/>
    </row>
    <row r="2247" spans="1:3" x14ac:dyDescent="0.2">
      <c r="A2247" s="158"/>
      <c r="B2247" s="36"/>
      <c r="C2247" s="43"/>
    </row>
    <row r="2248" spans="1:3" x14ac:dyDescent="0.2">
      <c r="A2248" s="158"/>
      <c r="B2248" s="36"/>
      <c r="C2248" s="43"/>
    </row>
    <row r="2249" spans="1:3" x14ac:dyDescent="0.2">
      <c r="A2249" s="158"/>
      <c r="B2249" s="36"/>
      <c r="C2249" s="43"/>
    </row>
    <row r="2250" spans="1:3" x14ac:dyDescent="0.2">
      <c r="A2250" s="158"/>
      <c r="B2250" s="36"/>
      <c r="C2250" s="43"/>
    </row>
    <row r="2251" spans="1:3" x14ac:dyDescent="0.2">
      <c r="A2251" s="158"/>
      <c r="B2251" s="36"/>
      <c r="C2251" s="43"/>
    </row>
    <row r="2252" spans="1:3" x14ac:dyDescent="0.2">
      <c r="A2252" s="158"/>
      <c r="B2252" s="36"/>
      <c r="C2252" s="43"/>
    </row>
    <row r="2253" spans="1:3" x14ac:dyDescent="0.2">
      <c r="A2253" s="158"/>
      <c r="B2253" s="36"/>
      <c r="C2253" s="43"/>
    </row>
    <row r="2254" spans="1:3" x14ac:dyDescent="0.2">
      <c r="A2254" s="158"/>
      <c r="B2254" s="36"/>
      <c r="C2254" s="43"/>
    </row>
    <row r="2255" spans="1:3" x14ac:dyDescent="0.2">
      <c r="A2255" s="158"/>
      <c r="B2255" s="36"/>
      <c r="C2255" s="43"/>
    </row>
    <row r="2256" spans="1:3" x14ac:dyDescent="0.2">
      <c r="A2256" s="158"/>
      <c r="B2256" s="36"/>
      <c r="C2256" s="43"/>
    </row>
    <row r="2257" spans="1:3" x14ac:dyDescent="0.2">
      <c r="A2257" s="158"/>
      <c r="B2257" s="36"/>
      <c r="C2257" s="43"/>
    </row>
    <row r="2258" spans="1:3" x14ac:dyDescent="0.2">
      <c r="A2258" s="158"/>
      <c r="B2258" s="36"/>
      <c r="C2258" s="43"/>
    </row>
    <row r="2259" spans="1:3" x14ac:dyDescent="0.2">
      <c r="A2259" s="158"/>
      <c r="B2259" s="36"/>
      <c r="C2259" s="43"/>
    </row>
    <row r="2260" spans="1:3" x14ac:dyDescent="0.2">
      <c r="A2260" s="158"/>
      <c r="B2260" s="36"/>
      <c r="C2260" s="43"/>
    </row>
    <row r="2261" spans="1:3" x14ac:dyDescent="0.2">
      <c r="A2261" s="158"/>
      <c r="B2261" s="36"/>
      <c r="C2261" s="43"/>
    </row>
    <row r="2262" spans="1:3" x14ac:dyDescent="0.2">
      <c r="A2262" s="158"/>
      <c r="B2262" s="36"/>
      <c r="C2262" s="43"/>
    </row>
    <row r="2263" spans="1:3" x14ac:dyDescent="0.2">
      <c r="A2263" s="158"/>
      <c r="B2263" s="36"/>
      <c r="C2263" s="43"/>
    </row>
    <row r="2264" spans="1:3" x14ac:dyDescent="0.2">
      <c r="A2264" s="158"/>
      <c r="B2264" s="36"/>
      <c r="C2264" s="43"/>
    </row>
    <row r="2265" spans="1:3" x14ac:dyDescent="0.2">
      <c r="A2265" s="158"/>
      <c r="B2265" s="36"/>
      <c r="C2265" s="43"/>
    </row>
    <row r="2266" spans="1:3" x14ac:dyDescent="0.2">
      <c r="A2266" s="158"/>
      <c r="B2266" s="36"/>
      <c r="C2266" s="43"/>
    </row>
    <row r="2267" spans="1:3" x14ac:dyDescent="0.2">
      <c r="A2267" s="158"/>
      <c r="B2267" s="36"/>
      <c r="C2267" s="43"/>
    </row>
    <row r="2268" spans="1:3" x14ac:dyDescent="0.2">
      <c r="A2268" s="158"/>
      <c r="B2268" s="36"/>
      <c r="C2268" s="43"/>
    </row>
    <row r="2269" spans="1:3" x14ac:dyDescent="0.2">
      <c r="A2269" s="158"/>
      <c r="B2269" s="36"/>
      <c r="C2269" s="43"/>
    </row>
    <row r="2270" spans="1:3" x14ac:dyDescent="0.2">
      <c r="A2270" s="158"/>
      <c r="B2270" s="36"/>
      <c r="C2270" s="43"/>
    </row>
    <row r="2271" spans="1:3" x14ac:dyDescent="0.2">
      <c r="A2271" s="158"/>
      <c r="B2271" s="36"/>
      <c r="C2271" s="43"/>
    </row>
    <row r="2272" spans="1:3" x14ac:dyDescent="0.2">
      <c r="A2272" s="158"/>
      <c r="B2272" s="36"/>
      <c r="C2272" s="43"/>
    </row>
    <row r="2273" spans="1:3" x14ac:dyDescent="0.2">
      <c r="A2273" s="158"/>
      <c r="B2273" s="36"/>
      <c r="C2273" s="43"/>
    </row>
    <row r="2274" spans="1:3" x14ac:dyDescent="0.2">
      <c r="A2274" s="158"/>
      <c r="B2274" s="36"/>
      <c r="C2274" s="43"/>
    </row>
    <row r="2275" spans="1:3" x14ac:dyDescent="0.2">
      <c r="A2275" s="158"/>
      <c r="B2275" s="36"/>
      <c r="C2275" s="43"/>
    </row>
    <row r="2276" spans="1:3" x14ac:dyDescent="0.2">
      <c r="A2276" s="158"/>
      <c r="B2276" s="36"/>
      <c r="C2276" s="43"/>
    </row>
    <row r="2277" spans="1:3" x14ac:dyDescent="0.2">
      <c r="A2277" s="158"/>
      <c r="B2277" s="36"/>
      <c r="C2277" s="43"/>
    </row>
    <row r="2278" spans="1:3" x14ac:dyDescent="0.2">
      <c r="A2278" s="158"/>
      <c r="B2278" s="36"/>
      <c r="C2278" s="43"/>
    </row>
    <row r="2279" spans="1:3" x14ac:dyDescent="0.2">
      <c r="A2279" s="158"/>
      <c r="B2279" s="36"/>
      <c r="C2279" s="43"/>
    </row>
    <row r="2280" spans="1:3" x14ac:dyDescent="0.2">
      <c r="A2280" s="158"/>
      <c r="B2280" s="36"/>
      <c r="C2280" s="43"/>
    </row>
    <row r="2281" spans="1:3" x14ac:dyDescent="0.2">
      <c r="A2281" s="158"/>
      <c r="B2281" s="36"/>
      <c r="C2281" s="43"/>
    </row>
    <row r="2282" spans="1:3" x14ac:dyDescent="0.2">
      <c r="A2282" s="158"/>
      <c r="B2282" s="36"/>
      <c r="C2282" s="43"/>
    </row>
    <row r="2283" spans="1:3" x14ac:dyDescent="0.2">
      <c r="A2283" s="158"/>
      <c r="B2283" s="36"/>
      <c r="C2283" s="43"/>
    </row>
    <row r="2284" spans="1:3" x14ac:dyDescent="0.2">
      <c r="A2284" s="158"/>
      <c r="B2284" s="36"/>
      <c r="C2284" s="43"/>
    </row>
    <row r="2285" spans="1:3" x14ac:dyDescent="0.2">
      <c r="A2285" s="158"/>
      <c r="B2285" s="36"/>
      <c r="C2285" s="43"/>
    </row>
    <row r="2286" spans="1:3" x14ac:dyDescent="0.2">
      <c r="A2286" s="158"/>
      <c r="B2286" s="36"/>
      <c r="C2286" s="43"/>
    </row>
    <row r="2287" spans="1:3" x14ac:dyDescent="0.2">
      <c r="A2287" s="158"/>
      <c r="B2287" s="36"/>
      <c r="C2287" s="43"/>
    </row>
    <row r="2288" spans="1:3" x14ac:dyDescent="0.2">
      <c r="A2288" s="158"/>
      <c r="B2288" s="36"/>
      <c r="C2288" s="43"/>
    </row>
    <row r="2289" spans="1:3" x14ac:dyDescent="0.2">
      <c r="A2289" s="158"/>
      <c r="B2289" s="36"/>
      <c r="C2289" s="43"/>
    </row>
    <row r="2290" spans="1:3" x14ac:dyDescent="0.2">
      <c r="A2290" s="158"/>
      <c r="B2290" s="36"/>
      <c r="C2290" s="43"/>
    </row>
    <row r="2291" spans="1:3" x14ac:dyDescent="0.2">
      <c r="A2291" s="158"/>
      <c r="B2291" s="36"/>
      <c r="C2291" s="43"/>
    </row>
    <row r="2292" spans="1:3" x14ac:dyDescent="0.2">
      <c r="A2292" s="158"/>
      <c r="B2292" s="36"/>
      <c r="C2292" s="43"/>
    </row>
    <row r="2293" spans="1:3" x14ac:dyDescent="0.2">
      <c r="A2293" s="158"/>
      <c r="B2293" s="36"/>
      <c r="C2293" s="43"/>
    </row>
    <row r="2294" spans="1:3" x14ac:dyDescent="0.2">
      <c r="A2294" s="158"/>
      <c r="B2294" s="36"/>
      <c r="C2294" s="43"/>
    </row>
    <row r="2295" spans="1:3" x14ac:dyDescent="0.2">
      <c r="A2295" s="158"/>
      <c r="B2295" s="36"/>
      <c r="C2295" s="43"/>
    </row>
    <row r="2296" spans="1:3" x14ac:dyDescent="0.2">
      <c r="A2296" s="158"/>
      <c r="B2296" s="36"/>
      <c r="C2296" s="43"/>
    </row>
    <row r="2297" spans="1:3" x14ac:dyDescent="0.2">
      <c r="A2297" s="158"/>
      <c r="B2297" s="36"/>
      <c r="C2297" s="43"/>
    </row>
    <row r="2298" spans="1:3" x14ac:dyDescent="0.2">
      <c r="A2298" s="158"/>
      <c r="B2298" s="36"/>
      <c r="C2298" s="43"/>
    </row>
    <row r="2299" spans="1:3" x14ac:dyDescent="0.2">
      <c r="A2299" s="158"/>
      <c r="B2299" s="36"/>
      <c r="C2299" s="43"/>
    </row>
    <row r="2300" spans="1:3" x14ac:dyDescent="0.2">
      <c r="A2300" s="158"/>
      <c r="B2300" s="36"/>
      <c r="C2300" s="43"/>
    </row>
    <row r="2301" spans="1:3" x14ac:dyDescent="0.2">
      <c r="A2301" s="158"/>
      <c r="B2301" s="36"/>
      <c r="C2301" s="43"/>
    </row>
    <row r="2302" spans="1:3" x14ac:dyDescent="0.2">
      <c r="A2302" s="158"/>
      <c r="B2302" s="36"/>
      <c r="C2302" s="43"/>
    </row>
    <row r="2303" spans="1:3" x14ac:dyDescent="0.2">
      <c r="A2303" s="158"/>
      <c r="B2303" s="36"/>
      <c r="C2303" s="43"/>
    </row>
    <row r="2304" spans="1:3" x14ac:dyDescent="0.2">
      <c r="A2304" s="158"/>
      <c r="B2304" s="36"/>
      <c r="C2304" s="43"/>
    </row>
    <row r="2305" spans="1:3" x14ac:dyDescent="0.2">
      <c r="A2305" s="158"/>
      <c r="B2305" s="36"/>
      <c r="C2305" s="43"/>
    </row>
    <row r="2306" spans="1:3" x14ac:dyDescent="0.2">
      <c r="A2306" s="158"/>
      <c r="B2306" s="36"/>
      <c r="C2306" s="43"/>
    </row>
    <row r="2307" spans="1:3" x14ac:dyDescent="0.2">
      <c r="A2307" s="158"/>
      <c r="B2307" s="36"/>
      <c r="C2307" s="43"/>
    </row>
    <row r="2308" spans="1:3" x14ac:dyDescent="0.2">
      <c r="A2308" s="158"/>
      <c r="B2308" s="36"/>
      <c r="C2308" s="43"/>
    </row>
    <row r="2309" spans="1:3" x14ac:dyDescent="0.2">
      <c r="A2309" s="158"/>
      <c r="B2309" s="36"/>
      <c r="C2309" s="43"/>
    </row>
    <row r="2310" spans="1:3" x14ac:dyDescent="0.2">
      <c r="A2310" s="158"/>
      <c r="B2310" s="36"/>
      <c r="C2310" s="43"/>
    </row>
    <row r="2311" spans="1:3" x14ac:dyDescent="0.2">
      <c r="A2311" s="158"/>
      <c r="B2311" s="36"/>
      <c r="C2311" s="43"/>
    </row>
    <row r="2312" spans="1:3" x14ac:dyDescent="0.2">
      <c r="A2312" s="158"/>
      <c r="B2312" s="36"/>
      <c r="C2312" s="43"/>
    </row>
    <row r="2313" spans="1:3" x14ac:dyDescent="0.2">
      <c r="A2313" s="158"/>
      <c r="B2313" s="36"/>
      <c r="C2313" s="43"/>
    </row>
    <row r="2314" spans="1:3" x14ac:dyDescent="0.2">
      <c r="A2314" s="158"/>
      <c r="B2314" s="36"/>
      <c r="C2314" s="43"/>
    </row>
    <row r="2315" spans="1:3" x14ac:dyDescent="0.2">
      <c r="A2315" s="158"/>
      <c r="B2315" s="36"/>
      <c r="C2315" s="43"/>
    </row>
    <row r="2316" spans="1:3" x14ac:dyDescent="0.2">
      <c r="A2316" s="158"/>
      <c r="B2316" s="36"/>
      <c r="C2316" s="43"/>
    </row>
    <row r="2317" spans="1:3" x14ac:dyDescent="0.2">
      <c r="A2317" s="158"/>
      <c r="B2317" s="36"/>
      <c r="C2317" s="43"/>
    </row>
    <row r="2318" spans="1:3" x14ac:dyDescent="0.2">
      <c r="A2318" s="158"/>
      <c r="B2318" s="36"/>
      <c r="C2318" s="43"/>
    </row>
    <row r="2319" spans="1:3" x14ac:dyDescent="0.2">
      <c r="A2319" s="158"/>
      <c r="B2319" s="36"/>
      <c r="C2319" s="43"/>
    </row>
    <row r="2320" spans="1:3" x14ac:dyDescent="0.2">
      <c r="A2320" s="158"/>
      <c r="B2320" s="36"/>
      <c r="C2320" s="43"/>
    </row>
    <row r="2321" spans="1:3" x14ac:dyDescent="0.2">
      <c r="A2321" s="158"/>
      <c r="B2321" s="36"/>
      <c r="C2321" s="43"/>
    </row>
    <row r="2322" spans="1:3" x14ac:dyDescent="0.2">
      <c r="A2322" s="158"/>
      <c r="B2322" s="36"/>
      <c r="C2322" s="43"/>
    </row>
    <row r="2323" spans="1:3" x14ac:dyDescent="0.2">
      <c r="A2323" s="158"/>
      <c r="B2323" s="36"/>
      <c r="C2323" s="43"/>
    </row>
    <row r="2324" spans="1:3" x14ac:dyDescent="0.2">
      <c r="A2324" s="158"/>
      <c r="B2324" s="36"/>
      <c r="C2324" s="43"/>
    </row>
    <row r="2325" spans="1:3" x14ac:dyDescent="0.2">
      <c r="A2325" s="158"/>
      <c r="B2325" s="36"/>
      <c r="C2325" s="43"/>
    </row>
    <row r="2326" spans="1:3" x14ac:dyDescent="0.2">
      <c r="A2326" s="158"/>
      <c r="B2326" s="36"/>
      <c r="C2326" s="43"/>
    </row>
    <row r="2327" spans="1:3" x14ac:dyDescent="0.2">
      <c r="A2327" s="158"/>
      <c r="B2327" s="36"/>
      <c r="C2327" s="43"/>
    </row>
    <row r="2328" spans="1:3" x14ac:dyDescent="0.2">
      <c r="A2328" s="158"/>
      <c r="B2328" s="36"/>
      <c r="C2328" s="43"/>
    </row>
    <row r="2329" spans="1:3" x14ac:dyDescent="0.2">
      <c r="A2329" s="158"/>
      <c r="B2329" s="36"/>
      <c r="C2329" s="43"/>
    </row>
    <row r="2330" spans="1:3" x14ac:dyDescent="0.2">
      <c r="A2330" s="158"/>
      <c r="B2330" s="36"/>
      <c r="C2330" s="43"/>
    </row>
    <row r="2331" spans="1:3" x14ac:dyDescent="0.2">
      <c r="A2331" s="158"/>
      <c r="B2331" s="36"/>
      <c r="C2331" s="43"/>
    </row>
    <row r="2332" spans="1:3" x14ac:dyDescent="0.2">
      <c r="A2332" s="158"/>
      <c r="B2332" s="36"/>
      <c r="C2332" s="43"/>
    </row>
    <row r="2333" spans="1:3" x14ac:dyDescent="0.2">
      <c r="A2333" s="158"/>
      <c r="B2333" s="36"/>
      <c r="C2333" s="43"/>
    </row>
    <row r="2334" spans="1:3" x14ac:dyDescent="0.2">
      <c r="A2334" s="158"/>
      <c r="B2334" s="36"/>
      <c r="C2334" s="43"/>
    </row>
    <row r="2335" spans="1:3" x14ac:dyDescent="0.2">
      <c r="A2335" s="158"/>
      <c r="B2335" s="36"/>
      <c r="C2335" s="43"/>
    </row>
    <row r="2336" spans="1:3" x14ac:dyDescent="0.2">
      <c r="A2336" s="158"/>
      <c r="B2336" s="36"/>
      <c r="C2336" s="43"/>
    </row>
    <row r="2337" spans="1:3" x14ac:dyDescent="0.2">
      <c r="A2337" s="158"/>
      <c r="B2337" s="36"/>
      <c r="C2337" s="43"/>
    </row>
    <row r="2338" spans="1:3" x14ac:dyDescent="0.2">
      <c r="A2338" s="158"/>
      <c r="B2338" s="36"/>
      <c r="C2338" s="43"/>
    </row>
    <row r="2339" spans="1:3" x14ac:dyDescent="0.2">
      <c r="A2339" s="158"/>
      <c r="B2339" s="36"/>
      <c r="C2339" s="43"/>
    </row>
    <row r="2340" spans="1:3" x14ac:dyDescent="0.2">
      <c r="A2340" s="158"/>
      <c r="B2340" s="36"/>
      <c r="C2340" s="43"/>
    </row>
    <row r="2341" spans="1:3" x14ac:dyDescent="0.2">
      <c r="A2341" s="158"/>
      <c r="B2341" s="36"/>
      <c r="C2341" s="43"/>
    </row>
    <row r="2342" spans="1:3" x14ac:dyDescent="0.2">
      <c r="A2342" s="158"/>
      <c r="B2342" s="36"/>
      <c r="C2342" s="43"/>
    </row>
    <row r="2343" spans="1:3" x14ac:dyDescent="0.2">
      <c r="A2343" s="158"/>
      <c r="B2343" s="36"/>
      <c r="C2343" s="43"/>
    </row>
    <row r="2344" spans="1:3" x14ac:dyDescent="0.2">
      <c r="A2344" s="158"/>
      <c r="B2344" s="36"/>
      <c r="C2344" s="43"/>
    </row>
    <row r="2345" spans="1:3" x14ac:dyDescent="0.2">
      <c r="A2345" s="158"/>
      <c r="B2345" s="36"/>
      <c r="C2345" s="43"/>
    </row>
    <row r="2346" spans="1:3" x14ac:dyDescent="0.2">
      <c r="A2346" s="158"/>
      <c r="B2346" s="36"/>
      <c r="C2346" s="43"/>
    </row>
    <row r="2347" spans="1:3" x14ac:dyDescent="0.2">
      <c r="A2347" s="158"/>
      <c r="B2347" s="36"/>
      <c r="C2347" s="43"/>
    </row>
    <row r="2348" spans="1:3" x14ac:dyDescent="0.2">
      <c r="A2348" s="158"/>
      <c r="B2348" s="36"/>
      <c r="C2348" s="43"/>
    </row>
    <row r="2349" spans="1:3" x14ac:dyDescent="0.2">
      <c r="A2349" s="158"/>
      <c r="B2349" s="36"/>
      <c r="C2349" s="43"/>
    </row>
    <row r="2350" spans="1:3" x14ac:dyDescent="0.2">
      <c r="A2350" s="158"/>
      <c r="B2350" s="36"/>
      <c r="C2350" s="43"/>
    </row>
    <row r="2351" spans="1:3" x14ac:dyDescent="0.2">
      <c r="A2351" s="158"/>
      <c r="B2351" s="36"/>
      <c r="C2351" s="43"/>
    </row>
    <row r="2352" spans="1:3" x14ac:dyDescent="0.2">
      <c r="A2352" s="158"/>
      <c r="B2352" s="36"/>
      <c r="C2352" s="43"/>
    </row>
    <row r="2353" spans="1:3" x14ac:dyDescent="0.2">
      <c r="A2353" s="158"/>
      <c r="B2353" s="36"/>
      <c r="C2353" s="43"/>
    </row>
    <row r="2354" spans="1:3" x14ac:dyDescent="0.2">
      <c r="A2354" s="158"/>
      <c r="B2354" s="36"/>
      <c r="C2354" s="43"/>
    </row>
    <row r="2355" spans="1:3" x14ac:dyDescent="0.2">
      <c r="A2355" s="158"/>
      <c r="B2355" s="36"/>
      <c r="C2355" s="43"/>
    </row>
    <row r="2356" spans="1:3" x14ac:dyDescent="0.2">
      <c r="A2356" s="158"/>
      <c r="B2356" s="36"/>
      <c r="C2356" s="43"/>
    </row>
    <row r="2357" spans="1:3" x14ac:dyDescent="0.2">
      <c r="A2357" s="158"/>
      <c r="B2357" s="36"/>
      <c r="C2357" s="43"/>
    </row>
    <row r="2358" spans="1:3" x14ac:dyDescent="0.2">
      <c r="A2358" s="158"/>
      <c r="B2358" s="36"/>
      <c r="C2358" s="43"/>
    </row>
    <row r="2359" spans="1:3" x14ac:dyDescent="0.2">
      <c r="A2359" s="158"/>
      <c r="B2359" s="36"/>
      <c r="C2359" s="43"/>
    </row>
    <row r="2360" spans="1:3" x14ac:dyDescent="0.2">
      <c r="A2360" s="158"/>
      <c r="B2360" s="36"/>
      <c r="C2360" s="43"/>
    </row>
    <row r="2361" spans="1:3" x14ac:dyDescent="0.2">
      <c r="A2361" s="158"/>
      <c r="B2361" s="36"/>
      <c r="C2361" s="43"/>
    </row>
    <row r="2362" spans="1:3" x14ac:dyDescent="0.2">
      <c r="A2362" s="158"/>
      <c r="B2362" s="36"/>
      <c r="C2362" s="43"/>
    </row>
    <row r="2363" spans="1:3" x14ac:dyDescent="0.2">
      <c r="A2363" s="158"/>
      <c r="B2363" s="36"/>
      <c r="C2363" s="43"/>
    </row>
    <row r="2364" spans="1:3" x14ac:dyDescent="0.2">
      <c r="A2364" s="158"/>
      <c r="B2364" s="36"/>
      <c r="C2364" s="43"/>
    </row>
    <row r="2365" spans="1:3" x14ac:dyDescent="0.2">
      <c r="A2365" s="158"/>
      <c r="B2365" s="36"/>
      <c r="C2365" s="43"/>
    </row>
    <row r="2366" spans="1:3" x14ac:dyDescent="0.2">
      <c r="A2366" s="158"/>
      <c r="B2366" s="36"/>
      <c r="C2366" s="43"/>
    </row>
    <row r="2367" spans="1:3" x14ac:dyDescent="0.2">
      <c r="A2367" s="158"/>
      <c r="B2367" s="36"/>
      <c r="C2367" s="43"/>
    </row>
    <row r="2368" spans="1:3" x14ac:dyDescent="0.2">
      <c r="A2368" s="158"/>
      <c r="B2368" s="36"/>
      <c r="C2368" s="43"/>
    </row>
    <row r="2369" spans="1:3" x14ac:dyDescent="0.2">
      <c r="A2369" s="158"/>
      <c r="B2369" s="36"/>
      <c r="C2369" s="43"/>
    </row>
    <row r="2370" spans="1:3" x14ac:dyDescent="0.2">
      <c r="A2370" s="158"/>
      <c r="B2370" s="36"/>
      <c r="C2370" s="43"/>
    </row>
    <row r="2371" spans="1:3" x14ac:dyDescent="0.2">
      <c r="A2371" s="158"/>
      <c r="B2371" s="36"/>
      <c r="C2371" s="43"/>
    </row>
    <row r="2372" spans="1:3" x14ac:dyDescent="0.2">
      <c r="A2372" s="158"/>
      <c r="B2372" s="36"/>
      <c r="C2372" s="43"/>
    </row>
    <row r="2373" spans="1:3" x14ac:dyDescent="0.2">
      <c r="A2373" s="158"/>
      <c r="B2373" s="36"/>
      <c r="C2373" s="43"/>
    </row>
    <row r="2374" spans="1:3" x14ac:dyDescent="0.2">
      <c r="A2374" s="158"/>
      <c r="B2374" s="36"/>
      <c r="C2374" s="43"/>
    </row>
    <row r="2375" spans="1:3" x14ac:dyDescent="0.2">
      <c r="A2375" s="158"/>
      <c r="B2375" s="36"/>
      <c r="C2375" s="43"/>
    </row>
    <row r="2376" spans="1:3" x14ac:dyDescent="0.2">
      <c r="A2376" s="158"/>
      <c r="B2376" s="36"/>
      <c r="C2376" s="43"/>
    </row>
    <row r="2377" spans="1:3" x14ac:dyDescent="0.2">
      <c r="A2377" s="158"/>
      <c r="B2377" s="36"/>
      <c r="C2377" s="43"/>
    </row>
    <row r="2378" spans="1:3" x14ac:dyDescent="0.2">
      <c r="A2378" s="158"/>
      <c r="B2378" s="36"/>
      <c r="C2378" s="43"/>
    </row>
    <row r="2379" spans="1:3" x14ac:dyDescent="0.2">
      <c r="A2379" s="158"/>
      <c r="B2379" s="36"/>
      <c r="C2379" s="43"/>
    </row>
    <row r="2380" spans="1:3" x14ac:dyDescent="0.2">
      <c r="A2380" s="158"/>
      <c r="B2380" s="36"/>
      <c r="C2380" s="43"/>
    </row>
    <row r="2381" spans="1:3" x14ac:dyDescent="0.2">
      <c r="A2381" s="158"/>
      <c r="B2381" s="36"/>
      <c r="C2381" s="43"/>
    </row>
    <row r="2382" spans="1:3" x14ac:dyDescent="0.2">
      <c r="A2382" s="158"/>
      <c r="B2382" s="36"/>
      <c r="C2382" s="43"/>
    </row>
    <row r="2383" spans="1:3" x14ac:dyDescent="0.2">
      <c r="A2383" s="158"/>
      <c r="B2383" s="36"/>
      <c r="C2383" s="43"/>
    </row>
    <row r="2384" spans="1:3" x14ac:dyDescent="0.2">
      <c r="A2384" s="158"/>
      <c r="B2384" s="36"/>
      <c r="C2384" s="43"/>
    </row>
    <row r="2385" spans="1:3" x14ac:dyDescent="0.2">
      <c r="A2385" s="158"/>
      <c r="B2385" s="36"/>
      <c r="C2385" s="43"/>
    </row>
    <row r="2386" spans="1:3" x14ac:dyDescent="0.2">
      <c r="A2386" s="158"/>
      <c r="B2386" s="36"/>
      <c r="C2386" s="43"/>
    </row>
    <row r="2387" spans="1:3" x14ac:dyDescent="0.2">
      <c r="A2387" s="158"/>
      <c r="B2387" s="36"/>
      <c r="C2387" s="43"/>
    </row>
    <row r="2388" spans="1:3" x14ac:dyDescent="0.2">
      <c r="A2388" s="158"/>
      <c r="B2388" s="36"/>
      <c r="C2388" s="43"/>
    </row>
    <row r="2389" spans="1:3" x14ac:dyDescent="0.2">
      <c r="A2389" s="158"/>
      <c r="B2389" s="36"/>
      <c r="C2389" s="43"/>
    </row>
    <row r="2390" spans="1:3" x14ac:dyDescent="0.2">
      <c r="A2390" s="158"/>
      <c r="B2390" s="36"/>
      <c r="C2390" s="43"/>
    </row>
    <row r="2391" spans="1:3" x14ac:dyDescent="0.2">
      <c r="A2391" s="158"/>
      <c r="B2391" s="36"/>
      <c r="C2391" s="43"/>
    </row>
    <row r="2392" spans="1:3" x14ac:dyDescent="0.2">
      <c r="A2392" s="158"/>
      <c r="B2392" s="36"/>
      <c r="C2392" s="43"/>
    </row>
    <row r="2393" spans="1:3" x14ac:dyDescent="0.2">
      <c r="A2393" s="158"/>
      <c r="B2393" s="36"/>
      <c r="C2393" s="43"/>
    </row>
    <row r="2394" spans="1:3" x14ac:dyDescent="0.2">
      <c r="A2394" s="158"/>
      <c r="B2394" s="36"/>
      <c r="C2394" s="43"/>
    </row>
    <row r="2395" spans="1:3" x14ac:dyDescent="0.2">
      <c r="A2395" s="158"/>
      <c r="B2395" s="36"/>
      <c r="C2395" s="43"/>
    </row>
    <row r="2396" spans="1:3" x14ac:dyDescent="0.2">
      <c r="A2396" s="158"/>
      <c r="B2396" s="36"/>
      <c r="C2396" s="43"/>
    </row>
    <row r="2397" spans="1:3" x14ac:dyDescent="0.2">
      <c r="A2397" s="158"/>
      <c r="B2397" s="36"/>
      <c r="C2397" s="43"/>
    </row>
    <row r="2398" spans="1:3" x14ac:dyDescent="0.2">
      <c r="A2398" s="158"/>
      <c r="B2398" s="36"/>
      <c r="C2398" s="43"/>
    </row>
    <row r="2399" spans="1:3" x14ac:dyDescent="0.2">
      <c r="A2399" s="158"/>
      <c r="B2399" s="36"/>
      <c r="C2399" s="43"/>
    </row>
    <row r="2400" spans="1:3" x14ac:dyDescent="0.2">
      <c r="A2400" s="158"/>
      <c r="B2400" s="36"/>
      <c r="C2400" s="43"/>
    </row>
    <row r="2401" spans="1:3" x14ac:dyDescent="0.2">
      <c r="A2401" s="158"/>
      <c r="B2401" s="36"/>
      <c r="C2401" s="43"/>
    </row>
    <row r="2402" spans="1:3" x14ac:dyDescent="0.2">
      <c r="A2402" s="158"/>
      <c r="B2402" s="36"/>
      <c r="C2402" s="43"/>
    </row>
    <row r="2403" spans="1:3" x14ac:dyDescent="0.2">
      <c r="A2403" s="158"/>
      <c r="B2403" s="36"/>
      <c r="C2403" s="43"/>
    </row>
    <row r="2404" spans="1:3" x14ac:dyDescent="0.2">
      <c r="A2404" s="158"/>
      <c r="B2404" s="36"/>
      <c r="C2404" s="43"/>
    </row>
    <row r="2405" spans="1:3" x14ac:dyDescent="0.2">
      <c r="A2405" s="158"/>
      <c r="B2405" s="36"/>
      <c r="C2405" s="43"/>
    </row>
    <row r="2406" spans="1:3" x14ac:dyDescent="0.2">
      <c r="A2406" s="158"/>
      <c r="B2406" s="36"/>
      <c r="C2406" s="43"/>
    </row>
    <row r="2407" spans="1:3" x14ac:dyDescent="0.2">
      <c r="A2407" s="158"/>
      <c r="B2407" s="36"/>
      <c r="C2407" s="43"/>
    </row>
    <row r="2408" spans="1:3" x14ac:dyDescent="0.2">
      <c r="A2408" s="158"/>
      <c r="B2408" s="36"/>
      <c r="C2408" s="43"/>
    </row>
    <row r="2409" spans="1:3" x14ac:dyDescent="0.2">
      <c r="A2409" s="158"/>
      <c r="B2409" s="36"/>
      <c r="C2409" s="43"/>
    </row>
    <row r="2410" spans="1:3" x14ac:dyDescent="0.2">
      <c r="A2410" s="158"/>
      <c r="B2410" s="36"/>
      <c r="C2410" s="43"/>
    </row>
    <row r="2411" spans="1:3" x14ac:dyDescent="0.2">
      <c r="A2411" s="158"/>
      <c r="B2411" s="36"/>
      <c r="C2411" s="43"/>
    </row>
    <row r="2412" spans="1:3" x14ac:dyDescent="0.2">
      <c r="A2412" s="158"/>
      <c r="B2412" s="36"/>
      <c r="C2412" s="43"/>
    </row>
    <row r="2413" spans="1:3" x14ac:dyDescent="0.2">
      <c r="A2413" s="158"/>
      <c r="B2413" s="36"/>
      <c r="C2413" s="43"/>
    </row>
    <row r="2414" spans="1:3" x14ac:dyDescent="0.2">
      <c r="A2414" s="158"/>
      <c r="B2414" s="36"/>
      <c r="C2414" s="43"/>
    </row>
    <row r="2415" spans="1:3" x14ac:dyDescent="0.2">
      <c r="A2415" s="158"/>
      <c r="B2415" s="36"/>
      <c r="C2415" s="43"/>
    </row>
    <row r="2416" spans="1:3" x14ac:dyDescent="0.2">
      <c r="A2416" s="158"/>
      <c r="B2416" s="36"/>
      <c r="C2416" s="43"/>
    </row>
    <row r="2417" spans="1:3" x14ac:dyDescent="0.2">
      <c r="A2417" s="158"/>
      <c r="B2417" s="36"/>
      <c r="C2417" s="43"/>
    </row>
    <row r="2418" spans="1:3" x14ac:dyDescent="0.2">
      <c r="A2418" s="158"/>
      <c r="B2418" s="36"/>
      <c r="C2418" s="43"/>
    </row>
    <row r="2419" spans="1:3" x14ac:dyDescent="0.2">
      <c r="A2419" s="158"/>
      <c r="B2419" s="36"/>
      <c r="C2419" s="43"/>
    </row>
    <row r="2420" spans="1:3" x14ac:dyDescent="0.2">
      <c r="A2420" s="158"/>
      <c r="B2420" s="36"/>
      <c r="C2420" s="43"/>
    </row>
    <row r="2421" spans="1:3" x14ac:dyDescent="0.2">
      <c r="A2421" s="158"/>
      <c r="B2421" s="36"/>
      <c r="C2421" s="43"/>
    </row>
    <row r="2422" spans="1:3" x14ac:dyDescent="0.2">
      <c r="A2422" s="158"/>
      <c r="B2422" s="36"/>
      <c r="C2422" s="43"/>
    </row>
    <row r="2423" spans="1:3" x14ac:dyDescent="0.2">
      <c r="A2423" s="158"/>
      <c r="B2423" s="36"/>
      <c r="C2423" s="43"/>
    </row>
    <row r="2424" spans="1:3" x14ac:dyDescent="0.2">
      <c r="A2424" s="158"/>
      <c r="B2424" s="36"/>
      <c r="C2424" s="43"/>
    </row>
    <row r="2425" spans="1:3" x14ac:dyDescent="0.2">
      <c r="A2425" s="158"/>
      <c r="B2425" s="36"/>
      <c r="C2425" s="43"/>
    </row>
    <row r="2426" spans="1:3" x14ac:dyDescent="0.2">
      <c r="A2426" s="158"/>
      <c r="B2426" s="36"/>
      <c r="C2426" s="43"/>
    </row>
    <row r="2427" spans="1:3" x14ac:dyDescent="0.2">
      <c r="A2427" s="158"/>
      <c r="B2427" s="36"/>
      <c r="C2427" s="43"/>
    </row>
    <row r="2428" spans="1:3" x14ac:dyDescent="0.2">
      <c r="A2428" s="158"/>
      <c r="B2428" s="36"/>
      <c r="C2428" s="43"/>
    </row>
    <row r="2429" spans="1:3" x14ac:dyDescent="0.2">
      <c r="A2429" s="158"/>
      <c r="B2429" s="36"/>
      <c r="C2429" s="43"/>
    </row>
    <row r="2430" spans="1:3" x14ac:dyDescent="0.2">
      <c r="A2430" s="158"/>
      <c r="B2430" s="36"/>
      <c r="C2430" s="43"/>
    </row>
    <row r="2431" spans="1:3" x14ac:dyDescent="0.2">
      <c r="A2431" s="158"/>
      <c r="B2431" s="36"/>
      <c r="C2431" s="43"/>
    </row>
    <row r="2432" spans="1:3" x14ac:dyDescent="0.2">
      <c r="A2432" s="158"/>
      <c r="B2432" s="36"/>
      <c r="C2432" s="43"/>
    </row>
    <row r="2433" spans="1:3" x14ac:dyDescent="0.2">
      <c r="A2433" s="158"/>
      <c r="B2433" s="36"/>
      <c r="C2433" s="43"/>
    </row>
    <row r="2434" spans="1:3" x14ac:dyDescent="0.2">
      <c r="A2434" s="158"/>
      <c r="B2434" s="36"/>
      <c r="C2434" s="43"/>
    </row>
    <row r="2435" spans="1:3" x14ac:dyDescent="0.2">
      <c r="A2435" s="158"/>
      <c r="B2435" s="36"/>
      <c r="C2435" s="43"/>
    </row>
    <row r="2436" spans="1:3" x14ac:dyDescent="0.2">
      <c r="A2436" s="158"/>
      <c r="B2436" s="36"/>
      <c r="C2436" s="43"/>
    </row>
    <row r="2437" spans="1:3" x14ac:dyDescent="0.2">
      <c r="A2437" s="158"/>
      <c r="B2437" s="36"/>
      <c r="C2437" s="43"/>
    </row>
    <row r="2438" spans="1:3" x14ac:dyDescent="0.2">
      <c r="A2438" s="158"/>
      <c r="B2438" s="36"/>
      <c r="C2438" s="43"/>
    </row>
    <row r="2439" spans="1:3" x14ac:dyDescent="0.2">
      <c r="A2439" s="158"/>
      <c r="B2439" s="36"/>
      <c r="C2439" s="43"/>
    </row>
    <row r="2440" spans="1:3" x14ac:dyDescent="0.2">
      <c r="A2440" s="158"/>
      <c r="B2440" s="36"/>
      <c r="C2440" s="43"/>
    </row>
    <row r="2441" spans="1:3" x14ac:dyDescent="0.2">
      <c r="A2441" s="158"/>
      <c r="B2441" s="36"/>
      <c r="C2441" s="43"/>
    </row>
    <row r="2442" spans="1:3" x14ac:dyDescent="0.2">
      <c r="A2442" s="158"/>
      <c r="B2442" s="36"/>
      <c r="C2442" s="43"/>
    </row>
    <row r="2443" spans="1:3" x14ac:dyDescent="0.2">
      <c r="A2443" s="158"/>
      <c r="B2443" s="36"/>
      <c r="C2443" s="43"/>
    </row>
    <row r="2444" spans="1:3" x14ac:dyDescent="0.2">
      <c r="A2444" s="158"/>
      <c r="B2444" s="36"/>
      <c r="C2444" s="43"/>
    </row>
    <row r="2445" spans="1:3" x14ac:dyDescent="0.2">
      <c r="A2445" s="158"/>
      <c r="B2445" s="36"/>
      <c r="C2445" s="43"/>
    </row>
    <row r="2446" spans="1:3" x14ac:dyDescent="0.2">
      <c r="A2446" s="158"/>
      <c r="B2446" s="36"/>
      <c r="C2446" s="43"/>
    </row>
    <row r="2447" spans="1:3" x14ac:dyDescent="0.2">
      <c r="A2447" s="158"/>
      <c r="B2447" s="36"/>
      <c r="C2447" s="43"/>
    </row>
    <row r="2448" spans="1:3" x14ac:dyDescent="0.2">
      <c r="A2448" s="158"/>
      <c r="B2448" s="36"/>
      <c r="C2448" s="43"/>
    </row>
    <row r="2449" spans="1:3" x14ac:dyDescent="0.2">
      <c r="A2449" s="158"/>
      <c r="B2449" s="36"/>
      <c r="C2449" s="43"/>
    </row>
    <row r="2450" spans="1:3" x14ac:dyDescent="0.2">
      <c r="A2450" s="158"/>
      <c r="B2450" s="36"/>
      <c r="C2450" s="43"/>
    </row>
    <row r="2451" spans="1:3" x14ac:dyDescent="0.2">
      <c r="A2451" s="158"/>
      <c r="B2451" s="36"/>
      <c r="C2451" s="43"/>
    </row>
    <row r="2452" spans="1:3" x14ac:dyDescent="0.2">
      <c r="A2452" s="158"/>
      <c r="B2452" s="36"/>
      <c r="C2452" s="43"/>
    </row>
    <row r="2453" spans="1:3" x14ac:dyDescent="0.2">
      <c r="A2453" s="158"/>
      <c r="B2453" s="36"/>
      <c r="C2453" s="43"/>
    </row>
    <row r="2454" spans="1:3" x14ac:dyDescent="0.2">
      <c r="A2454" s="158"/>
      <c r="B2454" s="36"/>
      <c r="C2454" s="43"/>
    </row>
    <row r="2455" spans="1:3" x14ac:dyDescent="0.2">
      <c r="A2455" s="158"/>
      <c r="B2455" s="36"/>
      <c r="C2455" s="43"/>
    </row>
    <row r="2456" spans="1:3" x14ac:dyDescent="0.2">
      <c r="A2456" s="158"/>
      <c r="B2456" s="36"/>
      <c r="C2456" s="43"/>
    </row>
    <row r="2457" spans="1:3" x14ac:dyDescent="0.2">
      <c r="A2457" s="158"/>
      <c r="B2457" s="36"/>
      <c r="C2457" s="43"/>
    </row>
    <row r="2458" spans="1:3" x14ac:dyDescent="0.2">
      <c r="A2458" s="158"/>
      <c r="B2458" s="36"/>
      <c r="C2458" s="43"/>
    </row>
    <row r="2459" spans="1:3" x14ac:dyDescent="0.2">
      <c r="A2459" s="158"/>
      <c r="B2459" s="36"/>
      <c r="C2459" s="43"/>
    </row>
    <row r="2460" spans="1:3" x14ac:dyDescent="0.2">
      <c r="A2460" s="158"/>
      <c r="B2460" s="36"/>
      <c r="C2460" s="43"/>
    </row>
    <row r="2461" spans="1:3" x14ac:dyDescent="0.2">
      <c r="A2461" s="158"/>
      <c r="B2461" s="36"/>
      <c r="C2461" s="43"/>
    </row>
    <row r="2462" spans="1:3" x14ac:dyDescent="0.2">
      <c r="A2462" s="158"/>
      <c r="B2462" s="36"/>
      <c r="C2462" s="43"/>
    </row>
    <row r="2463" spans="1:3" x14ac:dyDescent="0.2">
      <c r="A2463" s="158"/>
      <c r="B2463" s="36"/>
      <c r="C2463" s="43"/>
    </row>
    <row r="2464" spans="1:3" x14ac:dyDescent="0.2">
      <c r="A2464" s="158"/>
      <c r="B2464" s="36"/>
      <c r="C2464" s="43"/>
    </row>
    <row r="2465" spans="1:3" x14ac:dyDescent="0.2">
      <c r="A2465" s="158"/>
      <c r="B2465" s="36"/>
      <c r="C2465" s="43"/>
    </row>
    <row r="2466" spans="1:3" x14ac:dyDescent="0.2">
      <c r="A2466" s="158"/>
      <c r="B2466" s="36"/>
      <c r="C2466" s="43"/>
    </row>
    <row r="2467" spans="1:3" x14ac:dyDescent="0.2">
      <c r="A2467" s="158"/>
      <c r="B2467" s="36"/>
      <c r="C2467" s="43"/>
    </row>
    <row r="2468" spans="1:3" x14ac:dyDescent="0.2">
      <c r="A2468" s="158"/>
      <c r="B2468" s="36"/>
      <c r="C2468" s="43"/>
    </row>
    <row r="2469" spans="1:3" x14ac:dyDescent="0.2">
      <c r="A2469" s="158"/>
      <c r="B2469" s="36"/>
      <c r="C2469" s="43"/>
    </row>
    <row r="2470" spans="1:3" x14ac:dyDescent="0.2">
      <c r="A2470" s="158"/>
      <c r="B2470" s="36"/>
      <c r="C2470" s="43"/>
    </row>
    <row r="2471" spans="1:3" x14ac:dyDescent="0.2">
      <c r="A2471" s="158"/>
      <c r="B2471" s="36"/>
      <c r="C2471" s="43"/>
    </row>
    <row r="2472" spans="1:3" x14ac:dyDescent="0.2">
      <c r="A2472" s="158"/>
      <c r="B2472" s="36"/>
      <c r="C2472" s="43"/>
    </row>
    <row r="2473" spans="1:3" x14ac:dyDescent="0.2">
      <c r="A2473" s="158"/>
      <c r="B2473" s="36"/>
      <c r="C2473" s="43"/>
    </row>
    <row r="2474" spans="1:3" x14ac:dyDescent="0.2">
      <c r="A2474" s="158"/>
      <c r="B2474" s="36"/>
      <c r="C2474" s="43"/>
    </row>
    <row r="2475" spans="1:3" x14ac:dyDescent="0.2">
      <c r="A2475" s="158"/>
      <c r="B2475" s="36"/>
      <c r="C2475" s="43"/>
    </row>
    <row r="2476" spans="1:3" x14ac:dyDescent="0.2">
      <c r="A2476" s="158"/>
      <c r="B2476" s="36"/>
      <c r="C2476" s="43"/>
    </row>
    <row r="2477" spans="1:3" x14ac:dyDescent="0.2">
      <c r="A2477" s="158"/>
      <c r="B2477" s="36"/>
      <c r="C2477" s="43"/>
    </row>
    <row r="2478" spans="1:3" x14ac:dyDescent="0.2">
      <c r="A2478" s="158"/>
      <c r="B2478" s="36"/>
      <c r="C2478" s="43"/>
    </row>
    <row r="2479" spans="1:3" x14ac:dyDescent="0.2">
      <c r="A2479" s="158"/>
      <c r="B2479" s="36"/>
      <c r="C2479" s="43"/>
    </row>
    <row r="2480" spans="1:3" x14ac:dyDescent="0.2">
      <c r="A2480" s="158"/>
      <c r="B2480" s="36"/>
      <c r="C2480" s="43"/>
    </row>
    <row r="2481" spans="1:3" x14ac:dyDescent="0.2">
      <c r="A2481" s="158"/>
      <c r="B2481" s="36"/>
      <c r="C2481" s="43"/>
    </row>
    <row r="2482" spans="1:3" x14ac:dyDescent="0.2">
      <c r="A2482" s="158"/>
      <c r="B2482" s="36"/>
      <c r="C2482" s="43"/>
    </row>
    <row r="2483" spans="1:3" x14ac:dyDescent="0.2">
      <c r="A2483" s="158"/>
      <c r="B2483" s="36"/>
      <c r="C2483" s="43"/>
    </row>
    <row r="2484" spans="1:3" x14ac:dyDescent="0.2">
      <c r="A2484" s="158"/>
      <c r="B2484" s="36"/>
      <c r="C2484" s="43"/>
    </row>
    <row r="2485" spans="1:3" x14ac:dyDescent="0.2">
      <c r="A2485" s="158"/>
      <c r="B2485" s="36"/>
      <c r="C2485" s="43"/>
    </row>
    <row r="2486" spans="1:3" x14ac:dyDescent="0.2">
      <c r="A2486" s="158"/>
      <c r="B2486" s="36"/>
      <c r="C2486" s="43"/>
    </row>
    <row r="2487" spans="1:3" x14ac:dyDescent="0.2">
      <c r="A2487" s="158"/>
      <c r="B2487" s="36"/>
      <c r="C2487" s="43"/>
    </row>
    <row r="2488" spans="1:3" x14ac:dyDescent="0.2">
      <c r="A2488" s="158"/>
      <c r="B2488" s="36"/>
      <c r="C2488" s="43"/>
    </row>
    <row r="2489" spans="1:3" x14ac:dyDescent="0.2">
      <c r="A2489" s="158"/>
      <c r="B2489" s="36"/>
      <c r="C2489" s="43"/>
    </row>
    <row r="2490" spans="1:3" x14ac:dyDescent="0.2">
      <c r="A2490" s="158"/>
      <c r="B2490" s="36"/>
      <c r="C2490" s="43"/>
    </row>
    <row r="2491" spans="1:3" x14ac:dyDescent="0.2">
      <c r="A2491" s="158"/>
      <c r="B2491" s="36"/>
      <c r="C2491" s="43"/>
    </row>
    <row r="2492" spans="1:3" x14ac:dyDescent="0.2">
      <c r="A2492" s="158"/>
      <c r="B2492" s="36"/>
      <c r="C2492" s="43"/>
    </row>
    <row r="2493" spans="1:3" x14ac:dyDescent="0.2">
      <c r="A2493" s="158"/>
      <c r="B2493" s="36"/>
      <c r="C2493" s="43"/>
    </row>
    <row r="2494" spans="1:3" x14ac:dyDescent="0.2">
      <c r="A2494" s="158"/>
      <c r="B2494" s="36"/>
      <c r="C2494" s="43"/>
    </row>
    <row r="2495" spans="1:3" x14ac:dyDescent="0.2">
      <c r="A2495" s="158"/>
      <c r="B2495" s="36"/>
      <c r="C2495" s="43"/>
    </row>
    <row r="2496" spans="1:3" x14ac:dyDescent="0.2">
      <c r="A2496" s="158"/>
      <c r="B2496" s="36"/>
      <c r="C2496" s="43"/>
    </row>
    <row r="2497" spans="1:3" x14ac:dyDescent="0.2">
      <c r="A2497" s="158"/>
      <c r="B2497" s="36"/>
      <c r="C2497" s="43"/>
    </row>
    <row r="2498" spans="1:3" x14ac:dyDescent="0.2">
      <c r="A2498" s="158"/>
      <c r="B2498" s="36"/>
      <c r="C2498" s="43"/>
    </row>
    <row r="2499" spans="1:3" x14ac:dyDescent="0.2">
      <c r="A2499" s="158"/>
      <c r="B2499" s="36"/>
      <c r="C2499" s="43"/>
    </row>
    <row r="2500" spans="1:3" x14ac:dyDescent="0.2">
      <c r="A2500" s="158"/>
      <c r="B2500" s="36"/>
      <c r="C2500" s="43"/>
    </row>
    <row r="2501" spans="1:3" x14ac:dyDescent="0.2">
      <c r="A2501" s="158"/>
      <c r="B2501" s="36"/>
      <c r="C2501" s="43"/>
    </row>
    <row r="2502" spans="1:3" x14ac:dyDescent="0.2">
      <c r="A2502" s="158"/>
      <c r="B2502" s="36"/>
      <c r="C2502" s="43"/>
    </row>
    <row r="2503" spans="1:3" x14ac:dyDescent="0.2">
      <c r="A2503" s="158"/>
      <c r="B2503" s="36"/>
      <c r="C2503" s="43"/>
    </row>
    <row r="2504" spans="1:3" x14ac:dyDescent="0.2">
      <c r="A2504" s="158"/>
      <c r="B2504" s="36"/>
      <c r="C2504" s="43"/>
    </row>
    <row r="2505" spans="1:3" x14ac:dyDescent="0.2">
      <c r="A2505" s="158"/>
      <c r="B2505" s="36"/>
      <c r="C2505" s="43"/>
    </row>
    <row r="2506" spans="1:3" x14ac:dyDescent="0.2">
      <c r="A2506" s="158"/>
      <c r="B2506" s="36"/>
      <c r="C2506" s="43"/>
    </row>
    <row r="2507" spans="1:3" x14ac:dyDescent="0.2">
      <c r="A2507" s="158"/>
      <c r="B2507" s="36"/>
      <c r="C2507" s="43"/>
    </row>
    <row r="2508" spans="1:3" x14ac:dyDescent="0.2">
      <c r="A2508" s="158"/>
      <c r="B2508" s="36"/>
      <c r="C2508" s="43"/>
    </row>
    <row r="2509" spans="1:3" x14ac:dyDescent="0.2">
      <c r="A2509" s="158"/>
      <c r="B2509" s="36"/>
      <c r="C2509" s="43"/>
    </row>
    <row r="2510" spans="1:3" x14ac:dyDescent="0.2">
      <c r="A2510" s="158"/>
      <c r="B2510" s="36"/>
      <c r="C2510" s="43"/>
    </row>
    <row r="2511" spans="1:3" x14ac:dyDescent="0.2">
      <c r="A2511" s="158"/>
      <c r="B2511" s="36"/>
      <c r="C2511" s="43"/>
    </row>
    <row r="2512" spans="1:3" x14ac:dyDescent="0.2">
      <c r="A2512" s="158"/>
      <c r="B2512" s="36"/>
      <c r="C2512" s="43"/>
    </row>
    <row r="2513" spans="1:3" x14ac:dyDescent="0.2">
      <c r="A2513" s="158"/>
      <c r="B2513" s="36"/>
      <c r="C2513" s="43"/>
    </row>
    <row r="2514" spans="1:3" x14ac:dyDescent="0.2">
      <c r="A2514" s="158"/>
      <c r="B2514" s="36"/>
      <c r="C2514" s="43"/>
    </row>
    <row r="2515" spans="1:3" x14ac:dyDescent="0.2">
      <c r="A2515" s="158"/>
      <c r="B2515" s="36"/>
      <c r="C2515" s="43"/>
    </row>
    <row r="2516" spans="1:3" x14ac:dyDescent="0.2">
      <c r="A2516" s="158"/>
      <c r="B2516" s="36"/>
      <c r="C2516" s="43"/>
    </row>
    <row r="2517" spans="1:3" x14ac:dyDescent="0.2">
      <c r="A2517" s="158"/>
      <c r="B2517" s="36"/>
      <c r="C2517" s="43"/>
    </row>
    <row r="2518" spans="1:3" x14ac:dyDescent="0.2">
      <c r="A2518" s="158"/>
      <c r="B2518" s="36"/>
      <c r="C2518" s="43"/>
    </row>
    <row r="2519" spans="1:3" x14ac:dyDescent="0.2">
      <c r="A2519" s="158"/>
      <c r="B2519" s="36"/>
      <c r="C2519" s="43"/>
    </row>
    <row r="2520" spans="1:3" x14ac:dyDescent="0.2">
      <c r="A2520" s="158"/>
      <c r="B2520" s="36"/>
      <c r="C2520" s="43"/>
    </row>
    <row r="2521" spans="1:3" x14ac:dyDescent="0.2">
      <c r="A2521" s="158"/>
      <c r="B2521" s="36"/>
      <c r="C2521" s="43"/>
    </row>
    <row r="2522" spans="1:3" x14ac:dyDescent="0.2">
      <c r="A2522" s="158"/>
      <c r="B2522" s="36"/>
      <c r="C2522" s="43"/>
    </row>
    <row r="2523" spans="1:3" x14ac:dyDescent="0.2">
      <c r="A2523" s="158"/>
      <c r="B2523" s="36"/>
      <c r="C2523" s="43"/>
    </row>
    <row r="2524" spans="1:3" x14ac:dyDescent="0.2">
      <c r="A2524" s="158"/>
      <c r="B2524" s="36"/>
      <c r="C2524" s="43"/>
    </row>
    <row r="2525" spans="1:3" x14ac:dyDescent="0.2">
      <c r="A2525" s="158"/>
      <c r="B2525" s="36"/>
      <c r="C2525" s="43"/>
    </row>
    <row r="2526" spans="1:3" x14ac:dyDescent="0.2">
      <c r="A2526" s="158"/>
      <c r="B2526" s="36"/>
      <c r="C2526" s="43"/>
    </row>
    <row r="2527" spans="1:3" x14ac:dyDescent="0.2">
      <c r="A2527" s="158"/>
      <c r="B2527" s="36"/>
      <c r="C2527" s="43"/>
    </row>
    <row r="2528" spans="1:3" x14ac:dyDescent="0.2">
      <c r="A2528" s="158"/>
      <c r="B2528" s="36"/>
      <c r="C2528" s="43"/>
    </row>
    <row r="2529" spans="1:3" x14ac:dyDescent="0.2">
      <c r="A2529" s="158"/>
      <c r="B2529" s="36"/>
      <c r="C2529" s="43"/>
    </row>
    <row r="2530" spans="1:3" x14ac:dyDescent="0.2">
      <c r="A2530" s="158"/>
      <c r="B2530" s="36"/>
      <c r="C2530" s="43"/>
    </row>
    <row r="2531" spans="1:3" x14ac:dyDescent="0.2">
      <c r="A2531" s="158"/>
      <c r="B2531" s="36"/>
      <c r="C2531" s="43"/>
    </row>
    <row r="2532" spans="1:3" x14ac:dyDescent="0.2">
      <c r="A2532" s="158"/>
      <c r="B2532" s="36"/>
      <c r="C2532" s="43"/>
    </row>
    <row r="2533" spans="1:3" x14ac:dyDescent="0.2">
      <c r="A2533" s="158"/>
      <c r="B2533" s="36"/>
      <c r="C2533" s="43"/>
    </row>
    <row r="2534" spans="1:3" x14ac:dyDescent="0.2">
      <c r="A2534" s="158"/>
      <c r="B2534" s="36"/>
      <c r="C2534" s="43"/>
    </row>
    <row r="2535" spans="1:3" x14ac:dyDescent="0.2">
      <c r="A2535" s="158"/>
      <c r="B2535" s="36"/>
      <c r="C2535" s="43"/>
    </row>
    <row r="2536" spans="1:3" x14ac:dyDescent="0.2">
      <c r="A2536" s="158"/>
      <c r="B2536" s="36"/>
      <c r="C2536" s="43"/>
    </row>
    <row r="2537" spans="1:3" x14ac:dyDescent="0.2">
      <c r="A2537" s="158"/>
      <c r="B2537" s="36"/>
      <c r="C2537" s="43"/>
    </row>
    <row r="2538" spans="1:3" x14ac:dyDescent="0.2">
      <c r="A2538" s="158"/>
      <c r="B2538" s="36"/>
      <c r="C2538" s="43"/>
    </row>
    <row r="2539" spans="1:3" x14ac:dyDescent="0.2">
      <c r="A2539" s="158"/>
      <c r="B2539" s="36"/>
      <c r="C2539" s="43"/>
    </row>
    <row r="2540" spans="1:3" x14ac:dyDescent="0.2">
      <c r="A2540" s="158"/>
      <c r="B2540" s="36"/>
      <c r="C2540" s="43"/>
    </row>
    <row r="2541" spans="1:3" x14ac:dyDescent="0.2">
      <c r="A2541" s="158"/>
      <c r="B2541" s="36"/>
      <c r="C2541" s="43"/>
    </row>
    <row r="2542" spans="1:3" x14ac:dyDescent="0.2">
      <c r="A2542" s="158"/>
      <c r="B2542" s="36"/>
      <c r="C2542" s="43"/>
    </row>
    <row r="2543" spans="1:3" x14ac:dyDescent="0.2">
      <c r="A2543" s="158"/>
      <c r="B2543" s="36"/>
      <c r="C2543" s="43"/>
    </row>
    <row r="2544" spans="1:3" x14ac:dyDescent="0.2">
      <c r="A2544" s="158"/>
      <c r="B2544" s="36"/>
      <c r="C2544" s="43"/>
    </row>
    <row r="2545" spans="1:3" x14ac:dyDescent="0.2">
      <c r="A2545" s="158"/>
      <c r="B2545" s="36"/>
      <c r="C2545" s="43"/>
    </row>
    <row r="2546" spans="1:3" x14ac:dyDescent="0.2">
      <c r="A2546" s="158"/>
      <c r="B2546" s="36"/>
      <c r="C2546" s="43"/>
    </row>
    <row r="2547" spans="1:3" x14ac:dyDescent="0.2">
      <c r="A2547" s="158"/>
      <c r="B2547" s="36"/>
      <c r="C2547" s="43"/>
    </row>
    <row r="2548" spans="1:3" x14ac:dyDescent="0.2">
      <c r="A2548" s="158"/>
      <c r="B2548" s="36"/>
      <c r="C2548" s="43"/>
    </row>
    <row r="2549" spans="1:3" x14ac:dyDescent="0.2">
      <c r="A2549" s="158"/>
      <c r="B2549" s="36"/>
      <c r="C2549" s="43"/>
    </row>
    <row r="2550" spans="1:3" x14ac:dyDescent="0.2">
      <c r="A2550" s="158"/>
      <c r="B2550" s="36"/>
      <c r="C2550" s="43"/>
    </row>
    <row r="2551" spans="1:3" x14ac:dyDescent="0.2">
      <c r="A2551" s="158"/>
      <c r="B2551" s="36"/>
      <c r="C2551" s="43"/>
    </row>
    <row r="2552" spans="1:3" x14ac:dyDescent="0.2">
      <c r="A2552" s="158"/>
      <c r="B2552" s="36"/>
      <c r="C2552" s="43"/>
    </row>
    <row r="2553" spans="1:3" x14ac:dyDescent="0.2">
      <c r="A2553" s="158"/>
      <c r="B2553" s="36"/>
      <c r="C2553" s="43"/>
    </row>
    <row r="2554" spans="1:3" x14ac:dyDescent="0.2">
      <c r="A2554" s="158"/>
      <c r="B2554" s="36"/>
      <c r="C2554" s="43"/>
    </row>
    <row r="2555" spans="1:3" x14ac:dyDescent="0.2">
      <c r="A2555" s="158"/>
      <c r="B2555" s="36"/>
      <c r="C2555" s="43"/>
    </row>
    <row r="2556" spans="1:3" x14ac:dyDescent="0.2">
      <c r="A2556" s="158"/>
      <c r="B2556" s="36"/>
      <c r="C2556" s="43"/>
    </row>
    <row r="2557" spans="1:3" x14ac:dyDescent="0.2">
      <c r="A2557" s="158"/>
      <c r="B2557" s="36"/>
      <c r="C2557" s="43"/>
    </row>
    <row r="2558" spans="1:3" x14ac:dyDescent="0.2">
      <c r="A2558" s="158"/>
      <c r="B2558" s="36"/>
      <c r="C2558" s="43"/>
    </row>
    <row r="2559" spans="1:3" x14ac:dyDescent="0.2">
      <c r="A2559" s="158"/>
      <c r="B2559" s="36"/>
      <c r="C2559" s="43"/>
    </row>
    <row r="2560" spans="1:3" x14ac:dyDescent="0.2">
      <c r="A2560" s="158"/>
      <c r="B2560" s="36"/>
      <c r="C2560" s="43"/>
    </row>
    <row r="2561" spans="1:3" x14ac:dyDescent="0.2">
      <c r="A2561" s="158"/>
      <c r="B2561" s="36"/>
      <c r="C2561" s="43"/>
    </row>
    <row r="2562" spans="1:3" x14ac:dyDescent="0.2">
      <c r="A2562" s="158"/>
      <c r="B2562" s="36"/>
      <c r="C2562" s="43"/>
    </row>
    <row r="2563" spans="1:3" x14ac:dyDescent="0.2">
      <c r="A2563" s="158"/>
      <c r="B2563" s="36"/>
      <c r="C2563" s="43"/>
    </row>
    <row r="2564" spans="1:3" x14ac:dyDescent="0.2">
      <c r="A2564" s="158"/>
      <c r="B2564" s="36"/>
      <c r="C2564" s="43"/>
    </row>
    <row r="2565" spans="1:3" x14ac:dyDescent="0.2">
      <c r="A2565" s="158"/>
      <c r="B2565" s="36"/>
      <c r="C2565" s="43"/>
    </row>
    <row r="2566" spans="1:3" x14ac:dyDescent="0.2">
      <c r="A2566" s="158"/>
      <c r="B2566" s="36"/>
      <c r="C2566" s="43"/>
    </row>
    <row r="2567" spans="1:3" x14ac:dyDescent="0.2">
      <c r="A2567" s="158"/>
      <c r="B2567" s="36"/>
      <c r="C2567" s="43"/>
    </row>
    <row r="2568" spans="1:3" x14ac:dyDescent="0.2">
      <c r="A2568" s="158"/>
      <c r="B2568" s="36"/>
      <c r="C2568" s="43"/>
    </row>
    <row r="2569" spans="1:3" x14ac:dyDescent="0.2">
      <c r="A2569" s="158"/>
      <c r="B2569" s="36"/>
      <c r="C2569" s="43"/>
    </row>
    <row r="2570" spans="1:3" x14ac:dyDescent="0.2">
      <c r="A2570" s="158"/>
      <c r="B2570" s="36"/>
      <c r="C2570" s="43"/>
    </row>
    <row r="2571" spans="1:3" x14ac:dyDescent="0.2">
      <c r="A2571" s="158"/>
      <c r="B2571" s="36"/>
      <c r="C2571" s="43"/>
    </row>
    <row r="2572" spans="1:3" x14ac:dyDescent="0.2">
      <c r="A2572" s="158"/>
      <c r="B2572" s="36"/>
      <c r="C2572" s="43"/>
    </row>
    <row r="2573" spans="1:3" x14ac:dyDescent="0.2">
      <c r="A2573" s="158"/>
      <c r="B2573" s="36"/>
      <c r="C2573" s="43"/>
    </row>
    <row r="2574" spans="1:3" x14ac:dyDescent="0.2">
      <c r="A2574" s="158"/>
      <c r="B2574" s="36"/>
      <c r="C2574" s="43"/>
    </row>
    <row r="2575" spans="1:3" x14ac:dyDescent="0.2">
      <c r="A2575" s="158"/>
      <c r="B2575" s="36"/>
      <c r="C2575" s="43"/>
    </row>
    <row r="2576" spans="1:3" x14ac:dyDescent="0.2">
      <c r="A2576" s="158"/>
      <c r="B2576" s="36"/>
      <c r="C2576" s="43"/>
    </row>
    <row r="2577" spans="1:3" x14ac:dyDescent="0.2">
      <c r="A2577" s="158"/>
      <c r="B2577" s="36"/>
      <c r="C2577" s="43"/>
    </row>
    <row r="2578" spans="1:3" x14ac:dyDescent="0.2">
      <c r="A2578" s="158"/>
      <c r="B2578" s="36"/>
      <c r="C2578" s="43"/>
    </row>
    <row r="2579" spans="1:3" x14ac:dyDescent="0.2">
      <c r="A2579" s="158"/>
      <c r="B2579" s="36"/>
      <c r="C2579" s="43"/>
    </row>
    <row r="2580" spans="1:3" x14ac:dyDescent="0.2">
      <c r="A2580" s="158"/>
      <c r="B2580" s="36"/>
      <c r="C2580" s="43"/>
    </row>
    <row r="2581" spans="1:3" x14ac:dyDescent="0.2">
      <c r="A2581" s="158"/>
      <c r="B2581" s="36"/>
      <c r="C2581" s="43"/>
    </row>
    <row r="2582" spans="1:3" x14ac:dyDescent="0.2">
      <c r="A2582" s="158"/>
      <c r="B2582" s="36"/>
      <c r="C2582" s="43"/>
    </row>
    <row r="2583" spans="1:3" x14ac:dyDescent="0.2">
      <c r="A2583" s="158"/>
      <c r="B2583" s="36"/>
      <c r="C2583" s="43"/>
    </row>
    <row r="2584" spans="1:3" x14ac:dyDescent="0.2">
      <c r="A2584" s="158"/>
      <c r="B2584" s="36"/>
      <c r="C2584" s="43"/>
    </row>
    <row r="2585" spans="1:3" x14ac:dyDescent="0.2">
      <c r="A2585" s="158"/>
      <c r="B2585" s="36"/>
      <c r="C2585" s="43"/>
    </row>
    <row r="2586" spans="1:3" x14ac:dyDescent="0.2">
      <c r="A2586" s="158"/>
      <c r="B2586" s="36"/>
      <c r="C2586" s="43"/>
    </row>
    <row r="2587" spans="1:3" x14ac:dyDescent="0.2">
      <c r="A2587" s="158"/>
      <c r="B2587" s="36"/>
      <c r="C2587" s="43"/>
    </row>
    <row r="2588" spans="1:3" x14ac:dyDescent="0.2">
      <c r="A2588" s="158"/>
      <c r="B2588" s="36"/>
      <c r="C2588" s="43"/>
    </row>
    <row r="2589" spans="1:3" x14ac:dyDescent="0.2">
      <c r="A2589" s="158"/>
      <c r="B2589" s="36"/>
      <c r="C2589" s="43"/>
    </row>
    <row r="2590" spans="1:3" x14ac:dyDescent="0.2">
      <c r="A2590" s="158"/>
      <c r="B2590" s="36"/>
      <c r="C2590" s="43"/>
    </row>
    <row r="2591" spans="1:3" x14ac:dyDescent="0.2">
      <c r="A2591" s="158"/>
      <c r="B2591" s="36"/>
      <c r="C2591" s="43"/>
    </row>
    <row r="2592" spans="1:3" x14ac:dyDescent="0.2">
      <c r="A2592" s="158"/>
      <c r="B2592" s="36"/>
      <c r="C2592" s="43"/>
    </row>
    <row r="2593" spans="1:3" x14ac:dyDescent="0.2">
      <c r="A2593" s="158"/>
      <c r="B2593" s="36"/>
      <c r="C2593" s="43"/>
    </row>
    <row r="2594" spans="1:3" x14ac:dyDescent="0.2">
      <c r="A2594" s="158"/>
      <c r="B2594" s="36"/>
      <c r="C2594" s="43"/>
    </row>
    <row r="2595" spans="1:3" x14ac:dyDescent="0.2">
      <c r="A2595" s="158"/>
      <c r="B2595" s="36"/>
      <c r="C2595" s="43"/>
    </row>
    <row r="2596" spans="1:3" x14ac:dyDescent="0.2">
      <c r="A2596" s="158"/>
      <c r="B2596" s="36"/>
      <c r="C2596" s="43"/>
    </row>
    <row r="2597" spans="1:3" x14ac:dyDescent="0.2">
      <c r="A2597" s="158"/>
      <c r="B2597" s="36"/>
      <c r="C2597" s="43"/>
    </row>
    <row r="2598" spans="1:3" x14ac:dyDescent="0.2">
      <c r="A2598" s="158"/>
      <c r="B2598" s="36"/>
      <c r="C2598" s="43"/>
    </row>
    <row r="2599" spans="1:3" x14ac:dyDescent="0.2">
      <c r="A2599" s="158"/>
      <c r="B2599" s="36"/>
      <c r="C2599" s="43"/>
    </row>
    <row r="2600" spans="1:3" x14ac:dyDescent="0.2">
      <c r="A2600" s="158"/>
      <c r="B2600" s="36"/>
      <c r="C2600" s="43"/>
    </row>
    <row r="2601" spans="1:3" x14ac:dyDescent="0.2">
      <c r="A2601" s="158"/>
      <c r="B2601" s="36"/>
      <c r="C2601" s="43"/>
    </row>
    <row r="2602" spans="1:3" x14ac:dyDescent="0.2">
      <c r="A2602" s="158"/>
      <c r="B2602" s="36"/>
      <c r="C2602" s="43"/>
    </row>
    <row r="2603" spans="1:3" x14ac:dyDescent="0.2">
      <c r="A2603" s="158"/>
      <c r="B2603" s="36"/>
      <c r="C2603" s="43"/>
    </row>
    <row r="2604" spans="1:3" x14ac:dyDescent="0.2">
      <c r="A2604" s="158"/>
      <c r="B2604" s="36"/>
      <c r="C2604" s="43"/>
    </row>
    <row r="2605" spans="1:3" x14ac:dyDescent="0.2">
      <c r="A2605" s="158"/>
      <c r="B2605" s="36"/>
      <c r="C2605" s="43"/>
    </row>
    <row r="2606" spans="1:3" x14ac:dyDescent="0.2">
      <c r="A2606" s="158"/>
      <c r="B2606" s="36"/>
      <c r="C2606" s="43"/>
    </row>
    <row r="2607" spans="1:3" x14ac:dyDescent="0.2">
      <c r="A2607" s="158"/>
      <c r="B2607" s="36"/>
      <c r="C2607" s="43"/>
    </row>
    <row r="2608" spans="1:3" x14ac:dyDescent="0.2">
      <c r="A2608" s="158"/>
      <c r="B2608" s="36"/>
      <c r="C2608" s="43"/>
    </row>
    <row r="2609" spans="1:3" x14ac:dyDescent="0.2">
      <c r="A2609" s="158"/>
      <c r="B2609" s="36"/>
      <c r="C2609" s="43"/>
    </row>
    <row r="2610" spans="1:3" x14ac:dyDescent="0.2">
      <c r="A2610" s="158"/>
      <c r="B2610" s="36"/>
      <c r="C2610" s="43"/>
    </row>
    <row r="2611" spans="1:3" x14ac:dyDescent="0.2">
      <c r="A2611" s="158"/>
      <c r="B2611" s="36"/>
      <c r="C2611" s="43"/>
    </row>
    <row r="2612" spans="1:3" x14ac:dyDescent="0.2">
      <c r="A2612" s="158"/>
      <c r="B2612" s="36"/>
      <c r="C2612" s="43"/>
    </row>
    <row r="2613" spans="1:3" x14ac:dyDescent="0.2">
      <c r="A2613" s="158"/>
      <c r="B2613" s="36"/>
      <c r="C2613" s="43"/>
    </row>
    <row r="2614" spans="1:3" x14ac:dyDescent="0.2">
      <c r="A2614" s="158"/>
      <c r="B2614" s="36"/>
      <c r="C2614" s="43"/>
    </row>
    <row r="2615" spans="1:3" x14ac:dyDescent="0.2">
      <c r="A2615" s="158"/>
      <c r="B2615" s="36"/>
      <c r="C2615" s="43"/>
    </row>
    <row r="2616" spans="1:3" x14ac:dyDescent="0.2">
      <c r="A2616" s="158"/>
      <c r="B2616" s="36"/>
      <c r="C2616" s="43"/>
    </row>
    <row r="2617" spans="1:3" x14ac:dyDescent="0.2">
      <c r="A2617" s="158"/>
      <c r="B2617" s="36"/>
      <c r="C2617" s="43"/>
    </row>
    <row r="2618" spans="1:3" x14ac:dyDescent="0.2">
      <c r="A2618" s="158"/>
      <c r="B2618" s="36"/>
      <c r="C2618" s="43"/>
    </row>
    <row r="2619" spans="1:3" x14ac:dyDescent="0.2">
      <c r="A2619" s="158"/>
      <c r="B2619" s="36"/>
      <c r="C2619" s="43"/>
    </row>
    <row r="2620" spans="1:3" x14ac:dyDescent="0.2">
      <c r="A2620" s="158"/>
      <c r="B2620" s="36"/>
      <c r="C2620" s="43"/>
    </row>
    <row r="2621" spans="1:3" x14ac:dyDescent="0.2">
      <c r="A2621" s="158"/>
      <c r="B2621" s="36"/>
      <c r="C2621" s="43"/>
    </row>
    <row r="2622" spans="1:3" x14ac:dyDescent="0.2">
      <c r="A2622" s="158"/>
      <c r="B2622" s="36"/>
      <c r="C2622" s="43"/>
    </row>
    <row r="2623" spans="1:3" x14ac:dyDescent="0.2">
      <c r="A2623" s="158"/>
      <c r="B2623" s="36"/>
      <c r="C2623" s="43"/>
    </row>
    <row r="2624" spans="1:3" x14ac:dyDescent="0.2">
      <c r="A2624" s="158"/>
      <c r="B2624" s="36"/>
      <c r="C2624" s="43"/>
    </row>
    <row r="2625" spans="1:3" x14ac:dyDescent="0.2">
      <c r="A2625" s="158"/>
      <c r="B2625" s="36"/>
      <c r="C2625" s="43"/>
    </row>
    <row r="2626" spans="1:3" x14ac:dyDescent="0.2">
      <c r="A2626" s="158"/>
      <c r="B2626" s="36"/>
      <c r="C2626" s="43"/>
    </row>
    <row r="2627" spans="1:3" x14ac:dyDescent="0.2">
      <c r="A2627" s="158"/>
      <c r="B2627" s="36"/>
      <c r="C2627" s="43"/>
    </row>
    <row r="2628" spans="1:3" x14ac:dyDescent="0.2">
      <c r="A2628" s="158"/>
      <c r="B2628" s="36"/>
      <c r="C2628" s="43"/>
    </row>
    <row r="2629" spans="1:3" x14ac:dyDescent="0.2">
      <c r="A2629" s="158"/>
      <c r="B2629" s="36"/>
      <c r="C2629" s="43"/>
    </row>
    <row r="2630" spans="1:3" x14ac:dyDescent="0.2">
      <c r="A2630" s="158"/>
      <c r="B2630" s="36"/>
      <c r="C2630" s="43"/>
    </row>
    <row r="2631" spans="1:3" x14ac:dyDescent="0.2">
      <c r="A2631" s="158"/>
      <c r="B2631" s="36"/>
      <c r="C2631" s="43"/>
    </row>
    <row r="2632" spans="1:3" x14ac:dyDescent="0.2">
      <c r="A2632" s="158"/>
      <c r="B2632" s="36"/>
      <c r="C2632" s="43"/>
    </row>
    <row r="2633" spans="1:3" x14ac:dyDescent="0.2">
      <c r="A2633" s="158"/>
      <c r="B2633" s="36"/>
      <c r="C2633" s="43"/>
    </row>
    <row r="2634" spans="1:3" x14ac:dyDescent="0.2">
      <c r="A2634" s="158"/>
      <c r="B2634" s="36"/>
      <c r="C2634" s="43"/>
    </row>
    <row r="2635" spans="1:3" x14ac:dyDescent="0.2">
      <c r="A2635" s="158"/>
      <c r="B2635" s="36"/>
      <c r="C2635" s="43"/>
    </row>
    <row r="2636" spans="1:3" x14ac:dyDescent="0.2">
      <c r="A2636" s="158"/>
      <c r="B2636" s="36"/>
      <c r="C2636" s="43"/>
    </row>
    <row r="2637" spans="1:3" x14ac:dyDescent="0.2">
      <c r="A2637" s="158"/>
      <c r="B2637" s="36"/>
      <c r="C2637" s="43"/>
    </row>
    <row r="2638" spans="1:3" x14ac:dyDescent="0.2">
      <c r="A2638" s="158"/>
      <c r="B2638" s="36"/>
      <c r="C2638" s="43"/>
    </row>
    <row r="2639" spans="1:3" x14ac:dyDescent="0.2">
      <c r="A2639" s="158"/>
      <c r="B2639" s="36"/>
      <c r="C2639" s="43"/>
    </row>
    <row r="2640" spans="1:3" x14ac:dyDescent="0.2">
      <c r="A2640" s="158"/>
      <c r="B2640" s="36"/>
      <c r="C2640" s="43"/>
    </row>
    <row r="2641" spans="1:3" x14ac:dyDescent="0.2">
      <c r="A2641" s="158"/>
      <c r="B2641" s="36"/>
      <c r="C2641" s="43"/>
    </row>
    <row r="2642" spans="1:3" x14ac:dyDescent="0.2">
      <c r="A2642" s="158"/>
      <c r="B2642" s="36"/>
      <c r="C2642" s="43"/>
    </row>
    <row r="2643" spans="1:3" x14ac:dyDescent="0.2">
      <c r="A2643" s="158"/>
      <c r="B2643" s="36"/>
      <c r="C2643" s="43"/>
    </row>
    <row r="2644" spans="1:3" x14ac:dyDescent="0.2">
      <c r="A2644" s="158"/>
      <c r="B2644" s="36"/>
      <c r="C2644" s="43"/>
    </row>
    <row r="2645" spans="1:3" x14ac:dyDescent="0.2">
      <c r="A2645" s="158"/>
      <c r="B2645" s="36"/>
      <c r="C2645" s="43"/>
    </row>
    <row r="2646" spans="1:3" x14ac:dyDescent="0.2">
      <c r="A2646" s="158"/>
      <c r="B2646" s="36"/>
      <c r="C2646" s="43"/>
    </row>
    <row r="2647" spans="1:3" x14ac:dyDescent="0.2">
      <c r="A2647" s="158"/>
      <c r="B2647" s="36"/>
      <c r="C2647" s="43"/>
    </row>
    <row r="2648" spans="1:3" x14ac:dyDescent="0.2">
      <c r="A2648" s="158"/>
      <c r="B2648" s="36"/>
      <c r="C2648" s="43"/>
    </row>
    <row r="2649" spans="1:3" x14ac:dyDescent="0.2">
      <c r="A2649" s="158"/>
      <c r="B2649" s="36"/>
      <c r="C2649" s="43"/>
    </row>
    <row r="2650" spans="1:3" x14ac:dyDescent="0.2">
      <c r="A2650" s="158"/>
      <c r="B2650" s="36"/>
      <c r="C2650" s="43"/>
    </row>
    <row r="2651" spans="1:3" x14ac:dyDescent="0.2">
      <c r="A2651" s="158"/>
      <c r="B2651" s="36"/>
      <c r="C2651" s="43"/>
    </row>
    <row r="2652" spans="1:3" x14ac:dyDescent="0.2">
      <c r="A2652" s="158"/>
      <c r="B2652" s="36"/>
      <c r="C2652" s="43"/>
    </row>
    <row r="2653" spans="1:3" x14ac:dyDescent="0.2">
      <c r="A2653" s="158"/>
      <c r="B2653" s="36"/>
      <c r="C2653" s="43"/>
    </row>
    <row r="2654" spans="1:3" x14ac:dyDescent="0.2">
      <c r="A2654" s="158"/>
      <c r="B2654" s="36"/>
      <c r="C2654" s="43"/>
    </row>
    <row r="2655" spans="1:3" x14ac:dyDescent="0.2">
      <c r="A2655" s="158"/>
      <c r="B2655" s="36"/>
      <c r="C2655" s="43"/>
    </row>
    <row r="2656" spans="1:3" x14ac:dyDescent="0.2">
      <c r="A2656" s="158"/>
      <c r="B2656" s="36"/>
      <c r="C2656" s="43"/>
    </row>
    <row r="2657" spans="1:3" x14ac:dyDescent="0.2">
      <c r="A2657" s="158"/>
      <c r="B2657" s="36"/>
      <c r="C2657" s="43"/>
    </row>
    <row r="2658" spans="1:3" x14ac:dyDescent="0.2">
      <c r="A2658" s="158"/>
      <c r="B2658" s="36"/>
      <c r="C2658" s="43"/>
    </row>
    <row r="2659" spans="1:3" x14ac:dyDescent="0.2">
      <c r="A2659" s="158"/>
      <c r="B2659" s="36"/>
      <c r="C2659" s="43"/>
    </row>
    <row r="2660" spans="1:3" x14ac:dyDescent="0.2">
      <c r="A2660" s="158"/>
      <c r="B2660" s="36"/>
      <c r="C2660" s="43"/>
    </row>
    <row r="2661" spans="1:3" x14ac:dyDescent="0.2">
      <c r="A2661" s="158"/>
      <c r="B2661" s="36"/>
      <c r="C2661" s="43"/>
    </row>
    <row r="2662" spans="1:3" x14ac:dyDescent="0.2">
      <c r="A2662" s="158"/>
      <c r="B2662" s="36"/>
      <c r="C2662" s="43"/>
    </row>
    <row r="2663" spans="1:3" x14ac:dyDescent="0.2">
      <c r="A2663" s="158"/>
      <c r="B2663" s="36"/>
      <c r="C2663" s="43"/>
    </row>
    <row r="2664" spans="1:3" x14ac:dyDescent="0.2">
      <c r="A2664" s="158"/>
      <c r="B2664" s="36"/>
      <c r="C2664" s="43"/>
    </row>
    <row r="2665" spans="1:3" x14ac:dyDescent="0.2">
      <c r="A2665" s="158"/>
      <c r="B2665" s="36"/>
      <c r="C2665" s="43"/>
    </row>
    <row r="2666" spans="1:3" x14ac:dyDescent="0.2">
      <c r="A2666" s="158"/>
      <c r="B2666" s="36"/>
      <c r="C2666" s="43"/>
    </row>
    <row r="2667" spans="1:3" x14ac:dyDescent="0.2">
      <c r="A2667" s="158"/>
      <c r="B2667" s="36"/>
      <c r="C2667" s="43"/>
    </row>
    <row r="2668" spans="1:3" x14ac:dyDescent="0.2">
      <c r="A2668" s="158"/>
      <c r="B2668" s="36"/>
      <c r="C2668" s="43"/>
    </row>
    <row r="2669" spans="1:3" x14ac:dyDescent="0.2">
      <c r="A2669" s="158"/>
      <c r="B2669" s="36"/>
      <c r="C2669" s="43"/>
    </row>
    <row r="2670" spans="1:3" x14ac:dyDescent="0.2">
      <c r="A2670" s="158"/>
      <c r="B2670" s="36"/>
      <c r="C2670" s="43"/>
    </row>
    <row r="2671" spans="1:3" x14ac:dyDescent="0.2">
      <c r="A2671" s="158"/>
      <c r="B2671" s="36"/>
      <c r="C2671" s="43"/>
    </row>
    <row r="2672" spans="1:3" x14ac:dyDescent="0.2">
      <c r="A2672" s="158"/>
      <c r="B2672" s="36"/>
      <c r="C2672" s="43"/>
    </row>
    <row r="2673" spans="1:3" x14ac:dyDescent="0.2">
      <c r="A2673" s="158"/>
      <c r="B2673" s="36"/>
      <c r="C2673" s="43"/>
    </row>
    <row r="2674" spans="1:3" x14ac:dyDescent="0.2">
      <c r="A2674" s="158"/>
      <c r="B2674" s="36"/>
      <c r="C2674" s="43"/>
    </row>
    <row r="2675" spans="1:3" x14ac:dyDescent="0.2">
      <c r="A2675" s="158"/>
      <c r="B2675" s="36"/>
      <c r="C2675" s="43"/>
    </row>
    <row r="2676" spans="1:3" x14ac:dyDescent="0.2">
      <c r="A2676" s="158"/>
      <c r="B2676" s="36"/>
      <c r="C2676" s="43"/>
    </row>
    <row r="2677" spans="1:3" x14ac:dyDescent="0.2">
      <c r="A2677" s="158"/>
      <c r="B2677" s="36"/>
      <c r="C2677" s="43"/>
    </row>
    <row r="2678" spans="1:3" x14ac:dyDescent="0.2">
      <c r="A2678" s="158"/>
      <c r="B2678" s="36"/>
      <c r="C2678" s="43"/>
    </row>
    <row r="2679" spans="1:3" x14ac:dyDescent="0.2">
      <c r="A2679" s="158"/>
      <c r="B2679" s="36"/>
      <c r="C2679" s="43"/>
    </row>
    <row r="2680" spans="1:3" x14ac:dyDescent="0.2">
      <c r="A2680" s="158"/>
      <c r="B2680" s="36"/>
      <c r="C2680" s="43"/>
    </row>
    <row r="2681" spans="1:3" x14ac:dyDescent="0.2">
      <c r="A2681" s="158"/>
      <c r="B2681" s="36"/>
      <c r="C2681" s="43"/>
    </row>
    <row r="2682" spans="1:3" x14ac:dyDescent="0.2">
      <c r="A2682" s="158"/>
      <c r="B2682" s="36"/>
      <c r="C2682" s="43"/>
    </row>
    <row r="2683" spans="1:3" x14ac:dyDescent="0.2">
      <c r="A2683" s="158"/>
      <c r="B2683" s="36"/>
      <c r="C2683" s="43"/>
    </row>
    <row r="2684" spans="1:3" x14ac:dyDescent="0.2">
      <c r="A2684" s="158"/>
      <c r="B2684" s="36"/>
      <c r="C2684" s="43"/>
    </row>
    <row r="2685" spans="1:3" x14ac:dyDescent="0.2">
      <c r="A2685" s="158"/>
      <c r="B2685" s="36"/>
      <c r="C2685" s="43"/>
    </row>
    <row r="2686" spans="1:3" x14ac:dyDescent="0.2">
      <c r="A2686" s="158"/>
      <c r="B2686" s="36"/>
      <c r="C2686" s="43"/>
    </row>
    <row r="2687" spans="1:3" x14ac:dyDescent="0.2">
      <c r="A2687" s="158"/>
      <c r="B2687" s="36"/>
      <c r="C2687" s="43"/>
    </row>
    <row r="2688" spans="1:3" x14ac:dyDescent="0.2">
      <c r="A2688" s="158"/>
      <c r="B2688" s="36"/>
      <c r="C2688" s="43"/>
    </row>
    <row r="2689" spans="1:3" x14ac:dyDescent="0.2">
      <c r="A2689" s="158"/>
      <c r="B2689" s="36"/>
      <c r="C2689" s="43"/>
    </row>
    <row r="2690" spans="1:3" x14ac:dyDescent="0.2">
      <c r="A2690" s="158"/>
      <c r="B2690" s="36"/>
      <c r="C2690" s="43"/>
    </row>
    <row r="2691" spans="1:3" x14ac:dyDescent="0.2">
      <c r="A2691" s="158"/>
      <c r="B2691" s="36"/>
      <c r="C2691" s="43"/>
    </row>
    <row r="2692" spans="1:3" x14ac:dyDescent="0.2">
      <c r="A2692" s="158"/>
      <c r="B2692" s="36"/>
      <c r="C2692" s="43"/>
    </row>
    <row r="2693" spans="1:3" x14ac:dyDescent="0.2">
      <c r="A2693" s="158"/>
      <c r="B2693" s="36"/>
      <c r="C2693" s="43"/>
    </row>
    <row r="2694" spans="1:3" x14ac:dyDescent="0.2">
      <c r="A2694" s="158"/>
      <c r="B2694" s="36"/>
      <c r="C2694" s="43"/>
    </row>
    <row r="2695" spans="1:3" x14ac:dyDescent="0.2">
      <c r="A2695" s="158"/>
      <c r="B2695" s="36"/>
      <c r="C2695" s="43"/>
    </row>
    <row r="2696" spans="1:3" x14ac:dyDescent="0.2">
      <c r="A2696" s="158"/>
      <c r="B2696" s="36"/>
      <c r="C2696" s="43"/>
    </row>
    <row r="2697" spans="1:3" x14ac:dyDescent="0.2">
      <c r="A2697" s="158"/>
      <c r="B2697" s="36"/>
      <c r="C2697" s="43"/>
    </row>
    <row r="2698" spans="1:3" x14ac:dyDescent="0.2">
      <c r="A2698" s="158"/>
      <c r="B2698" s="36"/>
      <c r="C2698" s="43"/>
    </row>
    <row r="2699" spans="1:3" x14ac:dyDescent="0.2">
      <c r="A2699" s="158"/>
      <c r="B2699" s="36"/>
      <c r="C2699" s="43"/>
    </row>
    <row r="2700" spans="1:3" x14ac:dyDescent="0.2">
      <c r="A2700" s="158"/>
      <c r="B2700" s="36"/>
      <c r="C2700" s="43"/>
    </row>
    <row r="2701" spans="1:3" x14ac:dyDescent="0.2">
      <c r="A2701" s="158"/>
      <c r="B2701" s="36"/>
      <c r="C2701" s="43"/>
    </row>
    <row r="2702" spans="1:3" x14ac:dyDescent="0.2">
      <c r="A2702" s="158"/>
      <c r="B2702" s="36"/>
      <c r="C2702" s="43"/>
    </row>
    <row r="2703" spans="1:3" x14ac:dyDescent="0.2">
      <c r="A2703" s="158"/>
      <c r="B2703" s="36"/>
      <c r="C2703" s="43"/>
    </row>
    <row r="2704" spans="1:3" x14ac:dyDescent="0.2">
      <c r="A2704" s="158"/>
      <c r="B2704" s="36"/>
      <c r="C2704" s="43"/>
    </row>
    <row r="2705" spans="1:3" x14ac:dyDescent="0.2">
      <c r="A2705" s="158"/>
      <c r="B2705" s="36"/>
      <c r="C2705" s="43"/>
    </row>
    <row r="2706" spans="1:3" x14ac:dyDescent="0.2">
      <c r="A2706" s="158"/>
      <c r="B2706" s="36"/>
      <c r="C2706" s="43"/>
    </row>
    <row r="2707" spans="1:3" x14ac:dyDescent="0.2">
      <c r="A2707" s="158"/>
      <c r="B2707" s="36"/>
      <c r="C2707" s="43"/>
    </row>
    <row r="2708" spans="1:3" x14ac:dyDescent="0.2">
      <c r="A2708" s="158"/>
      <c r="B2708" s="36"/>
      <c r="C2708" s="43"/>
    </row>
    <row r="2709" spans="1:3" x14ac:dyDescent="0.2">
      <c r="A2709" s="158"/>
      <c r="B2709" s="36"/>
      <c r="C2709" s="43"/>
    </row>
    <row r="2710" spans="1:3" x14ac:dyDescent="0.2">
      <c r="A2710" s="158"/>
      <c r="B2710" s="36"/>
      <c r="C2710" s="43"/>
    </row>
    <row r="2711" spans="1:3" x14ac:dyDescent="0.2">
      <c r="A2711" s="158"/>
      <c r="B2711" s="36"/>
      <c r="C2711" s="43"/>
    </row>
    <row r="2712" spans="1:3" x14ac:dyDescent="0.2">
      <c r="A2712" s="158"/>
      <c r="B2712" s="36"/>
      <c r="C2712" s="43"/>
    </row>
    <row r="2713" spans="1:3" x14ac:dyDescent="0.2">
      <c r="A2713" s="158"/>
      <c r="B2713" s="36"/>
      <c r="C2713" s="43"/>
    </row>
    <row r="2714" spans="1:3" x14ac:dyDescent="0.2">
      <c r="A2714" s="158"/>
      <c r="B2714" s="36"/>
      <c r="C2714" s="43"/>
    </row>
    <row r="2715" spans="1:3" x14ac:dyDescent="0.2">
      <c r="A2715" s="158"/>
      <c r="B2715" s="36"/>
      <c r="C2715" s="43"/>
    </row>
    <row r="2716" spans="1:3" x14ac:dyDescent="0.2">
      <c r="A2716" s="158"/>
      <c r="B2716" s="36"/>
      <c r="C2716" s="43"/>
    </row>
    <row r="2717" spans="1:3" x14ac:dyDescent="0.2">
      <c r="A2717" s="158"/>
      <c r="B2717" s="36"/>
      <c r="C2717" s="43"/>
    </row>
    <row r="2718" spans="1:3" x14ac:dyDescent="0.2">
      <c r="A2718" s="158"/>
      <c r="B2718" s="36"/>
      <c r="C2718" s="43"/>
    </row>
    <row r="2719" spans="1:3" x14ac:dyDescent="0.2">
      <c r="A2719" s="158"/>
      <c r="B2719" s="36"/>
      <c r="C2719" s="43"/>
    </row>
    <row r="2720" spans="1:3" x14ac:dyDescent="0.2">
      <c r="A2720" s="158"/>
      <c r="B2720" s="36"/>
      <c r="C2720" s="43"/>
    </row>
    <row r="2721" spans="1:3" x14ac:dyDescent="0.2">
      <c r="A2721" s="158"/>
      <c r="B2721" s="36"/>
      <c r="C2721" s="43"/>
    </row>
    <row r="2722" spans="1:3" x14ac:dyDescent="0.2">
      <c r="A2722" s="158"/>
      <c r="B2722" s="36"/>
      <c r="C2722" s="43"/>
    </row>
    <row r="2723" spans="1:3" x14ac:dyDescent="0.2">
      <c r="A2723" s="158"/>
      <c r="B2723" s="36"/>
      <c r="C2723" s="43"/>
    </row>
    <row r="2724" spans="1:3" x14ac:dyDescent="0.2">
      <c r="A2724" s="158"/>
      <c r="B2724" s="36"/>
      <c r="C2724" s="43"/>
    </row>
    <row r="2725" spans="1:3" x14ac:dyDescent="0.2">
      <c r="A2725" s="158"/>
      <c r="B2725" s="36"/>
      <c r="C2725" s="43"/>
    </row>
    <row r="2726" spans="1:3" x14ac:dyDescent="0.2">
      <c r="A2726" s="158"/>
      <c r="B2726" s="36"/>
      <c r="C2726" s="43"/>
    </row>
    <row r="2727" spans="1:3" x14ac:dyDescent="0.2">
      <c r="A2727" s="158"/>
      <c r="B2727" s="36"/>
      <c r="C2727" s="43"/>
    </row>
    <row r="2728" spans="1:3" x14ac:dyDescent="0.2">
      <c r="A2728" s="158"/>
      <c r="B2728" s="36"/>
      <c r="C2728" s="43"/>
    </row>
    <row r="2729" spans="1:3" x14ac:dyDescent="0.2">
      <c r="A2729" s="158"/>
      <c r="B2729" s="36"/>
      <c r="C2729" s="43"/>
    </row>
    <row r="2730" spans="1:3" x14ac:dyDescent="0.2">
      <c r="A2730" s="158"/>
      <c r="B2730" s="36"/>
      <c r="C2730" s="43"/>
    </row>
    <row r="2731" spans="1:3" x14ac:dyDescent="0.2">
      <c r="A2731" s="158"/>
      <c r="B2731" s="36"/>
      <c r="C2731" s="43"/>
    </row>
    <row r="2732" spans="1:3" x14ac:dyDescent="0.2">
      <c r="A2732" s="158"/>
      <c r="B2732" s="36"/>
      <c r="C2732" s="43"/>
    </row>
    <row r="2733" spans="1:3" x14ac:dyDescent="0.2">
      <c r="A2733" s="158"/>
      <c r="B2733" s="36"/>
      <c r="C2733" s="43"/>
    </row>
    <row r="2734" spans="1:3" x14ac:dyDescent="0.2">
      <c r="A2734" s="158"/>
      <c r="B2734" s="36"/>
      <c r="C2734" s="43"/>
    </row>
    <row r="2735" spans="1:3" x14ac:dyDescent="0.2">
      <c r="A2735" s="158"/>
      <c r="B2735" s="36"/>
      <c r="C2735" s="43"/>
    </row>
    <row r="2736" spans="1:3" x14ac:dyDescent="0.2">
      <c r="A2736" s="158"/>
      <c r="B2736" s="36"/>
      <c r="C2736" s="43"/>
    </row>
    <row r="2737" spans="1:3" x14ac:dyDescent="0.2">
      <c r="A2737" s="158"/>
      <c r="B2737" s="36"/>
      <c r="C2737" s="43"/>
    </row>
    <row r="2738" spans="1:3" x14ac:dyDescent="0.2">
      <c r="A2738" s="158"/>
      <c r="B2738" s="36"/>
      <c r="C2738" s="43"/>
    </row>
    <row r="2739" spans="1:3" x14ac:dyDescent="0.2">
      <c r="A2739" s="158"/>
      <c r="B2739" s="36"/>
      <c r="C2739" s="43"/>
    </row>
    <row r="2740" spans="1:3" x14ac:dyDescent="0.2">
      <c r="A2740" s="158"/>
      <c r="B2740" s="36"/>
      <c r="C2740" s="43"/>
    </row>
    <row r="2741" spans="1:3" x14ac:dyDescent="0.2">
      <c r="A2741" s="158"/>
      <c r="B2741" s="36"/>
      <c r="C2741" s="43"/>
    </row>
    <row r="2742" spans="1:3" x14ac:dyDescent="0.2">
      <c r="A2742" s="158"/>
      <c r="B2742" s="36"/>
      <c r="C2742" s="43"/>
    </row>
    <row r="2743" spans="1:3" x14ac:dyDescent="0.2">
      <c r="A2743" s="158"/>
      <c r="B2743" s="36"/>
      <c r="C2743" s="43"/>
    </row>
    <row r="2744" spans="1:3" x14ac:dyDescent="0.2">
      <c r="A2744" s="158"/>
      <c r="B2744" s="36"/>
      <c r="C2744" s="43"/>
    </row>
    <row r="2745" spans="1:3" x14ac:dyDescent="0.2">
      <c r="A2745" s="158"/>
      <c r="B2745" s="36"/>
      <c r="C2745" s="43"/>
    </row>
    <row r="2746" spans="1:3" x14ac:dyDescent="0.2">
      <c r="A2746" s="158"/>
      <c r="B2746" s="36"/>
      <c r="C2746" s="43"/>
    </row>
    <row r="2747" spans="1:3" x14ac:dyDescent="0.2">
      <c r="A2747" s="158"/>
      <c r="B2747" s="36"/>
      <c r="C2747" s="43"/>
    </row>
    <row r="2748" spans="1:3" x14ac:dyDescent="0.2">
      <c r="A2748" s="158"/>
      <c r="B2748" s="36"/>
      <c r="C2748" s="43"/>
    </row>
    <row r="2749" spans="1:3" x14ac:dyDescent="0.2">
      <c r="A2749" s="158"/>
      <c r="B2749" s="36"/>
      <c r="C2749" s="43"/>
    </row>
    <row r="2750" spans="1:3" x14ac:dyDescent="0.2">
      <c r="A2750" s="158"/>
      <c r="B2750" s="36"/>
      <c r="C2750" s="43"/>
    </row>
    <row r="2751" spans="1:3" x14ac:dyDescent="0.2">
      <c r="A2751" s="158"/>
      <c r="B2751" s="36"/>
      <c r="C2751" s="43"/>
    </row>
    <row r="2752" spans="1:3" x14ac:dyDescent="0.2">
      <c r="A2752" s="158"/>
      <c r="B2752" s="36"/>
      <c r="C2752" s="43"/>
    </row>
    <row r="2753" spans="1:3" x14ac:dyDescent="0.2">
      <c r="A2753" s="158"/>
      <c r="B2753" s="36"/>
      <c r="C2753" s="43"/>
    </row>
    <row r="2754" spans="1:3" x14ac:dyDescent="0.2">
      <c r="A2754" s="158"/>
      <c r="B2754" s="36"/>
      <c r="C2754" s="43"/>
    </row>
    <row r="2755" spans="1:3" x14ac:dyDescent="0.2">
      <c r="A2755" s="158"/>
      <c r="B2755" s="36"/>
      <c r="C2755" s="43"/>
    </row>
    <row r="2756" spans="1:3" x14ac:dyDescent="0.2">
      <c r="A2756" s="158"/>
      <c r="B2756" s="36"/>
      <c r="C2756" s="43"/>
    </row>
    <row r="2757" spans="1:3" x14ac:dyDescent="0.2">
      <c r="A2757" s="158"/>
      <c r="B2757" s="36"/>
      <c r="C2757" s="43"/>
    </row>
    <row r="2758" spans="1:3" x14ac:dyDescent="0.2">
      <c r="A2758" s="158"/>
      <c r="B2758" s="36"/>
      <c r="C2758" s="43"/>
    </row>
    <row r="2759" spans="1:3" x14ac:dyDescent="0.2">
      <c r="A2759" s="158"/>
      <c r="B2759" s="36"/>
      <c r="C2759" s="43"/>
    </row>
    <row r="2760" spans="1:3" x14ac:dyDescent="0.2">
      <c r="A2760" s="158"/>
      <c r="B2760" s="36"/>
      <c r="C2760" s="43"/>
    </row>
    <row r="2761" spans="1:3" x14ac:dyDescent="0.2">
      <c r="A2761" s="158"/>
      <c r="B2761" s="36"/>
      <c r="C2761" s="43"/>
    </row>
    <row r="2762" spans="1:3" x14ac:dyDescent="0.2">
      <c r="A2762" s="158"/>
      <c r="B2762" s="36"/>
      <c r="C2762" s="43"/>
    </row>
    <row r="2763" spans="1:3" x14ac:dyDescent="0.2">
      <c r="A2763" s="158"/>
      <c r="B2763" s="36"/>
      <c r="C2763" s="43"/>
    </row>
    <row r="2764" spans="1:3" x14ac:dyDescent="0.2">
      <c r="A2764" s="158"/>
      <c r="B2764" s="36"/>
      <c r="C2764" s="43"/>
    </row>
    <row r="2765" spans="1:3" x14ac:dyDescent="0.2">
      <c r="A2765" s="158"/>
      <c r="B2765" s="36"/>
      <c r="C2765" s="43"/>
    </row>
    <row r="2766" spans="1:3" x14ac:dyDescent="0.2">
      <c r="A2766" s="158"/>
      <c r="B2766" s="36"/>
      <c r="C2766" s="43"/>
    </row>
    <row r="2767" spans="1:3" x14ac:dyDescent="0.2">
      <c r="A2767" s="158"/>
      <c r="B2767" s="36"/>
      <c r="C2767" s="43"/>
    </row>
    <row r="2768" spans="1:3" x14ac:dyDescent="0.2">
      <c r="A2768" s="158"/>
      <c r="B2768" s="36"/>
      <c r="C2768" s="43"/>
    </row>
    <row r="2769" spans="1:3" x14ac:dyDescent="0.2">
      <c r="A2769" s="158"/>
      <c r="B2769" s="36"/>
      <c r="C2769" s="43"/>
    </row>
    <row r="2770" spans="1:3" x14ac:dyDescent="0.2">
      <c r="A2770" s="158"/>
      <c r="B2770" s="36"/>
      <c r="C2770" s="43"/>
    </row>
    <row r="2771" spans="1:3" x14ac:dyDescent="0.2">
      <c r="A2771" s="158"/>
      <c r="B2771" s="36"/>
      <c r="C2771" s="43"/>
    </row>
    <row r="2772" spans="1:3" x14ac:dyDescent="0.2">
      <c r="A2772" s="158"/>
      <c r="B2772" s="36"/>
      <c r="C2772" s="43"/>
    </row>
    <row r="2773" spans="1:3" x14ac:dyDescent="0.2">
      <c r="A2773" s="158"/>
      <c r="B2773" s="36"/>
      <c r="C2773" s="43"/>
    </row>
    <row r="2774" spans="1:3" x14ac:dyDescent="0.2">
      <c r="A2774" s="158"/>
      <c r="B2774" s="36"/>
      <c r="C2774" s="43"/>
    </row>
    <row r="2775" spans="1:3" x14ac:dyDescent="0.2">
      <c r="A2775" s="158"/>
      <c r="B2775" s="36"/>
      <c r="C2775" s="43"/>
    </row>
    <row r="2776" spans="1:3" x14ac:dyDescent="0.2">
      <c r="A2776" s="158"/>
      <c r="B2776" s="36"/>
      <c r="C2776" s="43"/>
    </row>
    <row r="2777" spans="1:3" x14ac:dyDescent="0.2">
      <c r="A2777" s="158"/>
      <c r="B2777" s="36"/>
      <c r="C2777" s="43"/>
    </row>
    <row r="2778" spans="1:3" x14ac:dyDescent="0.2">
      <c r="A2778" s="158"/>
      <c r="B2778" s="36"/>
      <c r="C2778" s="43"/>
    </row>
    <row r="2779" spans="1:3" x14ac:dyDescent="0.2">
      <c r="A2779" s="158"/>
      <c r="B2779" s="36"/>
      <c r="C2779" s="43"/>
    </row>
    <row r="2780" spans="1:3" x14ac:dyDescent="0.2">
      <c r="A2780" s="158"/>
      <c r="B2780" s="36"/>
      <c r="C2780" s="43"/>
    </row>
    <row r="2781" spans="1:3" x14ac:dyDescent="0.2">
      <c r="A2781" s="158"/>
      <c r="B2781" s="36"/>
      <c r="C2781" s="43"/>
    </row>
    <row r="2782" spans="1:3" x14ac:dyDescent="0.2">
      <c r="A2782" s="158"/>
      <c r="B2782" s="36"/>
      <c r="C2782" s="43"/>
    </row>
    <row r="2783" spans="1:3" x14ac:dyDescent="0.2">
      <c r="A2783" s="158"/>
      <c r="B2783" s="36"/>
      <c r="C2783" s="43"/>
    </row>
    <row r="2784" spans="1:3" x14ac:dyDescent="0.2">
      <c r="A2784" s="158"/>
      <c r="B2784" s="36"/>
      <c r="C2784" s="43"/>
    </row>
    <row r="2785" spans="1:3" x14ac:dyDescent="0.2">
      <c r="A2785" s="158"/>
      <c r="B2785" s="36"/>
      <c r="C2785" s="43"/>
    </row>
    <row r="2786" spans="1:3" x14ac:dyDescent="0.2">
      <c r="A2786" s="158"/>
      <c r="B2786" s="36"/>
      <c r="C2786" s="43"/>
    </row>
    <row r="2787" spans="1:3" x14ac:dyDescent="0.2">
      <c r="A2787" s="158"/>
      <c r="B2787" s="36"/>
      <c r="C2787" s="43"/>
    </row>
    <row r="2788" spans="1:3" x14ac:dyDescent="0.2">
      <c r="A2788" s="158"/>
      <c r="B2788" s="36"/>
      <c r="C2788" s="43"/>
    </row>
    <row r="2789" spans="1:3" x14ac:dyDescent="0.2">
      <c r="A2789" s="158"/>
      <c r="B2789" s="36"/>
      <c r="C2789" s="43"/>
    </row>
    <row r="2790" spans="1:3" x14ac:dyDescent="0.2">
      <c r="A2790" s="158"/>
      <c r="B2790" s="36"/>
      <c r="C2790" s="43"/>
    </row>
    <row r="2791" spans="1:3" x14ac:dyDescent="0.2">
      <c r="A2791" s="158"/>
      <c r="B2791" s="36"/>
      <c r="C2791" s="43"/>
    </row>
    <row r="2792" spans="1:3" x14ac:dyDescent="0.2">
      <c r="A2792" s="158"/>
      <c r="B2792" s="36"/>
      <c r="C2792" s="43"/>
    </row>
    <row r="2793" spans="1:3" x14ac:dyDescent="0.2">
      <c r="A2793" s="158"/>
      <c r="B2793" s="36"/>
      <c r="C2793" s="43"/>
    </row>
    <row r="2794" spans="1:3" x14ac:dyDescent="0.2">
      <c r="A2794" s="158"/>
      <c r="B2794" s="36"/>
      <c r="C2794" s="43"/>
    </row>
    <row r="2795" spans="1:3" x14ac:dyDescent="0.2">
      <c r="A2795" s="158"/>
      <c r="B2795" s="36"/>
      <c r="C2795" s="43"/>
    </row>
    <row r="2796" spans="1:3" x14ac:dyDescent="0.2">
      <c r="A2796" s="158"/>
      <c r="B2796" s="36"/>
      <c r="C2796" s="43"/>
    </row>
    <row r="2797" spans="1:3" x14ac:dyDescent="0.2">
      <c r="A2797" s="158"/>
      <c r="B2797" s="36"/>
      <c r="C2797" s="43"/>
    </row>
    <row r="2798" spans="1:3" x14ac:dyDescent="0.2">
      <c r="A2798" s="158"/>
      <c r="B2798" s="36"/>
      <c r="C2798" s="43"/>
    </row>
    <row r="2799" spans="1:3" x14ac:dyDescent="0.2">
      <c r="A2799" s="158"/>
      <c r="B2799" s="36"/>
      <c r="C2799" s="43"/>
    </row>
    <row r="2800" spans="1:3" x14ac:dyDescent="0.2">
      <c r="A2800" s="158"/>
      <c r="B2800" s="36"/>
      <c r="C2800" s="43"/>
    </row>
    <row r="2801" spans="1:3" x14ac:dyDescent="0.2">
      <c r="A2801" s="158"/>
      <c r="B2801" s="36"/>
      <c r="C2801" s="43"/>
    </row>
    <row r="2802" spans="1:3" x14ac:dyDescent="0.2">
      <c r="A2802" s="158"/>
      <c r="B2802" s="36"/>
      <c r="C2802" s="43"/>
    </row>
    <row r="2803" spans="1:3" x14ac:dyDescent="0.2">
      <c r="A2803" s="158"/>
      <c r="B2803" s="36"/>
      <c r="C2803" s="43"/>
    </row>
    <row r="2804" spans="1:3" x14ac:dyDescent="0.2">
      <c r="A2804" s="158"/>
      <c r="B2804" s="36"/>
      <c r="C2804" s="43"/>
    </row>
    <row r="2805" spans="1:3" x14ac:dyDescent="0.2">
      <c r="A2805" s="158"/>
      <c r="B2805" s="36"/>
      <c r="C2805" s="43"/>
    </row>
    <row r="2806" spans="1:3" x14ac:dyDescent="0.2">
      <c r="A2806" s="158"/>
      <c r="B2806" s="36"/>
      <c r="C2806" s="43"/>
    </row>
    <row r="2807" spans="1:3" x14ac:dyDescent="0.2">
      <c r="A2807" s="158"/>
      <c r="B2807" s="36"/>
      <c r="C2807" s="43"/>
    </row>
    <row r="2808" spans="1:3" x14ac:dyDescent="0.2">
      <c r="A2808" s="158"/>
      <c r="B2808" s="36"/>
      <c r="C2808" s="43"/>
    </row>
    <row r="2809" spans="1:3" x14ac:dyDescent="0.2">
      <c r="A2809" s="158"/>
      <c r="B2809" s="36"/>
      <c r="C2809" s="43"/>
    </row>
    <row r="2810" spans="1:3" x14ac:dyDescent="0.2">
      <c r="A2810" s="158"/>
      <c r="B2810" s="36"/>
      <c r="C2810" s="43"/>
    </row>
    <row r="2811" spans="1:3" x14ac:dyDescent="0.2">
      <c r="A2811" s="158"/>
      <c r="B2811" s="36"/>
      <c r="C2811" s="43"/>
    </row>
    <row r="2812" spans="1:3" x14ac:dyDescent="0.2">
      <c r="A2812" s="158"/>
      <c r="B2812" s="36"/>
      <c r="C2812" s="43"/>
    </row>
    <row r="2813" spans="1:3" x14ac:dyDescent="0.2">
      <c r="A2813" s="158"/>
      <c r="B2813" s="36"/>
      <c r="C2813" s="43"/>
    </row>
    <row r="2814" spans="1:3" x14ac:dyDescent="0.2">
      <c r="A2814" s="158"/>
      <c r="B2814" s="36"/>
      <c r="C2814" s="43"/>
    </row>
    <row r="2815" spans="1:3" x14ac:dyDescent="0.2">
      <c r="A2815" s="158"/>
      <c r="B2815" s="36"/>
      <c r="C2815" s="43"/>
    </row>
    <row r="2816" spans="1:3" x14ac:dyDescent="0.2">
      <c r="A2816" s="158"/>
      <c r="B2816" s="36"/>
      <c r="C2816" s="43"/>
    </row>
    <row r="2817" spans="1:3" x14ac:dyDescent="0.2">
      <c r="A2817" s="158"/>
      <c r="B2817" s="36"/>
      <c r="C2817" s="43"/>
    </row>
    <row r="2818" spans="1:3" x14ac:dyDescent="0.2">
      <c r="A2818" s="158"/>
      <c r="B2818" s="36"/>
      <c r="C2818" s="43"/>
    </row>
    <row r="2819" spans="1:3" x14ac:dyDescent="0.2">
      <c r="A2819" s="158"/>
      <c r="B2819" s="36"/>
      <c r="C2819" s="43"/>
    </row>
    <row r="2820" spans="1:3" x14ac:dyDescent="0.2">
      <c r="A2820" s="158"/>
      <c r="B2820" s="36"/>
      <c r="C2820" s="43"/>
    </row>
    <row r="2821" spans="1:3" x14ac:dyDescent="0.2">
      <c r="A2821" s="158"/>
      <c r="B2821" s="36"/>
      <c r="C2821" s="43"/>
    </row>
    <row r="2822" spans="1:3" x14ac:dyDescent="0.2">
      <c r="A2822" s="158"/>
      <c r="B2822" s="36"/>
      <c r="C2822" s="43"/>
    </row>
    <row r="2823" spans="1:3" x14ac:dyDescent="0.2">
      <c r="A2823" s="158"/>
      <c r="B2823" s="36"/>
      <c r="C2823" s="43"/>
    </row>
    <row r="2824" spans="1:3" x14ac:dyDescent="0.2">
      <c r="A2824" s="158"/>
      <c r="B2824" s="36"/>
      <c r="C2824" s="43"/>
    </row>
    <row r="2825" spans="1:3" x14ac:dyDescent="0.2">
      <c r="A2825" s="158"/>
      <c r="B2825" s="36"/>
      <c r="C2825" s="43"/>
    </row>
    <row r="2826" spans="1:3" x14ac:dyDescent="0.2">
      <c r="A2826" s="158"/>
      <c r="B2826" s="36"/>
      <c r="C2826" s="43"/>
    </row>
    <row r="2827" spans="1:3" x14ac:dyDescent="0.2">
      <c r="A2827" s="158"/>
      <c r="B2827" s="36"/>
      <c r="C2827" s="43"/>
    </row>
    <row r="2828" spans="1:3" x14ac:dyDescent="0.2">
      <c r="A2828" s="158"/>
      <c r="B2828" s="36"/>
      <c r="C2828" s="43"/>
    </row>
    <row r="2829" spans="1:3" x14ac:dyDescent="0.2">
      <c r="A2829" s="158"/>
      <c r="B2829" s="36"/>
      <c r="C2829" s="43"/>
    </row>
    <row r="2830" spans="1:3" x14ac:dyDescent="0.2">
      <c r="A2830" s="158"/>
      <c r="B2830" s="36"/>
      <c r="C2830" s="43"/>
    </row>
    <row r="2831" spans="1:3" x14ac:dyDescent="0.2">
      <c r="A2831" s="158"/>
      <c r="B2831" s="36"/>
      <c r="C2831" s="43"/>
    </row>
    <row r="2832" spans="1:3" x14ac:dyDescent="0.2">
      <c r="A2832" s="158"/>
      <c r="B2832" s="36"/>
      <c r="C2832" s="43"/>
    </row>
    <row r="2833" spans="1:3" x14ac:dyDescent="0.2">
      <c r="A2833" s="158"/>
      <c r="B2833" s="36"/>
      <c r="C2833" s="43"/>
    </row>
    <row r="2834" spans="1:3" x14ac:dyDescent="0.2">
      <c r="A2834" s="158"/>
      <c r="B2834" s="36"/>
      <c r="C2834" s="43"/>
    </row>
    <row r="2835" spans="1:3" x14ac:dyDescent="0.2">
      <c r="A2835" s="158"/>
      <c r="B2835" s="36"/>
      <c r="C2835" s="43"/>
    </row>
    <row r="2836" spans="1:3" x14ac:dyDescent="0.2">
      <c r="A2836" s="158"/>
      <c r="B2836" s="36"/>
      <c r="C2836" s="43"/>
    </row>
    <row r="2837" spans="1:3" x14ac:dyDescent="0.2">
      <c r="A2837" s="158"/>
      <c r="B2837" s="36"/>
      <c r="C2837" s="43"/>
    </row>
    <row r="2838" spans="1:3" x14ac:dyDescent="0.2">
      <c r="A2838" s="158"/>
      <c r="B2838" s="36"/>
      <c r="C2838" s="43"/>
    </row>
    <row r="2839" spans="1:3" x14ac:dyDescent="0.2">
      <c r="A2839" s="158"/>
      <c r="B2839" s="36"/>
      <c r="C2839" s="43"/>
    </row>
    <row r="2840" spans="1:3" x14ac:dyDescent="0.2">
      <c r="A2840" s="158"/>
      <c r="B2840" s="36"/>
      <c r="C2840" s="43"/>
    </row>
    <row r="2841" spans="1:3" x14ac:dyDescent="0.2">
      <c r="A2841" s="158"/>
      <c r="B2841" s="36"/>
      <c r="C2841" s="43"/>
    </row>
    <row r="2842" spans="1:3" x14ac:dyDescent="0.2">
      <c r="A2842" s="158"/>
      <c r="B2842" s="36"/>
      <c r="C2842" s="43"/>
    </row>
    <row r="2843" spans="1:3" x14ac:dyDescent="0.2">
      <c r="A2843" s="158"/>
      <c r="B2843" s="36"/>
      <c r="C2843" s="43"/>
    </row>
    <row r="2844" spans="1:3" x14ac:dyDescent="0.2">
      <c r="A2844" s="158"/>
      <c r="B2844" s="36"/>
      <c r="C2844" s="43"/>
    </row>
    <row r="2845" spans="1:3" x14ac:dyDescent="0.2">
      <c r="A2845" s="158"/>
      <c r="B2845" s="36"/>
      <c r="C2845" s="43"/>
    </row>
    <row r="2846" spans="1:3" x14ac:dyDescent="0.2">
      <c r="A2846" s="158"/>
      <c r="B2846" s="36"/>
      <c r="C2846" s="43"/>
    </row>
    <row r="2847" spans="1:3" x14ac:dyDescent="0.2">
      <c r="A2847" s="158"/>
      <c r="B2847" s="36"/>
      <c r="C2847" s="43"/>
    </row>
    <row r="2848" spans="1:3" x14ac:dyDescent="0.2">
      <c r="A2848" s="158"/>
      <c r="B2848" s="36"/>
      <c r="C2848" s="43"/>
    </row>
    <row r="2849" spans="1:3" x14ac:dyDescent="0.2">
      <c r="A2849" s="158"/>
      <c r="B2849" s="36"/>
      <c r="C2849" s="43"/>
    </row>
    <row r="2850" spans="1:3" x14ac:dyDescent="0.2">
      <c r="A2850" s="158"/>
      <c r="B2850" s="36"/>
      <c r="C2850" s="43"/>
    </row>
    <row r="2851" spans="1:3" x14ac:dyDescent="0.2">
      <c r="A2851" s="158"/>
      <c r="B2851" s="36"/>
      <c r="C2851" s="43"/>
    </row>
    <row r="2852" spans="1:3" x14ac:dyDescent="0.2">
      <c r="A2852" s="158"/>
      <c r="B2852" s="36"/>
      <c r="C2852" s="43"/>
    </row>
    <row r="2853" spans="1:3" x14ac:dyDescent="0.2">
      <c r="A2853" s="158"/>
      <c r="B2853" s="36"/>
      <c r="C2853" s="43"/>
    </row>
    <row r="2854" spans="1:3" x14ac:dyDescent="0.2">
      <c r="A2854" s="158"/>
      <c r="B2854" s="36"/>
      <c r="C2854" s="43"/>
    </row>
    <row r="2855" spans="1:3" x14ac:dyDescent="0.2">
      <c r="A2855" s="158"/>
      <c r="B2855" s="36"/>
      <c r="C2855" s="43"/>
    </row>
    <row r="2856" spans="1:3" x14ac:dyDescent="0.2">
      <c r="A2856" s="158"/>
      <c r="B2856" s="36"/>
      <c r="C2856" s="43"/>
    </row>
    <row r="2857" spans="1:3" x14ac:dyDescent="0.2">
      <c r="A2857" s="158"/>
      <c r="B2857" s="36"/>
      <c r="C2857" s="43"/>
    </row>
    <row r="2858" spans="1:3" x14ac:dyDescent="0.2">
      <c r="A2858" s="158"/>
      <c r="B2858" s="36"/>
      <c r="C2858" s="43"/>
    </row>
    <row r="2859" spans="1:3" x14ac:dyDescent="0.2">
      <c r="A2859" s="158"/>
      <c r="B2859" s="36"/>
      <c r="C2859" s="43"/>
    </row>
    <row r="2860" spans="1:3" x14ac:dyDescent="0.2">
      <c r="A2860" s="158"/>
      <c r="B2860" s="36"/>
      <c r="C2860" s="43"/>
    </row>
    <row r="2861" spans="1:3" x14ac:dyDescent="0.2">
      <c r="A2861" s="158"/>
      <c r="B2861" s="36"/>
      <c r="C2861" s="43"/>
    </row>
    <row r="2862" spans="1:3" x14ac:dyDescent="0.2">
      <c r="A2862" s="158"/>
      <c r="B2862" s="36"/>
      <c r="C2862" s="43"/>
    </row>
    <row r="2863" spans="1:3" x14ac:dyDescent="0.2">
      <c r="A2863" s="158"/>
      <c r="B2863" s="36"/>
      <c r="C2863" s="43"/>
    </row>
    <row r="2864" spans="1:3" x14ac:dyDescent="0.2">
      <c r="A2864" s="158"/>
      <c r="B2864" s="36"/>
      <c r="C2864" s="43"/>
    </row>
    <row r="2865" spans="1:3" x14ac:dyDescent="0.2">
      <c r="A2865" s="158"/>
      <c r="B2865" s="36"/>
      <c r="C2865" s="43"/>
    </row>
    <row r="2866" spans="1:3" x14ac:dyDescent="0.2">
      <c r="A2866" s="158"/>
      <c r="B2866" s="36"/>
      <c r="C2866" s="43"/>
    </row>
    <row r="2867" spans="1:3" x14ac:dyDescent="0.2">
      <c r="A2867" s="158"/>
      <c r="B2867" s="36"/>
      <c r="C2867" s="43"/>
    </row>
    <row r="2868" spans="1:3" x14ac:dyDescent="0.2">
      <c r="A2868" s="158"/>
      <c r="B2868" s="36"/>
      <c r="C2868" s="43"/>
    </row>
    <row r="2869" spans="1:3" x14ac:dyDescent="0.2">
      <c r="A2869" s="158"/>
      <c r="B2869" s="36"/>
      <c r="C2869" s="43"/>
    </row>
    <row r="2870" spans="1:3" x14ac:dyDescent="0.2">
      <c r="A2870" s="158"/>
      <c r="B2870" s="36"/>
      <c r="C2870" s="43"/>
    </row>
    <row r="2871" spans="1:3" x14ac:dyDescent="0.2">
      <c r="A2871" s="158"/>
      <c r="B2871" s="36"/>
      <c r="C2871" s="43"/>
    </row>
    <row r="2872" spans="1:3" x14ac:dyDescent="0.2">
      <c r="A2872" s="158"/>
      <c r="B2872" s="36"/>
      <c r="C2872" s="43"/>
    </row>
    <row r="2873" spans="1:3" x14ac:dyDescent="0.2">
      <c r="A2873" s="158"/>
      <c r="B2873" s="36"/>
      <c r="C2873" s="43"/>
    </row>
    <row r="2874" spans="1:3" x14ac:dyDescent="0.2">
      <c r="A2874" s="158"/>
      <c r="B2874" s="36"/>
      <c r="C2874" s="43"/>
    </row>
    <row r="2875" spans="1:3" x14ac:dyDescent="0.2">
      <c r="A2875" s="158"/>
      <c r="B2875" s="36"/>
      <c r="C2875" s="43"/>
    </row>
    <row r="2876" spans="1:3" x14ac:dyDescent="0.2">
      <c r="A2876" s="158"/>
      <c r="B2876" s="36"/>
      <c r="C2876" s="43"/>
    </row>
    <row r="2877" spans="1:3" x14ac:dyDescent="0.2">
      <c r="A2877" s="158"/>
      <c r="B2877" s="36"/>
      <c r="C2877" s="43"/>
    </row>
    <row r="2878" spans="1:3" x14ac:dyDescent="0.2">
      <c r="A2878" s="158"/>
      <c r="B2878" s="36"/>
      <c r="C2878" s="43"/>
    </row>
    <row r="2879" spans="1:3" x14ac:dyDescent="0.2">
      <c r="A2879" s="158"/>
      <c r="B2879" s="36"/>
      <c r="C2879" s="43"/>
    </row>
    <row r="2880" spans="1:3" x14ac:dyDescent="0.2">
      <c r="A2880" s="158"/>
      <c r="B2880" s="36"/>
      <c r="C2880" s="43"/>
    </row>
    <row r="2881" spans="1:3" x14ac:dyDescent="0.2">
      <c r="A2881" s="158"/>
      <c r="B2881" s="36"/>
      <c r="C2881" s="43"/>
    </row>
    <row r="2882" spans="1:3" x14ac:dyDescent="0.2">
      <c r="A2882" s="158"/>
      <c r="B2882" s="36"/>
      <c r="C2882" s="43"/>
    </row>
    <row r="2883" spans="1:3" x14ac:dyDescent="0.2">
      <c r="A2883" s="158"/>
      <c r="B2883" s="36"/>
      <c r="C2883" s="43"/>
    </row>
    <row r="2884" spans="1:3" x14ac:dyDescent="0.2">
      <c r="A2884" s="158"/>
      <c r="B2884" s="36"/>
      <c r="C2884" s="43"/>
    </row>
    <row r="2885" spans="1:3" x14ac:dyDescent="0.2">
      <c r="A2885" s="158"/>
      <c r="B2885" s="36"/>
      <c r="C2885" s="43"/>
    </row>
    <row r="2886" spans="1:3" x14ac:dyDescent="0.2">
      <c r="A2886" s="158"/>
      <c r="B2886" s="36"/>
      <c r="C2886" s="43"/>
    </row>
    <row r="2887" spans="1:3" x14ac:dyDescent="0.2">
      <c r="A2887" s="158"/>
      <c r="B2887" s="36"/>
      <c r="C2887" s="43"/>
    </row>
    <row r="2888" spans="1:3" x14ac:dyDescent="0.2">
      <c r="A2888" s="158"/>
      <c r="B2888" s="36"/>
      <c r="C2888" s="43"/>
    </row>
    <row r="2889" spans="1:3" x14ac:dyDescent="0.2">
      <c r="A2889" s="158"/>
      <c r="B2889" s="36"/>
      <c r="C2889" s="43"/>
    </row>
    <row r="2890" spans="1:3" x14ac:dyDescent="0.2">
      <c r="A2890" s="158"/>
      <c r="B2890" s="36"/>
      <c r="C2890" s="43"/>
    </row>
    <row r="2891" spans="1:3" x14ac:dyDescent="0.2">
      <c r="A2891" s="158"/>
      <c r="B2891" s="36"/>
      <c r="C2891" s="43"/>
    </row>
    <row r="2892" spans="1:3" x14ac:dyDescent="0.2">
      <c r="A2892" s="158"/>
      <c r="B2892" s="36"/>
      <c r="C2892" s="43"/>
    </row>
    <row r="2893" spans="1:3" x14ac:dyDescent="0.2">
      <c r="A2893" s="158"/>
      <c r="B2893" s="36"/>
      <c r="C2893" s="43"/>
    </row>
    <row r="2894" spans="1:3" x14ac:dyDescent="0.2">
      <c r="A2894" s="158"/>
      <c r="B2894" s="36"/>
      <c r="C2894" s="43"/>
    </row>
    <row r="2895" spans="1:3" x14ac:dyDescent="0.2">
      <c r="A2895" s="158"/>
      <c r="B2895" s="36"/>
      <c r="C2895" s="43"/>
    </row>
    <row r="2896" spans="1:3" x14ac:dyDescent="0.2">
      <c r="A2896" s="158"/>
      <c r="B2896" s="36"/>
      <c r="C2896" s="43"/>
    </row>
    <row r="2897" spans="1:3" x14ac:dyDescent="0.2">
      <c r="A2897" s="158"/>
      <c r="B2897" s="36"/>
      <c r="C2897" s="43"/>
    </row>
    <row r="2898" spans="1:3" x14ac:dyDescent="0.2">
      <c r="A2898" s="158"/>
      <c r="B2898" s="36"/>
      <c r="C2898" s="43"/>
    </row>
    <row r="2899" spans="1:3" x14ac:dyDescent="0.2">
      <c r="A2899" s="158"/>
      <c r="B2899" s="36"/>
      <c r="C2899" s="43"/>
    </row>
    <row r="2900" spans="1:3" x14ac:dyDescent="0.2">
      <c r="A2900" s="158"/>
      <c r="B2900" s="36"/>
      <c r="C2900" s="43"/>
    </row>
    <row r="2901" spans="1:3" x14ac:dyDescent="0.2">
      <c r="A2901" s="158"/>
      <c r="B2901" s="36"/>
      <c r="C2901" s="43"/>
    </row>
    <row r="2902" spans="1:3" x14ac:dyDescent="0.2">
      <c r="A2902" s="158"/>
      <c r="B2902" s="36"/>
      <c r="C2902" s="43"/>
    </row>
    <row r="2903" spans="1:3" x14ac:dyDescent="0.2">
      <c r="A2903" s="158"/>
      <c r="B2903" s="36"/>
      <c r="C2903" s="43"/>
    </row>
    <row r="2904" spans="1:3" x14ac:dyDescent="0.2">
      <c r="A2904" s="158"/>
      <c r="B2904" s="36"/>
      <c r="C2904" s="43"/>
    </row>
    <row r="2905" spans="1:3" x14ac:dyDescent="0.2">
      <c r="A2905" s="158"/>
      <c r="B2905" s="36"/>
      <c r="C2905" s="43"/>
    </row>
    <row r="2906" spans="1:3" x14ac:dyDescent="0.2">
      <c r="A2906" s="158"/>
      <c r="B2906" s="36"/>
      <c r="C2906" s="43"/>
    </row>
    <row r="2907" spans="1:3" x14ac:dyDescent="0.2">
      <c r="A2907" s="158"/>
      <c r="B2907" s="36"/>
      <c r="C2907" s="43"/>
    </row>
    <row r="2908" spans="1:3" x14ac:dyDescent="0.2">
      <c r="A2908" s="158"/>
      <c r="B2908" s="36"/>
      <c r="C2908" s="43"/>
    </row>
    <row r="2909" spans="1:3" x14ac:dyDescent="0.2">
      <c r="A2909" s="158"/>
      <c r="B2909" s="36"/>
      <c r="C2909" s="43"/>
    </row>
    <row r="2910" spans="1:3" x14ac:dyDescent="0.2">
      <c r="A2910" s="158"/>
      <c r="B2910" s="36"/>
      <c r="C2910" s="43"/>
    </row>
    <row r="2911" spans="1:3" x14ac:dyDescent="0.2">
      <c r="A2911" s="158"/>
      <c r="B2911" s="36"/>
      <c r="C2911" s="43"/>
    </row>
    <row r="2912" spans="1:3" x14ac:dyDescent="0.2">
      <c r="A2912" s="158"/>
      <c r="B2912" s="36"/>
      <c r="C2912" s="43"/>
    </row>
    <row r="2913" spans="1:3" x14ac:dyDescent="0.2">
      <c r="A2913" s="158"/>
      <c r="B2913" s="36"/>
      <c r="C2913" s="43"/>
    </row>
    <row r="2914" spans="1:3" x14ac:dyDescent="0.2">
      <c r="A2914" s="158"/>
      <c r="B2914" s="36"/>
      <c r="C2914" s="43"/>
    </row>
    <row r="2915" spans="1:3" x14ac:dyDescent="0.2">
      <c r="A2915" s="158"/>
      <c r="B2915" s="36"/>
      <c r="C2915" s="43"/>
    </row>
    <row r="2916" spans="1:3" x14ac:dyDescent="0.2">
      <c r="A2916" s="158"/>
      <c r="B2916" s="36"/>
      <c r="C2916" s="43"/>
    </row>
    <row r="2917" spans="1:3" x14ac:dyDescent="0.2">
      <c r="A2917" s="158"/>
      <c r="B2917" s="36"/>
      <c r="C2917" s="43"/>
    </row>
    <row r="2918" spans="1:3" x14ac:dyDescent="0.2">
      <c r="A2918" s="158"/>
      <c r="B2918" s="36"/>
      <c r="C2918" s="43"/>
    </row>
    <row r="2919" spans="1:3" x14ac:dyDescent="0.2">
      <c r="A2919" s="158"/>
      <c r="B2919" s="36"/>
      <c r="C2919" s="43"/>
    </row>
    <row r="2920" spans="1:3" x14ac:dyDescent="0.2">
      <c r="A2920" s="158"/>
      <c r="B2920" s="36"/>
      <c r="C2920" s="43"/>
    </row>
    <row r="2921" spans="1:3" x14ac:dyDescent="0.2">
      <c r="A2921" s="158"/>
      <c r="B2921" s="36"/>
      <c r="C2921" s="43"/>
    </row>
    <row r="2922" spans="1:3" x14ac:dyDescent="0.2">
      <c r="A2922" s="158"/>
      <c r="B2922" s="36"/>
      <c r="C2922" s="43"/>
    </row>
    <row r="2923" spans="1:3" x14ac:dyDescent="0.2">
      <c r="A2923" s="158"/>
      <c r="B2923" s="36"/>
      <c r="C2923" s="43"/>
    </row>
    <row r="2924" spans="1:3" x14ac:dyDescent="0.2">
      <c r="A2924" s="158"/>
      <c r="B2924" s="36"/>
      <c r="C2924" s="43"/>
    </row>
    <row r="2925" spans="1:3" x14ac:dyDescent="0.2">
      <c r="A2925" s="158"/>
      <c r="B2925" s="36"/>
      <c r="C2925" s="43"/>
    </row>
    <row r="2926" spans="1:3" x14ac:dyDescent="0.2">
      <c r="A2926" s="158"/>
      <c r="B2926" s="36"/>
      <c r="C2926" s="43"/>
    </row>
    <row r="2927" spans="1:3" x14ac:dyDescent="0.2">
      <c r="A2927" s="158"/>
      <c r="B2927" s="36"/>
      <c r="C2927" s="43"/>
    </row>
    <row r="2928" spans="1:3" x14ac:dyDescent="0.2">
      <c r="A2928" s="158"/>
      <c r="B2928" s="36"/>
      <c r="C2928" s="43"/>
    </row>
    <row r="2929" spans="1:3" x14ac:dyDescent="0.2">
      <c r="A2929" s="158"/>
      <c r="B2929" s="36"/>
      <c r="C2929" s="43"/>
    </row>
    <row r="2930" spans="1:3" x14ac:dyDescent="0.2">
      <c r="A2930" s="158"/>
      <c r="B2930" s="36"/>
      <c r="C2930" s="43"/>
    </row>
    <row r="2931" spans="1:3" x14ac:dyDescent="0.2">
      <c r="A2931" s="158"/>
      <c r="B2931" s="36"/>
      <c r="C2931" s="43"/>
    </row>
    <row r="2932" spans="1:3" x14ac:dyDescent="0.2">
      <c r="A2932" s="158"/>
      <c r="B2932" s="36"/>
      <c r="C2932" s="43"/>
    </row>
    <row r="2933" spans="1:3" x14ac:dyDescent="0.2">
      <c r="A2933" s="158"/>
      <c r="B2933" s="36"/>
      <c r="C2933" s="43"/>
    </row>
    <row r="2934" spans="1:3" x14ac:dyDescent="0.2">
      <c r="A2934" s="158"/>
      <c r="B2934" s="36"/>
      <c r="C2934" s="43"/>
    </row>
    <row r="2935" spans="1:3" x14ac:dyDescent="0.2">
      <c r="A2935" s="158"/>
      <c r="B2935" s="36"/>
      <c r="C2935" s="43"/>
    </row>
    <row r="2936" spans="1:3" x14ac:dyDescent="0.2">
      <c r="A2936" s="158"/>
      <c r="B2936" s="36"/>
      <c r="C2936" s="43"/>
    </row>
    <row r="2937" spans="1:3" x14ac:dyDescent="0.2">
      <c r="A2937" s="158"/>
      <c r="B2937" s="36"/>
      <c r="C2937" s="43"/>
    </row>
    <row r="2938" spans="1:3" x14ac:dyDescent="0.2">
      <c r="A2938" s="158"/>
      <c r="B2938" s="36"/>
      <c r="C2938" s="43"/>
    </row>
    <row r="2939" spans="1:3" x14ac:dyDescent="0.2">
      <c r="A2939" s="158"/>
      <c r="B2939" s="36"/>
      <c r="C2939" s="43"/>
    </row>
    <row r="2940" spans="1:3" x14ac:dyDescent="0.2">
      <c r="A2940" s="158"/>
      <c r="B2940" s="36"/>
      <c r="C2940" s="43"/>
    </row>
    <row r="2941" spans="1:3" x14ac:dyDescent="0.2">
      <c r="A2941" s="158"/>
      <c r="B2941" s="36"/>
      <c r="C2941" s="43"/>
    </row>
    <row r="2942" spans="1:3" x14ac:dyDescent="0.2">
      <c r="A2942" s="158"/>
      <c r="B2942" s="36"/>
      <c r="C2942" s="43"/>
    </row>
    <row r="2943" spans="1:3" x14ac:dyDescent="0.2">
      <c r="A2943" s="158"/>
      <c r="B2943" s="36"/>
      <c r="C2943" s="43"/>
    </row>
    <row r="2944" spans="1:3" x14ac:dyDescent="0.2">
      <c r="A2944" s="158"/>
      <c r="B2944" s="36"/>
      <c r="C2944" s="43"/>
    </row>
    <row r="2945" spans="1:3" x14ac:dyDescent="0.2">
      <c r="A2945" s="158"/>
      <c r="B2945" s="36"/>
      <c r="C2945" s="43"/>
    </row>
    <row r="2946" spans="1:3" x14ac:dyDescent="0.2">
      <c r="A2946" s="158"/>
      <c r="B2946" s="36"/>
      <c r="C2946" s="43"/>
    </row>
    <row r="2947" spans="1:3" x14ac:dyDescent="0.2">
      <c r="A2947" s="158"/>
      <c r="B2947" s="36"/>
      <c r="C2947" s="43"/>
    </row>
    <row r="2948" spans="1:3" x14ac:dyDescent="0.2">
      <c r="A2948" s="158"/>
      <c r="B2948" s="36"/>
      <c r="C2948" s="43"/>
    </row>
    <row r="2949" spans="1:3" x14ac:dyDescent="0.2">
      <c r="A2949" s="158"/>
      <c r="B2949" s="36"/>
      <c r="C2949" s="43"/>
    </row>
    <row r="2950" spans="1:3" x14ac:dyDescent="0.2">
      <c r="A2950" s="158"/>
      <c r="B2950" s="36"/>
      <c r="C2950" s="43"/>
    </row>
    <row r="2951" spans="1:3" x14ac:dyDescent="0.2">
      <c r="A2951" s="158"/>
      <c r="B2951" s="36"/>
      <c r="C2951" s="43"/>
    </row>
    <row r="2952" spans="1:3" x14ac:dyDescent="0.2">
      <c r="A2952" s="158"/>
      <c r="B2952" s="36"/>
      <c r="C2952" s="43"/>
    </row>
    <row r="2953" spans="1:3" x14ac:dyDescent="0.2">
      <c r="A2953" s="158"/>
      <c r="B2953" s="36"/>
      <c r="C2953" s="43"/>
    </row>
    <row r="2954" spans="1:3" x14ac:dyDescent="0.2">
      <c r="A2954" s="158"/>
      <c r="B2954" s="36"/>
      <c r="C2954" s="43"/>
    </row>
    <row r="2955" spans="1:3" x14ac:dyDescent="0.2">
      <c r="A2955" s="158"/>
      <c r="B2955" s="36"/>
      <c r="C2955" s="43"/>
    </row>
    <row r="2956" spans="1:3" x14ac:dyDescent="0.2">
      <c r="A2956" s="158"/>
      <c r="B2956" s="36"/>
      <c r="C2956" s="43"/>
    </row>
    <row r="2957" spans="1:3" x14ac:dyDescent="0.2">
      <c r="A2957" s="158"/>
      <c r="B2957" s="36"/>
      <c r="C2957" s="43"/>
    </row>
    <row r="2958" spans="1:3" x14ac:dyDescent="0.2">
      <c r="A2958" s="158"/>
      <c r="B2958" s="36"/>
      <c r="C2958" s="43"/>
    </row>
    <row r="2959" spans="1:3" x14ac:dyDescent="0.2">
      <c r="A2959" s="158"/>
      <c r="B2959" s="36"/>
      <c r="C2959" s="43"/>
    </row>
    <row r="2960" spans="1:3" x14ac:dyDescent="0.2">
      <c r="A2960" s="158"/>
      <c r="B2960" s="36"/>
      <c r="C2960" s="43"/>
    </row>
    <row r="2961" spans="1:3" x14ac:dyDescent="0.2">
      <c r="A2961" s="158"/>
      <c r="B2961" s="36"/>
      <c r="C2961" s="43"/>
    </row>
    <row r="2962" spans="1:3" x14ac:dyDescent="0.2">
      <c r="A2962" s="158"/>
      <c r="B2962" s="36"/>
      <c r="C2962" s="43"/>
    </row>
    <row r="2963" spans="1:3" x14ac:dyDescent="0.2">
      <c r="A2963" s="158"/>
      <c r="B2963" s="36"/>
      <c r="C2963" s="43"/>
    </row>
    <row r="2964" spans="1:3" x14ac:dyDescent="0.2">
      <c r="A2964" s="158"/>
      <c r="B2964" s="36"/>
      <c r="C2964" s="43"/>
    </row>
    <row r="2965" spans="1:3" x14ac:dyDescent="0.2">
      <c r="A2965" s="158"/>
      <c r="B2965" s="36"/>
      <c r="C2965" s="43"/>
    </row>
    <row r="2966" spans="1:3" x14ac:dyDescent="0.2">
      <c r="A2966" s="158"/>
      <c r="B2966" s="36"/>
      <c r="C2966" s="43"/>
    </row>
    <row r="2967" spans="1:3" x14ac:dyDescent="0.2">
      <c r="A2967" s="158"/>
      <c r="B2967" s="36"/>
      <c r="C2967" s="43"/>
    </row>
    <row r="2968" spans="1:3" x14ac:dyDescent="0.2">
      <c r="A2968" s="158"/>
      <c r="B2968" s="36"/>
      <c r="C2968" s="43"/>
    </row>
    <row r="2969" spans="1:3" x14ac:dyDescent="0.2">
      <c r="A2969" s="158"/>
      <c r="B2969" s="36"/>
      <c r="C2969" s="43"/>
    </row>
    <row r="2970" spans="1:3" x14ac:dyDescent="0.2">
      <c r="A2970" s="158"/>
      <c r="B2970" s="36"/>
      <c r="C2970" s="43"/>
    </row>
    <row r="2971" spans="1:3" x14ac:dyDescent="0.2">
      <c r="A2971" s="158"/>
      <c r="B2971" s="36"/>
      <c r="C2971" s="43"/>
    </row>
    <row r="2972" spans="1:3" x14ac:dyDescent="0.2">
      <c r="A2972" s="158"/>
      <c r="B2972" s="36"/>
      <c r="C2972" s="43"/>
    </row>
    <row r="2973" spans="1:3" x14ac:dyDescent="0.2">
      <c r="A2973" s="158"/>
      <c r="B2973" s="36"/>
      <c r="C2973" s="43"/>
    </row>
    <row r="2974" spans="1:3" x14ac:dyDescent="0.2">
      <c r="A2974" s="158"/>
      <c r="B2974" s="36"/>
      <c r="C2974" s="43"/>
    </row>
    <row r="2975" spans="1:3" x14ac:dyDescent="0.2">
      <c r="A2975" s="158"/>
      <c r="B2975" s="36"/>
      <c r="C2975" s="43"/>
    </row>
    <row r="2976" spans="1:3" x14ac:dyDescent="0.2">
      <c r="A2976" s="158"/>
      <c r="B2976" s="36"/>
      <c r="C2976" s="43"/>
    </row>
    <row r="2977" spans="1:3" x14ac:dyDescent="0.2">
      <c r="A2977" s="158"/>
      <c r="B2977" s="36"/>
      <c r="C2977" s="43"/>
    </row>
    <row r="2978" spans="1:3" x14ac:dyDescent="0.2">
      <c r="A2978" s="158"/>
      <c r="B2978" s="36"/>
      <c r="C2978" s="43"/>
    </row>
    <row r="2979" spans="1:3" x14ac:dyDescent="0.2">
      <c r="A2979" s="158"/>
      <c r="B2979" s="36"/>
      <c r="C2979" s="43"/>
    </row>
    <row r="2980" spans="1:3" x14ac:dyDescent="0.2">
      <c r="A2980" s="158"/>
      <c r="B2980" s="36"/>
      <c r="C2980" s="43"/>
    </row>
    <row r="2981" spans="1:3" x14ac:dyDescent="0.2">
      <c r="A2981" s="158"/>
      <c r="B2981" s="36"/>
      <c r="C2981" s="43"/>
    </row>
    <row r="2982" spans="1:3" x14ac:dyDescent="0.2">
      <c r="A2982" s="158"/>
      <c r="B2982" s="36"/>
      <c r="C2982" s="43"/>
    </row>
    <row r="2983" spans="1:3" x14ac:dyDescent="0.2">
      <c r="A2983" s="158"/>
      <c r="B2983" s="36"/>
      <c r="C2983" s="43"/>
    </row>
    <row r="2984" spans="1:3" x14ac:dyDescent="0.2">
      <c r="A2984" s="158"/>
      <c r="B2984" s="36"/>
      <c r="C2984" s="43"/>
    </row>
    <row r="2985" spans="1:3" x14ac:dyDescent="0.2">
      <c r="A2985" s="158"/>
      <c r="B2985" s="36"/>
      <c r="C2985" s="43"/>
    </row>
    <row r="2986" spans="1:3" x14ac:dyDescent="0.2">
      <c r="A2986" s="158"/>
      <c r="B2986" s="36"/>
      <c r="C2986" s="43"/>
    </row>
    <row r="2987" spans="1:3" x14ac:dyDescent="0.2">
      <c r="A2987" s="158"/>
      <c r="B2987" s="36"/>
      <c r="C2987" s="43"/>
    </row>
    <row r="2988" spans="1:3" x14ac:dyDescent="0.2">
      <c r="A2988" s="158"/>
      <c r="B2988" s="36"/>
      <c r="C2988" s="43"/>
    </row>
    <row r="2989" spans="1:3" x14ac:dyDescent="0.2">
      <c r="A2989" s="158"/>
      <c r="B2989" s="36"/>
      <c r="C2989" s="43"/>
    </row>
    <row r="2990" spans="1:3" x14ac:dyDescent="0.2">
      <c r="A2990" s="158"/>
      <c r="B2990" s="36"/>
      <c r="C2990" s="43"/>
    </row>
    <row r="2991" spans="1:3" x14ac:dyDescent="0.2">
      <c r="A2991" s="158"/>
      <c r="B2991" s="36"/>
      <c r="C2991" s="43"/>
    </row>
    <row r="2992" spans="1:3" x14ac:dyDescent="0.2">
      <c r="A2992" s="158"/>
      <c r="B2992" s="36"/>
      <c r="C2992" s="43"/>
    </row>
    <row r="2993" spans="1:3" x14ac:dyDescent="0.2">
      <c r="A2993" s="158"/>
      <c r="B2993" s="36"/>
      <c r="C2993" s="43"/>
    </row>
    <row r="2994" spans="1:3" x14ac:dyDescent="0.2">
      <c r="A2994" s="158"/>
      <c r="B2994" s="36"/>
      <c r="C2994" s="43"/>
    </row>
    <row r="2995" spans="1:3" x14ac:dyDescent="0.2">
      <c r="A2995" s="158"/>
      <c r="B2995" s="36"/>
      <c r="C2995" s="43"/>
    </row>
    <row r="2996" spans="1:3" x14ac:dyDescent="0.2">
      <c r="A2996" s="158"/>
      <c r="B2996" s="36"/>
      <c r="C2996" s="43"/>
    </row>
    <row r="2997" spans="1:3" x14ac:dyDescent="0.2">
      <c r="A2997" s="158"/>
      <c r="B2997" s="36"/>
      <c r="C2997" s="43"/>
    </row>
    <row r="2998" spans="1:3" x14ac:dyDescent="0.2">
      <c r="A2998" s="158"/>
      <c r="B2998" s="36"/>
      <c r="C2998" s="43"/>
    </row>
    <row r="2999" spans="1:3" x14ac:dyDescent="0.2">
      <c r="A2999" s="158"/>
      <c r="B2999" s="36"/>
      <c r="C2999" s="43"/>
    </row>
    <row r="3000" spans="1:3" x14ac:dyDescent="0.2">
      <c r="A3000" s="158"/>
      <c r="B3000" s="36"/>
      <c r="C3000" s="43"/>
    </row>
    <row r="3001" spans="1:3" x14ac:dyDescent="0.2">
      <c r="A3001" s="158"/>
      <c r="B3001" s="36"/>
      <c r="C3001" s="43"/>
    </row>
    <row r="3002" spans="1:3" x14ac:dyDescent="0.2">
      <c r="A3002" s="158"/>
      <c r="B3002" s="36"/>
      <c r="C3002" s="43"/>
    </row>
    <row r="3003" spans="1:3" x14ac:dyDescent="0.2">
      <c r="A3003" s="158"/>
      <c r="B3003" s="36"/>
      <c r="C3003" s="43"/>
    </row>
    <row r="3004" spans="1:3" x14ac:dyDescent="0.2">
      <c r="A3004" s="158"/>
      <c r="B3004" s="36"/>
      <c r="C3004" s="43"/>
    </row>
    <row r="3005" spans="1:3" x14ac:dyDescent="0.2">
      <c r="A3005" s="158"/>
      <c r="B3005" s="36"/>
      <c r="C3005" s="43"/>
    </row>
    <row r="3006" spans="1:3" x14ac:dyDescent="0.2">
      <c r="A3006" s="158"/>
      <c r="B3006" s="36"/>
      <c r="C3006" s="43"/>
    </row>
    <row r="3007" spans="1:3" x14ac:dyDescent="0.2">
      <c r="A3007" s="158"/>
      <c r="B3007" s="36"/>
      <c r="C3007" s="43"/>
    </row>
    <row r="3008" spans="1:3" x14ac:dyDescent="0.2">
      <c r="A3008" s="158"/>
      <c r="B3008" s="36"/>
      <c r="C3008" s="43"/>
    </row>
    <row r="3009" spans="1:3" x14ac:dyDescent="0.2">
      <c r="A3009" s="158"/>
      <c r="B3009" s="36"/>
      <c r="C3009" s="43"/>
    </row>
    <row r="3010" spans="1:3" x14ac:dyDescent="0.2">
      <c r="A3010" s="158"/>
      <c r="B3010" s="36"/>
      <c r="C3010" s="43"/>
    </row>
    <row r="3011" spans="1:3" x14ac:dyDescent="0.2">
      <c r="A3011" s="158"/>
      <c r="B3011" s="36"/>
      <c r="C3011" s="43"/>
    </row>
    <row r="3012" spans="1:3" x14ac:dyDescent="0.2">
      <c r="A3012" s="158"/>
      <c r="B3012" s="36"/>
      <c r="C3012" s="43"/>
    </row>
    <row r="3013" spans="1:3" x14ac:dyDescent="0.2">
      <c r="A3013" s="158"/>
      <c r="B3013" s="36"/>
      <c r="C3013" s="43"/>
    </row>
    <row r="3014" spans="1:3" x14ac:dyDescent="0.2">
      <c r="A3014" s="158"/>
      <c r="B3014" s="36"/>
      <c r="C3014" s="43"/>
    </row>
    <row r="3015" spans="1:3" x14ac:dyDescent="0.2">
      <c r="A3015" s="158"/>
      <c r="B3015" s="36"/>
      <c r="C3015" s="43"/>
    </row>
    <row r="3016" spans="1:3" x14ac:dyDescent="0.2">
      <c r="A3016" s="158"/>
      <c r="B3016" s="36"/>
      <c r="C3016" s="43"/>
    </row>
    <row r="3017" spans="1:3" x14ac:dyDescent="0.2">
      <c r="A3017" s="158"/>
      <c r="B3017" s="36"/>
      <c r="C3017" s="43"/>
    </row>
    <row r="3018" spans="1:3" x14ac:dyDescent="0.2">
      <c r="A3018" s="158"/>
      <c r="B3018" s="36"/>
      <c r="C3018" s="43"/>
    </row>
    <row r="3019" spans="1:3" x14ac:dyDescent="0.2">
      <c r="A3019" s="158"/>
      <c r="B3019" s="36"/>
      <c r="C3019" s="43"/>
    </row>
    <row r="3020" spans="1:3" x14ac:dyDescent="0.2">
      <c r="A3020" s="158"/>
      <c r="B3020" s="36"/>
      <c r="C3020" s="43"/>
    </row>
    <row r="3021" spans="1:3" x14ac:dyDescent="0.2">
      <c r="A3021" s="158"/>
      <c r="B3021" s="36"/>
      <c r="C3021" s="43"/>
    </row>
    <row r="3022" spans="1:3" x14ac:dyDescent="0.2">
      <c r="A3022" s="158"/>
      <c r="B3022" s="36"/>
      <c r="C3022" s="43"/>
    </row>
    <row r="3023" spans="1:3" x14ac:dyDescent="0.2">
      <c r="A3023" s="158"/>
      <c r="B3023" s="36"/>
      <c r="C3023" s="43"/>
    </row>
    <row r="3024" spans="1:3" x14ac:dyDescent="0.2">
      <c r="A3024" s="158"/>
      <c r="B3024" s="36"/>
      <c r="C3024" s="43"/>
    </row>
    <row r="3025" spans="1:3" x14ac:dyDescent="0.2">
      <c r="A3025" s="158"/>
      <c r="B3025" s="36"/>
      <c r="C3025" s="43"/>
    </row>
    <row r="3026" spans="1:3" x14ac:dyDescent="0.2">
      <c r="A3026" s="158"/>
      <c r="B3026" s="36"/>
      <c r="C3026" s="43"/>
    </row>
    <row r="3027" spans="1:3" x14ac:dyDescent="0.2">
      <c r="A3027" s="158"/>
      <c r="B3027" s="36"/>
      <c r="C3027" s="43"/>
    </row>
    <row r="3028" spans="1:3" x14ac:dyDescent="0.2">
      <c r="A3028" s="158"/>
      <c r="B3028" s="36"/>
      <c r="C3028" s="43"/>
    </row>
    <row r="3029" spans="1:3" x14ac:dyDescent="0.2">
      <c r="A3029" s="158"/>
      <c r="B3029" s="36"/>
      <c r="C3029" s="43"/>
    </row>
    <row r="3030" spans="1:3" x14ac:dyDescent="0.2">
      <c r="A3030" s="158"/>
      <c r="B3030" s="36"/>
      <c r="C3030" s="43"/>
    </row>
    <row r="3031" spans="1:3" x14ac:dyDescent="0.2">
      <c r="A3031" s="158"/>
      <c r="B3031" s="36"/>
      <c r="C3031" s="43"/>
    </row>
    <row r="3032" spans="1:3" x14ac:dyDescent="0.2">
      <c r="A3032" s="158"/>
      <c r="B3032" s="36"/>
      <c r="C3032" s="43"/>
    </row>
    <row r="3033" spans="1:3" x14ac:dyDescent="0.2">
      <c r="A3033" s="158"/>
      <c r="B3033" s="36"/>
      <c r="C3033" s="43"/>
    </row>
    <row r="3034" spans="1:3" x14ac:dyDescent="0.2">
      <c r="A3034" s="158"/>
      <c r="B3034" s="36"/>
      <c r="C3034" s="43"/>
    </row>
    <row r="3035" spans="1:3" x14ac:dyDescent="0.2">
      <c r="A3035" s="158"/>
      <c r="B3035" s="36"/>
      <c r="C3035" s="43"/>
    </row>
    <row r="3036" spans="1:3" x14ac:dyDescent="0.2">
      <c r="A3036" s="158"/>
      <c r="B3036" s="36"/>
      <c r="C3036" s="43"/>
    </row>
    <row r="3037" spans="1:3" x14ac:dyDescent="0.2">
      <c r="A3037" s="158"/>
      <c r="B3037" s="36"/>
      <c r="C3037" s="43"/>
    </row>
    <row r="3038" spans="1:3" x14ac:dyDescent="0.2">
      <c r="A3038" s="158"/>
      <c r="B3038" s="36"/>
      <c r="C3038" s="43"/>
    </row>
    <row r="3039" spans="1:3" x14ac:dyDescent="0.2">
      <c r="A3039" s="158"/>
      <c r="B3039" s="36"/>
      <c r="C3039" s="43"/>
    </row>
    <row r="3040" spans="1:3" x14ac:dyDescent="0.2">
      <c r="A3040" s="158"/>
      <c r="B3040" s="36"/>
      <c r="C3040" s="43"/>
    </row>
    <row r="3041" spans="1:3" x14ac:dyDescent="0.2">
      <c r="A3041" s="158"/>
      <c r="B3041" s="36"/>
      <c r="C3041" s="43"/>
    </row>
    <row r="3042" spans="1:3" x14ac:dyDescent="0.2">
      <c r="A3042" s="158"/>
      <c r="B3042" s="36"/>
      <c r="C3042" s="43"/>
    </row>
    <row r="3043" spans="1:3" x14ac:dyDescent="0.2">
      <c r="A3043" s="158"/>
      <c r="B3043" s="36"/>
      <c r="C3043" s="43"/>
    </row>
    <row r="3044" spans="1:3" x14ac:dyDescent="0.2">
      <c r="A3044" s="158"/>
      <c r="B3044" s="36"/>
      <c r="C3044" s="43"/>
    </row>
    <row r="3045" spans="1:3" x14ac:dyDescent="0.2">
      <c r="A3045" s="158"/>
      <c r="B3045" s="36"/>
      <c r="C3045" s="43"/>
    </row>
    <row r="3046" spans="1:3" x14ac:dyDescent="0.2">
      <c r="A3046" s="158"/>
      <c r="B3046" s="36"/>
      <c r="C3046" s="43"/>
    </row>
    <row r="3047" spans="1:3" x14ac:dyDescent="0.2">
      <c r="A3047" s="158"/>
      <c r="B3047" s="36"/>
      <c r="C3047" s="43"/>
    </row>
    <row r="3048" spans="1:3" x14ac:dyDescent="0.2">
      <c r="A3048" s="158"/>
      <c r="B3048" s="36"/>
      <c r="C3048" s="43"/>
    </row>
    <row r="3049" spans="1:3" x14ac:dyDescent="0.2">
      <c r="A3049" s="158"/>
      <c r="B3049" s="36"/>
      <c r="C3049" s="43"/>
    </row>
    <row r="3050" spans="1:3" x14ac:dyDescent="0.2">
      <c r="A3050" s="158"/>
      <c r="B3050" s="36"/>
      <c r="C3050" s="43"/>
    </row>
    <row r="3051" spans="1:3" x14ac:dyDescent="0.2">
      <c r="A3051" s="158"/>
      <c r="B3051" s="36"/>
      <c r="C3051" s="43"/>
    </row>
    <row r="3052" spans="1:3" x14ac:dyDescent="0.2">
      <c r="A3052" s="158"/>
      <c r="B3052" s="36"/>
      <c r="C3052" s="43"/>
    </row>
    <row r="3053" spans="1:3" x14ac:dyDescent="0.2">
      <c r="A3053" s="158"/>
      <c r="B3053" s="36"/>
      <c r="C3053" s="43"/>
    </row>
    <row r="3054" spans="1:3" x14ac:dyDescent="0.2">
      <c r="A3054" s="158"/>
      <c r="B3054" s="36"/>
      <c r="C3054" s="43"/>
    </row>
    <row r="3055" spans="1:3" x14ac:dyDescent="0.2">
      <c r="A3055" s="158"/>
      <c r="B3055" s="36"/>
      <c r="C3055" s="43"/>
    </row>
    <row r="3056" spans="1:3" x14ac:dyDescent="0.2">
      <c r="A3056" s="158"/>
      <c r="B3056" s="36"/>
      <c r="C3056" s="43"/>
    </row>
    <row r="3057" spans="1:3" x14ac:dyDescent="0.2">
      <c r="A3057" s="158"/>
      <c r="B3057" s="36"/>
      <c r="C3057" s="43"/>
    </row>
    <row r="3058" spans="1:3" x14ac:dyDescent="0.2">
      <c r="A3058" s="158"/>
      <c r="B3058" s="36"/>
      <c r="C3058" s="43"/>
    </row>
    <row r="3059" spans="1:3" x14ac:dyDescent="0.2">
      <c r="A3059" s="158"/>
      <c r="B3059" s="36"/>
      <c r="C3059" s="43"/>
    </row>
    <row r="3060" spans="1:3" x14ac:dyDescent="0.2">
      <c r="A3060" s="158"/>
      <c r="B3060" s="36"/>
      <c r="C3060" s="43"/>
    </row>
    <row r="3061" spans="1:3" x14ac:dyDescent="0.2">
      <c r="A3061" s="158"/>
      <c r="B3061" s="36"/>
      <c r="C3061" s="43"/>
    </row>
    <row r="3062" spans="1:3" x14ac:dyDescent="0.2">
      <c r="A3062" s="158"/>
      <c r="B3062" s="36"/>
      <c r="C3062" s="43"/>
    </row>
    <row r="3063" spans="1:3" x14ac:dyDescent="0.2">
      <c r="A3063" s="158"/>
      <c r="B3063" s="36"/>
      <c r="C3063" s="43"/>
    </row>
    <row r="3064" spans="1:3" x14ac:dyDescent="0.2">
      <c r="A3064" s="158"/>
      <c r="B3064" s="36"/>
      <c r="C3064" s="43"/>
    </row>
    <row r="3065" spans="1:3" x14ac:dyDescent="0.2">
      <c r="A3065" s="158"/>
      <c r="B3065" s="36"/>
      <c r="C3065" s="43"/>
    </row>
    <row r="3066" spans="1:3" x14ac:dyDescent="0.2">
      <c r="A3066" s="158"/>
      <c r="B3066" s="36"/>
      <c r="C3066" s="43"/>
    </row>
    <row r="3067" spans="1:3" x14ac:dyDescent="0.2">
      <c r="A3067" s="158"/>
      <c r="B3067" s="36"/>
      <c r="C3067" s="43"/>
    </row>
    <row r="3068" spans="1:3" x14ac:dyDescent="0.2">
      <c r="A3068" s="158"/>
      <c r="B3068" s="36"/>
      <c r="C3068" s="43"/>
    </row>
    <row r="3069" spans="1:3" x14ac:dyDescent="0.2">
      <c r="A3069" s="158"/>
      <c r="B3069" s="36"/>
      <c r="C3069" s="43"/>
    </row>
    <row r="3070" spans="1:3" x14ac:dyDescent="0.2">
      <c r="A3070" s="158"/>
      <c r="B3070" s="36"/>
      <c r="C3070" s="43"/>
    </row>
    <row r="3071" spans="1:3" x14ac:dyDescent="0.2">
      <c r="A3071" s="158"/>
      <c r="B3071" s="36"/>
      <c r="C3071" s="43"/>
    </row>
    <row r="3072" spans="1:3" x14ac:dyDescent="0.2">
      <c r="A3072" s="158"/>
      <c r="B3072" s="36"/>
      <c r="C3072" s="43"/>
    </row>
    <row r="3073" spans="1:3" x14ac:dyDescent="0.2">
      <c r="A3073" s="158"/>
      <c r="B3073" s="36"/>
      <c r="C3073" s="43"/>
    </row>
    <row r="3074" spans="1:3" x14ac:dyDescent="0.2">
      <c r="A3074" s="158"/>
      <c r="B3074" s="36"/>
      <c r="C3074" s="43"/>
    </row>
    <row r="3075" spans="1:3" x14ac:dyDescent="0.2">
      <c r="A3075" s="158"/>
      <c r="B3075" s="36"/>
      <c r="C3075" s="43"/>
    </row>
    <row r="3076" spans="1:3" x14ac:dyDescent="0.2">
      <c r="A3076" s="158"/>
      <c r="B3076" s="36"/>
      <c r="C3076" s="43"/>
    </row>
    <row r="3077" spans="1:3" x14ac:dyDescent="0.2">
      <c r="A3077" s="158"/>
      <c r="B3077" s="36"/>
      <c r="C3077" s="43"/>
    </row>
    <row r="3078" spans="1:3" x14ac:dyDescent="0.2">
      <c r="A3078" s="158"/>
      <c r="B3078" s="36"/>
      <c r="C3078" s="43"/>
    </row>
    <row r="3079" spans="1:3" x14ac:dyDescent="0.2">
      <c r="A3079" s="158"/>
      <c r="B3079" s="36"/>
      <c r="C3079" s="43"/>
    </row>
    <row r="3080" spans="1:3" x14ac:dyDescent="0.2">
      <c r="A3080" s="158"/>
      <c r="B3080" s="36"/>
      <c r="C3080" s="43"/>
    </row>
    <row r="3081" spans="1:3" x14ac:dyDescent="0.2">
      <c r="A3081" s="158"/>
      <c r="B3081" s="36"/>
      <c r="C3081" s="43"/>
    </row>
    <row r="3082" spans="1:3" x14ac:dyDescent="0.2">
      <c r="A3082" s="158"/>
      <c r="B3082" s="36"/>
      <c r="C3082" s="43"/>
    </row>
    <row r="3083" spans="1:3" x14ac:dyDescent="0.2">
      <c r="A3083" s="158"/>
      <c r="B3083" s="36"/>
      <c r="C3083" s="43"/>
    </row>
    <row r="3084" spans="1:3" x14ac:dyDescent="0.2">
      <c r="A3084" s="158"/>
      <c r="B3084" s="36"/>
      <c r="C3084" s="43"/>
    </row>
    <row r="3085" spans="1:3" x14ac:dyDescent="0.2">
      <c r="A3085" s="158"/>
      <c r="B3085" s="36"/>
      <c r="C3085" s="43"/>
    </row>
    <row r="3086" spans="1:3" x14ac:dyDescent="0.2">
      <c r="A3086" s="158"/>
      <c r="B3086" s="36"/>
      <c r="C3086" s="43"/>
    </row>
    <row r="3087" spans="1:3" x14ac:dyDescent="0.2">
      <c r="A3087" s="158"/>
      <c r="B3087" s="36"/>
      <c r="C3087" s="43"/>
    </row>
    <row r="3088" spans="1:3" x14ac:dyDescent="0.2">
      <c r="A3088" s="158"/>
      <c r="B3088" s="36"/>
      <c r="C3088" s="43"/>
    </row>
    <row r="3089" spans="1:3" x14ac:dyDescent="0.2">
      <c r="A3089" s="158"/>
      <c r="B3089" s="36"/>
      <c r="C3089" s="43"/>
    </row>
    <row r="3090" spans="1:3" x14ac:dyDescent="0.2">
      <c r="A3090" s="158"/>
      <c r="B3090" s="36"/>
      <c r="C3090" s="43"/>
    </row>
    <row r="3091" spans="1:3" x14ac:dyDescent="0.2">
      <c r="A3091" s="158"/>
      <c r="B3091" s="36"/>
      <c r="C3091" s="43"/>
    </row>
    <row r="3092" spans="1:3" x14ac:dyDescent="0.2">
      <c r="A3092" s="158"/>
      <c r="B3092" s="36"/>
      <c r="C3092" s="43"/>
    </row>
    <row r="3093" spans="1:3" x14ac:dyDescent="0.2">
      <c r="A3093" s="158"/>
      <c r="B3093" s="36"/>
      <c r="C3093" s="43"/>
    </row>
    <row r="3094" spans="1:3" x14ac:dyDescent="0.2">
      <c r="A3094" s="158"/>
      <c r="B3094" s="36"/>
      <c r="C3094" s="43"/>
    </row>
    <row r="3095" spans="1:3" x14ac:dyDescent="0.2">
      <c r="A3095" s="158"/>
      <c r="B3095" s="36"/>
      <c r="C3095" s="43"/>
    </row>
    <row r="3096" spans="1:3" x14ac:dyDescent="0.2">
      <c r="A3096" s="158"/>
      <c r="B3096" s="36"/>
      <c r="C3096" s="43"/>
    </row>
    <row r="3097" spans="1:3" x14ac:dyDescent="0.2">
      <c r="A3097" s="158"/>
      <c r="B3097" s="36"/>
      <c r="C3097" s="43"/>
    </row>
    <row r="3098" spans="1:3" x14ac:dyDescent="0.2">
      <c r="A3098" s="158"/>
      <c r="B3098" s="36"/>
      <c r="C3098" s="43"/>
    </row>
    <row r="3099" spans="1:3" x14ac:dyDescent="0.2">
      <c r="A3099" s="158"/>
      <c r="B3099" s="36"/>
      <c r="C3099" s="43"/>
    </row>
    <row r="3100" spans="1:3" x14ac:dyDescent="0.2">
      <c r="A3100" s="158"/>
      <c r="B3100" s="36"/>
      <c r="C3100" s="43"/>
    </row>
    <row r="3101" spans="1:3" x14ac:dyDescent="0.2">
      <c r="A3101" s="158"/>
      <c r="B3101" s="36"/>
      <c r="C3101" s="43"/>
    </row>
    <row r="3102" spans="1:3" x14ac:dyDescent="0.2">
      <c r="A3102" s="158"/>
      <c r="B3102" s="36"/>
      <c r="C3102" s="43"/>
    </row>
    <row r="3103" spans="1:3" x14ac:dyDescent="0.2">
      <c r="A3103" s="158"/>
      <c r="B3103" s="36"/>
      <c r="C3103" s="43"/>
    </row>
    <row r="3104" spans="1:3" x14ac:dyDescent="0.2">
      <c r="A3104" s="158"/>
      <c r="B3104" s="36"/>
      <c r="C3104" s="43"/>
    </row>
    <row r="3105" spans="1:3" x14ac:dyDescent="0.2">
      <c r="A3105" s="158"/>
      <c r="B3105" s="36"/>
      <c r="C3105" s="43"/>
    </row>
    <row r="3106" spans="1:3" x14ac:dyDescent="0.2">
      <c r="A3106" s="158"/>
      <c r="B3106" s="36"/>
      <c r="C3106" s="43"/>
    </row>
    <row r="3107" spans="1:3" x14ac:dyDescent="0.2">
      <c r="A3107" s="158"/>
      <c r="B3107" s="36"/>
      <c r="C3107" s="43"/>
    </row>
    <row r="3108" spans="1:3" x14ac:dyDescent="0.2">
      <c r="A3108" s="158"/>
      <c r="B3108" s="36"/>
      <c r="C3108" s="43"/>
    </row>
    <row r="3109" spans="1:3" x14ac:dyDescent="0.2">
      <c r="A3109" s="158"/>
      <c r="B3109" s="36"/>
      <c r="C3109" s="43"/>
    </row>
    <row r="3110" spans="1:3" x14ac:dyDescent="0.2">
      <c r="A3110" s="158"/>
      <c r="B3110" s="36"/>
      <c r="C3110" s="43"/>
    </row>
    <row r="3111" spans="1:3" x14ac:dyDescent="0.2">
      <c r="A3111" s="158"/>
      <c r="B3111" s="36"/>
      <c r="C3111" s="43"/>
    </row>
    <row r="3112" spans="1:3" x14ac:dyDescent="0.2">
      <c r="A3112" s="158"/>
      <c r="B3112" s="36"/>
      <c r="C3112" s="43"/>
    </row>
    <row r="3113" spans="1:3" x14ac:dyDescent="0.2">
      <c r="A3113" s="158"/>
      <c r="B3113" s="36"/>
      <c r="C3113" s="43"/>
    </row>
  </sheetData>
  <sheetProtection algorithmName="SHA-512" hashValue="4SdQSoSvosf7nbzlrysmErs06SP2S61g69sINvRKd4xFze5VLMEHQL70dd+/oeX2R/B4G0J3N5t/g8mEe8cd4w==" saltValue="99WVP1RoD5LcIIPJYh/VQg==" spinCount="100000" sheet="1" objects="1" scenarios="1"/>
  <mergeCells count="278">
    <mergeCell ref="C34:N34"/>
    <mergeCell ref="O34:Q34"/>
    <mergeCell ref="R34:T34"/>
    <mergeCell ref="U34:W34"/>
    <mergeCell ref="X34:Y34"/>
    <mergeCell ref="C39:N39"/>
    <mergeCell ref="O39:Q39"/>
    <mergeCell ref="R39:T39"/>
    <mergeCell ref="U39:W39"/>
    <mergeCell ref="X39:Y39"/>
    <mergeCell ref="C37:N37"/>
    <mergeCell ref="O37:Q37"/>
    <mergeCell ref="R37:T37"/>
    <mergeCell ref="U37:W37"/>
    <mergeCell ref="X37:Y37"/>
    <mergeCell ref="C33:N33"/>
    <mergeCell ref="O33:Q33"/>
    <mergeCell ref="R33:T33"/>
    <mergeCell ref="U33:W33"/>
    <mergeCell ref="X33:Y33"/>
    <mergeCell ref="C9:N9"/>
    <mergeCell ref="O9:Q9"/>
    <mergeCell ref="R9:T9"/>
    <mergeCell ref="U9:W9"/>
    <mergeCell ref="X9:Y9"/>
    <mergeCell ref="C14:N14"/>
    <mergeCell ref="O14:Q14"/>
    <mergeCell ref="R14:T14"/>
    <mergeCell ref="U14:W14"/>
    <mergeCell ref="X14:Y14"/>
    <mergeCell ref="C11:N11"/>
    <mergeCell ref="C12:N12"/>
    <mergeCell ref="O12:Q12"/>
    <mergeCell ref="R12:T12"/>
    <mergeCell ref="U12:W12"/>
    <mergeCell ref="X12:Y12"/>
    <mergeCell ref="C17:N17"/>
    <mergeCell ref="O17:Q17"/>
    <mergeCell ref="R17:T17"/>
    <mergeCell ref="C31:N31"/>
    <mergeCell ref="O31:Q31"/>
    <mergeCell ref="R31:T31"/>
    <mergeCell ref="U31:W31"/>
    <mergeCell ref="X31:Y31"/>
    <mergeCell ref="C32:N32"/>
    <mergeCell ref="O32:Q32"/>
    <mergeCell ref="R32:T32"/>
    <mergeCell ref="U32:W32"/>
    <mergeCell ref="O41:Q41"/>
    <mergeCell ref="X42:Y42"/>
    <mergeCell ref="R38:T38"/>
    <mergeCell ref="X35:Y35"/>
    <mergeCell ref="X44:Y44"/>
    <mergeCell ref="X38:Y38"/>
    <mergeCell ref="O43:Q43"/>
    <mergeCell ref="C36:N36"/>
    <mergeCell ref="O36:Q36"/>
    <mergeCell ref="R36:T36"/>
    <mergeCell ref="U36:W36"/>
    <mergeCell ref="X36:Y36"/>
    <mergeCell ref="U44:W44"/>
    <mergeCell ref="U43:W43"/>
    <mergeCell ref="C44:N44"/>
    <mergeCell ref="O44:Q44"/>
    <mergeCell ref="R44:T44"/>
    <mergeCell ref="U40:W40"/>
    <mergeCell ref="R6:T6"/>
    <mergeCell ref="O16:Q16"/>
    <mergeCell ref="U18:W18"/>
    <mergeCell ref="O18:Q18"/>
    <mergeCell ref="R19:T19"/>
    <mergeCell ref="O19:Q19"/>
    <mergeCell ref="U19:W19"/>
    <mergeCell ref="X22:Y22"/>
    <mergeCell ref="X40:Y40"/>
    <mergeCell ref="X30:Y30"/>
    <mergeCell ref="R30:T30"/>
    <mergeCell ref="R35:T35"/>
    <mergeCell ref="O35:Q35"/>
    <mergeCell ref="O10:Q10"/>
    <mergeCell ref="R10:T10"/>
    <mergeCell ref="O40:Q40"/>
    <mergeCell ref="X32:Y32"/>
    <mergeCell ref="O11:Q11"/>
    <mergeCell ref="R11:T11"/>
    <mergeCell ref="U11:W11"/>
    <mergeCell ref="X11:Y11"/>
    <mergeCell ref="R29:T29"/>
    <mergeCell ref="O38:Q38"/>
    <mergeCell ref="O30:Q30"/>
    <mergeCell ref="C19:N19"/>
    <mergeCell ref="C21:N21"/>
    <mergeCell ref="O21:Q21"/>
    <mergeCell ref="C23:Y23"/>
    <mergeCell ref="C24:N24"/>
    <mergeCell ref="X19:Y19"/>
    <mergeCell ref="R24:T24"/>
    <mergeCell ref="U22:W22"/>
    <mergeCell ref="X8:Y8"/>
    <mergeCell ref="X13:Y13"/>
    <mergeCell ref="O13:Q13"/>
    <mergeCell ref="R13:T13"/>
    <mergeCell ref="U13:W13"/>
    <mergeCell ref="R21:T21"/>
    <mergeCell ref="C10:N10"/>
    <mergeCell ref="U10:W10"/>
    <mergeCell ref="X10:Y10"/>
    <mergeCell ref="U17:W17"/>
    <mergeCell ref="X17:Y17"/>
    <mergeCell ref="X21:Y21"/>
    <mergeCell ref="U8:W8"/>
    <mergeCell ref="AE64:AF64"/>
    <mergeCell ref="R59:T59"/>
    <mergeCell ref="U59:W59"/>
    <mergeCell ref="U57:W57"/>
    <mergeCell ref="X59:Y59"/>
    <mergeCell ref="X62:Y62"/>
    <mergeCell ref="U62:W62"/>
    <mergeCell ref="X57:Y57"/>
    <mergeCell ref="X58:Y58"/>
    <mergeCell ref="X61:Y61"/>
    <mergeCell ref="B2:Y2"/>
    <mergeCell ref="X3:Y3"/>
    <mergeCell ref="O28:Q28"/>
    <mergeCell ref="O24:Q24"/>
    <mergeCell ref="C18:N18"/>
    <mergeCell ref="C25:N25"/>
    <mergeCell ref="C22:N22"/>
    <mergeCell ref="C3:N3"/>
    <mergeCell ref="O25:Q25"/>
    <mergeCell ref="C28:N28"/>
    <mergeCell ref="U28:W28"/>
    <mergeCell ref="R28:T28"/>
    <mergeCell ref="X24:Y24"/>
    <mergeCell ref="X25:Y25"/>
    <mergeCell ref="U16:W16"/>
    <mergeCell ref="U5:W5"/>
    <mergeCell ref="X5:Y5"/>
    <mergeCell ref="X16:Y16"/>
    <mergeCell ref="U3:W3"/>
    <mergeCell ref="X6:Y6"/>
    <mergeCell ref="U6:W6"/>
    <mergeCell ref="R3:T3"/>
    <mergeCell ref="C4:Y4"/>
    <mergeCell ref="O3:Q3"/>
    <mergeCell ref="U7:W7"/>
    <mergeCell ref="X7:Y7"/>
    <mergeCell ref="U21:W21"/>
    <mergeCell ref="R5:T5"/>
    <mergeCell ref="R18:T18"/>
    <mergeCell ref="U41:W41"/>
    <mergeCell ref="C15:Y15"/>
    <mergeCell ref="C20:Y20"/>
    <mergeCell ref="X18:Y18"/>
    <mergeCell ref="C38:N38"/>
    <mergeCell ref="C29:N29"/>
    <mergeCell ref="O5:Q5"/>
    <mergeCell ref="U35:W35"/>
    <mergeCell ref="U38:W38"/>
    <mergeCell ref="U30:W30"/>
    <mergeCell ref="C8:N8"/>
    <mergeCell ref="O8:Q8"/>
    <mergeCell ref="O7:Q7"/>
    <mergeCell ref="C16:N16"/>
    <mergeCell ref="R22:T22"/>
    <mergeCell ref="U24:W24"/>
    <mergeCell ref="O22:Q22"/>
    <mergeCell ref="C6:N6"/>
    <mergeCell ref="O6:Q6"/>
    <mergeCell ref="X29:Y29"/>
    <mergeCell ref="U29:W29"/>
    <mergeCell ref="X41:Y41"/>
    <mergeCell ref="C58:N58"/>
    <mergeCell ref="C26:Y26"/>
    <mergeCell ref="X28:Y28"/>
    <mergeCell ref="C57:N57"/>
    <mergeCell ref="U42:W42"/>
    <mergeCell ref="C51:N51"/>
    <mergeCell ref="O51:Q51"/>
    <mergeCell ref="R57:T57"/>
    <mergeCell ref="R58:T58"/>
    <mergeCell ref="X51:Y51"/>
    <mergeCell ref="C43:N43"/>
    <mergeCell ref="C41:N41"/>
    <mergeCell ref="C30:N30"/>
    <mergeCell ref="C35:N35"/>
    <mergeCell ref="C42:N42"/>
    <mergeCell ref="R41:T41"/>
    <mergeCell ref="R43:T43"/>
    <mergeCell ref="R52:T52"/>
    <mergeCell ref="U52:W52"/>
    <mergeCell ref="X43:Y43"/>
    <mergeCell ref="X49:Y49"/>
    <mergeCell ref="O53:Q53"/>
    <mergeCell ref="C55:N55"/>
    <mergeCell ref="O58:Q58"/>
    <mergeCell ref="X53:Y53"/>
    <mergeCell ref="U53:W53"/>
    <mergeCell ref="U56:W56"/>
    <mergeCell ref="U58:W58"/>
    <mergeCell ref="X55:Y55"/>
    <mergeCell ref="X56:Y56"/>
    <mergeCell ref="O55:Q55"/>
    <mergeCell ref="U55:W55"/>
    <mergeCell ref="R56:T56"/>
    <mergeCell ref="C54:Y54"/>
    <mergeCell ref="U25:W25"/>
    <mergeCell ref="C13:N13"/>
    <mergeCell ref="U46:W46"/>
    <mergeCell ref="U49:W49"/>
    <mergeCell ref="C73:N73"/>
    <mergeCell ref="C68:N68"/>
    <mergeCell ref="C69:N69"/>
    <mergeCell ref="C70:N70"/>
    <mergeCell ref="C71:N71"/>
    <mergeCell ref="C72:N72"/>
    <mergeCell ref="C66:N66"/>
    <mergeCell ref="R25:T25"/>
    <mergeCell ref="R49:T49"/>
    <mergeCell ref="R61:T61"/>
    <mergeCell ref="O42:Q42"/>
    <mergeCell ref="R40:T40"/>
    <mergeCell ref="O29:Q29"/>
    <mergeCell ref="R42:T42"/>
    <mergeCell ref="C67:N67"/>
    <mergeCell ref="R55:T55"/>
    <mergeCell ref="O56:Q56"/>
    <mergeCell ref="R45:T45"/>
    <mergeCell ref="U45:W45"/>
    <mergeCell ref="C46:N46"/>
    <mergeCell ref="C5:N5"/>
    <mergeCell ref="C7:N7"/>
    <mergeCell ref="O52:Q52"/>
    <mergeCell ref="R16:T16"/>
    <mergeCell ref="R7:T7"/>
    <mergeCell ref="R8:T8"/>
    <mergeCell ref="O61:Q61"/>
    <mergeCell ref="O62:Q62"/>
    <mergeCell ref="O57:Q57"/>
    <mergeCell ref="O45:Q45"/>
    <mergeCell ref="R50:T50"/>
    <mergeCell ref="C47:N47"/>
    <mergeCell ref="O47:Q47"/>
    <mergeCell ref="R47:T47"/>
    <mergeCell ref="C49:N49"/>
    <mergeCell ref="O49:Q49"/>
    <mergeCell ref="C50:N50"/>
    <mergeCell ref="O50:Q50"/>
    <mergeCell ref="C40:N40"/>
    <mergeCell ref="R51:T51"/>
    <mergeCell ref="C48:Y48"/>
    <mergeCell ref="C45:N45"/>
    <mergeCell ref="O46:Q46"/>
    <mergeCell ref="R46:T46"/>
    <mergeCell ref="C27:N27"/>
    <mergeCell ref="O27:Q27"/>
    <mergeCell ref="R27:T27"/>
    <mergeCell ref="U27:W27"/>
    <mergeCell ref="X27:Y27"/>
    <mergeCell ref="C52:N52"/>
    <mergeCell ref="C62:N62"/>
    <mergeCell ref="R62:T62"/>
    <mergeCell ref="C61:N61"/>
    <mergeCell ref="U61:W61"/>
    <mergeCell ref="X52:Y52"/>
    <mergeCell ref="X47:Y47"/>
    <mergeCell ref="X46:Y46"/>
    <mergeCell ref="X50:Y50"/>
    <mergeCell ref="U50:W50"/>
    <mergeCell ref="U47:W47"/>
    <mergeCell ref="U51:W51"/>
    <mergeCell ref="X45:Y45"/>
    <mergeCell ref="O59:Q59"/>
    <mergeCell ref="C60:Y60"/>
    <mergeCell ref="R53:T53"/>
    <mergeCell ref="C59:N59"/>
    <mergeCell ref="C56:N56"/>
    <mergeCell ref="C53:N53"/>
  </mergeCells>
  <phoneticPr fontId="0" type="noConversion"/>
  <conditionalFormatting sqref="B69">
    <cfRule type="expression" dxfId="102" priority="73" stopIfTrue="1">
      <formula>D69&gt;0</formula>
    </cfRule>
  </conditionalFormatting>
  <conditionalFormatting sqref="B71">
    <cfRule type="cellIs" dxfId="101" priority="74" stopIfTrue="1" operator="greaterThan">
      <formula>C71</formula>
    </cfRule>
    <cfRule type="cellIs" dxfId="100" priority="75" stopIfTrue="1" operator="lessThan">
      <formula>#REF!</formula>
    </cfRule>
  </conditionalFormatting>
  <conditionalFormatting sqref="O16 O21:O22 O24:O25 O55:O58 O49:O53 O13 O18:O19 O28:O30 O35 O5:O8 O38:O47 O61:O62">
    <cfRule type="cellIs" dxfId="99" priority="76" stopIfTrue="1" operator="lessThan">
      <formula>U5</formula>
    </cfRule>
    <cfRule type="cellIs" dxfId="98" priority="77" stopIfTrue="1" operator="greaterThan">
      <formula>R5</formula>
    </cfRule>
  </conditionalFormatting>
  <conditionalFormatting sqref="X16:Y16 X21:Y22 X24:Y25 X49:Y53 X55:Y59 X13:Y13 X18:Y19 X28:Y30 X35:Y35 X5:Y8 X38:Y47 X61:Y62">
    <cfRule type="expression" dxfId="97" priority="78" stopIfTrue="1">
      <formula>U5=0</formula>
    </cfRule>
  </conditionalFormatting>
  <conditionalFormatting sqref="C16:I16 C21:I22 C24:I25 C49:I53 C55:I59 C13:I13 C18:I19 C28:I30 C35:I35 C5:I8 C38:I47 C61:I61">
    <cfRule type="expression" dxfId="96" priority="79" stopIfTrue="1">
      <formula>R5=U5</formula>
    </cfRule>
  </conditionalFormatting>
  <conditionalFormatting sqref="M16:N16 M21:N22 M24:N25 M49:N53 M55:N59 M13:N13 M18:N19 M28:N30 M35:N35 M5:N8 M38:N47 M61:N61">
    <cfRule type="expression" dxfId="95" priority="80" stopIfTrue="1">
      <formula>AC5=AF5</formula>
    </cfRule>
  </conditionalFormatting>
  <conditionalFormatting sqref="J16:L16 J21:L22 J24:L25 J49:L53 J55:L59 J13:L13 J18:L19 J28:L30 J35:L35 J5:L8 J38:L47 J61:L61">
    <cfRule type="expression" dxfId="94" priority="81" stopIfTrue="1">
      <formula>Y5=AC5</formula>
    </cfRule>
  </conditionalFormatting>
  <conditionalFormatting sqref="O59">
    <cfRule type="cellIs" dxfId="93" priority="82" stopIfTrue="1" operator="lessThan">
      <formula>U59</formula>
    </cfRule>
    <cfRule type="cellIs" dxfId="92" priority="83" stopIfTrue="1" operator="greaterThan">
      <formula>R59</formula>
    </cfRule>
  </conditionalFormatting>
  <conditionalFormatting sqref="O10">
    <cfRule type="cellIs" dxfId="91" priority="67" stopIfTrue="1" operator="lessThan">
      <formula>U10</formula>
    </cfRule>
    <cfRule type="cellIs" dxfId="90" priority="68" stopIfTrue="1" operator="greaterThan">
      <formula>R10</formula>
    </cfRule>
  </conditionalFormatting>
  <conditionalFormatting sqref="X10:Y10">
    <cfRule type="expression" dxfId="89" priority="69" stopIfTrue="1">
      <formula>U10=0</formula>
    </cfRule>
  </conditionalFormatting>
  <conditionalFormatting sqref="C10:I10">
    <cfRule type="expression" dxfId="88" priority="70" stopIfTrue="1">
      <formula>R10=U10</formula>
    </cfRule>
  </conditionalFormatting>
  <conditionalFormatting sqref="M10:N10">
    <cfRule type="expression" dxfId="87" priority="71" stopIfTrue="1">
      <formula>AC10=AF10</formula>
    </cfRule>
  </conditionalFormatting>
  <conditionalFormatting sqref="J10:L10">
    <cfRule type="expression" dxfId="86" priority="72" stopIfTrue="1">
      <formula>Y10=AC10</formula>
    </cfRule>
  </conditionalFormatting>
  <conditionalFormatting sqref="O12">
    <cfRule type="cellIs" dxfId="85" priority="61" stopIfTrue="1" operator="lessThan">
      <formula>U12</formula>
    </cfRule>
    <cfRule type="cellIs" dxfId="84" priority="62" stopIfTrue="1" operator="greaterThan">
      <formula>R12</formula>
    </cfRule>
  </conditionalFormatting>
  <conditionalFormatting sqref="X12:Y12">
    <cfRule type="expression" dxfId="83" priority="63" stopIfTrue="1">
      <formula>U12=0</formula>
    </cfRule>
  </conditionalFormatting>
  <conditionalFormatting sqref="C12:I12">
    <cfRule type="expression" dxfId="82" priority="64" stopIfTrue="1">
      <formula>R12=U12</formula>
    </cfRule>
  </conditionalFormatting>
  <conditionalFormatting sqref="M12:N12">
    <cfRule type="expression" dxfId="81" priority="65" stopIfTrue="1">
      <formula>AC12=AF12</formula>
    </cfRule>
  </conditionalFormatting>
  <conditionalFormatting sqref="J12:L12">
    <cfRule type="expression" dxfId="80" priority="66" stopIfTrue="1">
      <formula>Y12=AC12</formula>
    </cfRule>
  </conditionalFormatting>
  <conditionalFormatting sqref="O17">
    <cfRule type="cellIs" dxfId="79" priority="55" stopIfTrue="1" operator="lessThan">
      <formula>U17</formula>
    </cfRule>
    <cfRule type="cellIs" dxfId="78" priority="56" stopIfTrue="1" operator="greaterThan">
      <formula>R17</formula>
    </cfRule>
  </conditionalFormatting>
  <conditionalFormatting sqref="X17:Y17">
    <cfRule type="expression" dxfId="77" priority="57" stopIfTrue="1">
      <formula>U17=0</formula>
    </cfRule>
  </conditionalFormatting>
  <conditionalFormatting sqref="C17:I17">
    <cfRule type="expression" dxfId="76" priority="58" stopIfTrue="1">
      <formula>R17=U17</formula>
    </cfRule>
  </conditionalFormatting>
  <conditionalFormatting sqref="M17:N17">
    <cfRule type="expression" dxfId="75" priority="59" stopIfTrue="1">
      <formula>AC17=AF17</formula>
    </cfRule>
  </conditionalFormatting>
  <conditionalFormatting sqref="J17:L17">
    <cfRule type="expression" dxfId="74" priority="60" stopIfTrue="1">
      <formula>Y17=AC17</formula>
    </cfRule>
  </conditionalFormatting>
  <conditionalFormatting sqref="O36">
    <cfRule type="cellIs" dxfId="73" priority="49" stopIfTrue="1" operator="lessThan">
      <formula>U36</formula>
    </cfRule>
    <cfRule type="cellIs" dxfId="72" priority="50" stopIfTrue="1" operator="greaterThan">
      <formula>R36</formula>
    </cfRule>
  </conditionalFormatting>
  <conditionalFormatting sqref="X36:Y36">
    <cfRule type="expression" dxfId="71" priority="51" stopIfTrue="1">
      <formula>U36=0</formula>
    </cfRule>
  </conditionalFormatting>
  <conditionalFormatting sqref="C36:I36">
    <cfRule type="expression" dxfId="70" priority="52" stopIfTrue="1">
      <formula>R36=U36</formula>
    </cfRule>
  </conditionalFormatting>
  <conditionalFormatting sqref="M36:N36">
    <cfRule type="expression" dxfId="69" priority="53" stopIfTrue="1">
      <formula>AC36=AF36</formula>
    </cfRule>
  </conditionalFormatting>
  <conditionalFormatting sqref="J36:L36">
    <cfRule type="expression" dxfId="68" priority="54" stopIfTrue="1">
      <formula>Y36=AC36</formula>
    </cfRule>
  </conditionalFormatting>
  <conditionalFormatting sqref="O37">
    <cfRule type="cellIs" dxfId="67" priority="43" stopIfTrue="1" operator="lessThan">
      <formula>U37</formula>
    </cfRule>
    <cfRule type="cellIs" dxfId="66" priority="44" stopIfTrue="1" operator="greaterThan">
      <formula>R37</formula>
    </cfRule>
  </conditionalFormatting>
  <conditionalFormatting sqref="X37:Y37">
    <cfRule type="expression" dxfId="65" priority="45" stopIfTrue="1">
      <formula>U37=0</formula>
    </cfRule>
  </conditionalFormatting>
  <conditionalFormatting sqref="C37:I37">
    <cfRule type="expression" dxfId="64" priority="46" stopIfTrue="1">
      <formula>R37=U37</formula>
    </cfRule>
  </conditionalFormatting>
  <conditionalFormatting sqref="M37:N37">
    <cfRule type="expression" dxfId="63" priority="47" stopIfTrue="1">
      <formula>AC37=AF37</formula>
    </cfRule>
  </conditionalFormatting>
  <conditionalFormatting sqref="J37:L37">
    <cfRule type="expression" dxfId="62" priority="48" stopIfTrue="1">
      <formula>Y37=AC37</formula>
    </cfRule>
  </conditionalFormatting>
  <conditionalFormatting sqref="O11">
    <cfRule type="cellIs" dxfId="61" priority="37" stopIfTrue="1" operator="lessThan">
      <formula>U11</formula>
    </cfRule>
    <cfRule type="cellIs" dxfId="60" priority="38" stopIfTrue="1" operator="greaterThan">
      <formula>R11</formula>
    </cfRule>
  </conditionalFormatting>
  <conditionalFormatting sqref="X11:Y11">
    <cfRule type="expression" dxfId="59" priority="39" stopIfTrue="1">
      <formula>U11=0</formula>
    </cfRule>
  </conditionalFormatting>
  <conditionalFormatting sqref="C11:I11">
    <cfRule type="expression" dxfId="58" priority="40" stopIfTrue="1">
      <formula>R11=U11</formula>
    </cfRule>
  </conditionalFormatting>
  <conditionalFormatting sqref="M11:N11">
    <cfRule type="expression" dxfId="57" priority="41" stopIfTrue="1">
      <formula>AC11=AF11</formula>
    </cfRule>
  </conditionalFormatting>
  <conditionalFormatting sqref="J11:L11">
    <cfRule type="expression" dxfId="56" priority="42" stopIfTrue="1">
      <formula>Y11=AC11</formula>
    </cfRule>
  </conditionalFormatting>
  <conditionalFormatting sqref="O9">
    <cfRule type="cellIs" dxfId="55" priority="31" stopIfTrue="1" operator="lessThan">
      <formula>U9</formula>
    </cfRule>
    <cfRule type="cellIs" dxfId="54" priority="32" stopIfTrue="1" operator="greaterThan">
      <formula>R9</formula>
    </cfRule>
  </conditionalFormatting>
  <conditionalFormatting sqref="X9:Y9">
    <cfRule type="expression" dxfId="53" priority="33" stopIfTrue="1">
      <formula>U9=0</formula>
    </cfRule>
  </conditionalFormatting>
  <conditionalFormatting sqref="C9:I9">
    <cfRule type="expression" dxfId="52" priority="34" stopIfTrue="1">
      <formula>R9=U9</formula>
    </cfRule>
  </conditionalFormatting>
  <conditionalFormatting sqref="M9:N9">
    <cfRule type="expression" dxfId="51" priority="35" stopIfTrue="1">
      <formula>AC9=AF9</formula>
    </cfRule>
  </conditionalFormatting>
  <conditionalFormatting sqref="J9:L9">
    <cfRule type="expression" dxfId="50" priority="36" stopIfTrue="1">
      <formula>Y9=AC9</formula>
    </cfRule>
  </conditionalFormatting>
  <conditionalFormatting sqref="O14">
    <cfRule type="cellIs" dxfId="49" priority="25" stopIfTrue="1" operator="lessThan">
      <formula>U14</formula>
    </cfRule>
    <cfRule type="cellIs" dxfId="48" priority="26" stopIfTrue="1" operator="greaterThan">
      <formula>R14</formula>
    </cfRule>
  </conditionalFormatting>
  <conditionalFormatting sqref="X14:Y14">
    <cfRule type="expression" dxfId="47" priority="27" stopIfTrue="1">
      <formula>U14=0</formula>
    </cfRule>
  </conditionalFormatting>
  <conditionalFormatting sqref="C14:I14">
    <cfRule type="expression" dxfId="46" priority="28" stopIfTrue="1">
      <formula>R14=U14</formula>
    </cfRule>
  </conditionalFormatting>
  <conditionalFormatting sqref="M14:N14">
    <cfRule type="expression" dxfId="45" priority="29" stopIfTrue="1">
      <formula>AC14=AF14</formula>
    </cfRule>
  </conditionalFormatting>
  <conditionalFormatting sqref="J14:L14">
    <cfRule type="expression" dxfId="44" priority="30" stopIfTrue="1">
      <formula>Y14=AC14</formula>
    </cfRule>
  </conditionalFormatting>
  <conditionalFormatting sqref="O31">
    <cfRule type="cellIs" dxfId="43" priority="19" stopIfTrue="1" operator="lessThan">
      <formula>U31</formula>
    </cfRule>
    <cfRule type="cellIs" dxfId="42" priority="20" stopIfTrue="1" operator="greaterThan">
      <formula>R31</formula>
    </cfRule>
  </conditionalFormatting>
  <conditionalFormatting sqref="X31:Y31">
    <cfRule type="expression" dxfId="41" priority="21" stopIfTrue="1">
      <formula>U31=0</formula>
    </cfRule>
  </conditionalFormatting>
  <conditionalFormatting sqref="C31:I31">
    <cfRule type="expression" dxfId="40" priority="22" stopIfTrue="1">
      <formula>R31=U31</formula>
    </cfRule>
  </conditionalFormatting>
  <conditionalFormatting sqref="M31:N31">
    <cfRule type="expression" dxfId="39" priority="23" stopIfTrue="1">
      <formula>AC31=AF31</formula>
    </cfRule>
  </conditionalFormatting>
  <conditionalFormatting sqref="J31:L31">
    <cfRule type="expression" dxfId="38" priority="24" stopIfTrue="1">
      <formula>Y31=AC31</formula>
    </cfRule>
  </conditionalFormatting>
  <conditionalFormatting sqref="O32">
    <cfRule type="cellIs" dxfId="37" priority="13" stopIfTrue="1" operator="lessThan">
      <formula>U32</formula>
    </cfRule>
    <cfRule type="cellIs" dxfId="36" priority="14" stopIfTrue="1" operator="greaterThan">
      <formula>R32</formula>
    </cfRule>
  </conditionalFormatting>
  <conditionalFormatting sqref="X32:Y32">
    <cfRule type="expression" dxfId="35" priority="15" stopIfTrue="1">
      <formula>U32=0</formula>
    </cfRule>
  </conditionalFormatting>
  <conditionalFormatting sqref="C32:I32">
    <cfRule type="expression" dxfId="34" priority="16" stopIfTrue="1">
      <formula>R32=U32</formula>
    </cfRule>
  </conditionalFormatting>
  <conditionalFormatting sqref="M32:N32">
    <cfRule type="expression" dxfId="33" priority="17" stopIfTrue="1">
      <formula>AC32=AF32</formula>
    </cfRule>
  </conditionalFormatting>
  <conditionalFormatting sqref="J32:L32">
    <cfRule type="expression" dxfId="32" priority="18" stopIfTrue="1">
      <formula>Y32=AC32</formula>
    </cfRule>
  </conditionalFormatting>
  <conditionalFormatting sqref="O33:O34">
    <cfRule type="cellIs" dxfId="31" priority="7" stopIfTrue="1" operator="lessThan">
      <formula>U33</formula>
    </cfRule>
    <cfRule type="cellIs" dxfId="30" priority="8" stopIfTrue="1" operator="greaterThan">
      <formula>R33</formula>
    </cfRule>
  </conditionalFormatting>
  <conditionalFormatting sqref="X33:Y34">
    <cfRule type="expression" dxfId="29" priority="9" stopIfTrue="1">
      <formula>U33=0</formula>
    </cfRule>
  </conditionalFormatting>
  <conditionalFormatting sqref="C33:I34">
    <cfRule type="expression" dxfId="28" priority="10" stopIfTrue="1">
      <formula>R33=U33</formula>
    </cfRule>
  </conditionalFormatting>
  <conditionalFormatting sqref="M33:N34">
    <cfRule type="expression" dxfId="27" priority="11" stopIfTrue="1">
      <formula>AC33=AF33</formula>
    </cfRule>
  </conditionalFormatting>
  <conditionalFormatting sqref="J33:L34">
    <cfRule type="expression" dxfId="26" priority="12" stopIfTrue="1">
      <formula>Y33=AC33</formula>
    </cfRule>
  </conditionalFormatting>
  <conditionalFormatting sqref="O27">
    <cfRule type="cellIs" dxfId="25" priority="1" stopIfTrue="1" operator="lessThan">
      <formula>U27</formula>
    </cfRule>
    <cfRule type="cellIs" dxfId="24" priority="2" stopIfTrue="1" operator="greaterThan">
      <formula>R27</formula>
    </cfRule>
  </conditionalFormatting>
  <conditionalFormatting sqref="X27:Y27">
    <cfRule type="expression" dxfId="23" priority="3" stopIfTrue="1">
      <formula>U27=0</formula>
    </cfRule>
  </conditionalFormatting>
  <conditionalFormatting sqref="C27:I27">
    <cfRule type="expression" dxfId="22" priority="4" stopIfTrue="1">
      <formula>R27=U27</formula>
    </cfRule>
  </conditionalFormatting>
  <conditionalFormatting sqref="M27:N27">
    <cfRule type="expression" dxfId="21" priority="5" stopIfTrue="1">
      <formula>AC27=AF27</formula>
    </cfRule>
  </conditionalFormatting>
  <conditionalFormatting sqref="J27:L27">
    <cfRule type="expression" dxfId="20" priority="6" stopIfTrue="1">
      <formula>Y27=AC27</formula>
    </cfRule>
  </conditionalFormatting>
  <printOptions horizontalCentered="1"/>
  <pageMargins left="0.35433070866141736" right="0.35433070866141736" top="0.11811023622047245" bottom="0.27559055118110237" header="7.874015748031496E-2" footer="0.11811023622047245"/>
  <pageSetup paperSize="9" scale="43" orientation="landscape" r:id="rId1"/>
  <headerFooter alignWithMargins="0">
    <oddFooter>&amp;L&amp;11CKL LNG / VERSION 2022 / 1.1&amp;C&amp;11LMC-07&amp;R&amp;11&amp;P of  &amp;N</oddFooter>
  </headerFooter>
  <rowBreaks count="1" manualBreakCount="1">
    <brk id="41"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05" customWidth="1"/>
    <col min="2" max="2" width="25.42578125" style="505" customWidth="1"/>
    <col min="3" max="3" width="33.5703125" style="505" customWidth="1"/>
    <col min="4" max="4" width="21.5703125" style="505" bestFit="1" customWidth="1"/>
    <col min="5" max="5" width="14.7109375" style="505" customWidth="1"/>
    <col min="6" max="6" width="18" style="545" customWidth="1"/>
    <col min="7" max="7" width="9.140625" style="545"/>
    <col min="8" max="16384" width="9.140625" style="546"/>
  </cols>
  <sheetData>
    <row r="1" spans="1:7" s="505" customFormat="1" ht="18.75" customHeight="1" x14ac:dyDescent="0.25">
      <c r="A1" s="1019" t="s">
        <v>737</v>
      </c>
      <c r="B1" s="1020"/>
      <c r="C1" s="1020"/>
      <c r="D1" s="1020"/>
      <c r="E1" s="1021"/>
      <c r="F1" s="504"/>
      <c r="G1" s="504"/>
    </row>
    <row r="2" spans="1:7" s="505" customFormat="1" ht="9.9499999999999993" customHeight="1" x14ac:dyDescent="0.25">
      <c r="B2" s="506"/>
      <c r="C2" s="506"/>
      <c r="D2" s="506"/>
      <c r="E2" s="506"/>
      <c r="F2" s="504"/>
      <c r="G2" s="504"/>
    </row>
    <row r="3" spans="1:7" s="505" customFormat="1" ht="15.75" x14ac:dyDescent="0.25">
      <c r="A3" s="507" t="s">
        <v>738</v>
      </c>
      <c r="C3" s="506"/>
      <c r="D3" s="1022" t="str">
        <f>'Checklist - Basic Office LNG'!A1</f>
        <v xml:space="preserve">GA Code: </v>
      </c>
      <c r="E3" s="1022"/>
      <c r="F3" s="504"/>
      <c r="G3" s="504"/>
    </row>
    <row r="4" spans="1:7" s="505" customFormat="1" x14ac:dyDescent="0.25">
      <c r="A4" s="506" t="s">
        <v>739</v>
      </c>
      <c r="C4" s="506"/>
      <c r="D4" s="1022" t="str">
        <f>'Checklist - Basic Office LNG'!D1</f>
        <v xml:space="preserve">Certificate Holder name:   </v>
      </c>
      <c r="E4" s="1022"/>
      <c r="F4" s="504"/>
      <c r="G4" s="504"/>
    </row>
    <row r="5" spans="1:7" s="505" customFormat="1" x14ac:dyDescent="0.25">
      <c r="A5" s="508" t="s">
        <v>740</v>
      </c>
      <c r="C5" s="506"/>
      <c r="D5" s="1022" t="str">
        <f>'Checklist - Basic Office LNG'!X1</f>
        <v xml:space="preserve">Date of Office Audit:   </v>
      </c>
      <c r="E5" s="1022"/>
      <c r="F5" s="504"/>
      <c r="G5" s="504"/>
    </row>
    <row r="6" spans="1:7" s="505" customFormat="1" ht="9.9499999999999993" customHeight="1" x14ac:dyDescent="0.25">
      <c r="A6" s="508"/>
      <c r="B6" s="506"/>
      <c r="C6" s="506"/>
      <c r="D6" s="506"/>
      <c r="E6" s="506"/>
      <c r="F6" s="504"/>
      <c r="G6" s="504"/>
    </row>
    <row r="7" spans="1:7" s="505" customFormat="1" x14ac:dyDescent="0.25">
      <c r="A7" s="509" t="s">
        <v>741</v>
      </c>
      <c r="C7" s="506"/>
      <c r="D7" s="506"/>
      <c r="E7" s="506"/>
      <c r="F7" s="504"/>
      <c r="G7" s="504"/>
    </row>
    <row r="8" spans="1:7" s="505" customFormat="1" ht="52.5" customHeight="1" thickBot="1" x14ac:dyDescent="0.3">
      <c r="A8" s="1017" t="s">
        <v>742</v>
      </c>
      <c r="B8" s="1018"/>
      <c r="C8" s="1018"/>
      <c r="D8" s="1018"/>
      <c r="E8" s="1018"/>
      <c r="F8" s="504"/>
      <c r="G8" s="504"/>
    </row>
    <row r="9" spans="1:7" s="505" customFormat="1" ht="15.75" thickBot="1" x14ac:dyDescent="0.3">
      <c r="A9" s="510" t="s">
        <v>743</v>
      </c>
      <c r="B9" s="510" t="s">
        <v>744</v>
      </c>
      <c r="C9" s="511" t="s">
        <v>745</v>
      </c>
      <c r="D9" s="511" t="s">
        <v>746</v>
      </c>
      <c r="E9" s="512" t="s">
        <v>747</v>
      </c>
      <c r="F9" s="504"/>
      <c r="G9" s="504"/>
    </row>
    <row r="10" spans="1:7" s="505" customFormat="1" ht="15.75" hidden="1" thickBot="1" x14ac:dyDescent="0.3">
      <c r="A10" s="513"/>
      <c r="B10" s="514"/>
      <c r="C10" s="515"/>
      <c r="D10" s="515"/>
      <c r="E10" s="516"/>
      <c r="F10" s="504"/>
      <c r="G10" s="504"/>
    </row>
    <row r="11" spans="1:7" s="607" customFormat="1" ht="45" x14ac:dyDescent="0.25">
      <c r="A11" s="517"/>
      <c r="B11" s="518" t="s">
        <v>748</v>
      </c>
      <c r="C11" s="519" t="s">
        <v>749</v>
      </c>
      <c r="D11" s="519" t="s">
        <v>750</v>
      </c>
      <c r="E11" s="520" t="s">
        <v>751</v>
      </c>
      <c r="F11" s="521"/>
      <c r="G11" s="521"/>
    </row>
    <row r="12" spans="1:7" s="607" customFormat="1" ht="60" x14ac:dyDescent="0.25">
      <c r="A12" s="522"/>
      <c r="B12" s="523" t="s">
        <v>752</v>
      </c>
      <c r="C12" s="524" t="s">
        <v>753</v>
      </c>
      <c r="D12" s="524" t="s">
        <v>750</v>
      </c>
      <c r="E12" s="525" t="s">
        <v>754</v>
      </c>
      <c r="F12" s="521"/>
      <c r="G12" s="521"/>
    </row>
    <row r="13" spans="1:7" s="607" customFormat="1" ht="60" x14ac:dyDescent="0.25">
      <c r="A13" s="522" t="s">
        <v>722</v>
      </c>
      <c r="B13" s="523" t="s">
        <v>755</v>
      </c>
      <c r="C13" s="524" t="s">
        <v>756</v>
      </c>
      <c r="D13" s="524" t="s">
        <v>750</v>
      </c>
      <c r="E13" s="525" t="s">
        <v>757</v>
      </c>
      <c r="F13" s="521"/>
      <c r="G13" s="521"/>
    </row>
    <row r="14" spans="1:7" s="607" customFormat="1" ht="60" x14ac:dyDescent="0.25">
      <c r="A14" s="522"/>
      <c r="B14" s="523" t="s">
        <v>758</v>
      </c>
      <c r="C14" s="524" t="s">
        <v>759</v>
      </c>
      <c r="D14" s="524" t="s">
        <v>760</v>
      </c>
      <c r="E14" s="525" t="s">
        <v>751</v>
      </c>
      <c r="F14" s="521"/>
      <c r="G14" s="521"/>
    </row>
    <row r="15" spans="1:7" s="607" customFormat="1" ht="60" x14ac:dyDescent="0.25">
      <c r="A15" s="522"/>
      <c r="B15" s="523" t="s">
        <v>761</v>
      </c>
      <c r="C15" s="524" t="s">
        <v>762</v>
      </c>
      <c r="D15" s="524" t="s">
        <v>750</v>
      </c>
      <c r="E15" s="525" t="s">
        <v>763</v>
      </c>
      <c r="F15" s="521"/>
      <c r="G15" s="521"/>
    </row>
    <row r="16" spans="1:7" s="607" customFormat="1" ht="105" x14ac:dyDescent="0.25">
      <c r="A16" s="522"/>
      <c r="B16" s="523" t="s">
        <v>764</v>
      </c>
      <c r="C16" s="524" t="s">
        <v>765</v>
      </c>
      <c r="D16" s="524" t="s">
        <v>750</v>
      </c>
      <c r="E16" s="525" t="s">
        <v>766</v>
      </c>
      <c r="F16" s="521"/>
      <c r="G16" s="521"/>
    </row>
    <row r="17" spans="1:7" s="607" customFormat="1" ht="60" x14ac:dyDescent="0.25">
      <c r="A17" s="522"/>
      <c r="B17" s="523" t="s">
        <v>767</v>
      </c>
      <c r="C17" s="524" t="s">
        <v>768</v>
      </c>
      <c r="D17" s="524" t="s">
        <v>750</v>
      </c>
      <c r="E17" s="525" t="s">
        <v>751</v>
      </c>
      <c r="F17" s="521"/>
      <c r="G17" s="521"/>
    </row>
    <row r="18" spans="1:7" s="607" customFormat="1" ht="75" x14ac:dyDescent="0.25">
      <c r="A18" s="522"/>
      <c r="B18" s="523" t="s">
        <v>769</v>
      </c>
      <c r="C18" s="524" t="s">
        <v>770</v>
      </c>
      <c r="D18" s="524" t="s">
        <v>760</v>
      </c>
      <c r="E18" s="525" t="s">
        <v>771</v>
      </c>
      <c r="F18" s="521"/>
      <c r="G18" s="521"/>
    </row>
    <row r="19" spans="1:7" s="607" customFormat="1" ht="90" x14ac:dyDescent="0.25">
      <c r="A19" s="522"/>
      <c r="B19" s="523" t="s">
        <v>772</v>
      </c>
      <c r="C19" s="524" t="s">
        <v>773</v>
      </c>
      <c r="D19" s="524" t="s">
        <v>750</v>
      </c>
      <c r="E19" s="525" t="s">
        <v>774</v>
      </c>
      <c r="F19" s="521"/>
      <c r="G19" s="521"/>
    </row>
    <row r="20" spans="1:7" s="607" customFormat="1" ht="45" x14ac:dyDescent="0.25">
      <c r="A20" s="522"/>
      <c r="B20" s="523" t="s">
        <v>775</v>
      </c>
      <c r="C20" s="524" t="s">
        <v>776</v>
      </c>
      <c r="D20" s="524" t="s">
        <v>760</v>
      </c>
      <c r="E20" s="525" t="s">
        <v>777</v>
      </c>
      <c r="F20" s="521"/>
      <c r="G20" s="521"/>
    </row>
    <row r="21" spans="1:7" s="607" customFormat="1" ht="45.75" thickBot="1" x14ac:dyDescent="0.3">
      <c r="A21" s="526"/>
      <c r="B21" s="527" t="s">
        <v>778</v>
      </c>
      <c r="C21" s="528" t="s">
        <v>779</v>
      </c>
      <c r="D21" s="528" t="s">
        <v>750</v>
      </c>
      <c r="E21" s="529" t="s">
        <v>780</v>
      </c>
      <c r="F21" s="521"/>
      <c r="G21" s="521"/>
    </row>
    <row r="22" spans="1:7" s="505" customFormat="1" x14ac:dyDescent="0.25">
      <c r="B22" s="530"/>
      <c r="C22" s="530"/>
      <c r="D22" s="530"/>
      <c r="E22" s="530"/>
      <c r="F22" s="504"/>
      <c r="G22" s="504"/>
    </row>
    <row r="23" spans="1:7" s="505" customFormat="1" ht="9.9499999999999993" customHeight="1" x14ac:dyDescent="0.25">
      <c r="B23" s="506"/>
      <c r="C23" s="506"/>
      <c r="D23" s="506"/>
      <c r="E23" s="506"/>
      <c r="F23" s="504"/>
      <c r="G23" s="504"/>
    </row>
    <row r="24" spans="1:7" s="505" customFormat="1" x14ac:dyDescent="0.25">
      <c r="A24" s="531" t="s">
        <v>781</v>
      </c>
      <c r="C24" s="530"/>
      <c r="D24" s="530"/>
      <c r="E24" s="530"/>
      <c r="F24" s="504"/>
      <c r="G24" s="504"/>
    </row>
    <row r="25" spans="1:7" s="505" customFormat="1" ht="63" customHeight="1" thickBot="1" x14ac:dyDescent="0.3">
      <c r="A25" s="1017" t="s">
        <v>782</v>
      </c>
      <c r="B25" s="1018"/>
      <c r="C25" s="1018"/>
      <c r="D25" s="1018"/>
      <c r="E25" s="1018"/>
      <c r="F25" s="504"/>
      <c r="G25" s="504"/>
    </row>
    <row r="26" spans="1:7" s="505" customFormat="1" ht="15.75" thickBot="1" x14ac:dyDescent="0.3">
      <c r="A26" s="532" t="s">
        <v>743</v>
      </c>
      <c r="B26" s="533" t="s">
        <v>744</v>
      </c>
      <c r="C26" s="534" t="s">
        <v>745</v>
      </c>
      <c r="D26" s="534" t="s">
        <v>746</v>
      </c>
      <c r="E26" s="535" t="s">
        <v>747</v>
      </c>
      <c r="F26" s="504"/>
      <c r="G26" s="504"/>
    </row>
    <row r="27" spans="1:7" s="505" customFormat="1" ht="15.75" hidden="1" thickBot="1" x14ac:dyDescent="0.3">
      <c r="A27" s="536"/>
      <c r="B27" s="537"/>
      <c r="C27" s="538"/>
      <c r="D27" s="538"/>
      <c r="E27" s="539"/>
      <c r="F27" s="504"/>
      <c r="G27" s="504"/>
    </row>
    <row r="28" spans="1:7" s="505" customFormat="1" ht="45" x14ac:dyDescent="0.25">
      <c r="A28" s="517"/>
      <c r="B28" s="540" t="s">
        <v>783</v>
      </c>
      <c r="C28" s="541" t="s">
        <v>784</v>
      </c>
      <c r="D28" s="541" t="s">
        <v>750</v>
      </c>
      <c r="E28" s="542" t="s">
        <v>785</v>
      </c>
      <c r="F28" s="504"/>
      <c r="G28" s="504"/>
    </row>
    <row r="29" spans="1:7" s="505" customFormat="1" ht="45" x14ac:dyDescent="0.25">
      <c r="A29" s="522"/>
      <c r="B29" s="523" t="s">
        <v>786</v>
      </c>
      <c r="C29" s="524" t="s">
        <v>787</v>
      </c>
      <c r="D29" s="524" t="s">
        <v>760</v>
      </c>
      <c r="E29" s="525" t="s">
        <v>751</v>
      </c>
      <c r="F29" s="504"/>
      <c r="G29" s="504"/>
    </row>
    <row r="30" spans="1:7" s="505" customFormat="1" ht="30" x14ac:dyDescent="0.25">
      <c r="A30" s="522"/>
      <c r="B30" s="523" t="s">
        <v>788</v>
      </c>
      <c r="C30" s="524" t="s">
        <v>789</v>
      </c>
      <c r="D30" s="524" t="s">
        <v>760</v>
      </c>
      <c r="E30" s="525" t="s">
        <v>751</v>
      </c>
      <c r="F30" s="504"/>
      <c r="G30" s="504"/>
    </row>
    <row r="31" spans="1:7" s="505" customFormat="1" ht="30" x14ac:dyDescent="0.25">
      <c r="A31" s="522"/>
      <c r="B31" s="523" t="s">
        <v>790</v>
      </c>
      <c r="C31" s="524" t="s">
        <v>791</v>
      </c>
      <c r="D31" s="524" t="s">
        <v>760</v>
      </c>
      <c r="E31" s="525" t="s">
        <v>751</v>
      </c>
      <c r="F31" s="504"/>
      <c r="G31" s="504"/>
    </row>
    <row r="32" spans="1:7" s="505" customFormat="1" ht="45" x14ac:dyDescent="0.25">
      <c r="A32" s="522"/>
      <c r="B32" s="523" t="s">
        <v>792</v>
      </c>
      <c r="C32" s="524" t="s">
        <v>793</v>
      </c>
      <c r="D32" s="524" t="s">
        <v>760</v>
      </c>
      <c r="E32" s="525" t="s">
        <v>751</v>
      </c>
      <c r="F32" s="504"/>
      <c r="G32" s="504"/>
    </row>
    <row r="33" spans="1:7" s="505" customFormat="1" ht="30" x14ac:dyDescent="0.25">
      <c r="A33" s="522"/>
      <c r="B33" s="523" t="s">
        <v>794</v>
      </c>
      <c r="C33" s="524" t="s">
        <v>795</v>
      </c>
      <c r="D33" s="524" t="s">
        <v>760</v>
      </c>
      <c r="E33" s="525" t="s">
        <v>751</v>
      </c>
      <c r="F33" s="504"/>
      <c r="G33" s="504"/>
    </row>
    <row r="34" spans="1:7" s="505" customFormat="1" ht="30" x14ac:dyDescent="0.25">
      <c r="A34" s="522"/>
      <c r="B34" s="523" t="s">
        <v>796</v>
      </c>
      <c r="C34" s="524" t="s">
        <v>797</v>
      </c>
      <c r="D34" s="524" t="s">
        <v>750</v>
      </c>
      <c r="E34" s="525" t="s">
        <v>751</v>
      </c>
      <c r="F34" s="504"/>
      <c r="G34" s="504"/>
    </row>
    <row r="35" spans="1:7" s="505" customFormat="1" ht="30.75" thickBot="1" x14ac:dyDescent="0.3">
      <c r="A35" s="526"/>
      <c r="B35" s="527" t="s">
        <v>798</v>
      </c>
      <c r="C35" s="528" t="s">
        <v>799</v>
      </c>
      <c r="D35" s="528" t="s">
        <v>760</v>
      </c>
      <c r="E35" s="529" t="s">
        <v>751</v>
      </c>
      <c r="F35" s="504"/>
      <c r="G35" s="504"/>
    </row>
    <row r="36" spans="1:7" s="505" customFormat="1" x14ac:dyDescent="0.25">
      <c r="B36" s="530"/>
      <c r="C36" s="530"/>
      <c r="D36" s="530"/>
      <c r="E36" s="530"/>
      <c r="F36" s="504"/>
      <c r="G36" s="504"/>
    </row>
    <row r="37" spans="1:7" s="505" customFormat="1" x14ac:dyDescent="0.25">
      <c r="A37" s="531" t="s">
        <v>800</v>
      </c>
      <c r="C37" s="530"/>
      <c r="D37" s="530"/>
      <c r="E37" s="530"/>
      <c r="F37" s="504"/>
      <c r="G37" s="504"/>
    </row>
    <row r="38" spans="1:7" s="505" customFormat="1" ht="51" customHeight="1" thickBot="1" x14ac:dyDescent="0.3">
      <c r="A38" s="1017" t="s">
        <v>801</v>
      </c>
      <c r="B38" s="1018"/>
      <c r="C38" s="1018"/>
      <c r="D38" s="1018"/>
      <c r="E38" s="1018"/>
      <c r="F38" s="504"/>
      <c r="G38" s="504"/>
    </row>
    <row r="39" spans="1:7" s="505" customFormat="1" ht="15.75" thickBot="1" x14ac:dyDescent="0.3">
      <c r="A39" s="532" t="s">
        <v>743</v>
      </c>
      <c r="B39" s="533" t="s">
        <v>744</v>
      </c>
      <c r="C39" s="534" t="s">
        <v>745</v>
      </c>
      <c r="D39" s="534" t="s">
        <v>746</v>
      </c>
      <c r="E39" s="535" t="s">
        <v>747</v>
      </c>
      <c r="F39" s="504"/>
      <c r="G39" s="504"/>
    </row>
    <row r="40" spans="1:7" s="505" customFormat="1" ht="15.75" hidden="1" thickBot="1" x14ac:dyDescent="0.3">
      <c r="A40" s="536"/>
      <c r="B40" s="537"/>
      <c r="C40" s="538"/>
      <c r="D40" s="538"/>
      <c r="E40" s="539"/>
      <c r="F40" s="504"/>
      <c r="G40" s="504"/>
    </row>
    <row r="41" spans="1:7" s="505" customFormat="1" ht="60" x14ac:dyDescent="0.25">
      <c r="A41" s="517"/>
      <c r="B41" s="540" t="s">
        <v>802</v>
      </c>
      <c r="C41" s="541" t="s">
        <v>803</v>
      </c>
      <c r="D41" s="541" t="s">
        <v>750</v>
      </c>
      <c r="E41" s="542" t="s">
        <v>804</v>
      </c>
      <c r="F41" s="504"/>
      <c r="G41" s="504"/>
    </row>
    <row r="42" spans="1:7" s="505" customFormat="1" ht="60" x14ac:dyDescent="0.25">
      <c r="A42" s="522"/>
      <c r="B42" s="523" t="s">
        <v>805</v>
      </c>
      <c r="C42" s="524" t="s">
        <v>806</v>
      </c>
      <c r="D42" s="524" t="s">
        <v>760</v>
      </c>
      <c r="E42" s="525" t="s">
        <v>751</v>
      </c>
      <c r="F42" s="504"/>
      <c r="G42" s="504"/>
    </row>
    <row r="43" spans="1:7" s="505" customFormat="1" ht="45.75" thickBot="1" x14ac:dyDescent="0.3">
      <c r="A43" s="526"/>
      <c r="B43" s="527" t="s">
        <v>807</v>
      </c>
      <c r="C43" s="528" t="s">
        <v>808</v>
      </c>
      <c r="D43" s="528" t="s">
        <v>760</v>
      </c>
      <c r="E43" s="529" t="s">
        <v>751</v>
      </c>
      <c r="F43" s="504"/>
      <c r="G43" s="504"/>
    </row>
    <row r="44" spans="1:7" s="505" customFormat="1" x14ac:dyDescent="0.25">
      <c r="B44" s="530"/>
      <c r="C44" s="530"/>
      <c r="D44" s="530"/>
      <c r="E44" s="530"/>
      <c r="F44" s="504"/>
      <c r="G44" s="504"/>
    </row>
    <row r="45" spans="1:7" s="505" customFormat="1" ht="9.9499999999999993" customHeight="1" x14ac:dyDescent="0.25">
      <c r="B45" s="506"/>
      <c r="C45" s="506"/>
      <c r="D45" s="506"/>
      <c r="E45" s="506"/>
      <c r="F45" s="504"/>
      <c r="G45" s="504"/>
    </row>
    <row r="46" spans="1:7" s="505" customFormat="1" x14ac:dyDescent="0.25">
      <c r="A46" s="531" t="s">
        <v>809</v>
      </c>
      <c r="C46" s="530"/>
      <c r="D46" s="530"/>
      <c r="E46" s="530"/>
      <c r="F46" s="504"/>
      <c r="G46" s="504"/>
    </row>
    <row r="47" spans="1:7" s="505" customFormat="1" ht="48" customHeight="1" thickBot="1" x14ac:dyDescent="0.3">
      <c r="A47" s="1017" t="s">
        <v>810</v>
      </c>
      <c r="B47" s="1018"/>
      <c r="C47" s="1018"/>
      <c r="D47" s="1018"/>
      <c r="E47" s="1018"/>
      <c r="F47" s="504"/>
      <c r="G47" s="504"/>
    </row>
    <row r="48" spans="1:7" s="505" customFormat="1" ht="15.75" thickBot="1" x14ac:dyDescent="0.3">
      <c r="A48" s="532" t="s">
        <v>743</v>
      </c>
      <c r="B48" s="533" t="s">
        <v>744</v>
      </c>
      <c r="C48" s="534" t="s">
        <v>745</v>
      </c>
      <c r="D48" s="534" t="s">
        <v>746</v>
      </c>
      <c r="E48" s="535" t="s">
        <v>747</v>
      </c>
      <c r="F48" s="504"/>
      <c r="G48" s="504"/>
    </row>
    <row r="49" spans="1:7" s="505" customFormat="1" ht="15.75" hidden="1" thickBot="1" x14ac:dyDescent="0.3">
      <c r="A49" s="536"/>
      <c r="B49" s="537"/>
      <c r="C49" s="538"/>
      <c r="D49" s="538"/>
      <c r="E49" s="539"/>
      <c r="F49" s="504"/>
      <c r="G49" s="504"/>
    </row>
    <row r="50" spans="1:7" s="505" customFormat="1" ht="90" x14ac:dyDescent="0.25">
      <c r="A50" s="517"/>
      <c r="B50" s="540" t="s">
        <v>811</v>
      </c>
      <c r="C50" s="541" t="s">
        <v>812</v>
      </c>
      <c r="D50" s="541" t="s">
        <v>813</v>
      </c>
      <c r="E50" s="542" t="s">
        <v>814</v>
      </c>
      <c r="F50" s="504"/>
      <c r="G50" s="504"/>
    </row>
    <row r="51" spans="1:7" s="505" customFormat="1" ht="75" x14ac:dyDescent="0.25">
      <c r="A51" s="522"/>
      <c r="B51" s="523" t="s">
        <v>815</v>
      </c>
      <c r="C51" s="524" t="s">
        <v>816</v>
      </c>
      <c r="D51" s="524" t="s">
        <v>813</v>
      </c>
      <c r="E51" s="525" t="s">
        <v>817</v>
      </c>
      <c r="F51" s="504"/>
      <c r="G51" s="504"/>
    </row>
    <row r="52" spans="1:7" s="505" customFormat="1" ht="30" x14ac:dyDescent="0.25">
      <c r="A52" s="522"/>
      <c r="B52" s="523" t="s">
        <v>818</v>
      </c>
      <c r="C52" s="524" t="s">
        <v>819</v>
      </c>
      <c r="D52" s="524" t="s">
        <v>813</v>
      </c>
      <c r="E52" s="525" t="s">
        <v>751</v>
      </c>
      <c r="F52" s="504"/>
      <c r="G52" s="504"/>
    </row>
    <row r="53" spans="1:7" s="505" customFormat="1" ht="75.75" thickBot="1" x14ac:dyDescent="0.3">
      <c r="A53" s="526"/>
      <c r="B53" s="527" t="s">
        <v>820</v>
      </c>
      <c r="C53" s="528" t="s">
        <v>821</v>
      </c>
      <c r="D53" s="528" t="s">
        <v>813</v>
      </c>
      <c r="E53" s="529" t="s">
        <v>817</v>
      </c>
      <c r="F53" s="504"/>
      <c r="G53" s="504"/>
    </row>
    <row r="54" spans="1:7" s="505" customFormat="1" ht="9.9499999999999993" customHeight="1" x14ac:dyDescent="0.25">
      <c r="B54" s="530"/>
      <c r="C54" s="530"/>
      <c r="D54" s="530"/>
      <c r="E54" s="530"/>
      <c r="F54" s="504"/>
      <c r="G54" s="504"/>
    </row>
    <row r="55" spans="1:7" s="505" customFormat="1" x14ac:dyDescent="0.25">
      <c r="A55" s="531" t="s">
        <v>822</v>
      </c>
      <c r="C55" s="530"/>
      <c r="D55" s="530"/>
      <c r="E55" s="530"/>
      <c r="F55" s="504"/>
      <c r="G55" s="504"/>
    </row>
    <row r="56" spans="1:7" s="505" customFormat="1" ht="64.5" customHeight="1" thickBot="1" x14ac:dyDescent="0.3">
      <c r="A56" s="1017" t="s">
        <v>823</v>
      </c>
      <c r="B56" s="1018"/>
      <c r="C56" s="1018"/>
      <c r="D56" s="1018"/>
      <c r="E56" s="1018"/>
      <c r="F56" s="504"/>
      <c r="G56" s="504"/>
    </row>
    <row r="57" spans="1:7" s="505" customFormat="1" ht="15.75" thickBot="1" x14ac:dyDescent="0.3">
      <c r="A57" s="532" t="s">
        <v>743</v>
      </c>
      <c r="B57" s="533" t="s">
        <v>744</v>
      </c>
      <c r="C57" s="534" t="s">
        <v>745</v>
      </c>
      <c r="D57" s="534" t="s">
        <v>746</v>
      </c>
      <c r="E57" s="535" t="s">
        <v>747</v>
      </c>
      <c r="F57" s="504"/>
      <c r="G57" s="504"/>
    </row>
    <row r="58" spans="1:7" s="505" customFormat="1" ht="15.75" hidden="1" thickBot="1" x14ac:dyDescent="0.3">
      <c r="A58" s="536"/>
      <c r="B58" s="537"/>
      <c r="C58" s="538"/>
      <c r="D58" s="538"/>
      <c r="E58" s="539"/>
      <c r="F58" s="504"/>
      <c r="G58" s="504"/>
    </row>
    <row r="59" spans="1:7" s="505" customFormat="1" ht="45" x14ac:dyDescent="0.25">
      <c r="A59" s="517"/>
      <c r="B59" s="540" t="s">
        <v>824</v>
      </c>
      <c r="C59" s="541" t="s">
        <v>825</v>
      </c>
      <c r="D59" s="541" t="s">
        <v>760</v>
      </c>
      <c r="E59" s="542" t="s">
        <v>751</v>
      </c>
      <c r="F59" s="504"/>
      <c r="G59" s="504"/>
    </row>
    <row r="60" spans="1:7" s="505" customFormat="1" ht="60" x14ac:dyDescent="0.25">
      <c r="A60" s="522"/>
      <c r="B60" s="523" t="s">
        <v>826</v>
      </c>
      <c r="C60" s="524" t="s">
        <v>827</v>
      </c>
      <c r="D60" s="524" t="s">
        <v>760</v>
      </c>
      <c r="E60" s="525" t="s">
        <v>828</v>
      </c>
      <c r="F60" s="504"/>
      <c r="G60" s="504"/>
    </row>
    <row r="61" spans="1:7" s="505" customFormat="1" ht="30" x14ac:dyDescent="0.25">
      <c r="A61" s="522"/>
      <c r="B61" s="523" t="s">
        <v>829</v>
      </c>
      <c r="C61" s="524" t="s">
        <v>830</v>
      </c>
      <c r="D61" s="524" t="s">
        <v>750</v>
      </c>
      <c r="E61" s="525" t="s">
        <v>831</v>
      </c>
      <c r="F61" s="504"/>
      <c r="G61" s="504"/>
    </row>
    <row r="62" spans="1:7" s="505" customFormat="1" ht="30" x14ac:dyDescent="0.25">
      <c r="A62" s="522"/>
      <c r="B62" s="523" t="s">
        <v>832</v>
      </c>
      <c r="C62" s="524" t="s">
        <v>833</v>
      </c>
      <c r="D62" s="524" t="s">
        <v>750</v>
      </c>
      <c r="E62" s="525" t="s">
        <v>751</v>
      </c>
      <c r="F62" s="504"/>
      <c r="G62" s="504"/>
    </row>
    <row r="63" spans="1:7" s="505" customFormat="1" ht="45" x14ac:dyDescent="0.25">
      <c r="A63" s="522"/>
      <c r="B63" s="523" t="s">
        <v>834</v>
      </c>
      <c r="C63" s="524" t="s">
        <v>835</v>
      </c>
      <c r="D63" s="524" t="s">
        <v>750</v>
      </c>
      <c r="E63" s="525" t="s">
        <v>751</v>
      </c>
      <c r="F63" s="504"/>
      <c r="G63" s="504"/>
    </row>
    <row r="64" spans="1:7" s="505" customFormat="1" ht="30.75" thickBot="1" x14ac:dyDescent="0.3">
      <c r="A64" s="526"/>
      <c r="B64" s="527" t="s">
        <v>836</v>
      </c>
      <c r="C64" s="528" t="s">
        <v>837</v>
      </c>
      <c r="D64" s="528" t="s">
        <v>760</v>
      </c>
      <c r="E64" s="529" t="s">
        <v>751</v>
      </c>
      <c r="F64" s="504"/>
      <c r="G64" s="504"/>
    </row>
    <row r="65" spans="1:7" s="505" customFormat="1" ht="5.0999999999999996" customHeight="1" x14ac:dyDescent="0.25">
      <c r="F65" s="504"/>
      <c r="G65" s="504"/>
    </row>
    <row r="66" spans="1:7" s="505" customFormat="1" x14ac:dyDescent="0.25">
      <c r="A66" s="543" t="s">
        <v>838</v>
      </c>
      <c r="F66" s="504"/>
      <c r="G66" s="504"/>
    </row>
    <row r="67" spans="1:7" s="505" customFormat="1" x14ac:dyDescent="0.25">
      <c r="B67" s="608" t="s">
        <v>760</v>
      </c>
      <c r="C67" s="1025" t="s">
        <v>839</v>
      </c>
      <c r="D67" s="1024"/>
      <c r="E67" s="1024"/>
      <c r="F67" s="504"/>
      <c r="G67" s="504"/>
    </row>
    <row r="68" spans="1:7" s="505" customFormat="1" ht="32.1" customHeight="1" x14ac:dyDescent="0.25">
      <c r="B68" s="608" t="s">
        <v>750</v>
      </c>
      <c r="C68" s="1025" t="s">
        <v>840</v>
      </c>
      <c r="D68" s="1024"/>
      <c r="E68" s="1024"/>
      <c r="F68" s="504"/>
      <c r="G68" s="504"/>
    </row>
    <row r="69" spans="1:7" s="505" customFormat="1" ht="32.25" customHeight="1" x14ac:dyDescent="0.25">
      <c r="B69" s="609" t="s">
        <v>813</v>
      </c>
      <c r="C69" s="1026" t="s">
        <v>841</v>
      </c>
      <c r="D69" s="1027"/>
      <c r="E69" s="1027"/>
      <c r="F69" s="504"/>
      <c r="G69" s="504"/>
    </row>
    <row r="70" spans="1:7" s="505" customFormat="1" ht="9.9499999999999993" customHeight="1" x14ac:dyDescent="0.25">
      <c r="F70" s="504"/>
      <c r="G70" s="504"/>
    </row>
    <row r="71" spans="1:7" s="505" customFormat="1" x14ac:dyDescent="0.25">
      <c r="A71" s="505" t="s">
        <v>842</v>
      </c>
      <c r="F71" s="504"/>
      <c r="G71" s="504"/>
    </row>
    <row r="72" spans="1:7" s="505" customFormat="1" x14ac:dyDescent="0.25">
      <c r="A72" s="505" t="s">
        <v>843</v>
      </c>
      <c r="F72" s="504"/>
      <c r="G72" s="504"/>
    </row>
    <row r="73" spans="1:7" s="505" customFormat="1" ht="33.75" customHeight="1" x14ac:dyDescent="0.25">
      <c r="A73" s="1023" t="s">
        <v>844</v>
      </c>
      <c r="B73" s="1024"/>
      <c r="C73" s="1024"/>
      <c r="D73" s="1024"/>
      <c r="E73" s="1024"/>
      <c r="F73" s="504"/>
      <c r="G73" s="504"/>
    </row>
    <row r="74" spans="1:7" s="505" customFormat="1" x14ac:dyDescent="0.25">
      <c r="A74" s="544" t="s">
        <v>845</v>
      </c>
      <c r="F74" s="504"/>
      <c r="G74" s="504"/>
    </row>
    <row r="75" spans="1:7" s="505" customFormat="1" x14ac:dyDescent="0.25">
      <c r="F75" s="504"/>
      <c r="G75" s="504"/>
    </row>
    <row r="76" spans="1:7" s="505" customFormat="1" x14ac:dyDescent="0.25">
      <c r="F76" s="504"/>
      <c r="G76" s="504"/>
    </row>
    <row r="77" spans="1:7" s="505" customFormat="1" x14ac:dyDescent="0.25">
      <c r="F77" s="504"/>
      <c r="G77" s="504"/>
    </row>
    <row r="78" spans="1:7" s="505" customFormat="1" x14ac:dyDescent="0.25">
      <c r="F78" s="504"/>
      <c r="G78" s="504"/>
    </row>
    <row r="79" spans="1:7" s="505" customFormat="1" x14ac:dyDescent="0.25">
      <c r="F79" s="504"/>
      <c r="G79" s="504"/>
    </row>
    <row r="80" spans="1:7" s="505" customFormat="1" x14ac:dyDescent="0.25">
      <c r="F80" s="504"/>
      <c r="G80" s="504"/>
    </row>
    <row r="81" spans="6:7" s="505" customFormat="1" x14ac:dyDescent="0.25">
      <c r="F81" s="504"/>
      <c r="G81" s="504"/>
    </row>
    <row r="82" spans="6:7" s="505" customFormat="1" x14ac:dyDescent="0.25">
      <c r="F82" s="504"/>
      <c r="G82" s="504"/>
    </row>
    <row r="83" spans="6:7" s="505" customFormat="1" x14ac:dyDescent="0.25">
      <c r="F83" s="504"/>
      <c r="G83" s="504"/>
    </row>
    <row r="84" spans="6:7" s="505" customFormat="1" x14ac:dyDescent="0.25">
      <c r="F84" s="504"/>
      <c r="G84" s="504"/>
    </row>
    <row r="85" spans="6:7" s="505" customFormat="1" x14ac:dyDescent="0.25">
      <c r="F85" s="504"/>
      <c r="G85" s="504"/>
    </row>
    <row r="86" spans="6:7" s="505" customFormat="1" x14ac:dyDescent="0.25">
      <c r="F86" s="504"/>
      <c r="G86" s="504"/>
    </row>
    <row r="87" spans="6:7" s="505" customFormat="1" x14ac:dyDescent="0.25">
      <c r="F87" s="504"/>
      <c r="G87" s="504"/>
    </row>
    <row r="88" spans="6:7" s="505" customFormat="1" x14ac:dyDescent="0.25">
      <c r="F88" s="504"/>
      <c r="G88" s="504"/>
    </row>
    <row r="89" spans="6:7" s="505" customFormat="1" x14ac:dyDescent="0.25">
      <c r="F89" s="504"/>
      <c r="G89" s="504"/>
    </row>
    <row r="90" spans="6:7" s="505" customFormat="1" x14ac:dyDescent="0.25">
      <c r="F90" s="504"/>
      <c r="G90" s="504"/>
    </row>
    <row r="91" spans="6:7" s="505" customFormat="1" x14ac:dyDescent="0.25">
      <c r="F91" s="504"/>
      <c r="G91" s="504"/>
    </row>
    <row r="92" spans="6:7" s="505" customFormat="1" x14ac:dyDescent="0.25">
      <c r="F92" s="504"/>
      <c r="G92" s="504"/>
    </row>
    <row r="93" spans="6:7" s="505" customFormat="1" x14ac:dyDescent="0.25">
      <c r="F93" s="504"/>
      <c r="G93" s="504"/>
    </row>
    <row r="94" spans="6:7" s="505" customFormat="1" x14ac:dyDescent="0.25">
      <c r="F94" s="504"/>
      <c r="G94" s="504"/>
    </row>
    <row r="95" spans="6:7" s="505" customFormat="1" x14ac:dyDescent="0.25">
      <c r="F95" s="504"/>
      <c r="G95" s="504"/>
    </row>
    <row r="96" spans="6:7" s="505" customFormat="1" x14ac:dyDescent="0.25">
      <c r="F96" s="504"/>
      <c r="G96" s="504"/>
    </row>
    <row r="97" spans="6:7" s="505" customFormat="1" x14ac:dyDescent="0.25">
      <c r="F97" s="504"/>
      <c r="G97" s="504"/>
    </row>
    <row r="98" spans="6:7" s="505" customFormat="1" x14ac:dyDescent="0.25">
      <c r="F98" s="504"/>
      <c r="G98" s="504"/>
    </row>
    <row r="99" spans="6:7" s="505" customFormat="1" x14ac:dyDescent="0.25">
      <c r="F99" s="504"/>
      <c r="G99" s="504"/>
    </row>
    <row r="100" spans="6:7" s="505" customFormat="1" x14ac:dyDescent="0.25">
      <c r="F100" s="504"/>
      <c r="G100" s="504"/>
    </row>
    <row r="101" spans="6:7" s="505" customFormat="1" x14ac:dyDescent="0.25">
      <c r="F101" s="504"/>
      <c r="G101" s="504"/>
    </row>
    <row r="102" spans="6:7" s="505" customFormat="1" x14ac:dyDescent="0.25">
      <c r="F102" s="504"/>
      <c r="G102" s="504"/>
    </row>
    <row r="103" spans="6:7" s="505" customFormat="1" x14ac:dyDescent="0.25">
      <c r="F103" s="504"/>
      <c r="G103" s="504"/>
    </row>
    <row r="104" spans="6:7" s="505" customFormat="1" x14ac:dyDescent="0.25">
      <c r="F104" s="504"/>
      <c r="G104" s="504"/>
    </row>
    <row r="105" spans="6:7" s="505" customFormat="1" x14ac:dyDescent="0.25">
      <c r="F105" s="504"/>
      <c r="G105" s="504"/>
    </row>
    <row r="106" spans="6:7" s="505" customFormat="1" x14ac:dyDescent="0.25">
      <c r="F106" s="504"/>
      <c r="G106" s="504"/>
    </row>
    <row r="107" spans="6:7" s="505" customFormat="1" x14ac:dyDescent="0.25">
      <c r="F107" s="504"/>
      <c r="G107" s="504"/>
    </row>
    <row r="108" spans="6:7" s="505" customFormat="1" x14ac:dyDescent="0.25">
      <c r="F108" s="504"/>
      <c r="G108" s="504"/>
    </row>
    <row r="109" spans="6:7" s="505" customFormat="1" x14ac:dyDescent="0.25">
      <c r="F109" s="504"/>
      <c r="G109" s="504"/>
    </row>
    <row r="110" spans="6:7" s="505" customFormat="1" x14ac:dyDescent="0.25">
      <c r="F110" s="504"/>
      <c r="G110" s="504"/>
    </row>
    <row r="111" spans="6:7" s="505" customFormat="1" x14ac:dyDescent="0.25">
      <c r="F111" s="504"/>
      <c r="G111" s="504"/>
    </row>
    <row r="112" spans="6:7" s="505" customFormat="1" x14ac:dyDescent="0.25">
      <c r="F112" s="504"/>
      <c r="G112" s="504"/>
    </row>
    <row r="113" spans="6:7" s="505" customFormat="1" x14ac:dyDescent="0.25">
      <c r="F113" s="504"/>
      <c r="G113" s="504"/>
    </row>
    <row r="114" spans="6:7" s="505" customFormat="1" x14ac:dyDescent="0.25">
      <c r="F114" s="504"/>
      <c r="G114" s="504"/>
    </row>
    <row r="115" spans="6:7" s="505" customFormat="1" x14ac:dyDescent="0.25">
      <c r="F115" s="504"/>
      <c r="G115" s="504"/>
    </row>
  </sheetData>
  <sheetProtection algorithmName="SHA-512" hashValue="FCYZzRQnkqeZz8GvTVKj3f6FyvS06tcru/ziXXprFnDcPcIl/7oxcyJSSmOZx9iYum/jCWcJ+nFvUMpOg2UKpA==" saltValue="w9mKhYScryqkGFEGkqOehg=="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LNG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LNG</vt:lpstr>
      <vt:lpstr>Checklist - Ranking Office LNG</vt:lpstr>
      <vt:lpstr>Office - Total Score Review</vt:lpstr>
      <vt:lpstr>Office - CO2 - GloMEEP</vt:lpstr>
      <vt:lpstr>'Checklist - Basic Office LNG'!Print_Area</vt:lpstr>
      <vt:lpstr>'Checklist - Ranking Office LNG'!Print_Area</vt:lpstr>
      <vt:lpstr>'Office - CO2 - GloMEEP'!Print_Area</vt:lpstr>
      <vt:lpstr>'Office - Total Score Review'!Print_Area</vt:lpstr>
      <vt:lpstr>'Checklist - Basic Office LNG'!Print_Titles</vt:lpstr>
      <vt:lpstr>'Checklist - Ranking Office LNG'!Print_Titles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2022-08-19T14:00:01Z</cp:lastPrinted>
  <dcterms:created xsi:type="dcterms:W3CDTF">2001-05-28T13:46:28Z</dcterms:created>
  <dcterms:modified xsi:type="dcterms:W3CDTF">2022-08-30T11:27:11Z</dcterms:modified>
</cp:coreProperties>
</file>