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BAE093FE-248A-4C9C-81AB-50C050422727}" xr6:coauthVersionLast="47" xr6:coauthVersionMax="47" xr10:uidLastSave="{00000000-0000-0000-0000-000000000000}"/>
  <bookViews>
    <workbookView xWindow="-120" yWindow="-120" windowWidth="25440" windowHeight="15390" tabRatio="945" xr2:uid="{00000000-000D-0000-FFFF-FFFF00000000}"/>
  </bookViews>
  <sheets>
    <sheet name="Checklist - Basic Office Supply" sheetId="16" r:id="rId1"/>
    <sheet name="Checklist - Ranking Office Supp" sheetId="25" r:id="rId2"/>
    <sheet name="Office - Total Score Review" sheetId="28" r:id="rId3"/>
    <sheet name="Office - CO2 - GloMEEP" sheetId="33" r:id="rId4"/>
  </sheets>
  <definedNames>
    <definedName name="_xlnm.Print_Area" localSheetId="0">'Checklist - Basic Office Supply'!$A$1:$Z$96</definedName>
    <definedName name="_xlnm.Print_Area" localSheetId="1">'Checklist - Ranking Office Supp'!$A$1:$AB$576</definedName>
    <definedName name="_xlnm.Print_Area" localSheetId="3">'Office - CO2 - GloMEEP'!$A$1:$E$74</definedName>
    <definedName name="_xlnm.Print_Area" localSheetId="2">'Office - Total Score Review'!$A$1:$AB$75</definedName>
    <definedName name="_xlnm.Print_Titles" localSheetId="0">'Checklist - Basic Office Supply'!$1:$3</definedName>
    <definedName name="_xlnm.Print_Titles" localSheetId="1">'Checklist - Ranking Office Supp'!$1:$3</definedName>
    <definedName name="_xlnm.Print_Titles" localSheetId="3">'Office - CO2 - GloMEEP'!$1:$1</definedName>
    <definedName name="_xlnm.Print_Titles" localSheetId="2">'Office - Total Score Review'!$1:$3</definedName>
    <definedName name="PropulsionImprovements" localSheetId="3">'Office - CO2 - GloMEEP'!$D$29</definedName>
    <definedName name="Z_FD0AFB41_F344_11D7_B106_0008C7076B3B_.wvu.PrintArea" localSheetId="0" hidden="1">'Checklist - Basic Office Supply'!$A$2:$W$96</definedName>
  </definedNames>
  <calcPr calcId="191029"/>
  <customWorkbookViews>
    <customWorkbookView name="Green Award - Persoonlijke weergave" guid="{FD0AFB41-F344-11D7-B106-0008C7076B3B}" mergeInterval="0" personalView="1" maximized="1" windowWidth="1020" windowHeight="623" tabRatio="821" activeSheetId="17"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7" i="25" l="1"/>
  <c r="Z115" i="25"/>
  <c r="AA115" i="25"/>
  <c r="U30" i="28" l="1"/>
  <c r="C30" i="28"/>
  <c r="B30" i="28"/>
  <c r="Z208" i="25"/>
  <c r="R30" i="28" s="1"/>
  <c r="AA207" i="25"/>
  <c r="Y207" i="25"/>
  <c r="AA206" i="25"/>
  <c r="Y206" i="25"/>
  <c r="AA205" i="25"/>
  <c r="Y205" i="25"/>
  <c r="AA204" i="25"/>
  <c r="Y204" i="25"/>
  <c r="Y208" i="25" l="1"/>
  <c r="O30" i="28" s="1"/>
  <c r="F390" i="25" l="1"/>
  <c r="AA388" i="25"/>
  <c r="Y388" i="25"/>
  <c r="X388" i="25"/>
  <c r="Z388" i="25" s="1"/>
  <c r="Y387" i="25"/>
  <c r="Y386" i="25"/>
  <c r="Y385" i="25"/>
  <c r="X385" i="25"/>
  <c r="X386" i="25" s="1"/>
  <c r="AA384" i="25"/>
  <c r="Z384" i="25"/>
  <c r="Y384" i="25"/>
  <c r="Y382" i="25"/>
  <c r="Y381" i="25"/>
  <c r="X381" i="25"/>
  <c r="AA381" i="25" s="1"/>
  <c r="AA380" i="25"/>
  <c r="Z380" i="25"/>
  <c r="Y380" i="25"/>
  <c r="AA385" i="25" l="1"/>
  <c r="Y389" i="25"/>
  <c r="Z385" i="25"/>
  <c r="Z386" i="25"/>
  <c r="X387" i="25"/>
  <c r="AA386" i="25"/>
  <c r="X382" i="25"/>
  <c r="Z381" i="25"/>
  <c r="AA340" i="25"/>
  <c r="Y340" i="25"/>
  <c r="AA387" i="25" l="1"/>
  <c r="Z387" i="25"/>
  <c r="Z382" i="25"/>
  <c r="AA382" i="25"/>
  <c r="Z389" i="25" l="1"/>
  <c r="Y570" i="25"/>
  <c r="AA570" i="25"/>
  <c r="Y566" i="25"/>
  <c r="AA566" i="25"/>
  <c r="Z222" i="25" l="1"/>
  <c r="Z223" i="25"/>
  <c r="Z221" i="25"/>
  <c r="Z220" i="25"/>
  <c r="AA221" i="25"/>
  <c r="AA222" i="25"/>
  <c r="AA223" i="25"/>
  <c r="AA220" i="25"/>
  <c r="AA226" i="25"/>
  <c r="Y226" i="25"/>
  <c r="AA225" i="25"/>
  <c r="Y225" i="25"/>
  <c r="Y223" i="25"/>
  <c r="Y222" i="25"/>
  <c r="Y221" i="25"/>
  <c r="Y220" i="25"/>
  <c r="AA219" i="25"/>
  <c r="Y219" i="25"/>
  <c r="AA217" i="25"/>
  <c r="Y217" i="25"/>
  <c r="AA215" i="25"/>
  <c r="Y215" i="25"/>
  <c r="AA212" i="25"/>
  <c r="Y212" i="25"/>
  <c r="Z227" i="25" l="1"/>
  <c r="Y227" i="25"/>
  <c r="U36" i="28"/>
  <c r="C36" i="28"/>
  <c r="B36" i="28"/>
  <c r="Y353" i="25"/>
  <c r="X353" i="25"/>
  <c r="AA353" i="25" s="1"/>
  <c r="Y352" i="25"/>
  <c r="X352" i="25"/>
  <c r="Z352" i="25" s="1"/>
  <c r="Y350" i="25"/>
  <c r="X350" i="25"/>
  <c r="Z350" i="25" s="1"/>
  <c r="AA348" i="25"/>
  <c r="Z348" i="25"/>
  <c r="Y348" i="25"/>
  <c r="AA346" i="25"/>
  <c r="Z346" i="25"/>
  <c r="Y346" i="25"/>
  <c r="U42" i="28"/>
  <c r="C42" i="28"/>
  <c r="B42" i="28"/>
  <c r="Z394" i="25"/>
  <c r="R42" i="28" s="1"/>
  <c r="AA393" i="25"/>
  <c r="Y393" i="25"/>
  <c r="Y394" i="25" s="1"/>
  <c r="O42" i="28" s="1"/>
  <c r="U63" i="28"/>
  <c r="C63" i="28"/>
  <c r="B63" i="28"/>
  <c r="Z561" i="25"/>
  <c r="AA560" i="25"/>
  <c r="Y560" i="25"/>
  <c r="AA559" i="25"/>
  <c r="Y559" i="25"/>
  <c r="AA557" i="25"/>
  <c r="Y557" i="25"/>
  <c r="AA556" i="25"/>
  <c r="Y556" i="25"/>
  <c r="AA555" i="25"/>
  <c r="Y555" i="25"/>
  <c r="AA553" i="25"/>
  <c r="Y553" i="25"/>
  <c r="AA552" i="25"/>
  <c r="Y552" i="25"/>
  <c r="AA551" i="25"/>
  <c r="Y551" i="25"/>
  <c r="AA162" i="25"/>
  <c r="Y162" i="25"/>
  <c r="AA161" i="25"/>
  <c r="Y161" i="25"/>
  <c r="AA159" i="25"/>
  <c r="Y159" i="25"/>
  <c r="AA158" i="25"/>
  <c r="Y158" i="25"/>
  <c r="AA156" i="25"/>
  <c r="Y156" i="25"/>
  <c r="AA154" i="25"/>
  <c r="Y154" i="25"/>
  <c r="AA152" i="25"/>
  <c r="Y152" i="25"/>
  <c r="AA149" i="25"/>
  <c r="Y149" i="25"/>
  <c r="AA148" i="25"/>
  <c r="Z148" i="25"/>
  <c r="Y148" i="25"/>
  <c r="AA147" i="25"/>
  <c r="Z147" i="25"/>
  <c r="Y147" i="25"/>
  <c r="C21" i="28"/>
  <c r="B21" i="28"/>
  <c r="Z58" i="25"/>
  <c r="AA57" i="25"/>
  <c r="Y57" i="25"/>
  <c r="AA56" i="25"/>
  <c r="Y56" i="25"/>
  <c r="AA55" i="25"/>
  <c r="Y55" i="25"/>
  <c r="AA54" i="25"/>
  <c r="Y54" i="25"/>
  <c r="AA53" i="25"/>
  <c r="Y53" i="25"/>
  <c r="AA52" i="25"/>
  <c r="Y52" i="25"/>
  <c r="AA51" i="25"/>
  <c r="Y51" i="25"/>
  <c r="AA50" i="25"/>
  <c r="Y50" i="25"/>
  <c r="AA49" i="25"/>
  <c r="Y49" i="25"/>
  <c r="AA48" i="25"/>
  <c r="Y48" i="25"/>
  <c r="AA47" i="25"/>
  <c r="Y47" i="25"/>
  <c r="Z163" i="25" l="1"/>
  <c r="Y354" i="25"/>
  <c r="O36" i="28" s="1"/>
  <c r="Y561" i="25"/>
  <c r="AA352" i="25"/>
  <c r="AA350" i="25"/>
  <c r="Z353" i="25"/>
  <c r="Z354" i="25" s="1"/>
  <c r="R36" i="28" s="1"/>
  <c r="Y163" i="25"/>
  <c r="Y58" i="25"/>
  <c r="Z575" i="25"/>
  <c r="R63" i="28" s="1"/>
  <c r="AA574" i="25"/>
  <c r="Y574" i="25"/>
  <c r="AA573" i="25"/>
  <c r="Y573" i="25"/>
  <c r="AA572" i="25"/>
  <c r="Y572" i="25"/>
  <c r="AA571" i="25"/>
  <c r="Y571" i="25"/>
  <c r="AA569" i="25"/>
  <c r="Y569" i="25"/>
  <c r="AA568" i="25"/>
  <c r="Y568" i="25"/>
  <c r="AA567" i="25"/>
  <c r="Y567" i="25"/>
  <c r="AA565" i="25"/>
  <c r="Y565" i="25"/>
  <c r="F144" i="25"/>
  <c r="U21" i="28" s="1"/>
  <c r="Z142" i="25"/>
  <c r="Y142" i="25"/>
  <c r="X142" i="25"/>
  <c r="AA142" i="25" s="1"/>
  <c r="Z141" i="25"/>
  <c r="Y141" i="25"/>
  <c r="X141" i="25"/>
  <c r="AA141" i="25" s="1"/>
  <c r="Z140" i="25"/>
  <c r="Y140" i="25"/>
  <c r="X140" i="25"/>
  <c r="AA140" i="25" s="1"/>
  <c r="Z139" i="25"/>
  <c r="Y139" i="25"/>
  <c r="X139" i="25"/>
  <c r="AA139" i="25" s="1"/>
  <c r="Z138" i="25"/>
  <c r="Y138" i="25"/>
  <c r="X138" i="25"/>
  <c r="AA138" i="25" s="1"/>
  <c r="AA137" i="25"/>
  <c r="Z137" i="25"/>
  <c r="Y137" i="25"/>
  <c r="Y575" i="25" l="1"/>
  <c r="O63" i="28" s="1"/>
  <c r="Z143" i="25"/>
  <c r="R21" i="28" s="1"/>
  <c r="Y143" i="25"/>
  <c r="O21" i="28" s="1"/>
  <c r="C49" i="28" l="1"/>
  <c r="B49" i="28"/>
  <c r="U48" i="28"/>
  <c r="C48" i="28"/>
  <c r="B48" i="28"/>
  <c r="C47" i="28"/>
  <c r="B47" i="28"/>
  <c r="U46" i="28"/>
  <c r="C46" i="28"/>
  <c r="B46" i="28"/>
  <c r="U39" i="28"/>
  <c r="C39" i="28"/>
  <c r="B39" i="28"/>
  <c r="U35" i="28"/>
  <c r="C35" i="28"/>
  <c r="B35" i="28"/>
  <c r="U34" i="28"/>
  <c r="C34" i="28"/>
  <c r="B34" i="28"/>
  <c r="C33" i="28"/>
  <c r="B33" i="28"/>
  <c r="C32" i="28"/>
  <c r="B32" i="28"/>
  <c r="U12" i="28"/>
  <c r="C12" i="28"/>
  <c r="B12" i="28"/>
  <c r="U8" i="28"/>
  <c r="C8" i="28"/>
  <c r="B8" i="28"/>
  <c r="F429" i="25"/>
  <c r="U47" i="28" s="1"/>
  <c r="AA336" i="25"/>
  <c r="AA337" i="25"/>
  <c r="AA335" i="25"/>
  <c r="AA327" i="25"/>
  <c r="AA328" i="25"/>
  <c r="AA329" i="25"/>
  <c r="AA330" i="25"/>
  <c r="AA331" i="25"/>
  <c r="AA326" i="25"/>
  <c r="AA318" i="25"/>
  <c r="AA319" i="25"/>
  <c r="AA320" i="25"/>
  <c r="AA321" i="25"/>
  <c r="AA322" i="25"/>
  <c r="AA317" i="25"/>
  <c r="AA305" i="25"/>
  <c r="AA306" i="25"/>
  <c r="AA307" i="25"/>
  <c r="AA308" i="25"/>
  <c r="AA309" i="25"/>
  <c r="AA310" i="25"/>
  <c r="AA311" i="25"/>
  <c r="AA312" i="25"/>
  <c r="AA304" i="25"/>
  <c r="AA293" i="25"/>
  <c r="AA294" i="25"/>
  <c r="AA295" i="25"/>
  <c r="AA296" i="25"/>
  <c r="AA297" i="25"/>
  <c r="AA298" i="25"/>
  <c r="AA299" i="25"/>
  <c r="AA300" i="25"/>
  <c r="AA292" i="25"/>
  <c r="AA283" i="25"/>
  <c r="AA284" i="25"/>
  <c r="AA285" i="25"/>
  <c r="AA286" i="25"/>
  <c r="AA282" i="25"/>
  <c r="AA269" i="25"/>
  <c r="AA270" i="25"/>
  <c r="AA268" i="25"/>
  <c r="D5" i="33"/>
  <c r="D4" i="33"/>
  <c r="D3" i="33"/>
  <c r="F454" i="25"/>
  <c r="U49" i="28" s="1"/>
  <c r="Z452" i="25"/>
  <c r="Y452" i="25"/>
  <c r="Z451" i="25"/>
  <c r="Y451" i="25"/>
  <c r="Y450" i="25"/>
  <c r="X450" i="25"/>
  <c r="AA451" i="25" s="1"/>
  <c r="Y448" i="25"/>
  <c r="X448" i="25"/>
  <c r="Z448" i="25" s="1"/>
  <c r="Y447" i="25"/>
  <c r="X447" i="25"/>
  <c r="Z447" i="25" s="1"/>
  <c r="Y446" i="25"/>
  <c r="X446" i="25"/>
  <c r="Z446" i="25" s="1"/>
  <c r="Y445" i="25"/>
  <c r="X445" i="25"/>
  <c r="Z445" i="25" s="1"/>
  <c r="Y444" i="25"/>
  <c r="X444" i="25"/>
  <c r="Z444" i="25" s="1"/>
  <c r="Y443" i="25"/>
  <c r="X443" i="25"/>
  <c r="Z443" i="25" s="1"/>
  <c r="AA442" i="25"/>
  <c r="Z442" i="25"/>
  <c r="Y442" i="25"/>
  <c r="Z438" i="25"/>
  <c r="R48" i="28" s="1"/>
  <c r="AA437" i="25"/>
  <c r="Y437" i="25"/>
  <c r="AA436" i="25"/>
  <c r="Y436" i="25"/>
  <c r="AA434" i="25"/>
  <c r="Y434" i="25"/>
  <c r="AA433" i="25"/>
  <c r="Y433" i="25"/>
  <c r="AA432" i="25"/>
  <c r="Y432" i="25"/>
  <c r="Y427" i="25"/>
  <c r="Y425" i="25"/>
  <c r="X425" i="25"/>
  <c r="Z425" i="25" s="1"/>
  <c r="AA424" i="25"/>
  <c r="Z424" i="25"/>
  <c r="Y424" i="25"/>
  <c r="Z420" i="25"/>
  <c r="R46" i="28" s="1"/>
  <c r="AA419" i="25"/>
  <c r="Y419" i="25"/>
  <c r="AA418" i="25"/>
  <c r="Y418" i="25"/>
  <c r="AA417" i="25"/>
  <c r="Y417" i="25"/>
  <c r="AA370" i="25"/>
  <c r="Y370" i="25"/>
  <c r="Y368" i="25"/>
  <c r="X368" i="25"/>
  <c r="Z368" i="25" s="1"/>
  <c r="Y367" i="25"/>
  <c r="X367" i="25"/>
  <c r="Z367" i="25" s="1"/>
  <c r="AA366" i="25"/>
  <c r="Z366" i="25"/>
  <c r="Y366" i="25"/>
  <c r="AA339" i="25"/>
  <c r="AA338" i="25"/>
  <c r="AA333" i="25"/>
  <c r="Y333" i="25"/>
  <c r="AA332" i="25"/>
  <c r="AA324" i="25"/>
  <c r="Y324" i="25"/>
  <c r="AA323" i="25"/>
  <c r="AA315" i="25"/>
  <c r="Y315" i="25"/>
  <c r="AA313" i="25"/>
  <c r="AA302" i="25"/>
  <c r="Y302" i="25"/>
  <c r="AA301" i="25"/>
  <c r="AA290" i="25"/>
  <c r="Y290" i="25"/>
  <c r="AA288" i="25"/>
  <c r="Z288" i="25"/>
  <c r="Y288" i="25"/>
  <c r="AA287" i="25"/>
  <c r="Z287" i="25"/>
  <c r="Y287" i="25"/>
  <c r="AA280" i="25"/>
  <c r="Z280" i="25"/>
  <c r="Y280" i="25"/>
  <c r="AA277" i="25"/>
  <c r="Z277" i="25"/>
  <c r="Y277" i="25"/>
  <c r="AA276" i="25"/>
  <c r="Z276" i="25"/>
  <c r="Y276" i="25"/>
  <c r="AA275" i="25"/>
  <c r="Z275" i="25"/>
  <c r="Y275" i="25"/>
  <c r="Z271" i="25"/>
  <c r="R34" i="28" s="1"/>
  <c r="AA266" i="25"/>
  <c r="Y266" i="25"/>
  <c r="Y271" i="25" s="1"/>
  <c r="O34" i="28" s="1"/>
  <c r="F264" i="25"/>
  <c r="U33" i="28" s="1"/>
  <c r="Y262" i="25"/>
  <c r="X262" i="25"/>
  <c r="Z262" i="25" s="1"/>
  <c r="AA261" i="25"/>
  <c r="Z261" i="25"/>
  <c r="Y261" i="25"/>
  <c r="Y260" i="25"/>
  <c r="X260" i="25"/>
  <c r="Z260" i="25" s="1"/>
  <c r="Y259" i="25"/>
  <c r="X259" i="25"/>
  <c r="Z259" i="25" s="1"/>
  <c r="AA258" i="25"/>
  <c r="Z258" i="25"/>
  <c r="Y258" i="25"/>
  <c r="Y255" i="25"/>
  <c r="X255" i="25"/>
  <c r="AA255" i="25" s="1"/>
  <c r="AA253" i="25"/>
  <c r="Z253" i="25"/>
  <c r="Y253" i="25"/>
  <c r="F250" i="25"/>
  <c r="U32" i="28" s="1"/>
  <c r="Y248" i="25"/>
  <c r="X248" i="25"/>
  <c r="AA248" i="25" s="1"/>
  <c r="Y247" i="25"/>
  <c r="X247" i="25"/>
  <c r="AA247" i="25" s="1"/>
  <c r="AA246" i="25"/>
  <c r="Z246" i="25"/>
  <c r="Y246" i="25"/>
  <c r="Y244" i="25"/>
  <c r="X244" i="25"/>
  <c r="AA244" i="25" s="1"/>
  <c r="Y243" i="25"/>
  <c r="X243" i="25"/>
  <c r="Z243" i="25" s="1"/>
  <c r="AA242" i="25"/>
  <c r="Z242" i="25"/>
  <c r="Y242" i="25"/>
  <c r="Y239" i="25"/>
  <c r="X239" i="25"/>
  <c r="AA239" i="25" s="1"/>
  <c r="Y233" i="25"/>
  <c r="X233" i="25"/>
  <c r="Z239" i="25" s="1"/>
  <c r="AA231" i="25"/>
  <c r="Z231" i="25"/>
  <c r="Y231" i="25"/>
  <c r="Z90" i="25"/>
  <c r="R12" i="28" s="1"/>
  <c r="AA89" i="25"/>
  <c r="Y89" i="25"/>
  <c r="AA87" i="25"/>
  <c r="Y87" i="25"/>
  <c r="AA86" i="25"/>
  <c r="Y86" i="25"/>
  <c r="AA84" i="25"/>
  <c r="Y84" i="25"/>
  <c r="AA83" i="25"/>
  <c r="Y83" i="25"/>
  <c r="AA82" i="25"/>
  <c r="Y82" i="25"/>
  <c r="AA79" i="25"/>
  <c r="Y79" i="25"/>
  <c r="AA78" i="25"/>
  <c r="Y78" i="25"/>
  <c r="AA77" i="25"/>
  <c r="Y77" i="25"/>
  <c r="AA76" i="25"/>
  <c r="Y76" i="25"/>
  <c r="AA75" i="25"/>
  <c r="Y75" i="25"/>
  <c r="Z33" i="25"/>
  <c r="R8" i="28" s="1"/>
  <c r="AA32" i="25"/>
  <c r="Y32" i="25"/>
  <c r="AA31" i="25"/>
  <c r="Y31" i="25"/>
  <c r="Z341" i="25" l="1"/>
  <c r="Y341" i="25"/>
  <c r="AA447" i="25"/>
  <c r="AA235" i="25"/>
  <c r="AA445" i="25"/>
  <c r="AA237" i="25"/>
  <c r="AA236" i="25"/>
  <c r="Y428" i="25"/>
  <c r="O47" i="28" s="1"/>
  <c r="AA450" i="25"/>
  <c r="AA448" i="25"/>
  <c r="Y438" i="25"/>
  <c r="O48" i="28" s="1"/>
  <c r="AA444" i="25"/>
  <c r="AA446" i="25"/>
  <c r="AA443" i="25"/>
  <c r="Y453" i="25"/>
  <c r="O49" i="28" s="1"/>
  <c r="Z450" i="25"/>
  <c r="Z453" i="25" s="1"/>
  <c r="R49" i="28" s="1"/>
  <c r="AA452" i="25"/>
  <c r="AA368" i="25"/>
  <c r="Y420" i="25"/>
  <c r="O46" i="28" s="1"/>
  <c r="AA425" i="25"/>
  <c r="AA427" i="25"/>
  <c r="Z428" i="25"/>
  <c r="R47" i="28" s="1"/>
  <c r="AA260" i="25"/>
  <c r="AA262" i="25"/>
  <c r="R35" i="28"/>
  <c r="Y371" i="25"/>
  <c r="O39" i="28" s="1"/>
  <c r="AA367" i="25"/>
  <c r="Z371" i="25"/>
  <c r="R39" i="28" s="1"/>
  <c r="O35" i="28"/>
  <c r="Y249" i="25"/>
  <c r="O32" i="28" s="1"/>
  <c r="Z255" i="25"/>
  <c r="Z263" i="25" s="1"/>
  <c r="R33" i="28" s="1"/>
  <c r="Y33" i="25"/>
  <c r="O8" i="28" s="1"/>
  <c r="Y90" i="25"/>
  <c r="O12" i="28" s="1"/>
  <c r="AA243" i="25"/>
  <c r="AA259" i="25"/>
  <c r="Y263" i="25"/>
  <c r="O33" i="28" s="1"/>
  <c r="Z248" i="25"/>
  <c r="Z233" i="25"/>
  <c r="Z244" i="25"/>
  <c r="AA233" i="25"/>
  <c r="Z247" i="25"/>
  <c r="Z249" i="25" l="1"/>
  <c r="R32" i="28" s="1"/>
  <c r="U10" i="28" l="1"/>
  <c r="C10" i="28"/>
  <c r="B10" i="28"/>
  <c r="R10" i="28"/>
  <c r="U7" i="28"/>
  <c r="Z28" i="25"/>
  <c r="R7" i="28" s="1"/>
  <c r="AA27" i="25"/>
  <c r="Y27" i="25"/>
  <c r="AA26" i="25"/>
  <c r="Y26" i="25"/>
  <c r="AA25" i="25"/>
  <c r="Y25" i="25"/>
  <c r="AA24" i="25"/>
  <c r="Y24" i="25"/>
  <c r="AA23" i="25"/>
  <c r="Y23" i="25"/>
  <c r="O10" i="28" l="1"/>
  <c r="Y28" i="25"/>
  <c r="O7" i="28" s="1"/>
  <c r="B25" i="28" l="1"/>
  <c r="U25" i="28"/>
  <c r="C25" i="28"/>
  <c r="B24" i="28"/>
  <c r="C24" i="28"/>
  <c r="U18" i="28"/>
  <c r="B18" i="28"/>
  <c r="B7" i="28"/>
  <c r="C18" i="28"/>
  <c r="F539" i="25"/>
  <c r="AA536" i="25"/>
  <c r="Z536" i="25"/>
  <c r="Y536" i="25"/>
  <c r="AA532" i="25"/>
  <c r="Z532" i="25"/>
  <c r="Y532" i="25"/>
  <c r="AA531" i="25"/>
  <c r="Z531" i="25"/>
  <c r="Y531" i="25"/>
  <c r="AA184" i="25" l="1"/>
  <c r="Z169" i="25" l="1"/>
  <c r="Z168" i="25"/>
  <c r="Z167" i="25"/>
  <c r="F171" i="25" l="1"/>
  <c r="U24" i="28" s="1"/>
  <c r="AA169" i="25"/>
  <c r="AA168" i="25"/>
  <c r="AA167" i="25"/>
  <c r="Z170" i="25"/>
  <c r="R24" i="28" s="1"/>
  <c r="Y169" i="25"/>
  <c r="Y168" i="25"/>
  <c r="Y167" i="25"/>
  <c r="Y170" i="25" l="1"/>
  <c r="O24" i="28" s="1"/>
  <c r="Z184" i="25" l="1"/>
  <c r="Z537" i="25" l="1"/>
  <c r="Z535" i="25"/>
  <c r="Z534" i="25"/>
  <c r="Z533" i="25"/>
  <c r="Z530" i="25"/>
  <c r="Z529" i="25"/>
  <c r="AA535" i="25"/>
  <c r="AA529" i="25"/>
  <c r="AA537" i="25"/>
  <c r="AA534" i="25"/>
  <c r="AA533" i="25"/>
  <c r="AA530" i="25"/>
  <c r="Y535" i="25"/>
  <c r="Z538" i="25" l="1"/>
  <c r="Y529" i="25"/>
  <c r="AA528" i="25"/>
  <c r="Y533" i="25"/>
  <c r="Y530" i="25"/>
  <c r="Y534" i="25"/>
  <c r="AA527" i="25"/>
  <c r="Y527" i="25"/>
  <c r="Y537" i="25"/>
  <c r="Z481" i="25"/>
  <c r="Y476" i="25"/>
  <c r="AA476" i="25"/>
  <c r="Y477" i="25"/>
  <c r="AA477" i="25"/>
  <c r="Y478" i="25"/>
  <c r="AA478" i="25"/>
  <c r="Y479" i="25"/>
  <c r="AA479" i="25"/>
  <c r="Y480" i="25"/>
  <c r="AA480" i="25"/>
  <c r="AA197" i="25"/>
  <c r="Y197" i="25"/>
  <c r="AA196" i="25"/>
  <c r="Y196" i="25"/>
  <c r="Y198" i="25"/>
  <c r="AA198" i="25"/>
  <c r="Y199" i="25"/>
  <c r="AA199" i="25"/>
  <c r="AA195" i="25"/>
  <c r="Y195" i="25"/>
  <c r="Z190" i="25"/>
  <c r="Z189" i="25"/>
  <c r="Z188" i="25"/>
  <c r="Z187" i="25"/>
  <c r="Z186" i="25"/>
  <c r="Z185" i="25"/>
  <c r="AA190" i="25"/>
  <c r="AA189" i="25"/>
  <c r="AA188" i="25"/>
  <c r="AA187" i="25"/>
  <c r="AA186" i="25"/>
  <c r="AA185" i="25"/>
  <c r="Y186" i="25"/>
  <c r="Y187" i="25"/>
  <c r="Y185" i="25"/>
  <c r="Y188" i="25"/>
  <c r="Y189" i="25"/>
  <c r="Z177" i="25"/>
  <c r="R25" i="28" s="1"/>
  <c r="AA176" i="25"/>
  <c r="Y176" i="25"/>
  <c r="AA175" i="25"/>
  <c r="Y175" i="25"/>
  <c r="AA174" i="25"/>
  <c r="Y174" i="25"/>
  <c r="AA173" i="25"/>
  <c r="Y173" i="25"/>
  <c r="Z125" i="25"/>
  <c r="R18" i="28" s="1"/>
  <c r="AA124" i="25"/>
  <c r="Y124" i="25"/>
  <c r="AA123" i="25"/>
  <c r="Y123" i="25"/>
  <c r="Y125" i="25" l="1"/>
  <c r="O18" i="28" s="1"/>
  <c r="Y481" i="25"/>
  <c r="Y177" i="25"/>
  <c r="O25" i="28" s="1"/>
  <c r="U40" i="28" l="1"/>
  <c r="F112" i="25" l="1"/>
  <c r="Z110" i="25"/>
  <c r="Z109" i="25"/>
  <c r="AA109" i="25"/>
  <c r="Z401" i="25" l="1"/>
  <c r="AA400" i="25"/>
  <c r="Y400" i="25"/>
  <c r="AA399" i="25"/>
  <c r="Y399" i="25"/>
  <c r="AA398" i="25"/>
  <c r="Y398" i="25"/>
  <c r="AA545" i="25" l="1"/>
  <c r="Y545" i="25"/>
  <c r="B58" i="28" l="1"/>
  <c r="C58" i="28"/>
  <c r="B40" i="28"/>
  <c r="C40" i="28"/>
  <c r="U31" i="28"/>
  <c r="C31" i="28"/>
  <c r="B31" i="28"/>
  <c r="B15" i="28"/>
  <c r="U15" i="28"/>
  <c r="C15" i="28"/>
  <c r="U11" i="28"/>
  <c r="C11" i="28"/>
  <c r="B11" i="28"/>
  <c r="B9" i="28"/>
  <c r="U9" i="28"/>
  <c r="C9" i="28"/>
  <c r="C14" i="28"/>
  <c r="AA522" i="25" l="1"/>
  <c r="Y522" i="25"/>
  <c r="AA521" i="25"/>
  <c r="Y521" i="25"/>
  <c r="AA520" i="25"/>
  <c r="Y520" i="25"/>
  <c r="Z105" i="25" l="1"/>
  <c r="AA100" i="25"/>
  <c r="Y100" i="25"/>
  <c r="AA99" i="25"/>
  <c r="Y99" i="25"/>
  <c r="Z376" i="25" l="1"/>
  <c r="R40" i="28" s="1"/>
  <c r="AA375" i="25"/>
  <c r="Y375" i="25"/>
  <c r="AA374" i="25"/>
  <c r="Y374" i="25"/>
  <c r="Y376" i="25" l="1"/>
  <c r="O40" i="28" s="1"/>
  <c r="Z116" i="25" l="1"/>
  <c r="Y115" i="25"/>
  <c r="AA114" i="25"/>
  <c r="Y114" i="25"/>
  <c r="AA110" i="25" l="1"/>
  <c r="Z111" i="25" l="1"/>
  <c r="R15" i="28" s="1"/>
  <c r="Y110" i="25"/>
  <c r="Y109" i="25"/>
  <c r="AA104" i="25"/>
  <c r="Y104" i="25"/>
  <c r="AA103" i="25"/>
  <c r="Y103" i="25"/>
  <c r="AA102" i="25"/>
  <c r="Y102" i="25"/>
  <c r="AA101" i="25"/>
  <c r="Y101" i="25"/>
  <c r="AA98" i="25"/>
  <c r="Y98" i="25"/>
  <c r="AA97" i="25"/>
  <c r="Y97" i="25"/>
  <c r="AA96" i="25"/>
  <c r="Y96" i="25"/>
  <c r="AA95" i="25"/>
  <c r="Y95" i="25"/>
  <c r="AA94" i="25"/>
  <c r="Y94" i="25"/>
  <c r="Y79" i="16"/>
  <c r="Y111" i="25" l="1"/>
  <c r="O15" i="28" s="1"/>
  <c r="AA546" i="25" l="1"/>
  <c r="Y546" i="25"/>
  <c r="AA544" i="25"/>
  <c r="Y544" i="25"/>
  <c r="AA543" i="25"/>
  <c r="Y543" i="25"/>
  <c r="AA542" i="25"/>
  <c r="Y542" i="25"/>
  <c r="AA541" i="25"/>
  <c r="Y541" i="25"/>
  <c r="AA526" i="25" l="1"/>
  <c r="Y526" i="25"/>
  <c r="AA525" i="25" l="1"/>
  <c r="Y525" i="25"/>
  <c r="AA524" i="25"/>
  <c r="Y524" i="25"/>
  <c r="AA523" i="25"/>
  <c r="Y523" i="25"/>
  <c r="AA519" i="25"/>
  <c r="Y519" i="25"/>
  <c r="AA518" i="25"/>
  <c r="Y518" i="25"/>
  <c r="AA517" i="25"/>
  <c r="Y517" i="25"/>
  <c r="AA516" i="25"/>
  <c r="Y516" i="25"/>
  <c r="AA515" i="25"/>
  <c r="Y515" i="25"/>
  <c r="AA511" i="25" l="1"/>
  <c r="Y511" i="25"/>
  <c r="AA510" i="25"/>
  <c r="Y510" i="25"/>
  <c r="AA509" i="25"/>
  <c r="Y509" i="25"/>
  <c r="AA508" i="25"/>
  <c r="Y508" i="25"/>
  <c r="AA507" i="25"/>
  <c r="Y507" i="25"/>
  <c r="AA506" i="25"/>
  <c r="Y506" i="25"/>
  <c r="AA505" i="25"/>
  <c r="Y505" i="25"/>
  <c r="R31" i="28" l="1"/>
  <c r="Y96" i="16" l="1"/>
  <c r="Y95" i="16"/>
  <c r="Z71" i="25"/>
  <c r="R11" i="28" s="1"/>
  <c r="AA70" i="25"/>
  <c r="Y70" i="25"/>
  <c r="AA69" i="25"/>
  <c r="Y69" i="25"/>
  <c r="AA68" i="25"/>
  <c r="Y68" i="25"/>
  <c r="AA67" i="25"/>
  <c r="Y67" i="25"/>
  <c r="AA65" i="25"/>
  <c r="Y65" i="25"/>
  <c r="AA64" i="25"/>
  <c r="Y64" i="25"/>
  <c r="AA63" i="25"/>
  <c r="Y63" i="25"/>
  <c r="AA62" i="25"/>
  <c r="Y62" i="25"/>
  <c r="Y83" i="16"/>
  <c r="Y82" i="16"/>
  <c r="O31" i="28" l="1"/>
  <c r="Y71" i="25"/>
  <c r="Z493" i="25"/>
  <c r="R55" i="28" s="1"/>
  <c r="U5" i="28"/>
  <c r="U6" i="28"/>
  <c r="U14" i="28"/>
  <c r="U16" i="28"/>
  <c r="U17" i="28"/>
  <c r="U20" i="28"/>
  <c r="U22" i="28"/>
  <c r="U26" i="28"/>
  <c r="U27" i="28"/>
  <c r="U28" i="28"/>
  <c r="U37" i="28"/>
  <c r="U38" i="28"/>
  <c r="U41" i="28"/>
  <c r="U43" i="28"/>
  <c r="U44" i="28"/>
  <c r="U45" i="28"/>
  <c r="U51" i="28"/>
  <c r="U52" i="28"/>
  <c r="U53" i="28"/>
  <c r="U54" i="28"/>
  <c r="U55" i="28"/>
  <c r="U57" i="28"/>
  <c r="U58" i="28"/>
  <c r="U59" i="28"/>
  <c r="U60" i="28"/>
  <c r="U61" i="28"/>
  <c r="Z15" i="25"/>
  <c r="R5" i="28" s="1"/>
  <c r="R6" i="28"/>
  <c r="Z44" i="25"/>
  <c r="R9" i="28" s="1"/>
  <c r="R14" i="28"/>
  <c r="R16" i="28"/>
  <c r="Z120" i="25"/>
  <c r="R17" i="28" s="1"/>
  <c r="Z134" i="25"/>
  <c r="R20" i="28" s="1"/>
  <c r="R22" i="28"/>
  <c r="Z181" i="25"/>
  <c r="R26" i="28" s="1"/>
  <c r="Z191" i="25"/>
  <c r="R27" i="28" s="1"/>
  <c r="Z200" i="25"/>
  <c r="R28" i="28" s="1"/>
  <c r="Z358" i="25"/>
  <c r="R37" i="28" s="1"/>
  <c r="Z362" i="25"/>
  <c r="R38" i="28" s="1"/>
  <c r="R41" i="28"/>
  <c r="R43" i="28"/>
  <c r="Z405" i="25"/>
  <c r="R44" i="28" s="1"/>
  <c r="Z414" i="25"/>
  <c r="R45" i="28" s="1"/>
  <c r="Z463" i="25"/>
  <c r="R51" i="28" s="1"/>
  <c r="Z473" i="25"/>
  <c r="R52" i="28" s="1"/>
  <c r="R53" i="28"/>
  <c r="Z486" i="25"/>
  <c r="R54" i="28" s="1"/>
  <c r="R57" i="28"/>
  <c r="Z512" i="25"/>
  <c r="R58" i="28" s="1"/>
  <c r="R59" i="28"/>
  <c r="Z547" i="25"/>
  <c r="R60" i="28" s="1"/>
  <c r="R61" i="28"/>
  <c r="Y6" i="25"/>
  <c r="Y7" i="25"/>
  <c r="Y8" i="25"/>
  <c r="Y9" i="25"/>
  <c r="Y10" i="25"/>
  <c r="Y11" i="25"/>
  <c r="Y12" i="25"/>
  <c r="Y13" i="25"/>
  <c r="Y14" i="25"/>
  <c r="Y18" i="25"/>
  <c r="Y19" i="25"/>
  <c r="Y36" i="25"/>
  <c r="Y37" i="25"/>
  <c r="Y38" i="25"/>
  <c r="Y39" i="25"/>
  <c r="Y40" i="25"/>
  <c r="Y41" i="25"/>
  <c r="Y42" i="25"/>
  <c r="Y43" i="25"/>
  <c r="Y119" i="25"/>
  <c r="Y120" i="25" s="1"/>
  <c r="O17" i="28" s="1"/>
  <c r="Y129" i="25"/>
  <c r="Y130" i="25"/>
  <c r="Y131" i="25"/>
  <c r="Y132" i="25"/>
  <c r="Y133" i="25"/>
  <c r="Y180" i="25"/>
  <c r="Y184" i="25"/>
  <c r="Y190" i="25"/>
  <c r="Y194" i="25"/>
  <c r="Y357" i="25"/>
  <c r="Y358" i="25" s="1"/>
  <c r="O37" i="28" s="1"/>
  <c r="Y361" i="25"/>
  <c r="Y362" i="25" s="1"/>
  <c r="O38" i="28" s="1"/>
  <c r="Y404" i="25"/>
  <c r="Y405" i="25" s="1"/>
  <c r="O44" i="28" s="1"/>
  <c r="Y408" i="25"/>
  <c r="Y409" i="25"/>
  <c r="Y410" i="25"/>
  <c r="Y411" i="25"/>
  <c r="Y412" i="25"/>
  <c r="Y413" i="25"/>
  <c r="Y457" i="25"/>
  <c r="Y458" i="25"/>
  <c r="Y459" i="25"/>
  <c r="Y460" i="25"/>
  <c r="Y461" i="25"/>
  <c r="Y462" i="25"/>
  <c r="Y466" i="25"/>
  <c r="Y467" i="25"/>
  <c r="Y468" i="25"/>
  <c r="Y469" i="25"/>
  <c r="Y470" i="25"/>
  <c r="Y471" i="25"/>
  <c r="Y472" i="25"/>
  <c r="Y484" i="25"/>
  <c r="Y485" i="25"/>
  <c r="Y489" i="25"/>
  <c r="Y490" i="25"/>
  <c r="Y491" i="25"/>
  <c r="Y492" i="25"/>
  <c r="Y497" i="25"/>
  <c r="Y499" i="25"/>
  <c r="Y500" i="25"/>
  <c r="Y501" i="25"/>
  <c r="C29" i="28"/>
  <c r="B29" i="28"/>
  <c r="C61" i="28"/>
  <c r="B61" i="28"/>
  <c r="AA10" i="25"/>
  <c r="B4" i="28"/>
  <c r="B13" i="28"/>
  <c r="B19" i="28"/>
  <c r="B23" i="28"/>
  <c r="B50" i="28"/>
  <c r="B56" i="28"/>
  <c r="B62" i="28"/>
  <c r="B20" i="28"/>
  <c r="B22" i="28"/>
  <c r="B60" i="28"/>
  <c r="B59" i="28"/>
  <c r="B57" i="28"/>
  <c r="B55" i="28"/>
  <c r="B54" i="28"/>
  <c r="B52" i="28"/>
  <c r="B53" i="28"/>
  <c r="B51" i="28"/>
  <c r="B45" i="28"/>
  <c r="B44" i="28"/>
  <c r="B43" i="28"/>
  <c r="B41" i="28"/>
  <c r="B38" i="28"/>
  <c r="B37" i="28"/>
  <c r="B28" i="28"/>
  <c r="B27" i="28"/>
  <c r="B26" i="28"/>
  <c r="B17" i="28"/>
  <c r="B16" i="28"/>
  <c r="B14" i="28"/>
  <c r="B6" i="28"/>
  <c r="B5" i="28"/>
  <c r="C62" i="28"/>
  <c r="C60" i="28"/>
  <c r="C59" i="28"/>
  <c r="C57" i="28"/>
  <c r="C55" i="28"/>
  <c r="C54" i="28"/>
  <c r="C53" i="28"/>
  <c r="C52" i="28"/>
  <c r="C51" i="28"/>
  <c r="C45" i="28"/>
  <c r="C44" i="28"/>
  <c r="C43" i="28"/>
  <c r="C41" i="28"/>
  <c r="C38" i="28"/>
  <c r="C37" i="28"/>
  <c r="C28" i="28"/>
  <c r="C27" i="28"/>
  <c r="C26" i="28"/>
  <c r="C22" i="28"/>
  <c r="C20" i="28"/>
  <c r="C17" i="28"/>
  <c r="C16" i="28"/>
  <c r="C7" i="28"/>
  <c r="C6" i="28"/>
  <c r="C5" i="28"/>
  <c r="C56" i="28"/>
  <c r="C50" i="28"/>
  <c r="C23" i="28"/>
  <c r="C19" i="28"/>
  <c r="C13" i="28"/>
  <c r="AA14" i="25"/>
  <c r="AA13" i="25"/>
  <c r="AA12" i="25"/>
  <c r="AA11" i="25"/>
  <c r="AA9" i="25"/>
  <c r="AA8" i="25"/>
  <c r="AA7" i="25"/>
  <c r="AA6" i="25"/>
  <c r="C4" i="28"/>
  <c r="AA492" i="25"/>
  <c r="AA491" i="25"/>
  <c r="AA490" i="25"/>
  <c r="AA489" i="25"/>
  <c r="Z1" i="28"/>
  <c r="D1" i="28"/>
  <c r="A1" i="28"/>
  <c r="AA485" i="25"/>
  <c r="AA484" i="25"/>
  <c r="AA472" i="25"/>
  <c r="AA471" i="25"/>
  <c r="AA470" i="25"/>
  <c r="AA469" i="25"/>
  <c r="AA468" i="25"/>
  <c r="AA467" i="25"/>
  <c r="AA466" i="25"/>
  <c r="AA462" i="25"/>
  <c r="AA461" i="25"/>
  <c r="AA460" i="25"/>
  <c r="AA459" i="25"/>
  <c r="AA458" i="25"/>
  <c r="AA457" i="25"/>
  <c r="Z1" i="25"/>
  <c r="D1" i="25"/>
  <c r="A1" i="25"/>
  <c r="AA404" i="25"/>
  <c r="AA413" i="25"/>
  <c r="AA194" i="25"/>
  <c r="AA180" i="25"/>
  <c r="AA412" i="25"/>
  <c r="AA411" i="25"/>
  <c r="AA410" i="25"/>
  <c r="AA409" i="25"/>
  <c r="AA408" i="25"/>
  <c r="AA361" i="25"/>
  <c r="AA357" i="25"/>
  <c r="AA129" i="25"/>
  <c r="AA501" i="25"/>
  <c r="AA500" i="25"/>
  <c r="AA499" i="25"/>
  <c r="AA497" i="25"/>
  <c r="AA133" i="25"/>
  <c r="AA132" i="25"/>
  <c r="AA131" i="25"/>
  <c r="AA130" i="25"/>
  <c r="AA119" i="25"/>
  <c r="AA43" i="25"/>
  <c r="AA42" i="25"/>
  <c r="AA41" i="25"/>
  <c r="AA40" i="25"/>
  <c r="AA39" i="25"/>
  <c r="AA38" i="25"/>
  <c r="AA37" i="25"/>
  <c r="AA36" i="25"/>
  <c r="AA19" i="25"/>
  <c r="AA18" i="25"/>
  <c r="Y93" i="16"/>
  <c r="Y92" i="16"/>
  <c r="Y91" i="16"/>
  <c r="Y90" i="16"/>
  <c r="Y89" i="16"/>
  <c r="Y88" i="16"/>
  <c r="Y86" i="16"/>
  <c r="Y76" i="16"/>
  <c r="Y74" i="16"/>
  <c r="Y70" i="16"/>
  <c r="Y69" i="16"/>
  <c r="Y68" i="16"/>
  <c r="Y67" i="16"/>
  <c r="Y66" i="16"/>
  <c r="Y64" i="16"/>
  <c r="Y63" i="16"/>
  <c r="Y62" i="16"/>
  <c r="Y61" i="16"/>
  <c r="Y59" i="16"/>
  <c r="Y58" i="16"/>
  <c r="Y57" i="16"/>
  <c r="Y56" i="16"/>
  <c r="Y55" i="16"/>
  <c r="Y54" i="16"/>
  <c r="Y52" i="16"/>
  <c r="Y51" i="16"/>
  <c r="Y50" i="16"/>
  <c r="Y49" i="16"/>
  <c r="Y48" i="16"/>
  <c r="Y46" i="16"/>
  <c r="Y45" i="16"/>
  <c r="Y44" i="16"/>
  <c r="Y43" i="16"/>
  <c r="Y41" i="16"/>
  <c r="Y40" i="16"/>
  <c r="Y38" i="16"/>
  <c r="Y37" i="16"/>
  <c r="Y36" i="16"/>
  <c r="Y35" i="16"/>
  <c r="Y34" i="16"/>
  <c r="Y33" i="16"/>
  <c r="Y32" i="16"/>
  <c r="Y31" i="16"/>
  <c r="Y30" i="16"/>
  <c r="Y29" i="16"/>
  <c r="Y28" i="16"/>
  <c r="Y27" i="16"/>
  <c r="Y26" i="16"/>
  <c r="Y25" i="16"/>
  <c r="Y24" i="16"/>
  <c r="Y22" i="16"/>
  <c r="Y21" i="16"/>
  <c r="Y20" i="16"/>
  <c r="Y18" i="16"/>
  <c r="Y17" i="16"/>
  <c r="Y15" i="16"/>
  <c r="Y14" i="16"/>
  <c r="Y13" i="16"/>
  <c r="Y12" i="16"/>
  <c r="Y10" i="16"/>
  <c r="Y9" i="16"/>
  <c r="Y8" i="16"/>
  <c r="Y6" i="16"/>
  <c r="U64" i="28" l="1"/>
  <c r="O11" i="28"/>
  <c r="Y502" i="25"/>
  <c r="O57" i="28" s="1"/>
  <c r="Y486" i="25"/>
  <c r="O54" i="28" s="1"/>
  <c r="Y512" i="25"/>
  <c r="O58" i="28" s="1"/>
  <c r="O61" i="28"/>
  <c r="O53" i="28"/>
  <c r="Y473" i="25"/>
  <c r="O52" i="28" s="1"/>
  <c r="Y463" i="25"/>
  <c r="O51" i="28" s="1"/>
  <c r="Y200" i="25"/>
  <c r="O28" i="28" s="1"/>
  <c r="Y547" i="25"/>
  <c r="O60" i="28" s="1"/>
  <c r="Y414" i="25"/>
  <c r="O45" i="28" s="1"/>
  <c r="O41" i="28"/>
  <c r="Y134" i="25"/>
  <c r="O20" i="28" s="1"/>
  <c r="Y44" i="25"/>
  <c r="O9" i="28" s="1"/>
  <c r="Y20" i="25"/>
  <c r="O6" i="28" s="1"/>
  <c r="Y493" i="25"/>
  <c r="O55" i="28" s="1"/>
  <c r="O22" i="28"/>
  <c r="Y15" i="25"/>
  <c r="O5" i="28" s="1"/>
  <c r="Y116" i="25"/>
  <c r="O16" i="28" s="1"/>
  <c r="Y401" i="25"/>
  <c r="O43" i="28" s="1"/>
  <c r="Y191" i="25"/>
  <c r="O27" i="28" s="1"/>
  <c r="Y538" i="25"/>
  <c r="O59" i="28" s="1"/>
  <c r="Y181" i="25"/>
  <c r="O26" i="28" s="1"/>
  <c r="Y105" i="25"/>
  <c r="O14" i="28" s="1"/>
  <c r="R64" i="28" l="1"/>
  <c r="O64" i="28"/>
  <c r="AF67" i="28" l="1"/>
</calcChain>
</file>

<file path=xl/sharedStrings.xml><?xml version="1.0" encoding="utf-8"?>
<sst xmlns="http://schemas.openxmlformats.org/spreadsheetml/2006/main" count="1610" uniqueCount="1108">
  <si>
    <t>Is it company policy to employ officers on a permanent basis?</t>
  </si>
  <si>
    <t>Environmental Ship Index (ESI)</t>
  </si>
  <si>
    <t>Is it company policy to use hydraulic oil that  is certified according to the EEL in hatch closing system?</t>
  </si>
  <si>
    <t>Due to characteristics of environmentally friendly lubricants (EEL certified) are extra measures taken into account for the applicable system if needed? (e.g. condition of seals &amp; filters, temperature &amp; condition of oil, prevention of humidity ingress etc.)</t>
  </si>
  <si>
    <t>5900.1</t>
  </si>
  <si>
    <t>5900.12</t>
  </si>
  <si>
    <t>5900.2</t>
  </si>
  <si>
    <t>5900.10</t>
  </si>
  <si>
    <t>5900.13</t>
  </si>
  <si>
    <t>5910.2</t>
  </si>
  <si>
    <t>5910.4</t>
  </si>
  <si>
    <t>5910.5</t>
  </si>
  <si>
    <t>5910.6</t>
  </si>
  <si>
    <t>5910.7</t>
  </si>
  <si>
    <t>Is a maintenance checklist used regarding the (monthly) maintenance inspection?</t>
  </si>
  <si>
    <t>7100.1</t>
  </si>
  <si>
    <t>7100.2</t>
  </si>
  <si>
    <t>1400.1</t>
  </si>
  <si>
    <t>1400.2</t>
  </si>
  <si>
    <t>Is a system administrator designated for administrative PC systems in the office ?</t>
  </si>
  <si>
    <t>Norm item</t>
  </si>
  <si>
    <t xml:space="preserve">Are shore-ship communications, defined levels of authority and lines of communication established?               </t>
  </si>
  <si>
    <t>(Preparation of vessel before delivery) Has a company procedure been implemented to ensure that the vessel's cargo spaces &amp; other compartments where possible, will be delivered to either the recycling facility or cash-buyer in a "gas-free &amp; safe for entry and hot work" condition?</t>
  </si>
  <si>
    <t>Does the company have a procedure in order to report an incident to the nearest coastal state in the event of the ship being abandoned or if a report from the ship is incomplete or unobtainable?</t>
  </si>
  <si>
    <t>5820.6</t>
  </si>
  <si>
    <t>5821</t>
  </si>
  <si>
    <t>Outfitting of bilge water system</t>
  </si>
  <si>
    <r>
      <t>Particulate Matter (PM) Emissions</t>
    </r>
    <r>
      <rPr>
        <b/>
        <sz val="18"/>
        <rFont val="Arial"/>
        <family val="2"/>
      </rPr>
      <t xml:space="preserve">   </t>
    </r>
  </si>
  <si>
    <t>Enclosed Space Entry &amp; Hot Work</t>
  </si>
  <si>
    <t>Computer Systems, Networks, Data Security and Training</t>
  </si>
  <si>
    <t>Navigation</t>
  </si>
  <si>
    <t>Mooring Operations</t>
  </si>
  <si>
    <t>* for detailed interpretations of the colours and the usage of the checklist, please refer to the pdf-file named "Instruction Notes" located on www.greenaward.org under "Certification/ Download".</t>
  </si>
  <si>
    <t>Points that add up 
to minimum score
(indication only)</t>
  </si>
  <si>
    <t>a</t>
  </si>
  <si>
    <t>Scoring (%)</t>
  </si>
  <si>
    <t>Does the company have a contract for automatic supply of new hydrographic publications?</t>
  </si>
  <si>
    <t>Are master's reviews reported and evaluated?</t>
  </si>
  <si>
    <t>106.2</t>
  </si>
  <si>
    <t>5460</t>
  </si>
  <si>
    <t>5460.1</t>
  </si>
  <si>
    <t>TOTAL SCORES</t>
  </si>
  <si>
    <t>Deck equipment lubrication (use of oils)</t>
  </si>
  <si>
    <t>7500.1</t>
  </si>
  <si>
    <t>101.1</t>
  </si>
  <si>
    <t>102.1</t>
  </si>
  <si>
    <t>103.1</t>
  </si>
  <si>
    <t>103.2</t>
  </si>
  <si>
    <t>104.3</t>
  </si>
  <si>
    <t>1300.1</t>
  </si>
  <si>
    <t>5812.5</t>
  </si>
  <si>
    <t>5812.4</t>
  </si>
  <si>
    <t>5812.3</t>
  </si>
  <si>
    <t>5812</t>
  </si>
  <si>
    <t>6400.5</t>
  </si>
  <si>
    <t>6400.4</t>
  </si>
  <si>
    <t>6400.3</t>
  </si>
  <si>
    <t>6400</t>
  </si>
  <si>
    <t>7000</t>
  </si>
  <si>
    <t>7100</t>
  </si>
  <si>
    <t>7200</t>
  </si>
  <si>
    <t>7400.4</t>
  </si>
  <si>
    <t>7400</t>
  </si>
  <si>
    <t>7500</t>
  </si>
  <si>
    <t>9000</t>
  </si>
  <si>
    <t>Does the company have instructions for navigating in sensitive areas? (IMO SN/Circulars)</t>
  </si>
  <si>
    <t xml:space="preserve">GA Code: </t>
  </si>
  <si>
    <t>Is crew on board provided with suitable personal protective equipment and suitable equipment for testing the atmosphere of an enclosed space? (e.g. breathing apparatus, protective clothing and approved + calibrated atmosphere testing equipment)</t>
  </si>
  <si>
    <t>RR</t>
  </si>
  <si>
    <t>1600.4</t>
  </si>
  <si>
    <t>Are ship inspections held at defined intervals? (minimum of twice a year or equivalent)</t>
  </si>
  <si>
    <t>Is communication with media included in the emergency procedures?</t>
  </si>
  <si>
    <t>7400.1</t>
  </si>
  <si>
    <t>Does the company have procedures for the preparation of plans and instructions for key shipboard operations concerning safety of the ship and prevention of pollution?</t>
  </si>
  <si>
    <t xml:space="preserve">Are tasks, qualifications and responsibilities described in the manuals and in the job descriptions? </t>
  </si>
  <si>
    <t>Does the system cover the arrangements needed to ensure that the company, day and night, is prepared to respond effectively to hazards, accidents or emergencies involving their ships?</t>
  </si>
  <si>
    <t>3200.5</t>
  </si>
  <si>
    <t>106.4</t>
  </si>
  <si>
    <t>106.6</t>
  </si>
  <si>
    <t>106.11</t>
  </si>
  <si>
    <t>The Total Score Review has been moved to another tab named "Office - Total Score Review"</t>
  </si>
  <si>
    <t>QUALITY DEPT.</t>
  </si>
  <si>
    <t>NAUTICAL DEPT.</t>
  </si>
  <si>
    <t>OPER./CHART DEPT.</t>
  </si>
  <si>
    <t>Is it company policy to use grease that is certified according to the EEL (all deck equipment)?</t>
  </si>
  <si>
    <t>Is it company policy to use gear oil that is certified according to the EEL (all deck equipment)?</t>
  </si>
  <si>
    <t>Is it company policy to use hydraulic oil that  is certified according to the EEL in mooring and anchor appliances?</t>
  </si>
  <si>
    <t>MINIMUM RANKING SCORE REQUIRED</t>
  </si>
  <si>
    <t>Does the company have the overriding authority of the master clearly defined? (ISM Code 2002 5.2)</t>
  </si>
  <si>
    <t>1600.5</t>
  </si>
  <si>
    <t>1600.6</t>
  </si>
  <si>
    <t>5820.3</t>
  </si>
  <si>
    <t>301.1</t>
  </si>
  <si>
    <t>2100.7</t>
  </si>
  <si>
    <t>310.5</t>
  </si>
  <si>
    <t>310.6</t>
  </si>
  <si>
    <t>Does the company have a policy concerning the retention and disposal of oil residues (sludge)?</t>
  </si>
  <si>
    <t>Are computer systems, in relation to IMO MSC/Circ.891, certified by a recognised organisation?</t>
  </si>
  <si>
    <t>5820.4</t>
  </si>
  <si>
    <t>Is the risk assessment carried out in order to create a list of critical equipment for every ship after intermediate survey (at least every 2.5 years)?</t>
  </si>
  <si>
    <t>Has the company developed an internal technical inspection programme?</t>
  </si>
  <si>
    <t>Does the company have relevant previous survey and internal technical inspection reports?</t>
  </si>
  <si>
    <t>Does the company have procedures/instructions for hull / ship's construction condition-inspections to be carried out by ship's personnel?</t>
  </si>
  <si>
    <t>Have the owners/managers established documented policies concerning shore/ship personnel?</t>
  </si>
  <si>
    <t>Are obsolete documents removed promptly?</t>
  </si>
  <si>
    <t>1200.4</t>
  </si>
  <si>
    <t>1600.1</t>
  </si>
  <si>
    <t>1600.2</t>
  </si>
  <si>
    <r>
      <t>Compressor for the refilling of air cylinders for breathing apparatus or alternative</t>
    </r>
    <r>
      <rPr>
        <sz val="16"/>
        <rFont val="Arial"/>
        <family val="2"/>
      </rPr>
      <t>,</t>
    </r>
    <r>
      <rPr>
        <b/>
        <sz val="16"/>
        <rFont val="Arial"/>
        <family val="2"/>
      </rPr>
      <t xml:space="preserve"> </t>
    </r>
    <r>
      <rPr>
        <sz val="16"/>
        <rFont val="Arial"/>
        <family val="2"/>
      </rPr>
      <t>Additional Green Award Requirement</t>
    </r>
  </si>
  <si>
    <r>
      <t xml:space="preserve">Familiarisation, </t>
    </r>
    <r>
      <rPr>
        <sz val="16"/>
        <rFont val="Arial"/>
        <family val="2"/>
      </rPr>
      <t>Additional Green Award Requirement</t>
    </r>
  </si>
  <si>
    <t>Does the company have instructions/procedures for the reporting of 
non-conformities/ near misses?</t>
  </si>
  <si>
    <t>Does the MS provide for specific measures aimed at promoting the reliability of ship-critical equipment and systems?</t>
  </si>
  <si>
    <t>Does the company have procedures to control documents and data relevant to the 
Man.System?</t>
  </si>
  <si>
    <r>
      <t>Alternative for 1300.1:</t>
    </r>
    <r>
      <rPr>
        <sz val="16"/>
        <rFont val="Arial"/>
        <family val="2"/>
      </rPr>
      <t xml:space="preserve"> sufficient number of air cylinders for the sole purpose of 
safety drills</t>
    </r>
  </si>
  <si>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</si>
  <si>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</si>
  <si>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</si>
  <si>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Ship Recycling - Inventory of Hazardous Materials</t>
  </si>
  <si>
    <t>New buildings - For Owner / Managers and 3rd-party Ship Managers
For 5900.1, 5900.12 and 5900.2</t>
  </si>
  <si>
    <t>Does the company require the shipyard to have procedures to require equipment-/machinery-suppliers to provide a "Material Declaration"? (used by the yard to develop the Inventory Part I)  (requirement to be part of the building contract)</t>
  </si>
  <si>
    <t>Is it company policy to employ all ship-personnel on a permanent basis?</t>
  </si>
  <si>
    <t>Is it company policy to employ senior officers on a permanent basis?</t>
  </si>
  <si>
    <t>Is an owner's inspection report  available?</t>
  </si>
  <si>
    <t xml:space="preserve">Are objectives concerning safety and the environment described? </t>
  </si>
  <si>
    <t>Safety precautions during cargo operations</t>
  </si>
  <si>
    <t>Is the HSQ Manager designated to authorise hot work?</t>
  </si>
  <si>
    <t>Newbuild policy</t>
  </si>
  <si>
    <t>5450.1</t>
  </si>
  <si>
    <t xml:space="preserve">OFFICE RANKING SCORE </t>
  </si>
  <si>
    <t>7300.9</t>
  </si>
  <si>
    <t>7300.4</t>
  </si>
  <si>
    <t>106.8</t>
  </si>
  <si>
    <t>Are internal audits held on board the ships?</t>
  </si>
  <si>
    <t>106.9</t>
  </si>
  <si>
    <t>1200.8</t>
  </si>
  <si>
    <t>Are all personnel entering an enclosed space provided with a personal gas detector which can measure HC, oxygen and relevant toxic vapours?</t>
  </si>
  <si>
    <t>Is there an Enclosed Space Entry and Hot  Work  permit to work system, taking account of IMO and industry guidelines and where relevant local port / terminal requirements?</t>
  </si>
  <si>
    <t>7300.7</t>
  </si>
  <si>
    <t>Are there procedures/instructions for the internal transfer of fuel oil between main storage tanks?</t>
  </si>
  <si>
    <t>Is there an instruction that all persons involved are to be familiar with the intended bunker operation and/or internal transfer operation and their duties?</t>
  </si>
  <si>
    <t>Does the company use weather routing services for ships on long haul voyages?</t>
  </si>
  <si>
    <t>MAINTENANCE / SURVEYS</t>
  </si>
  <si>
    <t>6100.1</t>
  </si>
  <si>
    <t>6100.2</t>
  </si>
  <si>
    <t>1300.2</t>
  </si>
  <si>
    <t>Ballast Water Management</t>
  </si>
  <si>
    <t>Is an evaluation of the Hot Work permit made (permit shows the appropriate safety precautions relevant to the location of work)?</t>
  </si>
  <si>
    <t>Total score</t>
  </si>
  <si>
    <t>LEGEND</t>
  </si>
  <si>
    <t xml:space="preserve">Fuel Change Over / Ballast Water Exchange                       </t>
  </si>
  <si>
    <t>2120.1</t>
  </si>
  <si>
    <t>2120.2</t>
  </si>
  <si>
    <t>Is the entity who is responsible for the operations of the ship clearly defined? 
(Owner or entity)</t>
  </si>
  <si>
    <t>Is this policy maintained and implemented at all shore-based levels as well as all 
ship-based levels?</t>
  </si>
  <si>
    <t>Is a company policy concerning safety and the environment and which is signed by the Man. Dir., available?</t>
  </si>
  <si>
    <t>Revision Code</t>
  </si>
  <si>
    <t>6400.6</t>
  </si>
  <si>
    <t>1200.7</t>
  </si>
  <si>
    <t>3100.5</t>
  </si>
  <si>
    <t>3200.11</t>
  </si>
  <si>
    <t>5812.1</t>
  </si>
  <si>
    <t>5812.2</t>
  </si>
  <si>
    <t>7300.8</t>
  </si>
  <si>
    <t>NOT APPLICABLE</t>
  </si>
  <si>
    <t>6110</t>
  </si>
  <si>
    <t>5821.6</t>
  </si>
  <si>
    <t>Is it company policy to have  safety stock inventory reports for critical equipment and stand-by equipment?</t>
  </si>
  <si>
    <r>
      <t xml:space="preserve">Training / Courses for Personnel
</t>
    </r>
    <r>
      <rPr>
        <sz val="16"/>
        <rFont val="Arial"/>
        <family val="2"/>
      </rPr>
      <t>Additional Green Award Requirements &amp; IMO Model Courses</t>
    </r>
  </si>
  <si>
    <t>Is it company policy to employ ratings on a permanent basis?</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</si>
  <si>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</si>
  <si>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</si>
  <si>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7300.10</t>
  </si>
  <si>
    <t>Is an evaluation report of vessel's performance sent to the company?</t>
  </si>
  <si>
    <t>350.2</t>
  </si>
  <si>
    <t>Are the Management System (MS) Manuals maintained and updated?</t>
  </si>
  <si>
    <t>DESIGNATED PERSONS</t>
  </si>
  <si>
    <t>DEVELOPMENT OF PLANS FOR SHIPBOARD OPERATIONS</t>
  </si>
  <si>
    <t>EMERGENCY PREPAREDNESS</t>
  </si>
  <si>
    <t>Compliance with General Provisions</t>
  </si>
  <si>
    <t>111.1</t>
  </si>
  <si>
    <t>111.2</t>
  </si>
  <si>
    <t>Are valid documents available at all relevant locations?</t>
  </si>
  <si>
    <t>111.3</t>
  </si>
  <si>
    <t xml:space="preserve">Is standard composition of crew documented in company policy?  </t>
  </si>
  <si>
    <t>106.10</t>
  </si>
  <si>
    <t>2100.12</t>
  </si>
  <si>
    <t>2100.13</t>
  </si>
  <si>
    <t>2100.14</t>
  </si>
  <si>
    <t>2300.1</t>
  </si>
  <si>
    <t>MACHINERY / ENGINE OPERATIONS</t>
  </si>
  <si>
    <t>3100.1</t>
  </si>
  <si>
    <t>3100.2</t>
  </si>
  <si>
    <t>3100.3</t>
  </si>
  <si>
    <t>201.1</t>
  </si>
  <si>
    <t>201</t>
  </si>
  <si>
    <t>100</t>
  </si>
  <si>
    <t>101</t>
  </si>
  <si>
    <t>102</t>
  </si>
  <si>
    <t>105</t>
  </si>
  <si>
    <t>104</t>
  </si>
  <si>
    <t>103</t>
  </si>
  <si>
    <t>107</t>
  </si>
  <si>
    <t>111</t>
  </si>
  <si>
    <t>110</t>
  </si>
  <si>
    <t>212</t>
  </si>
  <si>
    <t>217</t>
  </si>
  <si>
    <t>301</t>
  </si>
  <si>
    <t>300</t>
  </si>
  <si>
    <t>6300</t>
  </si>
  <si>
    <t>Indicates that an alternative is used, hence the score for that item is a "0".</t>
  </si>
  <si>
    <t>The checklist was filled in incorrectly, thus shows "error".</t>
  </si>
  <si>
    <t>Shows which elements are minimum = maximum. Hence scores on all items is required to fully comply.</t>
  </si>
  <si>
    <t>Score</t>
  </si>
  <si>
    <t xml:space="preserve">Ship Recycling - Policy for ships due to be recycled    </t>
  </si>
  <si>
    <t>FINANCIAL DEPT.</t>
  </si>
  <si>
    <t>IT  DEPT.</t>
  </si>
  <si>
    <t>INS- / CLAIM DEPT.</t>
  </si>
  <si>
    <t>PURCHASING DEPT.</t>
  </si>
  <si>
    <t xml:space="preserve">PERSONNEL DEPT. </t>
  </si>
  <si>
    <t>TECHNICAL DEPT.</t>
  </si>
  <si>
    <t>Does the MS require ship-critical equipment and systems to be identified?</t>
  </si>
  <si>
    <t>107.3</t>
  </si>
  <si>
    <t>108.1</t>
  </si>
  <si>
    <t>108.2</t>
  </si>
  <si>
    <t>CREW</t>
  </si>
  <si>
    <t>Has a company procedure been implemented within the Management System that a Final Survey, by an independent organization, will be carried out on the "Inventory of Hazardous Materials" (Part I, Part II and Part III) before delivery to either the recycling facility or cash buyer?</t>
  </si>
  <si>
    <t>4601</t>
  </si>
  <si>
    <t>4601.3</t>
  </si>
  <si>
    <t>4602</t>
  </si>
  <si>
    <t>4602.7</t>
  </si>
  <si>
    <t>4606</t>
  </si>
  <si>
    <t>4606.1</t>
  </si>
  <si>
    <t>4606.2</t>
  </si>
  <si>
    <t>1600.7</t>
  </si>
  <si>
    <t>1600.8</t>
  </si>
  <si>
    <t>DOCUMENTATION</t>
  </si>
  <si>
    <t>Do office personnel receive training/courses with regard to the ISM Code and are they consistent with the  MS manuals?</t>
  </si>
  <si>
    <t xml:space="preserve">SOLAS, General Provisions                                                                                                             </t>
  </si>
  <si>
    <t xml:space="preserve">SOLAS Certificates </t>
  </si>
  <si>
    <t>Are changes to documents reviewed and approved by authorised personnel?</t>
  </si>
  <si>
    <t>111.4</t>
  </si>
  <si>
    <t>112.1</t>
  </si>
  <si>
    <t>112.4</t>
  </si>
  <si>
    <t>Are non-conformities reported including their possible cause?</t>
  </si>
  <si>
    <t>110.5</t>
  </si>
  <si>
    <t>110.6</t>
  </si>
  <si>
    <t>109.2</t>
  </si>
  <si>
    <t>109.3</t>
  </si>
  <si>
    <t>109.4</t>
  </si>
  <si>
    <t>109.5</t>
  </si>
  <si>
    <t>110.1</t>
  </si>
  <si>
    <t>110.2</t>
  </si>
  <si>
    <t>110.3</t>
  </si>
  <si>
    <t>Is appropriate corrective action taken?</t>
  </si>
  <si>
    <t>110.4</t>
  </si>
  <si>
    <t>Are records of these activities maintained?</t>
  </si>
  <si>
    <t>3100.4</t>
  </si>
  <si>
    <t>(Preparation of vessel before delivery) Has a company procedure been implemented to clearly mark all compartments which could have an oxygen deficient or dangerous atmosphere? ( e.g. cofferdams, fuel oil tanks, waste oil tanks, black/grey water tanks, etc.)</t>
  </si>
  <si>
    <t>Is the plan reviewed? (periodic and event review)</t>
  </si>
  <si>
    <t>7400.2</t>
  </si>
  <si>
    <t>Alternatives for 7100.1</t>
  </si>
  <si>
    <t>106.1</t>
  </si>
  <si>
    <t>Are responsibilities and authorities of all office personnel clearly defined ?</t>
  </si>
  <si>
    <t>Is the designated person provided with shore-based support and adequate resources?</t>
  </si>
  <si>
    <t>Has the level of competency been defined and documented for office personnel performing functions pertinent to safety and the environment?</t>
  </si>
  <si>
    <t>Do arrangements include a provision for masters and officers to receive an adequate introduction and continuous update of the company's safety and environmental system?</t>
  </si>
  <si>
    <t xml:space="preserve">Do arrangements include training and an introduction to the quality system for the executive management ? </t>
  </si>
  <si>
    <t>7100.3</t>
  </si>
  <si>
    <t>7100.4</t>
  </si>
  <si>
    <t>7200.1</t>
  </si>
  <si>
    <t>7200.2</t>
  </si>
  <si>
    <t>7200.4</t>
  </si>
  <si>
    <t>Does the company require a responsible officer to be designated for all aspects of the operation?</t>
  </si>
  <si>
    <t>107.1</t>
  </si>
  <si>
    <t>108.4</t>
  </si>
  <si>
    <t>Are procedures for an "Emergency room" in the office defined?</t>
  </si>
  <si>
    <t>112.2</t>
  </si>
  <si>
    <t>112.3</t>
  </si>
  <si>
    <t>Are the results of audits and reviews brought to the attention of all personnel having responsibility in the area involved?</t>
  </si>
  <si>
    <t>112.5</t>
  </si>
  <si>
    <t>212.1</t>
  </si>
  <si>
    <t>310.1</t>
  </si>
  <si>
    <t>Is a shipboard oil pollution emergency plan developed?</t>
  </si>
  <si>
    <t>Is it company policy for ships to participate in the Environmental Ship Index, where applicable?  (The ESI is a project from the World Port Climate Initiative; its aim is to recognise ships whose air emissions are below regulatory limits and in doing so contribute to improvements in air quality and reduction of greenhouse gas emissions in the shipping sector).</t>
  </si>
  <si>
    <t>Lubrication and Use of Oils (Element nr.: 5810, 5811 &amp; 5812)</t>
  </si>
  <si>
    <t>Stern tube lubrication</t>
  </si>
  <si>
    <t>5810.1</t>
  </si>
  <si>
    <t>Does the company periodically evaluate the efficiency of the MS and review the MS , in accordance with procedures established by the company ,when necessary?</t>
  </si>
  <si>
    <t>Is a management review done?</t>
  </si>
  <si>
    <t>Have the management personnel, responsible for the area involved, taken timely corrective actions on deficiencies found?</t>
  </si>
  <si>
    <t>3200.1</t>
  </si>
  <si>
    <t>CARGOES / CARGO OPERATIONS</t>
  </si>
  <si>
    <t>PREVENTION OF POLLUTION</t>
  </si>
  <si>
    <t>Does the company have objective evidence to show their support of the shipboard personnel in reporting of non-conformities / near misses?</t>
  </si>
  <si>
    <t>REPORTS AND ANALYSES OF NON-CONFORMATIES, ACCIDENTS AND  HAZARDOUS OCCURENCES</t>
  </si>
  <si>
    <t xml:space="preserve">Does the office support the master in cases where the ship cannot reasonably be expected to carry out ballast water exchange? </t>
  </si>
  <si>
    <t>Is the Master of a vessel fully conversant with the Company's Management Systems ?</t>
  </si>
  <si>
    <t>SAFETY AND ENVIRONMENTAL PROTECTION POLICY</t>
  </si>
  <si>
    <t>Are records of this training/courses available?</t>
  </si>
  <si>
    <t>Does the shipbroker (or head office staff) contact the master to request his confirmation that a cargo can be safely carried and his calculations of the tonnage that the ship can carry between specified ports?</t>
  </si>
  <si>
    <t>Is it company policy that maintenance meetings are carried out on board? (e.g. each month and at (all) sections on board)</t>
  </si>
  <si>
    <t>Are there procedures to ensure that a sufficient number of personnel  will be available in case of an emergency during port stay?</t>
  </si>
  <si>
    <t>102.2</t>
  </si>
  <si>
    <t>102.3</t>
  </si>
  <si>
    <t>103.3</t>
  </si>
  <si>
    <t>103.4</t>
  </si>
  <si>
    <t>104.1</t>
  </si>
  <si>
    <t>Is/are (a) designated person(s) assigned in the office?</t>
  </si>
  <si>
    <t>105.6</t>
  </si>
  <si>
    <t>105.7</t>
  </si>
  <si>
    <t>Is there a policy that system back-ups for vessel administrative PC systems are made?</t>
  </si>
  <si>
    <t>For Owner / Managers only (Not applicable to 3rd-party ship managers)</t>
  </si>
  <si>
    <t>SOLAS 1974</t>
  </si>
  <si>
    <t>MARPOL 73/78</t>
  </si>
  <si>
    <t>Control of drugs &amp; alcohol onboard</t>
  </si>
  <si>
    <t>Does the company have a procedure to verify the integrity of the sea staff certification and medical fitness before being assigned to the ship?</t>
  </si>
  <si>
    <t>5810.3</t>
  </si>
  <si>
    <t>Cargo handling and operations</t>
  </si>
  <si>
    <t>2120</t>
  </si>
  <si>
    <t>5820</t>
  </si>
  <si>
    <t>Are tasks &amp; responsibilities of shipboard personnel assigned to ballast water exchange operations defined, documented &amp; controlled ?</t>
  </si>
  <si>
    <t>Is the working language between the office and the vessels defined?</t>
  </si>
  <si>
    <t>106.12</t>
  </si>
  <si>
    <t>106.13</t>
  </si>
  <si>
    <t>106.14</t>
  </si>
  <si>
    <t>Does the company require the corrosion prevention system to be part of the vessel maintenance system?</t>
  </si>
  <si>
    <t>Is the internal audit scheme applicable to the IT department?</t>
  </si>
  <si>
    <t>310</t>
  </si>
  <si>
    <t>1300</t>
  </si>
  <si>
    <t>1400</t>
  </si>
  <si>
    <t>3200.13</t>
  </si>
  <si>
    <t>5000</t>
  </si>
  <si>
    <t>5200</t>
  </si>
  <si>
    <t>5450</t>
  </si>
  <si>
    <t>5700.6</t>
  </si>
  <si>
    <t>5700.5</t>
  </si>
  <si>
    <t>5700</t>
  </si>
  <si>
    <t>5810</t>
  </si>
  <si>
    <t>5811</t>
  </si>
  <si>
    <t>5811.1</t>
  </si>
  <si>
    <t>5812.6</t>
  </si>
  <si>
    <t>1200.9</t>
  </si>
  <si>
    <t>1200.10</t>
  </si>
  <si>
    <t>Does the company require the shipyard to include in these procedures that the "Material Declaration" contains information on the safe removal of hazardous materials? (requirement to be part of the building contract)</t>
  </si>
  <si>
    <t>Safety of Navigation / SOLAS chart carriage requirements</t>
  </si>
  <si>
    <t>6300.5</t>
  </si>
  <si>
    <t>MAINTENANCE OF THE SHIP AND EQUIPMENT</t>
  </si>
  <si>
    <t>N</t>
  </si>
  <si>
    <t>Bunker Operations</t>
  </si>
  <si>
    <t>Does the company MS specify a safe-maximum percentage fill for bunker tanks? (max. limit 95%)</t>
  </si>
  <si>
    <t>Is an updated list of persons to be contacted available? (coastal States, port contacts, company interest contacts)</t>
  </si>
  <si>
    <t>MANAGEMENT ELEMENTS</t>
  </si>
  <si>
    <t>Are arrangements for shore and vessel systems documented ? (configuration scheme)</t>
  </si>
  <si>
    <t>Are adequate system back-up’s for office administrative PC systems made (where applicable) and are procedures for this documented ?</t>
  </si>
  <si>
    <t xml:space="preserve">Is there a policy that system back-ups for vessel computer-based systems are made (where applicable)? </t>
  </si>
  <si>
    <t>Management of bilge water and sludge handling onboard</t>
  </si>
  <si>
    <t>Is objective evidence available that the safety and environmental aspects of the operation of each ship is monitored and that required adequate resources and shore-based support is applied?</t>
  </si>
  <si>
    <t>Is personnel promotion policy (ship &amp; office) documented in company procedures?</t>
  </si>
  <si>
    <t>5440.6</t>
  </si>
  <si>
    <t>108.3</t>
  </si>
  <si>
    <t>109.1</t>
  </si>
  <si>
    <t>310.3</t>
  </si>
  <si>
    <t>Is training and testing of the oil pollution emergency plan done?</t>
  </si>
  <si>
    <t>310.4</t>
  </si>
  <si>
    <t>106.3</t>
  </si>
  <si>
    <t>106.5</t>
  </si>
  <si>
    <t>106.7</t>
  </si>
  <si>
    <t>Is training provided at a level required to effectively operate and maintain the system and cover normal, abnormal and emergency conditions?</t>
  </si>
  <si>
    <t>NAVIGATION / BRIDGE OPERATIONS</t>
  </si>
  <si>
    <t>2100.6</t>
  </si>
  <si>
    <t>2100.8</t>
  </si>
  <si>
    <t>Is it company policy that the vessels have a compressor for the refilling of air cylinders for breathing apparatus?</t>
  </si>
  <si>
    <t xml:space="preserve">                    </t>
  </si>
  <si>
    <t>Doc. &amp; Impl.</t>
  </si>
  <si>
    <t>5821.8</t>
  </si>
  <si>
    <t>5821.9</t>
  </si>
  <si>
    <t>Is it a company policy to always deliver all bilge water to reception facilities?</t>
  </si>
  <si>
    <t>Is a checklist used for bunker operations (company format) ?</t>
  </si>
  <si>
    <t>6100.3</t>
  </si>
  <si>
    <t>6100.4</t>
  </si>
  <si>
    <t>6100.6</t>
  </si>
  <si>
    <t>Does the company have information regarding the relevant maintenance level of the vessel?</t>
  </si>
  <si>
    <t>6100.7</t>
  </si>
  <si>
    <t>Corrosion Prevention of Seawater Ballast Tanks</t>
  </si>
  <si>
    <t>Employment of Personnel</t>
  </si>
  <si>
    <t>Does the company have a repair history on each vessel?</t>
  </si>
  <si>
    <t>7500.2</t>
  </si>
  <si>
    <t>ELEMENTS WITH NO 
MINIMUM SCORE</t>
  </si>
  <si>
    <t>Is ship's crew trained and drilled periodically according to enclosed space entry procedures ?</t>
  </si>
  <si>
    <t>Does training also include rescue and first aid?</t>
  </si>
  <si>
    <t>106.17</t>
  </si>
  <si>
    <t>Is office personnel familiar with the shipboard oil pollution emergency plan?</t>
  </si>
  <si>
    <t>310.7</t>
  </si>
  <si>
    <t>Prevention of pollution by oil</t>
  </si>
  <si>
    <t>Prevention of pollution by garbage</t>
  </si>
  <si>
    <t>Are tasks, qualifications and responsibilities defined in the manuals and in the job descriptions?</t>
  </si>
  <si>
    <t>Critical and Stand-by Equipment</t>
  </si>
  <si>
    <t>6110.1</t>
  </si>
  <si>
    <t>6110.2</t>
  </si>
  <si>
    <t>Does the list of critical equipment include and specify stand-by equipment for every ship?</t>
  </si>
  <si>
    <t>6110.3</t>
  </si>
  <si>
    <t>Is the feedback from the ship considered in the process of creating a list of critical equipment? (eg. PMS reports)</t>
  </si>
  <si>
    <t>6110.5</t>
  </si>
  <si>
    <t>Is it company policy to install a Computer Based Program to register failures, break downs and near misses in order to have a constant event report on the systems?</t>
  </si>
  <si>
    <t>6110.6</t>
  </si>
  <si>
    <t>Are those event reports considered in creating a list of critical equipment?</t>
  </si>
  <si>
    <t>6110.7</t>
  </si>
  <si>
    <t>Is it company policy to install a Computer Based Program for spare parts management of critical equipment and stand-by equipment?</t>
  </si>
  <si>
    <t>6110.8</t>
  </si>
  <si>
    <t xml:space="preserve">Certificate Holder name:   </t>
  </si>
  <si>
    <t xml:space="preserve">Date of Office Audit:   </t>
  </si>
  <si>
    <t>1200</t>
  </si>
  <si>
    <t>1200.12</t>
  </si>
  <si>
    <t>Is the working language monitored and checked by the ship's staff and verified during internal audits ?</t>
  </si>
  <si>
    <t>MASTER'S RESPONSIBILITY AND AUTHORITY</t>
  </si>
  <si>
    <t>RESOURCES AND PERSONNEL AND STCW</t>
  </si>
  <si>
    <t>COMPANY VERIFICATION, REVIEW AND EVALUATION</t>
  </si>
  <si>
    <t>IMO ELEMENTS</t>
  </si>
  <si>
    <t>Provisions concerning Reports on Incidents Involving Harmful Substances (Protocol 1)</t>
  </si>
  <si>
    <t>COMPANY RESPONSIBILITIES AND AUTHORITY</t>
  </si>
  <si>
    <t>Are internal audits carried out to verify whether safety and pollution-prevention activities, and other procedures, comply with the Management System (MS)?</t>
  </si>
  <si>
    <t>Is an overview of the valid certificates per ship available and is the overview updated?</t>
  </si>
  <si>
    <t>Are safety and environmental inspections carried out, documented and reported?</t>
  </si>
  <si>
    <t>Preparation of loading / unloading plan</t>
  </si>
  <si>
    <t>Are corrective and/or preventive actions taken ?</t>
  </si>
  <si>
    <t>Is it company policy to use hydraulic oil that is certified according to the EEL in crane appliances?</t>
  </si>
  <si>
    <t>Are all senior and deck officers conversant with the English language for maritime communication ?</t>
  </si>
  <si>
    <t>Are operational instructions on board written in a language understood by officers and shipboard personnel ?</t>
  </si>
  <si>
    <t>1600.3</t>
  </si>
  <si>
    <t xml:space="preserve">RANKING SCORE </t>
  </si>
  <si>
    <t>RANKING MAX. SCORE</t>
  </si>
  <si>
    <t>GENERAL</t>
  </si>
  <si>
    <t>O</t>
  </si>
  <si>
    <t xml:space="preserve">MAXIMUM OBTAINABLE RANKING SCORE </t>
  </si>
  <si>
    <t>Has a company policy been implemented that the "contract of sale" will include the requirement to develop a "Ship Recycling Plan" by the recycling facility (in consultation with the owner) or does the "contract of sale" with the cash buyer include the obligation to request such a plan upon sale to the recycling facility?</t>
  </si>
  <si>
    <t>NOx Emissions</t>
  </si>
  <si>
    <t>105.1</t>
  </si>
  <si>
    <t>Is the responsibility of the master clearly defined and documented?</t>
  </si>
  <si>
    <t>Does the bunker procedure include a bunker plan (company format) ?</t>
  </si>
  <si>
    <t>GENERAL MAN.</t>
  </si>
  <si>
    <t>Is it company policy that a safety meeting, attended by all personnel involved, is held prior to entering the space or commencement of hot work in order to review procedures and PPE (including those specific for the intended work) ?</t>
  </si>
  <si>
    <t>1200.1</t>
  </si>
  <si>
    <t>1200.2</t>
  </si>
  <si>
    <t>1200.3</t>
  </si>
  <si>
    <t>218</t>
  </si>
  <si>
    <t xml:space="preserve">Noise Levels On Board Ships </t>
  </si>
  <si>
    <t>218.1</t>
  </si>
  <si>
    <t>Is it company policy that the ships are surveyed for the measurement of noise level and the results recorded in the noise survey report in accordance with the Res MSC.337(91)?</t>
  </si>
  <si>
    <t>218.2</t>
  </si>
  <si>
    <t>Is it company policy to identify areas of the vessels based on the noise levels and to place relevant visible warning notices at the entrance to these areas? (IMO noise symbols)</t>
  </si>
  <si>
    <t>1700</t>
  </si>
  <si>
    <t>Noise and Vibration Management</t>
  </si>
  <si>
    <t>1700.1</t>
  </si>
  <si>
    <t>Is it company policy to verify the noise survey report every 5 years?</t>
  </si>
  <si>
    <t>1700.2</t>
  </si>
  <si>
    <t>Is it company policy that the crew entering spaces where noise levels exceed 85db(a) should wear hearing protectors which meet the requirements of the HML(High-Medium-Low) method (ISO 4869-2:1994)?</t>
  </si>
  <si>
    <t>1700.3</t>
  </si>
  <si>
    <t>Is it company policy to periodically inspect the noise and vibration of all machinery equipment and rectify any abnormalities?</t>
  </si>
  <si>
    <t>1700.4</t>
  </si>
  <si>
    <t xml:space="preserve">Is it company policy to take appropriate measures in order to protect the crew from cargo handling equipment noise if it exceeds 85db(a) (by taking into account technical solutions and/or exposure limits)? </t>
  </si>
  <si>
    <t>Noise Mitigation and Health Hazards</t>
  </si>
  <si>
    <t>1700.5</t>
  </si>
  <si>
    <t>Does the SMS include the following?
1.Hearing protection;
2.Exposure limits;
3.Training regarding noise and health hazards.</t>
  </si>
  <si>
    <t>1700.6</t>
  </si>
  <si>
    <t>Does the company provide the crew with a hearing conservation programme which includes the following:
1.Hazards of high and long duration of noise exposure;
2.Maintenance of audiometric test records; 
3.Periodic  analysis of records and hearing acuity of individuals with high hearing loss.</t>
  </si>
  <si>
    <t>1700.7</t>
  </si>
  <si>
    <t>1700.8</t>
  </si>
  <si>
    <t>Is it company policy to determine the noise exposure level of each rating/officer by taking into account the job profile, time spent by each crew member in different work spaces? (ISO 9612:2009 procedure)</t>
  </si>
  <si>
    <t>Noise/Vibration Monitoring and Measures</t>
  </si>
  <si>
    <t>350.4</t>
  </si>
  <si>
    <t>Is it a company policy to designate a person responsible for execution of the garbage 
management onboard?</t>
  </si>
  <si>
    <t>Waste Management / Garbage Handling Onboard</t>
  </si>
  <si>
    <t>5200.17</t>
  </si>
  <si>
    <t xml:space="preserve">5200.18 </t>
  </si>
  <si>
    <t xml:space="preserve">5200.19 </t>
  </si>
  <si>
    <t>Does the company have a reporting system on lack of availability of reception facilities for certain types of garbage? (such as GISIS by IMO or equivalent)</t>
  </si>
  <si>
    <t>5200.20</t>
  </si>
  <si>
    <t>Is it a company policy that plastic is never incinerated?</t>
  </si>
  <si>
    <t>5200.25</t>
  </si>
  <si>
    <t xml:space="preserve">Is it a company policy that all incinerated ashes and clinkers are always delivered to the port reception facilities? </t>
  </si>
  <si>
    <t>5200.28</t>
  </si>
  <si>
    <r>
      <t>Extra Personnel</t>
    </r>
    <r>
      <rPr>
        <sz val="16"/>
        <rFont val="Arial"/>
        <family val="2"/>
      </rPr>
      <t>, Additional Green Award Requirement</t>
    </r>
  </si>
  <si>
    <t xml:space="preserve">Is it company policy to employ extra deck officers onboard in addition to what is required by minimum safe manning document? </t>
  </si>
  <si>
    <t>7200.7</t>
  </si>
  <si>
    <t xml:space="preserve">Is it company policy to employ extra engine officers onboard in addition to what is required by minimum safe manning document? </t>
  </si>
  <si>
    <t xml:space="preserve">Is it company policy to employ extra deck ratings onboard in addition to what is required by minimum safe manning document? </t>
  </si>
  <si>
    <t>7200.6</t>
  </si>
  <si>
    <t xml:space="preserve">Is it company policy to employ extra engine ratings onboard in addition to what is required by minimum safe manning document? </t>
  </si>
  <si>
    <t>Is it company policy to employ riding squads to carry out extensive maintenance jobs ?</t>
  </si>
  <si>
    <t>7200.8</t>
  </si>
  <si>
    <t>7200.9</t>
  </si>
  <si>
    <t>Is it company policy to hire an electrical officer in addition to the engine officers required by the safe manning document?</t>
  </si>
  <si>
    <t>Is it company policy to provide a training for advanced fire fighting to the lower ranking deck officers (IMO 2.03) ?</t>
  </si>
  <si>
    <t>7300.18</t>
  </si>
  <si>
    <t>Is it company policy to provide a training for advanced fire fighting to the lower ranking engine officers (IMO 2.03) ?</t>
  </si>
  <si>
    <t xml:space="preserve">Does the company provide "Marine Environmental Awareness" course (IMO 1.38) for all the ship personnel? </t>
  </si>
  <si>
    <t>7300.21</t>
  </si>
  <si>
    <t xml:space="preserve">Does the company provide "Marine Environmental Awareness" course (IMO 1.38) to the technical superintendents? </t>
  </si>
  <si>
    <t>7300.22</t>
  </si>
  <si>
    <t xml:space="preserve">Does the company provide "Marine Environmental Awareness"  (IMO 1.38) to the HSQE manager ? </t>
  </si>
  <si>
    <t>Does the company provide bridge team management/ bridge resource management training / course for all deck officers (IMO 1.22) ?</t>
  </si>
  <si>
    <t>7300.19</t>
  </si>
  <si>
    <t>Does the company provide engine room resource management training/courses for all engine officers ?</t>
  </si>
  <si>
    <t>7300.20</t>
  </si>
  <si>
    <r>
      <rPr>
        <u/>
        <sz val="16"/>
        <rFont val="Arial"/>
        <family val="2"/>
      </rPr>
      <t>Alternative for 7300.8 &amp; 7300.19</t>
    </r>
    <r>
      <rPr>
        <sz val="16"/>
        <rFont val="Arial"/>
        <family val="2"/>
      </rPr>
      <t xml:space="preserve"> 
Does the company provide maritime resource management course for all officers ?</t>
    </r>
  </si>
  <si>
    <t>Does the company have a structured program for refresher and updated training of company related courses at suitable intervals for office and shipboard personnel?</t>
  </si>
  <si>
    <t>Is it company policy to employ cadets by providing training and education in order to recruit future officers?</t>
  </si>
  <si>
    <t>7300.14</t>
  </si>
  <si>
    <t>7300.17</t>
  </si>
  <si>
    <t>Is it company policy that all the officers are to complete Security Awareness Training ?</t>
  </si>
  <si>
    <t>Is the system as meant in 7300.14 audited and certified by an IACS member classification society?</t>
  </si>
  <si>
    <t>7300.15</t>
  </si>
  <si>
    <t>Does the company have a system in place to monitor officers’ competence, training, time in rank and use it as a basis for promotion?</t>
  </si>
  <si>
    <t>Is it company policy that the shipboard crew after a period of absence or leave has been provided with familiarization of changes with regard to the operations/machinery which is related to their position ?</t>
  </si>
  <si>
    <t>7400.9</t>
  </si>
  <si>
    <t>Does the company have a method in which senior officers are deployed onboard within the company fleet? (eg. Senior officers returning to the same vessel)</t>
  </si>
  <si>
    <t>7400.8</t>
  </si>
  <si>
    <t>Does the company have a method in which junior officers are deployed onboard within the company fleet? (eg. Junior officers rotating among the companies fleet)</t>
  </si>
  <si>
    <t>Is it company policy that a company format handover report is requested from all off-signing officers onboard ?</t>
  </si>
  <si>
    <t>7500.4</t>
  </si>
  <si>
    <t>Are reports of work/rest hours reviewed on regular basis ?</t>
  </si>
  <si>
    <t>Is there a company policy to monitor and address non compliance on STCW 2010 Manila amendments of work/rest hours ?</t>
  </si>
  <si>
    <t>7500.5</t>
  </si>
  <si>
    <t>7500.7</t>
  </si>
  <si>
    <t>Safe Manning and Fatigue Management</t>
  </si>
  <si>
    <t>Does the company have a contract for electronic update of hydrographic publications? 
(eg. Temporary and Preliminary NtM)</t>
  </si>
  <si>
    <t xml:space="preserve"> Is it a company policy to include navigational equipment in electronic Planned Maintenance System?</t>
  </si>
  <si>
    <t>Is the company aware of the vessel´s critical areas transiting?</t>
  </si>
  <si>
    <t>2100.15</t>
  </si>
  <si>
    <t>Is it a company policy to equip vessels with  the multi constellation GNSS receivers?</t>
  </si>
  <si>
    <t>2100.16</t>
  </si>
  <si>
    <t>Is it a company policy to equip vessels with the eLoran receivers?</t>
  </si>
  <si>
    <t>2100.17</t>
  </si>
  <si>
    <t>Is it a company policy that the position for all stages of voyage is compared with a different method of positioning than GPS?</t>
  </si>
  <si>
    <t>Only applicable to the companies with the fleet for which the implementation date is still in the future</t>
  </si>
  <si>
    <t>Electronic chart display &amp; information systems / ECDIS</t>
  </si>
  <si>
    <t>2110</t>
  </si>
  <si>
    <t>2110.3</t>
  </si>
  <si>
    <t>2110.2</t>
  </si>
  <si>
    <t>Is it a company policy to have ECDIS available onboard  the vessels for training purpose at least 12 months ahead of implementation date?</t>
  </si>
  <si>
    <t>Does the company have an introduction programme for the crew in relation to usage of ECDIS?</t>
  </si>
  <si>
    <r>
      <t xml:space="preserve">Is it company policy that the voyage plan (checklist) include when fuel change over </t>
    </r>
    <r>
      <rPr>
        <u/>
        <sz val="16"/>
        <rFont val="Arial"/>
        <family val="2"/>
      </rPr>
      <t>should</t>
    </r>
    <r>
      <rPr>
        <sz val="16"/>
        <rFont val="Arial"/>
        <family val="2"/>
      </rPr>
      <t xml:space="preserve"> be carried out? </t>
    </r>
  </si>
  <si>
    <r>
      <t xml:space="preserve">Is it company policy that the voyage plan (checklist) include when ballast water exchange </t>
    </r>
    <r>
      <rPr>
        <u/>
        <sz val="16"/>
        <rFont val="Arial"/>
        <family val="2"/>
      </rPr>
      <t>can</t>
    </r>
    <r>
      <rPr>
        <sz val="16"/>
        <rFont val="Arial"/>
        <family val="2"/>
      </rPr>
      <t xml:space="preserve"> be carried out?</t>
    </r>
  </si>
  <si>
    <t>5500</t>
  </si>
  <si>
    <t>Sewage Management</t>
  </si>
  <si>
    <t>5500.1</t>
  </si>
  <si>
    <t>5500.2</t>
  </si>
  <si>
    <t>5500.4</t>
  </si>
  <si>
    <t>Does the company have a procedure to monitor and address any non-compliance in the effluent standards?</t>
  </si>
  <si>
    <r>
      <t>For all ships</t>
    </r>
    <r>
      <rPr>
        <b/>
        <sz val="16"/>
        <rFont val="Arial"/>
        <family val="2"/>
      </rPr>
      <t>: Sewage Holding Tank</t>
    </r>
  </si>
  <si>
    <t>5500.6</t>
  </si>
  <si>
    <t>Did the company perform a risk assessment to calculate the capacity of the holding tank?</t>
  </si>
  <si>
    <t>5510</t>
  </si>
  <si>
    <t>Grey Water Management</t>
  </si>
  <si>
    <t>5510.1</t>
  </si>
  <si>
    <t>Is it company policy to install a sewage treatment plant capable of treating grey water?</t>
  </si>
  <si>
    <t>5510.2</t>
  </si>
  <si>
    <t>Is it company policy to not discharge grey water within coastal and port areas?</t>
  </si>
  <si>
    <t>2100.18</t>
  </si>
  <si>
    <t>2100.19</t>
  </si>
  <si>
    <r>
      <rPr>
        <b/>
        <u/>
        <sz val="16"/>
        <rFont val="Arial"/>
        <family val="2"/>
      </rPr>
      <t>Alternative to 2100.18</t>
    </r>
    <r>
      <rPr>
        <sz val="16"/>
        <rFont val="Arial"/>
        <family val="2"/>
      </rPr>
      <t>: Do the vessels have a capability to receive comprehensive weather information from the office or from coastal stations / platforms?</t>
    </r>
  </si>
  <si>
    <t>7400.10</t>
  </si>
  <si>
    <t>In those cases when junior or senior officers are transferred to another class of ship that differ considerably from where their experience lie, is an onboard appropriate operational experience with previous off-signing officers implemented for a specific minimum period?</t>
  </si>
  <si>
    <r>
      <t xml:space="preserve">Does the company install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</si>
  <si>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t>5810.6</t>
  </si>
  <si>
    <r>
      <rPr>
        <b/>
        <u/>
        <sz val="16"/>
        <rFont val="Arial"/>
        <family val="2"/>
      </rPr>
      <t xml:space="preserve">Alternative for 5810.1 &amp; 5810.3: </t>
    </r>
    <r>
      <rPr>
        <sz val="16"/>
        <rFont val="Arial"/>
        <family val="2"/>
      </rPr>
      <t xml:space="preserve">
Does the company install a class approved stern tube </t>
    </r>
    <r>
      <rPr>
        <u/>
        <sz val="16"/>
        <rFont val="Arial"/>
        <family val="2"/>
      </rPr>
      <t>water</t>
    </r>
    <r>
      <rPr>
        <sz val="16"/>
        <rFont val="Arial"/>
        <family val="2"/>
      </rPr>
      <t xml:space="preserve"> lubricated system which uses </t>
    </r>
    <r>
      <rPr>
        <u/>
        <sz val="16"/>
        <rFont val="Arial"/>
        <family val="2"/>
      </rPr>
      <t>fresh water</t>
    </r>
    <r>
      <rPr>
        <sz val="16"/>
        <rFont val="Arial"/>
        <family val="2"/>
      </rPr>
      <t xml:space="preserve"> as a lubricant? (system includes water and conditioning and monitoring equipment)
*Additives used to maintain the condition of the water should be environmentally friendly.</t>
    </r>
  </si>
  <si>
    <t>na</t>
  </si>
  <si>
    <t>Is it company policy that newly employed personnel are provided with familiarization  with regard to operations/machinery which is related to their position ?</t>
  </si>
  <si>
    <r>
      <rPr>
        <b/>
        <u/>
        <sz val="16"/>
        <rFont val="Arial"/>
        <family val="2"/>
      </rPr>
      <t xml:space="preserve">Alternative for 5810.1 &amp; 5810.6: </t>
    </r>
    <r>
      <rPr>
        <sz val="16"/>
        <rFont val="Arial"/>
        <family val="2"/>
      </rPr>
      <t xml:space="preserve">
Is there a company policy to fit vessels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t>
    </r>
  </si>
  <si>
    <t>Is there any procedure available to ensure that all Navigation Charts and Publications are kept up-to-date?</t>
  </si>
  <si>
    <t>217.10</t>
  </si>
  <si>
    <t>2310</t>
  </si>
  <si>
    <t>Towing and Anchor Handling</t>
  </si>
  <si>
    <t>Does the company give procedures/instructions for Safe working practices for Towing operations?</t>
  </si>
  <si>
    <t>Does the company give procedures/instructions for Safe working practices for anchor handling operations?</t>
  </si>
  <si>
    <t>2310.1</t>
  </si>
  <si>
    <t>2310.2</t>
  </si>
  <si>
    <t>Does the company have procedures/instructions for mooring/unmooring operations and anchor handling operations?</t>
  </si>
  <si>
    <t>4210</t>
  </si>
  <si>
    <t>Ship to Offshore Operations</t>
  </si>
  <si>
    <t>Are towing-object/Offshore operation ABANDON limitations known and agreed?</t>
  </si>
  <si>
    <t>Is towing-object/Offshore operation ABANDON contingency planning prepared and agreed?</t>
  </si>
  <si>
    <t>4210.1</t>
  </si>
  <si>
    <t>4210.2</t>
  </si>
  <si>
    <t>4210.3</t>
  </si>
  <si>
    <t>4210.4</t>
  </si>
  <si>
    <t>4602.14</t>
  </si>
  <si>
    <t>4602.15</t>
  </si>
  <si>
    <t>4602.16</t>
  </si>
  <si>
    <t>4602.17</t>
  </si>
  <si>
    <t>4602.18</t>
  </si>
  <si>
    <t>4602.19</t>
  </si>
  <si>
    <t>Is there any Dry Bulk Cargo Transfer Checklist (company format) available?</t>
  </si>
  <si>
    <t>Is there any instruction available for a cargo plan preparation (on deck and under deck)?</t>
  </si>
  <si>
    <t>Is there any Wet Bulk Cargo Transfer Checklist (company format) available?</t>
  </si>
  <si>
    <t>Is there any instruction available to use support for the bulk hoses (Permanent structures or Portable Saddles)?</t>
  </si>
  <si>
    <t>Is a (flag approved) loadicator or computer based program on board to assist officers for stability calculation?</t>
  </si>
  <si>
    <t>4606.5</t>
  </si>
  <si>
    <t>4606.6</t>
  </si>
  <si>
    <t>4606.7</t>
  </si>
  <si>
    <t>4606.8</t>
  </si>
  <si>
    <t xml:space="preserve">Is it company policy to provide personal GPS Beacons to the crew for offshore activities? </t>
  </si>
  <si>
    <r>
      <t xml:space="preserve">Is it company policy to provide </t>
    </r>
    <r>
      <rPr>
        <i/>
        <u/>
        <sz val="16"/>
        <rFont val="Arial"/>
        <family val="2"/>
      </rPr>
      <t>inflatable</t>
    </r>
    <r>
      <rPr>
        <sz val="16"/>
        <rFont val="Arial"/>
        <family val="2"/>
      </rPr>
      <t xml:space="preserve"> life jackets to the crew for offshore operation?</t>
    </r>
  </si>
  <si>
    <t>Is there any procedures available to inspect the cargo for any damage, before loading?</t>
  </si>
  <si>
    <t>Does the company provide a cargo securing manual to the ships?</t>
  </si>
  <si>
    <t>Mooring/Towing/Working wire lubrication</t>
  </si>
  <si>
    <t>Is it company policy to use a mooring/towing/working wire lubricant / grease that  is certified according to the EEL?</t>
  </si>
  <si>
    <t xml:space="preserve">Programme of Inspections / Maintenance  </t>
  </si>
  <si>
    <t>6210</t>
  </si>
  <si>
    <t>6210.1</t>
  </si>
  <si>
    <t>6210.2</t>
  </si>
  <si>
    <t>6210.3</t>
  </si>
  <si>
    <t>6210.4</t>
  </si>
  <si>
    <t>6210.5</t>
  </si>
  <si>
    <t>Testing and Inspection procedures for Towing Equipment available?</t>
  </si>
  <si>
    <t>All joint and lose gears tested and certified?</t>
  </si>
  <si>
    <t>Towing / Working wires are tested and certified?</t>
  </si>
  <si>
    <t>6300.9</t>
  </si>
  <si>
    <t>Is there any procedure to inspect the ballast tank on regular intervals?</t>
  </si>
  <si>
    <t>Is it company policy that manufacturer service engineers routinely attend the vessel or provide remote monitoring assistance for maintenance/operation of technical equipment or systems ?</t>
  </si>
  <si>
    <t xml:space="preserve">     H2S</t>
  </si>
  <si>
    <t>7300.23</t>
  </si>
  <si>
    <t>7300.24</t>
  </si>
  <si>
    <t>7300.25</t>
  </si>
  <si>
    <t>7300.26</t>
  </si>
  <si>
    <t>7300.27</t>
  </si>
  <si>
    <r>
      <t xml:space="preserve">Is it company policy that all the officers are to complete </t>
    </r>
    <r>
      <rPr>
        <i/>
        <u/>
        <sz val="16"/>
        <rFont val="Arial"/>
        <family val="2"/>
      </rPr>
      <t>offshore related</t>
    </r>
    <r>
      <rPr>
        <sz val="16"/>
        <rFont val="Arial"/>
        <family val="2"/>
      </rPr>
      <t xml:space="preserve"> training such as: </t>
    </r>
  </si>
  <si>
    <t>Navigation Charts and Publications</t>
  </si>
  <si>
    <t>Does the company have procedures / instructions regarding 3rd party (crane) damage?</t>
  </si>
  <si>
    <t>Bollard Pull Formula</t>
  </si>
  <si>
    <t xml:space="preserve">     Offshore crane operation</t>
  </si>
  <si>
    <t xml:space="preserve">     Basic Safety</t>
  </si>
  <si>
    <t xml:space="preserve">     Proficiency in survival craft</t>
  </si>
  <si>
    <t xml:space="preserve">     Medical care</t>
  </si>
  <si>
    <t xml:space="preserve">     Medical first aid</t>
  </si>
  <si>
    <t xml:space="preserve">     Towing operation</t>
  </si>
  <si>
    <t xml:space="preserve">     Mooring operations and Offshore anchor handling</t>
  </si>
  <si>
    <t>Is there any instruction available for loading UNUSUAL CARGO ITEMS?  (e.g. IMDG, Heavy Lifts etc)</t>
  </si>
  <si>
    <r>
      <t xml:space="preserve">Maintenance of Ship, </t>
    </r>
    <r>
      <rPr>
        <sz val="16"/>
        <rFont val="Arial"/>
        <family val="2"/>
      </rPr>
      <t xml:space="preserve">Additional Green Award requirements </t>
    </r>
  </si>
  <si>
    <t>7300.28</t>
  </si>
  <si>
    <t>Is an appropriate Tug and Salvage Criteria considered for Bollard Pull Calculation?</t>
  </si>
  <si>
    <t>Is Bollard Pull test carried out as per latest Flag's and/or Classification Society's requirements?</t>
  </si>
  <si>
    <t>4110</t>
  </si>
  <si>
    <t>4110.1</t>
  </si>
  <si>
    <t>4110.2</t>
  </si>
  <si>
    <t>4110.3</t>
  </si>
  <si>
    <t>Does the company MS specify a safe-maximum percentage fill for drilling mud tanks? (max. limit 95%)</t>
  </si>
  <si>
    <t>Is a checklist used for drilling mud operations (company format)?</t>
  </si>
  <si>
    <t>Are there procedures/Instructions for drilling mud circulation?</t>
  </si>
  <si>
    <t>Mud Handling</t>
  </si>
  <si>
    <t>Does the company policy for newbuilds implement additional measures to reduce harmful air emissions (NOx and PM) and improve energy efficiency (reduce CO2 or fuel consumption)?</t>
  </si>
  <si>
    <t>7300.29</t>
  </si>
  <si>
    <t>7300.30</t>
  </si>
  <si>
    <t>7300.31</t>
  </si>
  <si>
    <r>
      <t xml:space="preserve">     Other: </t>
    </r>
    <r>
      <rPr>
        <sz val="16"/>
        <color rgb="FF00B050"/>
        <rFont val="Arial"/>
        <family val="2"/>
      </rPr>
      <t>*fill during audit*</t>
    </r>
  </si>
  <si>
    <r>
      <t xml:space="preserve">TOTAL SCORE REVIEW
</t>
    </r>
    <r>
      <rPr>
        <b/>
        <sz val="28"/>
        <rFont val="Arial"/>
        <family val="2"/>
      </rPr>
      <t>OFFICE AUDIT - OFFSHORE SUPPLY</t>
    </r>
  </si>
  <si>
    <t>Are all seafarers subject to an unannounced alcohol testing on board as initiated by the office? (Approved test equipment to be available on board)</t>
  </si>
  <si>
    <t>Are all seafarers subject to shore-based drug and alcohol testing at least once in last 12 months?</t>
  </si>
  <si>
    <t>1400.5</t>
  </si>
  <si>
    <t>1400.6</t>
  </si>
  <si>
    <r>
      <rPr>
        <b/>
        <u/>
        <sz val="16"/>
        <rFont val="Arial"/>
        <family val="2"/>
      </rPr>
      <t>Alternative to 1400.1 &amp; 1400.5</t>
    </r>
    <r>
      <rPr>
        <sz val="16"/>
        <rFont val="Arial"/>
        <family val="2"/>
      </rPr>
      <t>: In case crew members are not subject to shore-based drug and alcohol testing at least once in last 12 months, are all fleet vessels subject to unannounced drug and alcohol testing at least twice in 12 months by an external organisation?</t>
    </r>
  </si>
  <si>
    <t>1400.7</t>
  </si>
  <si>
    <t>Does the company contract an external drug and alcohol test organization to monitor fleet vessels for next due vessel tests such that the organization can appropriately decide themselves location and date of attendance?</t>
  </si>
  <si>
    <t>s</t>
  </si>
  <si>
    <t>1610</t>
  </si>
  <si>
    <t>Cyber Risk Management</t>
  </si>
  <si>
    <t>1610.1</t>
  </si>
  <si>
    <t>1610.3</t>
  </si>
  <si>
    <t>Does the cyber risk policy differentiate between IT (information technology) and OT (operational technology) systems?</t>
  </si>
  <si>
    <t>1610.4</t>
  </si>
  <si>
    <t>Does the cyber risk policy focus on elements such as third-party access and bring your own device (BYOD) in the office?</t>
  </si>
  <si>
    <t>1610.5</t>
  </si>
  <si>
    <t>Does the company designate and train personnel as appropriate to identify and respond to cyber threats to the company's information technology systems?</t>
  </si>
  <si>
    <t>1610.6</t>
  </si>
  <si>
    <t>Does the company have a policy in place to build new ships equipped with cyber secure systems and components?</t>
  </si>
  <si>
    <t>(Only applicable to new ships (ships contracted to build on or after 1st July 2014) of a gross tonnage of 1,600 and above.)</t>
  </si>
  <si>
    <t>1510</t>
  </si>
  <si>
    <t>Emergency Oil Recovery</t>
  </si>
  <si>
    <t>1510.1</t>
  </si>
  <si>
    <t>Does the company equip its vessels (GA-certified) with a system providing emergency access to cargo tanks and bunker tanks (for example, from the vessel deck), should the vessel be submerged?</t>
  </si>
  <si>
    <t>1510.2</t>
  </si>
  <si>
    <t>Does the company ensure that its ships (GA-certified) carry an oil skimmer or a similar device that can be used in an emergency situation of oil spill overboard?</t>
  </si>
  <si>
    <t>1800</t>
  </si>
  <si>
    <t>Social Dimension / Sustainability</t>
  </si>
  <si>
    <t>A. Good Health &amp; Well-Being</t>
  </si>
  <si>
    <t>1800.1</t>
  </si>
  <si>
    <t>Does the company ensure that all vessels under its control have an ITF or similar agreement in place?</t>
  </si>
  <si>
    <t>1800.2</t>
  </si>
  <si>
    <t>Does the company have procedure regarding relieving shipboard personnel on compassionate grounds? (For example, in case of a family emergency)</t>
  </si>
  <si>
    <t>1800.3</t>
  </si>
  <si>
    <t>Is the company subscribed to any digital platform (web or app) that can be referred to by shipboard staff for seeking medical advice?</t>
  </si>
  <si>
    <t>1800.4</t>
  </si>
  <si>
    <t>Does the company ensure that the shipboard staff is aware of platforms (online/offline) providing access to emotional support networks to tackle mental health issues?</t>
  </si>
  <si>
    <t>1800.5</t>
  </si>
  <si>
    <t>Does the company provide access to the internet at all times for shipboard personnel on board all ships under its control?</t>
  </si>
  <si>
    <t>B. Reduced Inequalities / Equal Opportunities / Diversity</t>
  </si>
  <si>
    <t>B.1 General</t>
  </si>
  <si>
    <t>1800.6</t>
  </si>
  <si>
    <t>Does the company have a policy focusing on subjects such as equal opportunities, equality and diversity, inclusion, anti-discrimination, anti-harassment, etc. to prevent and eliminate discrimination at workplace (office and ship)?</t>
  </si>
  <si>
    <t>1800.7</t>
  </si>
  <si>
    <t>Does the company have confidential reporting procedures enabling all employees to report harassment &amp; discrimination?</t>
  </si>
  <si>
    <t>1800.8</t>
  </si>
  <si>
    <t>Does the company take steps to create awareness among its staff (on shore &amp; off shore) and to ensure effective implementation of its policies focusing on subjects such as equal opportunities, equality and diversity, inclusion, anti-discrimination, anti-harassment, etc.?</t>
  </si>
  <si>
    <t>B.2 Gender-specific</t>
  </si>
  <si>
    <t>1800.10</t>
  </si>
  <si>
    <t xml:space="preserve">Does the company take steps to promote and achieve gender diversity/equality at office and on board vessels (at all levels)? </t>
  </si>
  <si>
    <t>1800.11</t>
  </si>
  <si>
    <t>Does the company provide the following specific facilities for its women seafarers:
– feminine hygiene items (in bonded stores) &amp; separate disposal facilities on board
– separate washrooms with sanitary facilities on board
– suitable sized (gender specific) safety and protective clothing on board
– access to medical supplies without having to consult male colleagues on board</t>
  </si>
  <si>
    <t>C. Sustainability Reporting</t>
  </si>
  <si>
    <t>1800.12</t>
  </si>
  <si>
    <t>Does the company prepare and publish its performance on environmental, social and governance criteria annually (in line with internationally recognised frameworks, such as GRI, IIRC and SASB standards)?</t>
  </si>
  <si>
    <t>A. Emission Monitoring</t>
  </si>
  <si>
    <t>5410.10</t>
  </si>
  <si>
    <t>Does the company use a continuous emission monitoring system (in-situ or extractive) for monitoring and recording NOx emissions?</t>
  </si>
  <si>
    <t>B. Emission Reduction</t>
  </si>
  <si>
    <t>5410.20</t>
  </si>
  <si>
    <t>Does the company use any one of the following measures on board one or more of its vessels to reduce NOx emissions from main and/or auxiliary engines?</t>
  </si>
  <si>
    <t>Measures taken to reduce NOx emissions</t>
  </si>
  <si>
    <t>If YES, choose from below options</t>
  </si>
  <si>
    <t>Direct Water Injection</t>
  </si>
  <si>
    <t>Fuel Water Emulsification</t>
  </si>
  <si>
    <t>Intake Air Humidification</t>
  </si>
  <si>
    <t>Slow Steaming</t>
  </si>
  <si>
    <t>5410.21</t>
  </si>
  <si>
    <t>Is it company policy to implement regulated slow steaming on some or all of the vessels within their fleet in an effort to reduce NOx emissions?</t>
  </si>
  <si>
    <t>C. Additional Questions</t>
  </si>
  <si>
    <t>Exhaust Gas Recirculation (EGR)</t>
  </si>
  <si>
    <t>5410.22</t>
  </si>
  <si>
    <r>
      <t xml:space="preserve">Are negative results from the continuous monitoring of exhaust gas recirculation bleed-off discharge water collected from the ship and addressed by the company?
</t>
    </r>
    <r>
      <rPr>
        <i/>
        <sz val="16"/>
        <rFont val="Arial"/>
        <family val="2"/>
      </rPr>
      <t>*The guidelines set out in MEPC.259 (68) are applicable to EGR bleed-off discharge water as well.</t>
    </r>
  </si>
  <si>
    <t>5410.24</t>
  </si>
  <si>
    <t>Does the company’s PPE matrix include handling of caustic soda for exhaust gas recirculation?</t>
  </si>
  <si>
    <t>5410.25</t>
  </si>
  <si>
    <r>
      <t xml:space="preserve">Does the company provide the relevant crew with manufacturer training for the EGR unit?
</t>
    </r>
    <r>
      <rPr>
        <i/>
        <sz val="16"/>
        <rFont val="Arial"/>
        <family val="2"/>
      </rPr>
      <t>*The manufacturer training should cover the normal operation of the EGR system including bunkering of any chemicals (consumables), calibration of sensors, routine maintenance as well as the procedures to be followed in case of system failure and deviation from normal operation.</t>
    </r>
  </si>
  <si>
    <t>Selective Catalytic Reduction (SCR)</t>
  </si>
  <si>
    <t>5410.26</t>
  </si>
  <si>
    <r>
      <t xml:space="preserve">Does the company install a monitoring unit which monitors and measures any formation of ammonia slip?
</t>
    </r>
    <r>
      <rPr>
        <i/>
        <sz val="16"/>
        <rFont val="Arial"/>
        <family val="2"/>
      </rPr>
      <t>*The monitoring unit should be capable of issuing a warning in the event of ammonia formation.</t>
    </r>
  </si>
  <si>
    <t>5410.27</t>
  </si>
  <si>
    <t>Does the company take adequate measures to avoid the breakdown of the SCR unit?
Measures should include (all of) the following:
1. Requisition's of materials
2. Redundancy 
3. Effects of back pressure
4. Maintenance regimes of the SCR
5. Monitoring the condition of the catalyst.</t>
  </si>
  <si>
    <t>5410.28</t>
  </si>
  <si>
    <r>
      <t xml:space="preserve">Does the company provide the relevant crew with manufacturer training for the SCR unit?
</t>
    </r>
    <r>
      <rPr>
        <i/>
        <sz val="16"/>
        <rFont val="Arial"/>
        <family val="2"/>
      </rPr>
      <t>*The manufacturer training should cover the normal operation of the SCR unit including bunkering of any chemicals (consumables), calibration of sensors, routine maintenance as well as the procedures to be followed in case of system failure and deviation from normal operation.</t>
    </r>
  </si>
  <si>
    <t>SOx Emissions</t>
  </si>
  <si>
    <t>5420.11</t>
  </si>
  <si>
    <t>Does the company use a continuous emission monitoring system (in-situ or extractive) for monitoring and recording SOx emissions?</t>
  </si>
  <si>
    <t>5420.12</t>
  </si>
  <si>
    <r>
      <t xml:space="preserve">Main and auxiliary engines:
Does the company </t>
    </r>
    <r>
      <rPr>
        <u/>
        <sz val="16"/>
        <rFont val="Arial"/>
        <family val="2"/>
      </rPr>
      <t>voluntarily</t>
    </r>
    <r>
      <rPr>
        <sz val="16"/>
        <rFont val="Arial"/>
        <family val="2"/>
      </rPr>
      <t xml:space="preserve"> burn low sulphur fuel (max. 0.10% sulphur) or use equivalent methodology </t>
    </r>
    <r>
      <rPr>
        <b/>
        <sz val="16"/>
        <rFont val="Arial"/>
        <family val="2"/>
      </rPr>
      <t>during the ship's stay at every port?</t>
    </r>
    <r>
      <rPr>
        <sz val="16"/>
        <rFont val="Arial"/>
        <family val="2"/>
      </rPr>
      <t xml:space="preserve">
</t>
    </r>
    <r>
      <rPr>
        <i/>
        <sz val="16"/>
        <rFont val="Arial"/>
        <family val="2"/>
      </rPr>
      <t>(If exhaust gas cleaning system is used, sulphur content is measured with SO2:CO2 ratio. Ratio of max 4.3 is equal to 0.10% sulphur content)</t>
    </r>
  </si>
  <si>
    <t>Exhaust Gas Cleaning System (EGCS)</t>
  </si>
  <si>
    <t>5420.13</t>
  </si>
  <si>
    <r>
      <t xml:space="preserve">Does the company use the requirements of Scheme B* (continuous emission monitoring with parameter checks) for testing, survey, certification and verification of EGC systems on board all its ships having such systems (EGC)?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Ships should be in possession of EGC technical manual, scheme B (ETM-B).</t>
    </r>
  </si>
  <si>
    <t>5420.14</t>
  </si>
  <si>
    <r>
      <t xml:space="preserve">Are negative test results from the continuous monitoring of wash water discharge collected from the ship and addressed by the company?
</t>
    </r>
    <r>
      <rPr>
        <i/>
        <sz val="16"/>
        <rFont val="Arial"/>
        <family val="2"/>
      </rPr>
      <t>*The wash water discharge criteria have been set out in MEPC.259 (68).</t>
    </r>
  </si>
  <si>
    <t>5420.16</t>
  </si>
  <si>
    <t>Does the company take adequate measures to avoid breakdown of the EGCS unit?
Measures should include (all of) the following:
1. Material requisitions
2. Redundancy
3. Risk of condensation
4. Safety process regarding handling and storage of caustic soda.
5. Noise prevention 
6. Contingency plan for failure
7. Remote monitoring
8. Technical support from the manufacturer (Telephone helpline)</t>
  </si>
  <si>
    <t>5420.20</t>
  </si>
  <si>
    <t>Does the company’s PPE matrix include handling of caustic soda for closed-loop scrubbers?</t>
  </si>
  <si>
    <t>5420.21</t>
  </si>
  <si>
    <t>Does the company provide relevant crew with manufacturer training course for the EGC unit?</t>
  </si>
  <si>
    <t>5430.10</t>
  </si>
  <si>
    <t>Does the company use any one of the following measures on board one or more of its vessels to reduce PM emissions from main and/or auxiliary engines?</t>
  </si>
  <si>
    <t>Measures taken to reduce PM emissions</t>
  </si>
  <si>
    <t>Diesel Particulate Filter</t>
  </si>
  <si>
    <t>Diesel Oxidation Catalyst</t>
  </si>
  <si>
    <t>Electrostatic Precipitator</t>
  </si>
  <si>
    <t>5440.10</t>
  </si>
  <si>
    <t>Does the company use flow meters for monitoring and recording of fuel consumption? (Flow meter is to be calibrated and certified by for example a classification society)</t>
  </si>
  <si>
    <t>Has the company established an energy baseline using the methodology from ISO 50001:2011 with the aim to reduce the energy consumption of the organisation?</t>
  </si>
  <si>
    <t>Does the company perform audits at planned intervals to demonstrate the conformity to the requirements of the EnMS (Energy management system) in accordance with ISO 50001:2011?</t>
  </si>
  <si>
    <t xml:space="preserve">Is an energy efficiency baseline measured for each ship? 
*Using a calculation of fuel consumption (Unit = Fuel consumption per transport work expressed in grams per tonne-nautical mile or other relevant unit as applicable to relevant ship category) (or)
*Using measurement of CO2 emissions from emission monitoring equipment (grams CO2 per tonne nautical mile or other relevant units as applicable to relevant ship category)
(Baseline is a measurement of the ships average (operational) energy efficiency under normal operating conditions before energy efficient measures or policies are implemented). </t>
  </si>
  <si>
    <t>5440.14</t>
  </si>
  <si>
    <t>Does the company use a ship performance monitoring software to monitor and reduce energy consumption by operational measures for their entire fleet?</t>
  </si>
  <si>
    <r>
      <t>Short term goals (CO</t>
    </r>
    <r>
      <rPr>
        <b/>
        <vertAlign val="subscript"/>
        <sz val="16"/>
        <rFont val="Arial"/>
        <family val="2"/>
      </rPr>
      <t>2</t>
    </r>
    <r>
      <rPr>
        <b/>
        <sz val="16"/>
        <rFont val="Arial"/>
        <family val="2"/>
      </rPr>
      <t xml:space="preserve"> reduction through energy efficiency measures)</t>
    </r>
  </si>
  <si>
    <t>5440.15</t>
  </si>
  <si>
    <t>(Design and operational based measures)
Energy efficiency measures implemented on-board company vessels?</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</si>
  <si>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</si>
  <si>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</si>
  <si>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</si>
  <si>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</si>
  <si>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</si>
  <si>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</si>
  <si>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t>5440.16</t>
  </si>
  <si>
    <t>Has the company achieved an annual average reduction of at least 2.0% in CO2 emissions per transport work (gCO2/tnm) since 1st Jan 2013?</t>
  </si>
  <si>
    <t>5440.17</t>
  </si>
  <si>
    <r>
      <rPr>
        <b/>
        <u/>
        <sz val="16"/>
        <rFont val="Arial"/>
        <family val="2"/>
      </rPr>
      <t>Alternative to 5440.16</t>
    </r>
    <r>
      <rPr>
        <sz val="16"/>
        <rFont val="Arial"/>
        <family val="2"/>
      </rPr>
      <t>: Has the company achieved an annual average reduction of at least 1.0% in CO2 emissions per transport work (gCO2/tnm) since 1st Jan 2013?</t>
    </r>
  </si>
  <si>
    <r>
      <t>Mid term goals (CO</t>
    </r>
    <r>
      <rPr>
        <b/>
        <vertAlign val="subscript"/>
        <sz val="16"/>
        <rFont val="Arial"/>
        <family val="2"/>
      </rPr>
      <t>2</t>
    </r>
    <r>
      <rPr>
        <b/>
        <sz val="16"/>
        <rFont val="Arial"/>
        <family val="2"/>
      </rPr>
      <t xml:space="preserve"> reduction through the use of low carbon fuels)</t>
    </r>
  </si>
  <si>
    <t>5440.18</t>
  </si>
  <si>
    <r>
      <rPr>
        <b/>
        <u/>
        <sz val="16"/>
        <rFont val="Arial"/>
        <family val="2"/>
      </rPr>
      <t>Main engines:</t>
    </r>
    <r>
      <rPr>
        <sz val="16"/>
        <rFont val="Arial"/>
        <family val="2"/>
      </rPr>
      <t xml:space="preserve">
Does the company have any vessels within their fleet which use low carbon fuels such as:</t>
    </r>
  </si>
  <si>
    <t>Low carbon fuels</t>
  </si>
  <si>
    <t>LNG (Liquefied Natural Gas)</t>
  </si>
  <si>
    <t>LPG (Liquefied Petroleum Gas)</t>
  </si>
  <si>
    <t>GTL (Gas to liquid) fuel</t>
  </si>
  <si>
    <t>Bio-diesel</t>
  </si>
  <si>
    <t>Bio-LNG (Bio-methane)</t>
  </si>
  <si>
    <t>Methanol</t>
  </si>
  <si>
    <t>Ethanol</t>
  </si>
  <si>
    <t>Dimethyl Ether</t>
  </si>
  <si>
    <t>Other: *fill during audit*</t>
  </si>
  <si>
    <t xml:space="preserve">If others = </t>
  </si>
  <si>
    <t>5440.19</t>
  </si>
  <si>
    <r>
      <rPr>
        <b/>
        <u/>
        <sz val="16"/>
        <rFont val="Arial"/>
        <family val="2"/>
      </rPr>
      <t>Auxiliary engines:</t>
    </r>
    <r>
      <rPr>
        <sz val="16"/>
        <rFont val="Arial"/>
        <family val="2"/>
      </rPr>
      <t xml:space="preserve">
Does the company have any vessels within their fleet which use low carbon fuels such as:</t>
    </r>
  </si>
  <si>
    <r>
      <t>Long term goals (CO</t>
    </r>
    <r>
      <rPr>
        <b/>
        <vertAlign val="subscript"/>
        <sz val="16"/>
        <rFont val="Arial"/>
        <family val="2"/>
      </rPr>
      <t>2</t>
    </r>
    <r>
      <rPr>
        <b/>
        <sz val="16"/>
        <rFont val="Arial"/>
        <family val="2"/>
      </rPr>
      <t xml:space="preserve"> neutral operation through zero carbon fuels)</t>
    </r>
  </si>
  <si>
    <t>5440.20</t>
  </si>
  <si>
    <r>
      <rPr>
        <b/>
        <u/>
        <sz val="16"/>
        <rFont val="Arial"/>
        <family val="2"/>
      </rPr>
      <t>Main engines:</t>
    </r>
    <r>
      <rPr>
        <sz val="16"/>
        <rFont val="Arial"/>
        <family val="2"/>
      </rPr>
      <t xml:space="preserve">
Does the company have any vessels within their fleet which use zero carbon fuels such as:</t>
    </r>
  </si>
  <si>
    <t>Zero carbon fuels</t>
  </si>
  <si>
    <t>Anhydrous Ammonia</t>
  </si>
  <si>
    <t>Hydrogen</t>
  </si>
  <si>
    <t>Fuel Cells (Powered by ammonia or hydrogen)</t>
  </si>
  <si>
    <t>Batteries</t>
  </si>
  <si>
    <t>Nuclear</t>
  </si>
  <si>
    <t>5440.21</t>
  </si>
  <si>
    <r>
      <rPr>
        <b/>
        <u/>
        <sz val="16"/>
        <rFont val="Arial"/>
        <family val="2"/>
      </rPr>
      <t>Auxiliary engines:</t>
    </r>
    <r>
      <rPr>
        <sz val="16"/>
        <rFont val="Arial"/>
        <family val="2"/>
      </rPr>
      <t xml:space="preserve">
Does the company have any vessels within their fleet which use zero carbon fuels such as:</t>
    </r>
  </si>
  <si>
    <t>5440.22</t>
  </si>
  <si>
    <t>Does the company have any vessels within their fleet which use renewable energy sources for energy production such as:</t>
  </si>
  <si>
    <t>Renewable Energy source</t>
  </si>
  <si>
    <t>Wind *fill during audit*</t>
  </si>
  <si>
    <t>Solar</t>
  </si>
  <si>
    <t xml:space="preserve">Wind = </t>
  </si>
  <si>
    <t>Sewage Treatment Plant</t>
  </si>
  <si>
    <t>Is it company policy to treat the sewage with a sewage treatment plant which uses minimal or no harmful chemicals?</t>
  </si>
  <si>
    <t>Is it company policy to sample and monitor the discharged effluent periodically (at least annually) for lab testing ashore to check the compliance with:
1. MEPC 159(55) for plants installed after 1st Jan 2010;
2. MEPC 227(64) for plants installed after 1st Jan 2016.</t>
  </si>
  <si>
    <t>Is it company policy to familiarize engine room personnel with on board sludge and bilge water management procedures?</t>
  </si>
  <si>
    <t>Is it company policy to ensure that all engine room personnel are familiar with the system layout, drawings and manuals?</t>
  </si>
  <si>
    <t>Is it company policy to build vessels with bilge and sludge handling system in accordance with the MEPC.1/Circ. 642 guidelines?</t>
  </si>
  <si>
    <r>
      <rPr>
        <b/>
        <u/>
        <sz val="16"/>
        <rFont val="Arial"/>
        <family val="2"/>
      </rPr>
      <t>N/A for vessels keel laid after 2005</t>
    </r>
    <r>
      <rPr>
        <sz val="16"/>
        <rFont val="Arial"/>
        <family val="2"/>
      </rPr>
      <t xml:space="preserve">
Is it company policy to install an oil content meter with an automatic stopping device capable of measuring the difference in emulsifying particles and oil, as per IMO resolution MEPC.107(49)</t>
    </r>
  </si>
  <si>
    <r>
      <rPr>
        <b/>
        <u/>
        <sz val="16"/>
        <rFont val="Arial"/>
        <family val="2"/>
      </rPr>
      <t>N/A for vessels keel laid after 2005</t>
    </r>
    <r>
      <rPr>
        <sz val="16"/>
        <rFont val="Arial"/>
        <family val="2"/>
      </rPr>
      <t xml:space="preserve">
Is it company policy to equip the Oily Water Separator with a re-circulating facility for testing purposes as per IMO resolution MEPC.107(49) 6.1.1. ?</t>
    </r>
  </si>
  <si>
    <t>Does the company require the shipyard to develop an "Inventory of Hazardous Materials" (Part I) at the stage of design and/or construction? (requirement to be part of the building contract)</t>
  </si>
  <si>
    <t>Existing ships - For Owner / Managers and 3rd-party Ship Managers
For 5900.10 and 5900.13</t>
  </si>
  <si>
    <t>Is each Green Award-certified company vessel in the possession of an "Inventory of Hazardous Materials" (Part I completed)?</t>
  </si>
  <si>
    <r>
      <t>Alternative to 5900.10:</t>
    </r>
    <r>
      <rPr>
        <sz val="16"/>
        <rFont val="Arial"/>
        <family val="2"/>
      </rPr>
      <t xml:space="preserve"> Has the company started the process to prepare Part I of the "Inventory of Hazardous Materials" with a target completion date for each Green Award certified vessel in the fleet?</t>
    </r>
  </si>
  <si>
    <t>5910.8</t>
  </si>
  <si>
    <t>Has a company policy been implemented within the Management System that end-of-life vessels will only be recycled at a recycling facility either compliant with the requirements of the Hong Kong Convention or on the EU-list? (regardless of being sold directly to a recycling facility or to a cash buyer)?</t>
  </si>
  <si>
    <t>Has a company procedure been implemented within the Management System to audit a recycling facility before concluding a "contract of sale"?</t>
  </si>
  <si>
    <t>5910.9</t>
  </si>
  <si>
    <t>Does the company disclose it's ship recycling policy in a public domain (such as company website) or via an environmental initiative such as SRTI (Ship Recycling Transparency Initiative)?</t>
  </si>
  <si>
    <t>Policy regarding monitoring the recycling of company vessels</t>
  </si>
  <si>
    <t>5910.10</t>
  </si>
  <si>
    <t>Has a company procedure been implemented within the Management System to deploy a full-time personnel at the recycling facility for the entire duration of recycling of the company vessels (to monitor and report the recycling process)?</t>
  </si>
  <si>
    <t>5910.11</t>
  </si>
  <si>
    <r>
      <rPr>
        <b/>
        <u/>
        <sz val="16"/>
        <rFont val="Arial"/>
        <family val="2"/>
      </rPr>
      <t>Alternative to 5910.10 &amp; 5910.12</t>
    </r>
    <r>
      <rPr>
        <sz val="16"/>
        <rFont val="Arial"/>
        <family val="2"/>
      </rPr>
      <t xml:space="preserve">
Has a company procedure been implemented within the Management System to hire third-parties (consultants or cash buyers) for continuous monitoring and reporting of the recycling process employed by the recycling facility to dismantle the company vessels?</t>
    </r>
  </si>
  <si>
    <t>5910.12</t>
  </si>
  <si>
    <r>
      <rPr>
        <b/>
        <u/>
        <sz val="16"/>
        <rFont val="Arial"/>
        <family val="2"/>
      </rPr>
      <t>Alternative to 5910.10 &amp; 5910.11</t>
    </r>
    <r>
      <rPr>
        <sz val="16"/>
        <rFont val="Arial"/>
        <family val="2"/>
      </rPr>
      <t xml:space="preserve">
Has a company procedure been implemented within the Management System to audit the recycling facility during the recycling of the company vessels?</t>
    </r>
  </si>
  <si>
    <t>Oily water separator / Oil content meter</t>
  </si>
  <si>
    <t>Measures related to Technical Solutions for optimizing the operations</t>
  </si>
  <si>
    <t>5821.9 is an alternative to 5821.6 &amp; 5821.8 (all the above)</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</si>
  <si>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</si>
  <si>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</si>
  <si>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</si>
  <si>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</si>
  <si>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</si>
  <si>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</si>
  <si>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</si>
  <si>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</si>
  <si>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</si>
  <si>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</si>
  <si>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</si>
  <si>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</si>
  <si>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</si>
  <si>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</si>
  <si>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</si>
  <si>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</si>
  <si>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</si>
  <si>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</si>
  <si>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</si>
  <si>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</si>
  <si>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</si>
  <si>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</si>
  <si>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</si>
  <si>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</si>
  <si>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</si>
  <si>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</si>
  <si>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</si>
  <si>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</si>
  <si>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</si>
  <si>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</si>
  <si>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</si>
  <si>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</si>
  <si>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</si>
  <si>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</si>
  <si>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</si>
  <si>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</si>
  <si>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</si>
  <si>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</si>
  <si>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</si>
  <si>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</si>
  <si>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</si>
  <si>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</si>
  <si>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</si>
  <si>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</si>
  <si>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</si>
  <si>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</si>
  <si>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</si>
  <si>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</si>
  <si>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</si>
  <si>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</si>
  <si>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</si>
  <si>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</si>
  <si>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</si>
  <si>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</si>
  <si>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</si>
  <si>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</si>
  <si>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</si>
  <si>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</si>
  <si>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</si>
  <si>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</si>
  <si>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</si>
  <si>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</si>
  <si>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</si>
  <si>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</si>
  <si>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</si>
  <si>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</si>
  <si>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</si>
  <si>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</si>
  <si>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</si>
  <si>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</si>
  <si>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</si>
  <si>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</si>
  <si>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</si>
  <si>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</si>
  <si>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</si>
  <si>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</si>
  <si>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</si>
  <si>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</si>
  <si>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</si>
  <si>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</si>
  <si>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</si>
  <si>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</si>
  <si>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</si>
  <si>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</si>
  <si>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</si>
  <si>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</si>
  <si>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</si>
  <si>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</si>
  <si>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</si>
  <si>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</si>
  <si>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</si>
  <si>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</si>
  <si>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</si>
  <si>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</si>
  <si>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</si>
  <si>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</si>
  <si>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</si>
  <si>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</si>
  <si>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</si>
  <si>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</si>
  <si>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</si>
  <si>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</si>
  <si>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</si>
  <si>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</si>
  <si>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</si>
  <si>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</si>
  <si>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</si>
  <si>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</si>
  <si>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</si>
  <si>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r>
      <t>Greenhouse Gas (GHG) Emissions - CO</t>
    </r>
    <r>
      <rPr>
        <b/>
        <vertAlign val="subscript"/>
        <sz val="16"/>
        <rFont val="Arial"/>
        <family val="2"/>
      </rPr>
      <t>2</t>
    </r>
    <r>
      <rPr>
        <b/>
        <sz val="16"/>
        <rFont val="Arial"/>
        <family val="2"/>
      </rPr>
      <t xml:space="preserve"> Emissions</t>
    </r>
  </si>
  <si>
    <t>Does the company have instructions / procedures to control the access of unauthorized persons on board?</t>
  </si>
  <si>
    <t>Are all fleet vessels subject to unannounced drug and alcohol testing at least once every year (not exceeding 18 months between two consecutive tests) by an external organisation?</t>
  </si>
  <si>
    <t>3101</t>
  </si>
  <si>
    <t>Bunker Operations - LNG</t>
  </si>
  <si>
    <t>3101.1</t>
  </si>
  <si>
    <t>Does the company SMS specify that only a relevant IAPH LNG bunkering checklist must be used?</t>
  </si>
  <si>
    <t>3101.2</t>
  </si>
  <si>
    <t>3101.3</t>
  </si>
  <si>
    <t>Does the company install CCTV on LNG bunker stations for the purpose of observing the bunkering operation from the bridge or operation control room?</t>
  </si>
  <si>
    <t>3101.4</t>
  </si>
  <si>
    <t>3101.6</t>
  </si>
  <si>
    <t>Does the company provide its shipboard personnel a shore-based training on LNG bunkering?</t>
  </si>
  <si>
    <t>3101.5</t>
  </si>
  <si>
    <t>Does the company assess the risks associated with distractions to onboard operations, communication and rest hours caused by exposure to high levels of noise?</t>
  </si>
  <si>
    <t>9421</t>
  </si>
  <si>
    <t>ISO Certification</t>
  </si>
  <si>
    <t>9421.1</t>
  </si>
  <si>
    <t>9421.2</t>
  </si>
  <si>
    <t>9421.3</t>
  </si>
  <si>
    <t>9421.4</t>
  </si>
  <si>
    <t>9421.5</t>
  </si>
  <si>
    <t>9421.6</t>
  </si>
  <si>
    <t>Is the company certified for the latest edition of ISO 9001 (quality management systems)?</t>
  </si>
  <si>
    <t>Is the company certified for the latest edition of ISO 14001 (environmental management systems)?</t>
  </si>
  <si>
    <t>Is the company certified for the latest edition of ISO 22301 (societal security – business continuity management systems)?</t>
  </si>
  <si>
    <t>Is the company certified for the latest edition of ISO 27001 (information security management systems)?</t>
  </si>
  <si>
    <t>Is the company certified for the latest edition of ISO 45001 (occupational health and safety management systems)?</t>
  </si>
  <si>
    <t>Is the company certified for the latest edition of ISO 50001 (energy management systems)?</t>
  </si>
  <si>
    <t>9421.7</t>
  </si>
  <si>
    <t>9421.8</t>
  </si>
  <si>
    <t>Has the company developed a ship specific garbage management plan detailing the specific ship's equipment, arrangements and procedures for the handling of garbage?</t>
  </si>
  <si>
    <t>Does the company have plans and procedures of cyber risk management (cyber risk policy) incorporated within its Safety Management System (SMS)?</t>
  </si>
  <si>
    <t>1610.7</t>
  </si>
  <si>
    <t>Does the company have a set of clear and unambiguous cyber risk requirements that reflect the company’s expectations to vendors and agents?</t>
  </si>
  <si>
    <t>1610.8</t>
  </si>
  <si>
    <t>Does the company have a policy to carry out cyber risk assessments on its ships (at an interval deemed suitable by the company) using either of the following:
 - self-assessments followed by third party risk assessments 
 - penetration tests of critical IT and OT infrastructure performed by external experts simulating cyber attacks?</t>
  </si>
  <si>
    <t>1610.9</t>
  </si>
  <si>
    <t>1610.10</t>
  </si>
  <si>
    <t>Is it a company policy to involve IT department while preparing to purchase OT systems for ships?</t>
  </si>
  <si>
    <t>1610.11</t>
  </si>
  <si>
    <t>Does the company use the information from investigations of previous identified cyber incidents to improve the technical and procedural protection measures and response plans on board and ashore?</t>
  </si>
  <si>
    <t>1610.12</t>
  </si>
  <si>
    <t>Does the company forbid remote access by technicians and manufacturers to on-board systems without authorization by the vessel’s senior leadership team (For example, by following a two-step digital authorization process)?</t>
  </si>
  <si>
    <t>Fuel oil management</t>
  </si>
  <si>
    <t>B.1 MARPOL delivered fuel oil sampling</t>
  </si>
  <si>
    <t>B.2 In-use fuel oil sampling</t>
  </si>
  <si>
    <t>3200.16</t>
  </si>
  <si>
    <t>B.3 Testing</t>
  </si>
  <si>
    <t>C. Operational procedures</t>
  </si>
  <si>
    <t>3200.17</t>
  </si>
  <si>
    <t>3200.18</t>
  </si>
  <si>
    <t>D. Additional questions</t>
  </si>
  <si>
    <t>3200.19</t>
  </si>
  <si>
    <t>A. Contracting / Procurement</t>
  </si>
  <si>
    <t>3200.14</t>
  </si>
  <si>
    <r>
      <rPr>
        <b/>
        <u/>
        <sz val="16"/>
        <rFont val="Arial"/>
        <family val="2"/>
      </rPr>
      <t>N/A in case charterer is responsible for supplying bunkers (for all GA ships)</t>
    </r>
    <r>
      <rPr>
        <sz val="16"/>
        <rFont val="Arial"/>
        <family val="2"/>
      </rPr>
      <t xml:space="preserve">
Is it company procedure that bunker purchasing contracts state that the fuel oil be supplied with reference to ISO 8217 specifications (</t>
    </r>
    <r>
      <rPr>
        <b/>
        <u/>
        <sz val="16"/>
        <rFont val="Arial"/>
        <family val="2"/>
      </rPr>
      <t>latest edition is recommended</t>
    </r>
    <r>
      <rPr>
        <sz val="16"/>
        <rFont val="Arial"/>
        <family val="2"/>
      </rPr>
      <t>)?</t>
    </r>
  </si>
  <si>
    <t>3200.15</t>
  </si>
  <si>
    <r>
      <rPr>
        <b/>
        <u/>
        <sz val="16"/>
        <rFont val="Arial"/>
        <family val="2"/>
      </rPr>
      <t>N/A in case owner / manager or third party ship manager is responsible for purchasing bunkers (for all GA ships)</t>
    </r>
    <r>
      <rPr>
        <sz val="16"/>
        <rFont val="Arial"/>
        <family val="2"/>
      </rPr>
      <t xml:space="preserve">
Is it company procedure that the technical requirements of the ship and optimal fuel oil specifications are communicated to the charterer for their consideration?</t>
    </r>
  </si>
  <si>
    <t>Is an evaluation of all fuel oil suppliers carried out to identify "quality-oriented fuel oil suppliers" before signing the bunker purchasing contract with a chosen supplier and are the negative results brought to the attention of the charterer (where applicable)?</t>
  </si>
  <si>
    <t>B. Sampling &amp; Testing</t>
  </si>
  <si>
    <t>Is it company policy that fuel oil sampling (during bunkering) is carried out using an automatic sampler (time or flow proportional) in accordance with Marpol Annex VI?</t>
  </si>
  <si>
    <r>
      <t xml:space="preserve">Is it company procedure that bunkered fuel oil is </t>
    </r>
    <r>
      <rPr>
        <b/>
        <u/>
        <sz val="16"/>
        <rFont val="Arial"/>
        <family val="2"/>
      </rPr>
      <t>always</t>
    </r>
    <r>
      <rPr>
        <sz val="16"/>
        <rFont val="Arial"/>
        <family val="2"/>
      </rPr>
      <t xml:space="preserve"> tested (before use onboard) by a recognized fuel analysis organization ashore in accordance with the requirements of ISO 8217 standard (same edition for which the fuel was ordered)?</t>
    </r>
  </si>
  <si>
    <t>For the situations where commingling of two different fuels is unavoidable, does the company have commingling procedure explaining the steps to be followed to determine the compatibility of two bunkers (including the reference test methods)?</t>
  </si>
  <si>
    <t>Are global bunker quality alerts received from company fleet experience and fuel analysis organisation shared with relevant ships by issuing technical bulletins or circulars?</t>
  </si>
  <si>
    <t>Is it company procedure that bunker suppliers are asked to provide the copies of the product's valid certificate of quality (COQ) and associated laboratory analysis reports verifying the details on the COQ?</t>
  </si>
  <si>
    <t>A. General - managing work/rest hours</t>
  </si>
  <si>
    <t>B. Fatigue management</t>
  </si>
  <si>
    <t>7500.9</t>
  </si>
  <si>
    <t>Does the fatigue mitigation and control strategy consist of the following (both):
- framework to assess the hazards associated with fatigue (hazard assessment)
- strategies to mitigate the risk of fatigue (risk mitigation)</t>
  </si>
  <si>
    <t>7500.10</t>
  </si>
  <si>
    <t>C. Additional questions - reporting, training &amp; awareness</t>
  </si>
  <si>
    <t>7500.11</t>
  </si>
  <si>
    <t>Is it a company policy that the work/rest hours performed by the individual seafarer are recorded using a software program and such records are accessible and regularly updated?</t>
  </si>
  <si>
    <t>Is there a company specific fatigue mitigation and control strategy (or similar document) available within the Safety Management System (SMS) to ensure the health and wellbeing of the seafarers?</t>
  </si>
  <si>
    <t>Does the company ensure that any one of the following fatigue management tools (as described in IMO MSC.1/Circ1598) is used on board GA certified ships:
- Sleep Diary
- Self-monitoring through fatigue and sleepiness ratings
- Fatigue self-assessment tool
- Fatigue event reporting</t>
  </si>
  <si>
    <r>
      <t xml:space="preserve">Does the company have a system in which crew members are able to report to a designated person on fatigue related issues </t>
    </r>
    <r>
      <rPr>
        <b/>
        <u/>
        <sz val="16"/>
        <rFont val="Arial"/>
        <family val="2"/>
      </rPr>
      <t>without fearing any action against them for such communication</t>
    </r>
    <r>
      <rPr>
        <sz val="16"/>
        <rFont val="Arial"/>
        <family val="2"/>
      </rPr>
      <t>?</t>
    </r>
  </si>
  <si>
    <t>Does the company conduct fatigue management training and awareness campaigns for shipboard crew on an initial and recurrent basis?</t>
  </si>
  <si>
    <t>5801</t>
  </si>
  <si>
    <t>Protection of fuel oil tanks, lube oil tanks and hull</t>
  </si>
  <si>
    <t>5801.4</t>
  </si>
  <si>
    <t>Does the company require ship building yards to use advanced shipbuilding plates (highly ductile steel) or structural features to build (a part of) hull structure and/or fuel tanks of new ships (for example, sandwich plate structure)?</t>
  </si>
  <si>
    <t>5441</t>
  </si>
  <si>
    <r>
      <t>Greenhouse Gas (GHG) Emissions - Methane (CH</t>
    </r>
    <r>
      <rPr>
        <b/>
        <vertAlign val="subscript"/>
        <sz val="16"/>
        <rFont val="Arial"/>
        <family val="2"/>
      </rPr>
      <t>4</t>
    </r>
    <r>
      <rPr>
        <b/>
        <sz val="16"/>
        <rFont val="Arial"/>
        <family val="2"/>
      </rPr>
      <t>) Emissions - Main Propulsion</t>
    </r>
  </si>
  <si>
    <t>Gas Turbine or High Pressure Dual Fuel engine</t>
  </si>
  <si>
    <t>5441.2</t>
  </si>
  <si>
    <t>Does the company ensure that at least one of its LNG-powered ships operate on low (or no) Methane Slip technology, for example, Gas Turbine or High Pressure Dual Fuel (HPDF) Engine?</t>
  </si>
  <si>
    <t>Other Engine Types</t>
  </si>
  <si>
    <t>5441.3</t>
  </si>
  <si>
    <t>5441.1</t>
  </si>
  <si>
    <t>Does the company use a continuous emission monitoring system (in-situ or extractive) for monitoring and recording Methane Slip?</t>
  </si>
  <si>
    <t>C. Additional questions</t>
  </si>
  <si>
    <t>5441.4</t>
  </si>
  <si>
    <t>5441.5</t>
  </si>
  <si>
    <t>A. General procedures</t>
  </si>
  <si>
    <t>Does the company have a policy to reduce garbage at source? For example, bulk packaging of consumable items.</t>
  </si>
  <si>
    <t>B. Garbage types</t>
  </si>
  <si>
    <t>B.3 Ashes and clinkers</t>
  </si>
  <si>
    <t>B.4 Cleaning agents &amp; additives</t>
  </si>
  <si>
    <r>
      <t xml:space="preserve">Is it a company policy to use </t>
    </r>
    <r>
      <rPr>
        <u/>
        <sz val="16"/>
        <rFont val="Arial"/>
        <family val="2"/>
      </rPr>
      <t>non harmful</t>
    </r>
    <r>
      <rPr>
        <sz val="16"/>
        <rFont val="Arial"/>
        <family val="2"/>
      </rPr>
      <t xml:space="preserve"> (MARPOL Annex V compliant) cleaning agents and additives for cleaning the deck / external surfaces?</t>
    </r>
  </si>
  <si>
    <t>B.5 Plastics</t>
  </si>
  <si>
    <t>5200.38</t>
  </si>
  <si>
    <t>Does the company have a policy to reduce the use of disposable and single-use plastics on board (at least focusing on plastic cutlery, dishes &amp; straws and beverages &amp; mineral water bottles in bonded stores)?</t>
  </si>
  <si>
    <t>5200.41</t>
  </si>
  <si>
    <t>Does the company have a policy to avoid procuring food items in single servings of plastics pots (for example, replacing small yoghurt pots with decanted supplies in large containers)?</t>
  </si>
  <si>
    <t>5200.42</t>
  </si>
  <si>
    <t>5200.43</t>
  </si>
  <si>
    <t>Does the company forbid its ships to dump old plastic ropes and mooring lines at sea and encourage to retain them on board until landed ashore for correct disposal?</t>
  </si>
  <si>
    <t>Does the company participate in national / international Marine Litter Monitoring Programs?</t>
  </si>
  <si>
    <t>Are non-conformities, accidents and hazardous occurrences reported to the office?</t>
  </si>
  <si>
    <t>Does the company provide its ships with contingency plans and related information in a non-electronic form that need to be followed in the event of a cyber attack?</t>
  </si>
  <si>
    <t>Is it a company policy to enrol the vessels in a meteorological &amp; oceanographic service in a form of a software application?</t>
  </si>
  <si>
    <t>Is it company policy to ensure that LNG-fuelled ships are equipped with LNG specific PPEs such as protective cryogenic gloves and safety goggles with side protection?</t>
  </si>
  <si>
    <t>Does the company provide thermal imaging camera/equipment for leakage detection during bunkering on board its LNG-fuelled ships (GA-certified only)?</t>
  </si>
  <si>
    <t>Are On hire / Off hire procedures available and implemented?</t>
  </si>
  <si>
    <t>Are all towing-object/Offshore operation characteristics available prior to on hire?</t>
  </si>
  <si>
    <t>Does the company combat micro-plastics in the laundry system by adding a fine filtering mesh to ship’s washing machine’s outlets to prevent fibres reaching the ocean?</t>
  </si>
  <si>
    <t>Does the company take measures and is able to achieve annual reduction in Methane Slip from LNG-fuelled engines fitted on board its fleet of ships?</t>
  </si>
  <si>
    <t>Does the company provide awareness training to shipboard personnel on methane emissions from LNG-fuelled engines?</t>
  </si>
  <si>
    <t>Does the company collaborate with engine manufacturers on research &amp; development projects aiming to improve methane emissions from LNG-fuelled engines?</t>
  </si>
  <si>
    <t>Is an annual technical report made by the Company's superintendent?</t>
  </si>
  <si>
    <t>Does the company prohibits its ships to commingle two different bunkers (even of the same grade of fuel)?</t>
  </si>
  <si>
    <t>Is it company policy that fuel oil samples are drawn from the following designated sampling points at least once every four months for testing of catalytic fines &amp; separator efficiency at a recognized fuel analysis organization ashore?
1. at engine inlet
2. before separator
3. after separator</t>
  </si>
  <si>
    <t>9421.9</t>
  </si>
  <si>
    <t>9421.10</t>
  </si>
  <si>
    <t>Is the company certified for the latest edition of ISO 10015 (quality management – guidelines for competence management and people development)?</t>
  </si>
  <si>
    <t>Is the company certified for the latest edition of ISO 30401 (knowledge management systems – requirements)?</t>
  </si>
  <si>
    <t>Is it company policy that ships are mandated to provide a dedicated watch (from a safe location) on bunker station during the entire duration of the LNG bunkering?</t>
  </si>
  <si>
    <t>REQUIREMENTS ACCORDING TO ISO STANDARDS</t>
  </si>
  <si>
    <t>5440.24</t>
  </si>
  <si>
    <t>Does the company take steps to facilitate JIT Arrival of ships (for example, use of BIMCO’s Virtual Arrival Clause for Voyage Charter Parties or speed decisions taken by the Master of owned ships to ensure JIT Arrival or implement measures from Port Information Manual by International Taskforce Port Call Optimization or other such measures)?</t>
  </si>
  <si>
    <t>For ships required to follow D-1 standard (as per International Ballast Water Management Certificate (IBWMC))</t>
  </si>
  <si>
    <t>5700.10</t>
  </si>
  <si>
    <t>Does the company ensure that relevant ships voluntarily comply with D-2 ballast water management standard using a type-approved ballast water treatment system (BWTS)?</t>
  </si>
  <si>
    <t>For ships required to follow D-2 standard (as per International Ballast Water Management Certificate (IBWMC))</t>
  </si>
  <si>
    <t>5700.11</t>
  </si>
  <si>
    <t>Does the company develop ship-specific contingency plans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</si>
  <si>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5700.12</t>
  </si>
  <si>
    <t>Does the company ensure the following in order to keep the BWT systems on board in operable condition:
- maintain full inventory of manufacturer recommended spare parts list on board
- define &amp; maintain safe-margin stock of consumables on board (such as chemicals with short shelf-life, UV lamps, etc. as required by the installed system)</t>
  </si>
  <si>
    <t>5700.14</t>
  </si>
  <si>
    <t>Does the company train relevant crew to operate ship-specific BWT systems, for example, by means of computer-based training, training at the makers facilities or on a simulation BWMS that mimics real BWTS operations?</t>
  </si>
  <si>
    <t>5700.15</t>
  </si>
  <si>
    <t>Does the company conduct on-board familiarization of relevant crew for the operation of the BWTS installed on board?</t>
  </si>
  <si>
    <t>5700.16</t>
  </si>
  <si>
    <t>In addition to the relevant crew, does the company include shore-based management (ship managers/superintendents/port engineers) in the BWMS training programs?</t>
  </si>
  <si>
    <t>CHECKLIST - BASIC CRITERIA - OFFICE AUDIT - OFFSHORE SUPPLY SHIP - VERSION 2022</t>
  </si>
  <si>
    <t>CHECKLIST - RANKING CRITERIA - OFFICE AUDIT - OFFSHORE SUPPLY SHIP - VERSION 2022</t>
  </si>
  <si>
    <t>5100</t>
  </si>
  <si>
    <t>Biofouling Management</t>
  </si>
  <si>
    <t>5100.5</t>
  </si>
  <si>
    <t>Does the company have ship-specific procedures/instructions (according to IMO guidelines) for the control and management of ships' biofouling to minimize the transfer of invasive aquatic species?</t>
  </si>
  <si>
    <t>5100.6</t>
  </si>
  <si>
    <t>Does the company define frequency and timing of in-water inspection and proactive hull cleaning in consultation with coatings manufacturer and/or coatings consultant for each ship under its management?</t>
  </si>
  <si>
    <t>5100.7</t>
  </si>
  <si>
    <t>Is it a company policy to define potential trigger points for reactive hull cleaning – based on performance monitoring or other relevant datasets (such as increased drag or increased friction)?</t>
  </si>
  <si>
    <t>5100.8</t>
  </si>
  <si>
    <t>Is it a company policy to use in-water cleaning only in combination with capture and filtration of the cleaned material and subsequent waste treatment and disposal, when made available in 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</si>
</sst>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164" formatCode="0.000"/>
    <numFmt numFmtId="165" formatCode="&quot;Minimum ranking score required for element 5410 = &quot;0#"/>
    <numFmt numFmtId="166" formatCode="&quot;Minimum ranking score required for element 5420 = &quot;0#"/>
    <numFmt numFmtId="167" formatCode="&quot;Minimum ranking score required for element 5430 = &quot;0#"/>
    <numFmt numFmtId="168" formatCode="&quot;Minimum ranking score required for element 5440 = &quot;0#"/>
    <numFmt numFmtId="169" formatCode="&quot;Minimum ranking score required for element 5450 = &quot;0#"/>
    <numFmt numFmtId="170" formatCode="&quot;Minimum ranking score required for element 5460 = &quot;0#"/>
    <numFmt numFmtId="171" formatCode="&quot;Minimum ranking score required for element 5900 = &quot;##"/>
    <numFmt numFmtId="172" formatCode="&quot;Minimum ranking score required for element 6400 = &quot;##"/>
    <numFmt numFmtId="174" formatCode="&quot;Minimum ranking score required for element 6100 = &quot;0"/>
    <numFmt numFmtId="175" formatCode="&quot;Minimum ranking score required for element 6300 = &quot;0"/>
    <numFmt numFmtId="176" formatCode="&quot;Minimum ranking score required for element 7100 = &quot;0"/>
    <numFmt numFmtId="177" formatCode="&quot;Minimum ranking score required for element 7200 = &quot;0"/>
    <numFmt numFmtId="178" formatCode="&quot;Minimum ranking score required for element 7300 = &quot;0"/>
    <numFmt numFmtId="179" formatCode="&quot;Minimum ranking score required for element 7400 = &quot;0"/>
    <numFmt numFmtId="181" formatCode="&quot;Minimum ranking score required for element 1300 = &quot;0"/>
    <numFmt numFmtId="182" formatCode="&quot;Minimum ranking score required for element 1400 = &quot;0"/>
    <numFmt numFmtId="183" formatCode="&quot;Minimum ranking score required for element 1600 = &quot;0"/>
    <numFmt numFmtId="184" formatCode="&quot;Minimum ranking score required for element 2100 = &quot;0"/>
    <numFmt numFmtId="185" formatCode="&quot;Minimum ranking score required for element 2300 = &quot;0"/>
    <numFmt numFmtId="186" formatCode="&quot;Minimum ranking score required for element 3100 = &quot;0"/>
    <numFmt numFmtId="187" formatCode="&quot;Minimum ranking score required for element 3200 = &quot;0"/>
    <numFmt numFmtId="188" formatCode="&quot;Minimum ranking score required for element 5200 = &quot;0"/>
    <numFmt numFmtId="189" formatCode="&quot;Minimum ranking score required for element 5700 = &quot;0"/>
    <numFmt numFmtId="190" formatCode="&quot;Minimum ranking score required for element 1200 = &quot;0"/>
    <numFmt numFmtId="191" formatCode="&quot;Minimum ranking score required for element 2120 = &quot;0"/>
    <numFmt numFmtId="196" formatCode="&quot;Minimum ranking score required for element 5810 = &quot;0"/>
    <numFmt numFmtId="197" formatCode="&quot;Minimum ranking score required for element 5811 = &quot;0"/>
    <numFmt numFmtId="198" formatCode="&quot;Minimum ranking score required for element 5812 = &quot;0"/>
    <numFmt numFmtId="199" formatCode="&quot;Minimum ranking score required for element 7500 = &quot;##"/>
    <numFmt numFmtId="203" formatCode="&quot;Minimum ranking score required for element 4601 = &quot;0"/>
    <numFmt numFmtId="204" formatCode="&quot;Minimum ranking score required for element 4602 = &quot;0"/>
    <numFmt numFmtId="205" formatCode="&quot;Minimum ranking score required for element 4606 = &quot;0"/>
    <numFmt numFmtId="206" formatCode="&quot;Minimum ranking score required for element 5820 = &quot;0"/>
    <numFmt numFmtId="207" formatCode="&quot;Minimum ranking score required for element 5821 = &quot;0"/>
    <numFmt numFmtId="208" formatCode="&quot;Minimum ranking score required for element 6110 = &quot;0"/>
    <numFmt numFmtId="210" formatCode="&quot;Minimum ranking score required for element 1700 = &quot;0"/>
    <numFmt numFmtId="211" formatCode="&quot;Minimum ranking score required for element 5500 = &quot;0"/>
    <numFmt numFmtId="212" formatCode="&quot;Minimum ranking score required for element 5510 = &quot;0"/>
    <numFmt numFmtId="215" formatCode="&quot;Minimum ranking score required for element 2110 = &quot;0"/>
    <numFmt numFmtId="216" formatCode="&quot;Minimum ranking score required for element 5910 = &quot;0"/>
    <numFmt numFmtId="218" formatCode="&quot;Minimum ranking score required for element 2310 = &quot;0"/>
    <numFmt numFmtId="219" formatCode="&quot;Minimum ranking score required for element 4210 = &quot;0"/>
    <numFmt numFmtId="220" formatCode="&quot;Minimum ranking score required for element 6210 = &quot;0"/>
    <numFmt numFmtId="221" formatCode="&quot;Minimum ranking score required for element 4110 = &quot;0"/>
    <numFmt numFmtId="222" formatCode="&quot;Minimum ranking score required for element 1610 = &quot;0"/>
    <numFmt numFmtId="224" formatCode="&quot;Minimum ranking score required for element 1510 = &quot;0"/>
    <numFmt numFmtId="225" formatCode="&quot;Minimum ranking score required for element 1800 = &quot;0"/>
    <numFmt numFmtId="227" formatCode="&quot;Minimum ranking score required for element 3101 = &quot;0"/>
    <numFmt numFmtId="228" formatCode="&quot;Minimum ranking score required for element 9421 = &quot;0"/>
    <numFmt numFmtId="229" formatCode="&quot;Minimum ranking score required for element 5801 = &quot;0"/>
    <numFmt numFmtId="230" formatCode="&quot;Minimum ranking score required for element 5441 = &quot;0"/>
    <numFmt numFmtId="231" formatCode="&quot;Minimum ranking score required for element 5100 = &quot;0"/>
  </numFmts>
  <fonts count="9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4"/>
      <color indexed="10"/>
      <name val="Arial"/>
      <family val="2"/>
    </font>
    <font>
      <b/>
      <sz val="10"/>
      <color indexed="12"/>
      <name val="Arial"/>
      <family val="2"/>
    </font>
    <font>
      <sz val="14"/>
      <color indexed="12"/>
      <name val="Arial"/>
      <family val="2"/>
    </font>
    <font>
      <sz val="14"/>
      <name val="Arial"/>
      <family val="2"/>
    </font>
    <font>
      <sz val="10"/>
      <name val="Arial Black"/>
      <family val="2"/>
    </font>
    <font>
      <b/>
      <sz val="36"/>
      <name val="Arial"/>
      <family val="2"/>
    </font>
    <font>
      <sz val="36"/>
      <name val="Arial"/>
      <family val="2"/>
    </font>
    <font>
      <b/>
      <sz val="14"/>
      <color indexed="57"/>
      <name val="Arial"/>
      <family val="2"/>
    </font>
    <font>
      <sz val="14"/>
      <color indexed="57"/>
      <name val="Arial"/>
      <family val="2"/>
    </font>
    <font>
      <b/>
      <sz val="10"/>
      <name val="Arial"/>
      <family val="2"/>
    </font>
    <font>
      <b/>
      <sz val="10"/>
      <color indexed="10"/>
      <name val="Arial Black"/>
      <family val="2"/>
    </font>
    <font>
      <sz val="10"/>
      <color indexed="10"/>
      <name val="Arial Black"/>
      <family val="2"/>
    </font>
    <font>
      <sz val="10"/>
      <name val="Arial"/>
      <family val="2"/>
    </font>
    <font>
      <sz val="10"/>
      <color indexed="10"/>
      <name val="Arial"/>
      <family val="2"/>
    </font>
    <font>
      <b/>
      <i/>
      <sz val="12"/>
      <name val="Arial"/>
      <family val="2"/>
    </font>
    <font>
      <b/>
      <sz val="14"/>
      <name val="Arial"/>
      <family val="2"/>
    </font>
    <font>
      <b/>
      <sz val="26"/>
      <name val="Arial"/>
      <family val="2"/>
    </font>
    <font>
      <b/>
      <sz val="18"/>
      <name val="Arial"/>
      <family val="2"/>
    </font>
    <font>
      <sz val="12"/>
      <color indexed="57"/>
      <name val="Arial"/>
      <family val="2"/>
    </font>
    <font>
      <b/>
      <sz val="10"/>
      <name val="Arial"/>
      <family val="2"/>
    </font>
    <font>
      <b/>
      <sz val="28"/>
      <name val="Arial"/>
      <family val="2"/>
    </font>
    <font>
      <sz val="14"/>
      <color indexed="22"/>
      <name val="Arial"/>
      <family val="2"/>
    </font>
    <font>
      <sz val="14"/>
      <color indexed="10"/>
      <name val="Arial Black"/>
      <family val="2"/>
    </font>
    <font>
      <b/>
      <sz val="14"/>
      <color indexed="52"/>
      <name val="Arial"/>
      <family val="2"/>
    </font>
    <font>
      <sz val="12"/>
      <name val="Arial"/>
      <family val="2"/>
    </font>
    <font>
      <b/>
      <sz val="16"/>
      <name val="Arial"/>
      <family val="2"/>
    </font>
    <font>
      <b/>
      <u/>
      <sz val="16"/>
      <name val="Arial"/>
      <family val="2"/>
    </font>
    <font>
      <u/>
      <sz val="16"/>
      <name val="Arial"/>
      <family val="2"/>
    </font>
    <font>
      <b/>
      <sz val="15"/>
      <name val="Arial"/>
      <family val="2"/>
    </font>
    <font>
      <sz val="16"/>
      <color indexed="22"/>
      <name val="Arial"/>
      <family val="2"/>
    </font>
    <font>
      <b/>
      <sz val="16"/>
      <color indexed="8"/>
      <name val="Arial"/>
      <family val="2"/>
    </font>
    <font>
      <sz val="1"/>
      <name val="Arial"/>
      <family val="2"/>
    </font>
    <font>
      <i/>
      <sz val="16"/>
      <name val="Arial"/>
      <family val="2"/>
    </font>
    <font>
      <b/>
      <sz val="16"/>
      <color indexed="14"/>
      <name val="Arial"/>
      <family val="2"/>
    </font>
    <font>
      <sz val="10"/>
      <color indexed="12"/>
      <name val="Arial"/>
      <family val="2"/>
    </font>
    <font>
      <sz val="8"/>
      <name val="Arial"/>
      <family val="2"/>
    </font>
    <font>
      <b/>
      <sz val="1"/>
      <name val="Arial Black"/>
      <family val="2"/>
    </font>
    <font>
      <sz val="16"/>
      <name val="Arial"/>
      <family val="2"/>
    </font>
    <font>
      <sz val="1"/>
      <name val="Arial"/>
      <family val="2"/>
    </font>
    <font>
      <sz val="16"/>
      <color indexed="55"/>
      <name val="Arial"/>
      <family val="2"/>
    </font>
    <font>
      <sz val="1"/>
      <color indexed="13"/>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22"/>
      <name val="Arial"/>
      <family val="2"/>
    </font>
    <font>
      <sz val="16"/>
      <color indexed="10"/>
      <name val="Arial"/>
      <family val="2"/>
    </font>
    <font>
      <b/>
      <sz val="16"/>
      <color rgb="FFFF0000"/>
      <name val="Arial"/>
      <family val="2"/>
    </font>
    <font>
      <i/>
      <u/>
      <sz val="16"/>
      <name val="Arial"/>
      <family val="2"/>
    </font>
    <font>
      <sz val="16"/>
      <color rgb="FF00B050"/>
      <name val="Arial"/>
      <family val="2"/>
    </font>
    <font>
      <b/>
      <sz val="12"/>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b/>
      <sz val="1"/>
      <color rgb="FF00B050"/>
      <name val="Arial"/>
      <family val="2"/>
    </font>
    <font>
      <b/>
      <sz val="16"/>
      <color rgb="FF00B050"/>
      <name val="Arial"/>
      <family val="2"/>
    </font>
    <font>
      <b/>
      <vertAlign val="subscript"/>
      <sz val="16"/>
      <name val="Arial"/>
      <family val="2"/>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44"/>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CCCCFF"/>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10"/>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57"/>
      </top>
      <bottom style="medium">
        <color indexed="57"/>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10"/>
      </top>
      <bottom/>
      <diagonal/>
    </border>
    <border>
      <left/>
      <right style="medium">
        <color indexed="10"/>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64"/>
      </left>
      <right/>
      <top/>
      <bottom style="medium">
        <color indexed="10"/>
      </bottom>
      <diagonal/>
    </border>
    <border>
      <left/>
      <right/>
      <top/>
      <bottom style="medium">
        <color indexed="10"/>
      </bottom>
      <diagonal/>
    </border>
    <border>
      <left style="medium">
        <color indexed="10"/>
      </left>
      <right/>
      <top style="thin">
        <color indexed="64"/>
      </top>
      <bottom style="medium">
        <color indexed="64"/>
      </bottom>
      <diagonal/>
    </border>
    <border>
      <left/>
      <right style="medium">
        <color indexed="10"/>
      </right>
      <top style="thin">
        <color indexed="64"/>
      </top>
      <bottom style="medium">
        <color indexed="64"/>
      </bottom>
      <diagonal/>
    </border>
    <border>
      <left style="medium">
        <color indexed="10"/>
      </left>
      <right/>
      <top/>
      <bottom style="medium">
        <color indexed="64"/>
      </bottom>
      <diagonal/>
    </border>
    <border>
      <left style="medium">
        <color indexed="10"/>
      </left>
      <right/>
      <top style="medium">
        <color indexed="10"/>
      </top>
      <bottom/>
      <diagonal/>
    </border>
    <border>
      <left style="medium">
        <color indexed="64"/>
      </left>
      <right style="double">
        <color indexed="64"/>
      </right>
      <top style="double">
        <color indexed="64"/>
      </top>
      <bottom/>
      <diagonal/>
    </border>
    <border>
      <left style="medium">
        <color indexed="64"/>
      </left>
      <right style="double">
        <color indexed="64"/>
      </right>
      <top style="double">
        <color indexed="64"/>
      </top>
      <bottom style="medium">
        <color indexed="10"/>
      </bottom>
      <diagonal/>
    </border>
    <border>
      <left style="medium">
        <color indexed="64"/>
      </left>
      <right style="thin">
        <color auto="1"/>
      </right>
      <top/>
      <bottom/>
      <diagonal/>
    </border>
    <border>
      <left style="thin">
        <color auto="1"/>
      </left>
      <right style="medium">
        <color indexed="64"/>
      </right>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59">
    <xf numFmtId="0" fontId="0" fillId="0" borderId="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4" borderId="0" applyNumberFormat="0" applyBorder="0" applyAlignment="0" applyProtection="0"/>
    <xf numFmtId="0" fontId="65" fillId="7" borderId="1" applyNumberFormat="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5" fillId="23" borderId="7" applyNumberFormat="0" applyFont="0" applyAlignment="0" applyProtection="0"/>
    <xf numFmtId="0" fontId="70" fillId="3" borderId="0" applyNumberFormat="0" applyBorder="0" applyAlignment="0" applyProtection="0"/>
    <xf numFmtId="9" fontId="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20"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xf numFmtId="0" fontId="83"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89"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136">
    <xf numFmtId="0" fontId="0" fillId="0" borderId="0" xfId="0"/>
    <xf numFmtId="0" fontId="0" fillId="0" borderId="0" xfId="0" applyAlignment="1">
      <alignment vertical="center"/>
    </xf>
    <xf numFmtId="0" fontId="8" fillId="0" borderId="10" xfId="0" applyFont="1" applyBorder="1" applyAlignment="1">
      <alignment horizontal="center" textRotation="90"/>
    </xf>
    <xf numFmtId="0" fontId="9" fillId="0" borderId="11" xfId="0" applyFont="1" applyBorder="1" applyAlignment="1">
      <alignment horizontal="center" textRotation="90"/>
    </xf>
    <xf numFmtId="0" fontId="8" fillId="0" borderId="12" xfId="0" applyFont="1" applyBorder="1" applyAlignment="1">
      <alignment horizontal="center" textRotation="90"/>
    </xf>
    <xf numFmtId="0" fontId="9" fillId="0" borderId="13" xfId="0" applyFont="1" applyBorder="1" applyAlignment="1">
      <alignment horizontal="center" textRotation="90"/>
    </xf>
    <xf numFmtId="0" fontId="8" fillId="0" borderId="14" xfId="0" applyFont="1" applyBorder="1" applyAlignment="1">
      <alignment horizontal="center" textRotation="90"/>
    </xf>
    <xf numFmtId="0" fontId="7" fillId="0" borderId="16" xfId="0" applyFont="1" applyBorder="1" applyAlignment="1">
      <alignment horizontal="left" vertical="center"/>
    </xf>
    <xf numFmtId="0" fontId="12" fillId="0" borderId="17" xfId="0" applyFont="1" applyBorder="1" applyAlignment="1">
      <alignment vertical="center" wrapText="1"/>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12" fillId="0" borderId="22" xfId="0" applyFont="1" applyBorder="1" applyAlignment="1">
      <alignment vertical="center" wrapText="1"/>
    </xf>
    <xf numFmtId="0" fontId="12" fillId="0" borderId="25" xfId="0" applyFont="1" applyBorder="1" applyAlignment="1">
      <alignment vertical="center" wrapText="1"/>
    </xf>
    <xf numFmtId="0" fontId="12" fillId="0" borderId="16" xfId="0" applyFont="1" applyBorder="1" applyAlignment="1">
      <alignment vertical="center" wrapText="1"/>
    </xf>
    <xf numFmtId="0" fontId="0" fillId="0" borderId="16" xfId="0" applyBorder="1" applyAlignment="1">
      <alignment vertical="center"/>
    </xf>
    <xf numFmtId="0" fontId="0" fillId="0" borderId="0" xfId="0" applyAlignment="1" applyProtection="1">
      <alignment vertical="center"/>
    </xf>
    <xf numFmtId="0" fontId="7" fillId="0" borderId="26" xfId="0" applyFont="1" applyBorder="1" applyAlignment="1">
      <alignment horizontal="center" vertical="center" textRotation="90"/>
    </xf>
    <xf numFmtId="0" fontId="7" fillId="0" borderId="27" xfId="0" applyFont="1" applyBorder="1" applyAlignment="1" applyProtection="1">
      <alignment vertical="center" wrapText="1"/>
    </xf>
    <xf numFmtId="0" fontId="7" fillId="0" borderId="27" xfId="0" applyFont="1" applyBorder="1" applyAlignment="1" applyProtection="1">
      <alignment vertical="center"/>
    </xf>
    <xf numFmtId="0" fontId="7" fillId="0" borderId="26" xfId="0" applyFont="1" applyBorder="1" applyAlignment="1" applyProtection="1">
      <alignment vertical="center"/>
    </xf>
    <xf numFmtId="0" fontId="8" fillId="0" borderId="16" xfId="0" applyFont="1" applyBorder="1" applyAlignment="1">
      <alignment horizontal="left" vertical="center"/>
    </xf>
    <xf numFmtId="0" fontId="27" fillId="0" borderId="20" xfId="0" applyFont="1" applyBorder="1" applyAlignment="1">
      <alignment horizontal="left" vertical="center"/>
    </xf>
    <xf numFmtId="0" fontId="8" fillId="0" borderId="34" xfId="0" applyFont="1" applyBorder="1" applyAlignment="1">
      <alignment horizontal="left" vertical="center"/>
    </xf>
    <xf numFmtId="0" fontId="7" fillId="0" borderId="27" xfId="0" applyFont="1" applyBorder="1" applyAlignment="1" applyProtection="1">
      <alignment horizontal="left" vertical="center"/>
    </xf>
    <xf numFmtId="0" fontId="7" fillId="0" borderId="16" xfId="0" applyFont="1" applyBorder="1" applyAlignment="1" applyProtection="1">
      <alignment horizontal="left" vertical="center"/>
    </xf>
    <xf numFmtId="0" fontId="8" fillId="0" borderId="39" xfId="0" applyFont="1" applyBorder="1" applyAlignment="1">
      <alignment horizontal="left" vertical="center"/>
    </xf>
    <xf numFmtId="0" fontId="15" fillId="24" borderId="10" xfId="0" applyFont="1" applyFill="1" applyBorder="1" applyAlignment="1">
      <alignment horizontal="center" vertical="center"/>
    </xf>
    <xf numFmtId="0" fontId="15" fillId="24" borderId="12" xfId="0" applyFont="1" applyFill="1" applyBorder="1" applyAlignment="1">
      <alignment horizontal="center" vertical="center"/>
    </xf>
    <xf numFmtId="0" fontId="15" fillId="24" borderId="14" xfId="0" applyFont="1" applyFill="1" applyBorder="1" applyAlignment="1">
      <alignment horizontal="center" vertical="center"/>
    </xf>
    <xf numFmtId="0" fontId="15" fillId="24" borderId="40" xfId="0" applyFont="1" applyFill="1" applyBorder="1" applyAlignment="1">
      <alignment horizontal="center" vertical="center"/>
    </xf>
    <xf numFmtId="0" fontId="15" fillId="24" borderId="41" xfId="0" applyFont="1" applyFill="1" applyBorder="1" applyAlignment="1">
      <alignment horizontal="center" vertical="center"/>
    </xf>
    <xf numFmtId="0" fontId="15" fillId="24" borderId="10" xfId="0" applyFont="1" applyFill="1" applyBorder="1" applyAlignment="1">
      <alignment vertical="center"/>
    </xf>
    <xf numFmtId="0" fontId="15" fillId="24" borderId="11" xfId="0" applyFont="1" applyFill="1" applyBorder="1" applyAlignment="1">
      <alignment vertical="center"/>
    </xf>
    <xf numFmtId="0" fontId="15" fillId="24" borderId="12" xfId="0" applyFont="1" applyFill="1" applyBorder="1" applyAlignment="1">
      <alignment vertical="center"/>
    </xf>
    <xf numFmtId="0" fontId="15" fillId="24" borderId="13" xfId="0" applyFont="1" applyFill="1" applyBorder="1" applyAlignment="1">
      <alignment vertical="center"/>
    </xf>
    <xf numFmtId="0" fontId="0" fillId="24" borderId="26" xfId="0" applyFill="1" applyBorder="1" applyAlignment="1" applyProtection="1">
      <alignment vertical="center"/>
    </xf>
    <xf numFmtId="0" fontId="15" fillId="24" borderId="26" xfId="0" applyFont="1" applyFill="1" applyBorder="1" applyAlignment="1">
      <alignment vertical="center"/>
    </xf>
    <xf numFmtId="0" fontId="15" fillId="24" borderId="14" xfId="0" applyFont="1" applyFill="1" applyBorder="1" applyAlignment="1">
      <alignment vertical="center"/>
    </xf>
    <xf numFmtId="0" fontId="0" fillId="24" borderId="10" xfId="0" applyFill="1" applyBorder="1" applyAlignment="1">
      <alignment vertical="center"/>
    </xf>
    <xf numFmtId="0" fontId="0" fillId="24" borderId="13" xfId="0" applyFill="1" applyBorder="1" applyAlignment="1">
      <alignmen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19" xfId="0" applyFill="1" applyBorder="1" applyAlignment="1">
      <alignment vertical="center"/>
    </xf>
    <xf numFmtId="0" fontId="15" fillId="24" borderId="43" xfId="0" applyFont="1" applyFill="1" applyBorder="1" applyAlignment="1">
      <alignment horizontal="center" vertical="center"/>
    </xf>
    <xf numFmtId="0" fontId="15" fillId="24" borderId="42" xfId="0" applyFont="1" applyFill="1" applyBorder="1" applyAlignment="1">
      <alignment horizontal="center" vertical="center"/>
    </xf>
    <xf numFmtId="0" fontId="0" fillId="24" borderId="34" xfId="0" applyFill="1" applyBorder="1" applyAlignment="1" applyProtection="1">
      <alignment vertical="center"/>
    </xf>
    <xf numFmtId="0" fontId="18" fillId="24" borderId="26" xfId="0" applyFont="1" applyFill="1" applyBorder="1" applyAlignment="1" applyProtection="1">
      <alignment horizontal="center" vertical="center"/>
    </xf>
    <xf numFmtId="0" fontId="0" fillId="24" borderId="26" xfId="0" applyFill="1" applyBorder="1" applyProtection="1"/>
    <xf numFmtId="0" fontId="15" fillId="24" borderId="10" xfId="0" applyFont="1" applyFill="1" applyBorder="1" applyAlignment="1" applyProtection="1">
      <alignment horizontal="center" vertical="center"/>
    </xf>
    <xf numFmtId="0" fontId="15" fillId="24" borderId="12" xfId="0" applyFont="1" applyFill="1" applyBorder="1" applyAlignment="1" applyProtection="1">
      <alignment horizontal="center" vertical="center"/>
    </xf>
    <xf numFmtId="0" fontId="15" fillId="24" borderId="26" xfId="0" applyFont="1" applyFill="1" applyBorder="1" applyAlignment="1" applyProtection="1">
      <alignment horizontal="center" vertical="center"/>
    </xf>
    <xf numFmtId="0" fontId="0" fillId="25" borderId="0" xfId="0" applyFill="1" applyBorder="1"/>
    <xf numFmtId="0" fontId="0" fillId="25" borderId="0" xfId="0" applyFill="1"/>
    <xf numFmtId="0" fontId="0" fillId="25" borderId="0" xfId="0" applyFill="1" applyBorder="1" applyAlignment="1">
      <alignment vertical="center"/>
    </xf>
    <xf numFmtId="0" fontId="0" fillId="25" borderId="0" xfId="0" applyFill="1" applyAlignment="1" applyProtection="1">
      <alignment vertical="center"/>
    </xf>
    <xf numFmtId="0" fontId="16" fillId="25" borderId="38" xfId="0" applyFont="1" applyFill="1" applyBorder="1" applyAlignment="1" applyProtection="1">
      <alignment horizontal="center" vertical="center"/>
    </xf>
    <xf numFmtId="0" fontId="12" fillId="25" borderId="0" xfId="0" applyFont="1" applyFill="1" applyBorder="1" applyAlignment="1">
      <alignment vertical="center"/>
    </xf>
    <xf numFmtId="0" fontId="0" fillId="25" borderId="0" xfId="0" applyFill="1" applyBorder="1" applyAlignment="1" applyProtection="1">
      <alignment vertical="center"/>
    </xf>
    <xf numFmtId="0" fontId="15" fillId="24" borderId="14" xfId="0" applyFont="1" applyFill="1" applyBorder="1" applyAlignment="1" applyProtection="1">
      <alignment horizontal="center" vertical="center"/>
    </xf>
    <xf numFmtId="0" fontId="15" fillId="24" borderId="26" xfId="0" applyFont="1" applyFill="1" applyBorder="1" applyAlignment="1" applyProtection="1">
      <alignment vertical="center"/>
    </xf>
    <xf numFmtId="0" fontId="0" fillId="24" borderId="10" xfId="0" applyFill="1" applyBorder="1" applyAlignment="1" applyProtection="1">
      <alignment vertical="center"/>
    </xf>
    <xf numFmtId="0" fontId="0" fillId="24" borderId="11" xfId="0" applyFill="1" applyBorder="1" applyAlignment="1" applyProtection="1">
      <alignment vertical="center"/>
    </xf>
    <xf numFmtId="0" fontId="0" fillId="24" borderId="12" xfId="0" applyFill="1" applyBorder="1" applyAlignment="1" applyProtection="1">
      <alignment vertical="center"/>
    </xf>
    <xf numFmtId="0" fontId="0" fillId="24" borderId="13" xfId="0" applyFill="1" applyBorder="1" applyAlignment="1" applyProtection="1">
      <alignment vertical="center"/>
    </xf>
    <xf numFmtId="0" fontId="0" fillId="24" borderId="19" xfId="0" applyFill="1" applyBorder="1" applyAlignment="1" applyProtection="1">
      <alignment vertical="center"/>
    </xf>
    <xf numFmtId="0" fontId="7" fillId="0" borderId="37" xfId="0" applyFont="1" applyBorder="1" applyAlignment="1">
      <alignment horizontal="left" vertical="center"/>
    </xf>
    <xf numFmtId="0" fontId="15" fillId="24" borderId="40" xfId="0" applyFont="1" applyFill="1" applyBorder="1" applyAlignment="1">
      <alignment vertical="center"/>
    </xf>
    <xf numFmtId="0" fontId="15" fillId="24" borderId="43" xfId="0" applyFont="1" applyFill="1" applyBorder="1" applyAlignment="1">
      <alignment vertical="center"/>
    </xf>
    <xf numFmtId="0" fontId="15" fillId="24" borderId="41" xfId="0" applyFont="1" applyFill="1" applyBorder="1" applyAlignment="1">
      <alignment vertical="center"/>
    </xf>
    <xf numFmtId="0" fontId="15" fillId="24" borderId="42" xfId="0" applyFont="1" applyFill="1" applyBorder="1" applyAlignment="1">
      <alignment vertical="center"/>
    </xf>
    <xf numFmtId="0" fontId="15" fillId="24" borderId="47" xfId="0" applyFont="1" applyFill="1" applyBorder="1" applyAlignment="1">
      <alignment vertical="center"/>
    </xf>
    <xf numFmtId="0" fontId="7" fillId="0" borderId="37" xfId="0" applyFont="1" applyBorder="1" applyAlignment="1" applyProtection="1">
      <alignment horizontal="left" vertical="center"/>
    </xf>
    <xf numFmtId="0" fontId="15" fillId="24" borderId="34" xfId="0" applyFont="1" applyFill="1" applyBorder="1" applyAlignment="1">
      <alignment vertical="center"/>
    </xf>
    <xf numFmtId="0" fontId="0" fillId="24" borderId="27" xfId="0" applyFill="1" applyBorder="1" applyAlignment="1" applyProtection="1">
      <alignment horizontal="left" vertical="center"/>
    </xf>
    <xf numFmtId="0" fontId="7" fillId="0" borderId="17" xfId="0" applyFont="1" applyFill="1" applyBorder="1" applyAlignment="1">
      <alignment horizontal="left" vertical="center"/>
    </xf>
    <xf numFmtId="0" fontId="12" fillId="0" borderId="17" xfId="0" applyFont="1" applyFill="1" applyBorder="1" applyAlignment="1">
      <alignment vertical="center" wrapText="1"/>
    </xf>
    <xf numFmtId="0" fontId="0" fillId="0" borderId="0" xfId="0" applyFill="1" applyAlignment="1" applyProtection="1">
      <alignment vertical="center"/>
    </xf>
    <xf numFmtId="0" fontId="7" fillId="0" borderId="34" xfId="0" applyFont="1" applyBorder="1" applyAlignment="1" applyProtection="1">
      <alignment horizontal="right" vertical="center" textRotation="90" wrapText="1"/>
    </xf>
    <xf numFmtId="0" fontId="0" fillId="25" borderId="0" xfId="0" applyFill="1" applyProtection="1"/>
    <xf numFmtId="0" fontId="0" fillId="0" borderId="0" xfId="0" applyProtection="1"/>
    <xf numFmtId="0" fontId="0" fillId="25" borderId="0" xfId="0" applyFill="1" applyBorder="1" applyProtection="1"/>
    <xf numFmtId="0" fontId="0" fillId="0" borderId="0" xfId="0" applyBorder="1" applyProtection="1"/>
    <xf numFmtId="0" fontId="15" fillId="24" borderId="10" xfId="0" applyFont="1" applyFill="1" applyBorder="1" applyAlignment="1" applyProtection="1">
      <alignment horizontal="center"/>
    </xf>
    <xf numFmtId="0" fontId="15" fillId="24" borderId="12" xfId="0" applyFont="1" applyFill="1" applyBorder="1" applyAlignment="1" applyProtection="1">
      <alignment horizontal="center"/>
    </xf>
    <xf numFmtId="0" fontId="0" fillId="0" borderId="0" xfId="0" applyBorder="1" applyAlignment="1" applyProtection="1">
      <alignment vertical="center"/>
    </xf>
    <xf numFmtId="0" fontId="15" fillId="24" borderId="40" xfId="0" applyFont="1" applyFill="1" applyBorder="1" applyAlignment="1" applyProtection="1">
      <alignment horizontal="center" vertical="center"/>
    </xf>
    <xf numFmtId="0" fontId="15" fillId="24" borderId="43" xfId="0" applyFont="1" applyFill="1" applyBorder="1" applyAlignment="1" applyProtection="1">
      <alignment horizontal="center" vertical="center"/>
    </xf>
    <xf numFmtId="0" fontId="30" fillId="0" borderId="0" xfId="0" applyFont="1" applyAlignment="1" applyProtection="1">
      <alignment horizontal="center" vertical="center"/>
    </xf>
    <xf numFmtId="0" fontId="8" fillId="0" borderId="10" xfId="0" applyFont="1" applyBorder="1" applyAlignment="1" applyProtection="1">
      <alignment textRotation="90"/>
    </xf>
    <xf numFmtId="0" fontId="9" fillId="0" borderId="11" xfId="0" applyFont="1" applyBorder="1" applyAlignment="1" applyProtection="1">
      <alignment horizontal="center" textRotation="90"/>
    </xf>
    <xf numFmtId="0" fontId="7" fillId="0" borderId="44" xfId="0" applyFont="1" applyBorder="1" applyAlignment="1" applyProtection="1">
      <alignment horizontal="left" vertical="center"/>
    </xf>
    <xf numFmtId="0" fontId="0" fillId="24" borderId="42" xfId="0" applyFill="1" applyBorder="1" applyAlignment="1" applyProtection="1">
      <alignment horizontal="center" vertical="center"/>
    </xf>
    <xf numFmtId="0" fontId="0" fillId="24" borderId="43" xfId="0" applyFill="1" applyBorder="1" applyAlignment="1" applyProtection="1">
      <alignment horizontal="center" vertical="center"/>
    </xf>
    <xf numFmtId="0" fontId="15" fillId="24" borderId="41" xfId="0" applyFont="1" applyFill="1" applyBorder="1" applyAlignment="1" applyProtection="1">
      <alignment horizontal="center" vertical="center"/>
    </xf>
    <xf numFmtId="0" fontId="0" fillId="24" borderId="40" xfId="0" applyFill="1" applyBorder="1" applyAlignment="1" applyProtection="1">
      <alignment horizontal="center" vertical="center"/>
    </xf>
    <xf numFmtId="0" fontId="0" fillId="24" borderId="11" xfId="0" applyFill="1" applyBorder="1" applyAlignment="1" applyProtection="1">
      <alignment horizontal="center" vertical="center"/>
    </xf>
    <xf numFmtId="0" fontId="0" fillId="24" borderId="13" xfId="0" applyFill="1" applyBorder="1" applyAlignment="1" applyProtection="1">
      <alignment horizontal="center" vertical="center"/>
    </xf>
    <xf numFmtId="0" fontId="0" fillId="24" borderId="35" xfId="0" applyFill="1" applyBorder="1" applyAlignment="1" applyProtection="1">
      <alignment horizontal="center" vertical="center"/>
    </xf>
    <xf numFmtId="0" fontId="0" fillId="24" borderId="19" xfId="0" applyFill="1" applyBorder="1" applyAlignment="1" applyProtection="1">
      <alignment horizontal="center" vertical="center"/>
    </xf>
    <xf numFmtId="0" fontId="0" fillId="24" borderId="10" xfId="0" applyFill="1" applyBorder="1" applyAlignment="1" applyProtection="1">
      <alignment horizontal="center" vertical="center"/>
    </xf>
    <xf numFmtId="0" fontId="0" fillId="24" borderId="12" xfId="0" applyFill="1" applyBorder="1" applyAlignment="1" applyProtection="1">
      <alignment horizontal="center" vertical="center"/>
    </xf>
    <xf numFmtId="0" fontId="27" fillId="24" borderId="11" xfId="0" applyFont="1" applyFill="1" applyBorder="1" applyAlignment="1" applyProtection="1">
      <alignment horizontal="center" vertical="center"/>
    </xf>
    <xf numFmtId="0" fontId="27" fillId="24" borderId="13" xfId="0" applyFont="1" applyFill="1" applyBorder="1" applyAlignment="1" applyProtection="1">
      <alignment horizontal="center" vertical="center"/>
    </xf>
    <xf numFmtId="0" fontId="0" fillId="24" borderId="41" xfId="0" applyFill="1" applyBorder="1" applyAlignment="1" applyProtection="1">
      <alignment horizontal="center" vertical="center"/>
    </xf>
    <xf numFmtId="0" fontId="31" fillId="24" borderId="11" xfId="0" applyFont="1" applyFill="1" applyBorder="1" applyAlignment="1" applyProtection="1">
      <alignment horizontal="center" vertical="center"/>
    </xf>
    <xf numFmtId="0" fontId="31" fillId="24" borderId="13" xfId="0" applyFont="1" applyFill="1" applyBorder="1" applyAlignment="1" applyProtection="1">
      <alignment horizontal="center" vertical="center"/>
    </xf>
    <xf numFmtId="0" fontId="31" fillId="24" borderId="12"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5" borderId="0" xfId="0" applyFont="1" applyFill="1" applyBorder="1" applyProtection="1"/>
    <xf numFmtId="0" fontId="0" fillId="24" borderId="49" xfId="0" applyFill="1" applyBorder="1" applyAlignment="1" applyProtection="1">
      <alignment horizontal="center" vertical="center"/>
    </xf>
    <xf numFmtId="0" fontId="0" fillId="24" borderId="50" xfId="0" applyFill="1" applyBorder="1" applyAlignment="1" applyProtection="1">
      <alignment horizontal="center" vertical="center"/>
    </xf>
    <xf numFmtId="0" fontId="0" fillId="24" borderId="51" xfId="0" applyFill="1" applyBorder="1" applyAlignment="1" applyProtection="1">
      <alignment horizontal="center" vertical="center"/>
    </xf>
    <xf numFmtId="0" fontId="0" fillId="24" borderId="52" xfId="0" applyFill="1" applyBorder="1" applyAlignment="1" applyProtection="1">
      <alignment horizontal="center" vertical="center"/>
    </xf>
    <xf numFmtId="0" fontId="15" fillId="24" borderId="51" xfId="0" applyFont="1" applyFill="1" applyBorder="1" applyAlignment="1" applyProtection="1">
      <alignment horizontal="center" vertical="center"/>
    </xf>
    <xf numFmtId="0" fontId="0" fillId="24" borderId="10" xfId="0" applyFill="1" applyBorder="1" applyProtection="1"/>
    <xf numFmtId="0" fontId="0" fillId="24" borderId="11" xfId="0" applyFill="1" applyBorder="1" applyProtection="1"/>
    <xf numFmtId="0" fontId="0" fillId="24" borderId="13" xfId="0" applyFill="1" applyBorder="1" applyProtection="1"/>
    <xf numFmtId="0" fontId="0" fillId="24" borderId="12" xfId="0" applyFill="1" applyBorder="1" applyProtection="1"/>
    <xf numFmtId="0" fontId="16" fillId="26" borderId="16" xfId="0" applyFont="1" applyFill="1" applyBorder="1" applyAlignment="1" applyProtection="1">
      <alignment horizontal="center" vertical="center"/>
    </xf>
    <xf numFmtId="0" fontId="16" fillId="26" borderId="17" xfId="0" applyFont="1" applyFill="1" applyBorder="1" applyAlignment="1" applyProtection="1">
      <alignment horizontal="center" vertical="center"/>
    </xf>
    <xf numFmtId="0" fontId="16" fillId="0" borderId="53"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54" xfId="0" applyFont="1" applyBorder="1" applyAlignment="1" applyProtection="1">
      <alignment horizontal="center" vertical="center"/>
    </xf>
    <xf numFmtId="0" fontId="16" fillId="25" borderId="20" xfId="0" applyFont="1" applyFill="1" applyBorder="1" applyAlignment="1" applyProtection="1">
      <alignment horizontal="center" vertical="center"/>
    </xf>
    <xf numFmtId="0" fontId="16" fillId="25" borderId="17" xfId="0" applyFont="1" applyFill="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55" xfId="0" applyFont="1" applyBorder="1" applyAlignment="1" applyProtection="1">
      <alignment horizontal="center" vertical="center"/>
    </xf>
    <xf numFmtId="0" fontId="16" fillId="0" borderId="37" xfId="0" applyFont="1" applyBorder="1" applyAlignment="1" applyProtection="1">
      <alignment horizontal="center" vertical="center"/>
    </xf>
    <xf numFmtId="0" fontId="26" fillId="0" borderId="55"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48" xfId="0" applyFont="1" applyBorder="1" applyAlignment="1" applyProtection="1">
      <alignment horizontal="center" vertical="center"/>
    </xf>
    <xf numFmtId="0" fontId="7" fillId="24" borderId="16" xfId="0" applyFont="1" applyFill="1" applyBorder="1" applyAlignment="1" applyProtection="1">
      <alignment horizontal="center" vertical="center"/>
      <protection locked="0"/>
    </xf>
    <xf numFmtId="0" fontId="0" fillId="0" borderId="0" xfId="0" applyFill="1" applyProtection="1"/>
    <xf numFmtId="0" fontId="30" fillId="0" borderId="0" xfId="0" applyFont="1" applyFill="1" applyAlignment="1" applyProtection="1">
      <alignment horizontal="center" vertical="center"/>
    </xf>
    <xf numFmtId="0" fontId="26" fillId="25" borderId="0"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4" fillId="0" borderId="21" xfId="0" applyFont="1" applyBorder="1" applyAlignment="1" applyProtection="1">
      <alignment horizontal="left" vertical="center" wrapText="1"/>
    </xf>
    <xf numFmtId="0" fontId="14" fillId="0" borderId="24" xfId="0" applyFont="1" applyBorder="1" applyAlignment="1" applyProtection="1">
      <alignment vertical="center"/>
    </xf>
    <xf numFmtId="0" fontId="14" fillId="0" borderId="18" xfId="0" applyFont="1" applyBorder="1" applyAlignment="1" applyProtection="1">
      <alignment vertical="center"/>
    </xf>
    <xf numFmtId="0" fontId="14" fillId="0" borderId="21" xfId="0" applyFont="1" applyBorder="1" applyAlignment="1" applyProtection="1">
      <alignment vertical="center"/>
    </xf>
    <xf numFmtId="0" fontId="14" fillId="0" borderId="24" xfId="0" applyFont="1" applyBorder="1" applyAlignment="1" applyProtection="1">
      <alignment horizontal="left" vertical="center" wrapText="1"/>
    </xf>
    <xf numFmtId="0" fontId="14" fillId="0" borderId="18" xfId="0" applyFont="1" applyBorder="1" applyAlignment="1" applyProtection="1">
      <alignment vertical="center" wrapText="1"/>
    </xf>
    <xf numFmtId="0" fontId="14" fillId="0" borderId="21" xfId="0" applyFont="1" applyBorder="1" applyAlignment="1" applyProtection="1">
      <alignment horizontal="left" vertical="center"/>
    </xf>
    <xf numFmtId="0" fontId="14" fillId="0" borderId="20" xfId="0" applyFont="1" applyBorder="1" applyAlignment="1">
      <alignment vertical="center" wrapText="1"/>
    </xf>
    <xf numFmtId="0" fontId="14" fillId="27" borderId="37" xfId="0" applyFont="1" applyFill="1" applyBorder="1" applyAlignment="1">
      <alignment vertical="center" wrapText="1"/>
    </xf>
    <xf numFmtId="0" fontId="14" fillId="27" borderId="15" xfId="0" applyFont="1" applyFill="1" applyBorder="1" applyAlignment="1">
      <alignment vertical="center" wrapText="1"/>
    </xf>
    <xf numFmtId="0" fontId="14" fillId="0" borderId="30" xfId="0" applyFont="1" applyBorder="1" applyAlignment="1">
      <alignment vertical="center" wrapText="1"/>
    </xf>
    <xf numFmtId="0" fontId="14" fillId="0" borderId="16" xfId="0" applyFont="1" applyBorder="1" applyAlignment="1">
      <alignment vertical="center" wrapText="1"/>
    </xf>
    <xf numFmtId="0" fontId="14" fillId="0" borderId="24" xfId="0" applyFont="1" applyBorder="1" applyAlignment="1">
      <alignment vertical="center" wrapText="1"/>
    </xf>
    <xf numFmtId="0" fontId="14" fillId="0" borderId="18" xfId="0" applyFont="1" applyBorder="1" applyAlignment="1">
      <alignment vertical="center" wrapText="1"/>
    </xf>
    <xf numFmtId="0" fontId="14" fillId="0" borderId="21" xfId="0" applyFont="1" applyBorder="1" applyAlignment="1">
      <alignment vertical="center" wrapText="1"/>
    </xf>
    <xf numFmtId="0" fontId="14" fillId="0" borderId="23" xfId="0" applyFont="1" applyBorder="1" applyAlignment="1">
      <alignment vertical="center" wrapText="1"/>
    </xf>
    <xf numFmtId="0" fontId="14" fillId="27" borderId="23" xfId="0" applyFont="1" applyFill="1" applyBorder="1" applyAlignment="1">
      <alignment vertical="center" wrapText="1"/>
    </xf>
    <xf numFmtId="0" fontId="14" fillId="0" borderId="25" xfId="0" applyFont="1" applyBorder="1" applyAlignment="1">
      <alignment vertical="center" wrapText="1"/>
    </xf>
    <xf numFmtId="0" fontId="14" fillId="0" borderId="53" xfId="0" applyFont="1" applyFill="1" applyBorder="1" applyAlignment="1">
      <alignment vertical="center" wrapText="1"/>
    </xf>
    <xf numFmtId="0" fontId="14" fillId="0" borderId="0" xfId="0" applyFont="1" applyFill="1" applyBorder="1" applyAlignment="1">
      <alignment vertical="center" wrapText="1"/>
    </xf>
    <xf numFmtId="0" fontId="14" fillId="0" borderId="24" xfId="0" applyFont="1" applyFill="1" applyBorder="1" applyAlignment="1">
      <alignment vertical="center" wrapText="1"/>
    </xf>
    <xf numFmtId="0" fontId="14" fillId="0" borderId="48" xfId="0" applyFont="1" applyBorder="1" applyAlignment="1">
      <alignment vertical="center" wrapText="1"/>
    </xf>
    <xf numFmtId="0" fontId="14" fillId="0" borderId="21" xfId="0" applyFont="1" applyBorder="1" applyAlignment="1" applyProtection="1">
      <alignment vertical="center" wrapText="1"/>
    </xf>
    <xf numFmtId="0" fontId="14" fillId="0" borderId="20" xfId="0" applyFont="1" applyBorder="1" applyAlignment="1" applyProtection="1">
      <alignment horizontal="left" vertical="center" wrapText="1"/>
    </xf>
    <xf numFmtId="0" fontId="14" fillId="0" borderId="16" xfId="0" applyFont="1" applyBorder="1" applyAlignment="1" applyProtection="1">
      <alignment vertical="center" wrapText="1"/>
    </xf>
    <xf numFmtId="0" fontId="14" fillId="0" borderId="24" xfId="0" applyFont="1" applyBorder="1" applyAlignment="1" applyProtection="1">
      <alignment vertical="center" wrapText="1"/>
    </xf>
    <xf numFmtId="0" fontId="14" fillId="0" borderId="58" xfId="0" applyFont="1" applyBorder="1" applyAlignment="1" applyProtection="1">
      <alignment horizontal="left" vertical="center" wrapText="1"/>
    </xf>
    <xf numFmtId="0" fontId="14" fillId="0" borderId="15" xfId="0" applyFont="1" applyBorder="1" applyAlignment="1" applyProtection="1">
      <alignment vertical="center" wrapText="1"/>
    </xf>
    <xf numFmtId="0" fontId="14" fillId="0" borderId="30" xfId="0" applyFont="1" applyBorder="1" applyAlignment="1" applyProtection="1">
      <alignment vertical="center" wrapText="1"/>
    </xf>
    <xf numFmtId="0" fontId="14" fillId="0" borderId="37" xfId="0" applyFont="1" applyBorder="1" applyAlignment="1" applyProtection="1">
      <alignment vertical="center" wrapText="1"/>
    </xf>
    <xf numFmtId="0" fontId="14" fillId="0" borderId="17" xfId="0" applyFont="1" applyBorder="1" applyAlignment="1" applyProtection="1">
      <alignment vertical="center" wrapText="1"/>
    </xf>
    <xf numFmtId="0" fontId="14" fillId="0" borderId="0" xfId="0" applyFont="1" applyBorder="1" applyAlignment="1" applyProtection="1">
      <alignment vertical="center" wrapText="1"/>
    </xf>
    <xf numFmtId="0" fontId="44" fillId="26" borderId="15" xfId="0" applyFont="1" applyFill="1" applyBorder="1" applyAlignment="1">
      <alignment vertical="center" wrapText="1"/>
    </xf>
    <xf numFmtId="0" fontId="14" fillId="0" borderId="18" xfId="0" applyFont="1" applyBorder="1" applyAlignment="1" applyProtection="1">
      <alignment horizontal="left" vertical="center" wrapText="1"/>
    </xf>
    <xf numFmtId="0" fontId="14" fillId="0" borderId="16" xfId="0" applyFont="1" applyBorder="1" applyAlignment="1" applyProtection="1">
      <alignment vertical="center"/>
    </xf>
    <xf numFmtId="0" fontId="46" fillId="0" borderId="27" xfId="0" applyFont="1" applyBorder="1" applyAlignment="1">
      <alignment vertical="center" wrapText="1"/>
    </xf>
    <xf numFmtId="0" fontId="43" fillId="0" borderId="19" xfId="0" applyFont="1" applyBorder="1" applyAlignment="1">
      <alignment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14" fillId="0" borderId="20" xfId="0" applyFont="1" applyBorder="1" applyAlignment="1" applyProtection="1">
      <alignment vertical="center" wrapText="1"/>
    </xf>
    <xf numFmtId="0" fontId="14" fillId="0" borderId="25" xfId="0" applyFont="1" applyBorder="1" applyAlignment="1" applyProtection="1">
      <alignment vertical="center" wrapText="1"/>
    </xf>
    <xf numFmtId="0" fontId="43" fillId="0" borderId="58" xfId="0" applyFont="1" applyBorder="1" applyAlignment="1" applyProtection="1">
      <alignment horizontal="left" vertical="center" wrapText="1"/>
    </xf>
    <xf numFmtId="0" fontId="43" fillId="0" borderId="26" xfId="0" applyFont="1" applyBorder="1" applyAlignment="1" applyProtection="1">
      <alignment horizontal="left" vertical="center" wrapText="1"/>
    </xf>
    <xf numFmtId="0" fontId="43" fillId="0" borderId="26" xfId="0" applyFont="1" applyBorder="1" applyAlignment="1" applyProtection="1">
      <alignment vertical="center" wrapText="1"/>
    </xf>
    <xf numFmtId="0" fontId="26" fillId="0" borderId="0" xfId="0" applyFont="1" applyBorder="1" applyAlignment="1">
      <alignment horizontal="center" vertical="center"/>
    </xf>
    <xf numFmtId="0" fontId="43" fillId="0" borderId="34" xfId="0" applyFont="1" applyFill="1" applyBorder="1" applyAlignment="1" applyProtection="1">
      <alignment horizontal="left" vertical="center" wrapText="1"/>
    </xf>
    <xf numFmtId="2" fontId="7" fillId="0" borderId="55" xfId="0" applyNumberFormat="1" applyFont="1" applyFill="1" applyBorder="1" applyAlignment="1" applyProtection="1">
      <alignment horizontal="left" vertical="center"/>
    </xf>
    <xf numFmtId="0" fontId="33" fillId="0" borderId="20" xfId="0" applyFont="1" applyFill="1" applyBorder="1" applyAlignment="1" applyProtection="1">
      <alignment vertical="center"/>
    </xf>
    <xf numFmtId="0" fontId="14" fillId="0" borderId="16" xfId="0" applyFont="1" applyBorder="1" applyAlignment="1" applyProtection="1">
      <alignment horizontal="left" vertical="center" wrapText="1"/>
    </xf>
    <xf numFmtId="0" fontId="7" fillId="0" borderId="63" xfId="0" applyFont="1" applyBorder="1" applyAlignment="1" applyProtection="1">
      <alignment horizontal="left" vertical="center"/>
    </xf>
    <xf numFmtId="0" fontId="14" fillId="0" borderId="39" xfId="0" applyFont="1" applyBorder="1" applyAlignment="1" applyProtection="1">
      <alignment vertical="center" wrapText="1"/>
    </xf>
    <xf numFmtId="0" fontId="7" fillId="0" borderId="15" xfId="0" applyFont="1" applyBorder="1" applyAlignment="1" applyProtection="1">
      <alignment horizontal="left" vertical="center"/>
    </xf>
    <xf numFmtId="0" fontId="0" fillId="24" borderId="27" xfId="0" applyFill="1" applyBorder="1" applyAlignment="1" applyProtection="1">
      <alignment vertical="center"/>
    </xf>
    <xf numFmtId="0" fontId="14" fillId="25" borderId="20" xfId="0" applyFont="1" applyFill="1" applyBorder="1" applyAlignment="1" applyProtection="1">
      <alignment horizontal="left" vertical="center" wrapText="1"/>
    </xf>
    <xf numFmtId="0" fontId="43" fillId="0" borderId="34" xfId="0" applyFont="1" applyFill="1" applyBorder="1" applyAlignment="1" applyProtection="1">
      <alignment vertical="center" wrapText="1"/>
    </xf>
    <xf numFmtId="0" fontId="14" fillId="25" borderId="48" xfId="0" applyFont="1" applyFill="1" applyBorder="1" applyAlignment="1" applyProtection="1">
      <alignment horizontal="left" vertical="center" wrapText="1"/>
    </xf>
    <xf numFmtId="0" fontId="14" fillId="25" borderId="16" xfId="0" applyFont="1" applyFill="1" applyBorder="1" applyAlignment="1" applyProtection="1">
      <alignment horizontal="left" vertical="center" wrapText="1"/>
    </xf>
    <xf numFmtId="0" fontId="16" fillId="26" borderId="37" xfId="0" applyFont="1" applyFill="1" applyBorder="1" applyAlignment="1" applyProtection="1">
      <alignment horizontal="center" vertical="center"/>
    </xf>
    <xf numFmtId="0" fontId="0" fillId="24" borderId="44" xfId="0" applyFill="1" applyBorder="1" applyAlignment="1" applyProtection="1">
      <alignment vertical="center"/>
    </xf>
    <xf numFmtId="0" fontId="43" fillId="0" borderId="44" xfId="0" applyFont="1" applyFill="1" applyBorder="1" applyAlignment="1">
      <alignment vertical="center" wrapText="1"/>
    </xf>
    <xf numFmtId="0" fontId="17" fillId="24" borderId="40" xfId="0" applyFont="1" applyFill="1" applyBorder="1" applyAlignment="1">
      <alignment horizontal="left" vertical="center"/>
    </xf>
    <xf numFmtId="0" fontId="17" fillId="24" borderId="43" xfId="0" applyFont="1" applyFill="1" applyBorder="1" applyAlignment="1">
      <alignment horizontal="left" vertical="center"/>
    </xf>
    <xf numFmtId="0" fontId="0" fillId="24" borderId="44" xfId="0" applyFill="1" applyBorder="1" applyAlignment="1" applyProtection="1">
      <alignment horizontal="left" vertical="center"/>
    </xf>
    <xf numFmtId="0" fontId="44" fillId="26" borderId="18" xfId="0" applyFont="1" applyFill="1" applyBorder="1" applyAlignment="1" applyProtection="1">
      <alignment horizontal="left" vertical="center" wrapText="1"/>
    </xf>
    <xf numFmtId="0" fontId="43" fillId="0" borderId="44" xfId="0" applyFont="1" applyBorder="1" applyAlignment="1" applyProtection="1">
      <alignment horizontal="left" vertical="center" wrapText="1"/>
    </xf>
    <xf numFmtId="0" fontId="15" fillId="24" borderId="43" xfId="0" applyFont="1" applyFill="1" applyBorder="1" applyAlignment="1" applyProtection="1">
      <alignment vertical="center"/>
    </xf>
    <xf numFmtId="0" fontId="15" fillId="24" borderId="42" xfId="0" applyFont="1" applyFill="1" applyBorder="1" applyAlignment="1" applyProtection="1">
      <alignment vertical="center"/>
    </xf>
    <xf numFmtId="0" fontId="15" fillId="24" borderId="47" xfId="0" applyFont="1" applyFill="1" applyBorder="1" applyAlignment="1" applyProtection="1">
      <alignment horizontal="center" vertical="center"/>
    </xf>
    <xf numFmtId="0" fontId="15" fillId="24" borderId="40" xfId="0" applyFont="1" applyFill="1" applyBorder="1" applyAlignment="1" applyProtection="1">
      <alignment vertical="center"/>
    </xf>
    <xf numFmtId="0" fontId="15" fillId="24" borderId="41" xfId="0" applyFont="1" applyFill="1" applyBorder="1" applyAlignment="1" applyProtection="1">
      <alignment vertical="center"/>
    </xf>
    <xf numFmtId="0" fontId="16" fillId="0" borderId="37" xfId="0" applyFont="1" applyFill="1" applyBorder="1" applyAlignment="1" applyProtection="1">
      <alignment horizontal="center" vertical="center"/>
    </xf>
    <xf numFmtId="0" fontId="7" fillId="0" borderId="63" xfId="0" applyFont="1" applyBorder="1" applyAlignment="1" applyProtection="1">
      <alignment horizontal="center" vertical="center"/>
    </xf>
    <xf numFmtId="0" fontId="51" fillId="0" borderId="39" xfId="0" applyFont="1" applyBorder="1" applyAlignment="1" applyProtection="1">
      <alignment vertical="center" wrapText="1"/>
    </xf>
    <xf numFmtId="0" fontId="43" fillId="0" borderId="34" xfId="0" applyFont="1" applyBorder="1" applyAlignment="1">
      <alignment vertical="center" wrapText="1"/>
    </xf>
    <xf numFmtId="0" fontId="7" fillId="0" borderId="63" xfId="0" applyFont="1" applyFill="1" applyBorder="1" applyAlignment="1">
      <alignment horizontal="left" vertical="center"/>
    </xf>
    <xf numFmtId="0" fontId="0" fillId="24" borderId="14" xfId="0" applyFill="1" applyBorder="1" applyAlignment="1" applyProtection="1">
      <alignment vertical="center"/>
    </xf>
    <xf numFmtId="0" fontId="7" fillId="24" borderId="18" xfId="0" applyFont="1" applyFill="1" applyBorder="1" applyAlignment="1" applyProtection="1">
      <alignment horizontal="center" vertical="center"/>
      <protection locked="0"/>
    </xf>
    <xf numFmtId="0" fontId="0" fillId="0" borderId="18" xfId="0" applyFill="1" applyBorder="1" applyAlignment="1" applyProtection="1">
      <alignment horizontal="center"/>
    </xf>
    <xf numFmtId="0" fontId="7" fillId="0" borderId="30" xfId="0" applyFont="1" applyBorder="1" applyAlignment="1" applyProtection="1">
      <alignment horizontal="left" vertical="center"/>
    </xf>
    <xf numFmtId="0" fontId="43" fillId="0" borderId="26" xfId="0" applyFont="1" applyFill="1" applyBorder="1" applyAlignment="1" applyProtection="1">
      <alignment horizontal="left" vertical="center" wrapText="1"/>
    </xf>
    <xf numFmtId="0" fontId="46" fillId="26" borderId="16" xfId="0" applyFont="1" applyFill="1" applyBorder="1" applyAlignment="1">
      <alignment vertical="center" wrapText="1"/>
    </xf>
    <xf numFmtId="0" fontId="26" fillId="0" borderId="27" xfId="0" applyFont="1" applyBorder="1" applyAlignment="1" applyProtection="1">
      <alignment horizontal="center" vertical="center"/>
    </xf>
    <xf numFmtId="0" fontId="0" fillId="0" borderId="62" xfId="0" applyBorder="1" applyAlignment="1">
      <alignment vertical="center"/>
    </xf>
    <xf numFmtId="0" fontId="0" fillId="0" borderId="37" xfId="0" applyBorder="1" applyAlignment="1">
      <alignment vertical="center"/>
    </xf>
    <xf numFmtId="0" fontId="0" fillId="0" borderId="63" xfId="0" applyBorder="1" applyAlignment="1">
      <alignment vertical="center"/>
    </xf>
    <xf numFmtId="0" fontId="16" fillId="25" borderId="26" xfId="0" applyFont="1" applyFill="1" applyBorder="1" applyAlignment="1" applyProtection="1">
      <alignment horizontal="center" vertical="center"/>
    </xf>
    <xf numFmtId="0" fontId="16" fillId="26" borderId="53" xfId="0" applyFont="1" applyFill="1" applyBorder="1" applyAlignment="1" applyProtection="1">
      <alignment horizontal="center" vertical="center"/>
    </xf>
    <xf numFmtId="0" fontId="14" fillId="27" borderId="16" xfId="0" applyFont="1" applyFill="1" applyBorder="1" applyAlignment="1" applyProtection="1">
      <alignment horizontal="left" vertical="center" wrapText="1"/>
    </xf>
    <xf numFmtId="0" fontId="15" fillId="24" borderId="47" xfId="0" applyFont="1" applyFill="1" applyBorder="1" applyAlignment="1">
      <alignment horizontal="center" vertical="center"/>
    </xf>
    <xf numFmtId="0" fontId="18" fillId="24" borderId="34" xfId="0" applyFont="1" applyFill="1" applyBorder="1" applyAlignment="1" applyProtection="1">
      <alignment horizontal="center" vertical="center"/>
    </xf>
    <xf numFmtId="0" fontId="26" fillId="0" borderId="0" xfId="0" applyFont="1" applyBorder="1" applyAlignment="1" applyProtection="1">
      <alignment horizontal="center" vertical="center"/>
    </xf>
    <xf numFmtId="0" fontId="0" fillId="25" borderId="0" xfId="0" applyFill="1" applyAlignment="1">
      <alignment vertical="center"/>
    </xf>
    <xf numFmtId="0" fontId="12" fillId="25" borderId="0" xfId="0" applyFont="1" applyFill="1" applyAlignment="1" applyProtection="1">
      <alignment vertical="center"/>
    </xf>
    <xf numFmtId="0" fontId="12" fillId="25" borderId="0" xfId="0" applyFont="1" applyFill="1" applyBorder="1" applyAlignment="1" applyProtection="1">
      <alignment vertical="center"/>
    </xf>
    <xf numFmtId="0" fontId="26" fillId="0" borderId="34" xfId="0" applyFont="1" applyBorder="1" applyAlignment="1" applyProtection="1">
      <alignment horizontal="center" vertical="center"/>
    </xf>
    <xf numFmtId="0" fontId="15" fillId="24" borderId="57" xfId="0" applyNumberFormat="1" applyFont="1" applyFill="1" applyBorder="1" applyAlignment="1" applyProtection="1">
      <alignment horizontal="center" vertical="center"/>
    </xf>
    <xf numFmtId="0" fontId="0" fillId="28" borderId="57" xfId="0" applyFill="1" applyBorder="1" applyAlignment="1" applyProtection="1">
      <alignment vertical="center"/>
    </xf>
    <xf numFmtId="0" fontId="0" fillId="29" borderId="57" xfId="0" applyFill="1" applyBorder="1" applyAlignment="1" applyProtection="1">
      <alignment vertical="center"/>
    </xf>
    <xf numFmtId="0" fontId="16" fillId="26" borderId="57" xfId="0" applyFont="1" applyFill="1" applyBorder="1" applyAlignment="1" applyProtection="1">
      <alignment horizontal="center" vertical="center"/>
    </xf>
    <xf numFmtId="0" fontId="0" fillId="30" borderId="57" xfId="0" applyFill="1" applyBorder="1" applyAlignment="1" applyProtection="1">
      <alignment vertical="center"/>
    </xf>
    <xf numFmtId="0" fontId="16" fillId="31" borderId="57" xfId="0" applyFont="1" applyFill="1" applyBorder="1" applyAlignment="1" applyProtection="1">
      <alignment horizontal="center" vertical="center"/>
    </xf>
    <xf numFmtId="0" fontId="0" fillId="27" borderId="57" xfId="0" applyFill="1" applyBorder="1" applyAlignment="1" applyProtection="1">
      <alignment vertical="center"/>
    </xf>
    <xf numFmtId="0" fontId="0" fillId="25" borderId="0" xfId="0" applyFill="1" applyAlignment="1">
      <alignment vertical="center" wrapText="1"/>
    </xf>
    <xf numFmtId="0" fontId="43" fillId="25" borderId="0" xfId="0" applyFont="1" applyFill="1" applyBorder="1" applyAlignment="1" applyProtection="1">
      <alignment horizontal="center" vertical="center"/>
    </xf>
    <xf numFmtId="0" fontId="57" fillId="25" borderId="0" xfId="0" applyFont="1" applyFill="1" applyBorder="1" applyAlignment="1" applyProtection="1">
      <alignment vertical="center"/>
    </xf>
    <xf numFmtId="0" fontId="0" fillId="26" borderId="0" xfId="0" applyFill="1" applyBorder="1" applyAlignment="1" applyProtection="1">
      <alignment vertical="center"/>
    </xf>
    <xf numFmtId="0" fontId="0" fillId="26" borderId="0" xfId="0" applyFill="1" applyBorder="1"/>
    <xf numFmtId="0" fontId="8" fillId="26" borderId="0" xfId="0" applyFont="1" applyFill="1" applyAlignment="1" applyProtection="1">
      <alignment vertical="center" textRotation="90" wrapText="1"/>
    </xf>
    <xf numFmtId="0" fontId="0" fillId="26" borderId="0" xfId="0" applyFill="1"/>
    <xf numFmtId="0" fontId="0" fillId="26" borderId="0" xfId="0" applyFill="1" applyAlignment="1" applyProtection="1">
      <alignment vertical="center"/>
    </xf>
    <xf numFmtId="0" fontId="0" fillId="26" borderId="0" xfId="0" applyFill="1" applyBorder="1" applyAlignment="1" applyProtection="1">
      <alignment vertical="center" wrapText="1"/>
    </xf>
    <xf numFmtId="0" fontId="55" fillId="26" borderId="0" xfId="0" applyFont="1" applyFill="1" applyAlignment="1" applyProtection="1">
      <alignment vertical="center"/>
    </xf>
    <xf numFmtId="0" fontId="14" fillId="26" borderId="69" xfId="0" applyFont="1" applyFill="1" applyBorder="1" applyAlignment="1" applyProtection="1">
      <alignment horizontal="center" vertical="center"/>
    </xf>
    <xf numFmtId="164" fontId="14" fillId="26" borderId="70" xfId="37" applyNumberFormat="1" applyFont="1" applyFill="1" applyBorder="1" applyAlignment="1" applyProtection="1">
      <alignment horizontal="center" vertical="center"/>
    </xf>
    <xf numFmtId="0" fontId="55" fillId="26" borderId="0" xfId="0" applyNumberFormat="1" applyFont="1" applyFill="1" applyBorder="1" applyAlignment="1" applyProtection="1">
      <alignment horizontal="center" vertical="center"/>
    </xf>
    <xf numFmtId="0" fontId="58" fillId="26" borderId="0" xfId="0" applyFont="1" applyFill="1"/>
    <xf numFmtId="0" fontId="0" fillId="32" borderId="57" xfId="0" applyFill="1" applyBorder="1" applyAlignment="1" applyProtection="1">
      <alignment vertical="center"/>
    </xf>
    <xf numFmtId="0" fontId="25" fillId="25" borderId="0" xfId="0" applyFont="1" applyFill="1" applyBorder="1" applyAlignment="1" applyProtection="1">
      <alignment horizontal="center" vertical="center"/>
    </xf>
    <xf numFmtId="0" fontId="0" fillId="25" borderId="0" xfId="0" applyFill="1" applyBorder="1" applyAlignment="1" applyProtection="1">
      <alignment horizontal="center" vertical="center"/>
    </xf>
    <xf numFmtId="49" fontId="7" fillId="0" borderId="55" xfId="0" applyNumberFormat="1" applyFont="1" applyBorder="1" applyAlignment="1" applyProtection="1">
      <alignment horizontal="left" vertical="center"/>
    </xf>
    <xf numFmtId="0" fontId="14" fillId="27" borderId="55" xfId="0" applyFont="1" applyFill="1" applyBorder="1" applyAlignment="1" applyProtection="1">
      <alignment vertical="center" wrapText="1"/>
    </xf>
    <xf numFmtId="0" fontId="16" fillId="0" borderId="0" xfId="0" applyFont="1" applyBorder="1" applyAlignment="1" applyProtection="1">
      <alignment horizontal="center" vertical="center"/>
    </xf>
    <xf numFmtId="0" fontId="33" fillId="25" borderId="0" xfId="0" applyFont="1" applyFill="1" applyBorder="1" applyAlignment="1" applyProtection="1">
      <alignment vertical="center"/>
    </xf>
    <xf numFmtId="0" fontId="49" fillId="26" borderId="0" xfId="0" applyFont="1" applyFill="1" applyAlignment="1" applyProtection="1">
      <alignment vertical="center"/>
    </xf>
    <xf numFmtId="49" fontId="7" fillId="0" borderId="15" xfId="0" applyNumberFormat="1" applyFont="1" applyBorder="1" applyAlignment="1" applyProtection="1">
      <alignment horizontal="left" vertical="center"/>
    </xf>
    <xf numFmtId="0" fontId="14" fillId="27" borderId="15" xfId="0" applyFont="1" applyFill="1" applyBorder="1" applyAlignment="1" applyProtection="1">
      <alignment vertical="center" wrapText="1"/>
    </xf>
    <xf numFmtId="0" fontId="16" fillId="0" borderId="18" xfId="0" applyFont="1" applyBorder="1" applyAlignment="1" applyProtection="1">
      <alignment horizontal="center" vertical="center"/>
    </xf>
    <xf numFmtId="49" fontId="7" fillId="0" borderId="26" xfId="0" applyNumberFormat="1" applyFont="1" applyBorder="1" applyAlignment="1" applyProtection="1">
      <alignment horizontal="left" vertical="center"/>
    </xf>
    <xf numFmtId="0" fontId="17" fillId="24" borderId="10" xfId="0" applyFont="1" applyFill="1" applyBorder="1" applyAlignment="1" applyProtection="1">
      <alignment horizontal="center" vertical="center"/>
    </xf>
    <xf numFmtId="0" fontId="17" fillId="24" borderId="11" xfId="0" applyFont="1" applyFill="1" applyBorder="1" applyAlignment="1" applyProtection="1">
      <alignment horizontal="center" vertical="center"/>
    </xf>
    <xf numFmtId="49" fontId="7" fillId="0" borderId="55" xfId="0" applyNumberFormat="1" applyFont="1" applyFill="1" applyBorder="1" applyAlignment="1" applyProtection="1">
      <alignment horizontal="left" vertical="center"/>
    </xf>
    <xf numFmtId="49" fontId="7" fillId="0" borderId="37" xfId="0" applyNumberFormat="1" applyFont="1" applyFill="1" applyBorder="1" applyAlignment="1" applyProtection="1">
      <alignment horizontal="left" vertical="center"/>
    </xf>
    <xf numFmtId="0" fontId="7" fillId="0" borderId="39" xfId="0" applyFont="1" applyBorder="1" applyAlignment="1" applyProtection="1">
      <alignment horizontal="left" vertical="center"/>
    </xf>
    <xf numFmtId="0" fontId="17" fillId="24" borderId="40" xfId="0" applyFont="1" applyFill="1" applyBorder="1" applyAlignment="1" applyProtection="1">
      <alignment horizontal="center" vertical="center"/>
    </xf>
    <xf numFmtId="0" fontId="17" fillId="24" borderId="43" xfId="0" applyFont="1" applyFill="1" applyBorder="1" applyAlignment="1" applyProtection="1">
      <alignment horizontal="center" vertical="center"/>
    </xf>
    <xf numFmtId="49" fontId="7" fillId="0" borderId="48" xfId="0" applyNumberFormat="1" applyFont="1" applyBorder="1" applyAlignment="1" applyProtection="1">
      <alignment horizontal="left" vertical="center"/>
    </xf>
    <xf numFmtId="49" fontId="7" fillId="0" borderId="16" xfId="0" applyNumberFormat="1" applyFont="1" applyFill="1" applyBorder="1" applyAlignment="1" applyProtection="1">
      <alignment horizontal="left" vertical="center"/>
    </xf>
    <xf numFmtId="49" fontId="7" fillId="25" borderId="20" xfId="0" applyNumberFormat="1" applyFont="1" applyFill="1" applyBorder="1" applyAlignment="1" applyProtection="1">
      <alignment vertical="center"/>
    </xf>
    <xf numFmtId="49" fontId="7" fillId="25" borderId="16" xfId="0" applyNumberFormat="1" applyFont="1" applyFill="1" applyBorder="1" applyAlignment="1" applyProtection="1">
      <alignment vertical="center"/>
    </xf>
    <xf numFmtId="49" fontId="7" fillId="0" borderId="37" xfId="0" applyNumberFormat="1" applyFont="1" applyBorder="1" applyAlignment="1" applyProtection="1">
      <alignment horizontal="left" vertical="center"/>
    </xf>
    <xf numFmtId="49" fontId="7" fillId="0" borderId="16" xfId="0" applyNumberFormat="1" applyFont="1" applyFill="1" applyBorder="1" applyAlignment="1" applyProtection="1">
      <alignment vertical="center"/>
    </xf>
    <xf numFmtId="0" fontId="15" fillId="25" borderId="0" xfId="0" applyFont="1" applyFill="1" applyBorder="1" applyAlignment="1" applyProtection="1">
      <alignment vertical="center"/>
    </xf>
    <xf numFmtId="49" fontId="7" fillId="0" borderId="15" xfId="0" applyNumberFormat="1" applyFont="1" applyFill="1" applyBorder="1" applyAlignment="1" applyProtection="1">
      <alignment horizontal="left" vertical="center"/>
    </xf>
    <xf numFmtId="49" fontId="7" fillId="0" borderId="27" xfId="0" applyNumberFormat="1" applyFont="1" applyBorder="1" applyAlignment="1" applyProtection="1">
      <alignment horizontal="left" vertical="center"/>
    </xf>
    <xf numFmtId="0" fontId="5" fillId="25" borderId="0" xfId="0" applyFont="1" applyFill="1" applyAlignment="1" applyProtection="1">
      <alignment vertical="center"/>
    </xf>
    <xf numFmtId="0" fontId="5" fillId="26" borderId="0" xfId="0" applyFont="1" applyFill="1" applyAlignment="1" applyProtection="1">
      <alignment vertical="center"/>
    </xf>
    <xf numFmtId="0" fontId="5" fillId="0" borderId="0" xfId="0" applyFont="1" applyAlignment="1" applyProtection="1">
      <alignment vertical="center"/>
    </xf>
    <xf numFmtId="49" fontId="7" fillId="0" borderId="26" xfId="0" applyNumberFormat="1" applyFont="1" applyBorder="1" applyAlignment="1" applyProtection="1">
      <alignment horizontal="left" vertical="center" wrapText="1"/>
    </xf>
    <xf numFmtId="0" fontId="5" fillId="24" borderId="10" xfId="0" applyFont="1" applyFill="1" applyBorder="1" applyAlignment="1" applyProtection="1">
      <alignment vertical="center"/>
    </xf>
    <xf numFmtId="0" fontId="5" fillId="24" borderId="11" xfId="0" applyFont="1" applyFill="1" applyBorder="1" applyAlignment="1" applyProtection="1">
      <alignment vertical="center"/>
    </xf>
    <xf numFmtId="0" fontId="5" fillId="24" borderId="12" xfId="0" applyFont="1" applyFill="1" applyBorder="1" applyAlignment="1" applyProtection="1">
      <alignment vertical="center"/>
    </xf>
    <xf numFmtId="0" fontId="5" fillId="24" borderId="13" xfId="0" applyFont="1" applyFill="1" applyBorder="1" applyAlignment="1" applyProtection="1">
      <alignment vertical="center"/>
    </xf>
    <xf numFmtId="0" fontId="5" fillId="24" borderId="14" xfId="0" applyFont="1" applyFill="1" applyBorder="1" applyAlignment="1" applyProtection="1">
      <alignment vertical="center"/>
    </xf>
    <xf numFmtId="0" fontId="5" fillId="24" borderId="27" xfId="0" applyFont="1" applyFill="1" applyBorder="1" applyAlignment="1" applyProtection="1">
      <alignment vertical="center"/>
    </xf>
    <xf numFmtId="49" fontId="7" fillId="0" borderId="20" xfId="0" applyNumberFormat="1" applyFont="1" applyBorder="1" applyAlignment="1" applyProtection="1">
      <alignment horizontal="left" vertical="center"/>
    </xf>
    <xf numFmtId="0" fontId="5" fillId="0" borderId="18" xfId="0" applyFont="1" applyFill="1" applyBorder="1" applyAlignment="1" applyProtection="1">
      <alignment horizontal="center"/>
    </xf>
    <xf numFmtId="49" fontId="7" fillId="0" borderId="16" xfId="0" applyNumberFormat="1" applyFont="1" applyBorder="1" applyAlignment="1" applyProtection="1">
      <alignment horizontal="left" vertical="center"/>
    </xf>
    <xf numFmtId="0" fontId="16" fillId="0" borderId="30" xfId="0" applyFont="1" applyBorder="1" applyAlignment="1" applyProtection="1">
      <alignment horizontal="center" vertical="center"/>
    </xf>
    <xf numFmtId="0" fontId="5" fillId="24" borderId="40" xfId="0" applyFont="1" applyFill="1" applyBorder="1" applyAlignment="1" applyProtection="1">
      <alignment vertical="center"/>
    </xf>
    <xf numFmtId="0" fontId="5" fillId="24" borderId="43" xfId="0" applyFont="1" applyFill="1" applyBorder="1" applyAlignment="1" applyProtection="1">
      <alignment vertical="center"/>
    </xf>
    <xf numFmtId="49" fontId="7" fillId="26" borderId="16" xfId="0" applyNumberFormat="1" applyFont="1" applyFill="1" applyBorder="1" applyAlignment="1" applyProtection="1">
      <alignment horizontal="left" vertical="center"/>
    </xf>
    <xf numFmtId="49" fontId="7" fillId="0" borderId="34" xfId="0" applyNumberFormat="1" applyFont="1" applyBorder="1" applyAlignment="1" applyProtection="1">
      <alignment horizontal="left" vertical="center"/>
    </xf>
    <xf numFmtId="0" fontId="30" fillId="25" borderId="0" xfId="0" applyFont="1" applyFill="1" applyAlignment="1" applyProtection="1">
      <alignment vertical="center"/>
    </xf>
    <xf numFmtId="0" fontId="30" fillId="26" borderId="0" xfId="0" applyFont="1" applyFill="1" applyAlignment="1" applyProtection="1">
      <alignment vertical="center"/>
    </xf>
    <xf numFmtId="0" fontId="30" fillId="0" borderId="0" xfId="0" applyFont="1" applyAlignment="1" applyProtection="1">
      <alignment vertical="center"/>
    </xf>
    <xf numFmtId="0" fontId="16" fillId="0" borderId="15" xfId="0" applyFont="1" applyBorder="1" applyAlignment="1" applyProtection="1">
      <alignment horizontal="center" vertical="center"/>
    </xf>
    <xf numFmtId="0" fontId="5" fillId="25" borderId="0" xfId="0" applyFont="1" applyFill="1" applyBorder="1" applyAlignment="1" applyProtection="1">
      <alignment vertical="center"/>
    </xf>
    <xf numFmtId="0" fontId="5" fillId="26"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19" xfId="0" applyFont="1" applyBorder="1" applyAlignment="1" applyProtection="1">
      <alignment vertical="center"/>
    </xf>
    <xf numFmtId="0" fontId="18" fillId="25" borderId="0" xfId="0" applyFont="1" applyFill="1" applyBorder="1" applyAlignment="1" applyProtection="1">
      <alignment horizontal="center" vertical="center"/>
    </xf>
    <xf numFmtId="0" fontId="12" fillId="25" borderId="0" xfId="0" applyFont="1" applyFill="1" applyBorder="1" applyAlignment="1" applyProtection="1">
      <alignment horizontal="left" vertical="center"/>
    </xf>
    <xf numFmtId="0" fontId="12" fillId="0" borderId="29" xfId="0" applyFont="1" applyBorder="1" applyAlignment="1">
      <alignment vertical="center" wrapText="1"/>
    </xf>
    <xf numFmtId="0" fontId="12" fillId="0" borderId="44" xfId="0" applyFont="1" applyBorder="1" applyAlignment="1">
      <alignment vertical="center" wrapText="1"/>
    </xf>
    <xf numFmtId="0" fontId="12" fillId="0" borderId="63" xfId="0" applyFont="1" applyFill="1" applyBorder="1" applyAlignment="1">
      <alignment vertical="center" wrapText="1"/>
    </xf>
    <xf numFmtId="0" fontId="0" fillId="0" borderId="15" xfId="0" applyBorder="1" applyAlignment="1">
      <alignment vertical="center" wrapText="1"/>
    </xf>
    <xf numFmtId="49" fontId="7" fillId="0" borderId="17" xfId="0" applyNumberFormat="1" applyFont="1" applyBorder="1" applyAlignment="1" applyProtection="1">
      <alignment horizontal="left" vertical="center"/>
    </xf>
    <xf numFmtId="49" fontId="7" fillId="25" borderId="37" xfId="0" applyNumberFormat="1" applyFont="1" applyFill="1" applyBorder="1" applyAlignment="1" applyProtection="1">
      <alignment horizontal="left" vertical="center"/>
    </xf>
    <xf numFmtId="49" fontId="7" fillId="0" borderId="20" xfId="0" applyNumberFormat="1" applyFont="1" applyFill="1" applyBorder="1" applyAlignment="1" applyProtection="1">
      <alignment horizontal="left" vertical="center"/>
    </xf>
    <xf numFmtId="0" fontId="0" fillId="26" borderId="0" xfId="0" applyFill="1" applyBorder="1" applyProtection="1"/>
    <xf numFmtId="0" fontId="12" fillId="26" borderId="0" xfId="0" applyFont="1" applyFill="1" applyAlignment="1" applyProtection="1">
      <alignment vertical="center"/>
    </xf>
    <xf numFmtId="49" fontId="7" fillId="0" borderId="26" xfId="0" applyNumberFormat="1" applyFont="1" applyBorder="1" applyAlignment="1">
      <alignment horizontal="left" vertical="center"/>
    </xf>
    <xf numFmtId="49" fontId="7" fillId="25" borderId="16" xfId="0" applyNumberFormat="1" applyFont="1" applyFill="1" applyBorder="1" applyAlignment="1" applyProtection="1">
      <alignment horizontal="left" vertical="center"/>
    </xf>
    <xf numFmtId="49" fontId="7" fillId="0" borderId="34" xfId="0" applyNumberFormat="1" applyFont="1" applyBorder="1" applyAlignment="1">
      <alignment horizontal="left" vertical="center" wrapText="1"/>
    </xf>
    <xf numFmtId="49" fontId="7" fillId="0" borderId="27" xfId="0" applyNumberFormat="1" applyFont="1" applyBorder="1" applyAlignment="1">
      <alignment horizontal="left" vertical="center"/>
    </xf>
    <xf numFmtId="49" fontId="7" fillId="26" borderId="55" xfId="0" applyNumberFormat="1" applyFont="1" applyFill="1" applyBorder="1" applyAlignment="1" applyProtection="1">
      <alignment horizontal="left" vertical="center"/>
    </xf>
    <xf numFmtId="49" fontId="7" fillId="0" borderId="34" xfId="0" applyNumberFormat="1" applyFont="1" applyBorder="1" applyAlignment="1">
      <alignment horizontal="left" vertical="center"/>
    </xf>
    <xf numFmtId="49" fontId="13" fillId="0" borderId="34" xfId="0" applyNumberFormat="1" applyFont="1" applyBorder="1" applyAlignment="1">
      <alignment horizontal="left" vertical="center"/>
    </xf>
    <xf numFmtId="49" fontId="7" fillId="0" borderId="39" xfId="0" applyNumberFormat="1" applyFont="1" applyBorder="1" applyAlignment="1" applyProtection="1">
      <alignment horizontal="left" vertical="center"/>
    </xf>
    <xf numFmtId="0" fontId="12" fillId="0" borderId="63" xfId="0" applyFont="1" applyBorder="1" applyAlignment="1">
      <alignment vertical="center" wrapText="1"/>
    </xf>
    <xf numFmtId="49" fontId="7" fillId="0" borderId="16"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39"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16" xfId="0" applyNumberFormat="1" applyFont="1" applyFill="1" applyBorder="1" applyAlignment="1">
      <alignment horizontal="left" vertical="center"/>
    </xf>
    <xf numFmtId="0" fontId="7" fillId="0" borderId="39" xfId="0" applyFont="1" applyBorder="1" applyAlignment="1">
      <alignment horizontal="left" vertical="center"/>
    </xf>
    <xf numFmtId="0" fontId="7" fillId="0" borderId="44" xfId="0" applyFont="1" applyBorder="1" applyAlignment="1" applyProtection="1">
      <alignment vertical="center" wrapText="1"/>
    </xf>
    <xf numFmtId="0" fontId="14" fillId="0" borderId="61" xfId="0" applyFont="1" applyBorder="1" applyAlignment="1" applyProtection="1">
      <alignment vertical="center" wrapText="1"/>
    </xf>
    <xf numFmtId="49" fontId="7" fillId="0" borderId="28" xfId="0" applyNumberFormat="1" applyFont="1" applyBorder="1" applyAlignment="1" applyProtection="1">
      <alignment horizontal="left" vertical="center" wrapText="1"/>
    </xf>
    <xf numFmtId="49" fontId="7" fillId="0" borderId="34" xfId="0" applyNumberFormat="1" applyFont="1" applyBorder="1" applyAlignment="1" applyProtection="1">
      <alignment horizontal="left" vertical="center" wrapText="1"/>
    </xf>
    <xf numFmtId="49" fontId="7" fillId="0" borderId="48" xfId="0" applyNumberFormat="1" applyFont="1" applyBorder="1" applyAlignment="1" applyProtection="1">
      <alignment horizontal="left" vertical="center" wrapText="1"/>
    </xf>
    <xf numFmtId="49" fontId="13" fillId="0" borderId="34" xfId="0" applyNumberFormat="1" applyFont="1" applyBorder="1" applyAlignment="1" applyProtection="1">
      <alignment horizontal="left" vertical="center"/>
    </xf>
    <xf numFmtId="49" fontId="13" fillId="0" borderId="26" xfId="0" applyNumberFormat="1" applyFont="1" applyBorder="1" applyAlignment="1" applyProtection="1">
      <alignment horizontal="left" vertical="center"/>
    </xf>
    <xf numFmtId="0" fontId="14" fillId="0" borderId="44" xfId="0" applyFont="1" applyBorder="1" applyAlignment="1" applyProtection="1">
      <alignment vertical="center" wrapText="1"/>
    </xf>
    <xf numFmtId="49" fontId="7" fillId="26" borderId="16"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0" fontId="8" fillId="0" borderId="10" xfId="0" applyFont="1" applyBorder="1" applyAlignment="1" applyProtection="1">
      <alignment horizontal="center" textRotation="90"/>
    </xf>
    <xf numFmtId="0" fontId="0" fillId="26" borderId="0" xfId="0" applyFill="1" applyProtection="1"/>
    <xf numFmtId="0" fontId="30" fillId="26" borderId="0" xfId="0" applyFont="1" applyFill="1" applyAlignment="1" applyProtection="1">
      <alignment horizontal="center" vertical="center"/>
    </xf>
    <xf numFmtId="0" fontId="15" fillId="26" borderId="0" xfId="0" applyFont="1" applyFill="1" applyBorder="1" applyAlignment="1" applyProtection="1">
      <alignment horizontal="center"/>
    </xf>
    <xf numFmtId="49" fontId="7" fillId="0" borderId="37" xfId="0" applyNumberFormat="1" applyFont="1" applyBorder="1" applyAlignment="1">
      <alignment horizontal="left" vertical="center"/>
    </xf>
    <xf numFmtId="49" fontId="7" fillId="26" borderId="20" xfId="0" applyNumberFormat="1" applyFont="1" applyFill="1" applyBorder="1" applyAlignment="1">
      <alignment horizontal="left" vertical="center"/>
    </xf>
    <xf numFmtId="49" fontId="7" fillId="25" borderId="34" xfId="0" applyNumberFormat="1" applyFont="1" applyFill="1" applyBorder="1" applyAlignment="1" applyProtection="1">
      <alignment horizontal="left" vertical="center" wrapText="1"/>
    </xf>
    <xf numFmtId="0" fontId="43" fillId="0" borderId="34" xfId="0" applyFont="1" applyBorder="1" applyAlignment="1" applyProtection="1">
      <alignment horizontal="left" vertical="center" wrapText="1"/>
    </xf>
    <xf numFmtId="0" fontId="15" fillId="24" borderId="42" xfId="0" applyFont="1" applyFill="1" applyBorder="1" applyAlignment="1" applyProtection="1">
      <alignment horizontal="center" vertical="center"/>
    </xf>
    <xf numFmtId="0" fontId="15" fillId="24" borderId="34" xfId="0" applyFont="1" applyFill="1" applyBorder="1" applyAlignment="1" applyProtection="1">
      <alignment vertical="center"/>
    </xf>
    <xf numFmtId="0" fontId="21" fillId="25" borderId="0" xfId="0" applyFont="1" applyFill="1" applyAlignment="1" applyProtection="1">
      <alignment vertical="center"/>
    </xf>
    <xf numFmtId="0" fontId="21" fillId="25" borderId="0" xfId="0" applyFont="1" applyFill="1" applyAlignment="1" applyProtection="1">
      <alignment horizontal="left" vertical="center"/>
    </xf>
    <xf numFmtId="0" fontId="21" fillId="25" borderId="0" xfId="0" applyFont="1" applyFill="1" applyAlignment="1" applyProtection="1">
      <alignment horizontal="center" vertical="center"/>
    </xf>
    <xf numFmtId="0" fontId="21" fillId="25" borderId="0" xfId="0" applyFont="1" applyFill="1" applyAlignment="1" applyProtection="1">
      <alignment horizontal="right" vertical="center"/>
    </xf>
    <xf numFmtId="0" fontId="21" fillId="25" borderId="0" xfId="0" applyFont="1" applyFill="1" applyAlignment="1" applyProtection="1">
      <alignment vertical="center"/>
      <protection locked="0"/>
    </xf>
    <xf numFmtId="0" fontId="21" fillId="25" borderId="0" xfId="0" applyFont="1" applyFill="1" applyAlignment="1" applyProtection="1">
      <alignment horizontal="left" vertical="center"/>
      <protection locked="0"/>
    </xf>
    <xf numFmtId="0" fontId="21" fillId="25" borderId="0" xfId="0" applyFont="1" applyFill="1" applyAlignment="1" applyProtection="1">
      <alignment horizontal="center" vertical="center"/>
      <protection locked="0"/>
    </xf>
    <xf numFmtId="0" fontId="21" fillId="25" borderId="0" xfId="0" applyFont="1" applyFill="1" applyAlignment="1" applyProtection="1">
      <alignment horizontal="right" vertical="center"/>
      <protection locked="0"/>
    </xf>
    <xf numFmtId="0" fontId="0" fillId="24" borderId="43" xfId="0" applyFill="1" applyBorder="1" applyAlignment="1" applyProtection="1">
      <alignment vertical="center"/>
    </xf>
    <xf numFmtId="0" fontId="0" fillId="24" borderId="42" xfId="0" applyFill="1" applyBorder="1" applyAlignment="1" applyProtection="1">
      <alignment vertical="center"/>
    </xf>
    <xf numFmtId="0" fontId="0" fillId="24" borderId="40" xfId="0" applyFill="1" applyBorder="1" applyAlignment="1" applyProtection="1">
      <alignment vertical="center"/>
    </xf>
    <xf numFmtId="0" fontId="0" fillId="24" borderId="41" xfId="0" applyFill="1" applyBorder="1" applyAlignment="1" applyProtection="1">
      <alignment vertical="center"/>
    </xf>
    <xf numFmtId="0" fontId="12" fillId="0" borderId="0" xfId="0" applyFont="1" applyAlignment="1" applyProtection="1">
      <alignment vertical="center"/>
    </xf>
    <xf numFmtId="0" fontId="14" fillId="27" borderId="37" xfId="0" applyFont="1" applyFill="1" applyBorder="1" applyAlignment="1" applyProtection="1">
      <alignment vertical="center" wrapText="1"/>
    </xf>
    <xf numFmtId="0" fontId="16" fillId="0" borderId="24" xfId="0" applyFont="1" applyBorder="1" applyAlignment="1" applyProtection="1">
      <alignment horizontal="center" vertical="center"/>
    </xf>
    <xf numFmtId="0" fontId="12" fillId="0" borderId="18" xfId="0" applyFont="1" applyBorder="1" applyAlignment="1" applyProtection="1">
      <alignment vertical="center" wrapText="1"/>
    </xf>
    <xf numFmtId="0" fontId="39" fillId="0" borderId="61" xfId="0" applyFont="1" applyBorder="1" applyAlignment="1">
      <alignment vertical="center" wrapText="1"/>
    </xf>
    <xf numFmtId="0" fontId="8" fillId="0" borderId="63" xfId="0" applyFont="1" applyBorder="1" applyAlignment="1">
      <alignment horizontal="center" vertical="center"/>
    </xf>
    <xf numFmtId="49" fontId="7" fillId="0" borderId="44" xfId="0" applyNumberFormat="1" applyFont="1" applyBorder="1" applyAlignment="1" applyProtection="1">
      <alignment horizontal="left" vertical="center"/>
    </xf>
    <xf numFmtId="0" fontId="44" fillId="26" borderId="55" xfId="0" applyFont="1" applyFill="1" applyBorder="1" applyAlignment="1" applyProtection="1">
      <alignment vertical="center" wrapText="1"/>
    </xf>
    <xf numFmtId="0" fontId="14" fillId="0" borderId="55" xfId="0" applyFont="1" applyBorder="1" applyAlignment="1" applyProtection="1">
      <alignment vertical="center" wrapText="1"/>
    </xf>
    <xf numFmtId="0" fontId="16" fillId="26" borderId="55" xfId="0" applyFont="1" applyFill="1" applyBorder="1" applyAlignment="1" applyProtection="1">
      <alignment horizontal="center" vertical="center"/>
    </xf>
    <xf numFmtId="0" fontId="46" fillId="0" borderId="44" xfId="0" applyFont="1" applyBorder="1" applyAlignment="1">
      <alignment horizontal="left" vertical="center" wrapText="1"/>
    </xf>
    <xf numFmtId="0" fontId="5" fillId="24" borderId="41" xfId="0" applyFont="1" applyFill="1" applyBorder="1" applyAlignment="1" applyProtection="1">
      <alignment vertical="center"/>
    </xf>
    <xf numFmtId="0" fontId="5" fillId="24" borderId="42" xfId="0" applyFont="1" applyFill="1" applyBorder="1" applyAlignment="1" applyProtection="1">
      <alignment vertical="center"/>
    </xf>
    <xf numFmtId="0" fontId="5" fillId="24" borderId="44" xfId="0" applyFont="1" applyFill="1" applyBorder="1" applyAlignment="1" applyProtection="1">
      <alignment vertical="center"/>
    </xf>
    <xf numFmtId="49" fontId="7" fillId="0" borderId="63" xfId="0" applyNumberFormat="1" applyFont="1" applyBorder="1" applyAlignment="1" applyProtection="1">
      <alignment horizontal="left" vertical="center"/>
    </xf>
    <xf numFmtId="0" fontId="7" fillId="25" borderId="18" xfId="0" applyFont="1" applyFill="1" applyBorder="1" applyAlignment="1" applyProtection="1">
      <alignment horizontal="center" vertical="center"/>
    </xf>
    <xf numFmtId="0" fontId="14" fillId="0" borderId="63" xfId="0" applyFont="1" applyBorder="1" applyAlignment="1" applyProtection="1">
      <alignment vertical="center" wrapText="1"/>
    </xf>
    <xf numFmtId="0" fontId="51" fillId="0" borderId="63" xfId="0" applyFont="1" applyBorder="1" applyAlignment="1" applyProtection="1">
      <alignment vertical="center" wrapText="1"/>
    </xf>
    <xf numFmtId="0" fontId="12" fillId="0" borderId="63" xfId="0" applyFont="1" applyBorder="1" applyAlignment="1" applyProtection="1">
      <alignment vertical="center" wrapText="1"/>
    </xf>
    <xf numFmtId="49" fontId="7" fillId="0" borderId="44" xfId="0" applyNumberFormat="1" applyFont="1" applyBorder="1" applyAlignment="1" applyProtection="1">
      <alignment horizontal="left" vertical="center" wrapText="1"/>
    </xf>
    <xf numFmtId="0" fontId="12" fillId="0" borderId="0" xfId="0" applyFont="1" applyBorder="1" applyAlignment="1" applyProtection="1">
      <alignment vertical="center"/>
    </xf>
    <xf numFmtId="0" fontId="0" fillId="0" borderId="71" xfId="0" applyBorder="1" applyAlignment="1" applyProtection="1">
      <alignment vertical="center"/>
    </xf>
    <xf numFmtId="0" fontId="7" fillId="0" borderId="20" xfId="0" applyFont="1" applyBorder="1" applyAlignment="1" applyProtection="1">
      <alignment horizontal="left" vertical="center"/>
    </xf>
    <xf numFmtId="0" fontId="14" fillId="0" borderId="48" xfId="0" applyFont="1" applyBorder="1" applyAlignment="1" applyProtection="1">
      <alignment vertical="center" wrapText="1"/>
    </xf>
    <xf numFmtId="0" fontId="7" fillId="24" borderId="0" xfId="0" applyFont="1" applyFill="1" applyBorder="1" applyAlignment="1" applyProtection="1">
      <alignment horizontal="center" vertical="center"/>
      <protection locked="0"/>
    </xf>
    <xf numFmtId="0" fontId="43" fillId="0" borderId="35" xfId="0" applyFont="1" applyBorder="1" applyAlignment="1" applyProtection="1">
      <alignment horizontal="left" vertical="center" wrapText="1"/>
    </xf>
    <xf numFmtId="49" fontId="7" fillId="0" borderId="17" xfId="0" applyNumberFormat="1" applyFont="1" applyFill="1" applyBorder="1" applyAlignment="1" applyProtection="1">
      <alignment horizontal="left" vertical="center"/>
    </xf>
    <xf numFmtId="0" fontId="43" fillId="0" borderId="16" xfId="0" applyFont="1" applyFill="1" applyBorder="1" applyAlignment="1" applyProtection="1">
      <alignment horizontal="left" vertical="center" wrapText="1"/>
    </xf>
    <xf numFmtId="49" fontId="7" fillId="0" borderId="34" xfId="0" applyNumberFormat="1" applyFont="1" applyFill="1" applyBorder="1" applyAlignment="1" applyProtection="1">
      <alignment horizontal="left" vertical="center"/>
    </xf>
    <xf numFmtId="0" fontId="43" fillId="0" borderId="29" xfId="0" applyFont="1" applyFill="1" applyBorder="1" applyAlignment="1" applyProtection="1">
      <alignment horizontal="left" vertical="center" wrapText="1"/>
    </xf>
    <xf numFmtId="0" fontId="15" fillId="24" borderId="34" xfId="0" applyFont="1" applyFill="1" applyBorder="1" applyAlignment="1" applyProtection="1">
      <alignment horizontal="left" vertical="center"/>
    </xf>
    <xf numFmtId="0" fontId="0" fillId="26" borderId="0" xfId="0" applyFill="1" applyAlignment="1" applyProtection="1">
      <alignment horizontal="center" vertical="center"/>
    </xf>
    <xf numFmtId="0" fontId="11" fillId="26" borderId="0" xfId="0" applyFont="1" applyFill="1" applyAlignment="1" applyProtection="1">
      <alignment horizontal="center" vertical="center"/>
    </xf>
    <xf numFmtId="0" fontId="76" fillId="29" borderId="0" xfId="0" applyFont="1" applyFill="1" applyBorder="1" applyAlignment="1" applyProtection="1">
      <alignment vertical="center"/>
    </xf>
    <xf numFmtId="0" fontId="0" fillId="29" borderId="0" xfId="0" applyFill="1" applyBorder="1" applyAlignment="1" applyProtection="1">
      <alignment vertical="center" wrapText="1"/>
    </xf>
    <xf numFmtId="0" fontId="0" fillId="29" borderId="0" xfId="0" applyFill="1" applyAlignment="1" applyProtection="1">
      <alignment vertical="center"/>
    </xf>
    <xf numFmtId="0" fontId="0" fillId="29" borderId="0" xfId="0" applyFill="1" applyBorder="1" applyAlignment="1" applyProtection="1">
      <alignment vertical="center"/>
    </xf>
    <xf numFmtId="0" fontId="11" fillId="29" borderId="0" xfId="0" applyFont="1" applyFill="1" applyAlignment="1" applyProtection="1">
      <alignment horizontal="center" vertical="center"/>
    </xf>
    <xf numFmtId="0" fontId="12" fillId="29" borderId="0" xfId="0" applyFont="1" applyFill="1" applyAlignment="1" applyProtection="1">
      <alignment vertical="center"/>
    </xf>
    <xf numFmtId="49" fontId="7" fillId="0" borderId="37" xfId="0" applyNumberFormat="1" applyFont="1" applyFill="1" applyBorder="1" applyAlignment="1">
      <alignment horizontal="left" vertical="center"/>
    </xf>
    <xf numFmtId="0" fontId="7" fillId="0" borderId="18" xfId="0" applyFont="1" applyFill="1" applyBorder="1" applyAlignment="1" applyProtection="1">
      <alignment horizontal="center" vertical="center"/>
    </xf>
    <xf numFmtId="0" fontId="7" fillId="0" borderId="40" xfId="0" applyFont="1" applyBorder="1" applyAlignment="1" applyProtection="1">
      <alignment vertical="center"/>
    </xf>
    <xf numFmtId="0" fontId="27" fillId="24" borderId="40" xfId="0" applyFont="1" applyFill="1" applyBorder="1" applyAlignment="1" applyProtection="1">
      <alignment horizontal="center" vertical="center"/>
    </xf>
    <xf numFmtId="0" fontId="27" fillId="24" borderId="43" xfId="0" applyFont="1" applyFill="1" applyBorder="1" applyAlignment="1" applyProtection="1">
      <alignment horizontal="center" vertical="center"/>
    </xf>
    <xf numFmtId="0" fontId="0" fillId="24" borderId="47" xfId="0" applyFill="1" applyBorder="1" applyAlignment="1" applyProtection="1">
      <alignment horizontal="center" vertical="center"/>
    </xf>
    <xf numFmtId="0" fontId="36" fillId="0" borderId="16" xfId="0" applyFont="1" applyBorder="1" applyAlignment="1" applyProtection="1">
      <alignment horizontal="center" vertical="center"/>
    </xf>
    <xf numFmtId="0" fontId="26" fillId="0" borderId="20" xfId="0" applyFont="1" applyBorder="1" applyAlignment="1" applyProtection="1">
      <alignment horizontal="center" vertical="center"/>
    </xf>
    <xf numFmtId="0" fontId="15" fillId="24" borderId="26" xfId="0" applyFont="1" applyFill="1" applyBorder="1" applyAlignment="1" applyProtection="1">
      <alignment horizontal="center"/>
    </xf>
    <xf numFmtId="0" fontId="14" fillId="0" borderId="61" xfId="0" applyFont="1" applyBorder="1" applyAlignment="1" applyProtection="1">
      <alignment horizontal="left" vertical="center"/>
    </xf>
    <xf numFmtId="0" fontId="26" fillId="0" borderId="39" xfId="0" applyFont="1" applyBorder="1" applyAlignment="1" applyProtection="1">
      <alignment horizontal="center" vertical="center"/>
    </xf>
    <xf numFmtId="0" fontId="14" fillId="0" borderId="65" xfId="0" applyFont="1" applyBorder="1" applyAlignment="1" applyProtection="1">
      <alignment vertical="center" wrapText="1"/>
    </xf>
    <xf numFmtId="49" fontId="13" fillId="0" borderId="48" xfId="0" applyNumberFormat="1" applyFont="1" applyBorder="1" applyAlignment="1" applyProtection="1">
      <alignment horizontal="left" vertical="center"/>
    </xf>
    <xf numFmtId="0" fontId="7" fillId="0" borderId="44" xfId="0" applyFont="1" applyBorder="1" applyAlignment="1" applyProtection="1">
      <alignment horizontal="center" vertical="center" textRotation="90"/>
    </xf>
    <xf numFmtId="0" fontId="12" fillId="0" borderId="20" xfId="0" applyFont="1" applyBorder="1" applyAlignment="1">
      <alignment horizontal="center" vertical="center"/>
    </xf>
    <xf numFmtId="0" fontId="11" fillId="24" borderId="26" xfId="0" applyFont="1" applyFill="1" applyBorder="1" applyAlignment="1" applyProtection="1">
      <alignment horizontal="center" vertical="center"/>
    </xf>
    <xf numFmtId="0" fontId="17" fillId="25" borderId="20" xfId="0" applyFont="1" applyFill="1" applyBorder="1" applyAlignment="1" applyProtection="1">
      <alignment horizontal="center" vertical="center"/>
    </xf>
    <xf numFmtId="0" fontId="17" fillId="25" borderId="16" xfId="0" applyFont="1" applyFill="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46" xfId="0" applyFont="1" applyBorder="1" applyAlignment="1" applyProtection="1">
      <alignment horizontal="center" vertical="center"/>
    </xf>
    <xf numFmtId="0" fontId="17" fillId="0" borderId="20" xfId="0" applyFont="1" applyBorder="1" applyAlignment="1" applyProtection="1">
      <alignment horizontal="center" vertical="center"/>
    </xf>
    <xf numFmtId="0" fontId="26" fillId="0" borderId="1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pplyProtection="1">
      <alignment horizontal="center" vertical="center"/>
    </xf>
    <xf numFmtId="0" fontId="17" fillId="0" borderId="38" xfId="0" applyFont="1" applyBorder="1" applyAlignment="1" applyProtection="1">
      <alignment horizontal="center" vertical="center"/>
    </xf>
    <xf numFmtId="0" fontId="12" fillId="0" borderId="16" xfId="0" applyFont="1" applyBorder="1" applyAlignment="1">
      <alignment horizontal="center" vertical="center"/>
    </xf>
    <xf numFmtId="0" fontId="17" fillId="25" borderId="48" xfId="0" applyFont="1" applyFill="1" applyBorder="1" applyAlignment="1">
      <alignment horizontal="center" vertical="center"/>
    </xf>
    <xf numFmtId="0" fontId="17" fillId="0" borderId="17" xfId="0" applyFont="1" applyFill="1" applyBorder="1" applyAlignment="1">
      <alignment horizontal="center" vertical="center"/>
    </xf>
    <xf numFmtId="0" fontId="17" fillId="25" borderId="46" xfId="0" applyFont="1" applyFill="1" applyBorder="1" applyAlignment="1">
      <alignment horizontal="center" vertical="center"/>
    </xf>
    <xf numFmtId="0" fontId="26" fillId="0" borderId="17" xfId="0" applyFont="1" applyBorder="1" applyAlignment="1" applyProtection="1">
      <alignment horizontal="center" vertical="center"/>
    </xf>
    <xf numFmtId="0" fontId="17" fillId="0" borderId="17" xfId="0" applyFont="1" applyBorder="1" applyAlignment="1">
      <alignment horizontal="center" vertical="center"/>
    </xf>
    <xf numFmtId="0" fontId="17" fillId="0" borderId="38" xfId="0" applyFont="1" applyBorder="1" applyAlignment="1">
      <alignment horizontal="center" vertical="center"/>
    </xf>
    <xf numFmtId="0" fontId="17" fillId="0" borderId="53"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26" fillId="0" borderId="20" xfId="0" applyFont="1" applyBorder="1" applyAlignment="1">
      <alignment horizontal="center" vertical="center"/>
    </xf>
    <xf numFmtId="0" fontId="17" fillId="25" borderId="20" xfId="0" applyFont="1" applyFill="1" applyBorder="1" applyAlignment="1">
      <alignment horizontal="center" vertical="center"/>
    </xf>
    <xf numFmtId="0" fontId="17" fillId="0" borderId="46" xfId="0" applyFont="1" applyBorder="1" applyAlignment="1">
      <alignment horizontal="center" vertical="center"/>
    </xf>
    <xf numFmtId="0" fontId="17" fillId="0" borderId="16" xfId="0" applyFont="1" applyFill="1" applyBorder="1" applyAlignment="1" applyProtection="1">
      <alignment horizontal="center" vertical="center"/>
    </xf>
    <xf numFmtId="0" fontId="17" fillId="25" borderId="25" xfId="0" applyFont="1" applyFill="1" applyBorder="1" applyAlignment="1">
      <alignment horizontal="center" vertical="center"/>
    </xf>
    <xf numFmtId="0" fontId="11" fillId="24" borderId="34" xfId="0" applyFont="1" applyFill="1" applyBorder="1" applyAlignment="1" applyProtection="1">
      <alignment horizontal="center" vertical="center"/>
    </xf>
    <xf numFmtId="0" fontId="26" fillId="25" borderId="16" xfId="0" applyFont="1" applyFill="1" applyBorder="1" applyAlignment="1" applyProtection="1">
      <alignment horizontal="center" vertical="center"/>
    </xf>
    <xf numFmtId="0" fontId="26" fillId="25" borderId="16" xfId="0" applyFont="1" applyFill="1" applyBorder="1" applyAlignment="1" applyProtection="1">
      <alignment horizontal="center" vertical="center" wrapText="1"/>
    </xf>
    <xf numFmtId="0" fontId="26" fillId="0" borderId="48" xfId="0" applyFont="1" applyBorder="1" applyAlignment="1" applyProtection="1">
      <alignment horizontal="center" vertical="center"/>
    </xf>
    <xf numFmtId="0" fontId="17" fillId="0" borderId="48" xfId="0" applyFont="1" applyBorder="1" applyAlignment="1" applyProtection="1">
      <alignment horizontal="center" vertical="center"/>
    </xf>
    <xf numFmtId="0" fontId="26" fillId="0" borderId="16" xfId="0" applyFont="1" applyBorder="1" applyAlignment="1" applyProtection="1">
      <alignment horizontal="center" vertical="center" wrapText="1"/>
    </xf>
    <xf numFmtId="0" fontId="26" fillId="0" borderId="16" xfId="0" applyFont="1" applyFill="1" applyBorder="1" applyAlignment="1">
      <alignment horizontal="center" vertical="center"/>
    </xf>
    <xf numFmtId="0" fontId="0" fillId="24" borderId="34" xfId="0" applyFill="1" applyBorder="1" applyAlignment="1">
      <alignment horizontal="left" vertical="center"/>
    </xf>
    <xf numFmtId="0" fontId="26" fillId="0" borderId="16" xfId="0" applyFont="1" applyFill="1" applyBorder="1" applyAlignment="1" applyProtection="1">
      <alignment horizontal="center" vertical="center"/>
    </xf>
    <xf numFmtId="0" fontId="0" fillId="24" borderId="26" xfId="0" applyFill="1" applyBorder="1" applyAlignment="1">
      <alignment horizontal="left" vertical="center"/>
    </xf>
    <xf numFmtId="0" fontId="17" fillId="25" borderId="26" xfId="0" applyFont="1" applyFill="1" applyBorder="1" applyAlignment="1">
      <alignment horizontal="center" vertical="center"/>
    </xf>
    <xf numFmtId="0" fontId="17" fillId="0" borderId="53" xfId="0" applyFont="1" applyFill="1" applyBorder="1" applyAlignment="1">
      <alignment horizontal="center" vertical="center"/>
    </xf>
    <xf numFmtId="0" fontId="12" fillId="0" borderId="39" xfId="0" applyFont="1" applyBorder="1" applyAlignment="1">
      <alignment horizontal="center" vertical="center"/>
    </xf>
    <xf numFmtId="0" fontId="43" fillId="0" borderId="34" xfId="0" applyFont="1" applyBorder="1" applyAlignment="1" applyProtection="1">
      <alignment vertical="center" wrapText="1"/>
    </xf>
    <xf numFmtId="0" fontId="15" fillId="24" borderId="34" xfId="0" applyFont="1" applyFill="1" applyBorder="1" applyAlignment="1" applyProtection="1">
      <alignment horizontal="center" vertical="center"/>
    </xf>
    <xf numFmtId="0" fontId="26" fillId="0" borderId="39" xfId="0" applyFont="1" applyBorder="1" applyAlignment="1">
      <alignment horizontal="center" vertical="center"/>
    </xf>
    <xf numFmtId="0" fontId="13" fillId="0" borderId="63" xfId="0" applyFont="1" applyBorder="1" applyAlignment="1" applyProtection="1">
      <alignment vertical="center" wrapText="1"/>
    </xf>
    <xf numFmtId="0" fontId="12" fillId="0" borderId="39" xfId="0" applyFont="1" applyBorder="1" applyAlignment="1">
      <alignment vertical="center" wrapText="1"/>
    </xf>
    <xf numFmtId="0" fontId="12" fillId="0" borderId="0" xfId="0" applyFont="1" applyBorder="1" applyAlignment="1" applyProtection="1">
      <alignment horizontal="center" vertical="center" textRotation="90"/>
    </xf>
    <xf numFmtId="0" fontId="26" fillId="0" borderId="0" xfId="0" applyFont="1" applyFill="1" applyBorder="1" applyAlignment="1" applyProtection="1">
      <alignment horizontal="center" vertical="center"/>
    </xf>
    <xf numFmtId="0" fontId="26" fillId="0" borderId="0" xfId="0" applyFont="1" applyBorder="1" applyAlignment="1">
      <alignment horizontal="center" vertical="center" wrapText="1"/>
    </xf>
    <xf numFmtId="0" fontId="7" fillId="0" borderId="10" xfId="0" applyFont="1" applyBorder="1" applyAlignment="1" applyProtection="1">
      <alignment horizontal="center" vertical="center" textRotation="90"/>
    </xf>
    <xf numFmtId="49" fontId="13" fillId="0" borderId="26" xfId="0" applyNumberFormat="1" applyFont="1" applyBorder="1" applyAlignment="1" applyProtection="1">
      <alignment horizontal="center" vertical="center"/>
    </xf>
    <xf numFmtId="49" fontId="43" fillId="0" borderId="16" xfId="0" applyNumberFormat="1" applyFont="1" applyBorder="1" applyAlignment="1">
      <alignment horizontal="center" vertical="center"/>
    </xf>
    <xf numFmtId="49" fontId="43" fillId="0" borderId="16" xfId="0" applyNumberFormat="1" applyFont="1" applyBorder="1" applyAlignment="1">
      <alignment horizontal="center" vertical="center" wrapText="1"/>
    </xf>
    <xf numFmtId="0" fontId="14" fillId="0" borderId="26" xfId="0" applyFont="1" applyBorder="1" applyAlignment="1">
      <alignment horizontal="center" vertical="center"/>
    </xf>
    <xf numFmtId="0" fontId="25" fillId="25" borderId="27" xfId="0" applyFont="1" applyFill="1" applyBorder="1" applyAlignment="1" applyProtection="1">
      <alignment horizontal="center" vertical="center"/>
    </xf>
    <xf numFmtId="0" fontId="25" fillId="25" borderId="35" xfId="0" applyFont="1" applyFill="1" applyBorder="1" applyAlignment="1" applyProtection="1">
      <alignment horizontal="center" vertical="center"/>
    </xf>
    <xf numFmtId="0" fontId="29" fillId="24" borderId="26" xfId="0" applyFont="1" applyFill="1" applyBorder="1" applyAlignment="1" applyProtection="1">
      <alignment horizontal="center" vertical="center"/>
    </xf>
    <xf numFmtId="0" fontId="12" fillId="0" borderId="16" xfId="0" applyFont="1" applyBorder="1" applyAlignment="1" applyProtection="1">
      <alignment horizontal="center" vertical="center"/>
    </xf>
    <xf numFmtId="0" fontId="17" fillId="0" borderId="54" xfId="0" applyFont="1" applyBorder="1" applyAlignment="1" applyProtection="1">
      <alignment horizontal="center" vertical="center"/>
    </xf>
    <xf numFmtId="0" fontId="11" fillId="24" borderId="34" xfId="0" applyFont="1" applyFill="1" applyBorder="1" applyAlignment="1">
      <alignment horizontal="center" vertical="center"/>
    </xf>
    <xf numFmtId="0" fontId="17" fillId="0" borderId="53" xfId="0" applyFont="1" applyBorder="1" applyAlignment="1" applyProtection="1">
      <alignment horizontal="center" vertical="center"/>
    </xf>
    <xf numFmtId="0" fontId="7" fillId="0" borderId="34" xfId="0" applyFont="1" applyBorder="1" applyAlignment="1" applyProtection="1">
      <alignment horizontal="center" vertical="center" textRotation="90"/>
    </xf>
    <xf numFmtId="0" fontId="32" fillId="0" borderId="34" xfId="0" applyFont="1" applyBorder="1" applyAlignment="1" applyProtection="1">
      <alignment horizontal="center" textRotation="90"/>
    </xf>
    <xf numFmtId="0" fontId="36" fillId="0" borderId="20" xfId="0" applyFont="1" applyBorder="1" applyAlignment="1" applyProtection="1">
      <alignment horizontal="center" vertical="center"/>
    </xf>
    <xf numFmtId="0" fontId="28" fillId="24" borderId="34" xfId="0" applyFont="1" applyFill="1" applyBorder="1" applyAlignment="1" applyProtection="1">
      <alignment horizontal="center"/>
    </xf>
    <xf numFmtId="0" fontId="36" fillId="0" borderId="39" xfId="0" applyFont="1" applyBorder="1" applyAlignment="1" applyProtection="1">
      <alignment horizontal="center" vertical="center"/>
    </xf>
    <xf numFmtId="0" fontId="15" fillId="24" borderId="34" xfId="0" applyFont="1" applyFill="1" applyBorder="1" applyAlignment="1" applyProtection="1">
      <alignment horizontal="center"/>
    </xf>
    <xf numFmtId="0" fontId="9" fillId="0" borderId="16"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20" xfId="0" applyFont="1" applyBorder="1" applyAlignment="1" applyProtection="1">
      <alignment horizontal="center" vertical="center"/>
    </xf>
    <xf numFmtId="0" fontId="36" fillId="0" borderId="16" xfId="0" applyFont="1" applyBorder="1" applyProtection="1"/>
    <xf numFmtId="0" fontId="11" fillId="0" borderId="16" xfId="0" applyFont="1" applyBorder="1" applyAlignment="1" applyProtection="1">
      <alignment horizontal="center" vertical="center"/>
    </xf>
    <xf numFmtId="0" fontId="36" fillId="0" borderId="16" xfId="0" applyFont="1" applyFill="1" applyBorder="1" applyAlignment="1" applyProtection="1">
      <alignment horizontal="center" vertical="center"/>
    </xf>
    <xf numFmtId="0" fontId="7" fillId="24" borderId="20" xfId="0" applyFont="1" applyFill="1" applyBorder="1" applyAlignment="1" applyProtection="1">
      <alignment horizontal="center" vertical="center"/>
      <protection locked="0"/>
    </xf>
    <xf numFmtId="0" fontId="46" fillId="0" borderId="26" xfId="0" applyFont="1" applyBorder="1" applyAlignment="1">
      <alignment vertical="center" wrapText="1"/>
    </xf>
    <xf numFmtId="0" fontId="7" fillId="0" borderId="48" xfId="0" applyFont="1" applyBorder="1" applyAlignment="1">
      <alignment horizontal="left" vertical="center"/>
    </xf>
    <xf numFmtId="0" fontId="12" fillId="0" borderId="33" xfId="0" applyFont="1" applyBorder="1" applyAlignment="1">
      <alignment vertical="center" wrapText="1"/>
    </xf>
    <xf numFmtId="0" fontId="37" fillId="24" borderId="43" xfId="0" applyFont="1" applyFill="1" applyBorder="1" applyAlignment="1" applyProtection="1">
      <alignment vertical="center"/>
    </xf>
    <xf numFmtId="0" fontId="37" fillId="24" borderId="47" xfId="0" applyFont="1" applyFill="1" applyBorder="1" applyAlignment="1" applyProtection="1">
      <alignment vertical="center"/>
    </xf>
    <xf numFmtId="0" fontId="37" fillId="24" borderId="42" xfId="0" applyFont="1" applyFill="1" applyBorder="1" applyAlignment="1" applyProtection="1">
      <alignment vertical="center"/>
    </xf>
    <xf numFmtId="0" fontId="37" fillId="24" borderId="40" xfId="0" applyFont="1" applyFill="1" applyBorder="1" applyAlignment="1" applyProtection="1">
      <alignment vertical="center"/>
    </xf>
    <xf numFmtId="0" fontId="20" fillId="24" borderId="44" xfId="0" applyFont="1" applyFill="1" applyBorder="1" applyAlignment="1" applyProtection="1">
      <alignment horizontal="center" vertical="center"/>
    </xf>
    <xf numFmtId="49" fontId="13" fillId="0" borderId="48" xfId="0" applyNumberFormat="1" applyFont="1" applyBorder="1" applyAlignment="1">
      <alignment horizontal="left" vertical="center"/>
    </xf>
    <xf numFmtId="0" fontId="0" fillId="24" borderId="47" xfId="0" applyFill="1" applyBorder="1" applyAlignment="1" applyProtection="1">
      <alignment vertical="center"/>
    </xf>
    <xf numFmtId="0" fontId="0" fillId="24" borderId="29" xfId="0" applyFill="1" applyBorder="1" applyAlignment="1" applyProtection="1">
      <alignment vertical="center"/>
    </xf>
    <xf numFmtId="0" fontId="7" fillId="25" borderId="0" xfId="0" applyFont="1" applyFill="1" applyBorder="1" applyAlignment="1" applyProtection="1">
      <alignment vertical="center"/>
    </xf>
    <xf numFmtId="0" fontId="56" fillId="26" borderId="0" xfId="0" applyFont="1" applyFill="1" applyAlignment="1" applyProtection="1">
      <alignment vertical="center"/>
    </xf>
    <xf numFmtId="0" fontId="14" fillId="26" borderId="0" xfId="0" applyFont="1" applyFill="1" applyBorder="1" applyAlignment="1" applyProtection="1">
      <alignment vertical="center"/>
    </xf>
    <xf numFmtId="0" fontId="0" fillId="26" borderId="0" xfId="0" applyFill="1" applyBorder="1" applyAlignment="1" applyProtection="1">
      <alignment vertical="center"/>
    </xf>
    <xf numFmtId="0" fontId="36" fillId="0" borderId="16" xfId="0" applyFont="1" applyBorder="1" applyAlignment="1" applyProtection="1">
      <alignment horizontal="center"/>
    </xf>
    <xf numFmtId="0" fontId="26" fillId="34" borderId="0" xfId="0" applyFont="1" applyFill="1" applyBorder="1" applyAlignment="1" applyProtection="1">
      <alignment horizontal="center" vertical="center"/>
    </xf>
    <xf numFmtId="0" fontId="7" fillId="0" borderId="20" xfId="0" applyFont="1" applyFill="1" applyBorder="1" applyAlignment="1" applyProtection="1">
      <alignment vertical="center"/>
    </xf>
    <xf numFmtId="0" fontId="14" fillId="0" borderId="23" xfId="0" applyFont="1" applyBorder="1" applyAlignment="1" applyProtection="1">
      <alignment vertical="center" wrapText="1"/>
    </xf>
    <xf numFmtId="0" fontId="47" fillId="0" borderId="65" xfId="0" applyFont="1" applyBorder="1" applyAlignment="1" applyProtection="1">
      <alignment vertical="center" wrapText="1"/>
    </xf>
    <xf numFmtId="0" fontId="7" fillId="0" borderId="20" xfId="0" applyFont="1" applyFill="1" applyBorder="1" applyAlignment="1" applyProtection="1">
      <alignment horizontal="center" vertical="center"/>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14" fillId="26" borderId="0" xfId="0" applyFont="1" applyFill="1" applyAlignment="1" applyProtection="1">
      <alignment vertical="center"/>
    </xf>
    <xf numFmtId="0" fontId="14" fillId="0" borderId="16" xfId="43" applyFont="1" applyBorder="1" applyAlignment="1" applyProtection="1">
      <alignment vertical="center" wrapText="1"/>
    </xf>
    <xf numFmtId="0" fontId="14" fillId="25" borderId="20" xfId="0" applyFont="1" applyFill="1" applyBorder="1" applyAlignment="1">
      <alignment horizontal="left" vertical="center" wrapText="1" readingOrder="1"/>
    </xf>
    <xf numFmtId="0" fontId="14" fillId="25" borderId="16" xfId="0" applyFont="1" applyFill="1" applyBorder="1" applyAlignment="1">
      <alignment horizontal="left" vertical="center" wrapText="1" readingOrder="1"/>
    </xf>
    <xf numFmtId="0" fontId="14" fillId="25" borderId="17" xfId="0" applyFont="1" applyFill="1" applyBorder="1" applyAlignment="1">
      <alignment horizontal="left" vertical="center" wrapText="1" readingOrder="1"/>
    </xf>
    <xf numFmtId="49" fontId="7" fillId="35" borderId="37" xfId="0" applyNumberFormat="1" applyFont="1" applyFill="1" applyBorder="1" applyAlignment="1" applyProtection="1">
      <alignment horizontal="left" vertical="center"/>
    </xf>
    <xf numFmtId="0" fontId="14" fillId="35" borderId="16" xfId="0" applyFont="1" applyFill="1" applyBorder="1" applyAlignment="1" applyProtection="1">
      <alignment vertical="center" wrapText="1"/>
    </xf>
    <xf numFmtId="0" fontId="0" fillId="26" borderId="0" xfId="0" applyFill="1" applyBorder="1" applyAlignment="1" applyProtection="1">
      <alignment vertical="center"/>
    </xf>
    <xf numFmtId="0" fontId="14" fillId="0" borderId="20" xfId="0" applyFont="1" applyFill="1" applyBorder="1" applyAlignment="1" applyProtection="1">
      <alignment vertical="center" wrapText="1"/>
    </xf>
    <xf numFmtId="0" fontId="14" fillId="0" borderId="16" xfId="0" applyFont="1" applyFill="1" applyBorder="1" applyAlignment="1" applyProtection="1">
      <alignment vertical="center" wrapText="1"/>
    </xf>
    <xf numFmtId="0" fontId="0" fillId="0" borderId="16" xfId="0" applyFill="1" applyBorder="1" applyAlignment="1" applyProtection="1">
      <alignment horizontal="center"/>
    </xf>
    <xf numFmtId="0" fontId="43" fillId="0" borderId="19" xfId="0" applyFont="1" applyFill="1" applyBorder="1" applyAlignment="1" applyProtection="1">
      <alignment vertical="center" wrapText="1"/>
    </xf>
    <xf numFmtId="0" fontId="0" fillId="0" borderId="26" xfId="0" applyBorder="1" applyAlignment="1">
      <alignment horizontal="center"/>
    </xf>
    <xf numFmtId="0" fontId="0" fillId="25" borderId="0" xfId="0" applyFill="1" applyBorder="1" applyAlignment="1" applyProtection="1">
      <alignment horizontal="center"/>
    </xf>
    <xf numFmtId="49" fontId="7" fillId="0" borderId="53" xfId="0" applyNumberFormat="1" applyFont="1" applyFill="1" applyBorder="1" applyAlignment="1" applyProtection="1">
      <alignment horizontal="left" vertical="center"/>
    </xf>
    <xf numFmtId="0" fontId="78" fillId="0" borderId="26" xfId="0" applyFont="1" applyBorder="1" applyAlignment="1" applyProtection="1">
      <alignment vertical="center" wrapText="1"/>
    </xf>
    <xf numFmtId="49" fontId="7" fillId="0" borderId="53" xfId="0" applyNumberFormat="1" applyFont="1" applyBorder="1" applyAlignment="1" applyProtection="1">
      <alignment horizontal="left" vertical="center"/>
    </xf>
    <xf numFmtId="0" fontId="0" fillId="26" borderId="0" xfId="0" applyFill="1" applyBorder="1" applyAlignment="1" applyProtection="1">
      <alignment vertical="center"/>
    </xf>
    <xf numFmtId="1" fontId="43" fillId="0" borderId="16" xfId="0" applyNumberFormat="1" applyFont="1" applyBorder="1" applyAlignment="1">
      <alignment horizontal="center" vertical="center"/>
    </xf>
    <xf numFmtId="0" fontId="43" fillId="0" borderId="27" xfId="0" applyFont="1" applyBorder="1" applyAlignment="1" applyProtection="1">
      <alignment vertical="center" wrapText="1"/>
    </xf>
    <xf numFmtId="0" fontId="15" fillId="24" borderId="49" xfId="0"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0" fontId="5" fillId="24" borderId="47" xfId="0" applyFont="1" applyFill="1" applyBorder="1" applyAlignment="1" applyProtection="1">
      <alignment vertical="center"/>
    </xf>
    <xf numFmtId="0" fontId="52" fillId="24" borderId="45" xfId="0" applyFont="1" applyFill="1" applyBorder="1" applyAlignment="1" applyProtection="1">
      <alignment vertical="center"/>
    </xf>
    <xf numFmtId="0" fontId="12" fillId="0" borderId="44" xfId="0" applyFont="1" applyBorder="1" applyAlignment="1" applyProtection="1">
      <alignment vertical="center" wrapText="1"/>
    </xf>
    <xf numFmtId="0" fontId="12" fillId="0" borderId="65" xfId="0" applyFont="1" applyBorder="1" applyAlignment="1">
      <alignment vertical="center" wrapText="1"/>
    </xf>
    <xf numFmtId="0" fontId="40" fillId="24" borderId="40" xfId="0" applyFont="1" applyFill="1" applyBorder="1" applyAlignment="1" applyProtection="1">
      <alignment horizontal="center" vertical="center"/>
    </xf>
    <xf numFmtId="0" fontId="7" fillId="0" borderId="27" xfId="0" applyFont="1" applyBorder="1" applyAlignment="1">
      <alignment horizontal="center" vertical="center" textRotation="90"/>
    </xf>
    <xf numFmtId="0" fontId="7" fillId="0" borderId="26" xfId="0" applyFont="1" applyBorder="1" applyAlignment="1">
      <alignment horizontal="right" vertical="center" textRotation="90" wrapText="1"/>
    </xf>
    <xf numFmtId="0" fontId="8" fillId="0" borderId="12" xfId="0" applyFont="1" applyBorder="1" applyAlignment="1">
      <alignment horizontal="right" textRotation="90"/>
    </xf>
    <xf numFmtId="0" fontId="8" fillId="0" borderId="19" xfId="0" applyFont="1" applyBorder="1" applyAlignment="1">
      <alignment horizontal="right" textRotation="90"/>
    </xf>
    <xf numFmtId="0" fontId="9" fillId="0" borderId="26" xfId="0" applyFont="1" applyBorder="1" applyAlignment="1">
      <alignment horizontal="center" textRotation="90"/>
    </xf>
    <xf numFmtId="0" fontId="32" fillId="0" borderId="26" xfId="0" applyFont="1" applyBorder="1" applyAlignment="1">
      <alignment horizontal="center" textRotation="90"/>
    </xf>
    <xf numFmtId="0" fontId="10" fillId="25" borderId="26" xfId="0" applyFont="1" applyFill="1" applyBorder="1" applyAlignment="1" applyProtection="1">
      <alignment horizontal="center" textRotation="90"/>
    </xf>
    <xf numFmtId="0" fontId="11" fillId="25" borderId="26" xfId="0" applyFont="1" applyFill="1" applyBorder="1" applyAlignment="1">
      <alignment horizontal="center" textRotation="90"/>
    </xf>
    <xf numFmtId="49" fontId="43" fillId="0" borderId="20" xfId="0" applyNumberFormat="1" applyFont="1" applyBorder="1" applyAlignment="1">
      <alignment horizontal="center" vertical="center"/>
    </xf>
    <xf numFmtId="49" fontId="13" fillId="0" borderId="34" xfId="0" applyNumberFormat="1" applyFont="1" applyBorder="1" applyAlignment="1" applyProtection="1">
      <alignment horizontal="center" vertical="center"/>
    </xf>
    <xf numFmtId="0" fontId="12" fillId="0" borderId="39" xfId="0" applyFont="1" applyBorder="1" applyAlignment="1" applyProtection="1">
      <alignment horizontal="center" vertical="center"/>
    </xf>
    <xf numFmtId="0" fontId="0" fillId="26" borderId="0" xfId="0" applyFill="1" applyBorder="1" applyAlignment="1" applyProtection="1">
      <alignment vertical="center"/>
    </xf>
    <xf numFmtId="49" fontId="7" fillId="35" borderId="16" xfId="0" applyNumberFormat="1" applyFont="1" applyFill="1" applyBorder="1" applyAlignment="1" applyProtection="1">
      <alignment horizontal="left" vertical="center"/>
    </xf>
    <xf numFmtId="0" fontId="14" fillId="35" borderId="16" xfId="0" applyFont="1" applyFill="1" applyBorder="1" applyAlignment="1" applyProtection="1">
      <alignment horizontal="left" vertical="center" wrapText="1"/>
    </xf>
    <xf numFmtId="0" fontId="0" fillId="26" borderId="0" xfId="0" applyFill="1" applyBorder="1" applyAlignment="1" applyProtection="1">
      <alignment vertical="center"/>
    </xf>
    <xf numFmtId="0" fontId="9" fillId="26" borderId="0" xfId="0" applyFont="1" applyFill="1" applyAlignment="1" applyProtection="1">
      <alignment horizontal="center" vertical="center"/>
    </xf>
    <xf numFmtId="0" fontId="9" fillId="26" borderId="0" xfId="0" applyFont="1" applyFill="1" applyAlignment="1">
      <alignment horizontal="center" vertical="center"/>
    </xf>
    <xf numFmtId="0" fontId="9" fillId="26" borderId="0" xfId="0" applyFont="1" applyFill="1" applyBorder="1" applyAlignment="1" applyProtection="1">
      <alignment horizontal="center" vertical="center"/>
    </xf>
    <xf numFmtId="0" fontId="8" fillId="26" borderId="0" xfId="0" applyFont="1" applyFill="1" applyAlignment="1" applyProtection="1">
      <alignment horizontal="center" vertical="center"/>
    </xf>
    <xf numFmtId="0" fontId="9" fillId="26" borderId="0" xfId="0" applyFont="1" applyFill="1" applyAlignment="1" applyProtection="1">
      <alignment horizontal="left" vertical="center"/>
    </xf>
    <xf numFmtId="0" fontId="9" fillId="26" borderId="0" xfId="0" applyFont="1" applyFill="1" applyBorder="1" applyAlignment="1" applyProtection="1">
      <alignment horizontal="left" vertical="center"/>
    </xf>
    <xf numFmtId="0" fontId="14" fillId="0" borderId="55" xfId="0" applyFont="1" applyFill="1" applyBorder="1" applyAlignment="1" applyProtection="1">
      <alignment vertical="center" wrapText="1"/>
    </xf>
    <xf numFmtId="0" fontId="14" fillId="0" borderId="37"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0" fillId="34" borderId="24" xfId="0" applyFill="1" applyBorder="1" applyAlignment="1" applyProtection="1">
      <alignment horizontal="center"/>
    </xf>
    <xf numFmtId="0" fontId="16" fillId="34" borderId="24" xfId="0" applyFont="1" applyFill="1" applyBorder="1" applyAlignment="1" applyProtection="1">
      <alignment horizontal="center" vertical="center"/>
    </xf>
    <xf numFmtId="0" fontId="17" fillId="34" borderId="25" xfId="0" applyFont="1" applyFill="1" applyBorder="1" applyAlignment="1" applyProtection="1">
      <alignment horizontal="center" vertical="center"/>
    </xf>
    <xf numFmtId="0" fontId="7" fillId="24" borderId="53" xfId="0" applyFont="1" applyFill="1" applyBorder="1" applyAlignment="1" applyProtection="1">
      <alignment horizontal="center" vertical="center"/>
      <protection locked="0"/>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0" fillId="26" borderId="0" xfId="0" applyFill="1" applyBorder="1" applyAlignment="1" applyProtection="1">
      <alignment vertical="center"/>
    </xf>
    <xf numFmtId="49" fontId="43" fillId="0" borderId="34" xfId="0" applyNumberFormat="1" applyFont="1" applyBorder="1" applyAlignment="1">
      <alignment horizontal="center" vertical="center"/>
    </xf>
    <xf numFmtId="0" fontId="18" fillId="0" borderId="16" xfId="0" applyFont="1" applyBorder="1" applyAlignment="1" applyProtection="1">
      <alignment horizontal="center" vertical="center"/>
    </xf>
    <xf numFmtId="0" fontId="0" fillId="26" borderId="0" xfId="0" applyFill="1" applyBorder="1" applyAlignment="1" applyProtection="1">
      <alignment vertical="center"/>
    </xf>
    <xf numFmtId="0" fontId="14" fillId="0" borderId="24" xfId="0" applyFont="1" applyBorder="1" applyAlignment="1" applyProtection="1">
      <alignment horizontal="left" vertical="center" wrapText="1"/>
      <protection locked="0"/>
    </xf>
    <xf numFmtId="0" fontId="16" fillId="0" borderId="97" xfId="0" applyFont="1" applyBorder="1" applyAlignment="1" applyProtection="1">
      <alignment horizontal="center" vertical="center"/>
    </xf>
    <xf numFmtId="0" fontId="12" fillId="0" borderId="61" xfId="0" applyFont="1" applyBorder="1" applyAlignment="1" applyProtection="1">
      <alignment vertical="center" wrapText="1"/>
    </xf>
    <xf numFmtId="0" fontId="0" fillId="24" borderId="40" xfId="0" applyFill="1" applyBorder="1" applyAlignment="1">
      <alignment vertical="center"/>
    </xf>
    <xf numFmtId="0" fontId="0" fillId="24" borderId="43" xfId="0" applyFill="1" applyBorder="1" applyAlignment="1">
      <alignment vertical="center"/>
    </xf>
    <xf numFmtId="0" fontId="0" fillId="24" borderId="42" xfId="0" applyFill="1" applyBorder="1" applyAlignment="1">
      <alignment vertical="center"/>
    </xf>
    <xf numFmtId="0" fontId="0" fillId="24" borderId="47" xfId="0" applyFill="1" applyBorder="1" applyAlignment="1">
      <alignment vertical="center"/>
    </xf>
    <xf numFmtId="0" fontId="40" fillId="24" borderId="40" xfId="0" applyFont="1" applyFill="1" applyBorder="1" applyAlignment="1">
      <alignment horizontal="center" vertical="center"/>
    </xf>
    <xf numFmtId="0" fontId="0" fillId="24" borderId="41" xfId="0" applyFill="1" applyBorder="1" applyAlignment="1">
      <alignment vertical="center"/>
    </xf>
    <xf numFmtId="0" fontId="0" fillId="26" borderId="0" xfId="0" applyFill="1" applyBorder="1" applyAlignment="1" applyProtection="1">
      <alignment vertical="center"/>
    </xf>
    <xf numFmtId="0" fontId="26" fillId="0" borderId="16" xfId="0" applyFont="1" applyBorder="1" applyAlignment="1" applyProtection="1">
      <alignment horizontal="center" vertical="center"/>
    </xf>
    <xf numFmtId="0" fontId="77" fillId="0" borderId="27" xfId="0" applyFont="1" applyBorder="1" applyAlignment="1" applyProtection="1">
      <alignment horizontal="left" vertical="center" wrapText="1"/>
    </xf>
    <xf numFmtId="0" fontId="7" fillId="0" borderId="34" xfId="0" applyFont="1" applyBorder="1" applyAlignment="1" applyProtection="1">
      <alignment horizontal="left" vertical="center"/>
    </xf>
    <xf numFmtId="0" fontId="16" fillId="0" borderId="9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8" xfId="0" applyFont="1" applyBorder="1" applyAlignment="1" applyProtection="1">
      <alignment horizontal="left" vertical="center"/>
    </xf>
    <xf numFmtId="0" fontId="14" fillId="0" borderId="37" xfId="0" applyFont="1" applyFill="1" applyBorder="1" applyAlignment="1" applyProtection="1">
      <alignment vertical="center" wrapText="1"/>
    </xf>
    <xf numFmtId="0" fontId="14" fillId="0" borderId="15" xfId="0" applyFont="1" applyFill="1" applyBorder="1" applyAlignment="1" applyProtection="1">
      <alignment vertical="center" wrapText="1"/>
    </xf>
    <xf numFmtId="0" fontId="7" fillId="0" borderId="48" xfId="0" applyFont="1" applyFill="1" applyBorder="1" applyAlignment="1" applyProtection="1">
      <alignment vertical="center"/>
    </xf>
    <xf numFmtId="0" fontId="48" fillId="0" borderId="16" xfId="0" applyFont="1" applyBorder="1" applyAlignment="1" applyProtection="1">
      <alignment horizontal="left" vertical="center"/>
    </xf>
    <xf numFmtId="0" fontId="16" fillId="0" borderId="21" xfId="0" applyFont="1" applyBorder="1" applyAlignment="1" applyProtection="1">
      <alignment horizontal="center" vertical="center"/>
    </xf>
    <xf numFmtId="0" fontId="14" fillId="0" borderId="30" xfId="0" applyFont="1" applyFill="1" applyBorder="1" applyAlignment="1" applyProtection="1">
      <alignment vertical="center" wrapText="1"/>
    </xf>
    <xf numFmtId="0" fontId="7" fillId="0" borderId="34"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xf>
    <xf numFmtId="0" fontId="43" fillId="0" borderId="53" xfId="0" applyFont="1" applyFill="1" applyBorder="1" applyAlignment="1" applyProtection="1">
      <alignment horizontal="left" vertical="center" wrapText="1"/>
    </xf>
    <xf numFmtId="0" fontId="14" fillId="0" borderId="48" xfId="0" applyFont="1" applyBorder="1" applyAlignment="1" applyProtection="1">
      <alignment horizontal="left" vertical="center" wrapText="1"/>
    </xf>
    <xf numFmtId="0" fontId="7" fillId="37" borderId="48" xfId="0" applyFont="1" applyFill="1" applyBorder="1" applyAlignment="1" applyProtection="1">
      <alignment horizontal="center" vertical="center"/>
      <protection locked="0"/>
    </xf>
    <xf numFmtId="0" fontId="17" fillId="25" borderId="48" xfId="0" applyFont="1" applyFill="1" applyBorder="1" applyAlignment="1" applyProtection="1">
      <alignment horizontal="center" vertical="center"/>
    </xf>
    <xf numFmtId="0" fontId="43" fillId="0" borderId="16" xfId="0" applyFont="1" applyFill="1" applyBorder="1" applyAlignment="1" applyProtection="1">
      <alignment vertical="center" wrapText="1"/>
    </xf>
    <xf numFmtId="49" fontId="7" fillId="0" borderId="30" xfId="0" applyNumberFormat="1" applyFont="1" applyFill="1" applyBorder="1" applyAlignment="1" applyProtection="1">
      <alignment horizontal="left" vertical="center"/>
    </xf>
    <xf numFmtId="0" fontId="7" fillId="37" borderId="48" xfId="0" applyFont="1" applyFill="1" applyBorder="1" applyAlignment="1" applyProtection="1">
      <alignment horizontal="center" vertical="center"/>
    </xf>
    <xf numFmtId="2" fontId="7" fillId="0" borderId="16" xfId="0" applyNumberFormat="1" applyFont="1" applyFill="1" applyBorder="1" applyAlignment="1" applyProtection="1">
      <alignment horizontal="left" vertical="center"/>
    </xf>
    <xf numFmtId="2" fontId="7" fillId="0" borderId="37" xfId="0" applyNumberFormat="1" applyFont="1" applyFill="1" applyBorder="1" applyAlignment="1" applyProtection="1">
      <alignment horizontal="left" vertical="center"/>
    </xf>
    <xf numFmtId="0" fontId="7" fillId="37" borderId="20" xfId="0" applyFont="1" applyFill="1" applyBorder="1" applyAlignment="1" applyProtection="1">
      <alignment horizontal="center" vertical="center"/>
      <protection locked="0"/>
    </xf>
    <xf numFmtId="0" fontId="7" fillId="37" borderId="20" xfId="0" applyFont="1" applyFill="1" applyBorder="1" applyAlignment="1" applyProtection="1">
      <alignment horizontal="center" vertical="center"/>
    </xf>
    <xf numFmtId="0" fontId="7" fillId="37" borderId="48" xfId="0" applyFont="1" applyFill="1" applyBorder="1" applyAlignment="1" applyProtection="1">
      <alignment vertical="center"/>
      <protection locked="0"/>
    </xf>
    <xf numFmtId="0" fontId="14" fillId="0" borderId="48" xfId="43" applyFont="1" applyBorder="1" applyAlignment="1" applyProtection="1">
      <alignment vertical="center" wrapText="1"/>
    </xf>
    <xf numFmtId="0" fontId="7" fillId="24" borderId="48" xfId="0" applyFont="1" applyFill="1" applyBorder="1" applyAlignment="1" applyProtection="1">
      <alignment horizontal="center" vertical="center"/>
    </xf>
    <xf numFmtId="0" fontId="14" fillId="0" borderId="20" xfId="43" applyFont="1" applyBorder="1" applyAlignment="1" applyProtection="1">
      <alignment vertical="center" wrapText="1"/>
    </xf>
    <xf numFmtId="0" fontId="7" fillId="24" borderId="20" xfId="0" applyFont="1" applyFill="1" applyBorder="1" applyAlignment="1" applyProtection="1">
      <alignment horizontal="center" vertical="center"/>
    </xf>
    <xf numFmtId="0" fontId="86" fillId="0" borderId="53" xfId="0" applyFont="1" applyBorder="1" applyAlignment="1" applyProtection="1">
      <alignment vertical="center"/>
    </xf>
    <xf numFmtId="0" fontId="16" fillId="0" borderId="62" xfId="0" applyFont="1" applyBorder="1" applyAlignment="1" applyProtection="1">
      <alignment horizontal="center" vertical="center"/>
    </xf>
    <xf numFmtId="0" fontId="43" fillId="0" borderId="48" xfId="0" applyFont="1" applyFill="1" applyBorder="1" applyAlignment="1" applyProtection="1">
      <alignment vertical="center" wrapText="1"/>
    </xf>
    <xf numFmtId="0" fontId="17" fillId="24" borderId="99" xfId="0" applyFont="1" applyFill="1" applyBorder="1" applyAlignment="1" applyProtection="1">
      <alignment horizontal="center" vertical="center"/>
    </xf>
    <xf numFmtId="0" fontId="17" fillId="24" borderId="100" xfId="0" applyFont="1" applyFill="1" applyBorder="1" applyAlignment="1" applyProtection="1">
      <alignment horizontal="center" vertical="center"/>
    </xf>
    <xf numFmtId="0" fontId="0" fillId="24" borderId="48" xfId="0" applyFill="1" applyBorder="1" applyAlignment="1" applyProtection="1">
      <alignment vertical="center"/>
    </xf>
    <xf numFmtId="0" fontId="11" fillId="24" borderId="48" xfId="0" applyFont="1" applyFill="1" applyBorder="1" applyAlignment="1" applyProtection="1">
      <alignment horizontal="center" vertical="center"/>
    </xf>
    <xf numFmtId="49" fontId="7" fillId="0" borderId="20" xfId="0" applyNumberFormat="1" applyFont="1" applyFill="1" applyBorder="1" applyAlignment="1" applyProtection="1">
      <alignment vertical="center"/>
    </xf>
    <xf numFmtId="0" fontId="7" fillId="37" borderId="20" xfId="0" applyFont="1" applyFill="1" applyBorder="1" applyAlignment="1" applyProtection="1">
      <alignment vertical="center"/>
      <protection locked="0"/>
    </xf>
    <xf numFmtId="49" fontId="7" fillId="25" borderId="17" xfId="0" applyNumberFormat="1" applyFont="1" applyFill="1" applyBorder="1" applyAlignment="1" applyProtection="1">
      <alignment vertical="center"/>
    </xf>
    <xf numFmtId="0" fontId="14" fillId="35" borderId="39" xfId="0" applyFont="1" applyFill="1" applyBorder="1" applyAlignment="1" applyProtection="1">
      <alignment vertical="center" wrapText="1"/>
    </xf>
    <xf numFmtId="0" fontId="7" fillId="37" borderId="34" xfId="0" applyFont="1" applyFill="1" applyBorder="1" applyAlignment="1" applyProtection="1">
      <alignment vertical="center"/>
    </xf>
    <xf numFmtId="0" fontId="16" fillId="26" borderId="39" xfId="0" applyFont="1" applyFill="1" applyBorder="1" applyAlignment="1" applyProtection="1">
      <alignment horizontal="center" vertical="center"/>
    </xf>
    <xf numFmtId="0" fontId="17" fillId="0" borderId="39" xfId="0" applyFont="1" applyBorder="1" applyAlignment="1" applyProtection="1">
      <alignment horizontal="center" vertical="center"/>
    </xf>
    <xf numFmtId="0" fontId="43" fillId="0" borderId="20" xfId="0" applyFont="1" applyFill="1" applyBorder="1" applyAlignment="1" applyProtection="1">
      <alignment horizontal="left" vertical="center" wrapText="1"/>
    </xf>
    <xf numFmtId="0" fontId="14" fillId="0" borderId="24" xfId="0" applyFont="1" applyBorder="1" applyAlignment="1" applyProtection="1">
      <alignment horizontal="right" vertical="center" wrapText="1"/>
    </xf>
    <xf numFmtId="0" fontId="14" fillId="0" borderId="61" xfId="0" applyFont="1" applyBorder="1" applyAlignment="1" applyProtection="1">
      <alignment horizontal="right" vertical="center" wrapText="1"/>
    </xf>
    <xf numFmtId="0" fontId="7" fillId="0" borderId="16" xfId="0" applyFont="1" applyFill="1" applyBorder="1" applyAlignment="1" applyProtection="1">
      <alignment vertical="center"/>
    </xf>
    <xf numFmtId="49" fontId="7" fillId="0" borderId="62" xfId="0" applyNumberFormat="1" applyFont="1" applyFill="1" applyBorder="1" applyAlignment="1" applyProtection="1">
      <alignment horizontal="left" vertical="center"/>
    </xf>
    <xf numFmtId="0" fontId="43" fillId="0" borderId="62" xfId="0" applyFont="1" applyFill="1" applyBorder="1" applyAlignment="1" applyProtection="1">
      <alignment vertical="center" wrapText="1"/>
    </xf>
    <xf numFmtId="0" fontId="7" fillId="24" borderId="18" xfId="0" applyFont="1" applyFill="1" applyBorder="1" applyAlignment="1" applyProtection="1">
      <alignment horizontal="center" vertical="center"/>
    </xf>
    <xf numFmtId="0" fontId="7" fillId="24" borderId="16" xfId="0" applyFont="1" applyFill="1" applyBorder="1" applyAlignment="1" applyProtection="1">
      <alignment horizontal="center" vertical="center"/>
    </xf>
    <xf numFmtId="0" fontId="16" fillId="35" borderId="37" xfId="0" applyFont="1" applyFill="1" applyBorder="1" applyAlignment="1" applyProtection="1">
      <alignment horizontal="center" vertical="center"/>
    </xf>
    <xf numFmtId="0" fontId="16" fillId="25" borderId="97" xfId="0" applyFont="1" applyFill="1" applyBorder="1" applyAlignment="1" applyProtection="1">
      <alignment horizontal="center" vertical="center"/>
    </xf>
    <xf numFmtId="0" fontId="2" fillId="34" borderId="0" xfId="51" applyFill="1" applyProtection="1">
      <protection locked="0"/>
    </xf>
    <xf numFmtId="0" fontId="2" fillId="34" borderId="0" xfId="51" applyFill="1"/>
    <xf numFmtId="0" fontId="2" fillId="34" borderId="0" xfId="51" applyFont="1" applyFill="1"/>
    <xf numFmtId="0" fontId="81" fillId="34" borderId="0" xfId="51" applyFont="1" applyFill="1"/>
    <xf numFmtId="0" fontId="89" fillId="34" borderId="0" xfId="52" applyFill="1"/>
    <xf numFmtId="0" fontId="84" fillId="34" borderId="0" xfId="51" applyFont="1" applyFill="1"/>
    <xf numFmtId="0" fontId="2" fillId="34" borderId="10" xfId="51" applyFont="1" applyFill="1" applyBorder="1"/>
    <xf numFmtId="0" fontId="2" fillId="34" borderId="14" xfId="51" applyFont="1" applyFill="1" applyBorder="1"/>
    <xf numFmtId="0" fontId="2" fillId="34" borderId="11" xfId="51" applyFont="1" applyFill="1" applyBorder="1"/>
    <xf numFmtId="0" fontId="2" fillId="34" borderId="58" xfId="51" applyFont="1" applyFill="1" applyBorder="1"/>
    <xf numFmtId="0" fontId="2" fillId="34" borderId="99" xfId="51" applyFont="1" applyFill="1" applyBorder="1"/>
    <xf numFmtId="0" fontId="2" fillId="34" borderId="110" xfId="51" applyFont="1" applyFill="1" applyBorder="1"/>
    <xf numFmtId="0" fontId="2" fillId="34" borderId="100" xfId="51" applyFont="1" applyFill="1" applyBorder="1"/>
    <xf numFmtId="0" fontId="90" fillId="34" borderId="53" xfId="51" applyFont="1" applyFill="1" applyBorder="1" applyAlignment="1" applyProtection="1">
      <alignment wrapText="1"/>
      <protection locked="0"/>
    </xf>
    <xf numFmtId="0" fontId="83" fillId="34" borderId="111" xfId="46" applyFont="1" applyFill="1" applyBorder="1" applyAlignment="1">
      <alignment vertical="center" wrapText="1"/>
    </xf>
    <xf numFmtId="0" fontId="2" fillId="34" borderId="36" xfId="51" applyFont="1" applyFill="1" applyBorder="1" applyAlignment="1">
      <alignment vertical="center" wrapText="1"/>
    </xf>
    <xf numFmtId="0" fontId="2" fillId="34" borderId="72" xfId="51" applyFont="1" applyFill="1" applyBorder="1" applyAlignment="1">
      <alignment vertical="center" wrapText="1"/>
    </xf>
    <xf numFmtId="0" fontId="2" fillId="34" borderId="0" xfId="51" applyFill="1" applyAlignment="1" applyProtection="1">
      <alignment wrapText="1"/>
      <protection locked="0"/>
    </xf>
    <xf numFmtId="0" fontId="2" fillId="34" borderId="0" xfId="51" applyFill="1" applyAlignment="1">
      <alignment wrapText="1"/>
    </xf>
    <xf numFmtId="0" fontId="90" fillId="34" borderId="16" xfId="51" applyFont="1" applyFill="1" applyBorder="1" applyAlignment="1" applyProtection="1">
      <alignment wrapText="1"/>
      <protection locked="0"/>
    </xf>
    <xf numFmtId="0" fontId="83" fillId="34" borderId="68" xfId="46" applyFont="1" applyFill="1" applyBorder="1" applyAlignment="1">
      <alignment horizontal="left" vertical="center" wrapText="1"/>
    </xf>
    <xf numFmtId="0" fontId="91" fillId="34" borderId="57" xfId="51" applyFont="1" applyFill="1" applyBorder="1" applyAlignment="1">
      <alignment horizontal="left" vertical="center" wrapText="1"/>
    </xf>
    <xf numFmtId="0" fontId="91" fillId="34" borderId="56" xfId="51" applyFont="1" applyFill="1" applyBorder="1" applyAlignment="1">
      <alignment horizontal="left" vertical="center" wrapText="1"/>
    </xf>
    <xf numFmtId="0" fontId="90" fillId="34" borderId="39" xfId="51" applyFont="1" applyFill="1" applyBorder="1" applyAlignment="1" applyProtection="1">
      <alignment wrapText="1"/>
      <protection locked="0"/>
    </xf>
    <xf numFmtId="0" fontId="83" fillId="34" borderId="69" xfId="46" applyFont="1" applyFill="1" applyBorder="1" applyAlignment="1">
      <alignment horizontal="left" vertical="center" wrapText="1"/>
    </xf>
    <xf numFmtId="0" fontId="91" fillId="34" borderId="32" xfId="51" applyFont="1" applyFill="1" applyBorder="1" applyAlignment="1">
      <alignment horizontal="left" vertical="center" wrapText="1"/>
    </xf>
    <xf numFmtId="0" fontId="91" fillId="34" borderId="70" xfId="51" applyFont="1" applyFill="1" applyBorder="1" applyAlignment="1">
      <alignment horizontal="left" vertical="center" wrapText="1"/>
    </xf>
    <xf numFmtId="0" fontId="2" fillId="34" borderId="0" xfId="51" applyFill="1" applyAlignment="1">
      <alignment vertical="center"/>
    </xf>
    <xf numFmtId="0" fontId="84" fillId="34" borderId="0" xfId="51" applyFont="1" applyFill="1" applyAlignment="1">
      <alignment vertical="center"/>
    </xf>
    <xf numFmtId="0" fontId="2" fillId="34" borderId="26" xfId="51" applyFont="1" applyFill="1" applyBorder="1"/>
    <xf numFmtId="0" fontId="2" fillId="34" borderId="10" xfId="51" applyFont="1" applyFill="1" applyBorder="1" applyAlignment="1">
      <alignment vertical="center"/>
    </xf>
    <xf numFmtId="0" fontId="2" fillId="34" borderId="14" xfId="51" applyFont="1" applyFill="1" applyBorder="1" applyAlignment="1">
      <alignment vertical="center"/>
    </xf>
    <xf numFmtId="0" fontId="2" fillId="34" borderId="11" xfId="51" applyFont="1" applyFill="1" applyBorder="1" applyAlignment="1">
      <alignment vertical="center"/>
    </xf>
    <xf numFmtId="0" fontId="2" fillId="34" borderId="28" xfId="51" applyFont="1" applyFill="1" applyBorder="1"/>
    <xf numFmtId="0" fontId="2" fillId="34" borderId="49" xfId="51" applyFont="1" applyFill="1" applyBorder="1" applyAlignment="1">
      <alignment vertical="center"/>
    </xf>
    <xf numFmtId="0" fontId="2" fillId="34" borderId="112" xfId="51" applyFont="1" applyFill="1" applyBorder="1" applyAlignment="1">
      <alignment vertical="center"/>
    </xf>
    <xf numFmtId="0" fontId="2" fillId="34" borderId="50" xfId="51" applyFont="1" applyFill="1" applyBorder="1" applyAlignment="1">
      <alignment vertical="center"/>
    </xf>
    <xf numFmtId="0" fontId="83" fillId="34" borderId="66" xfId="46" applyFont="1" applyFill="1" applyBorder="1" applyAlignment="1">
      <alignment horizontal="left" vertical="center" wrapText="1"/>
    </xf>
    <xf numFmtId="0" fontId="91" fillId="34" borderId="31" xfId="51" applyFont="1" applyFill="1" applyBorder="1" applyAlignment="1">
      <alignment horizontal="left" vertical="center" wrapText="1"/>
    </xf>
    <xf numFmtId="0" fontId="91" fillId="34" borderId="67" xfId="51" applyFont="1" applyFill="1" applyBorder="1" applyAlignment="1">
      <alignment horizontal="left" vertical="center" wrapText="1"/>
    </xf>
    <xf numFmtId="0" fontId="82" fillId="34" borderId="0" xfId="51" applyFont="1" applyFill="1"/>
    <xf numFmtId="0" fontId="91" fillId="34" borderId="0" xfId="51" applyFont="1" applyFill="1" applyAlignment="1">
      <alignment horizontal="left" vertical="center" wrapText="1"/>
    </xf>
    <xf numFmtId="0" fontId="91" fillId="34" borderId="0" xfId="51" applyFont="1" applyFill="1" applyAlignment="1">
      <alignment horizontal="left" vertical="top" wrapText="1"/>
    </xf>
    <xf numFmtId="0" fontId="83" fillId="34" borderId="0" xfId="46" applyFill="1"/>
    <xf numFmtId="0" fontId="2" fillId="0" borderId="0" xfId="51" applyProtection="1">
      <protection locked="0"/>
    </xf>
    <xf numFmtId="0" fontId="2" fillId="0" borderId="0" xfId="51"/>
    <xf numFmtId="0" fontId="26" fillId="0" borderId="20" xfId="0" applyFont="1" applyFill="1" applyBorder="1" applyAlignment="1">
      <alignment horizontal="center" vertical="center"/>
    </xf>
    <xf numFmtId="0" fontId="12" fillId="0" borderId="53" xfId="0" applyFont="1" applyBorder="1" applyAlignment="1">
      <alignment horizontal="center" vertical="center"/>
    </xf>
    <xf numFmtId="49" fontId="13" fillId="0" borderId="26" xfId="0" applyNumberFormat="1" applyFont="1" applyBorder="1" applyAlignment="1">
      <alignment horizontal="left" vertical="center"/>
    </xf>
    <xf numFmtId="0" fontId="0" fillId="26" borderId="0" xfId="0" applyFill="1" applyBorder="1" applyAlignment="1" applyProtection="1">
      <alignment vertical="center"/>
    </xf>
    <xf numFmtId="0" fontId="15" fillId="24" borderId="26" xfId="0" applyFont="1" applyFill="1" applyBorder="1" applyAlignment="1" applyProtection="1">
      <alignment horizontal="left" vertical="center"/>
    </xf>
    <xf numFmtId="0" fontId="26" fillId="34" borderId="16" xfId="0" applyFont="1" applyFill="1" applyBorder="1" applyAlignment="1" applyProtection="1">
      <alignment horizontal="center" vertical="center"/>
    </xf>
    <xf numFmtId="49" fontId="7" fillId="34" borderId="20" xfId="0" applyNumberFormat="1" applyFont="1" applyFill="1" applyBorder="1" applyAlignment="1" applyProtection="1">
      <alignment horizontal="left" vertical="center"/>
    </xf>
    <xf numFmtId="0" fontId="14" fillId="34" borderId="21" xfId="0" applyFont="1" applyFill="1" applyBorder="1" applyAlignment="1" applyProtection="1">
      <alignment vertical="center" wrapText="1"/>
    </xf>
    <xf numFmtId="49" fontId="7" fillId="34" borderId="16" xfId="0" applyNumberFormat="1" applyFont="1" applyFill="1" applyBorder="1" applyAlignment="1" applyProtection="1">
      <alignment horizontal="left" vertical="center"/>
    </xf>
    <xf numFmtId="0" fontId="14" fillId="34" borderId="16" xfId="0" applyFont="1" applyFill="1" applyBorder="1" applyAlignment="1" applyProtection="1">
      <alignment vertical="center" wrapText="1"/>
    </xf>
    <xf numFmtId="0" fontId="14" fillId="34" borderId="20" xfId="0" applyFont="1" applyFill="1" applyBorder="1" applyAlignment="1" applyProtection="1">
      <alignment vertical="center" wrapText="1"/>
    </xf>
    <xf numFmtId="0" fontId="8" fillId="0" borderId="63" xfId="0" applyFont="1" applyBorder="1" applyAlignment="1" applyProtection="1">
      <alignment horizontal="center" vertical="center"/>
    </xf>
    <xf numFmtId="0" fontId="22" fillId="24" borderId="10" xfId="0" applyFont="1" applyFill="1" applyBorder="1" applyAlignment="1" applyProtection="1">
      <alignment horizontal="center"/>
    </xf>
    <xf numFmtId="0" fontId="22" fillId="24" borderId="11" xfId="0" applyFont="1" applyFill="1" applyBorder="1" applyAlignment="1" applyProtection="1">
      <alignment horizontal="center"/>
    </xf>
    <xf numFmtId="0" fontId="22" fillId="24" borderId="13" xfId="0" applyFont="1" applyFill="1" applyBorder="1" applyAlignment="1" applyProtection="1">
      <alignment horizontal="center"/>
    </xf>
    <xf numFmtId="0" fontId="20" fillId="24" borderId="27" xfId="0" applyFont="1" applyFill="1" applyBorder="1" applyAlignment="1" applyProtection="1">
      <alignment horizontal="center" vertical="center"/>
    </xf>
    <xf numFmtId="0" fontId="12" fillId="0" borderId="0" xfId="0" applyFont="1" applyProtection="1"/>
    <xf numFmtId="0" fontId="14" fillId="0" borderId="21" xfId="0" applyFont="1" applyFill="1" applyBorder="1" applyAlignment="1" applyProtection="1">
      <alignment vertical="center" wrapText="1"/>
    </xf>
    <xf numFmtId="0" fontId="14" fillId="0" borderId="24" xfId="0" applyFont="1" applyFill="1" applyBorder="1" applyAlignment="1" applyProtection="1">
      <alignment vertical="center" wrapText="1"/>
    </xf>
    <xf numFmtId="0" fontId="14" fillId="0" borderId="18" xfId="0" applyFont="1" applyFill="1" applyBorder="1" applyAlignment="1" applyProtection="1">
      <alignment vertical="center" wrapText="1"/>
    </xf>
    <xf numFmtId="0" fontId="0" fillId="0" borderId="19" xfId="0" applyBorder="1" applyAlignment="1" applyProtection="1">
      <alignment vertical="center"/>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48" fillId="0" borderId="53" xfId="0" applyFont="1" applyBorder="1" applyAlignment="1" applyProtection="1">
      <alignment horizontal="left" vertical="center"/>
    </xf>
    <xf numFmtId="0" fontId="0" fillId="0" borderId="48" xfId="0" applyFill="1" applyBorder="1" applyAlignment="1" applyProtection="1">
      <alignment horizontal="center"/>
    </xf>
    <xf numFmtId="0" fontId="14" fillId="0" borderId="48" xfId="0" applyFont="1" applyFill="1" applyBorder="1" applyAlignment="1" applyProtection="1">
      <alignment vertical="center" wrapText="1"/>
    </xf>
    <xf numFmtId="0" fontId="0" fillId="0" borderId="17" xfId="0" applyFill="1" applyBorder="1" applyAlignment="1" applyProtection="1">
      <alignment horizontal="center"/>
    </xf>
    <xf numFmtId="0" fontId="20" fillId="24" borderId="29" xfId="0" applyFont="1" applyFill="1" applyBorder="1" applyAlignment="1" applyProtection="1">
      <alignment vertical="center"/>
    </xf>
    <xf numFmtId="0" fontId="7" fillId="24" borderId="0" xfId="0" applyFont="1" applyFill="1" applyBorder="1" applyAlignment="1" applyProtection="1">
      <alignment horizontal="center" vertical="center"/>
    </xf>
    <xf numFmtId="0" fontId="0" fillId="0" borderId="27" xfId="0" applyBorder="1" applyAlignment="1">
      <alignment vertical="center"/>
    </xf>
    <xf numFmtId="0" fontId="43" fillId="0" borderId="44" xfId="0" applyFont="1" applyBorder="1" applyAlignment="1" applyProtection="1">
      <alignment vertical="center" wrapText="1"/>
    </xf>
    <xf numFmtId="0" fontId="48" fillId="0" borderId="62" xfId="0" applyFont="1" applyBorder="1" applyAlignment="1" applyProtection="1">
      <alignment horizontal="left" vertical="center"/>
    </xf>
    <xf numFmtId="0" fontId="43" fillId="0" borderId="37" xfId="0" applyFont="1" applyFill="1" applyBorder="1" applyAlignment="1" applyProtection="1">
      <alignment horizontal="left" vertical="center" wrapText="1"/>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43" fillId="0" borderId="20" xfId="0" applyFont="1" applyBorder="1" applyAlignment="1" applyProtection="1">
      <alignment vertical="center" wrapText="1"/>
    </xf>
    <xf numFmtId="49" fontId="7" fillId="0" borderId="30" xfId="0" applyNumberFormat="1" applyFont="1" applyBorder="1" applyAlignment="1" applyProtection="1">
      <alignment horizontal="left" vertical="center"/>
    </xf>
    <xf numFmtId="0" fontId="54" fillId="0" borderId="27" xfId="0" applyFont="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54" fillId="0" borderId="39" xfId="0" applyFont="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54" fillId="0" borderId="16" xfId="0" applyFont="1" applyBorder="1" applyAlignment="1" applyProtection="1">
      <alignment horizontal="center" vertical="center"/>
      <protection locked="0"/>
    </xf>
    <xf numFmtId="0" fontId="49" fillId="0" borderId="16" xfId="0" applyFont="1" applyBorder="1" applyAlignment="1" applyProtection="1">
      <alignment horizontal="center" vertical="center"/>
      <protection locked="0"/>
    </xf>
    <xf numFmtId="0" fontId="54" fillId="0" borderId="53" xfId="0" applyFont="1" applyBorder="1" applyAlignment="1" applyProtection="1">
      <alignment horizontal="center" vertical="center"/>
      <protection locked="0"/>
    </xf>
    <xf numFmtId="0" fontId="49" fillId="0" borderId="53"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62" xfId="0" applyFont="1" applyBorder="1" applyAlignment="1" applyProtection="1">
      <alignment horizontal="center" vertical="center"/>
      <protection locked="0"/>
    </xf>
    <xf numFmtId="0" fontId="49" fillId="0" borderId="37" xfId="0" applyFont="1" applyBorder="1" applyAlignment="1" applyProtection="1">
      <alignment horizontal="center" vertical="center"/>
      <protection locked="0"/>
    </xf>
    <xf numFmtId="0" fontId="49" fillId="0" borderId="63"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49" fillId="0" borderId="15"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54" fillId="0" borderId="58" xfId="0" applyFont="1" applyBorder="1" applyAlignment="1" applyProtection="1">
      <alignment horizontal="center" vertical="center"/>
      <protection locked="0"/>
    </xf>
    <xf numFmtId="0" fontId="49" fillId="0" borderId="64" xfId="0" applyFont="1" applyBorder="1" applyAlignment="1" applyProtection="1">
      <alignment horizontal="center" vertical="center"/>
      <protection locked="0"/>
    </xf>
    <xf numFmtId="0" fontId="0" fillId="0" borderId="27" xfId="0" applyFill="1" applyBorder="1" applyAlignment="1" applyProtection="1">
      <alignment horizontal="center"/>
    </xf>
    <xf numFmtId="0" fontId="0" fillId="0" borderId="19" xfId="0" applyFill="1" applyBorder="1" applyAlignment="1">
      <alignment horizontal="center"/>
    </xf>
    <xf numFmtId="0" fontId="49" fillId="0" borderId="55" xfId="0" applyFont="1" applyBorder="1" applyAlignment="1" applyProtection="1">
      <alignment horizontal="center"/>
      <protection locked="0"/>
    </xf>
    <xf numFmtId="0" fontId="49" fillId="0" borderId="23" xfId="0" applyFont="1" applyBorder="1" applyAlignment="1" applyProtection="1">
      <alignment horizontal="center"/>
      <protection locked="0"/>
    </xf>
    <xf numFmtId="0" fontId="49" fillId="0" borderId="21" xfId="0" applyFont="1" applyBorder="1" applyAlignment="1" applyProtection="1">
      <alignment horizontal="center"/>
      <protection locked="0"/>
    </xf>
    <xf numFmtId="0" fontId="13" fillId="0" borderId="44"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0" fillId="0" borderId="45" xfId="0" applyBorder="1" applyAlignment="1" applyProtection="1"/>
    <xf numFmtId="0" fontId="49" fillId="0" borderId="59" xfId="0" applyFont="1" applyBorder="1" applyAlignment="1" applyProtection="1">
      <alignment horizontal="center" vertical="center"/>
      <protection locked="0"/>
    </xf>
    <xf numFmtId="0" fontId="56" fillId="0" borderId="55" xfId="0" applyFont="1" applyBorder="1" applyAlignment="1" applyProtection="1">
      <alignment horizontal="center"/>
      <protection locked="0"/>
    </xf>
    <xf numFmtId="0" fontId="56" fillId="0" borderId="21" xfId="0" applyFont="1" applyBorder="1" applyAlignment="1" applyProtection="1">
      <alignment horizontal="center"/>
      <protection locked="0"/>
    </xf>
    <xf numFmtId="0" fontId="56" fillId="0" borderId="63" xfId="0" applyFont="1" applyBorder="1" applyAlignment="1" applyProtection="1">
      <alignment horizontal="center"/>
      <protection locked="0"/>
    </xf>
    <xf numFmtId="0" fontId="56" fillId="0" borderId="61" xfId="0" applyFont="1" applyBorder="1" applyAlignment="1" applyProtection="1">
      <alignment horizontal="center"/>
      <protection locked="0"/>
    </xf>
    <xf numFmtId="0" fontId="56" fillId="0" borderId="23" xfId="0" applyFont="1" applyBorder="1" applyAlignment="1" applyProtection="1">
      <alignment horizontal="center"/>
      <protection locked="0"/>
    </xf>
    <xf numFmtId="0" fontId="56" fillId="0" borderId="65" xfId="0" applyFont="1" applyBorder="1" applyAlignment="1" applyProtection="1">
      <alignment horizontal="center"/>
      <protection locked="0"/>
    </xf>
    <xf numFmtId="0" fontId="6" fillId="36" borderId="27" xfId="0" applyFont="1" applyFill="1" applyBorder="1" applyAlignment="1" applyProtection="1">
      <alignment horizontal="center" vertical="center"/>
    </xf>
    <xf numFmtId="0" fontId="6" fillId="36" borderId="19" xfId="0" applyFont="1" applyFill="1" applyBorder="1" applyAlignment="1" applyProtection="1">
      <alignment horizontal="center" vertical="center"/>
    </xf>
    <xf numFmtId="0" fontId="0" fillId="36" borderId="35" xfId="0" applyFill="1" applyBorder="1" applyAlignment="1" applyProtection="1"/>
    <xf numFmtId="0" fontId="13" fillId="0" borderId="44" xfId="0" applyFont="1" applyBorder="1" applyAlignment="1" applyProtection="1">
      <alignment horizontal="left" vertical="center"/>
    </xf>
    <xf numFmtId="0" fontId="14" fillId="0" borderId="29" xfId="0" applyFont="1" applyBorder="1" applyAlignment="1" applyProtection="1">
      <alignment horizontal="left"/>
    </xf>
    <xf numFmtId="0" fontId="14" fillId="0" borderId="27" xfId="0" applyFont="1" applyBorder="1" applyAlignment="1" applyProtection="1">
      <alignment horizontal="left"/>
    </xf>
    <xf numFmtId="0" fontId="0" fillId="0" borderId="19" xfId="0" applyBorder="1" applyAlignment="1">
      <alignment horizontal="left"/>
    </xf>
    <xf numFmtId="0" fontId="0" fillId="0" borderId="35" xfId="0" applyBorder="1" applyAlignment="1">
      <alignment horizontal="left"/>
    </xf>
    <xf numFmtId="0" fontId="13" fillId="0" borderId="27" xfId="0" applyFont="1" applyBorder="1" applyAlignment="1" applyProtection="1">
      <alignment horizontal="left" vertical="center"/>
    </xf>
    <xf numFmtId="0" fontId="13" fillId="0" borderId="19" xfId="0" applyFont="1" applyBorder="1" applyAlignment="1" applyProtection="1">
      <alignment horizontal="left" vertical="center"/>
    </xf>
    <xf numFmtId="0" fontId="0" fillId="0" borderId="35" xfId="0" applyBorder="1" applyAlignment="1" applyProtection="1">
      <alignment vertical="center"/>
    </xf>
    <xf numFmtId="0" fontId="56" fillId="0" borderId="62" xfId="0" applyFont="1" applyBorder="1" applyAlignment="1" applyProtection="1">
      <alignment horizontal="center"/>
      <protection locked="0"/>
    </xf>
    <xf numFmtId="0" fontId="56" fillId="0" borderId="60" xfId="0" applyFont="1" applyBorder="1" applyAlignment="1" applyProtection="1">
      <alignment horizontal="center"/>
      <protection locked="0"/>
    </xf>
    <xf numFmtId="0" fontId="56" fillId="0" borderId="75" xfId="0" applyFont="1" applyBorder="1" applyAlignment="1" applyProtection="1">
      <alignment horizontal="center"/>
      <protection locked="0"/>
    </xf>
    <xf numFmtId="0" fontId="16" fillId="0" borderId="76" xfId="0" applyFont="1" applyBorder="1" applyAlignment="1" applyProtection="1">
      <alignment horizontal="center" vertical="center"/>
    </xf>
    <xf numFmtId="0" fontId="19" fillId="0" borderId="77" xfId="0" applyFont="1" applyBorder="1" applyAlignment="1" applyProtection="1">
      <alignment horizontal="center" vertical="center"/>
    </xf>
    <xf numFmtId="0" fontId="5" fillId="0" borderId="78" xfId="0" applyFont="1" applyBorder="1" applyAlignment="1" applyProtection="1">
      <alignment vertical="center"/>
    </xf>
    <xf numFmtId="0" fontId="0" fillId="0" borderId="79" xfId="0" applyBorder="1" applyAlignment="1" applyProtection="1">
      <alignment vertical="center"/>
    </xf>
    <xf numFmtId="0" fontId="0" fillId="0" borderId="80" xfId="0" applyBorder="1"/>
    <xf numFmtId="231" fontId="17" fillId="0" borderId="81" xfId="0" applyNumberFormat="1" applyFont="1" applyBorder="1" applyAlignment="1" applyProtection="1">
      <alignment horizontal="left" vertical="center"/>
    </xf>
    <xf numFmtId="231" fontId="0" fillId="0" borderId="82" xfId="0" applyNumberFormat="1" applyBorder="1" applyAlignment="1">
      <alignment horizontal="left" vertical="center"/>
    </xf>
    <xf numFmtId="231" fontId="0" fillId="0" borderId="83" xfId="0" applyNumberFormat="1" applyBorder="1" applyAlignment="1">
      <alignment horizontal="left" vertical="center"/>
    </xf>
    <xf numFmtId="0" fontId="49" fillId="0" borderId="25" xfId="0" applyFont="1" applyBorder="1" applyAlignment="1" applyProtection="1">
      <alignment horizontal="center" vertical="center"/>
      <protection locked="0"/>
    </xf>
    <xf numFmtId="0" fontId="49" fillId="0" borderId="55"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9" fillId="0" borderId="65" xfId="0" applyFont="1" applyBorder="1" applyAlignment="1" applyProtection="1">
      <alignment horizontal="center" vertical="center"/>
      <protection locked="0"/>
    </xf>
    <xf numFmtId="0" fontId="16" fillId="0" borderId="77" xfId="0" applyFont="1" applyBorder="1" applyAlignment="1" applyProtection="1">
      <alignment horizontal="center" vertical="center"/>
    </xf>
    <xf numFmtId="0" fontId="16" fillId="0" borderId="78" xfId="0" applyFont="1" applyBorder="1" applyAlignment="1" applyProtection="1">
      <alignment horizontal="center" vertical="center"/>
    </xf>
    <xf numFmtId="216" fontId="17" fillId="0" borderId="81" xfId="0" applyNumberFormat="1" applyFont="1" applyBorder="1" applyAlignment="1" applyProtection="1">
      <alignment horizontal="left" vertical="center"/>
    </xf>
    <xf numFmtId="216" fontId="0" fillId="0" borderId="82" xfId="0" applyNumberFormat="1" applyBorder="1" applyAlignment="1">
      <alignment horizontal="left" vertical="center"/>
    </xf>
    <xf numFmtId="216" fontId="0" fillId="0" borderId="83" xfId="0" applyNumberFormat="1" applyBorder="1" applyAlignment="1">
      <alignment horizontal="left" vertical="center"/>
    </xf>
    <xf numFmtId="0" fontId="48" fillId="0" borderId="24" xfId="0" applyFont="1" applyBorder="1" applyAlignment="1" applyProtection="1">
      <alignment horizontal="left" vertical="center"/>
    </xf>
    <xf numFmtId="0" fontId="48" fillId="0" borderId="25" xfId="0" applyFont="1" applyBorder="1" applyAlignment="1" applyProtection="1">
      <alignment horizontal="left" vertical="center"/>
    </xf>
    <xf numFmtId="0" fontId="49" fillId="0" borderId="37" xfId="0" applyFont="1" applyBorder="1" applyAlignment="1" applyProtection="1">
      <alignment horizontal="center"/>
      <protection locked="0"/>
    </xf>
    <xf numFmtId="0" fontId="49" fillId="0" borderId="25" xfId="0" applyFont="1" applyBorder="1" applyAlignment="1" applyProtection="1">
      <alignment horizontal="center"/>
      <protection locked="0"/>
    </xf>
    <xf numFmtId="0" fontId="0" fillId="0" borderId="27" xfId="0" applyBorder="1" applyAlignment="1">
      <alignment vertical="center"/>
    </xf>
    <xf numFmtId="0" fontId="0" fillId="0" borderId="19" xfId="0" applyBorder="1" applyAlignment="1">
      <alignment vertical="center"/>
    </xf>
    <xf numFmtId="0" fontId="0" fillId="0" borderId="35" xfId="0" applyBorder="1" applyAlignment="1">
      <alignment vertical="center"/>
    </xf>
    <xf numFmtId="171" fontId="17" fillId="0" borderId="81" xfId="0" applyNumberFormat="1" applyFont="1" applyBorder="1" applyAlignment="1" applyProtection="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49" fillId="0" borderId="75" xfId="0" applyFont="1" applyBorder="1" applyAlignment="1" applyProtection="1">
      <alignment horizontal="center" vertical="center"/>
      <protection locked="0"/>
    </xf>
    <xf numFmtId="0" fontId="14" fillId="0" borderId="37"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0" fillId="0" borderId="80" xfId="0" applyBorder="1" applyAlignment="1">
      <alignment vertical="center"/>
    </xf>
    <xf numFmtId="0" fontId="0" fillId="0" borderId="78" xfId="0" applyBorder="1" applyAlignment="1" applyProtection="1">
      <alignment vertical="center"/>
    </xf>
    <xf numFmtId="168" fontId="17" fillId="0" borderId="81" xfId="0" applyNumberFormat="1" applyFont="1" applyBorder="1" applyAlignment="1" applyProtection="1">
      <alignment horizontal="left" vertical="center"/>
    </xf>
    <xf numFmtId="0" fontId="0" fillId="0" borderId="62"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60" xfId="0" applyFill="1" applyBorder="1" applyAlignment="1" applyProtection="1">
      <alignment vertical="center"/>
    </xf>
    <xf numFmtId="0" fontId="0" fillId="0" borderId="75" xfId="0" applyFill="1" applyBorder="1" applyAlignment="1" applyProtection="1">
      <alignment vertical="center"/>
    </xf>
    <xf numFmtId="0" fontId="14" fillId="0" borderId="55" xfId="0" applyFont="1" applyBorder="1" applyAlignment="1">
      <alignment horizontal="left" vertical="center"/>
    </xf>
    <xf numFmtId="0" fontId="14" fillId="0" borderId="21" xfId="0" applyFont="1" applyBorder="1" applyAlignment="1">
      <alignment horizontal="left" vertical="center"/>
    </xf>
    <xf numFmtId="0" fontId="49" fillId="0" borderId="22" xfId="0" applyFont="1" applyBorder="1" applyAlignment="1" applyProtection="1">
      <alignment horizontal="center" vertical="center"/>
      <protection locked="0"/>
    </xf>
    <xf numFmtId="170" fontId="17" fillId="0" borderId="82" xfId="0" applyNumberFormat="1" applyFont="1" applyBorder="1" applyAlignment="1" applyProtection="1">
      <alignment horizontal="left" vertical="center"/>
    </xf>
    <xf numFmtId="230" fontId="17" fillId="0" borderId="81" xfId="0" applyNumberFormat="1" applyFont="1" applyFill="1" applyBorder="1" applyAlignment="1" applyProtection="1">
      <alignment horizontal="left" vertical="center"/>
    </xf>
    <xf numFmtId="230" fontId="0" fillId="0" borderId="82" xfId="0" applyNumberFormat="1" applyBorder="1"/>
    <xf numFmtId="230" fontId="0" fillId="0" borderId="83" xfId="0" applyNumberFormat="1" applyBorder="1"/>
    <xf numFmtId="0" fontId="49" fillId="0" borderId="21" xfId="0" applyFont="1" applyBorder="1" applyAlignment="1" applyProtection="1">
      <alignment horizontal="center" vertical="center"/>
      <protection locked="0"/>
    </xf>
    <xf numFmtId="0" fontId="16" fillId="0" borderId="104" xfId="0" applyFont="1" applyBorder="1" applyAlignment="1" applyProtection="1">
      <alignment horizontal="center" vertical="center"/>
    </xf>
    <xf numFmtId="0" fontId="16" fillId="0" borderId="105" xfId="0" applyFont="1" applyBorder="1" applyAlignment="1" applyProtection="1">
      <alignment horizontal="center" vertical="center"/>
    </xf>
    <xf numFmtId="0" fontId="16" fillId="0" borderId="106" xfId="0" applyFont="1" applyBorder="1" applyAlignment="1" applyProtection="1">
      <alignment horizontal="center" vertical="center"/>
    </xf>
    <xf numFmtId="0" fontId="16" fillId="0" borderId="84" xfId="0" applyFont="1" applyBorder="1" applyAlignment="1" applyProtection="1">
      <alignment horizontal="center" vertical="center"/>
    </xf>
    <xf numFmtId="0" fontId="16" fillId="0" borderId="85" xfId="0" applyFont="1" applyBorder="1" applyAlignment="1" applyProtection="1">
      <alignment horizontal="center" vertical="center"/>
    </xf>
    <xf numFmtId="0" fontId="16" fillId="0" borderId="86" xfId="0" applyFont="1" applyBorder="1" applyAlignment="1" applyProtection="1">
      <alignment horizontal="center" vertical="center"/>
    </xf>
    <xf numFmtId="0" fontId="49" fillId="0" borderId="24" xfId="0" applyFont="1" applyBorder="1" applyAlignment="1" applyProtection="1">
      <alignment horizontal="center" vertical="center"/>
      <protection locked="0"/>
    </xf>
    <xf numFmtId="0" fontId="43" fillId="0" borderId="37"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9" fillId="0" borderId="18" xfId="0" applyFont="1" applyBorder="1" applyAlignment="1" applyProtection="1">
      <alignment horizontal="center" vertical="center"/>
      <protection locked="0"/>
    </xf>
    <xf numFmtId="0" fontId="43" fillId="0" borderId="37" xfId="0" applyFont="1" applyFill="1" applyBorder="1" applyAlignment="1" applyProtection="1">
      <alignment horizontal="left" vertical="center"/>
    </xf>
    <xf numFmtId="0" fontId="43" fillId="0" borderId="24" xfId="0" applyFont="1" applyFill="1" applyBorder="1" applyAlignment="1" applyProtection="1">
      <alignment horizontal="left" vertical="center"/>
    </xf>
    <xf numFmtId="0" fontId="43" fillId="0" borderId="25" xfId="0" applyFont="1" applyFill="1" applyBorder="1" applyAlignment="1" applyProtection="1">
      <alignment horizontal="left" vertical="center"/>
    </xf>
    <xf numFmtId="0" fontId="16" fillId="0" borderId="101" xfId="0" applyFont="1" applyBorder="1" applyAlignment="1" applyProtection="1">
      <alignment horizontal="center" vertical="center"/>
    </xf>
    <xf numFmtId="0" fontId="16" fillId="0" borderId="102" xfId="0" applyFont="1" applyBorder="1" applyAlignment="1" applyProtection="1">
      <alignment horizontal="center" vertical="center"/>
    </xf>
    <xf numFmtId="0" fontId="16" fillId="0" borderId="103" xfId="0" applyFont="1" applyBorder="1" applyAlignment="1" applyProtection="1">
      <alignment horizontal="center" vertical="center"/>
    </xf>
    <xf numFmtId="0" fontId="49" fillId="0" borderId="30" xfId="0" applyFont="1" applyBorder="1" applyAlignment="1" applyProtection="1">
      <alignment horizontal="center" vertical="center"/>
      <protection locked="0"/>
    </xf>
    <xf numFmtId="0" fontId="49" fillId="0" borderId="33" xfId="0" applyFont="1" applyBorder="1" applyAlignment="1" applyProtection="1">
      <alignment horizontal="center" vertical="center"/>
      <protection locked="0"/>
    </xf>
    <xf numFmtId="0" fontId="43" fillId="0" borderId="63" xfId="0" applyFont="1" applyBorder="1" applyAlignment="1" applyProtection="1">
      <alignment horizontal="left" vertical="center"/>
      <protection locked="0"/>
    </xf>
    <xf numFmtId="0" fontId="43" fillId="0" borderId="61" xfId="0" applyFont="1" applyBorder="1" applyAlignment="1" applyProtection="1">
      <alignment horizontal="left" vertical="center"/>
      <protection locked="0"/>
    </xf>
    <xf numFmtId="0" fontId="14" fillId="0" borderId="23" xfId="0" applyFont="1" applyBorder="1" applyAlignment="1">
      <alignment horizontal="left" vertical="center"/>
    </xf>
    <xf numFmtId="0" fontId="16" fillId="0" borderId="107" xfId="0" applyFont="1" applyBorder="1" applyAlignment="1" applyProtection="1">
      <alignment horizontal="center" vertical="center"/>
    </xf>
    <xf numFmtId="0" fontId="16" fillId="0" borderId="108" xfId="0" applyFont="1" applyBorder="1" applyAlignment="1" applyProtection="1">
      <alignment horizontal="center" vertical="center"/>
    </xf>
    <xf numFmtId="0" fontId="16" fillId="0" borderId="109" xfId="0" applyFont="1" applyBorder="1" applyAlignment="1" applyProtection="1">
      <alignment horizontal="center" vertical="center"/>
    </xf>
    <xf numFmtId="0" fontId="43" fillId="0" borderId="37" xfId="0" applyFont="1" applyFill="1" applyBorder="1" applyAlignment="1" applyProtection="1">
      <alignment horizontal="left" vertical="center" wrapText="1"/>
    </xf>
    <xf numFmtId="0" fontId="43" fillId="0" borderId="24" xfId="0" applyFont="1" applyFill="1" applyBorder="1" applyAlignment="1" applyProtection="1">
      <alignment horizontal="left" vertical="center" wrapText="1"/>
    </xf>
    <xf numFmtId="0" fontId="43" fillId="0" borderId="25" xfId="0" applyFont="1" applyFill="1" applyBorder="1" applyAlignment="1" applyProtection="1">
      <alignment horizontal="left" vertical="center" wrapText="1"/>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4"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85" fillId="0" borderId="53" xfId="0" applyFont="1" applyBorder="1" applyAlignment="1" applyProtection="1">
      <alignment horizontal="center" vertical="center"/>
      <protection locked="0"/>
    </xf>
    <xf numFmtId="167" fontId="17" fillId="0" borderId="81" xfId="0" applyNumberFormat="1" applyFont="1" applyBorder="1" applyAlignment="1" applyProtection="1">
      <alignment horizontal="left" vertical="center"/>
    </xf>
    <xf numFmtId="166" fontId="17" fillId="0" borderId="81" xfId="0" applyNumberFormat="1" applyFont="1" applyBorder="1" applyAlignment="1" applyProtection="1">
      <alignment horizontal="left" vertical="center"/>
    </xf>
    <xf numFmtId="0" fontId="48" fillId="0" borderId="37" xfId="0" applyFont="1" applyBorder="1" applyAlignment="1" applyProtection="1">
      <alignment horizontal="left" vertical="center"/>
    </xf>
    <xf numFmtId="0" fontId="49" fillId="0" borderId="44" xfId="0" applyFont="1" applyBorder="1" applyAlignment="1" applyProtection="1">
      <alignment horizontal="center"/>
      <protection locked="0"/>
    </xf>
    <xf numFmtId="0" fontId="49" fillId="0" borderId="45" xfId="0" applyFont="1" applyBorder="1" applyAlignment="1" applyProtection="1">
      <alignment horizontal="center"/>
      <protection locked="0"/>
    </xf>
    <xf numFmtId="225" fontId="17" fillId="0" borderId="81" xfId="0" applyNumberFormat="1" applyFont="1" applyBorder="1" applyAlignment="1" applyProtection="1">
      <alignment horizontal="left" vertical="center"/>
    </xf>
    <xf numFmtId="225" fontId="0" fillId="0" borderId="82" xfId="0" applyNumberFormat="1" applyBorder="1" applyAlignment="1">
      <alignment horizontal="left" vertical="center"/>
    </xf>
    <xf numFmtId="225" fontId="0" fillId="0" borderId="83" xfId="0" applyNumberFormat="1" applyBorder="1" applyAlignment="1">
      <alignment horizontal="left" vertical="center"/>
    </xf>
    <xf numFmtId="0" fontId="14" fillId="0" borderId="60" xfId="0" applyFont="1" applyBorder="1" applyAlignment="1">
      <alignment horizontal="left" vertical="center"/>
    </xf>
    <xf numFmtId="0" fontId="14" fillId="0" borderId="75" xfId="0" applyFont="1" applyBorder="1" applyAlignment="1">
      <alignment horizontal="left"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0" fillId="0" borderId="64" xfId="0" applyBorder="1" applyAlignment="1">
      <alignment horizontal="center" vertical="center"/>
    </xf>
    <xf numFmtId="0" fontId="56" fillId="0" borderId="37" xfId="0" applyFont="1" applyBorder="1" applyAlignment="1" applyProtection="1">
      <alignment horizontal="center" vertical="center"/>
      <protection locked="0"/>
    </xf>
    <xf numFmtId="0" fontId="56" fillId="0" borderId="25" xfId="0" applyFont="1" applyBorder="1" applyAlignment="1" applyProtection="1">
      <alignment horizontal="center" vertical="center"/>
      <protection locked="0"/>
    </xf>
    <xf numFmtId="0" fontId="56" fillId="0" borderId="62" xfId="0" applyFont="1" applyBorder="1" applyAlignment="1" applyProtection="1">
      <alignment horizontal="center" vertical="center"/>
      <protection locked="0"/>
    </xf>
    <xf numFmtId="0" fontId="56" fillId="0" borderId="75" xfId="0" applyFont="1" applyBorder="1" applyAlignment="1" applyProtection="1">
      <alignment horizontal="center" vertical="center"/>
      <protection locked="0"/>
    </xf>
    <xf numFmtId="0" fontId="0" fillId="0" borderId="63" xfId="0" applyBorder="1" applyAlignment="1" applyProtection="1">
      <alignment vertical="center"/>
    </xf>
    <xf numFmtId="0" fontId="0" fillId="0" borderId="94" xfId="0" applyBorder="1" applyAlignment="1">
      <alignment vertical="center"/>
    </xf>
    <xf numFmtId="0" fontId="49" fillId="34" borderId="37" xfId="0" applyFont="1" applyFill="1" applyBorder="1" applyAlignment="1" applyProtection="1">
      <alignment horizontal="center"/>
      <protection locked="0"/>
    </xf>
    <xf numFmtId="0" fontId="49" fillId="34" borderId="24" xfId="0" applyFont="1" applyFill="1" applyBorder="1" applyAlignment="1" applyProtection="1">
      <alignment horizontal="center"/>
      <protection locked="0"/>
    </xf>
    <xf numFmtId="0" fontId="42" fillId="0" borderId="37" xfId="0" applyFont="1" applyBorder="1" applyAlignment="1" applyProtection="1">
      <alignment vertical="center"/>
      <protection locked="0"/>
    </xf>
    <xf numFmtId="0" fontId="42" fillId="0" borderId="25" xfId="0" applyFont="1" applyBorder="1" applyAlignment="1" applyProtection="1">
      <alignment vertical="center"/>
      <protection locked="0"/>
    </xf>
    <xf numFmtId="0" fontId="49" fillId="0" borderId="15" xfId="0" applyFont="1" applyBorder="1" applyAlignment="1" applyProtection="1">
      <alignment horizontal="center"/>
      <protection locked="0"/>
    </xf>
    <xf numFmtId="0" fontId="49" fillId="0" borderId="22" xfId="0" applyFont="1" applyBorder="1" applyAlignment="1" applyProtection="1">
      <alignment horizontal="center"/>
      <protection locked="0"/>
    </xf>
    <xf numFmtId="177" fontId="17" fillId="0" borderId="81" xfId="0" applyNumberFormat="1" applyFont="1" applyBorder="1" applyAlignment="1" applyProtection="1">
      <alignment horizontal="left"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0" fillId="0" borderId="78" xfId="0" applyBorder="1" applyAlignment="1">
      <alignment horizontal="center" vertical="center"/>
    </xf>
    <xf numFmtId="0" fontId="49" fillId="0" borderId="16" xfId="0" applyFont="1" applyBorder="1" applyAlignment="1" applyProtection="1">
      <alignment vertical="center"/>
      <protection locked="0"/>
    </xf>
    <xf numFmtId="176" fontId="17" fillId="0" borderId="81" xfId="0" applyNumberFormat="1" applyFont="1" applyBorder="1" applyAlignment="1" applyProtection="1">
      <alignment horizontal="left" vertical="center"/>
    </xf>
    <xf numFmtId="0" fontId="49" fillId="0" borderId="53" xfId="0" applyFont="1" applyBorder="1" applyAlignment="1" applyProtection="1">
      <alignment vertical="center"/>
      <protection locked="0"/>
    </xf>
    <xf numFmtId="0" fontId="49" fillId="0" borderId="39" xfId="0" applyFont="1" applyBorder="1" applyAlignment="1" applyProtection="1">
      <alignment vertical="center"/>
      <protection locked="0"/>
    </xf>
    <xf numFmtId="0" fontId="49" fillId="0" borderId="63" xfId="0" applyFont="1" applyBorder="1" applyAlignment="1" applyProtection="1">
      <alignment horizontal="center"/>
      <protection locked="0"/>
    </xf>
    <xf numFmtId="0" fontId="49" fillId="0" borderId="65" xfId="0" applyFont="1" applyBorder="1" applyAlignment="1" applyProtection="1">
      <alignment horizontal="center"/>
      <protection locked="0"/>
    </xf>
    <xf numFmtId="0" fontId="49" fillId="0" borderId="27" xfId="0" applyFont="1" applyBorder="1" applyAlignment="1" applyProtection="1">
      <alignment vertical="center"/>
      <protection locked="0"/>
    </xf>
    <xf numFmtId="0" fontId="49" fillId="0" borderId="35" xfId="0" applyFont="1" applyBorder="1" applyAlignment="1" applyProtection="1">
      <alignment vertical="center"/>
      <protection locked="0"/>
    </xf>
    <xf numFmtId="0" fontId="42" fillId="0" borderId="16" xfId="0" applyFont="1" applyBorder="1" applyAlignment="1" applyProtection="1">
      <alignment vertical="center"/>
      <protection locked="0"/>
    </xf>
    <xf numFmtId="218" fontId="17" fillId="0" borderId="82" xfId="0" applyNumberFormat="1" applyFont="1" applyBorder="1" applyAlignment="1" applyProtection="1">
      <alignment horizontal="left" vertical="center"/>
    </xf>
    <xf numFmtId="218" fontId="0" fillId="0" borderId="82" xfId="0" applyNumberFormat="1" applyBorder="1" applyAlignment="1">
      <alignment horizontal="left" vertical="center"/>
    </xf>
    <xf numFmtId="218" fontId="0" fillId="0" borderId="83" xfId="0" applyNumberFormat="1" applyBorder="1" applyAlignment="1">
      <alignment horizontal="left" vertical="center"/>
    </xf>
    <xf numFmtId="221" fontId="17" fillId="0" borderId="81" xfId="0" applyNumberFormat="1" applyFont="1" applyBorder="1" applyAlignment="1" applyProtection="1">
      <alignment horizontal="left" vertical="center"/>
    </xf>
    <xf numFmtId="221" fontId="0" fillId="0" borderId="82" xfId="0" applyNumberFormat="1" applyBorder="1" applyAlignment="1">
      <alignment horizontal="left" vertical="center"/>
    </xf>
    <xf numFmtId="221" fontId="0" fillId="0" borderId="83" xfId="0" applyNumberFormat="1" applyBorder="1" applyAlignment="1">
      <alignment horizontal="left" vertical="center"/>
    </xf>
    <xf numFmtId="191" fontId="17" fillId="0" borderId="82" xfId="0" applyNumberFormat="1" applyFont="1" applyBorder="1" applyAlignment="1" applyProtection="1">
      <alignment horizontal="left" vertical="center"/>
    </xf>
    <xf numFmtId="191" fontId="0" fillId="0" borderId="82" xfId="0" applyNumberFormat="1" applyBorder="1" applyAlignment="1">
      <alignment horizontal="left" vertical="center"/>
    </xf>
    <xf numFmtId="191" fontId="0" fillId="0" borderId="83" xfId="0" applyNumberFormat="1" applyBorder="1" applyAlignment="1">
      <alignment horizontal="left" vertical="center"/>
    </xf>
    <xf numFmtId="224" fontId="17" fillId="0" borderId="81" xfId="0" applyNumberFormat="1" applyFont="1" applyBorder="1" applyAlignment="1" applyProtection="1">
      <alignment horizontal="left" vertical="center"/>
    </xf>
    <xf numFmtId="224" fontId="0" fillId="0" borderId="82" xfId="0" applyNumberFormat="1" applyBorder="1" applyAlignment="1">
      <alignment horizontal="left" vertical="center"/>
    </xf>
    <xf numFmtId="224" fontId="0" fillId="0" borderId="83" xfId="0" applyNumberFormat="1" applyBorder="1" applyAlignment="1">
      <alignment horizontal="left" vertical="center"/>
    </xf>
    <xf numFmtId="0" fontId="48" fillId="0" borderId="62" xfId="0" applyFont="1" applyBorder="1" applyAlignment="1" applyProtection="1">
      <alignment horizontal="left" vertical="center"/>
    </xf>
    <xf numFmtId="0" fontId="48" fillId="0" borderId="60" xfId="0" applyFont="1" applyBorder="1" applyAlignment="1" applyProtection="1">
      <alignment horizontal="left" vertical="center"/>
    </xf>
    <xf numFmtId="0" fontId="48" fillId="0" borderId="75" xfId="0" applyFont="1" applyBorder="1" applyAlignment="1" applyProtection="1">
      <alignment horizontal="left" vertical="center"/>
    </xf>
    <xf numFmtId="181" fontId="17" fillId="0" borderId="81" xfId="0" applyNumberFormat="1" applyFont="1" applyBorder="1" applyAlignment="1" applyProtection="1">
      <alignment horizontal="left" vertical="center"/>
    </xf>
    <xf numFmtId="0" fontId="14" fillId="0" borderId="27" xfId="0" applyFont="1" applyBorder="1" applyAlignment="1" applyProtection="1">
      <alignment horizontal="left" vertical="center"/>
    </xf>
    <xf numFmtId="0" fontId="0" fillId="0" borderId="19" xfId="0" applyBorder="1" applyAlignment="1">
      <alignment horizontal="left" vertical="center"/>
    </xf>
    <xf numFmtId="0" fontId="0" fillId="0" borderId="35" xfId="0" applyBorder="1" applyAlignment="1">
      <alignment horizontal="left" vertical="center"/>
    </xf>
    <xf numFmtId="203" fontId="17" fillId="0" borderId="81" xfId="0" applyNumberFormat="1" applyFont="1" applyBorder="1" applyAlignment="1" applyProtection="1">
      <alignment horizontal="left" vertical="center"/>
    </xf>
    <xf numFmtId="203" fontId="0" fillId="0" borderId="82" xfId="0" applyNumberFormat="1" applyBorder="1" applyAlignment="1">
      <alignment horizontal="left" vertical="center"/>
    </xf>
    <xf numFmtId="203" fontId="0" fillId="0" borderId="83" xfId="0" applyNumberFormat="1" applyBorder="1" applyAlignment="1">
      <alignment horizontal="left" vertical="center"/>
    </xf>
    <xf numFmtId="0" fontId="16" fillId="0" borderId="78" xfId="0" applyFont="1" applyBorder="1" applyAlignment="1">
      <alignment horizontal="center" vertical="center"/>
    </xf>
    <xf numFmtId="0" fontId="6" fillId="36" borderId="27" xfId="0" applyFont="1" applyFill="1" applyBorder="1" applyAlignment="1" applyProtection="1">
      <alignment horizontal="center" vertical="center" wrapText="1"/>
    </xf>
    <xf numFmtId="0" fontId="6" fillId="36" borderId="19" xfId="0" applyFont="1" applyFill="1" applyBorder="1" applyAlignment="1" applyProtection="1">
      <alignment horizontal="center" vertical="center" wrapText="1"/>
    </xf>
    <xf numFmtId="0" fontId="6" fillId="36" borderId="35" xfId="0" applyFont="1" applyFill="1" applyBorder="1" applyAlignment="1" applyProtection="1">
      <alignment horizontal="center" vertical="center" wrapText="1"/>
    </xf>
    <xf numFmtId="0" fontId="13" fillId="0" borderId="27" xfId="0" applyFont="1" applyBorder="1" applyAlignment="1" applyProtection="1">
      <alignment vertical="center" wrapText="1"/>
    </xf>
    <xf numFmtId="0" fontId="13" fillId="0" borderId="19" xfId="0" applyFont="1" applyBorder="1" applyAlignment="1" applyProtection="1">
      <alignment vertical="center"/>
    </xf>
    <xf numFmtId="0" fontId="13" fillId="0" borderId="35" xfId="0" applyFont="1" applyBorder="1" applyAlignment="1" applyProtection="1">
      <alignment vertical="center"/>
    </xf>
    <xf numFmtId="0" fontId="0" fillId="26" borderId="37" xfId="0" applyFill="1" applyBorder="1" applyAlignment="1" applyProtection="1">
      <alignment vertical="center"/>
    </xf>
    <xf numFmtId="0" fontId="0" fillId="26" borderId="24" xfId="0" applyFill="1" applyBorder="1" applyAlignment="1" applyProtection="1">
      <alignment vertical="center"/>
    </xf>
    <xf numFmtId="0" fontId="0" fillId="26" borderId="0" xfId="0" applyFill="1" applyBorder="1" applyAlignment="1" applyProtection="1">
      <alignment vertical="center"/>
    </xf>
    <xf numFmtId="0" fontId="0" fillId="26" borderId="33" xfId="0" applyFill="1" applyBorder="1" applyAlignment="1" applyProtection="1">
      <alignment vertical="center"/>
    </xf>
    <xf numFmtId="208" fontId="17" fillId="0" borderId="81" xfId="0" applyNumberFormat="1" applyFont="1" applyBorder="1" applyAlignment="1" applyProtection="1">
      <alignment horizontal="left" vertical="center"/>
    </xf>
    <xf numFmtId="208" fontId="0" fillId="0" borderId="82" xfId="0" applyNumberFormat="1" applyBorder="1" applyAlignment="1">
      <alignment horizontal="left" vertical="center"/>
    </xf>
    <xf numFmtId="208" fontId="0" fillId="0" borderId="83" xfId="0" applyNumberFormat="1" applyBorder="1" applyAlignment="1">
      <alignment horizontal="left" vertical="center"/>
    </xf>
    <xf numFmtId="215" fontId="17" fillId="0" borderId="81" xfId="0" applyNumberFormat="1" applyFont="1" applyBorder="1" applyAlignment="1" applyProtection="1">
      <alignment horizontal="left" vertical="center"/>
    </xf>
    <xf numFmtId="215" fontId="0" fillId="0" borderId="82" xfId="0" applyNumberFormat="1" applyBorder="1" applyAlignment="1">
      <alignment horizontal="left" vertical="center"/>
    </xf>
    <xf numFmtId="215" fontId="0" fillId="0" borderId="83" xfId="0" applyNumberFormat="1" applyBorder="1" applyAlignment="1">
      <alignment horizontal="left" vertical="center"/>
    </xf>
    <xf numFmtId="0" fontId="0" fillId="0" borderId="1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199" fontId="17" fillId="0" borderId="81" xfId="0" applyNumberFormat="1" applyFont="1" applyBorder="1" applyAlignment="1" applyProtection="1">
      <alignment horizontal="left" vertical="center"/>
    </xf>
    <xf numFmtId="0" fontId="13" fillId="0" borderId="29" xfId="0" applyFont="1" applyBorder="1" applyAlignment="1" applyProtection="1">
      <alignment horizontal="left" vertical="center"/>
    </xf>
    <xf numFmtId="0" fontId="13" fillId="0" borderId="45" xfId="0" applyFont="1" applyBorder="1" applyAlignment="1" applyProtection="1">
      <alignment horizontal="left" vertical="center"/>
    </xf>
    <xf numFmtId="0" fontId="0" fillId="0" borderId="3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179" fontId="17" fillId="0" borderId="81" xfId="0" applyNumberFormat="1" applyFont="1" applyBorder="1" applyAlignment="1" applyProtection="1">
      <alignment horizontal="left" vertical="center"/>
    </xf>
    <xf numFmtId="175" fontId="17" fillId="0" borderId="95" xfId="0" applyNumberFormat="1" applyFont="1" applyBorder="1" applyAlignment="1" applyProtection="1">
      <alignment horizontal="left" vertical="center"/>
    </xf>
    <xf numFmtId="0" fontId="0" fillId="0" borderId="29" xfId="0" applyBorder="1" applyAlignment="1">
      <alignment horizontal="left" vertical="center"/>
    </xf>
    <xf numFmtId="0" fontId="0" fillId="0" borderId="45" xfId="0" applyBorder="1" applyAlignment="1">
      <alignment horizontal="left" vertical="center"/>
    </xf>
    <xf numFmtId="220" fontId="17" fillId="0" borderId="81" xfId="0" applyNumberFormat="1" applyFont="1" applyBorder="1" applyAlignment="1" applyProtection="1">
      <alignment horizontal="left" vertical="center"/>
    </xf>
    <xf numFmtId="220" fontId="17" fillId="0" borderId="82" xfId="0" applyNumberFormat="1" applyFont="1" applyBorder="1" applyAlignment="1" applyProtection="1">
      <alignment horizontal="left" vertical="center"/>
    </xf>
    <xf numFmtId="220" fontId="17" fillId="0" borderId="83" xfId="0" applyNumberFormat="1" applyFont="1" applyBorder="1" applyAlignment="1" applyProtection="1">
      <alignment horizontal="left" vertical="center"/>
    </xf>
    <xf numFmtId="0" fontId="13" fillId="0" borderId="48" xfId="0" applyFont="1" applyBorder="1" applyAlignment="1" applyProtection="1">
      <alignment vertical="center" wrapText="1"/>
    </xf>
    <xf numFmtId="0" fontId="13" fillId="0" borderId="48" xfId="0" applyFont="1" applyBorder="1" applyAlignment="1" applyProtection="1">
      <alignment vertical="center"/>
    </xf>
    <xf numFmtId="184" fontId="17" fillId="0" borderId="81" xfId="0" applyNumberFormat="1" applyFont="1" applyBorder="1" applyAlignment="1" applyProtection="1">
      <alignment horizontal="left" vertical="center"/>
    </xf>
    <xf numFmtId="0" fontId="13" fillId="0" borderId="44" xfId="0" applyFont="1" applyBorder="1" applyAlignment="1" applyProtection="1">
      <alignment vertical="center" wrapText="1"/>
    </xf>
    <xf numFmtId="0" fontId="13" fillId="0" borderId="29" xfId="0" applyFont="1" applyBorder="1" applyAlignment="1" applyProtection="1">
      <alignment vertical="center"/>
    </xf>
    <xf numFmtId="0" fontId="13" fillId="0" borderId="45" xfId="0" applyFont="1" applyBorder="1" applyAlignment="1" applyProtection="1">
      <alignment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207" fontId="17" fillId="0" borderId="81" xfId="0" applyNumberFormat="1" applyFont="1" applyBorder="1" applyAlignment="1" applyProtection="1">
      <alignment horizontal="left" vertical="center"/>
    </xf>
    <xf numFmtId="207" fontId="0" fillId="0" borderId="82" xfId="0" applyNumberFormat="1" applyBorder="1" applyAlignment="1">
      <alignment horizontal="left" vertical="center"/>
    </xf>
    <xf numFmtId="207" fontId="0" fillId="0" borderId="83" xfId="0" applyNumberFormat="1" applyBorder="1" applyAlignment="1">
      <alignment horizontal="left" vertical="center"/>
    </xf>
    <xf numFmtId="0" fontId="43" fillId="0" borderId="27" xfId="0" applyFont="1" applyBorder="1" applyAlignment="1" applyProtection="1">
      <alignment horizontal="left" vertical="center" wrapText="1"/>
    </xf>
    <xf numFmtId="186" fontId="17" fillId="0" borderId="81" xfId="0" applyNumberFormat="1" applyFont="1" applyBorder="1" applyAlignment="1" applyProtection="1">
      <alignment horizontal="left" vertical="center"/>
    </xf>
    <xf numFmtId="206" fontId="17" fillId="0" borderId="81" xfId="0" applyNumberFormat="1" applyFont="1" applyBorder="1" applyAlignment="1" applyProtection="1">
      <alignment horizontal="left" vertical="center"/>
    </xf>
    <xf numFmtId="206" fontId="0" fillId="0" borderId="82" xfId="0" applyNumberFormat="1" applyBorder="1" applyAlignment="1">
      <alignment horizontal="left" vertical="center"/>
    </xf>
    <xf numFmtId="206" fontId="0" fillId="0" borderId="83" xfId="0" applyNumberFormat="1" applyBorder="1" applyAlignment="1">
      <alignment horizontal="left" vertical="center"/>
    </xf>
    <xf numFmtId="219" fontId="17" fillId="0" borderId="81" xfId="0" applyNumberFormat="1" applyFont="1" applyBorder="1" applyAlignment="1" applyProtection="1">
      <alignment horizontal="left" vertical="center"/>
    </xf>
    <xf numFmtId="219" fontId="0" fillId="0" borderId="82" xfId="0" applyNumberFormat="1" applyBorder="1" applyAlignment="1">
      <alignment horizontal="left" vertical="center"/>
    </xf>
    <xf numFmtId="219" fontId="0" fillId="0" borderId="83" xfId="0" applyNumberFormat="1" applyBorder="1" applyAlignment="1">
      <alignment horizontal="left" vertical="center"/>
    </xf>
    <xf numFmtId="0" fontId="13" fillId="0" borderId="34" xfId="0" applyFont="1" applyBorder="1" applyAlignment="1" applyProtection="1">
      <alignment vertical="center" wrapText="1"/>
    </xf>
    <xf numFmtId="0" fontId="13" fillId="0" borderId="34" xfId="0" applyFont="1" applyBorder="1" applyAlignment="1" applyProtection="1">
      <alignment vertical="center"/>
    </xf>
    <xf numFmtId="197" fontId="17" fillId="0" borderId="82" xfId="0" applyNumberFormat="1" applyFont="1" applyBorder="1" applyAlignment="1" applyProtection="1">
      <alignment horizontal="left" vertical="center"/>
    </xf>
    <xf numFmtId="0" fontId="0" fillId="0" borderId="3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0" fillId="0" borderId="78" xfId="0" applyFont="1" applyBorder="1" applyAlignment="1" applyProtection="1">
      <alignment vertical="center"/>
    </xf>
    <xf numFmtId="172" fontId="17" fillId="0" borderId="81" xfId="0" applyNumberFormat="1" applyFont="1" applyBorder="1" applyAlignment="1" applyProtection="1">
      <alignment horizontal="left" vertical="center"/>
    </xf>
    <xf numFmtId="198" fontId="17" fillId="0" borderId="82" xfId="0" applyNumberFormat="1" applyFont="1" applyBorder="1" applyAlignment="1" applyProtection="1">
      <alignment horizontal="left" vertical="center"/>
    </xf>
    <xf numFmtId="0" fontId="0" fillId="0" borderId="87" xfId="0" applyBorder="1" applyAlignment="1" applyProtection="1">
      <alignment vertical="center"/>
    </xf>
    <xf numFmtId="0" fontId="0" fillId="0" borderId="88" xfId="0" applyBorder="1"/>
    <xf numFmtId="183" fontId="17" fillId="0" borderId="93" xfId="0" applyNumberFormat="1" applyFont="1" applyBorder="1" applyAlignment="1" applyProtection="1">
      <alignment horizontal="left" vertical="center"/>
    </xf>
    <xf numFmtId="0" fontId="0" fillId="0" borderId="61" xfId="0" applyBorder="1" applyAlignment="1">
      <alignment horizontal="left" vertical="center"/>
    </xf>
    <xf numFmtId="0" fontId="0" fillId="0" borderId="65" xfId="0" applyBorder="1" applyAlignment="1">
      <alignment horizontal="left" vertical="center"/>
    </xf>
    <xf numFmtId="189" fontId="17" fillId="0" borderId="81" xfId="0" applyNumberFormat="1" applyFont="1" applyBorder="1" applyAlignment="1" applyProtection="1">
      <alignment horizontal="left" vertical="center"/>
    </xf>
    <xf numFmtId="211" fontId="17" fillId="0" borderId="96" xfId="0" applyNumberFormat="1" applyFont="1" applyBorder="1" applyAlignment="1" applyProtection="1">
      <alignment horizontal="left" vertical="center"/>
    </xf>
    <xf numFmtId="211" fontId="0" fillId="0" borderId="89" xfId="0" applyNumberFormat="1" applyBorder="1" applyAlignment="1">
      <alignment horizontal="left" vertical="center"/>
    </xf>
    <xf numFmtId="211" fontId="0" fillId="0" borderId="90" xfId="0" applyNumberFormat="1" applyBorder="1" applyAlignment="1">
      <alignment horizontal="left" vertical="center"/>
    </xf>
    <xf numFmtId="0" fontId="0" fillId="0" borderId="27" xfId="0" applyFill="1" applyBorder="1" applyAlignment="1" applyProtection="1">
      <alignment horizontal="left" vertical="center"/>
    </xf>
    <xf numFmtId="0" fontId="0" fillId="0" borderId="19" xfId="0"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37"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4" xfId="0" applyFill="1" applyBorder="1" applyAlignment="1" applyProtection="1">
      <alignment vertical="center"/>
    </xf>
    <xf numFmtId="0" fontId="0" fillId="0" borderId="25" xfId="0" applyFill="1" applyBorder="1" applyAlignment="1" applyProtection="1">
      <alignment vertical="center"/>
    </xf>
    <xf numFmtId="169" fontId="17" fillId="0" borderId="82" xfId="0" applyNumberFormat="1" applyFont="1" applyBorder="1" applyAlignment="1" applyProtection="1">
      <alignment horizontal="left" vertical="center"/>
    </xf>
    <xf numFmtId="222" fontId="17" fillId="0" borderId="81" xfId="0" applyNumberFormat="1" applyFont="1" applyBorder="1" applyAlignment="1" applyProtection="1">
      <alignment horizontal="left" vertical="center"/>
    </xf>
    <xf numFmtId="222" fontId="0" fillId="0" borderId="82" xfId="0" applyNumberFormat="1" applyBorder="1" applyAlignment="1">
      <alignment horizontal="left" vertical="center"/>
    </xf>
    <xf numFmtId="222" fontId="0" fillId="0" borderId="83" xfId="0" applyNumberFormat="1" applyBorder="1" applyAlignment="1">
      <alignment horizontal="left" vertical="center"/>
    </xf>
    <xf numFmtId="212" fontId="17" fillId="0" borderId="96" xfId="0" applyNumberFormat="1" applyFont="1" applyBorder="1" applyAlignment="1" applyProtection="1">
      <alignment horizontal="left" vertical="center"/>
    </xf>
    <xf numFmtId="212" fontId="0" fillId="0" borderId="89" xfId="0" applyNumberFormat="1" applyBorder="1" applyAlignment="1">
      <alignment horizontal="left" vertical="center"/>
    </xf>
    <xf numFmtId="212" fontId="0" fillId="0" borderId="90" xfId="0" applyNumberFormat="1" applyBorder="1" applyAlignment="1">
      <alignment horizontal="left" vertical="center"/>
    </xf>
    <xf numFmtId="165" fontId="17" fillId="0" borderId="81" xfId="0" applyNumberFormat="1" applyFont="1" applyBorder="1" applyAlignment="1" applyProtection="1">
      <alignment horizontal="left" vertical="center"/>
    </xf>
    <xf numFmtId="188" fontId="17" fillId="0" borderId="81" xfId="0" applyNumberFormat="1" applyFont="1" applyBorder="1" applyAlignment="1" applyProtection="1">
      <alignment horizontal="left" vertical="center"/>
    </xf>
    <xf numFmtId="188" fontId="0" fillId="0" borderId="82" xfId="0" applyNumberFormat="1" applyBorder="1" applyAlignment="1">
      <alignment horizontal="left" vertical="center"/>
    </xf>
    <xf numFmtId="188" fontId="0" fillId="0" borderId="83" xfId="0" applyNumberFormat="1" applyBorder="1" applyAlignment="1">
      <alignment horizontal="left" vertical="center"/>
    </xf>
    <xf numFmtId="210" fontId="17" fillId="0" borderId="81" xfId="0" applyNumberFormat="1" applyFont="1" applyBorder="1" applyAlignment="1" applyProtection="1">
      <alignment horizontal="left" vertical="center"/>
    </xf>
    <xf numFmtId="210" fontId="0" fillId="0" borderId="82" xfId="0" applyNumberFormat="1" applyBorder="1" applyAlignment="1">
      <alignment horizontal="left" vertical="center"/>
    </xf>
    <xf numFmtId="210" fontId="0" fillId="0" borderId="83" xfId="0" applyNumberFormat="1" applyBorder="1" applyAlignment="1">
      <alignment horizontal="left" vertical="center"/>
    </xf>
    <xf numFmtId="185" fontId="17" fillId="0" borderId="81" xfId="0" applyNumberFormat="1" applyFont="1" applyBorder="1" applyAlignment="1" applyProtection="1">
      <alignment horizontal="left" vertical="center"/>
    </xf>
    <xf numFmtId="0" fontId="43" fillId="0" borderId="44" xfId="0" applyFont="1" applyBorder="1" applyAlignment="1" applyProtection="1">
      <alignment vertical="center" wrapText="1"/>
    </xf>
    <xf numFmtId="0" fontId="0" fillId="0" borderId="29" xfId="0" applyBorder="1" applyAlignment="1">
      <alignment vertical="center"/>
    </xf>
    <xf numFmtId="0" fontId="0" fillId="0" borderId="45" xfId="0" applyBorder="1" applyAlignment="1">
      <alignment vertical="center"/>
    </xf>
    <xf numFmtId="196" fontId="17" fillId="0" borderId="82" xfId="0" applyNumberFormat="1" applyFont="1" applyBorder="1" applyAlignment="1" applyProtection="1">
      <alignment horizontal="left" vertical="center"/>
    </xf>
    <xf numFmtId="0" fontId="0" fillId="26" borderId="37" xfId="0" applyFill="1" applyBorder="1" applyAlignment="1" applyProtection="1">
      <alignment horizontal="center" vertical="center"/>
    </xf>
    <xf numFmtId="0" fontId="0" fillId="26" borderId="24" xfId="0" applyFill="1" applyBorder="1" applyAlignment="1" applyProtection="1">
      <alignment horizontal="center" vertical="center"/>
    </xf>
    <xf numFmtId="0" fontId="0" fillId="0" borderId="24" xfId="0" applyBorder="1" applyAlignment="1" applyProtection="1">
      <alignment vertical="center"/>
    </xf>
    <xf numFmtId="0" fontId="0" fillId="0" borderId="25" xfId="0" applyBorder="1" applyAlignment="1" applyProtection="1">
      <alignment vertical="center"/>
    </xf>
    <xf numFmtId="174" fontId="17" fillId="0" borderId="81" xfId="0" applyNumberFormat="1" applyFont="1" applyBorder="1" applyAlignment="1" applyProtection="1">
      <alignment horizontal="left" vertical="center"/>
    </xf>
    <xf numFmtId="0" fontId="0" fillId="0" borderId="80" xfId="0" applyBorder="1" applyAlignment="1" applyProtection="1">
      <alignment vertical="center"/>
    </xf>
    <xf numFmtId="0" fontId="19" fillId="0" borderId="77" xfId="0" applyFont="1" applyBorder="1" applyAlignment="1">
      <alignment horizontal="center" vertical="center"/>
    </xf>
    <xf numFmtId="190" fontId="17" fillId="0" borderId="81" xfId="0" applyNumberFormat="1" applyFont="1" applyBorder="1" applyAlignment="1" applyProtection="1">
      <alignment horizontal="left" vertical="center"/>
    </xf>
    <xf numFmtId="182" fontId="17" fillId="0" borderId="81" xfId="0" applyNumberFormat="1" applyFont="1" applyBorder="1" applyAlignment="1" applyProtection="1">
      <alignment horizontal="left" vertical="center"/>
    </xf>
    <xf numFmtId="227" fontId="17" fillId="0" borderId="81" xfId="0" applyNumberFormat="1" applyFont="1" applyBorder="1" applyAlignment="1" applyProtection="1">
      <alignment horizontal="left" vertical="center"/>
    </xf>
    <xf numFmtId="227" fontId="0" fillId="0" borderId="82" xfId="0" applyNumberFormat="1" applyBorder="1" applyAlignment="1">
      <alignment horizontal="left" vertical="center"/>
    </xf>
    <xf numFmtId="227" fontId="0" fillId="0" borderId="83" xfId="0" applyNumberFormat="1" applyBorder="1" applyAlignment="1">
      <alignment horizontal="left" vertical="center"/>
    </xf>
    <xf numFmtId="228" fontId="17" fillId="0" borderId="81" xfId="0" applyNumberFormat="1" applyFont="1" applyBorder="1" applyAlignment="1" applyProtection="1">
      <alignment horizontal="left" vertical="center"/>
    </xf>
    <xf numFmtId="228" fontId="0" fillId="0" borderId="82" xfId="0" applyNumberFormat="1" applyBorder="1" applyAlignment="1">
      <alignment horizontal="left" vertical="center"/>
    </xf>
    <xf numFmtId="228" fontId="0" fillId="0" borderId="83" xfId="0" applyNumberFormat="1" applyBorder="1" applyAlignment="1">
      <alignment horizontal="left" vertical="center"/>
    </xf>
    <xf numFmtId="187" fontId="17" fillId="0" borderId="81" xfId="0" applyNumberFormat="1" applyFont="1" applyBorder="1" applyAlignment="1" applyProtection="1">
      <alignment horizontal="left" vertical="center"/>
    </xf>
    <xf numFmtId="204" fontId="17" fillId="0" borderId="81" xfId="0" applyNumberFormat="1" applyFont="1" applyBorder="1" applyAlignment="1" applyProtection="1">
      <alignment horizontal="left" vertical="center"/>
    </xf>
    <xf numFmtId="204" fontId="0" fillId="0" borderId="82" xfId="0" applyNumberFormat="1" applyBorder="1" applyAlignment="1">
      <alignment horizontal="left" vertical="center"/>
    </xf>
    <xf numFmtId="204" fontId="0" fillId="0" borderId="83" xfId="0" applyNumberFormat="1" applyBorder="1" applyAlignment="1">
      <alignment horizontal="left" vertical="center"/>
    </xf>
    <xf numFmtId="205" fontId="17" fillId="0" borderId="81" xfId="0" applyNumberFormat="1" applyFont="1" applyBorder="1" applyAlignment="1" applyProtection="1">
      <alignment horizontal="left" vertical="center"/>
    </xf>
    <xf numFmtId="205" fontId="0" fillId="0" borderId="82" xfId="0" applyNumberFormat="1" applyBorder="1" applyAlignment="1">
      <alignment horizontal="left" vertical="center"/>
    </xf>
    <xf numFmtId="205" fontId="0" fillId="0" borderId="83" xfId="0" applyNumberFormat="1" applyBorder="1" applyAlignment="1">
      <alignment horizontal="left" vertical="center"/>
    </xf>
    <xf numFmtId="229" fontId="17" fillId="0" borderId="81" xfId="0" applyNumberFormat="1" applyFont="1" applyBorder="1" applyAlignment="1" applyProtection="1">
      <alignment horizontal="left" vertical="center"/>
    </xf>
    <xf numFmtId="229" fontId="0" fillId="0" borderId="82" xfId="0" applyNumberFormat="1" applyBorder="1" applyAlignment="1">
      <alignment horizontal="left" vertical="center"/>
    </xf>
    <xf numFmtId="229" fontId="0" fillId="0" borderId="83" xfId="0" applyNumberFormat="1" applyBorder="1" applyAlignment="1">
      <alignment horizontal="left" vertical="center"/>
    </xf>
    <xf numFmtId="178" fontId="17" fillId="0" borderId="81" xfId="0" applyNumberFormat="1" applyFont="1" applyBorder="1" applyAlignment="1" applyProtection="1">
      <alignment horizontal="left" vertical="center"/>
    </xf>
    <xf numFmtId="0" fontId="0" fillId="0" borderId="55" xfId="0" applyFill="1" applyBorder="1" applyAlignment="1" applyProtection="1">
      <alignment horizontal="left" vertical="center"/>
    </xf>
    <xf numFmtId="0" fontId="0" fillId="0" borderId="21" xfId="0" applyFill="1" applyBorder="1" applyAlignment="1" applyProtection="1">
      <alignment horizontal="left" vertical="center"/>
    </xf>
    <xf numFmtId="0" fontId="0" fillId="0" borderId="23" xfId="0" applyFill="1" applyBorder="1" applyAlignment="1" applyProtection="1">
      <alignment horizontal="left" vertical="center"/>
    </xf>
    <xf numFmtId="0" fontId="43" fillId="0" borderId="37"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25" xfId="0" applyFont="1" applyFill="1" applyBorder="1" applyAlignment="1">
      <alignment horizontal="left" vertical="center" wrapText="1"/>
    </xf>
    <xf numFmtId="0" fontId="16" fillId="0" borderId="55"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 fontId="17" fillId="0" borderId="37" xfId="0" applyNumberFormat="1" applyFont="1" applyBorder="1" applyAlignment="1">
      <alignment horizontal="center" vertical="center"/>
    </xf>
    <xf numFmtId="1" fontId="17" fillId="0" borderId="24" xfId="0" applyNumberFormat="1" applyFont="1" applyBorder="1" applyAlignment="1">
      <alignment horizontal="center" vertical="center"/>
    </xf>
    <xf numFmtId="0" fontId="34" fillId="25" borderId="37" xfId="0" applyFont="1" applyFill="1" applyBorder="1" applyAlignment="1" applyProtection="1">
      <alignment vertical="center"/>
    </xf>
    <xf numFmtId="0" fontId="0" fillId="0" borderId="25" xfId="0" applyBorder="1" applyAlignment="1">
      <alignment vertical="center"/>
    </xf>
    <xf numFmtId="0" fontId="0" fillId="36" borderId="19" xfId="0" applyFill="1" applyBorder="1" applyAlignment="1"/>
    <xf numFmtId="0" fontId="0" fillId="36" borderId="35" xfId="0" applyFill="1" applyBorder="1" applyAlignment="1"/>
    <xf numFmtId="0" fontId="23" fillId="0" borderId="27" xfId="0" applyFont="1" applyBorder="1" applyAlignment="1" applyProtection="1">
      <alignment horizontal="center" vertical="center" wrapText="1"/>
    </xf>
    <xf numFmtId="0" fontId="24" fillId="0" borderId="19" xfId="0" applyFont="1" applyBorder="1" applyAlignment="1" applyProtection="1">
      <alignment horizontal="center" vertical="center"/>
    </xf>
    <xf numFmtId="0" fontId="24" fillId="0" borderId="35" xfId="0" applyFont="1" applyBorder="1" applyAlignment="1" applyProtection="1">
      <alignment horizontal="center" vertical="center"/>
    </xf>
    <xf numFmtId="0" fontId="16" fillId="0" borderId="27" xfId="0" applyFont="1" applyBorder="1" applyAlignment="1" applyProtection="1">
      <alignment horizontal="center" vertical="center" textRotation="90" wrapText="1"/>
    </xf>
    <xf numFmtId="0" fontId="16" fillId="0" borderId="19" xfId="0" applyFont="1" applyBorder="1" applyAlignment="1" applyProtection="1">
      <alignment horizontal="center" vertical="center" textRotation="90" wrapText="1"/>
    </xf>
    <xf numFmtId="0" fontId="16" fillId="0" borderId="35" xfId="0" applyFont="1" applyBorder="1" applyAlignment="1" applyProtection="1">
      <alignment horizontal="center" vertical="center" textRotation="90" wrapText="1"/>
    </xf>
    <xf numFmtId="0" fontId="7" fillId="0" borderId="27"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35" xfId="0" applyFont="1" applyBorder="1" applyAlignment="1" applyProtection="1">
      <alignment horizontal="center" vertical="center" textRotation="90" wrapText="1"/>
    </xf>
    <xf numFmtId="0" fontId="17" fillId="0" borderId="27" xfId="0" applyFont="1" applyBorder="1" applyAlignment="1" applyProtection="1">
      <alignment horizontal="center" vertical="center" textRotation="90" wrapText="1"/>
    </xf>
    <xf numFmtId="0" fontId="18" fillId="0" borderId="19" xfId="0" applyFont="1" applyBorder="1" applyAlignment="1" applyProtection="1">
      <alignment vertical="center" wrapText="1"/>
    </xf>
    <xf numFmtId="0" fontId="41" fillId="0" borderId="27" xfId="0" applyFont="1" applyBorder="1" applyAlignment="1" applyProtection="1">
      <alignment horizontal="center" vertical="center" textRotation="90" wrapText="1"/>
    </xf>
    <xf numFmtId="0" fontId="41" fillId="0" borderId="35" xfId="0" applyFont="1" applyBorder="1" applyAlignment="1" applyProtection="1">
      <alignment horizontal="center" vertical="center" textRotation="90" wrapText="1"/>
    </xf>
    <xf numFmtId="1" fontId="17" fillId="0" borderId="25" xfId="0" applyNumberFormat="1" applyFont="1" applyBorder="1" applyAlignment="1">
      <alignment horizontal="center" vertical="center"/>
    </xf>
    <xf numFmtId="0" fontId="13" fillId="0" borderId="27" xfId="0" applyFont="1" applyBorder="1" applyAlignment="1" applyProtection="1">
      <alignment horizontal="left" vertical="center" wrapText="1"/>
    </xf>
    <xf numFmtId="0" fontId="13" fillId="0" borderId="19" xfId="0" applyFont="1" applyBorder="1" applyAlignment="1" applyProtection="1">
      <alignment horizontal="left" vertical="center" wrapText="1"/>
    </xf>
    <xf numFmtId="0" fontId="13" fillId="0" borderId="35" xfId="0" applyFont="1" applyBorder="1" applyAlignment="1" applyProtection="1">
      <alignment horizontal="left" vertical="center" wrapText="1"/>
    </xf>
    <xf numFmtId="0" fontId="14" fillId="25" borderId="73" xfId="0" applyFont="1" applyFill="1" applyBorder="1" applyAlignment="1" applyProtection="1">
      <alignment vertical="center"/>
    </xf>
    <xf numFmtId="0" fontId="0" fillId="0" borderId="24" xfId="0" applyBorder="1" applyAlignment="1">
      <alignment vertical="center"/>
    </xf>
    <xf numFmtId="0" fontId="0" fillId="0" borderId="74" xfId="0" applyBorder="1" applyAlignment="1">
      <alignment vertical="center"/>
    </xf>
    <xf numFmtId="0" fontId="35" fillId="0" borderId="27" xfId="0" applyFont="1" applyBorder="1" applyAlignment="1">
      <alignment vertical="center"/>
    </xf>
    <xf numFmtId="0" fontId="35" fillId="0" borderId="19" xfId="0" applyFont="1" applyBorder="1" applyAlignment="1">
      <alignment vertical="center"/>
    </xf>
    <xf numFmtId="0" fontId="35" fillId="0" borderId="35" xfId="0" applyFont="1" applyBorder="1" applyAlignment="1">
      <alignment vertical="center"/>
    </xf>
    <xf numFmtId="0" fontId="43" fillId="33" borderId="66" xfId="0" applyFont="1" applyFill="1" applyBorder="1" applyAlignment="1" applyProtection="1">
      <alignment horizontal="center" vertical="center"/>
    </xf>
    <xf numFmtId="0" fontId="0" fillId="33" borderId="67" xfId="0" applyFill="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35" xfId="0" applyFont="1" applyBorder="1" applyAlignment="1">
      <alignment horizontal="center" vertical="center"/>
    </xf>
    <xf numFmtId="1" fontId="17" fillId="0" borderId="27" xfId="0" applyNumberFormat="1" applyFont="1" applyBorder="1" applyAlignment="1">
      <alignment horizontal="center" vertical="center"/>
    </xf>
    <xf numFmtId="1" fontId="17" fillId="0" borderId="19" xfId="0" applyNumberFormat="1" applyFont="1" applyBorder="1" applyAlignment="1">
      <alignment horizontal="center" vertical="center"/>
    </xf>
    <xf numFmtId="1" fontId="17" fillId="0" borderId="35" xfId="0" applyNumberFormat="1" applyFont="1" applyBorder="1" applyAlignment="1">
      <alignment horizontal="center" vertical="center"/>
    </xf>
    <xf numFmtId="0" fontId="16" fillId="0" borderId="27" xfId="0" applyFont="1" applyBorder="1" applyAlignment="1">
      <alignment horizontal="center" vertical="center"/>
    </xf>
    <xf numFmtId="0" fontId="16" fillId="0" borderId="19" xfId="0" applyFont="1" applyBorder="1" applyAlignment="1">
      <alignment horizontal="center" vertical="center"/>
    </xf>
    <xf numFmtId="0" fontId="16" fillId="0" borderId="35" xfId="0" applyFont="1" applyBorder="1" applyAlignment="1">
      <alignment horizontal="center" vertical="center"/>
    </xf>
    <xf numFmtId="0" fontId="43" fillId="0" borderId="63" xfId="0" applyFont="1" applyFill="1" applyBorder="1" applyAlignment="1">
      <alignment horizontal="left" vertical="center" wrapText="1"/>
    </xf>
    <xf numFmtId="0" fontId="43" fillId="0" borderId="61" xfId="0" applyFont="1" applyFill="1" applyBorder="1" applyAlignment="1">
      <alignment horizontal="left" vertical="center" wrapText="1"/>
    </xf>
    <xf numFmtId="0" fontId="43" fillId="0" borderId="65" xfId="0" applyFont="1" applyFill="1" applyBorder="1" applyAlignment="1">
      <alignment horizontal="left" vertical="center" wrapText="1"/>
    </xf>
    <xf numFmtId="0" fontId="16" fillId="0" borderId="63" xfId="0" applyFont="1" applyBorder="1" applyAlignment="1">
      <alignment horizontal="center" vertical="center"/>
    </xf>
    <xf numFmtId="0" fontId="16" fillId="0" borderId="61" xfId="0" applyFont="1" applyBorder="1" applyAlignment="1">
      <alignment horizontal="center" vertical="center"/>
    </xf>
    <xf numFmtId="0" fontId="16" fillId="0" borderId="65" xfId="0" applyFont="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7" fillId="0" borderId="65" xfId="0" applyFont="1" applyBorder="1" applyAlignment="1">
      <alignment horizontal="center" vertical="center"/>
    </xf>
    <xf numFmtId="0" fontId="16" fillId="0" borderId="37"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7" fillId="0" borderId="3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1" fontId="17" fillId="0" borderId="37" xfId="0" applyNumberFormat="1" applyFont="1" applyFill="1" applyBorder="1" applyAlignment="1">
      <alignment horizontal="center" vertical="center"/>
    </xf>
    <xf numFmtId="1" fontId="17" fillId="0" borderId="24" xfId="0" applyNumberFormat="1" applyFont="1" applyFill="1" applyBorder="1" applyAlignment="1">
      <alignment horizontal="center" vertical="center"/>
    </xf>
    <xf numFmtId="0" fontId="43" fillId="0" borderId="55"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34" fillId="25" borderId="63" xfId="0" applyFont="1" applyFill="1" applyBorder="1" applyAlignment="1" applyProtection="1">
      <alignment vertical="center"/>
    </xf>
    <xf numFmtId="0" fontId="34" fillId="25" borderId="65" xfId="0" applyFont="1" applyFill="1" applyBorder="1" applyAlignment="1" applyProtection="1">
      <alignment vertical="center"/>
    </xf>
    <xf numFmtId="1" fontId="17" fillId="0" borderId="63" xfId="0" applyNumberFormat="1" applyFont="1" applyBorder="1" applyAlignment="1">
      <alignment horizontal="center" vertical="center"/>
    </xf>
    <xf numFmtId="1" fontId="17" fillId="0" borderId="61" xfId="0" applyNumberFormat="1" applyFont="1" applyBorder="1" applyAlignment="1">
      <alignment horizontal="center" vertical="center"/>
    </xf>
    <xf numFmtId="1" fontId="17" fillId="0" borderId="65" xfId="0" applyNumberFormat="1" applyFont="1" applyBorder="1" applyAlignment="1">
      <alignment horizontal="center" vertical="center"/>
    </xf>
    <xf numFmtId="0" fontId="43" fillId="0" borderId="44" xfId="0" applyFont="1" applyFill="1" applyBorder="1" applyAlignment="1">
      <alignment horizontal="left" vertical="center" wrapText="1"/>
    </xf>
    <xf numFmtId="0" fontId="43" fillId="0" borderId="29" xfId="0" applyFont="1" applyFill="1" applyBorder="1" applyAlignment="1">
      <alignment horizontal="left" vertical="center" wrapText="1"/>
    </xf>
    <xf numFmtId="0" fontId="43" fillId="0" borderId="45" xfId="0" applyFont="1" applyFill="1" applyBorder="1" applyAlignment="1">
      <alignment horizontal="left" vertical="center" wrapText="1"/>
    </xf>
    <xf numFmtId="0" fontId="16" fillId="0" borderId="44" xfId="0" applyFont="1" applyBorder="1" applyAlignment="1">
      <alignment horizontal="center" vertical="center"/>
    </xf>
    <xf numFmtId="0" fontId="16" fillId="0" borderId="29" xfId="0" applyFont="1" applyBorder="1" applyAlignment="1">
      <alignment horizontal="center" vertical="center"/>
    </xf>
    <xf numFmtId="0" fontId="16" fillId="0" borderId="45" xfId="0" applyFont="1" applyBorder="1" applyAlignment="1">
      <alignment horizontal="center" vertical="center"/>
    </xf>
    <xf numFmtId="0" fontId="7" fillId="0" borderId="44" xfId="0" applyFont="1" applyBorder="1" applyAlignment="1">
      <alignment horizontal="center" vertical="center"/>
    </xf>
    <xf numFmtId="0" fontId="7" fillId="0" borderId="29" xfId="0" applyFont="1" applyBorder="1" applyAlignment="1">
      <alignment horizontal="center" vertical="center"/>
    </xf>
    <xf numFmtId="0" fontId="7" fillId="0" borderId="45" xfId="0" applyFont="1" applyBorder="1" applyAlignment="1">
      <alignment horizontal="center" vertical="center"/>
    </xf>
    <xf numFmtId="1" fontId="17" fillId="0" borderId="44" xfId="0" applyNumberFormat="1" applyFont="1" applyBorder="1" applyAlignment="1">
      <alignment horizontal="center" vertical="center"/>
    </xf>
    <xf numFmtId="1" fontId="17" fillId="0" borderId="29" xfId="0" applyNumberFormat="1" applyFont="1" applyBorder="1" applyAlignment="1">
      <alignment horizontal="center" vertical="center"/>
    </xf>
    <xf numFmtId="0" fontId="34" fillId="25" borderId="44" xfId="0" applyFont="1" applyFill="1" applyBorder="1" applyAlignment="1" applyProtection="1">
      <alignment vertical="center"/>
    </xf>
    <xf numFmtId="1" fontId="17" fillId="0" borderId="55" xfId="0" applyNumberFormat="1" applyFont="1" applyFill="1" applyBorder="1" applyAlignment="1">
      <alignment horizontal="center" vertical="center"/>
    </xf>
    <xf numFmtId="1" fontId="17" fillId="0" borderId="21" xfId="0" applyNumberFormat="1" applyFont="1" applyFill="1" applyBorder="1" applyAlignment="1">
      <alignment horizontal="center" vertical="center"/>
    </xf>
    <xf numFmtId="0" fontId="34" fillId="25" borderId="55" xfId="0" applyFont="1" applyFill="1" applyBorder="1" applyAlignment="1" applyProtection="1">
      <alignment vertical="center"/>
    </xf>
    <xf numFmtId="0" fontId="0" fillId="0" borderId="23" xfId="0" applyBorder="1" applyAlignment="1">
      <alignment vertical="center"/>
    </xf>
    <xf numFmtId="0" fontId="2" fillId="34" borderId="0" xfId="51" applyFill="1" applyAlignment="1">
      <alignment wrapText="1"/>
    </xf>
    <xf numFmtId="0" fontId="2" fillId="34" borderId="0" xfId="51" applyFill="1" applyAlignment="1"/>
    <xf numFmtId="0" fontId="2" fillId="34" borderId="29" xfId="51" applyFont="1" applyFill="1" applyBorder="1" applyAlignment="1">
      <alignment vertical="top" wrapText="1"/>
    </xf>
    <xf numFmtId="0" fontId="2" fillId="34" borderId="29" xfId="51" applyFill="1" applyBorder="1" applyAlignment="1"/>
    <xf numFmtId="0" fontId="91" fillId="34" borderId="0" xfId="51" applyFont="1" applyFill="1" applyAlignment="1">
      <alignment horizontal="left" vertical="center" wrapText="1"/>
    </xf>
    <xf numFmtId="0" fontId="91" fillId="34" borderId="0" xfId="51" applyFont="1" applyFill="1" applyAlignment="1">
      <alignment horizontal="left" vertical="top" wrapText="1"/>
    </xf>
    <xf numFmtId="0" fontId="2" fillId="34" borderId="0" xfId="51" applyFill="1" applyAlignment="1">
      <alignment vertical="top" wrapText="1"/>
    </xf>
    <xf numFmtId="0" fontId="88" fillId="36" borderId="73" xfId="51" applyFont="1" applyFill="1" applyBorder="1" applyAlignment="1">
      <alignment horizontal="center" vertical="center"/>
    </xf>
    <xf numFmtId="0" fontId="88" fillId="36" borderId="24" xfId="51" applyFont="1" applyFill="1" applyBorder="1" applyAlignment="1">
      <alignment horizontal="center" vertical="center"/>
    </xf>
    <xf numFmtId="0" fontId="88" fillId="36" borderId="74" xfId="51" applyFont="1" applyFill="1" applyBorder="1" applyAlignment="1">
      <alignment horizontal="center" vertical="center"/>
    </xf>
    <xf numFmtId="0" fontId="2" fillId="34" borderId="0" xfId="51" applyFont="1" applyFill="1" applyAlignment="1">
      <alignment horizontal="left"/>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5" xr:uid="{00000000-0005-0000-0000-000029000000}"/>
    <cellStyle name="Normal 3 2 3" xfId="57" xr:uid="{91B0E5D3-0D74-4D9A-BF52-C0979DAEBD2A}"/>
    <cellStyle name="Normal 3 3" xfId="53" xr:uid="{00000000-0005-0000-0000-00002A000000}"/>
    <cellStyle name="Normal 4" xfId="48" xr:uid="{00000000-0005-0000-0000-00002B000000}"/>
    <cellStyle name="Normal 4 2" xfId="51" xr:uid="{00000000-0005-0000-0000-00002C000000}"/>
    <cellStyle name="Notitie" xfId="35" xr:uid="{00000000-0005-0000-0000-00002D000000}"/>
    <cellStyle name="Ongeldig" xfId="36" xr:uid="{00000000-0005-0000-0000-00002E000000}"/>
    <cellStyle name="Percent" xfId="37" builtinId="5"/>
    <cellStyle name="Percent 2" xfId="45" xr:uid="{00000000-0005-0000-0000-000030000000}"/>
    <cellStyle name="Percent 2 2" xfId="50" xr:uid="{00000000-0005-0000-0000-000031000000}"/>
    <cellStyle name="Percent 2 2 2" xfId="56" xr:uid="{00000000-0005-0000-0000-000032000000}"/>
    <cellStyle name="Percent 2 2 3" xfId="58" xr:uid="{7AE57CE7-43F3-4005-B729-43D29761440F}"/>
    <cellStyle name="Percent 2 3" xfId="54" xr:uid="{00000000-0005-0000-0000-000033000000}"/>
    <cellStyle name="Titel" xfId="38" xr:uid="{00000000-0005-0000-0000-000034000000}"/>
    <cellStyle name="Totaal" xfId="39" xr:uid="{00000000-0005-0000-0000-000035000000}"/>
    <cellStyle name="Uitvoer" xfId="40" xr:uid="{00000000-0005-0000-0000-000036000000}"/>
    <cellStyle name="Verklarende tekst" xfId="41" xr:uid="{00000000-0005-0000-0000-000037000000}"/>
    <cellStyle name="Waarschuwingstekst" xfId="42" xr:uid="{00000000-0005-0000-0000-000038000000}"/>
  </cellStyles>
  <dxfs count="964">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4"/>
        </patternFill>
      </fill>
    </dxf>
    <dxf>
      <fill>
        <patternFill>
          <bgColor indexed="40"/>
        </patternFill>
      </fill>
    </dxf>
    <dxf>
      <fill>
        <patternFill>
          <bgColor indexed="13"/>
        </patternFill>
      </fill>
    </dxf>
    <dxf>
      <fill>
        <patternFill>
          <bgColor indexed="40"/>
        </patternFill>
      </fill>
    </dxf>
    <dxf>
      <fill>
        <patternFill>
          <bgColor indexed="14"/>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patternType="solid">
          <bgColor rgb="FF00CCFF"/>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auto="1"/>
        </patternFill>
      </fill>
    </dxf>
    <dxf>
      <fill>
        <patternFill>
          <bgColor theme="0"/>
        </patternFill>
      </fill>
    </dxf>
    <dxf>
      <fill>
        <patternFill>
          <bgColor rgb="FFC0C0C0"/>
        </patternFill>
      </fill>
    </dxf>
    <dxf>
      <fill>
        <patternFill>
          <bgColor rgb="FF00CCFF"/>
        </patternFill>
      </fill>
    </dxf>
    <dxf>
      <fill>
        <patternFill patternType="none">
          <bgColor auto="1"/>
        </patternFill>
      </fill>
    </dxf>
    <dxf>
      <fill>
        <patternFill>
          <bgColor rgb="FF00CCFF"/>
        </patternFill>
      </fill>
    </dxf>
    <dxf>
      <fill>
        <patternFill patternType="none">
          <bgColor auto="1"/>
        </patternFill>
      </fill>
    </dxf>
    <dxf>
      <fill>
        <patternFill>
          <bgColor indexed="40"/>
        </patternFill>
      </fill>
    </dxf>
    <dxf>
      <fill>
        <patternFill patternType="none">
          <bgColor indexed="65"/>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auto="1"/>
        </patternFill>
      </fill>
    </dxf>
    <dxf>
      <font>
        <condense val="0"/>
        <extend val="0"/>
        <color auto="1"/>
      </font>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patternType="solid">
          <bgColor indexed="22"/>
        </patternFill>
      </fill>
    </dxf>
    <dxf>
      <fill>
        <patternFill patternType="solid">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rgb="FFC0C0C0"/>
        </patternFill>
      </fill>
    </dxf>
    <dxf>
      <fill>
        <patternFill patternType="none">
          <bgColor auto="1"/>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ill>
        <patternFill>
          <bgColor indexed="22"/>
        </patternFill>
      </fill>
    </dxf>
    <dxf>
      <fill>
        <patternFill>
          <bgColor indexed="40"/>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b/>
        <i val="0"/>
      </font>
      <fill>
        <patternFill>
          <bgColor rgb="FFC0C0C0"/>
        </patternFill>
      </fill>
    </dxf>
    <dxf>
      <font>
        <b/>
        <i val="0"/>
      </font>
      <fill>
        <patternFill>
          <bgColor rgb="FFC0C0C0"/>
        </patternFill>
      </fill>
    </dxf>
    <dxf>
      <fill>
        <patternFill>
          <bgColor indexed="40"/>
        </patternFill>
      </fill>
    </dxf>
    <dxf>
      <fill>
        <patternFill>
          <bgColor theme="0"/>
        </patternFill>
      </fill>
    </dxf>
    <dxf>
      <fill>
        <patternFill>
          <bgColor rgb="FF00CCFF"/>
        </patternFill>
      </fill>
    </dxf>
    <dxf>
      <fill>
        <patternFill>
          <bgColor rgb="FF00CCFF"/>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ont>
        <b/>
        <i val="0"/>
      </font>
      <fill>
        <patternFill>
          <fgColor auto="1"/>
          <bgColor rgb="FFC0C0C0"/>
        </patternFill>
      </fill>
    </dxf>
    <dxf>
      <fill>
        <patternFill>
          <bgColor indexed="40"/>
        </patternFill>
      </fill>
    </dxf>
    <dxf>
      <fill>
        <patternFill>
          <bgColor theme="0"/>
        </patternFill>
      </fill>
    </dxf>
    <dxf>
      <fill>
        <patternFill>
          <bgColor indexed="40"/>
        </patternFill>
      </fill>
    </dxf>
    <dxf>
      <fill>
        <patternFill>
          <bgColor rgb="FF00CCFF"/>
        </patternFill>
      </fill>
    </dxf>
    <dxf>
      <fill>
        <patternFill>
          <bgColor theme="0"/>
        </patternFill>
      </fill>
    </dxf>
    <dxf>
      <font>
        <b/>
        <i val="0"/>
      </font>
      <fill>
        <patternFill>
          <bgColor rgb="FFC0C0C0"/>
        </patternFill>
      </fill>
    </dxf>
    <dxf>
      <fill>
        <patternFill>
          <bgColor indexed="40"/>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22"/>
        </patternFill>
      </fill>
    </dxf>
    <dxf>
      <fill>
        <patternFill>
          <bgColor indexed="22"/>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14"/>
        </patternFill>
      </fill>
    </dxf>
    <dxf>
      <fill>
        <patternFill>
          <bgColor indexed="40"/>
        </patternFill>
      </fill>
    </dxf>
    <dxf>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3"/>
        </patternFill>
      </fill>
    </dxf>
    <dxf>
      <fill>
        <patternFill>
          <bgColor indexed="40"/>
        </patternFill>
      </fill>
    </dxf>
    <dxf>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13"/>
        </patternFill>
      </fill>
    </dxf>
    <dxf>
      <fill>
        <patternFill patternType="lightUp">
          <bgColor indexed="5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40"/>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ill>
        <patternFill patternType="none">
          <bgColor indexed="65"/>
        </patternFill>
      </fill>
      <border>
        <left/>
        <right/>
        <top/>
        <bottom/>
      </border>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00FF00"/>
      <color rgb="FF000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3255821</xdr:colOff>
      <xdr:row>2</xdr:row>
      <xdr:rowOff>476250</xdr:rowOff>
    </xdr:from>
    <xdr:to>
      <xdr:col>2</xdr:col>
      <xdr:colOff>7689276</xdr:colOff>
      <xdr:row>2</xdr:row>
      <xdr:rowOff>1676400</xdr:rowOff>
    </xdr:to>
    <xdr:sp macro="" textlink="">
      <xdr:nvSpPr>
        <xdr:cNvPr id="17411" name="Text Box 3">
          <a:extLst>
            <a:ext uri="{FF2B5EF4-FFF2-40B4-BE49-F238E27FC236}">
              <a16:creationId xmlns:a16="http://schemas.microsoft.com/office/drawing/2014/main" id="{00000000-0008-0000-0300-000003440000}"/>
            </a:ext>
          </a:extLst>
        </xdr:cNvPr>
        <xdr:cNvSpPr txBox="1">
          <a:spLocks noChangeArrowheads="1"/>
        </xdr:cNvSpPr>
      </xdr:nvSpPr>
      <xdr:spPr bwMode="auto">
        <a:xfrm>
          <a:off x="4779821" y="1446068"/>
          <a:ext cx="4433455" cy="1200150"/>
        </a:xfrm>
        <a:prstGeom prst="rect">
          <a:avLst/>
        </a:prstGeom>
        <a:solidFill>
          <a:srgbClr val="FFFFFF"/>
        </a:solidFill>
        <a:ln w="9525">
          <a:solidFill>
            <a:srgbClr val="000000"/>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p>
        <a:p>
          <a:pPr algn="ctr" rtl="0">
            <a:defRPr sz="1000"/>
          </a:pPr>
          <a:r>
            <a:rPr lang="en-GB" sz="2800" b="1" i="0" u="none" strike="noStrike" baseline="0">
              <a:solidFill>
                <a:srgbClr val="000000"/>
              </a:solidFill>
              <a:latin typeface="Arial"/>
              <a:cs typeface="Arial"/>
            </a:rPr>
            <a:t>Office - Offshore Supply</a:t>
          </a:r>
        </a:p>
      </xdr:txBody>
    </xdr:sp>
    <xdr:clientData/>
  </xdr:twoCellAnchor>
  <xdr:twoCellAnchor>
    <xdr:from>
      <xdr:col>2</xdr:col>
      <xdr:colOff>83820</xdr:colOff>
      <xdr:row>2</xdr:row>
      <xdr:rowOff>114300</xdr:rowOff>
    </xdr:from>
    <xdr:to>
      <xdr:col>2</xdr:col>
      <xdr:colOff>2659380</xdr:colOff>
      <xdr:row>2</xdr:row>
      <xdr:rowOff>1981200</xdr:rowOff>
    </xdr:to>
    <xdr:pic>
      <xdr:nvPicPr>
        <xdr:cNvPr id="17454" name="Picture 10" descr="GA_logo">
          <a:extLst>
            <a:ext uri="{FF2B5EF4-FFF2-40B4-BE49-F238E27FC236}">
              <a16:creationId xmlns:a16="http://schemas.microsoft.com/office/drawing/2014/main" id="{00000000-0008-0000-0300-00002E4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5920" y="1082040"/>
          <a:ext cx="257556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xdr:colOff>
      <xdr:row>2</xdr:row>
      <xdr:rowOff>91440</xdr:rowOff>
    </xdr:from>
    <xdr:to>
      <xdr:col>2</xdr:col>
      <xdr:colOff>2651760</xdr:colOff>
      <xdr:row>2</xdr:row>
      <xdr:rowOff>1973580</xdr:rowOff>
    </xdr:to>
    <xdr:pic>
      <xdr:nvPicPr>
        <xdr:cNvPr id="26720" name="Picture 1" descr="GA_logo">
          <a:extLst>
            <a:ext uri="{FF2B5EF4-FFF2-40B4-BE49-F238E27FC236}">
              <a16:creationId xmlns:a16="http://schemas.microsoft.com/office/drawing/2014/main" id="{00000000-0008-0000-0500-00006068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0220" y="1059180"/>
          <a:ext cx="2590800" cy="188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3290455</xdr:colOff>
      <xdr:row>2</xdr:row>
      <xdr:rowOff>438150</xdr:rowOff>
    </xdr:from>
    <xdr:to>
      <xdr:col>2</xdr:col>
      <xdr:colOff>7879775</xdr:colOff>
      <xdr:row>2</xdr:row>
      <xdr:rowOff>1657350</xdr:rowOff>
    </xdr:to>
    <xdr:sp macro="" textlink="">
      <xdr:nvSpPr>
        <xdr:cNvPr id="26626" name="Text Box 2">
          <a:extLst>
            <a:ext uri="{FF2B5EF4-FFF2-40B4-BE49-F238E27FC236}">
              <a16:creationId xmlns:a16="http://schemas.microsoft.com/office/drawing/2014/main" id="{00000000-0008-0000-0500-000002680000}"/>
            </a:ext>
          </a:extLst>
        </xdr:cNvPr>
        <xdr:cNvSpPr txBox="1">
          <a:spLocks noChangeArrowheads="1"/>
        </xdr:cNvSpPr>
      </xdr:nvSpPr>
      <xdr:spPr bwMode="auto">
        <a:xfrm>
          <a:off x="4935682" y="1407968"/>
          <a:ext cx="4589320"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Offshore Supply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xdr:colOff>
      <xdr:row>2</xdr:row>
      <xdr:rowOff>99060</xdr:rowOff>
    </xdr:from>
    <xdr:to>
      <xdr:col>2</xdr:col>
      <xdr:colOff>2606040</xdr:colOff>
      <xdr:row>2</xdr:row>
      <xdr:rowOff>1965960</xdr:rowOff>
    </xdr:to>
    <xdr:pic>
      <xdr:nvPicPr>
        <xdr:cNvPr id="29712" name="Picture 5" descr="GA_logo">
          <a:extLst>
            <a:ext uri="{FF2B5EF4-FFF2-40B4-BE49-F238E27FC236}">
              <a16:creationId xmlns:a16="http://schemas.microsoft.com/office/drawing/2014/main" id="{00000000-0008-0000-0600-0000107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0" y="1066800"/>
          <a:ext cx="25527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5.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R2240"/>
  <sheetViews>
    <sheetView tabSelected="1" zoomScale="50" zoomScaleNormal="50" zoomScaleSheetLayoutView="50" workbookViewId="0">
      <pane ySplit="3" topLeftCell="A4" activePane="bottomLeft" state="frozen"/>
      <selection pane="bottomLeft" activeCell="Z1" sqref="Z1"/>
    </sheetView>
  </sheetViews>
  <sheetFormatPr defaultColWidth="9.140625" defaultRowHeight="15" x14ac:dyDescent="0.2"/>
  <cols>
    <col min="1" max="1" width="9.140625" style="79"/>
    <col min="2" max="2" width="13.7109375" style="87" customWidth="1"/>
    <col min="3" max="3" width="123.140625" style="15" customWidth="1"/>
    <col min="4" max="6" width="6.140625" style="79" customWidth="1"/>
    <col min="7" max="7" width="5.7109375" style="79" customWidth="1"/>
    <col min="8" max="23" width="6.140625" style="79" customWidth="1"/>
    <col min="24" max="24" width="6.28515625" style="79" customWidth="1"/>
    <col min="25" max="25" width="5.7109375" style="78" hidden="1" customWidth="1"/>
    <col min="26" max="26" width="5.7109375" style="78" customWidth="1"/>
    <col min="27" max="28" width="9.140625" style="559"/>
    <col min="29" max="74" width="9.140625" style="344"/>
    <col min="75" max="122" width="9.140625" style="78"/>
    <col min="123" max="16384" width="9.140625" style="79"/>
  </cols>
  <sheetData>
    <row r="1" spans="1:122" ht="45" customHeight="1" thickBot="1" x14ac:dyDescent="0.25">
      <c r="A1" s="357" t="s">
        <v>66</v>
      </c>
      <c r="B1" s="358"/>
      <c r="C1" s="357"/>
      <c r="D1" s="359" t="s">
        <v>409</v>
      </c>
      <c r="E1" s="357"/>
      <c r="F1" s="357"/>
      <c r="G1" s="357"/>
      <c r="H1" s="357"/>
      <c r="I1" s="357"/>
      <c r="J1" s="357"/>
      <c r="K1" s="357"/>
      <c r="L1" s="357"/>
      <c r="M1" s="357"/>
      <c r="N1" s="357"/>
      <c r="O1" s="357"/>
      <c r="P1" s="357"/>
      <c r="Q1" s="357"/>
      <c r="R1" s="357"/>
      <c r="S1" s="357"/>
      <c r="T1" s="357"/>
      <c r="U1" s="357"/>
      <c r="V1" s="357"/>
      <c r="W1" s="357"/>
      <c r="X1" s="360" t="s">
        <v>410</v>
      </c>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row>
    <row r="2" spans="1:122" s="15" customFormat="1" ht="31.7" customHeight="1" thickBot="1" x14ac:dyDescent="0.25">
      <c r="A2" s="754" t="s">
        <v>1096</v>
      </c>
      <c r="B2" s="755"/>
      <c r="C2" s="755"/>
      <c r="D2" s="755"/>
      <c r="E2" s="755"/>
      <c r="F2" s="755"/>
      <c r="G2" s="755"/>
      <c r="H2" s="755"/>
      <c r="I2" s="755"/>
      <c r="J2" s="755"/>
      <c r="K2" s="755"/>
      <c r="L2" s="755"/>
      <c r="M2" s="755"/>
      <c r="N2" s="755"/>
      <c r="O2" s="755"/>
      <c r="P2" s="755"/>
      <c r="Q2" s="755"/>
      <c r="R2" s="755"/>
      <c r="S2" s="755"/>
      <c r="T2" s="755"/>
      <c r="U2" s="755"/>
      <c r="V2" s="755"/>
      <c r="W2" s="755"/>
      <c r="X2" s="756"/>
      <c r="Y2" s="54"/>
      <c r="Z2" s="54"/>
      <c r="AA2" s="559"/>
      <c r="AB2" s="559"/>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row>
    <row r="3" spans="1:122" ht="161.44999999999999" customHeight="1" thickBot="1" x14ac:dyDescent="0.25">
      <c r="A3" s="477" t="s">
        <v>155</v>
      </c>
      <c r="B3" s="417" t="s">
        <v>20</v>
      </c>
      <c r="C3" s="77" t="s">
        <v>372</v>
      </c>
      <c r="D3" s="343" t="s">
        <v>439</v>
      </c>
      <c r="E3" s="89" t="s">
        <v>373</v>
      </c>
      <c r="F3" s="88" t="s">
        <v>81</v>
      </c>
      <c r="G3" s="89" t="s">
        <v>373</v>
      </c>
      <c r="H3" s="88" t="s">
        <v>219</v>
      </c>
      <c r="I3" s="89" t="s">
        <v>373</v>
      </c>
      <c r="J3" s="88" t="s">
        <v>82</v>
      </c>
      <c r="K3" s="89" t="s">
        <v>373</v>
      </c>
      <c r="L3" s="88" t="s">
        <v>218</v>
      </c>
      <c r="M3" s="89" t="s">
        <v>373</v>
      </c>
      <c r="N3" s="88" t="s">
        <v>83</v>
      </c>
      <c r="O3" s="89" t="s">
        <v>373</v>
      </c>
      <c r="P3" s="88" t="s">
        <v>217</v>
      </c>
      <c r="Q3" s="89" t="s">
        <v>373</v>
      </c>
      <c r="R3" s="88" t="s">
        <v>214</v>
      </c>
      <c r="S3" s="89" t="s">
        <v>373</v>
      </c>
      <c r="T3" s="88" t="s">
        <v>215</v>
      </c>
      <c r="U3" s="89" t="s">
        <v>373</v>
      </c>
      <c r="V3" s="88" t="s">
        <v>216</v>
      </c>
      <c r="W3" s="89" t="s">
        <v>373</v>
      </c>
      <c r="X3" s="478" t="s">
        <v>163</v>
      </c>
    </row>
    <row r="4" spans="1:122" ht="33" customHeight="1" thickBot="1" x14ac:dyDescent="0.35">
      <c r="A4" s="479"/>
      <c r="B4" s="416" t="s">
        <v>195</v>
      </c>
      <c r="C4" s="757" t="s">
        <v>351</v>
      </c>
      <c r="D4" s="758"/>
      <c r="E4" s="758"/>
      <c r="F4" s="758"/>
      <c r="G4" s="758"/>
      <c r="H4" s="758"/>
      <c r="I4" s="758"/>
      <c r="J4" s="758"/>
      <c r="K4" s="758"/>
      <c r="L4" s="758"/>
      <c r="M4" s="758"/>
      <c r="N4" s="758"/>
      <c r="O4" s="758"/>
      <c r="P4" s="758"/>
      <c r="Q4" s="758"/>
      <c r="R4" s="758"/>
      <c r="S4" s="758"/>
      <c r="T4" s="758"/>
      <c r="U4" s="758"/>
      <c r="V4" s="758"/>
      <c r="W4" s="758"/>
      <c r="X4" s="746"/>
    </row>
    <row r="5" spans="1:122" s="81" customFormat="1" ht="30" customHeight="1" thickBot="1" x14ac:dyDescent="0.35">
      <c r="A5" s="410"/>
      <c r="B5" s="263" t="s">
        <v>196</v>
      </c>
      <c r="C5" s="90" t="s">
        <v>431</v>
      </c>
      <c r="D5" s="85"/>
      <c r="E5" s="91"/>
      <c r="F5" s="85" t="s">
        <v>432</v>
      </c>
      <c r="G5" s="92"/>
      <c r="H5" s="93" t="s">
        <v>432</v>
      </c>
      <c r="I5" s="91"/>
      <c r="J5" s="85" t="s">
        <v>432</v>
      </c>
      <c r="K5" s="92"/>
      <c r="L5" s="93" t="s">
        <v>432</v>
      </c>
      <c r="M5" s="91"/>
      <c r="N5" s="85" t="s">
        <v>432</v>
      </c>
      <c r="O5" s="92"/>
      <c r="P5" s="93" t="s">
        <v>432</v>
      </c>
      <c r="Q5" s="91"/>
      <c r="R5" s="94"/>
      <c r="S5" s="92"/>
      <c r="T5" s="85" t="s">
        <v>432</v>
      </c>
      <c r="U5" s="91"/>
      <c r="V5" s="85" t="s">
        <v>432</v>
      </c>
      <c r="W5" s="91"/>
      <c r="X5" s="480"/>
      <c r="Y5" s="80"/>
      <c r="Z5" s="80"/>
      <c r="AA5" s="560"/>
      <c r="AB5" s="560"/>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row>
    <row r="6" spans="1:122" s="81" customFormat="1" ht="27.95" customHeight="1" thickBot="1" x14ac:dyDescent="0.25">
      <c r="A6" s="410"/>
      <c r="B6" s="271" t="s">
        <v>44</v>
      </c>
      <c r="C6" s="135" t="s">
        <v>174</v>
      </c>
      <c r="D6" s="722"/>
      <c r="E6" s="723"/>
      <c r="F6" s="722"/>
      <c r="G6" s="723"/>
      <c r="H6" s="722"/>
      <c r="I6" s="723"/>
      <c r="J6" s="722"/>
      <c r="K6" s="723"/>
      <c r="L6" s="722"/>
      <c r="M6" s="723"/>
      <c r="N6" s="722"/>
      <c r="O6" s="723"/>
      <c r="P6" s="722"/>
      <c r="Q6" s="723"/>
      <c r="R6" s="722"/>
      <c r="S6" s="723"/>
      <c r="T6" s="722"/>
      <c r="U6" s="723"/>
      <c r="V6" s="722"/>
      <c r="W6" s="730"/>
      <c r="X6" s="411"/>
      <c r="Y6" s="80">
        <f>COUNTIF(D6:W6,"a")+COUNTIF(D6:W6,"s")</f>
        <v>0</v>
      </c>
      <c r="Z6" s="226"/>
      <c r="AA6" s="560"/>
      <c r="AB6" s="560"/>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row>
    <row r="7" spans="1:122" s="81" customFormat="1" ht="30" customHeight="1" thickBot="1" x14ac:dyDescent="0.5">
      <c r="A7" s="410"/>
      <c r="B7" s="263" t="s">
        <v>197</v>
      </c>
      <c r="C7" s="18" t="s">
        <v>297</v>
      </c>
      <c r="D7" s="48"/>
      <c r="E7" s="95"/>
      <c r="F7" s="49" t="s">
        <v>432</v>
      </c>
      <c r="G7" s="96"/>
      <c r="H7" s="48" t="s">
        <v>432</v>
      </c>
      <c r="I7" s="95"/>
      <c r="J7" s="49" t="s">
        <v>432</v>
      </c>
      <c r="K7" s="96"/>
      <c r="L7" s="48" t="s">
        <v>432</v>
      </c>
      <c r="M7" s="97"/>
      <c r="N7" s="49" t="s">
        <v>432</v>
      </c>
      <c r="O7" s="98"/>
      <c r="P7" s="48" t="s">
        <v>432</v>
      </c>
      <c r="Q7" s="95"/>
      <c r="R7" s="49"/>
      <c r="S7" s="96"/>
      <c r="T7" s="99"/>
      <c r="U7" s="95"/>
      <c r="V7" s="98"/>
      <c r="W7" s="96"/>
      <c r="X7" s="412"/>
      <c r="Y7" s="80"/>
      <c r="Z7" s="80"/>
      <c r="AA7" s="560"/>
      <c r="AB7" s="560"/>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row>
    <row r="8" spans="1:122" s="81" customFormat="1" ht="45" customHeight="1" x14ac:dyDescent="0.2">
      <c r="A8" s="410"/>
      <c r="B8" s="290" t="s">
        <v>45</v>
      </c>
      <c r="C8" s="136" t="s">
        <v>154</v>
      </c>
      <c r="D8" s="728"/>
      <c r="E8" s="729"/>
      <c r="F8" s="728"/>
      <c r="G8" s="729"/>
      <c r="H8" s="728"/>
      <c r="I8" s="729"/>
      <c r="J8" s="728"/>
      <c r="K8" s="729"/>
      <c r="L8" s="728"/>
      <c r="M8" s="729"/>
      <c r="N8" s="728"/>
      <c r="O8" s="729"/>
      <c r="P8" s="728"/>
      <c r="Q8" s="729"/>
      <c r="R8" s="728"/>
      <c r="S8" s="729"/>
      <c r="T8" s="728"/>
      <c r="U8" s="729"/>
      <c r="V8" s="728"/>
      <c r="W8" s="731"/>
      <c r="X8" s="411"/>
      <c r="Y8" s="80">
        <f>COUNTIF(D8:W8,"a")+COUNTIF(D8:W8,"s")</f>
        <v>0</v>
      </c>
      <c r="Z8" s="226"/>
      <c r="AA8" s="560"/>
      <c r="AB8" s="560"/>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row>
    <row r="9" spans="1:122" s="81" customFormat="1" ht="27.95" customHeight="1" x14ac:dyDescent="0.2">
      <c r="A9" s="410"/>
      <c r="B9" s="292" t="s">
        <v>302</v>
      </c>
      <c r="C9" s="137" t="s">
        <v>123</v>
      </c>
      <c r="D9" s="726"/>
      <c r="E9" s="727"/>
      <c r="F9" s="726"/>
      <c r="G9" s="727"/>
      <c r="H9" s="726"/>
      <c r="I9" s="727"/>
      <c r="J9" s="726"/>
      <c r="K9" s="727"/>
      <c r="L9" s="726"/>
      <c r="M9" s="727"/>
      <c r="N9" s="726"/>
      <c r="O9" s="727"/>
      <c r="P9" s="726"/>
      <c r="Q9" s="727"/>
      <c r="R9" s="726"/>
      <c r="S9" s="727"/>
      <c r="T9" s="726"/>
      <c r="U9" s="727"/>
      <c r="V9" s="726"/>
      <c r="W9" s="732"/>
      <c r="X9" s="411"/>
      <c r="Y9" s="80">
        <f>COUNTIF(D9:W9,"a")+COUNTIF(D9:W9,"s")</f>
        <v>0</v>
      </c>
      <c r="Z9" s="226"/>
      <c r="AA9" s="560"/>
      <c r="AB9" s="560"/>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row>
    <row r="10" spans="1:122" s="81" customFormat="1" ht="45" customHeight="1" thickBot="1" x14ac:dyDescent="0.25">
      <c r="A10" s="410"/>
      <c r="B10" s="312" t="s">
        <v>303</v>
      </c>
      <c r="C10" s="141" t="s">
        <v>153</v>
      </c>
      <c r="D10" s="724"/>
      <c r="E10" s="725"/>
      <c r="F10" s="724"/>
      <c r="G10" s="725"/>
      <c r="H10" s="724"/>
      <c r="I10" s="725"/>
      <c r="J10" s="724"/>
      <c r="K10" s="725"/>
      <c r="L10" s="724"/>
      <c r="M10" s="725"/>
      <c r="N10" s="724"/>
      <c r="O10" s="725"/>
      <c r="P10" s="724"/>
      <c r="Q10" s="725"/>
      <c r="R10" s="724"/>
      <c r="S10" s="725"/>
      <c r="T10" s="724"/>
      <c r="U10" s="725"/>
      <c r="V10" s="724"/>
      <c r="W10" s="733"/>
      <c r="X10" s="411"/>
      <c r="Y10" s="80">
        <f>COUNTIF(D10:W10,"a")+COUNTIF(D10:W10,"s")</f>
        <v>0</v>
      </c>
      <c r="Z10" s="226"/>
      <c r="AA10" s="560"/>
      <c r="AB10" s="560"/>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row>
    <row r="11" spans="1:122" s="81" customFormat="1" ht="30" customHeight="1" thickBot="1" x14ac:dyDescent="0.5">
      <c r="A11" s="410"/>
      <c r="B11" s="263" t="s">
        <v>200</v>
      </c>
      <c r="C11" s="18" t="s">
        <v>419</v>
      </c>
      <c r="D11" s="48"/>
      <c r="E11" s="95"/>
      <c r="F11" s="49" t="s">
        <v>432</v>
      </c>
      <c r="G11" s="96"/>
      <c r="H11" s="48" t="s">
        <v>432</v>
      </c>
      <c r="I11" s="95"/>
      <c r="J11" s="49" t="s">
        <v>432</v>
      </c>
      <c r="K11" s="96"/>
      <c r="L11" s="48" t="s">
        <v>432</v>
      </c>
      <c r="M11" s="95"/>
      <c r="N11" s="49" t="s">
        <v>432</v>
      </c>
      <c r="O11" s="96"/>
      <c r="P11" s="48" t="s">
        <v>432</v>
      </c>
      <c r="Q11" s="95"/>
      <c r="R11" s="49"/>
      <c r="S11" s="96"/>
      <c r="T11" s="48" t="s">
        <v>432</v>
      </c>
      <c r="U11" s="95"/>
      <c r="V11" s="49" t="s">
        <v>432</v>
      </c>
      <c r="W11" s="96"/>
      <c r="X11" s="412"/>
      <c r="Y11" s="80"/>
      <c r="Z11" s="80"/>
      <c r="AA11" s="560"/>
      <c r="AB11" s="560"/>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row>
    <row r="12" spans="1:122" s="81" customFormat="1" ht="45" customHeight="1" x14ac:dyDescent="0.2">
      <c r="A12" s="410"/>
      <c r="B12" s="290" t="s">
        <v>46</v>
      </c>
      <c r="C12" s="158" t="s">
        <v>152</v>
      </c>
      <c r="D12" s="728"/>
      <c r="E12" s="729"/>
      <c r="F12" s="728"/>
      <c r="G12" s="729"/>
      <c r="H12" s="728"/>
      <c r="I12" s="729"/>
      <c r="J12" s="728"/>
      <c r="K12" s="729"/>
      <c r="L12" s="728"/>
      <c r="M12" s="729"/>
      <c r="N12" s="728"/>
      <c r="O12" s="729"/>
      <c r="P12" s="728"/>
      <c r="Q12" s="729"/>
      <c r="R12" s="728"/>
      <c r="S12" s="729"/>
      <c r="T12" s="728"/>
      <c r="U12" s="729"/>
      <c r="V12" s="728"/>
      <c r="W12" s="731"/>
      <c r="X12" s="411"/>
      <c r="Y12" s="80">
        <f>COUNTIF(D12:W12,"a")+COUNTIF(D12:W12,"s")</f>
        <v>0</v>
      </c>
      <c r="Z12" s="226"/>
      <c r="AA12" s="560"/>
      <c r="AB12" s="560"/>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row>
    <row r="13" spans="1:122" s="81" customFormat="1" ht="45" customHeight="1" x14ac:dyDescent="0.2">
      <c r="A13" s="410"/>
      <c r="B13" s="292" t="s">
        <v>47</v>
      </c>
      <c r="C13" s="140" t="s">
        <v>21</v>
      </c>
      <c r="D13" s="726"/>
      <c r="E13" s="727"/>
      <c r="F13" s="726"/>
      <c r="G13" s="727"/>
      <c r="H13" s="726"/>
      <c r="I13" s="727"/>
      <c r="J13" s="726"/>
      <c r="K13" s="727"/>
      <c r="L13" s="726"/>
      <c r="M13" s="727"/>
      <c r="N13" s="726"/>
      <c r="O13" s="727"/>
      <c r="P13" s="726"/>
      <c r="Q13" s="727"/>
      <c r="R13" s="726"/>
      <c r="S13" s="727"/>
      <c r="T13" s="726"/>
      <c r="U13" s="727"/>
      <c r="V13" s="726"/>
      <c r="W13" s="732"/>
      <c r="X13" s="411"/>
      <c r="Y13" s="80">
        <f>COUNTIF(D13:W13,"a")+COUNTIF(D13:W13,"s")</f>
        <v>0</v>
      </c>
      <c r="Z13" s="226"/>
      <c r="AA13" s="560"/>
      <c r="AB13" s="560"/>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row>
    <row r="14" spans="1:122" s="81" customFormat="1" ht="27.95" customHeight="1" x14ac:dyDescent="0.2">
      <c r="A14" s="410"/>
      <c r="B14" s="292" t="s">
        <v>304</v>
      </c>
      <c r="C14" s="137" t="s">
        <v>262</v>
      </c>
      <c r="D14" s="726"/>
      <c r="E14" s="727"/>
      <c r="F14" s="726"/>
      <c r="G14" s="727"/>
      <c r="H14" s="726"/>
      <c r="I14" s="727"/>
      <c r="J14" s="726"/>
      <c r="K14" s="727"/>
      <c r="L14" s="726"/>
      <c r="M14" s="727"/>
      <c r="N14" s="726"/>
      <c r="O14" s="727"/>
      <c r="P14" s="726"/>
      <c r="Q14" s="727"/>
      <c r="R14" s="726"/>
      <c r="S14" s="727"/>
      <c r="T14" s="726"/>
      <c r="U14" s="727"/>
      <c r="V14" s="726"/>
      <c r="W14" s="732"/>
      <c r="X14" s="411"/>
      <c r="Y14" s="80">
        <f>COUNTIF(D14:W14,"a")+COUNTIF(D14:W14,"s")</f>
        <v>0</v>
      </c>
      <c r="Z14" s="226"/>
      <c r="AA14" s="560"/>
      <c r="AB14" s="560"/>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row>
    <row r="15" spans="1:122" s="81" customFormat="1" ht="27.95" customHeight="1" thickBot="1" x14ac:dyDescent="0.25">
      <c r="A15" s="410"/>
      <c r="B15" s="292" t="s">
        <v>305</v>
      </c>
      <c r="C15" s="138" t="s">
        <v>263</v>
      </c>
      <c r="D15" s="724"/>
      <c r="E15" s="725"/>
      <c r="F15" s="724"/>
      <c r="G15" s="725"/>
      <c r="H15" s="724"/>
      <c r="I15" s="725"/>
      <c r="J15" s="724"/>
      <c r="K15" s="725"/>
      <c r="L15" s="724"/>
      <c r="M15" s="725"/>
      <c r="N15" s="724"/>
      <c r="O15" s="725"/>
      <c r="P15" s="724"/>
      <c r="Q15" s="725"/>
      <c r="R15" s="724"/>
      <c r="S15" s="725"/>
      <c r="T15" s="724"/>
      <c r="U15" s="725"/>
      <c r="V15" s="724"/>
      <c r="W15" s="733"/>
      <c r="X15" s="411"/>
      <c r="Y15" s="80">
        <f>COUNTIF(D15:W15,"a")+COUNTIF(D15:W15,"s")</f>
        <v>0</v>
      </c>
      <c r="Z15" s="226"/>
      <c r="AA15" s="560"/>
      <c r="AB15" s="560"/>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row>
    <row r="16" spans="1:122" s="81" customFormat="1" ht="30" customHeight="1" thickBot="1" x14ac:dyDescent="0.5">
      <c r="A16" s="410"/>
      <c r="B16" s="263" t="s">
        <v>199</v>
      </c>
      <c r="C16" s="18" t="s">
        <v>175</v>
      </c>
      <c r="D16" s="48" t="s">
        <v>432</v>
      </c>
      <c r="E16" s="95"/>
      <c r="F16" s="49" t="s">
        <v>432</v>
      </c>
      <c r="G16" s="96"/>
      <c r="H16" s="99"/>
      <c r="I16" s="95"/>
      <c r="J16" s="100"/>
      <c r="K16" s="96"/>
      <c r="L16" s="99"/>
      <c r="M16" s="95"/>
      <c r="N16" s="100"/>
      <c r="O16" s="96"/>
      <c r="P16" s="99"/>
      <c r="Q16" s="95"/>
      <c r="R16" s="100"/>
      <c r="S16" s="96"/>
      <c r="T16" s="99"/>
      <c r="U16" s="95"/>
      <c r="V16" s="98"/>
      <c r="W16" s="96"/>
      <c r="X16" s="412"/>
      <c r="Y16" s="80"/>
      <c r="Z16" s="80"/>
      <c r="AA16" s="560"/>
      <c r="AB16" s="560"/>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row>
    <row r="17" spans="1:122" s="81" customFormat="1" ht="27.95" customHeight="1" x14ac:dyDescent="0.2">
      <c r="A17" s="410"/>
      <c r="B17" s="292" t="s">
        <v>306</v>
      </c>
      <c r="C17" s="139" t="s">
        <v>307</v>
      </c>
      <c r="D17" s="728"/>
      <c r="E17" s="729"/>
      <c r="F17" s="728"/>
      <c r="G17" s="729"/>
      <c r="H17" s="728"/>
      <c r="I17" s="729"/>
      <c r="J17" s="728"/>
      <c r="K17" s="729"/>
      <c r="L17" s="728"/>
      <c r="M17" s="729"/>
      <c r="N17" s="728"/>
      <c r="O17" s="729"/>
      <c r="P17" s="728"/>
      <c r="Q17" s="729"/>
      <c r="R17" s="728"/>
      <c r="S17" s="729"/>
      <c r="T17" s="728"/>
      <c r="U17" s="729"/>
      <c r="V17" s="728"/>
      <c r="W17" s="731"/>
      <c r="X17" s="411"/>
      <c r="Y17" s="80">
        <f>COUNTIF(D17:W17,"a")+COUNTIF(D17:W17,"s")</f>
        <v>0</v>
      </c>
      <c r="Z17" s="226"/>
      <c r="AA17" s="560"/>
      <c r="AB17" s="560"/>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row>
    <row r="18" spans="1:122" s="81" customFormat="1" ht="67.7" customHeight="1" thickBot="1" x14ac:dyDescent="0.25">
      <c r="A18" s="410"/>
      <c r="B18" s="312" t="s">
        <v>48</v>
      </c>
      <c r="C18" s="141" t="s">
        <v>356</v>
      </c>
      <c r="D18" s="724"/>
      <c r="E18" s="725"/>
      <c r="F18" s="724"/>
      <c r="G18" s="725"/>
      <c r="H18" s="724"/>
      <c r="I18" s="725"/>
      <c r="J18" s="724"/>
      <c r="K18" s="725"/>
      <c r="L18" s="724"/>
      <c r="M18" s="725"/>
      <c r="N18" s="724"/>
      <c r="O18" s="725"/>
      <c r="P18" s="724"/>
      <c r="Q18" s="725"/>
      <c r="R18" s="724"/>
      <c r="S18" s="725"/>
      <c r="T18" s="724"/>
      <c r="U18" s="725"/>
      <c r="V18" s="724"/>
      <c r="W18" s="733"/>
      <c r="X18" s="411"/>
      <c r="Y18" s="80">
        <f>COUNTIF(D18:W18,"a")+COUNTIF(D18:W18,"s")</f>
        <v>0</v>
      </c>
      <c r="Z18" s="226"/>
      <c r="AA18" s="560"/>
      <c r="AB18" s="560"/>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row>
    <row r="19" spans="1:122" s="81" customFormat="1" ht="30" customHeight="1" thickBot="1" x14ac:dyDescent="0.5">
      <c r="A19" s="410"/>
      <c r="B19" s="263" t="s">
        <v>198</v>
      </c>
      <c r="C19" s="23" t="s">
        <v>414</v>
      </c>
      <c r="D19" s="48"/>
      <c r="E19" s="101"/>
      <c r="F19" s="49" t="s">
        <v>432</v>
      </c>
      <c r="G19" s="102"/>
      <c r="H19" s="48" t="s">
        <v>432</v>
      </c>
      <c r="I19" s="101"/>
      <c r="J19" s="49" t="s">
        <v>432</v>
      </c>
      <c r="K19" s="102"/>
      <c r="L19" s="48" t="s">
        <v>432</v>
      </c>
      <c r="M19" s="101"/>
      <c r="N19" s="49" t="s">
        <v>432</v>
      </c>
      <c r="O19" s="102"/>
      <c r="P19" s="48" t="s">
        <v>432</v>
      </c>
      <c r="Q19" s="101"/>
      <c r="R19" s="49"/>
      <c r="S19" s="102"/>
      <c r="T19" s="48"/>
      <c r="U19" s="101"/>
      <c r="V19" s="49" t="s">
        <v>432</v>
      </c>
      <c r="W19" s="96"/>
      <c r="X19" s="412"/>
      <c r="Y19" s="80"/>
      <c r="Z19" s="80"/>
      <c r="AA19" s="560"/>
      <c r="AB19" s="560"/>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row>
    <row r="20" spans="1:122" s="81" customFormat="1" ht="27.95" customHeight="1" x14ac:dyDescent="0.2">
      <c r="A20" s="410"/>
      <c r="B20" s="290" t="s">
        <v>436</v>
      </c>
      <c r="C20" s="142" t="s">
        <v>437</v>
      </c>
      <c r="D20" s="728"/>
      <c r="E20" s="729"/>
      <c r="F20" s="728"/>
      <c r="G20" s="729"/>
      <c r="H20" s="728"/>
      <c r="I20" s="729"/>
      <c r="J20" s="728"/>
      <c r="K20" s="729"/>
      <c r="L20" s="728"/>
      <c r="M20" s="729"/>
      <c r="N20" s="728"/>
      <c r="O20" s="729"/>
      <c r="P20" s="728"/>
      <c r="Q20" s="729"/>
      <c r="R20" s="728"/>
      <c r="S20" s="729"/>
      <c r="T20" s="728"/>
      <c r="U20" s="729"/>
      <c r="V20" s="728"/>
      <c r="W20" s="731"/>
      <c r="X20" s="411"/>
      <c r="Y20" s="80">
        <f>COUNTIF(D20:W20,"a")+COUNTIF(D20:W20,"s")</f>
        <v>0</v>
      </c>
      <c r="Z20" s="226"/>
      <c r="AA20" s="560"/>
      <c r="AB20" s="560"/>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row>
    <row r="21" spans="1:122" s="81" customFormat="1" ht="45" customHeight="1" x14ac:dyDescent="0.2">
      <c r="A21" s="410"/>
      <c r="B21" s="292" t="s">
        <v>308</v>
      </c>
      <c r="C21" s="140" t="s">
        <v>88</v>
      </c>
      <c r="D21" s="726"/>
      <c r="E21" s="727"/>
      <c r="F21" s="726"/>
      <c r="G21" s="727"/>
      <c r="H21" s="726"/>
      <c r="I21" s="727"/>
      <c r="J21" s="726"/>
      <c r="K21" s="727"/>
      <c r="L21" s="726"/>
      <c r="M21" s="727"/>
      <c r="N21" s="726"/>
      <c r="O21" s="727"/>
      <c r="P21" s="726"/>
      <c r="Q21" s="727"/>
      <c r="R21" s="726"/>
      <c r="S21" s="727"/>
      <c r="T21" s="726"/>
      <c r="U21" s="727"/>
      <c r="V21" s="726"/>
      <c r="W21" s="732"/>
      <c r="X21" s="411"/>
      <c r="Y21" s="80">
        <f>COUNTIF(D21:W21,"a")+COUNTIF(D21:W21,"s")</f>
        <v>0</v>
      </c>
      <c r="Z21" s="226"/>
      <c r="AA21" s="560"/>
      <c r="AB21" s="560"/>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row>
    <row r="22" spans="1:122" s="81" customFormat="1" ht="27.95" customHeight="1" thickBot="1" x14ac:dyDescent="0.25">
      <c r="A22" s="481"/>
      <c r="B22" s="324" t="s">
        <v>309</v>
      </c>
      <c r="C22" s="413" t="s">
        <v>37</v>
      </c>
      <c r="D22" s="724"/>
      <c r="E22" s="725"/>
      <c r="F22" s="724"/>
      <c r="G22" s="725"/>
      <c r="H22" s="724"/>
      <c r="I22" s="725"/>
      <c r="J22" s="724"/>
      <c r="K22" s="725"/>
      <c r="L22" s="724"/>
      <c r="M22" s="725"/>
      <c r="N22" s="724"/>
      <c r="O22" s="725"/>
      <c r="P22" s="724"/>
      <c r="Q22" s="725"/>
      <c r="R22" s="724"/>
      <c r="S22" s="725"/>
      <c r="T22" s="724"/>
      <c r="U22" s="725"/>
      <c r="V22" s="724"/>
      <c r="W22" s="733"/>
      <c r="X22" s="414"/>
      <c r="Y22" s="80">
        <f>COUNTIF(D22:W22,"a")+COUNTIF(D22:W22,"s")</f>
        <v>0</v>
      </c>
      <c r="Z22" s="226"/>
      <c r="AA22" s="560"/>
      <c r="AB22" s="560"/>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c r="BD22" s="315"/>
      <c r="BE22" s="315"/>
      <c r="BF22" s="315"/>
      <c r="BG22" s="315"/>
      <c r="BH22" s="315"/>
      <c r="BI22" s="315"/>
      <c r="BJ22" s="315"/>
      <c r="BK22" s="315"/>
      <c r="BL22" s="315"/>
      <c r="BM22" s="315"/>
      <c r="BN22" s="315"/>
      <c r="BO22" s="315"/>
      <c r="BP22" s="315"/>
      <c r="BQ22" s="315"/>
      <c r="BR22" s="315"/>
      <c r="BS22" s="315"/>
      <c r="BT22" s="315"/>
      <c r="BU22" s="315"/>
      <c r="BV22" s="315"/>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row>
    <row r="23" spans="1:122" s="81" customFormat="1" ht="30" customHeight="1" thickBot="1" x14ac:dyDescent="0.5">
      <c r="A23" s="479"/>
      <c r="B23" s="297">
        <v>106</v>
      </c>
      <c r="C23" s="406" t="s">
        <v>415</v>
      </c>
      <c r="D23" s="407"/>
      <c r="E23" s="408"/>
      <c r="F23" s="203" t="s">
        <v>432</v>
      </c>
      <c r="G23" s="409"/>
      <c r="H23" s="407"/>
      <c r="I23" s="408"/>
      <c r="J23" s="409"/>
      <c r="K23" s="409"/>
      <c r="L23" s="85" t="s">
        <v>432</v>
      </c>
      <c r="M23" s="408"/>
      <c r="N23" s="409"/>
      <c r="O23" s="92"/>
      <c r="P23" s="103"/>
      <c r="Q23" s="91"/>
      <c r="R23" s="94"/>
      <c r="S23" s="92"/>
      <c r="T23" s="407"/>
      <c r="U23" s="408"/>
      <c r="V23" s="409"/>
      <c r="W23" s="91"/>
      <c r="X23" s="482"/>
      <c r="Y23" s="80"/>
      <c r="Z23" s="80"/>
      <c r="AA23" s="560"/>
      <c r="AB23" s="560"/>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row>
    <row r="24" spans="1:122" s="81" customFormat="1" ht="45" customHeight="1" x14ac:dyDescent="0.2">
      <c r="A24" s="410"/>
      <c r="B24" s="290" t="s">
        <v>261</v>
      </c>
      <c r="C24" s="159" t="s">
        <v>315</v>
      </c>
      <c r="D24" s="728"/>
      <c r="E24" s="729"/>
      <c r="F24" s="728"/>
      <c r="G24" s="729"/>
      <c r="H24" s="728"/>
      <c r="I24" s="729"/>
      <c r="J24" s="728"/>
      <c r="K24" s="729"/>
      <c r="L24" s="728"/>
      <c r="M24" s="729"/>
      <c r="N24" s="728"/>
      <c r="O24" s="729"/>
      <c r="P24" s="728"/>
      <c r="Q24" s="729"/>
      <c r="R24" s="728"/>
      <c r="S24" s="729"/>
      <c r="T24" s="728"/>
      <c r="U24" s="729"/>
      <c r="V24" s="728"/>
      <c r="W24" s="731"/>
      <c r="X24" s="411"/>
      <c r="Y24" s="80">
        <f t="shared" ref="Y24:Y38" si="0">COUNTIF(D24:W24,"a")+COUNTIF(D24:W24,"s")</f>
        <v>0</v>
      </c>
      <c r="Z24" s="226"/>
      <c r="AA24" s="560"/>
      <c r="AB24" s="560"/>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row>
    <row r="25" spans="1:122" s="81" customFormat="1" ht="45" customHeight="1" x14ac:dyDescent="0.2">
      <c r="A25" s="410"/>
      <c r="B25" s="292" t="s">
        <v>38</v>
      </c>
      <c r="C25" s="160" t="s">
        <v>103</v>
      </c>
      <c r="D25" s="726"/>
      <c r="E25" s="727"/>
      <c r="F25" s="726"/>
      <c r="G25" s="727"/>
      <c r="H25" s="726"/>
      <c r="I25" s="727"/>
      <c r="J25" s="726"/>
      <c r="K25" s="727"/>
      <c r="L25" s="726"/>
      <c r="M25" s="727"/>
      <c r="N25" s="726"/>
      <c r="O25" s="727"/>
      <c r="P25" s="726"/>
      <c r="Q25" s="727"/>
      <c r="R25" s="726"/>
      <c r="S25" s="727"/>
      <c r="T25" s="726"/>
      <c r="U25" s="727"/>
      <c r="V25" s="726"/>
      <c r="W25" s="732"/>
      <c r="X25" s="411"/>
      <c r="Y25" s="80">
        <f t="shared" si="0"/>
        <v>0</v>
      </c>
      <c r="Z25" s="226"/>
      <c r="AA25" s="560"/>
      <c r="AB25" s="560"/>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row>
    <row r="26" spans="1:122" s="81" customFormat="1" ht="45" customHeight="1" x14ac:dyDescent="0.2">
      <c r="A26" s="410"/>
      <c r="B26" s="292" t="s">
        <v>364</v>
      </c>
      <c r="C26" s="161" t="s">
        <v>264</v>
      </c>
      <c r="D26" s="726"/>
      <c r="E26" s="727"/>
      <c r="F26" s="726"/>
      <c r="G26" s="727"/>
      <c r="H26" s="726"/>
      <c r="I26" s="727"/>
      <c r="J26" s="726"/>
      <c r="K26" s="727"/>
      <c r="L26" s="726"/>
      <c r="M26" s="727"/>
      <c r="N26" s="726"/>
      <c r="O26" s="727"/>
      <c r="P26" s="726"/>
      <c r="Q26" s="727"/>
      <c r="R26" s="726"/>
      <c r="S26" s="727"/>
      <c r="T26" s="726"/>
      <c r="U26" s="727"/>
      <c r="V26" s="726"/>
      <c r="W26" s="732"/>
      <c r="X26" s="411"/>
      <c r="Y26" s="80">
        <f t="shared" si="0"/>
        <v>0</v>
      </c>
      <c r="Z26" s="226"/>
      <c r="AA26" s="560"/>
      <c r="AB26" s="560"/>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row>
    <row r="27" spans="1:122" s="81" customFormat="1" ht="45" customHeight="1" x14ac:dyDescent="0.2">
      <c r="A27" s="410"/>
      <c r="B27" s="292" t="s">
        <v>77</v>
      </c>
      <c r="C27" s="161" t="s">
        <v>265</v>
      </c>
      <c r="D27" s="726"/>
      <c r="E27" s="727"/>
      <c r="F27" s="726"/>
      <c r="G27" s="727"/>
      <c r="H27" s="726"/>
      <c r="I27" s="727"/>
      <c r="J27" s="726"/>
      <c r="K27" s="727"/>
      <c r="L27" s="726"/>
      <c r="M27" s="727"/>
      <c r="N27" s="726"/>
      <c r="O27" s="727"/>
      <c r="P27" s="726"/>
      <c r="Q27" s="727"/>
      <c r="R27" s="726"/>
      <c r="S27" s="727"/>
      <c r="T27" s="726"/>
      <c r="U27" s="727"/>
      <c r="V27" s="726"/>
      <c r="W27" s="732"/>
      <c r="X27" s="411"/>
      <c r="Y27" s="80">
        <f t="shared" si="0"/>
        <v>0</v>
      </c>
      <c r="Z27" s="226"/>
      <c r="AA27" s="560"/>
      <c r="AB27" s="560"/>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row>
    <row r="28" spans="1:122" s="81" customFormat="1" ht="45" customHeight="1" x14ac:dyDescent="0.2">
      <c r="A28" s="410"/>
      <c r="B28" s="292" t="s">
        <v>365</v>
      </c>
      <c r="C28" s="161" t="s">
        <v>266</v>
      </c>
      <c r="D28" s="726"/>
      <c r="E28" s="727"/>
      <c r="F28" s="726"/>
      <c r="G28" s="727"/>
      <c r="H28" s="726"/>
      <c r="I28" s="727"/>
      <c r="J28" s="726"/>
      <c r="K28" s="727"/>
      <c r="L28" s="726"/>
      <c r="M28" s="727"/>
      <c r="N28" s="726"/>
      <c r="O28" s="727"/>
      <c r="P28" s="726"/>
      <c r="Q28" s="727"/>
      <c r="R28" s="726"/>
      <c r="S28" s="727"/>
      <c r="T28" s="726"/>
      <c r="U28" s="727"/>
      <c r="V28" s="726"/>
      <c r="W28" s="732"/>
      <c r="X28" s="411"/>
      <c r="Y28" s="80">
        <f t="shared" si="0"/>
        <v>0</v>
      </c>
      <c r="Z28" s="226"/>
      <c r="AA28" s="560"/>
      <c r="AB28" s="560"/>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row>
    <row r="29" spans="1:122" s="81" customFormat="1" ht="45" customHeight="1" x14ac:dyDescent="0.2">
      <c r="A29" s="410"/>
      <c r="B29" s="292" t="s">
        <v>78</v>
      </c>
      <c r="C29" s="161" t="s">
        <v>236</v>
      </c>
      <c r="D29" s="726"/>
      <c r="E29" s="727"/>
      <c r="F29" s="726"/>
      <c r="G29" s="727"/>
      <c r="H29" s="726"/>
      <c r="I29" s="727"/>
      <c r="J29" s="726"/>
      <c r="K29" s="727"/>
      <c r="L29" s="726"/>
      <c r="M29" s="727"/>
      <c r="N29" s="726"/>
      <c r="O29" s="727"/>
      <c r="P29" s="726"/>
      <c r="Q29" s="727"/>
      <c r="R29" s="726"/>
      <c r="S29" s="727"/>
      <c r="T29" s="726"/>
      <c r="U29" s="727"/>
      <c r="V29" s="726"/>
      <c r="W29" s="732"/>
      <c r="X29" s="411"/>
      <c r="Y29" s="80">
        <f t="shared" si="0"/>
        <v>0</v>
      </c>
      <c r="Z29" s="226"/>
      <c r="AA29" s="560"/>
      <c r="AB29" s="560"/>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row>
    <row r="30" spans="1:122" s="81" customFormat="1" ht="27.95" customHeight="1" x14ac:dyDescent="0.2">
      <c r="A30" s="410"/>
      <c r="B30" s="292" t="s">
        <v>366</v>
      </c>
      <c r="C30" s="161" t="s">
        <v>298</v>
      </c>
      <c r="D30" s="726"/>
      <c r="E30" s="727"/>
      <c r="F30" s="726"/>
      <c r="G30" s="727"/>
      <c r="H30" s="726"/>
      <c r="I30" s="727"/>
      <c r="J30" s="726"/>
      <c r="K30" s="727"/>
      <c r="L30" s="726"/>
      <c r="M30" s="727"/>
      <c r="N30" s="726"/>
      <c r="O30" s="727"/>
      <c r="P30" s="726"/>
      <c r="Q30" s="727"/>
      <c r="R30" s="726"/>
      <c r="S30" s="727"/>
      <c r="T30" s="726"/>
      <c r="U30" s="727"/>
      <c r="V30" s="726"/>
      <c r="W30" s="732"/>
      <c r="X30" s="411"/>
      <c r="Y30" s="80">
        <f t="shared" si="0"/>
        <v>0</v>
      </c>
      <c r="Z30" s="226"/>
      <c r="AA30" s="560"/>
      <c r="AB30" s="560"/>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row>
    <row r="31" spans="1:122" s="81" customFormat="1" ht="27.95" customHeight="1" x14ac:dyDescent="0.2">
      <c r="A31" s="410"/>
      <c r="B31" s="312" t="s">
        <v>131</v>
      </c>
      <c r="C31" s="141" t="s">
        <v>132</v>
      </c>
      <c r="D31" s="726"/>
      <c r="E31" s="727"/>
      <c r="F31" s="726"/>
      <c r="G31" s="727"/>
      <c r="H31" s="726"/>
      <c r="I31" s="727"/>
      <c r="J31" s="726"/>
      <c r="K31" s="727"/>
      <c r="L31" s="726"/>
      <c r="M31" s="727"/>
      <c r="N31" s="726"/>
      <c r="O31" s="727"/>
      <c r="P31" s="726"/>
      <c r="Q31" s="727"/>
      <c r="R31" s="726"/>
      <c r="S31" s="727"/>
      <c r="T31" s="726"/>
      <c r="U31" s="727"/>
      <c r="V31" s="726"/>
      <c r="W31" s="732"/>
      <c r="X31" s="411"/>
      <c r="Y31" s="80">
        <f t="shared" si="0"/>
        <v>0</v>
      </c>
      <c r="Z31" s="226"/>
      <c r="AA31" s="560"/>
      <c r="AB31" s="560"/>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row>
    <row r="32" spans="1:122" s="81" customFormat="1" ht="27.95" customHeight="1" x14ac:dyDescent="0.2">
      <c r="A32" s="410"/>
      <c r="B32" s="292" t="s">
        <v>133</v>
      </c>
      <c r="C32" s="176" t="s">
        <v>183</v>
      </c>
      <c r="D32" s="726"/>
      <c r="E32" s="727"/>
      <c r="F32" s="726"/>
      <c r="G32" s="727"/>
      <c r="H32" s="726"/>
      <c r="I32" s="727"/>
      <c r="J32" s="726"/>
      <c r="K32" s="727"/>
      <c r="L32" s="726"/>
      <c r="M32" s="727"/>
      <c r="N32" s="726"/>
      <c r="O32" s="727"/>
      <c r="P32" s="726"/>
      <c r="Q32" s="727"/>
      <c r="R32" s="726"/>
      <c r="S32" s="727"/>
      <c r="T32" s="726"/>
      <c r="U32" s="727"/>
      <c r="V32" s="726"/>
      <c r="W32" s="732"/>
      <c r="X32" s="411"/>
      <c r="Y32" s="80">
        <f t="shared" si="0"/>
        <v>0</v>
      </c>
      <c r="Z32" s="226"/>
      <c r="AA32" s="560"/>
      <c r="AB32" s="560"/>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row>
    <row r="33" spans="1:122" s="81" customFormat="1" ht="27.95" customHeight="1" x14ac:dyDescent="0.2">
      <c r="A33" s="410"/>
      <c r="B33" s="290" t="s">
        <v>184</v>
      </c>
      <c r="C33" s="175" t="s">
        <v>357</v>
      </c>
      <c r="D33" s="726"/>
      <c r="E33" s="727"/>
      <c r="F33" s="726"/>
      <c r="G33" s="727"/>
      <c r="H33" s="726"/>
      <c r="I33" s="727"/>
      <c r="J33" s="726"/>
      <c r="K33" s="727"/>
      <c r="L33" s="726"/>
      <c r="M33" s="727"/>
      <c r="N33" s="726"/>
      <c r="O33" s="727"/>
      <c r="P33" s="726"/>
      <c r="Q33" s="727"/>
      <c r="R33" s="726"/>
      <c r="S33" s="727"/>
      <c r="T33" s="726"/>
      <c r="U33" s="727"/>
      <c r="V33" s="726"/>
      <c r="W33" s="732"/>
      <c r="X33" s="411"/>
      <c r="Y33" s="80">
        <f t="shared" si="0"/>
        <v>0</v>
      </c>
      <c r="Z33" s="226"/>
      <c r="AA33" s="560"/>
      <c r="AB33" s="560"/>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row>
    <row r="34" spans="1:122" s="81" customFormat="1" ht="27.95" customHeight="1" x14ac:dyDescent="0.2">
      <c r="A34" s="410"/>
      <c r="B34" s="290" t="s">
        <v>79</v>
      </c>
      <c r="C34" s="158" t="s">
        <v>321</v>
      </c>
      <c r="D34" s="726"/>
      <c r="E34" s="727"/>
      <c r="F34" s="726"/>
      <c r="G34" s="727"/>
      <c r="H34" s="726"/>
      <c r="I34" s="727"/>
      <c r="J34" s="726"/>
      <c r="K34" s="727"/>
      <c r="L34" s="726"/>
      <c r="M34" s="727"/>
      <c r="N34" s="726"/>
      <c r="O34" s="727"/>
      <c r="P34" s="726"/>
      <c r="Q34" s="727"/>
      <c r="R34" s="726"/>
      <c r="S34" s="727"/>
      <c r="T34" s="726"/>
      <c r="U34" s="727"/>
      <c r="V34" s="726"/>
      <c r="W34" s="732"/>
      <c r="X34" s="411"/>
      <c r="Y34" s="80">
        <f t="shared" si="0"/>
        <v>0</v>
      </c>
      <c r="Z34" s="226"/>
      <c r="AA34" s="560"/>
      <c r="AB34" s="560"/>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row>
    <row r="35" spans="1:122" s="81" customFormat="1" ht="45" customHeight="1" x14ac:dyDescent="0.2">
      <c r="A35" s="410"/>
      <c r="B35" s="292" t="s">
        <v>322</v>
      </c>
      <c r="C35" s="161" t="s">
        <v>426</v>
      </c>
      <c r="D35" s="726"/>
      <c r="E35" s="727"/>
      <c r="F35" s="726"/>
      <c r="G35" s="727"/>
      <c r="H35" s="726"/>
      <c r="I35" s="727"/>
      <c r="J35" s="726"/>
      <c r="K35" s="727"/>
      <c r="L35" s="726"/>
      <c r="M35" s="727"/>
      <c r="N35" s="726"/>
      <c r="O35" s="727"/>
      <c r="P35" s="726"/>
      <c r="Q35" s="727"/>
      <c r="R35" s="726"/>
      <c r="S35" s="727"/>
      <c r="T35" s="726"/>
      <c r="U35" s="727"/>
      <c r="V35" s="726"/>
      <c r="W35" s="732"/>
      <c r="X35" s="411"/>
      <c r="Y35" s="80">
        <f t="shared" si="0"/>
        <v>0</v>
      </c>
      <c r="Z35" s="226"/>
      <c r="AA35" s="560"/>
      <c r="AB35" s="560"/>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row>
    <row r="36" spans="1:122" s="81" customFormat="1" ht="45" customHeight="1" x14ac:dyDescent="0.2">
      <c r="A36" s="410"/>
      <c r="B36" s="292" t="s">
        <v>323</v>
      </c>
      <c r="C36" s="161" t="s">
        <v>427</v>
      </c>
      <c r="D36" s="726"/>
      <c r="E36" s="727"/>
      <c r="F36" s="726"/>
      <c r="G36" s="727"/>
      <c r="H36" s="726"/>
      <c r="I36" s="727"/>
      <c r="J36" s="726"/>
      <c r="K36" s="727"/>
      <c r="L36" s="726"/>
      <c r="M36" s="727"/>
      <c r="N36" s="726"/>
      <c r="O36" s="727"/>
      <c r="P36" s="726"/>
      <c r="Q36" s="727"/>
      <c r="R36" s="726"/>
      <c r="S36" s="727"/>
      <c r="T36" s="726"/>
      <c r="U36" s="727"/>
      <c r="V36" s="726"/>
      <c r="W36" s="732"/>
      <c r="X36" s="411"/>
      <c r="Y36" s="80">
        <f t="shared" si="0"/>
        <v>0</v>
      </c>
      <c r="Z36" s="226"/>
      <c r="AA36" s="560"/>
      <c r="AB36" s="560"/>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row>
    <row r="37" spans="1:122" s="81" customFormat="1" ht="45" customHeight="1" x14ac:dyDescent="0.2">
      <c r="A37" s="410"/>
      <c r="B37" s="312" t="s">
        <v>324</v>
      </c>
      <c r="C37" s="141" t="s">
        <v>413</v>
      </c>
      <c r="D37" s="726"/>
      <c r="E37" s="727"/>
      <c r="F37" s="726"/>
      <c r="G37" s="727"/>
      <c r="H37" s="726"/>
      <c r="I37" s="727"/>
      <c r="J37" s="726"/>
      <c r="K37" s="727"/>
      <c r="L37" s="726"/>
      <c r="M37" s="727"/>
      <c r="N37" s="726"/>
      <c r="O37" s="727"/>
      <c r="P37" s="726"/>
      <c r="Q37" s="727"/>
      <c r="R37" s="726"/>
      <c r="S37" s="727"/>
      <c r="T37" s="726"/>
      <c r="U37" s="727"/>
      <c r="V37" s="726"/>
      <c r="W37" s="732"/>
      <c r="X37" s="411"/>
      <c r="Y37" s="80">
        <f t="shared" si="0"/>
        <v>0</v>
      </c>
      <c r="Z37" s="226"/>
      <c r="AA37" s="560"/>
      <c r="AB37" s="560"/>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5"/>
      <c r="BQ37" s="315"/>
      <c r="BR37" s="315"/>
      <c r="BS37" s="315"/>
      <c r="BT37" s="315"/>
      <c r="BU37" s="315"/>
      <c r="BV37" s="315"/>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row>
    <row r="38" spans="1:122" s="81" customFormat="1" ht="27.95" customHeight="1" thickBot="1" x14ac:dyDescent="0.25">
      <c r="A38" s="410"/>
      <c r="B38" s="312" t="s">
        <v>390</v>
      </c>
      <c r="C38" s="166" t="s">
        <v>296</v>
      </c>
      <c r="D38" s="734"/>
      <c r="E38" s="736"/>
      <c r="F38" s="734"/>
      <c r="G38" s="736"/>
      <c r="H38" s="734"/>
      <c r="I38" s="736"/>
      <c r="J38" s="734"/>
      <c r="K38" s="736"/>
      <c r="L38" s="734"/>
      <c r="M38" s="736"/>
      <c r="N38" s="734"/>
      <c r="O38" s="736"/>
      <c r="P38" s="734"/>
      <c r="Q38" s="736"/>
      <c r="R38" s="734"/>
      <c r="S38" s="736"/>
      <c r="T38" s="734"/>
      <c r="U38" s="736"/>
      <c r="V38" s="734"/>
      <c r="W38" s="735"/>
      <c r="X38" s="433"/>
      <c r="Y38" s="80">
        <f t="shared" si="0"/>
        <v>0</v>
      </c>
      <c r="Z38" s="226"/>
      <c r="AA38" s="560"/>
      <c r="AB38" s="560"/>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row>
    <row r="39" spans="1:122" s="84" customFormat="1" ht="30" customHeight="1" thickBot="1" x14ac:dyDescent="0.5">
      <c r="A39" s="483"/>
      <c r="B39" s="263" t="s">
        <v>201</v>
      </c>
      <c r="C39" s="17" t="s">
        <v>176</v>
      </c>
      <c r="D39" s="48"/>
      <c r="E39" s="95"/>
      <c r="F39" s="49" t="s">
        <v>432</v>
      </c>
      <c r="G39" s="96"/>
      <c r="H39" s="48" t="s">
        <v>432</v>
      </c>
      <c r="I39" s="95"/>
      <c r="J39" s="49" t="s">
        <v>432</v>
      </c>
      <c r="K39" s="96"/>
      <c r="L39" s="48" t="s">
        <v>432</v>
      </c>
      <c r="M39" s="95"/>
      <c r="N39" s="49" t="s">
        <v>432</v>
      </c>
      <c r="O39" s="96"/>
      <c r="P39" s="48" t="s">
        <v>432</v>
      </c>
      <c r="Q39" s="95"/>
      <c r="R39" s="100"/>
      <c r="S39" s="96"/>
      <c r="T39" s="99"/>
      <c r="U39" s="95"/>
      <c r="V39" s="49" t="s">
        <v>432</v>
      </c>
      <c r="W39" s="96"/>
      <c r="X39" s="412"/>
      <c r="Y39" s="57"/>
      <c r="Z39" s="57"/>
      <c r="AA39" s="560"/>
      <c r="AB39" s="560"/>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row>
    <row r="40" spans="1:122" s="84" customFormat="1" ht="45" customHeight="1" x14ac:dyDescent="0.2">
      <c r="A40" s="483"/>
      <c r="B40" s="290" t="s">
        <v>273</v>
      </c>
      <c r="C40" s="158" t="s">
        <v>73</v>
      </c>
      <c r="D40" s="728"/>
      <c r="E40" s="729"/>
      <c r="F40" s="728"/>
      <c r="G40" s="729"/>
      <c r="H40" s="728"/>
      <c r="I40" s="729"/>
      <c r="J40" s="728"/>
      <c r="K40" s="729"/>
      <c r="L40" s="728"/>
      <c r="M40" s="729"/>
      <c r="N40" s="728"/>
      <c r="O40" s="729"/>
      <c r="P40" s="728"/>
      <c r="Q40" s="729"/>
      <c r="R40" s="728"/>
      <c r="S40" s="729"/>
      <c r="T40" s="728"/>
      <c r="U40" s="729"/>
      <c r="V40" s="728"/>
      <c r="W40" s="731"/>
      <c r="X40" s="411"/>
      <c r="Y40" s="80">
        <f>COUNTIF(D40:W40,"a")+COUNTIF(D40:W40,"s")</f>
        <v>0</v>
      </c>
      <c r="Z40" s="226"/>
      <c r="AA40" s="560"/>
      <c r="AB40" s="560"/>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row>
    <row r="41" spans="1:122" s="84" customFormat="1" ht="45" customHeight="1" thickBot="1" x14ac:dyDescent="0.25">
      <c r="A41" s="410"/>
      <c r="B41" s="312" t="s">
        <v>221</v>
      </c>
      <c r="C41" s="141" t="s">
        <v>395</v>
      </c>
      <c r="D41" s="734"/>
      <c r="E41" s="736"/>
      <c r="F41" s="734"/>
      <c r="G41" s="736"/>
      <c r="H41" s="734"/>
      <c r="I41" s="736"/>
      <c r="J41" s="734"/>
      <c r="K41" s="736"/>
      <c r="L41" s="734"/>
      <c r="M41" s="736"/>
      <c r="N41" s="734"/>
      <c r="O41" s="736"/>
      <c r="P41" s="734"/>
      <c r="Q41" s="736"/>
      <c r="R41" s="734"/>
      <c r="S41" s="736"/>
      <c r="T41" s="734"/>
      <c r="U41" s="736"/>
      <c r="V41" s="734"/>
      <c r="W41" s="735"/>
      <c r="X41" s="447"/>
      <c r="Y41" s="80">
        <f>COUNTIF(D41:W41,"a")+COUNTIF(D41:W41,"s")</f>
        <v>0</v>
      </c>
      <c r="Z41" s="226"/>
      <c r="AA41" s="560"/>
      <c r="AB41" s="560"/>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row>
    <row r="42" spans="1:122" s="81" customFormat="1" ht="30" customHeight="1" thickBot="1" x14ac:dyDescent="0.5">
      <c r="A42" s="410"/>
      <c r="B42" s="263">
        <v>108</v>
      </c>
      <c r="C42" s="18" t="s">
        <v>177</v>
      </c>
      <c r="D42" s="48" t="s">
        <v>432</v>
      </c>
      <c r="E42" s="95"/>
      <c r="F42" s="49" t="s">
        <v>432</v>
      </c>
      <c r="G42" s="96"/>
      <c r="H42" s="48" t="s">
        <v>432</v>
      </c>
      <c r="I42" s="95"/>
      <c r="J42" s="49" t="s">
        <v>432</v>
      </c>
      <c r="K42" s="96"/>
      <c r="L42" s="48" t="s">
        <v>432</v>
      </c>
      <c r="M42" s="95"/>
      <c r="N42" s="49" t="s">
        <v>432</v>
      </c>
      <c r="O42" s="96"/>
      <c r="P42" s="48" t="s">
        <v>432</v>
      </c>
      <c r="Q42" s="95"/>
      <c r="R42" s="100"/>
      <c r="S42" s="96"/>
      <c r="T42" s="48" t="s">
        <v>432</v>
      </c>
      <c r="U42" s="95"/>
      <c r="V42" s="49" t="s">
        <v>432</v>
      </c>
      <c r="W42" s="96"/>
      <c r="X42" s="412"/>
      <c r="Y42" s="80"/>
      <c r="Z42" s="80"/>
      <c r="AA42" s="560"/>
      <c r="AB42" s="560"/>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row>
    <row r="43" spans="1:122" s="81" customFormat="1" ht="45" customHeight="1" x14ac:dyDescent="0.2">
      <c r="A43" s="483"/>
      <c r="B43" s="290" t="s">
        <v>222</v>
      </c>
      <c r="C43" s="158" t="s">
        <v>75</v>
      </c>
      <c r="D43" s="728"/>
      <c r="E43" s="729"/>
      <c r="F43" s="728"/>
      <c r="G43" s="729"/>
      <c r="H43" s="728"/>
      <c r="I43" s="729"/>
      <c r="J43" s="728"/>
      <c r="K43" s="729"/>
      <c r="L43" s="728"/>
      <c r="M43" s="729"/>
      <c r="N43" s="728"/>
      <c r="O43" s="729"/>
      <c r="P43" s="728"/>
      <c r="Q43" s="729"/>
      <c r="R43" s="728"/>
      <c r="S43" s="729"/>
      <c r="T43" s="728"/>
      <c r="U43" s="729"/>
      <c r="V43" s="728"/>
      <c r="W43" s="731"/>
      <c r="X43" s="411"/>
      <c r="Y43" s="80">
        <f>COUNTIF(D43:W43,"a")+COUNTIF(D43:W43,"s")</f>
        <v>0</v>
      </c>
      <c r="Z43" s="226"/>
      <c r="AA43" s="560"/>
      <c r="AB43" s="560"/>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row>
    <row r="44" spans="1:122" s="81" customFormat="1" ht="45" customHeight="1" x14ac:dyDescent="0.2">
      <c r="A44" s="483"/>
      <c r="B44" s="292" t="s">
        <v>223</v>
      </c>
      <c r="C44" s="161" t="s">
        <v>74</v>
      </c>
      <c r="D44" s="726"/>
      <c r="E44" s="727"/>
      <c r="F44" s="726"/>
      <c r="G44" s="727"/>
      <c r="H44" s="726"/>
      <c r="I44" s="727"/>
      <c r="J44" s="726"/>
      <c r="K44" s="727"/>
      <c r="L44" s="726"/>
      <c r="M44" s="727"/>
      <c r="N44" s="726"/>
      <c r="O44" s="727"/>
      <c r="P44" s="726"/>
      <c r="Q44" s="727"/>
      <c r="R44" s="726"/>
      <c r="S44" s="727"/>
      <c r="T44" s="726"/>
      <c r="U44" s="727"/>
      <c r="V44" s="726"/>
      <c r="W44" s="732"/>
      <c r="X44" s="411"/>
      <c r="Y44" s="80">
        <f>COUNTIF(D44:W44,"a")+COUNTIF(D44:W44,"s")</f>
        <v>0</v>
      </c>
      <c r="Z44" s="226"/>
      <c r="AA44" s="560"/>
      <c r="AB44" s="560"/>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315"/>
      <c r="BT44" s="315"/>
      <c r="BU44" s="315"/>
      <c r="BV44" s="315"/>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row>
    <row r="45" spans="1:122" s="81" customFormat="1" ht="27.95" customHeight="1" x14ac:dyDescent="0.2">
      <c r="A45" s="483"/>
      <c r="B45" s="292" t="s">
        <v>359</v>
      </c>
      <c r="C45" s="161" t="s">
        <v>71</v>
      </c>
      <c r="D45" s="726"/>
      <c r="E45" s="727"/>
      <c r="F45" s="726"/>
      <c r="G45" s="727"/>
      <c r="H45" s="726"/>
      <c r="I45" s="727"/>
      <c r="J45" s="726"/>
      <c r="K45" s="727"/>
      <c r="L45" s="726"/>
      <c r="M45" s="727"/>
      <c r="N45" s="726"/>
      <c r="O45" s="727"/>
      <c r="P45" s="726"/>
      <c r="Q45" s="727"/>
      <c r="R45" s="726"/>
      <c r="S45" s="727"/>
      <c r="T45" s="726"/>
      <c r="U45" s="727"/>
      <c r="V45" s="726"/>
      <c r="W45" s="732"/>
      <c r="X45" s="411"/>
      <c r="Y45" s="80">
        <f>COUNTIF(D45:W45,"a")+COUNTIF(D45:W45,"s")</f>
        <v>0</v>
      </c>
      <c r="Z45" s="226"/>
      <c r="AA45" s="560"/>
      <c r="AB45" s="560"/>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row>
    <row r="46" spans="1:122" s="81" customFormat="1" ht="27.95" customHeight="1" thickBot="1" x14ac:dyDescent="0.25">
      <c r="A46" s="484"/>
      <c r="B46" s="324" t="s">
        <v>274</v>
      </c>
      <c r="C46" s="333" t="s">
        <v>275</v>
      </c>
      <c r="D46" s="724"/>
      <c r="E46" s="725"/>
      <c r="F46" s="724"/>
      <c r="G46" s="725"/>
      <c r="H46" s="724"/>
      <c r="I46" s="725"/>
      <c r="J46" s="724"/>
      <c r="K46" s="725"/>
      <c r="L46" s="724"/>
      <c r="M46" s="725"/>
      <c r="N46" s="724"/>
      <c r="O46" s="725"/>
      <c r="P46" s="724"/>
      <c r="Q46" s="725"/>
      <c r="R46" s="724"/>
      <c r="S46" s="725"/>
      <c r="T46" s="724"/>
      <c r="U46" s="725"/>
      <c r="V46" s="724"/>
      <c r="W46" s="733"/>
      <c r="X46" s="414"/>
      <c r="Y46" s="80">
        <f>COUNTIF(D46:W46,"a")+COUNTIF(D46:W46,"s")</f>
        <v>0</v>
      </c>
      <c r="Z46" s="226"/>
      <c r="AA46" s="560"/>
      <c r="AB46" s="560"/>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row>
    <row r="47" spans="1:122" s="81" customFormat="1" ht="40.9" customHeight="1" thickBot="1" x14ac:dyDescent="0.5">
      <c r="A47" s="485"/>
      <c r="B47" s="297">
        <v>109</v>
      </c>
      <c r="C47" s="332" t="s">
        <v>294</v>
      </c>
      <c r="D47" s="85"/>
      <c r="E47" s="92"/>
      <c r="F47" s="93" t="s">
        <v>432</v>
      </c>
      <c r="G47" s="91"/>
      <c r="H47" s="85" t="s">
        <v>432</v>
      </c>
      <c r="I47" s="92"/>
      <c r="J47" s="93" t="s">
        <v>432</v>
      </c>
      <c r="K47" s="91"/>
      <c r="L47" s="85" t="s">
        <v>432</v>
      </c>
      <c r="M47" s="92"/>
      <c r="N47" s="93" t="s">
        <v>432</v>
      </c>
      <c r="O47" s="91"/>
      <c r="P47" s="85" t="s">
        <v>432</v>
      </c>
      <c r="Q47" s="92"/>
      <c r="R47" s="93"/>
      <c r="S47" s="91"/>
      <c r="T47" s="85"/>
      <c r="U47" s="92"/>
      <c r="V47" s="93" t="s">
        <v>432</v>
      </c>
      <c r="W47" s="91"/>
      <c r="X47" s="482"/>
      <c r="Y47" s="80"/>
      <c r="Z47" s="80"/>
      <c r="AA47" s="560"/>
      <c r="AB47" s="560"/>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row>
    <row r="48" spans="1:122" s="81" customFormat="1" ht="27.95" customHeight="1" x14ac:dyDescent="0.2">
      <c r="A48" s="483"/>
      <c r="B48" s="290" t="s">
        <v>360</v>
      </c>
      <c r="C48" s="158" t="s">
        <v>422</v>
      </c>
      <c r="D48" s="728"/>
      <c r="E48" s="729"/>
      <c r="F48" s="728"/>
      <c r="G48" s="729"/>
      <c r="H48" s="728"/>
      <c r="I48" s="729"/>
      <c r="J48" s="728"/>
      <c r="K48" s="729"/>
      <c r="L48" s="728"/>
      <c r="M48" s="729"/>
      <c r="N48" s="728"/>
      <c r="O48" s="729"/>
      <c r="P48" s="728"/>
      <c r="Q48" s="729"/>
      <c r="R48" s="728"/>
      <c r="S48" s="729"/>
      <c r="T48" s="728"/>
      <c r="U48" s="729"/>
      <c r="V48" s="728"/>
      <c r="W48" s="731"/>
      <c r="X48" s="411"/>
      <c r="Y48" s="80">
        <f>COUNTIF(D48:W48,"a")+COUNTIF(D48:W48,"s")</f>
        <v>0</v>
      </c>
      <c r="Z48" s="226"/>
      <c r="AA48" s="560"/>
      <c r="AB48" s="560"/>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315"/>
      <c r="BT48" s="315"/>
      <c r="BU48" s="315"/>
      <c r="BV48" s="315"/>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row>
    <row r="49" spans="1:122" s="81" customFormat="1" ht="45" customHeight="1" x14ac:dyDescent="0.2">
      <c r="A49" s="410"/>
      <c r="B49" s="292" t="s">
        <v>246</v>
      </c>
      <c r="C49" s="161" t="s">
        <v>110</v>
      </c>
      <c r="D49" s="726"/>
      <c r="E49" s="727"/>
      <c r="F49" s="726"/>
      <c r="G49" s="727"/>
      <c r="H49" s="726"/>
      <c r="I49" s="727"/>
      <c r="J49" s="726"/>
      <c r="K49" s="727"/>
      <c r="L49" s="726"/>
      <c r="M49" s="727"/>
      <c r="N49" s="726"/>
      <c r="O49" s="727"/>
      <c r="P49" s="726"/>
      <c r="Q49" s="727"/>
      <c r="R49" s="726"/>
      <c r="S49" s="727"/>
      <c r="T49" s="726"/>
      <c r="U49" s="727"/>
      <c r="V49" s="726"/>
      <c r="W49" s="732"/>
      <c r="X49" s="411"/>
      <c r="Y49" s="80">
        <f>COUNTIF(D49:W49,"a")+COUNTIF(D49:W49,"s")</f>
        <v>0</v>
      </c>
      <c r="Z49" s="226"/>
      <c r="AA49" s="560"/>
      <c r="AB49" s="560"/>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row>
    <row r="50" spans="1:122" s="81" customFormat="1" ht="27.95" customHeight="1" x14ac:dyDescent="0.2">
      <c r="A50" s="410"/>
      <c r="B50" s="292" t="s">
        <v>247</v>
      </c>
      <c r="C50" s="161" t="s">
        <v>1060</v>
      </c>
      <c r="D50" s="726"/>
      <c r="E50" s="727"/>
      <c r="F50" s="726"/>
      <c r="G50" s="727"/>
      <c r="H50" s="726"/>
      <c r="I50" s="727"/>
      <c r="J50" s="726"/>
      <c r="K50" s="727"/>
      <c r="L50" s="726"/>
      <c r="M50" s="727"/>
      <c r="N50" s="726"/>
      <c r="O50" s="727"/>
      <c r="P50" s="726"/>
      <c r="Q50" s="727"/>
      <c r="R50" s="726"/>
      <c r="S50" s="727"/>
      <c r="T50" s="726"/>
      <c r="U50" s="727"/>
      <c r="V50" s="726"/>
      <c r="W50" s="732"/>
      <c r="X50" s="411"/>
      <c r="Y50" s="80">
        <f>COUNTIF(D50:W50,"a")+COUNTIF(D50:W50,"s")</f>
        <v>0</v>
      </c>
      <c r="Z50" s="226"/>
      <c r="AA50" s="560"/>
      <c r="AB50" s="560"/>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row>
    <row r="51" spans="1:122" s="81" customFormat="1" ht="27.95" customHeight="1" x14ac:dyDescent="0.2">
      <c r="A51" s="410"/>
      <c r="B51" s="292" t="s">
        <v>248</v>
      </c>
      <c r="C51" s="137" t="s">
        <v>424</v>
      </c>
      <c r="D51" s="726"/>
      <c r="E51" s="727"/>
      <c r="F51" s="726"/>
      <c r="G51" s="727"/>
      <c r="H51" s="726"/>
      <c r="I51" s="727"/>
      <c r="J51" s="726"/>
      <c r="K51" s="727"/>
      <c r="L51" s="726"/>
      <c r="M51" s="727"/>
      <c r="N51" s="726"/>
      <c r="O51" s="727"/>
      <c r="P51" s="726"/>
      <c r="Q51" s="727"/>
      <c r="R51" s="726"/>
      <c r="S51" s="727"/>
      <c r="T51" s="726"/>
      <c r="U51" s="727"/>
      <c r="V51" s="726"/>
      <c r="W51" s="732"/>
      <c r="X51" s="411"/>
      <c r="Y51" s="80">
        <f>COUNTIF(D51:W51,"a")+COUNTIF(D51:W51,"s")</f>
        <v>0</v>
      </c>
      <c r="Z51" s="226"/>
      <c r="AA51" s="560"/>
      <c r="AB51" s="560"/>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row>
    <row r="52" spans="1:122" s="81" customFormat="1" ht="45" customHeight="1" thickBot="1" x14ac:dyDescent="0.25">
      <c r="A52" s="410"/>
      <c r="B52" s="312" t="s">
        <v>249</v>
      </c>
      <c r="C52" s="141" t="s">
        <v>293</v>
      </c>
      <c r="D52" s="724"/>
      <c r="E52" s="725"/>
      <c r="F52" s="724"/>
      <c r="G52" s="725"/>
      <c r="H52" s="724"/>
      <c r="I52" s="725"/>
      <c r="J52" s="724"/>
      <c r="K52" s="725"/>
      <c r="L52" s="724"/>
      <c r="M52" s="725"/>
      <c r="N52" s="724"/>
      <c r="O52" s="725"/>
      <c r="P52" s="724"/>
      <c r="Q52" s="725"/>
      <c r="R52" s="724"/>
      <c r="S52" s="725"/>
      <c r="T52" s="724"/>
      <c r="U52" s="725"/>
      <c r="V52" s="724"/>
      <c r="W52" s="733"/>
      <c r="X52" s="411"/>
      <c r="Y52" s="80">
        <f>COUNTIF(D52:W52,"a")+COUNTIF(D52:W52,"s")</f>
        <v>0</v>
      </c>
      <c r="Z52" s="226"/>
      <c r="AA52" s="560"/>
      <c r="AB52" s="560"/>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row>
    <row r="53" spans="1:122" s="81" customFormat="1" ht="30" customHeight="1" thickBot="1" x14ac:dyDescent="0.25">
      <c r="A53" s="410"/>
      <c r="B53" s="263" t="s">
        <v>203</v>
      </c>
      <c r="C53" s="19" t="s">
        <v>346</v>
      </c>
      <c r="D53" s="48"/>
      <c r="E53" s="95"/>
      <c r="F53" s="49" t="s">
        <v>432</v>
      </c>
      <c r="G53" s="96"/>
      <c r="H53" s="48" t="s">
        <v>432</v>
      </c>
      <c r="I53" s="95"/>
      <c r="J53" s="49" t="s">
        <v>432</v>
      </c>
      <c r="K53" s="96"/>
      <c r="L53" s="48"/>
      <c r="M53" s="104"/>
      <c r="N53" s="49"/>
      <c r="O53" s="105"/>
      <c r="P53" s="48"/>
      <c r="Q53" s="104"/>
      <c r="R53" s="106"/>
      <c r="S53" s="105"/>
      <c r="T53" s="107"/>
      <c r="U53" s="104"/>
      <c r="V53" s="49"/>
      <c r="W53" s="105"/>
      <c r="X53" s="472"/>
      <c r="Y53" s="108"/>
      <c r="Z53" s="80"/>
      <c r="AA53" s="560"/>
      <c r="AB53" s="560"/>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row>
    <row r="54" spans="1:122" s="81" customFormat="1" ht="27.95" customHeight="1" x14ac:dyDescent="0.2">
      <c r="A54" s="410"/>
      <c r="B54" s="290" t="s">
        <v>250</v>
      </c>
      <c r="C54" s="158" t="s">
        <v>70</v>
      </c>
      <c r="D54" s="728"/>
      <c r="E54" s="729"/>
      <c r="F54" s="728"/>
      <c r="G54" s="729"/>
      <c r="H54" s="728"/>
      <c r="I54" s="729"/>
      <c r="J54" s="728"/>
      <c r="K54" s="729"/>
      <c r="L54" s="728"/>
      <c r="M54" s="729"/>
      <c r="N54" s="728"/>
      <c r="O54" s="729"/>
      <c r="P54" s="728"/>
      <c r="Q54" s="729"/>
      <c r="R54" s="728"/>
      <c r="S54" s="729"/>
      <c r="T54" s="728"/>
      <c r="U54" s="729"/>
      <c r="V54" s="728"/>
      <c r="W54" s="731"/>
      <c r="X54" s="411"/>
      <c r="Y54" s="80">
        <f t="shared" ref="Y54:Y59" si="1">COUNTIF(D54:W54,"a")+COUNTIF(D54:W54,"s")</f>
        <v>0</v>
      </c>
      <c r="Z54" s="226"/>
      <c r="AA54" s="560"/>
      <c r="AB54" s="560"/>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row>
    <row r="55" spans="1:122" s="81" customFormat="1" ht="27.95" customHeight="1" x14ac:dyDescent="0.2">
      <c r="A55" s="410"/>
      <c r="B55" s="292" t="s">
        <v>251</v>
      </c>
      <c r="C55" s="161" t="s">
        <v>243</v>
      </c>
      <c r="D55" s="726"/>
      <c r="E55" s="727"/>
      <c r="F55" s="726"/>
      <c r="G55" s="727"/>
      <c r="H55" s="726"/>
      <c r="I55" s="727"/>
      <c r="J55" s="726"/>
      <c r="K55" s="727"/>
      <c r="L55" s="726"/>
      <c r="M55" s="727"/>
      <c r="N55" s="726"/>
      <c r="O55" s="727"/>
      <c r="P55" s="726"/>
      <c r="Q55" s="727"/>
      <c r="R55" s="726"/>
      <c r="S55" s="727"/>
      <c r="T55" s="726"/>
      <c r="U55" s="727"/>
      <c r="V55" s="726"/>
      <c r="W55" s="732"/>
      <c r="X55" s="411"/>
      <c r="Y55" s="80">
        <f t="shared" si="1"/>
        <v>0</v>
      </c>
      <c r="Z55" s="226"/>
      <c r="AA55" s="560"/>
      <c r="AB55" s="560"/>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row>
    <row r="56" spans="1:122" s="81" customFormat="1" ht="27.95" customHeight="1" x14ac:dyDescent="0.2">
      <c r="A56" s="410"/>
      <c r="B56" s="292" t="s">
        <v>252</v>
      </c>
      <c r="C56" s="137" t="s">
        <v>253</v>
      </c>
      <c r="D56" s="726"/>
      <c r="E56" s="727"/>
      <c r="F56" s="726"/>
      <c r="G56" s="727"/>
      <c r="H56" s="726"/>
      <c r="I56" s="727"/>
      <c r="J56" s="726"/>
      <c r="K56" s="727"/>
      <c r="L56" s="726"/>
      <c r="M56" s="727"/>
      <c r="N56" s="726"/>
      <c r="O56" s="727"/>
      <c r="P56" s="726"/>
      <c r="Q56" s="727"/>
      <c r="R56" s="726"/>
      <c r="S56" s="727"/>
      <c r="T56" s="726"/>
      <c r="U56" s="727"/>
      <c r="V56" s="726"/>
      <c r="W56" s="732"/>
      <c r="X56" s="411"/>
      <c r="Y56" s="80">
        <f t="shared" si="1"/>
        <v>0</v>
      </c>
      <c r="Z56" s="226"/>
      <c r="AA56" s="560"/>
      <c r="AB56" s="560"/>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315"/>
      <c r="BT56" s="315"/>
      <c r="BU56" s="315"/>
      <c r="BV56" s="315"/>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row>
    <row r="57" spans="1:122" s="81" customFormat="1" ht="27.95" customHeight="1" x14ac:dyDescent="0.2">
      <c r="A57" s="410"/>
      <c r="B57" s="312" t="s">
        <v>254</v>
      </c>
      <c r="C57" s="141" t="s">
        <v>255</v>
      </c>
      <c r="D57" s="726"/>
      <c r="E57" s="727"/>
      <c r="F57" s="726"/>
      <c r="G57" s="727"/>
      <c r="H57" s="726"/>
      <c r="I57" s="727"/>
      <c r="J57" s="726"/>
      <c r="K57" s="727"/>
      <c r="L57" s="726"/>
      <c r="M57" s="727"/>
      <c r="N57" s="726"/>
      <c r="O57" s="727"/>
      <c r="P57" s="726"/>
      <c r="Q57" s="727"/>
      <c r="R57" s="726"/>
      <c r="S57" s="727"/>
      <c r="T57" s="726"/>
      <c r="U57" s="727"/>
      <c r="V57" s="726"/>
      <c r="W57" s="732"/>
      <c r="X57" s="411"/>
      <c r="Y57" s="80">
        <f t="shared" si="1"/>
        <v>0</v>
      </c>
      <c r="Z57" s="226"/>
      <c r="AA57" s="560"/>
      <c r="AB57" s="560"/>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row>
    <row r="58" spans="1:122" s="81" customFormat="1" ht="27.95" customHeight="1" x14ac:dyDescent="0.2">
      <c r="A58" s="410"/>
      <c r="B58" s="292" t="s">
        <v>244</v>
      </c>
      <c r="C58" s="161" t="s">
        <v>220</v>
      </c>
      <c r="D58" s="726"/>
      <c r="E58" s="727"/>
      <c r="F58" s="726"/>
      <c r="G58" s="727"/>
      <c r="H58" s="726"/>
      <c r="I58" s="727"/>
      <c r="J58" s="726"/>
      <c r="K58" s="727"/>
      <c r="L58" s="726"/>
      <c r="M58" s="727"/>
      <c r="N58" s="726"/>
      <c r="O58" s="727"/>
      <c r="P58" s="726"/>
      <c r="Q58" s="727"/>
      <c r="R58" s="726"/>
      <c r="S58" s="727"/>
      <c r="T58" s="726"/>
      <c r="U58" s="727"/>
      <c r="V58" s="726"/>
      <c r="W58" s="732"/>
      <c r="X58" s="411"/>
      <c r="Y58" s="80">
        <f t="shared" si="1"/>
        <v>0</v>
      </c>
      <c r="Z58" s="226"/>
      <c r="AA58" s="560"/>
      <c r="AB58" s="560"/>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row>
    <row r="59" spans="1:122" s="81" customFormat="1" ht="45" customHeight="1" thickBot="1" x14ac:dyDescent="0.25">
      <c r="A59" s="410"/>
      <c r="B59" s="312" t="s">
        <v>245</v>
      </c>
      <c r="C59" s="141" t="s">
        <v>111</v>
      </c>
      <c r="D59" s="724"/>
      <c r="E59" s="725"/>
      <c r="F59" s="724"/>
      <c r="G59" s="725"/>
      <c r="H59" s="724"/>
      <c r="I59" s="725"/>
      <c r="J59" s="724"/>
      <c r="K59" s="725"/>
      <c r="L59" s="724"/>
      <c r="M59" s="725"/>
      <c r="N59" s="724"/>
      <c r="O59" s="725"/>
      <c r="P59" s="724"/>
      <c r="Q59" s="725"/>
      <c r="R59" s="724"/>
      <c r="S59" s="725"/>
      <c r="T59" s="724"/>
      <c r="U59" s="725"/>
      <c r="V59" s="724"/>
      <c r="W59" s="733"/>
      <c r="X59" s="411"/>
      <c r="Y59" s="80">
        <f t="shared" si="1"/>
        <v>0</v>
      </c>
      <c r="Z59" s="226"/>
      <c r="AA59" s="560"/>
      <c r="AB59" s="560"/>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c r="BV59" s="315"/>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row>
    <row r="60" spans="1:122" s="81" customFormat="1" ht="30" customHeight="1" thickBot="1" x14ac:dyDescent="0.5">
      <c r="A60" s="410"/>
      <c r="B60" s="263" t="s">
        <v>202</v>
      </c>
      <c r="C60" s="18" t="s">
        <v>235</v>
      </c>
      <c r="D60" s="48"/>
      <c r="E60" s="95"/>
      <c r="F60" s="49" t="s">
        <v>432</v>
      </c>
      <c r="G60" s="96"/>
      <c r="H60" s="48"/>
      <c r="I60" s="95"/>
      <c r="J60" s="49"/>
      <c r="K60" s="96"/>
      <c r="L60" s="48"/>
      <c r="M60" s="95"/>
      <c r="N60" s="49"/>
      <c r="O60" s="96"/>
      <c r="P60" s="48"/>
      <c r="Q60" s="95"/>
      <c r="R60" s="49"/>
      <c r="S60" s="96"/>
      <c r="T60" s="48"/>
      <c r="U60" s="95"/>
      <c r="V60" s="49"/>
      <c r="W60" s="96"/>
      <c r="X60" s="412"/>
      <c r="Y60" s="80"/>
      <c r="Z60" s="80"/>
      <c r="AA60" s="560"/>
      <c r="AB60" s="560"/>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row>
    <row r="61" spans="1:122" s="81" customFormat="1" ht="45" customHeight="1" x14ac:dyDescent="0.2">
      <c r="A61" s="410"/>
      <c r="B61" s="290" t="s">
        <v>179</v>
      </c>
      <c r="C61" s="158" t="s">
        <v>112</v>
      </c>
      <c r="D61" s="728"/>
      <c r="E61" s="729"/>
      <c r="F61" s="728"/>
      <c r="G61" s="729"/>
      <c r="H61" s="728"/>
      <c r="I61" s="729"/>
      <c r="J61" s="728"/>
      <c r="K61" s="729"/>
      <c r="L61" s="728"/>
      <c r="M61" s="729"/>
      <c r="N61" s="728"/>
      <c r="O61" s="729"/>
      <c r="P61" s="728"/>
      <c r="Q61" s="729"/>
      <c r="R61" s="728"/>
      <c r="S61" s="729"/>
      <c r="T61" s="728"/>
      <c r="U61" s="729"/>
      <c r="V61" s="728"/>
      <c r="W61" s="731"/>
      <c r="X61" s="411"/>
      <c r="Y61" s="80">
        <f>COUNTIF(D61:W61,"a")+COUNTIF(D61:W61,"s")</f>
        <v>0</v>
      </c>
      <c r="Z61" s="226"/>
      <c r="AA61" s="560"/>
      <c r="AB61" s="560"/>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315"/>
      <c r="BR61" s="315"/>
      <c r="BS61" s="315"/>
      <c r="BT61" s="315"/>
      <c r="BU61" s="315"/>
      <c r="BV61" s="315"/>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row>
    <row r="62" spans="1:122" s="81" customFormat="1" ht="27.95" customHeight="1" x14ac:dyDescent="0.2">
      <c r="A62" s="483"/>
      <c r="B62" s="292" t="s">
        <v>180</v>
      </c>
      <c r="C62" s="137" t="s">
        <v>181</v>
      </c>
      <c r="D62" s="726"/>
      <c r="E62" s="727"/>
      <c r="F62" s="726"/>
      <c r="G62" s="727"/>
      <c r="H62" s="726"/>
      <c r="I62" s="727"/>
      <c r="J62" s="726"/>
      <c r="K62" s="727"/>
      <c r="L62" s="726"/>
      <c r="M62" s="727"/>
      <c r="N62" s="726"/>
      <c r="O62" s="727"/>
      <c r="P62" s="726"/>
      <c r="Q62" s="727"/>
      <c r="R62" s="726"/>
      <c r="S62" s="727"/>
      <c r="T62" s="726"/>
      <c r="U62" s="727"/>
      <c r="V62" s="726"/>
      <c r="W62" s="732"/>
      <c r="X62" s="411"/>
      <c r="Y62" s="80">
        <f>COUNTIF(D62:W62,"a")+COUNTIF(D62:W62,"s")</f>
        <v>0</v>
      </c>
      <c r="Z62" s="226"/>
      <c r="AA62" s="560"/>
      <c r="AB62" s="560"/>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row>
    <row r="63" spans="1:122" s="81" customFormat="1" ht="27.95" customHeight="1" x14ac:dyDescent="0.2">
      <c r="A63" s="483"/>
      <c r="B63" s="292" t="s">
        <v>182</v>
      </c>
      <c r="C63" s="161" t="s">
        <v>239</v>
      </c>
      <c r="D63" s="726"/>
      <c r="E63" s="727"/>
      <c r="F63" s="726"/>
      <c r="G63" s="727"/>
      <c r="H63" s="726"/>
      <c r="I63" s="727"/>
      <c r="J63" s="726"/>
      <c r="K63" s="727"/>
      <c r="L63" s="726"/>
      <c r="M63" s="727"/>
      <c r="N63" s="726"/>
      <c r="O63" s="727"/>
      <c r="P63" s="726"/>
      <c r="Q63" s="727"/>
      <c r="R63" s="726"/>
      <c r="S63" s="727"/>
      <c r="T63" s="726"/>
      <c r="U63" s="727"/>
      <c r="V63" s="726"/>
      <c r="W63" s="732"/>
      <c r="X63" s="411"/>
      <c r="Y63" s="80">
        <f>COUNTIF(D63:W63,"a")+COUNTIF(D63:W63,"s")</f>
        <v>0</v>
      </c>
      <c r="Z63" s="226"/>
      <c r="AA63" s="560"/>
      <c r="AB63" s="560"/>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5"/>
      <c r="BQ63" s="315"/>
      <c r="BR63" s="315"/>
      <c r="BS63" s="315"/>
      <c r="BT63" s="315"/>
      <c r="BU63" s="315"/>
      <c r="BV63" s="315"/>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row>
    <row r="64" spans="1:122" s="81" customFormat="1" ht="27.95" customHeight="1" thickBot="1" x14ac:dyDescent="0.25">
      <c r="A64" s="483"/>
      <c r="B64" s="312" t="s">
        <v>240</v>
      </c>
      <c r="C64" s="138" t="s">
        <v>104</v>
      </c>
      <c r="D64" s="734"/>
      <c r="E64" s="736"/>
      <c r="F64" s="734"/>
      <c r="G64" s="736"/>
      <c r="H64" s="734"/>
      <c r="I64" s="736"/>
      <c r="J64" s="734"/>
      <c r="K64" s="736"/>
      <c r="L64" s="734"/>
      <c r="M64" s="736"/>
      <c r="N64" s="734"/>
      <c r="O64" s="736"/>
      <c r="P64" s="734"/>
      <c r="Q64" s="736"/>
      <c r="R64" s="734"/>
      <c r="S64" s="736"/>
      <c r="T64" s="734"/>
      <c r="U64" s="736"/>
      <c r="V64" s="734"/>
      <c r="W64" s="735"/>
      <c r="X64" s="447"/>
      <c r="Y64" s="80">
        <f>COUNTIF(D64:W64,"a")+COUNTIF(D64:W64,"s")</f>
        <v>0</v>
      </c>
      <c r="Z64" s="226"/>
      <c r="AA64" s="560"/>
      <c r="AB64" s="560"/>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315"/>
      <c r="BC64" s="315"/>
      <c r="BD64" s="315"/>
      <c r="BE64" s="315"/>
      <c r="BF64" s="315"/>
      <c r="BG64" s="315"/>
      <c r="BH64" s="315"/>
      <c r="BI64" s="315"/>
      <c r="BJ64" s="315"/>
      <c r="BK64" s="315"/>
      <c r="BL64" s="315"/>
      <c r="BM64" s="315"/>
      <c r="BN64" s="315"/>
      <c r="BO64" s="315"/>
      <c r="BP64" s="315"/>
      <c r="BQ64" s="315"/>
      <c r="BR64" s="315"/>
      <c r="BS64" s="315"/>
      <c r="BT64" s="315"/>
      <c r="BU64" s="315"/>
      <c r="BV64" s="315"/>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row>
    <row r="65" spans="1:122" s="81" customFormat="1" ht="30" customHeight="1" thickBot="1" x14ac:dyDescent="0.25">
      <c r="A65" s="410"/>
      <c r="B65" s="263">
        <v>112</v>
      </c>
      <c r="C65" s="18" t="s">
        <v>416</v>
      </c>
      <c r="D65" s="48" t="s">
        <v>432</v>
      </c>
      <c r="E65" s="95"/>
      <c r="F65" s="49" t="s">
        <v>432</v>
      </c>
      <c r="G65" s="96"/>
      <c r="H65" s="48" t="s">
        <v>432</v>
      </c>
      <c r="I65" s="95"/>
      <c r="J65" s="49" t="s">
        <v>432</v>
      </c>
      <c r="K65" s="96"/>
      <c r="L65" s="48" t="s">
        <v>432</v>
      </c>
      <c r="M65" s="95"/>
      <c r="N65" s="49" t="s">
        <v>432</v>
      </c>
      <c r="O65" s="96"/>
      <c r="P65" s="48" t="s">
        <v>432</v>
      </c>
      <c r="Q65" s="95"/>
      <c r="R65" s="49" t="s">
        <v>432</v>
      </c>
      <c r="S65" s="96"/>
      <c r="T65" s="48" t="s">
        <v>432</v>
      </c>
      <c r="U65" s="95"/>
      <c r="V65" s="49" t="s">
        <v>432</v>
      </c>
      <c r="W65" s="96"/>
      <c r="X65" s="50"/>
      <c r="Y65" s="80"/>
      <c r="Z65" s="80"/>
      <c r="AA65" s="560"/>
      <c r="AB65" s="560"/>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c r="BC65" s="315"/>
      <c r="BD65" s="315"/>
      <c r="BE65" s="315"/>
      <c r="BF65" s="315"/>
      <c r="BG65" s="315"/>
      <c r="BH65" s="315"/>
      <c r="BI65" s="315"/>
      <c r="BJ65" s="315"/>
      <c r="BK65" s="315"/>
      <c r="BL65" s="315"/>
      <c r="BM65" s="315"/>
      <c r="BN65" s="315"/>
      <c r="BO65" s="315"/>
      <c r="BP65" s="315"/>
      <c r="BQ65" s="315"/>
      <c r="BR65" s="315"/>
      <c r="BS65" s="315"/>
      <c r="BT65" s="315"/>
      <c r="BU65" s="315"/>
      <c r="BV65" s="315"/>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row>
    <row r="66" spans="1:122" s="81" customFormat="1" ht="45" customHeight="1" x14ac:dyDescent="0.2">
      <c r="A66" s="410"/>
      <c r="B66" s="290" t="s">
        <v>241</v>
      </c>
      <c r="C66" s="158" t="s">
        <v>420</v>
      </c>
      <c r="D66" s="728"/>
      <c r="E66" s="729"/>
      <c r="F66" s="728"/>
      <c r="G66" s="729"/>
      <c r="H66" s="728"/>
      <c r="I66" s="729"/>
      <c r="J66" s="728"/>
      <c r="K66" s="729"/>
      <c r="L66" s="728"/>
      <c r="M66" s="729"/>
      <c r="N66" s="728"/>
      <c r="O66" s="729"/>
      <c r="P66" s="728"/>
      <c r="Q66" s="729"/>
      <c r="R66" s="728"/>
      <c r="S66" s="729"/>
      <c r="T66" s="728"/>
      <c r="U66" s="729"/>
      <c r="V66" s="728"/>
      <c r="W66" s="731"/>
      <c r="X66" s="411"/>
      <c r="Y66" s="80">
        <f>COUNTIF(D66:W66,"a")+COUNTIF(D66:W66,"s")</f>
        <v>0</v>
      </c>
      <c r="Z66" s="226"/>
      <c r="AA66" s="560"/>
      <c r="AB66" s="560"/>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5"/>
      <c r="BQ66" s="315"/>
      <c r="BR66" s="315"/>
      <c r="BS66" s="315"/>
      <c r="BT66" s="315"/>
      <c r="BU66" s="315"/>
      <c r="BV66" s="315"/>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row>
    <row r="67" spans="1:122" s="81" customFormat="1" ht="45" customHeight="1" x14ac:dyDescent="0.2">
      <c r="A67" s="410"/>
      <c r="B67" s="292" t="s">
        <v>276</v>
      </c>
      <c r="C67" s="161" t="s">
        <v>287</v>
      </c>
      <c r="D67" s="726"/>
      <c r="E67" s="727"/>
      <c r="F67" s="726"/>
      <c r="G67" s="727"/>
      <c r="H67" s="726"/>
      <c r="I67" s="727"/>
      <c r="J67" s="726"/>
      <c r="K67" s="727"/>
      <c r="L67" s="726"/>
      <c r="M67" s="727"/>
      <c r="N67" s="726"/>
      <c r="O67" s="727"/>
      <c r="P67" s="726"/>
      <c r="Q67" s="727"/>
      <c r="R67" s="726"/>
      <c r="S67" s="727"/>
      <c r="T67" s="726"/>
      <c r="U67" s="727"/>
      <c r="V67" s="726"/>
      <c r="W67" s="732"/>
      <c r="X67" s="411"/>
      <c r="Y67" s="80">
        <f>COUNTIF(D67:W67,"a")+COUNTIF(D67:W67,"s")</f>
        <v>0</v>
      </c>
      <c r="Z67" s="226"/>
      <c r="AA67" s="560"/>
      <c r="AB67" s="560"/>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row>
    <row r="68" spans="1:122" s="81" customFormat="1" ht="27.95" customHeight="1" x14ac:dyDescent="0.2">
      <c r="A68" s="410"/>
      <c r="B68" s="292" t="s">
        <v>277</v>
      </c>
      <c r="C68" s="161" t="s">
        <v>288</v>
      </c>
      <c r="D68" s="726"/>
      <c r="E68" s="727"/>
      <c r="F68" s="726"/>
      <c r="G68" s="727"/>
      <c r="H68" s="726"/>
      <c r="I68" s="727"/>
      <c r="J68" s="726"/>
      <c r="K68" s="727"/>
      <c r="L68" s="726"/>
      <c r="M68" s="727"/>
      <c r="N68" s="726"/>
      <c r="O68" s="727"/>
      <c r="P68" s="726"/>
      <c r="Q68" s="727"/>
      <c r="R68" s="726"/>
      <c r="S68" s="727"/>
      <c r="T68" s="726"/>
      <c r="U68" s="727"/>
      <c r="V68" s="726"/>
      <c r="W68" s="732"/>
      <c r="X68" s="411"/>
      <c r="Y68" s="80">
        <f>COUNTIF(D68:W68,"a")+COUNTIF(D68:W68,"s")</f>
        <v>0</v>
      </c>
      <c r="Z68" s="226"/>
      <c r="AA68" s="560"/>
      <c r="AB68" s="560"/>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5"/>
      <c r="BQ68" s="315"/>
      <c r="BR68" s="315"/>
      <c r="BS68" s="315"/>
      <c r="BT68" s="315"/>
      <c r="BU68" s="315"/>
      <c r="BV68" s="315"/>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row>
    <row r="69" spans="1:122" s="81" customFormat="1" ht="45" customHeight="1" x14ac:dyDescent="0.2">
      <c r="A69" s="410"/>
      <c r="B69" s="312" t="s">
        <v>242</v>
      </c>
      <c r="C69" s="141" t="s">
        <v>278</v>
      </c>
      <c r="D69" s="726"/>
      <c r="E69" s="727"/>
      <c r="F69" s="726"/>
      <c r="G69" s="727"/>
      <c r="H69" s="726"/>
      <c r="I69" s="727"/>
      <c r="J69" s="726"/>
      <c r="K69" s="727"/>
      <c r="L69" s="726"/>
      <c r="M69" s="727"/>
      <c r="N69" s="726"/>
      <c r="O69" s="727"/>
      <c r="P69" s="726"/>
      <c r="Q69" s="727"/>
      <c r="R69" s="726"/>
      <c r="S69" s="727"/>
      <c r="T69" s="726"/>
      <c r="U69" s="727"/>
      <c r="V69" s="726"/>
      <c r="W69" s="732"/>
      <c r="X69" s="411"/>
      <c r="Y69" s="80">
        <f>COUNTIF(D69:W69,"a")+COUNTIF(D69:W69,"s")</f>
        <v>0</v>
      </c>
      <c r="Z69" s="226"/>
      <c r="AA69" s="560"/>
      <c r="AB69" s="560"/>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5"/>
      <c r="BQ69" s="315"/>
      <c r="BR69" s="315"/>
      <c r="BS69" s="315"/>
      <c r="BT69" s="315"/>
      <c r="BU69" s="315"/>
      <c r="BV69" s="315"/>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row>
    <row r="70" spans="1:122" s="81" customFormat="1" ht="45" customHeight="1" thickBot="1" x14ac:dyDescent="0.25">
      <c r="A70" s="481"/>
      <c r="B70" s="324" t="s">
        <v>279</v>
      </c>
      <c r="C70" s="415" t="s">
        <v>289</v>
      </c>
      <c r="D70" s="724"/>
      <c r="E70" s="725"/>
      <c r="F70" s="724"/>
      <c r="G70" s="725"/>
      <c r="H70" s="724"/>
      <c r="I70" s="725"/>
      <c r="J70" s="724"/>
      <c r="K70" s="725"/>
      <c r="L70" s="724"/>
      <c r="M70" s="725"/>
      <c r="N70" s="724"/>
      <c r="O70" s="725"/>
      <c r="P70" s="724"/>
      <c r="Q70" s="725"/>
      <c r="R70" s="724"/>
      <c r="S70" s="725"/>
      <c r="T70" s="724"/>
      <c r="U70" s="725"/>
      <c r="V70" s="724"/>
      <c r="W70" s="733"/>
      <c r="X70" s="414"/>
      <c r="Y70" s="80">
        <f>COUNTIF(D70:W70,"a")+COUNTIF(D70:W70,"s")</f>
        <v>0</v>
      </c>
      <c r="Z70" s="226"/>
      <c r="AA70" s="560"/>
      <c r="AB70" s="560"/>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c r="BE70" s="315"/>
      <c r="BF70" s="315"/>
      <c r="BG70" s="315"/>
      <c r="BH70" s="315"/>
      <c r="BI70" s="315"/>
      <c r="BJ70" s="315"/>
      <c r="BK70" s="315"/>
      <c r="BL70" s="315"/>
      <c r="BM70" s="315"/>
      <c r="BN70" s="315"/>
      <c r="BO70" s="315"/>
      <c r="BP70" s="315"/>
      <c r="BQ70" s="315"/>
      <c r="BR70" s="315"/>
      <c r="BS70" s="315"/>
      <c r="BT70" s="315"/>
      <c r="BU70" s="315"/>
      <c r="BV70" s="315"/>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row>
    <row r="71" spans="1:122" s="81" customFormat="1" ht="33" customHeight="1" thickBot="1" x14ac:dyDescent="0.25">
      <c r="A71" s="485"/>
      <c r="B71" s="337"/>
      <c r="C71" s="744" t="s">
        <v>417</v>
      </c>
      <c r="D71" s="745"/>
      <c r="E71" s="745"/>
      <c r="F71" s="745"/>
      <c r="G71" s="745"/>
      <c r="H71" s="745"/>
      <c r="I71" s="745"/>
      <c r="J71" s="745"/>
      <c r="K71" s="745"/>
      <c r="L71" s="745"/>
      <c r="M71" s="745"/>
      <c r="N71" s="745"/>
      <c r="O71" s="745"/>
      <c r="P71" s="745"/>
      <c r="Q71" s="745"/>
      <c r="R71" s="745"/>
      <c r="S71" s="745"/>
      <c r="T71" s="745"/>
      <c r="U71" s="745"/>
      <c r="V71" s="745"/>
      <c r="W71" s="745"/>
      <c r="X71" s="746"/>
      <c r="Y71" s="80"/>
      <c r="Z71" s="80"/>
      <c r="AA71" s="560"/>
      <c r="AB71" s="560"/>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315"/>
      <c r="BC71" s="315"/>
      <c r="BD71" s="315"/>
      <c r="BE71" s="315"/>
      <c r="BF71" s="315"/>
      <c r="BG71" s="315"/>
      <c r="BH71" s="315"/>
      <c r="BI71" s="315"/>
      <c r="BJ71" s="315"/>
      <c r="BK71" s="315"/>
      <c r="BL71" s="315"/>
      <c r="BM71" s="315"/>
      <c r="BN71" s="315"/>
      <c r="BO71" s="315"/>
      <c r="BP71" s="315"/>
      <c r="BQ71" s="315"/>
      <c r="BR71" s="315"/>
      <c r="BS71" s="315"/>
      <c r="BT71" s="315"/>
      <c r="BU71" s="315"/>
      <c r="BV71" s="315"/>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row>
    <row r="72" spans="1:122" s="81" customFormat="1" ht="33" customHeight="1" thickBot="1" x14ac:dyDescent="0.25">
      <c r="A72" s="486"/>
      <c r="B72" s="337">
        <v>200</v>
      </c>
      <c r="C72" s="762" t="s">
        <v>312</v>
      </c>
      <c r="D72" s="763"/>
      <c r="E72" s="763"/>
      <c r="F72" s="763"/>
      <c r="G72" s="763"/>
      <c r="H72" s="763"/>
      <c r="I72" s="763"/>
      <c r="J72" s="763"/>
      <c r="K72" s="763"/>
      <c r="L72" s="763"/>
      <c r="M72" s="763"/>
      <c r="N72" s="763"/>
      <c r="O72" s="763"/>
      <c r="P72" s="763"/>
      <c r="Q72" s="763"/>
      <c r="R72" s="763"/>
      <c r="S72" s="763"/>
      <c r="T72" s="763"/>
      <c r="U72" s="763"/>
      <c r="V72" s="763"/>
      <c r="W72" s="763"/>
      <c r="X72" s="764"/>
      <c r="Y72" s="80"/>
      <c r="Z72" s="80"/>
      <c r="AA72" s="560"/>
      <c r="AB72" s="560"/>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row>
    <row r="73" spans="1:122" s="81" customFormat="1" ht="30" customHeight="1" thickBot="1" x14ac:dyDescent="0.25">
      <c r="A73" s="410"/>
      <c r="B73" s="334" t="s">
        <v>194</v>
      </c>
      <c r="C73" s="177" t="s">
        <v>237</v>
      </c>
      <c r="D73" s="109"/>
      <c r="E73" s="110"/>
      <c r="F73" s="111"/>
      <c r="G73" s="112"/>
      <c r="H73" s="533" t="s">
        <v>432</v>
      </c>
      <c r="I73" s="110"/>
      <c r="J73" s="113" t="s">
        <v>432</v>
      </c>
      <c r="K73" s="112"/>
      <c r="L73" s="533"/>
      <c r="M73" s="110"/>
      <c r="N73" s="113"/>
      <c r="O73" s="112"/>
      <c r="P73" s="109"/>
      <c r="Q73" s="110"/>
      <c r="R73" s="111"/>
      <c r="S73" s="112"/>
      <c r="T73" s="109"/>
      <c r="U73" s="110"/>
      <c r="V73" s="111"/>
      <c r="W73" s="112"/>
      <c r="X73" s="458"/>
      <c r="Y73" s="80"/>
      <c r="Z73" s="80"/>
      <c r="AA73" s="560"/>
      <c r="AB73" s="560"/>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5"/>
      <c r="BN73" s="315"/>
      <c r="BO73" s="315"/>
      <c r="BP73" s="315"/>
      <c r="BQ73" s="315"/>
      <c r="BR73" s="315"/>
      <c r="BS73" s="315"/>
      <c r="BT73" s="315"/>
      <c r="BU73" s="315"/>
      <c r="BV73" s="315"/>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row>
    <row r="74" spans="1:122" s="81" customFormat="1" ht="27.95" customHeight="1" thickBot="1" x14ac:dyDescent="0.25">
      <c r="A74" s="410"/>
      <c r="B74" s="334" t="s">
        <v>193</v>
      </c>
      <c r="C74" s="162" t="s">
        <v>178</v>
      </c>
      <c r="D74" s="722"/>
      <c r="E74" s="723"/>
      <c r="F74" s="722"/>
      <c r="G74" s="723"/>
      <c r="H74" s="722"/>
      <c r="I74" s="723"/>
      <c r="J74" s="722"/>
      <c r="K74" s="723"/>
      <c r="L74" s="722"/>
      <c r="M74" s="723"/>
      <c r="N74" s="722"/>
      <c r="O74" s="723"/>
      <c r="P74" s="722"/>
      <c r="Q74" s="723"/>
      <c r="R74" s="722"/>
      <c r="S74" s="723"/>
      <c r="T74" s="722"/>
      <c r="U74" s="723"/>
      <c r="V74" s="722"/>
      <c r="W74" s="730"/>
      <c r="X74" s="411"/>
      <c r="Y74" s="80">
        <f>COUNTIF(D74:W74,"a")+COUNTIF(D74:W74,"s")</f>
        <v>0</v>
      </c>
      <c r="Z74" s="226"/>
      <c r="AA74" s="560"/>
      <c r="AB74" s="560"/>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row>
    <row r="75" spans="1:122" s="81" customFormat="1" ht="30" customHeight="1" thickBot="1" x14ac:dyDescent="0.25">
      <c r="A75" s="483"/>
      <c r="B75" s="283" t="s">
        <v>204</v>
      </c>
      <c r="C75" s="390" t="s">
        <v>238</v>
      </c>
      <c r="D75" s="94"/>
      <c r="E75" s="92"/>
      <c r="F75" s="103"/>
      <c r="G75" s="91"/>
      <c r="H75" s="85" t="s">
        <v>432</v>
      </c>
      <c r="I75" s="92"/>
      <c r="J75" s="93" t="s">
        <v>432</v>
      </c>
      <c r="K75" s="91"/>
      <c r="L75" s="85"/>
      <c r="M75" s="92"/>
      <c r="N75" s="93"/>
      <c r="O75" s="91"/>
      <c r="P75" s="94"/>
      <c r="Q75" s="92"/>
      <c r="R75" s="103"/>
      <c r="S75" s="91"/>
      <c r="T75" s="94"/>
      <c r="U75" s="92"/>
      <c r="V75" s="94"/>
      <c r="W75" s="91"/>
      <c r="X75" s="458"/>
      <c r="Y75" s="80"/>
      <c r="Z75" s="80"/>
      <c r="AA75" s="560"/>
      <c r="AB75" s="560"/>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row>
    <row r="76" spans="1:122" s="81" customFormat="1" ht="27.95" customHeight="1" thickBot="1" x14ac:dyDescent="0.25">
      <c r="A76" s="487"/>
      <c r="B76" s="336" t="s">
        <v>280</v>
      </c>
      <c r="C76" s="167" t="s">
        <v>421</v>
      </c>
      <c r="D76" s="737"/>
      <c r="E76" s="738"/>
      <c r="F76" s="737"/>
      <c r="G76" s="738"/>
      <c r="H76" s="737"/>
      <c r="I76" s="738"/>
      <c r="J76" s="737"/>
      <c r="K76" s="738"/>
      <c r="L76" s="737"/>
      <c r="M76" s="738"/>
      <c r="N76" s="737"/>
      <c r="O76" s="738"/>
      <c r="P76" s="737"/>
      <c r="Q76" s="738"/>
      <c r="R76" s="737"/>
      <c r="S76" s="738"/>
      <c r="T76" s="737"/>
      <c r="U76" s="738"/>
      <c r="V76" s="737"/>
      <c r="W76" s="747"/>
      <c r="X76" s="447"/>
      <c r="Y76" s="80">
        <f>COUNTIF(D76:W76,"a")+COUNTIF(D76:W76,"s")</f>
        <v>0</v>
      </c>
      <c r="Z76" s="226"/>
      <c r="AA76" s="560"/>
      <c r="AB76" s="560"/>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5"/>
      <c r="BS76" s="315"/>
      <c r="BT76" s="315"/>
      <c r="BU76" s="315"/>
      <c r="BV76" s="315"/>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row>
    <row r="77" spans="1:122" s="81" customFormat="1" ht="30" customHeight="1" thickBot="1" x14ac:dyDescent="0.5">
      <c r="A77" s="410"/>
      <c r="B77" s="263" t="s">
        <v>205</v>
      </c>
      <c r="C77" s="532" t="s">
        <v>344</v>
      </c>
      <c r="D77" s="114"/>
      <c r="E77" s="115"/>
      <c r="F77" s="114"/>
      <c r="G77" s="116"/>
      <c r="H77" s="82"/>
      <c r="I77" s="115"/>
      <c r="J77" s="82" t="s">
        <v>432</v>
      </c>
      <c r="K77" s="116"/>
      <c r="L77" s="114"/>
      <c r="M77" s="115"/>
      <c r="N77" s="82" t="s">
        <v>432</v>
      </c>
      <c r="O77" s="116"/>
      <c r="P77" s="114"/>
      <c r="Q77" s="115"/>
      <c r="R77" s="117"/>
      <c r="S77" s="116"/>
      <c r="T77" s="114"/>
      <c r="U77" s="115"/>
      <c r="V77" s="117"/>
      <c r="W77" s="116"/>
      <c r="X77" s="47"/>
      <c r="Y77" s="80"/>
      <c r="Z77" s="80"/>
      <c r="AA77" s="560"/>
      <c r="AB77" s="560"/>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15"/>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row>
    <row r="78" spans="1:122" s="81" customFormat="1" ht="30" customHeight="1" thickBot="1" x14ac:dyDescent="0.25">
      <c r="A78" s="488"/>
      <c r="B78" s="527"/>
      <c r="C78" s="524" t="s">
        <v>627</v>
      </c>
      <c r="D78" s="739"/>
      <c r="E78" s="740"/>
      <c r="F78" s="740"/>
      <c r="G78" s="740"/>
      <c r="H78" s="740"/>
      <c r="I78" s="740"/>
      <c r="J78" s="740"/>
      <c r="K78" s="740"/>
      <c r="L78" s="740"/>
      <c r="M78" s="740"/>
      <c r="N78" s="740"/>
      <c r="O78" s="740"/>
      <c r="P78" s="740"/>
      <c r="Q78" s="740"/>
      <c r="R78" s="740"/>
      <c r="S78" s="740"/>
      <c r="T78" s="740"/>
      <c r="U78" s="740"/>
      <c r="V78" s="740"/>
      <c r="W78" s="740"/>
      <c r="X78" s="525"/>
      <c r="Y78" s="526"/>
      <c r="Z78" s="80"/>
      <c r="AA78" s="560"/>
      <c r="AB78" s="560"/>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5"/>
      <c r="BS78" s="315"/>
      <c r="BT78" s="315"/>
      <c r="BU78" s="315"/>
      <c r="BV78" s="315"/>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row>
    <row r="79" spans="1:122" s="81" customFormat="1" ht="45" customHeight="1" thickBot="1" x14ac:dyDescent="0.25">
      <c r="A79" s="410"/>
      <c r="B79" s="272" t="s">
        <v>570</v>
      </c>
      <c r="C79" s="158" t="s">
        <v>569</v>
      </c>
      <c r="D79" s="741"/>
      <c r="E79" s="742"/>
      <c r="F79" s="741"/>
      <c r="G79" s="742"/>
      <c r="H79" s="741"/>
      <c r="I79" s="742"/>
      <c r="J79" s="741"/>
      <c r="K79" s="742"/>
      <c r="L79" s="741"/>
      <c r="M79" s="742"/>
      <c r="N79" s="741"/>
      <c r="O79" s="742"/>
      <c r="P79" s="741"/>
      <c r="Q79" s="742"/>
      <c r="R79" s="741"/>
      <c r="S79" s="742"/>
      <c r="T79" s="741"/>
      <c r="U79" s="742"/>
      <c r="V79" s="741"/>
      <c r="W79" s="743"/>
      <c r="X79" s="489"/>
      <c r="Y79" s="80">
        <f>COUNTIF(D79:W79,"a")+COUNTIF(D79:W79,"s")+COUNTIF(X79,"NA")</f>
        <v>0</v>
      </c>
      <c r="Z79" s="226"/>
      <c r="AA79" s="560"/>
      <c r="AB79" s="560"/>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c r="BL79" s="315"/>
      <c r="BM79" s="315"/>
      <c r="BN79" s="315"/>
      <c r="BO79" s="315"/>
      <c r="BP79" s="315"/>
      <c r="BQ79" s="315"/>
      <c r="BR79" s="315"/>
      <c r="BS79" s="315"/>
      <c r="BT79" s="315"/>
      <c r="BU79" s="315"/>
      <c r="BV79" s="315"/>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row>
    <row r="80" spans="1:122" s="81" customFormat="1" ht="27" customHeight="1" thickBot="1" x14ac:dyDescent="0.5">
      <c r="A80" s="410"/>
      <c r="B80" s="263" t="s">
        <v>444</v>
      </c>
      <c r="C80" s="532" t="s">
        <v>445</v>
      </c>
      <c r="D80" s="114"/>
      <c r="E80" s="115"/>
      <c r="F80" s="114"/>
      <c r="G80" s="116"/>
      <c r="H80" s="82"/>
      <c r="I80" s="115"/>
      <c r="J80" s="82"/>
      <c r="K80" s="116"/>
      <c r="L80" s="114"/>
      <c r="M80" s="115"/>
      <c r="N80" s="82"/>
      <c r="O80" s="116"/>
      <c r="P80" s="114"/>
      <c r="Q80" s="115"/>
      <c r="R80" s="117"/>
      <c r="S80" s="116"/>
      <c r="T80" s="114"/>
      <c r="U80" s="115"/>
      <c r="V80" s="117"/>
      <c r="W80" s="116"/>
      <c r="X80" s="47"/>
      <c r="Y80" s="80"/>
      <c r="Z80" s="80"/>
      <c r="AA80" s="560"/>
      <c r="AB80" s="560"/>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5"/>
      <c r="BS80" s="315"/>
      <c r="BT80" s="315"/>
      <c r="BU80" s="315"/>
      <c r="BV80" s="315"/>
    </row>
    <row r="81" spans="1:122" s="81" customFormat="1" ht="48" customHeight="1" thickBot="1" x14ac:dyDescent="0.35">
      <c r="A81" s="505"/>
      <c r="B81" s="338"/>
      <c r="C81" s="586" t="s">
        <v>675</v>
      </c>
      <c r="D81" s="759"/>
      <c r="E81" s="760"/>
      <c r="F81" s="760"/>
      <c r="G81" s="760"/>
      <c r="H81" s="760"/>
      <c r="I81" s="760"/>
      <c r="J81" s="760"/>
      <c r="K81" s="760"/>
      <c r="L81" s="760"/>
      <c r="M81" s="760"/>
      <c r="N81" s="760"/>
      <c r="O81" s="760"/>
      <c r="P81" s="760"/>
      <c r="Q81" s="760"/>
      <c r="R81" s="760"/>
      <c r="S81" s="760"/>
      <c r="T81" s="760"/>
      <c r="U81" s="760"/>
      <c r="V81" s="760"/>
      <c r="W81" s="760"/>
      <c r="X81" s="761"/>
      <c r="Y81" s="80"/>
      <c r="Z81" s="80"/>
      <c r="AA81" s="560"/>
      <c r="AB81" s="560"/>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315"/>
      <c r="BC81" s="315"/>
      <c r="BD81" s="315"/>
      <c r="BE81" s="315"/>
      <c r="BF81" s="315"/>
      <c r="BG81" s="315"/>
      <c r="BH81" s="315"/>
      <c r="BI81" s="315"/>
      <c r="BJ81" s="315"/>
      <c r="BK81" s="315"/>
      <c r="BL81" s="315"/>
      <c r="BM81" s="315"/>
      <c r="BN81" s="315"/>
      <c r="BO81" s="315"/>
      <c r="BP81" s="315"/>
      <c r="BQ81" s="315"/>
      <c r="BR81" s="315"/>
      <c r="BS81" s="315"/>
      <c r="BT81" s="315"/>
      <c r="BU81" s="315"/>
      <c r="BV81" s="315"/>
    </row>
    <row r="82" spans="1:122" s="81" customFormat="1" ht="67.7" customHeight="1" x14ac:dyDescent="0.2">
      <c r="A82" s="410"/>
      <c r="B82" s="290" t="s">
        <v>446</v>
      </c>
      <c r="C82" s="158" t="s">
        <v>447</v>
      </c>
      <c r="D82" s="748"/>
      <c r="E82" s="752"/>
      <c r="F82" s="748"/>
      <c r="G82" s="752"/>
      <c r="H82" s="748"/>
      <c r="I82" s="752"/>
      <c r="J82" s="748"/>
      <c r="K82" s="752"/>
      <c r="L82" s="748"/>
      <c r="M82" s="752"/>
      <c r="N82" s="748"/>
      <c r="O82" s="752"/>
      <c r="P82" s="748"/>
      <c r="Q82" s="752"/>
      <c r="R82" s="748"/>
      <c r="S82" s="752"/>
      <c r="T82" s="748"/>
      <c r="U82" s="752"/>
      <c r="V82" s="748"/>
      <c r="W82" s="749"/>
      <c r="X82" s="131"/>
      <c r="Y82" s="80">
        <f>COUNTIF(D82:W82,"a")+COUNTIF(D82:W82,"s")+COUNTIF(X82,"NA")</f>
        <v>0</v>
      </c>
      <c r="Z82" s="506"/>
      <c r="AA82" s="560"/>
      <c r="AB82" s="560"/>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315"/>
      <c r="BO82" s="315"/>
      <c r="BP82" s="315"/>
      <c r="BQ82" s="315"/>
      <c r="BR82" s="315"/>
      <c r="BS82" s="315"/>
      <c r="BT82" s="315"/>
      <c r="BU82" s="315"/>
      <c r="BV82" s="315"/>
    </row>
    <row r="83" spans="1:122" s="81" customFormat="1" ht="67.7" customHeight="1" thickBot="1" x14ac:dyDescent="0.25">
      <c r="A83" s="481"/>
      <c r="B83" s="324" t="s">
        <v>448</v>
      </c>
      <c r="C83" s="333" t="s">
        <v>449</v>
      </c>
      <c r="D83" s="750"/>
      <c r="E83" s="753"/>
      <c r="F83" s="750"/>
      <c r="G83" s="753"/>
      <c r="H83" s="750"/>
      <c r="I83" s="753"/>
      <c r="J83" s="750"/>
      <c r="K83" s="753"/>
      <c r="L83" s="750"/>
      <c r="M83" s="753"/>
      <c r="N83" s="750"/>
      <c r="O83" s="753"/>
      <c r="P83" s="750"/>
      <c r="Q83" s="753"/>
      <c r="R83" s="750"/>
      <c r="S83" s="753"/>
      <c r="T83" s="750"/>
      <c r="U83" s="753"/>
      <c r="V83" s="750"/>
      <c r="W83" s="751"/>
      <c r="X83" s="230"/>
      <c r="Y83" s="80">
        <f>COUNTIF(D83:W83,"a")+COUNTIF(D83:W83,"s")</f>
        <v>0</v>
      </c>
      <c r="Z83" s="506"/>
      <c r="AA83" s="560"/>
      <c r="AB83" s="560"/>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315"/>
      <c r="BT83" s="315"/>
      <c r="BU83" s="315"/>
      <c r="BV83" s="315"/>
    </row>
    <row r="84" spans="1:122" s="81" customFormat="1" ht="33" customHeight="1" thickBot="1" x14ac:dyDescent="0.25">
      <c r="A84" s="485"/>
      <c r="B84" s="337" t="s">
        <v>207</v>
      </c>
      <c r="C84" s="744" t="s">
        <v>313</v>
      </c>
      <c r="D84" s="745"/>
      <c r="E84" s="745"/>
      <c r="F84" s="745"/>
      <c r="G84" s="745"/>
      <c r="H84" s="745"/>
      <c r="I84" s="745"/>
      <c r="J84" s="745"/>
      <c r="K84" s="745"/>
      <c r="L84" s="745"/>
      <c r="M84" s="745"/>
      <c r="N84" s="745"/>
      <c r="O84" s="745"/>
      <c r="P84" s="745"/>
      <c r="Q84" s="745"/>
      <c r="R84" s="745"/>
      <c r="S84" s="745"/>
      <c r="T84" s="745"/>
      <c r="U84" s="745"/>
      <c r="V84" s="745"/>
      <c r="W84" s="745"/>
      <c r="X84" s="746"/>
      <c r="Y84" s="80"/>
      <c r="Z84" s="80"/>
      <c r="AA84" s="560"/>
      <c r="AB84" s="560"/>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315"/>
      <c r="BT84" s="315"/>
      <c r="BU84" s="315"/>
      <c r="BV84" s="315"/>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row>
    <row r="85" spans="1:122" s="81" customFormat="1" ht="30" customHeight="1" thickBot="1" x14ac:dyDescent="0.25">
      <c r="A85" s="483"/>
      <c r="B85" s="263" t="s">
        <v>206</v>
      </c>
      <c r="C85" s="532" t="s">
        <v>418</v>
      </c>
      <c r="D85" s="99"/>
      <c r="E85" s="95"/>
      <c r="F85" s="49" t="s">
        <v>432</v>
      </c>
      <c r="G85" s="96"/>
      <c r="H85" s="48"/>
      <c r="I85" s="95"/>
      <c r="J85" s="49" t="s">
        <v>432</v>
      </c>
      <c r="K85" s="96"/>
      <c r="L85" s="48"/>
      <c r="M85" s="95"/>
      <c r="N85" s="49" t="s">
        <v>432</v>
      </c>
      <c r="O85" s="96"/>
      <c r="P85" s="99"/>
      <c r="Q85" s="95"/>
      <c r="R85" s="100"/>
      <c r="S85" s="96"/>
      <c r="T85" s="99"/>
      <c r="U85" s="95"/>
      <c r="V85" s="100"/>
      <c r="W85" s="96"/>
      <c r="X85" s="50"/>
      <c r="Y85" s="80"/>
      <c r="Z85" s="80"/>
      <c r="AA85" s="560"/>
      <c r="AB85" s="560"/>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315"/>
      <c r="BC85" s="315"/>
      <c r="BD85" s="315"/>
      <c r="BE85" s="315"/>
      <c r="BF85" s="315"/>
      <c r="BG85" s="315"/>
      <c r="BH85" s="315"/>
      <c r="BI85" s="315"/>
      <c r="BJ85" s="315"/>
      <c r="BK85" s="315"/>
      <c r="BL85" s="315"/>
      <c r="BM85" s="315"/>
      <c r="BN85" s="315"/>
      <c r="BO85" s="315"/>
      <c r="BP85" s="315"/>
      <c r="BQ85" s="315"/>
      <c r="BR85" s="315"/>
      <c r="BS85" s="315"/>
      <c r="BT85" s="315"/>
      <c r="BU85" s="315"/>
      <c r="BV85" s="315"/>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row>
    <row r="86" spans="1:122" s="81" customFormat="1" ht="67.7" customHeight="1" thickBot="1" x14ac:dyDescent="0.25">
      <c r="A86" s="487"/>
      <c r="B86" s="271" t="s">
        <v>92</v>
      </c>
      <c r="C86" s="164" t="s">
        <v>23</v>
      </c>
      <c r="D86" s="722"/>
      <c r="E86" s="723"/>
      <c r="F86" s="722"/>
      <c r="G86" s="723"/>
      <c r="H86" s="722"/>
      <c r="I86" s="723"/>
      <c r="J86" s="722"/>
      <c r="K86" s="723"/>
      <c r="L86" s="722"/>
      <c r="M86" s="723"/>
      <c r="N86" s="722"/>
      <c r="O86" s="723"/>
      <c r="P86" s="722"/>
      <c r="Q86" s="723"/>
      <c r="R86" s="722"/>
      <c r="S86" s="723"/>
      <c r="T86" s="722"/>
      <c r="U86" s="723"/>
      <c r="V86" s="722"/>
      <c r="W86" s="730"/>
      <c r="X86" s="411"/>
      <c r="Y86" s="80">
        <f>COUNTIF(D86:W86,"a")+COUNTIF(D86:W86,"s")</f>
        <v>0</v>
      </c>
      <c r="Z86" s="226"/>
      <c r="AA86" s="560"/>
      <c r="AB86" s="560"/>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c r="AY86" s="315"/>
      <c r="AZ86" s="315"/>
      <c r="BA86" s="315"/>
      <c r="BB86" s="315"/>
      <c r="BC86" s="315"/>
      <c r="BD86" s="315"/>
      <c r="BE86" s="315"/>
      <c r="BF86" s="315"/>
      <c r="BG86" s="315"/>
      <c r="BH86" s="315"/>
      <c r="BI86" s="315"/>
      <c r="BJ86" s="315"/>
      <c r="BK86" s="315"/>
      <c r="BL86" s="315"/>
      <c r="BM86" s="315"/>
      <c r="BN86" s="315"/>
      <c r="BO86" s="315"/>
      <c r="BP86" s="315"/>
      <c r="BQ86" s="315"/>
      <c r="BR86" s="315"/>
      <c r="BS86" s="315"/>
      <c r="BT86" s="315"/>
      <c r="BU86" s="315"/>
      <c r="BV86" s="315"/>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row>
    <row r="87" spans="1:122" s="81" customFormat="1" ht="30" customHeight="1" thickBot="1" x14ac:dyDescent="0.25">
      <c r="A87" s="483"/>
      <c r="B87" s="263" t="s">
        <v>327</v>
      </c>
      <c r="C87" s="179" t="s">
        <v>393</v>
      </c>
      <c r="D87" s="94"/>
      <c r="E87" s="92"/>
      <c r="F87" s="85" t="s">
        <v>432</v>
      </c>
      <c r="G87" s="91"/>
      <c r="H87" s="85"/>
      <c r="I87" s="92"/>
      <c r="J87" s="93" t="s">
        <v>432</v>
      </c>
      <c r="K87" s="91"/>
      <c r="L87" s="94"/>
      <c r="M87" s="92"/>
      <c r="N87" s="93" t="s">
        <v>432</v>
      </c>
      <c r="O87" s="91"/>
      <c r="P87" s="94"/>
      <c r="Q87" s="92"/>
      <c r="R87" s="103"/>
      <c r="S87" s="91"/>
      <c r="T87" s="94"/>
      <c r="U87" s="92"/>
      <c r="V87" s="103"/>
      <c r="W87" s="91"/>
      <c r="X87" s="50"/>
      <c r="Y87" s="80"/>
      <c r="Z87" s="80"/>
      <c r="AA87" s="560"/>
      <c r="AB87" s="560"/>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c r="AY87" s="315"/>
      <c r="AZ87" s="315"/>
      <c r="BA87" s="315"/>
      <c r="BB87" s="315"/>
      <c r="BC87" s="315"/>
      <c r="BD87" s="315"/>
      <c r="BE87" s="315"/>
      <c r="BF87" s="315"/>
      <c r="BG87" s="315"/>
      <c r="BH87" s="315"/>
      <c r="BI87" s="315"/>
      <c r="BJ87" s="315"/>
      <c r="BK87" s="315"/>
      <c r="BL87" s="315"/>
      <c r="BM87" s="315"/>
      <c r="BN87" s="315"/>
      <c r="BO87" s="315"/>
      <c r="BP87" s="315"/>
      <c r="BQ87" s="315"/>
      <c r="BR87" s="315"/>
      <c r="BS87" s="315"/>
      <c r="BT87" s="315"/>
      <c r="BU87" s="315"/>
      <c r="BV87" s="315"/>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row>
    <row r="88" spans="1:122" s="81" customFormat="1" ht="27.95" customHeight="1" x14ac:dyDescent="0.2">
      <c r="A88" s="487"/>
      <c r="B88" s="290" t="s">
        <v>281</v>
      </c>
      <c r="C88" s="158" t="s">
        <v>282</v>
      </c>
      <c r="D88" s="728"/>
      <c r="E88" s="729"/>
      <c r="F88" s="728"/>
      <c r="G88" s="729"/>
      <c r="H88" s="728"/>
      <c r="I88" s="729"/>
      <c r="J88" s="728"/>
      <c r="K88" s="729"/>
      <c r="L88" s="728"/>
      <c r="M88" s="729"/>
      <c r="N88" s="728"/>
      <c r="O88" s="729"/>
      <c r="P88" s="728"/>
      <c r="Q88" s="729"/>
      <c r="R88" s="728"/>
      <c r="S88" s="729"/>
      <c r="T88" s="728"/>
      <c r="U88" s="729"/>
      <c r="V88" s="728"/>
      <c r="W88" s="731"/>
      <c r="X88" s="411"/>
      <c r="Y88" s="80">
        <f t="shared" ref="Y88:Y93" si="2">COUNTIF(D88:W88,"a")+COUNTIF(D88:W88,"s")</f>
        <v>0</v>
      </c>
      <c r="Z88" s="226"/>
      <c r="AA88" s="560"/>
      <c r="AB88" s="560"/>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5"/>
      <c r="AZ88" s="315"/>
      <c r="BA88" s="315"/>
      <c r="BB88" s="315"/>
      <c r="BC88" s="315"/>
      <c r="BD88" s="315"/>
      <c r="BE88" s="315"/>
      <c r="BF88" s="315"/>
      <c r="BG88" s="315"/>
      <c r="BH88" s="315"/>
      <c r="BI88" s="315"/>
      <c r="BJ88" s="315"/>
      <c r="BK88" s="315"/>
      <c r="BL88" s="315"/>
      <c r="BM88" s="315"/>
      <c r="BN88" s="315"/>
      <c r="BO88" s="315"/>
      <c r="BP88" s="315"/>
      <c r="BQ88" s="315"/>
      <c r="BR88" s="315"/>
      <c r="BS88" s="315"/>
      <c r="BT88" s="315"/>
      <c r="BU88" s="315"/>
      <c r="BV88" s="315"/>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row>
    <row r="89" spans="1:122" s="81" customFormat="1" ht="27.95" customHeight="1" x14ac:dyDescent="0.2">
      <c r="A89" s="487"/>
      <c r="B89" s="292" t="s">
        <v>361</v>
      </c>
      <c r="C89" s="161" t="s">
        <v>362</v>
      </c>
      <c r="D89" s="726"/>
      <c r="E89" s="727"/>
      <c r="F89" s="726"/>
      <c r="G89" s="727"/>
      <c r="H89" s="726"/>
      <c r="I89" s="727"/>
      <c r="J89" s="726"/>
      <c r="K89" s="727"/>
      <c r="L89" s="726"/>
      <c r="M89" s="727"/>
      <c r="N89" s="726"/>
      <c r="O89" s="727"/>
      <c r="P89" s="726"/>
      <c r="Q89" s="727"/>
      <c r="R89" s="726"/>
      <c r="S89" s="727"/>
      <c r="T89" s="726"/>
      <c r="U89" s="727"/>
      <c r="V89" s="726"/>
      <c r="W89" s="732"/>
      <c r="X89" s="411"/>
      <c r="Y89" s="80">
        <f t="shared" si="2"/>
        <v>0</v>
      </c>
      <c r="Z89" s="226"/>
      <c r="AA89" s="560"/>
      <c r="AB89" s="560"/>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row>
    <row r="90" spans="1:122" s="81" customFormat="1" ht="27.95" customHeight="1" x14ac:dyDescent="0.2">
      <c r="A90" s="487"/>
      <c r="B90" s="292" t="s">
        <v>363</v>
      </c>
      <c r="C90" s="161" t="s">
        <v>258</v>
      </c>
      <c r="D90" s="726"/>
      <c r="E90" s="727"/>
      <c r="F90" s="726"/>
      <c r="G90" s="727"/>
      <c r="H90" s="726"/>
      <c r="I90" s="727"/>
      <c r="J90" s="726"/>
      <c r="K90" s="727"/>
      <c r="L90" s="726"/>
      <c r="M90" s="727"/>
      <c r="N90" s="726"/>
      <c r="O90" s="727"/>
      <c r="P90" s="726"/>
      <c r="Q90" s="727"/>
      <c r="R90" s="726"/>
      <c r="S90" s="727"/>
      <c r="T90" s="726"/>
      <c r="U90" s="727"/>
      <c r="V90" s="726"/>
      <c r="W90" s="732"/>
      <c r="X90" s="411"/>
      <c r="Y90" s="80">
        <f t="shared" si="2"/>
        <v>0</v>
      </c>
      <c r="Z90" s="226"/>
      <c r="AA90" s="560"/>
      <c r="AB90" s="560"/>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5"/>
      <c r="BT90" s="315"/>
      <c r="BU90" s="315"/>
      <c r="BV90" s="315"/>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row>
    <row r="91" spans="1:122" s="81" customFormat="1" ht="45" customHeight="1" x14ac:dyDescent="0.2">
      <c r="A91" s="487"/>
      <c r="B91" s="292" t="s">
        <v>94</v>
      </c>
      <c r="C91" s="161" t="s">
        <v>350</v>
      </c>
      <c r="D91" s="726"/>
      <c r="E91" s="727"/>
      <c r="F91" s="726"/>
      <c r="G91" s="727"/>
      <c r="H91" s="726"/>
      <c r="I91" s="727"/>
      <c r="J91" s="726"/>
      <c r="K91" s="727"/>
      <c r="L91" s="726"/>
      <c r="M91" s="727"/>
      <c r="N91" s="726"/>
      <c r="O91" s="727"/>
      <c r="P91" s="726"/>
      <c r="Q91" s="727"/>
      <c r="R91" s="726"/>
      <c r="S91" s="727"/>
      <c r="T91" s="726"/>
      <c r="U91" s="727"/>
      <c r="V91" s="726"/>
      <c r="W91" s="732"/>
      <c r="X91" s="411"/>
      <c r="Y91" s="80">
        <f t="shared" si="2"/>
        <v>0</v>
      </c>
      <c r="Z91" s="226"/>
      <c r="AA91" s="560"/>
      <c r="AB91" s="560"/>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5"/>
      <c r="BT91" s="315"/>
      <c r="BU91" s="315"/>
      <c r="BV91" s="315"/>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row>
    <row r="92" spans="1:122" s="81" customFormat="1" ht="27.95" customHeight="1" x14ac:dyDescent="0.2">
      <c r="A92" s="487"/>
      <c r="B92" s="292" t="s">
        <v>95</v>
      </c>
      <c r="C92" s="161" t="s">
        <v>391</v>
      </c>
      <c r="D92" s="726"/>
      <c r="E92" s="727"/>
      <c r="F92" s="726"/>
      <c r="G92" s="727"/>
      <c r="H92" s="726"/>
      <c r="I92" s="727"/>
      <c r="J92" s="726"/>
      <c r="K92" s="727"/>
      <c r="L92" s="726"/>
      <c r="M92" s="727"/>
      <c r="N92" s="726"/>
      <c r="O92" s="727"/>
      <c r="P92" s="726"/>
      <c r="Q92" s="727"/>
      <c r="R92" s="726"/>
      <c r="S92" s="727"/>
      <c r="T92" s="726"/>
      <c r="U92" s="727"/>
      <c r="V92" s="726"/>
      <c r="W92" s="732"/>
      <c r="X92" s="411"/>
      <c r="Y92" s="80">
        <f t="shared" si="2"/>
        <v>0</v>
      </c>
      <c r="Z92" s="226"/>
      <c r="AA92" s="560"/>
      <c r="AB92" s="560"/>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315"/>
      <c r="BT92" s="315"/>
      <c r="BU92" s="315"/>
      <c r="BV92" s="315"/>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row>
    <row r="93" spans="1:122" s="81" customFormat="1" ht="45" customHeight="1" thickBot="1" x14ac:dyDescent="0.25">
      <c r="A93" s="487"/>
      <c r="B93" s="292" t="s">
        <v>392</v>
      </c>
      <c r="C93" s="165" t="s">
        <v>96</v>
      </c>
      <c r="D93" s="724"/>
      <c r="E93" s="725"/>
      <c r="F93" s="724"/>
      <c r="G93" s="725"/>
      <c r="H93" s="724"/>
      <c r="I93" s="725"/>
      <c r="J93" s="724"/>
      <c r="K93" s="725"/>
      <c r="L93" s="724"/>
      <c r="M93" s="725"/>
      <c r="N93" s="724"/>
      <c r="O93" s="725"/>
      <c r="P93" s="724"/>
      <c r="Q93" s="725"/>
      <c r="R93" s="724"/>
      <c r="S93" s="725"/>
      <c r="T93" s="724"/>
      <c r="U93" s="725"/>
      <c r="V93" s="724"/>
      <c r="W93" s="733"/>
      <c r="X93" s="411"/>
      <c r="Y93" s="80">
        <f t="shared" si="2"/>
        <v>0</v>
      </c>
      <c r="Z93" s="226"/>
      <c r="AA93" s="560"/>
      <c r="AB93" s="560"/>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315"/>
      <c r="BT93" s="315"/>
      <c r="BU93" s="315"/>
      <c r="BV93" s="315"/>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row>
    <row r="94" spans="1:122" s="81" customFormat="1" ht="30" customHeight="1" thickBot="1" x14ac:dyDescent="0.5">
      <c r="A94" s="410"/>
      <c r="B94" s="263">
        <v>350</v>
      </c>
      <c r="C94" s="532" t="s">
        <v>394</v>
      </c>
      <c r="D94" s="114"/>
      <c r="E94" s="115"/>
      <c r="F94" s="83" t="s">
        <v>432</v>
      </c>
      <c r="G94" s="115"/>
      <c r="H94" s="83" t="s">
        <v>432</v>
      </c>
      <c r="I94" s="115"/>
      <c r="J94" s="83" t="s">
        <v>432</v>
      </c>
      <c r="K94" s="116"/>
      <c r="L94" s="114"/>
      <c r="M94" s="115"/>
      <c r="N94" s="117"/>
      <c r="O94" s="116"/>
      <c r="P94" s="114"/>
      <c r="Q94" s="115"/>
      <c r="R94" s="117"/>
      <c r="S94" s="116"/>
      <c r="T94" s="114"/>
      <c r="U94" s="115"/>
      <c r="V94" s="117"/>
      <c r="W94" s="116"/>
      <c r="X94" s="47"/>
      <c r="Y94" s="80"/>
      <c r="Z94" s="80"/>
      <c r="AA94" s="560"/>
      <c r="AB94" s="560"/>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c r="BE94" s="315"/>
      <c r="BF94" s="315"/>
      <c r="BG94" s="315"/>
      <c r="BH94" s="315"/>
      <c r="BI94" s="315"/>
      <c r="BJ94" s="315"/>
      <c r="BK94" s="315"/>
      <c r="BL94" s="315"/>
      <c r="BM94" s="315"/>
      <c r="BN94" s="315"/>
      <c r="BO94" s="315"/>
      <c r="BP94" s="315"/>
      <c r="BQ94" s="315"/>
      <c r="BR94" s="315"/>
      <c r="BS94" s="315"/>
      <c r="BT94" s="315"/>
      <c r="BU94" s="315"/>
      <c r="BV94" s="315"/>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row>
    <row r="95" spans="1:122" s="81" customFormat="1" ht="45" customHeight="1" x14ac:dyDescent="0.2">
      <c r="A95" s="410"/>
      <c r="B95" s="290" t="s">
        <v>173</v>
      </c>
      <c r="C95" s="158" t="s">
        <v>982</v>
      </c>
      <c r="D95" s="765"/>
      <c r="E95" s="767"/>
      <c r="F95" s="765"/>
      <c r="G95" s="767"/>
      <c r="H95" s="765"/>
      <c r="I95" s="767"/>
      <c r="J95" s="765"/>
      <c r="K95" s="767"/>
      <c r="L95" s="765"/>
      <c r="M95" s="767"/>
      <c r="N95" s="765"/>
      <c r="O95" s="767"/>
      <c r="P95" s="765"/>
      <c r="Q95" s="767"/>
      <c r="R95" s="765"/>
      <c r="S95" s="767"/>
      <c r="T95" s="765"/>
      <c r="U95" s="767"/>
      <c r="V95" s="765"/>
      <c r="W95" s="766"/>
      <c r="X95" s="411"/>
      <c r="Y95" s="80">
        <f>COUNTIF(D95:W95,"a")+COUNTIF(D95:W95,"s")</f>
        <v>0</v>
      </c>
      <c r="Z95" s="226"/>
      <c r="AA95" s="560"/>
      <c r="AB95" s="560"/>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315"/>
      <c r="BH95" s="315"/>
      <c r="BI95" s="315"/>
      <c r="BJ95" s="315"/>
      <c r="BK95" s="315"/>
      <c r="BL95" s="315"/>
      <c r="BM95" s="315"/>
      <c r="BN95" s="315"/>
      <c r="BO95" s="315"/>
      <c r="BP95" s="315"/>
      <c r="BQ95" s="315"/>
      <c r="BR95" s="315"/>
      <c r="BS95" s="315"/>
      <c r="BT95" s="315"/>
      <c r="BU95" s="315"/>
      <c r="BV95" s="315"/>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row>
    <row r="96" spans="1:122" s="81" customFormat="1" ht="45" customHeight="1" thickBot="1" x14ac:dyDescent="0.25">
      <c r="A96" s="481"/>
      <c r="B96" s="324" t="s">
        <v>469</v>
      </c>
      <c r="C96" s="333" t="s">
        <v>470</v>
      </c>
      <c r="D96" s="750"/>
      <c r="E96" s="753"/>
      <c r="F96" s="750"/>
      <c r="G96" s="753"/>
      <c r="H96" s="750"/>
      <c r="I96" s="753"/>
      <c r="J96" s="750"/>
      <c r="K96" s="753"/>
      <c r="L96" s="750"/>
      <c r="M96" s="753"/>
      <c r="N96" s="750"/>
      <c r="O96" s="753"/>
      <c r="P96" s="750"/>
      <c r="Q96" s="753"/>
      <c r="R96" s="750"/>
      <c r="S96" s="753"/>
      <c r="T96" s="750"/>
      <c r="U96" s="753"/>
      <c r="V96" s="750"/>
      <c r="W96" s="751"/>
      <c r="X96" s="414"/>
      <c r="Y96" s="80">
        <f>COUNTIF(D96:W96,"a")+COUNTIF(D96:W96,"s")</f>
        <v>0</v>
      </c>
      <c r="Z96" s="226"/>
      <c r="AA96" s="560"/>
      <c r="AB96" s="560"/>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5"/>
      <c r="BS96" s="315"/>
      <c r="BT96" s="315"/>
      <c r="BU96" s="315"/>
      <c r="BV96" s="315"/>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row>
    <row r="97" spans="2:28" s="344" customFormat="1" x14ac:dyDescent="0.2">
      <c r="B97" s="345"/>
      <c r="C97" s="245"/>
      <c r="AA97" s="559"/>
      <c r="AB97" s="559"/>
    </row>
    <row r="98" spans="2:28" s="344" customFormat="1" x14ac:dyDescent="0.2">
      <c r="B98" s="345"/>
      <c r="C98" s="245"/>
      <c r="AA98" s="559"/>
      <c r="AB98" s="559"/>
    </row>
    <row r="99" spans="2:28" s="344" customFormat="1" x14ac:dyDescent="0.2">
      <c r="B99" s="345"/>
      <c r="C99" s="245"/>
      <c r="AA99" s="559"/>
      <c r="AB99" s="559"/>
    </row>
    <row r="100" spans="2:28" s="344" customFormat="1" x14ac:dyDescent="0.2">
      <c r="B100" s="345"/>
      <c r="C100" s="245"/>
      <c r="AA100" s="559"/>
      <c r="AB100" s="559"/>
    </row>
    <row r="101" spans="2:28" s="344" customFormat="1" x14ac:dyDescent="0.2">
      <c r="B101" s="345"/>
      <c r="C101" s="245"/>
      <c r="AA101" s="559"/>
      <c r="AB101" s="559"/>
    </row>
    <row r="102" spans="2:28" s="344" customFormat="1" x14ac:dyDescent="0.2">
      <c r="B102" s="345"/>
      <c r="C102" s="245"/>
      <c r="AA102" s="559"/>
      <c r="AB102" s="559"/>
    </row>
    <row r="103" spans="2:28" s="344" customFormat="1" x14ac:dyDescent="0.2">
      <c r="B103" s="345"/>
      <c r="C103" s="245"/>
      <c r="AA103" s="559"/>
      <c r="AB103" s="559"/>
    </row>
    <row r="104" spans="2:28" s="344" customFormat="1" x14ac:dyDescent="0.2">
      <c r="B104" s="345"/>
      <c r="C104" s="245"/>
      <c r="AA104" s="559"/>
      <c r="AB104" s="559"/>
    </row>
    <row r="105" spans="2:28" s="344" customFormat="1" ht="22.5" x14ac:dyDescent="0.45">
      <c r="B105" s="345"/>
      <c r="C105" s="245"/>
      <c r="X105" s="346"/>
      <c r="AA105" s="559"/>
      <c r="AB105" s="559"/>
    </row>
    <row r="106" spans="2:28" s="344" customFormat="1" x14ac:dyDescent="0.2">
      <c r="B106" s="345"/>
      <c r="C106" s="245"/>
      <c r="X106" s="315"/>
      <c r="AA106" s="559"/>
      <c r="AB106" s="559"/>
    </row>
    <row r="107" spans="2:28" s="344" customFormat="1" x14ac:dyDescent="0.2">
      <c r="B107" s="345"/>
      <c r="C107" s="245"/>
      <c r="AA107" s="559"/>
      <c r="AB107" s="559"/>
    </row>
    <row r="108" spans="2:28" s="344" customFormat="1" x14ac:dyDescent="0.2">
      <c r="B108" s="345"/>
      <c r="C108" s="245"/>
      <c r="AA108" s="559"/>
      <c r="AB108" s="559"/>
    </row>
    <row r="109" spans="2:28" s="344" customFormat="1" x14ac:dyDescent="0.2">
      <c r="B109" s="345"/>
      <c r="C109" s="245"/>
      <c r="AA109" s="559"/>
      <c r="AB109" s="559"/>
    </row>
    <row r="110" spans="2:28" s="344" customFormat="1" x14ac:dyDescent="0.2">
      <c r="B110" s="345"/>
      <c r="C110" s="245"/>
      <c r="AA110" s="559"/>
      <c r="AB110" s="559"/>
    </row>
    <row r="111" spans="2:28" s="344" customFormat="1" x14ac:dyDescent="0.2">
      <c r="B111" s="345"/>
      <c r="C111" s="245"/>
      <c r="AA111" s="559"/>
      <c r="AB111" s="559"/>
    </row>
    <row r="112" spans="2:28" s="344" customFormat="1" x14ac:dyDescent="0.2">
      <c r="B112" s="345"/>
      <c r="C112" s="245"/>
      <c r="AA112" s="559"/>
      <c r="AB112" s="559"/>
    </row>
    <row r="113" spans="2:28" s="344" customFormat="1" x14ac:dyDescent="0.2">
      <c r="B113" s="345"/>
      <c r="C113" s="245"/>
      <c r="AA113" s="559"/>
      <c r="AB113" s="559"/>
    </row>
    <row r="114" spans="2:28" s="344" customFormat="1" x14ac:dyDescent="0.2">
      <c r="B114" s="345"/>
      <c r="C114" s="245"/>
      <c r="AA114" s="559"/>
      <c r="AB114" s="559"/>
    </row>
    <row r="115" spans="2:28" s="344" customFormat="1" x14ac:dyDescent="0.2">
      <c r="B115" s="345"/>
      <c r="C115" s="245"/>
      <c r="AA115" s="559"/>
      <c r="AB115" s="559"/>
    </row>
    <row r="116" spans="2:28" s="344" customFormat="1" x14ac:dyDescent="0.2">
      <c r="B116" s="345"/>
      <c r="C116" s="245"/>
      <c r="AA116" s="559"/>
      <c r="AB116" s="559"/>
    </row>
    <row r="117" spans="2:28" s="344" customFormat="1" x14ac:dyDescent="0.2">
      <c r="B117" s="345"/>
      <c r="C117" s="245"/>
      <c r="AA117" s="559"/>
      <c r="AB117" s="559"/>
    </row>
    <row r="118" spans="2:28" s="344" customFormat="1" x14ac:dyDescent="0.2">
      <c r="B118" s="345"/>
      <c r="C118" s="245"/>
      <c r="AA118" s="559"/>
      <c r="AB118" s="559"/>
    </row>
    <row r="119" spans="2:28" s="344" customFormat="1" x14ac:dyDescent="0.2">
      <c r="B119" s="345"/>
      <c r="C119" s="245"/>
      <c r="AA119" s="559"/>
      <c r="AB119" s="559"/>
    </row>
    <row r="120" spans="2:28" s="344" customFormat="1" x14ac:dyDescent="0.2">
      <c r="B120" s="345"/>
      <c r="C120" s="245"/>
      <c r="AA120" s="559"/>
      <c r="AB120" s="559"/>
    </row>
    <row r="121" spans="2:28" s="344" customFormat="1" x14ac:dyDescent="0.2">
      <c r="B121" s="345"/>
      <c r="C121" s="245"/>
      <c r="AA121" s="559"/>
      <c r="AB121" s="559"/>
    </row>
    <row r="122" spans="2:28" s="344" customFormat="1" x14ac:dyDescent="0.2">
      <c r="B122" s="345"/>
      <c r="C122" s="245"/>
      <c r="AA122" s="559"/>
      <c r="AB122" s="559"/>
    </row>
    <row r="123" spans="2:28" s="344" customFormat="1" x14ac:dyDescent="0.2">
      <c r="B123" s="345"/>
      <c r="C123" s="245"/>
      <c r="AA123" s="559"/>
      <c r="AB123" s="559"/>
    </row>
    <row r="124" spans="2:28" s="344" customFormat="1" x14ac:dyDescent="0.2">
      <c r="B124" s="345"/>
      <c r="C124" s="245"/>
      <c r="AA124" s="559"/>
      <c r="AB124" s="559"/>
    </row>
    <row r="125" spans="2:28" s="344" customFormat="1" x14ac:dyDescent="0.2">
      <c r="B125" s="345"/>
      <c r="C125" s="245"/>
      <c r="AA125" s="559"/>
      <c r="AB125" s="559"/>
    </row>
    <row r="126" spans="2:28" s="344" customFormat="1" x14ac:dyDescent="0.2">
      <c r="B126" s="345"/>
      <c r="C126" s="245"/>
      <c r="AA126" s="559"/>
      <c r="AB126" s="559"/>
    </row>
    <row r="127" spans="2:28" s="344" customFormat="1" x14ac:dyDescent="0.2">
      <c r="B127" s="345"/>
      <c r="C127" s="245"/>
      <c r="AA127" s="559"/>
      <c r="AB127" s="559"/>
    </row>
    <row r="128" spans="2:28" s="344" customFormat="1" x14ac:dyDescent="0.2">
      <c r="B128" s="345"/>
      <c r="C128" s="245"/>
      <c r="AA128" s="559"/>
      <c r="AB128" s="559"/>
    </row>
    <row r="129" spans="2:28" s="344" customFormat="1" x14ac:dyDescent="0.2">
      <c r="B129" s="345"/>
      <c r="C129" s="245"/>
      <c r="AA129" s="559"/>
      <c r="AB129" s="559"/>
    </row>
    <row r="130" spans="2:28" s="344" customFormat="1" x14ac:dyDescent="0.2">
      <c r="B130" s="345"/>
      <c r="C130" s="245"/>
      <c r="AA130" s="559"/>
      <c r="AB130" s="559"/>
    </row>
    <row r="131" spans="2:28" s="344" customFormat="1" x14ac:dyDescent="0.2">
      <c r="B131" s="345"/>
      <c r="C131" s="245"/>
      <c r="AA131" s="559"/>
      <c r="AB131" s="559"/>
    </row>
    <row r="132" spans="2:28" s="344" customFormat="1" x14ac:dyDescent="0.2">
      <c r="B132" s="345"/>
      <c r="C132" s="245"/>
      <c r="AA132" s="559"/>
      <c r="AB132" s="559"/>
    </row>
    <row r="133" spans="2:28" s="344" customFormat="1" x14ac:dyDescent="0.2">
      <c r="B133" s="345"/>
      <c r="C133" s="245"/>
      <c r="AA133" s="559"/>
      <c r="AB133" s="559"/>
    </row>
    <row r="134" spans="2:28" s="344" customFormat="1" x14ac:dyDescent="0.2">
      <c r="B134" s="345"/>
      <c r="C134" s="245"/>
      <c r="AA134" s="559"/>
      <c r="AB134" s="559"/>
    </row>
    <row r="135" spans="2:28" s="344" customFormat="1" x14ac:dyDescent="0.2">
      <c r="B135" s="345"/>
      <c r="C135" s="245"/>
      <c r="AA135" s="559"/>
      <c r="AB135" s="559"/>
    </row>
    <row r="136" spans="2:28" s="344" customFormat="1" x14ac:dyDescent="0.2">
      <c r="B136" s="345"/>
      <c r="C136" s="245"/>
      <c r="AA136" s="559"/>
      <c r="AB136" s="559"/>
    </row>
    <row r="137" spans="2:28" s="344" customFormat="1" x14ac:dyDescent="0.2">
      <c r="B137" s="345"/>
      <c r="C137" s="245"/>
      <c r="AA137" s="559"/>
      <c r="AB137" s="559"/>
    </row>
    <row r="138" spans="2:28" s="344" customFormat="1" x14ac:dyDescent="0.2">
      <c r="B138" s="345"/>
      <c r="C138" s="245"/>
      <c r="AA138" s="559"/>
      <c r="AB138" s="559"/>
    </row>
    <row r="139" spans="2:28" s="344" customFormat="1" x14ac:dyDescent="0.2">
      <c r="B139" s="345"/>
      <c r="C139" s="245"/>
      <c r="AA139" s="559"/>
      <c r="AB139" s="559"/>
    </row>
    <row r="140" spans="2:28" s="344" customFormat="1" x14ac:dyDescent="0.2">
      <c r="B140" s="345"/>
      <c r="C140" s="245"/>
      <c r="AA140" s="559"/>
      <c r="AB140" s="559"/>
    </row>
    <row r="141" spans="2:28" s="344" customFormat="1" x14ac:dyDescent="0.2">
      <c r="B141" s="345"/>
      <c r="C141" s="245"/>
      <c r="AA141" s="559"/>
      <c r="AB141" s="559"/>
    </row>
    <row r="142" spans="2:28" s="344" customFormat="1" x14ac:dyDescent="0.2">
      <c r="B142" s="345"/>
      <c r="C142" s="245"/>
      <c r="AA142" s="559"/>
      <c r="AB142" s="559"/>
    </row>
    <row r="143" spans="2:28" s="344" customFormat="1" x14ac:dyDescent="0.2">
      <c r="B143" s="345"/>
      <c r="C143" s="245"/>
      <c r="AA143" s="559"/>
      <c r="AB143" s="559"/>
    </row>
    <row r="144" spans="2:28" s="344" customFormat="1" x14ac:dyDescent="0.2">
      <c r="B144" s="345"/>
      <c r="C144" s="245"/>
      <c r="AA144" s="559"/>
      <c r="AB144" s="559"/>
    </row>
    <row r="145" spans="2:28" s="344" customFormat="1" x14ac:dyDescent="0.2">
      <c r="B145" s="345"/>
      <c r="C145" s="245"/>
      <c r="AA145" s="559"/>
      <c r="AB145" s="559"/>
    </row>
    <row r="146" spans="2:28" s="344" customFormat="1" x14ac:dyDescent="0.2">
      <c r="B146" s="345"/>
      <c r="C146" s="245"/>
      <c r="AA146" s="559"/>
      <c r="AB146" s="559"/>
    </row>
    <row r="147" spans="2:28" s="344" customFormat="1" x14ac:dyDescent="0.2">
      <c r="B147" s="345"/>
      <c r="C147" s="245"/>
      <c r="AA147" s="559"/>
      <c r="AB147" s="559"/>
    </row>
    <row r="148" spans="2:28" s="344" customFormat="1" x14ac:dyDescent="0.2">
      <c r="B148" s="345"/>
      <c r="C148" s="245"/>
      <c r="AA148" s="559"/>
      <c r="AB148" s="559"/>
    </row>
    <row r="149" spans="2:28" s="344" customFormat="1" x14ac:dyDescent="0.2">
      <c r="B149" s="345"/>
      <c r="C149" s="245"/>
      <c r="AA149" s="559"/>
      <c r="AB149" s="559"/>
    </row>
    <row r="150" spans="2:28" s="344" customFormat="1" x14ac:dyDescent="0.2">
      <c r="B150" s="345"/>
      <c r="C150" s="245"/>
      <c r="AA150" s="559"/>
      <c r="AB150" s="559"/>
    </row>
    <row r="151" spans="2:28" s="344" customFormat="1" x14ac:dyDescent="0.2">
      <c r="B151" s="345"/>
      <c r="C151" s="245"/>
      <c r="AA151" s="559"/>
      <c r="AB151" s="559"/>
    </row>
    <row r="152" spans="2:28" s="344" customFormat="1" x14ac:dyDescent="0.2">
      <c r="B152" s="345"/>
      <c r="C152" s="245"/>
      <c r="AA152" s="559"/>
      <c r="AB152" s="559"/>
    </row>
    <row r="153" spans="2:28" s="344" customFormat="1" x14ac:dyDescent="0.2">
      <c r="B153" s="345"/>
      <c r="C153" s="245"/>
      <c r="AA153" s="559"/>
      <c r="AB153" s="559"/>
    </row>
    <row r="154" spans="2:28" s="344" customFormat="1" x14ac:dyDescent="0.2">
      <c r="B154" s="345"/>
      <c r="C154" s="245"/>
      <c r="AA154" s="559"/>
      <c r="AB154" s="559"/>
    </row>
    <row r="155" spans="2:28" s="344" customFormat="1" x14ac:dyDescent="0.2">
      <c r="B155" s="345"/>
      <c r="C155" s="245"/>
      <c r="AA155" s="559"/>
      <c r="AB155" s="559"/>
    </row>
    <row r="156" spans="2:28" s="344" customFormat="1" x14ac:dyDescent="0.2">
      <c r="B156" s="345"/>
      <c r="C156" s="245"/>
      <c r="AA156" s="559"/>
      <c r="AB156" s="559"/>
    </row>
    <row r="157" spans="2:28" s="344" customFormat="1" x14ac:dyDescent="0.2">
      <c r="B157" s="345"/>
      <c r="C157" s="245"/>
      <c r="AA157" s="559"/>
      <c r="AB157" s="559"/>
    </row>
    <row r="158" spans="2:28" s="344" customFormat="1" x14ac:dyDescent="0.2">
      <c r="B158" s="345"/>
      <c r="C158" s="245"/>
      <c r="AA158" s="559"/>
      <c r="AB158" s="559"/>
    </row>
    <row r="159" spans="2:28" s="344" customFormat="1" x14ac:dyDescent="0.2">
      <c r="B159" s="345"/>
      <c r="C159" s="245"/>
      <c r="AA159" s="559"/>
      <c r="AB159" s="559"/>
    </row>
    <row r="160" spans="2:28" s="344" customFormat="1" x14ac:dyDescent="0.2">
      <c r="B160" s="345"/>
      <c r="C160" s="245"/>
      <c r="AA160" s="559"/>
      <c r="AB160" s="559"/>
    </row>
    <row r="161" spans="2:28" s="344" customFormat="1" x14ac:dyDescent="0.2">
      <c r="B161" s="345"/>
      <c r="C161" s="245"/>
      <c r="AA161" s="559"/>
      <c r="AB161" s="559"/>
    </row>
    <row r="162" spans="2:28" s="344" customFormat="1" x14ac:dyDescent="0.2">
      <c r="B162" s="345"/>
      <c r="C162" s="245"/>
      <c r="AA162" s="559"/>
      <c r="AB162" s="559"/>
    </row>
    <row r="163" spans="2:28" s="344" customFormat="1" x14ac:dyDescent="0.2">
      <c r="B163" s="345"/>
      <c r="C163" s="245"/>
      <c r="AA163" s="559"/>
      <c r="AB163" s="559"/>
    </row>
    <row r="164" spans="2:28" s="344" customFormat="1" x14ac:dyDescent="0.2">
      <c r="B164" s="345"/>
      <c r="C164" s="245"/>
      <c r="AA164" s="559"/>
      <c r="AB164" s="559"/>
    </row>
    <row r="165" spans="2:28" s="344" customFormat="1" x14ac:dyDescent="0.2">
      <c r="B165" s="345"/>
      <c r="C165" s="245"/>
      <c r="AA165" s="559"/>
      <c r="AB165" s="559"/>
    </row>
    <row r="166" spans="2:28" s="344" customFormat="1" x14ac:dyDescent="0.2">
      <c r="B166" s="345"/>
      <c r="C166" s="245"/>
      <c r="AA166" s="559"/>
      <c r="AB166" s="559"/>
    </row>
    <row r="167" spans="2:28" s="344" customFormat="1" x14ac:dyDescent="0.2">
      <c r="B167" s="345"/>
      <c r="C167" s="245"/>
      <c r="AA167" s="559"/>
      <c r="AB167" s="559"/>
    </row>
    <row r="168" spans="2:28" s="344" customFormat="1" x14ac:dyDescent="0.2">
      <c r="B168" s="345"/>
      <c r="C168" s="245"/>
      <c r="AA168" s="559"/>
      <c r="AB168" s="559"/>
    </row>
    <row r="169" spans="2:28" s="344" customFormat="1" x14ac:dyDescent="0.2">
      <c r="B169" s="345"/>
      <c r="C169" s="245"/>
      <c r="AA169" s="559"/>
      <c r="AB169" s="559"/>
    </row>
    <row r="170" spans="2:28" s="344" customFormat="1" x14ac:dyDescent="0.2">
      <c r="B170" s="345"/>
      <c r="C170" s="245"/>
      <c r="AA170" s="559"/>
      <c r="AB170" s="559"/>
    </row>
    <row r="171" spans="2:28" s="344" customFormat="1" x14ac:dyDescent="0.2">
      <c r="B171" s="345"/>
      <c r="C171" s="245"/>
      <c r="AA171" s="559"/>
      <c r="AB171" s="559"/>
    </row>
    <row r="172" spans="2:28" s="344" customFormat="1" x14ac:dyDescent="0.2">
      <c r="B172" s="345"/>
      <c r="C172" s="245"/>
      <c r="AA172" s="559"/>
      <c r="AB172" s="559"/>
    </row>
    <row r="173" spans="2:28" s="344" customFormat="1" x14ac:dyDescent="0.2">
      <c r="B173" s="345"/>
      <c r="C173" s="245"/>
      <c r="AA173" s="559"/>
      <c r="AB173" s="559"/>
    </row>
    <row r="174" spans="2:28" s="344" customFormat="1" x14ac:dyDescent="0.2">
      <c r="B174" s="345"/>
      <c r="C174" s="245"/>
      <c r="AA174" s="559"/>
      <c r="AB174" s="559"/>
    </row>
    <row r="175" spans="2:28" s="344" customFormat="1" x14ac:dyDescent="0.2">
      <c r="B175" s="345"/>
      <c r="C175" s="245"/>
      <c r="AA175" s="559"/>
      <c r="AB175" s="559"/>
    </row>
    <row r="176" spans="2:28" s="344" customFormat="1" x14ac:dyDescent="0.2">
      <c r="B176" s="345"/>
      <c r="C176" s="245"/>
      <c r="AA176" s="559"/>
      <c r="AB176" s="559"/>
    </row>
    <row r="177" spans="2:28" s="344" customFormat="1" x14ac:dyDescent="0.2">
      <c r="B177" s="345"/>
      <c r="C177" s="245"/>
      <c r="AA177" s="559"/>
      <c r="AB177" s="559"/>
    </row>
    <row r="178" spans="2:28" s="344" customFormat="1" x14ac:dyDescent="0.2">
      <c r="B178" s="345"/>
      <c r="C178" s="245"/>
      <c r="AA178" s="559"/>
      <c r="AB178" s="559"/>
    </row>
    <row r="179" spans="2:28" s="344" customFormat="1" x14ac:dyDescent="0.2">
      <c r="B179" s="345"/>
      <c r="C179" s="245"/>
      <c r="AA179" s="559"/>
      <c r="AB179" s="559"/>
    </row>
    <row r="180" spans="2:28" s="344" customFormat="1" x14ac:dyDescent="0.2">
      <c r="B180" s="345"/>
      <c r="C180" s="245"/>
      <c r="AA180" s="559"/>
      <c r="AB180" s="559"/>
    </row>
    <row r="181" spans="2:28" s="344" customFormat="1" x14ac:dyDescent="0.2">
      <c r="B181" s="345"/>
      <c r="C181" s="245"/>
      <c r="AA181" s="559"/>
      <c r="AB181" s="559"/>
    </row>
    <row r="182" spans="2:28" s="344" customFormat="1" x14ac:dyDescent="0.2">
      <c r="B182" s="345"/>
      <c r="C182" s="245"/>
      <c r="AA182" s="559"/>
      <c r="AB182" s="559"/>
    </row>
    <row r="183" spans="2:28" s="344" customFormat="1" x14ac:dyDescent="0.2">
      <c r="B183" s="345"/>
      <c r="C183" s="245"/>
      <c r="AA183" s="559"/>
      <c r="AB183" s="559"/>
    </row>
    <row r="184" spans="2:28" s="344" customFormat="1" x14ac:dyDescent="0.2">
      <c r="B184" s="345"/>
      <c r="C184" s="245"/>
      <c r="AA184" s="559"/>
      <c r="AB184" s="559"/>
    </row>
    <row r="185" spans="2:28" s="344" customFormat="1" x14ac:dyDescent="0.2">
      <c r="B185" s="345"/>
      <c r="C185" s="245"/>
      <c r="AA185" s="559"/>
      <c r="AB185" s="559"/>
    </row>
    <row r="186" spans="2:28" s="344" customFormat="1" x14ac:dyDescent="0.2">
      <c r="B186" s="345"/>
      <c r="C186" s="245"/>
      <c r="AA186" s="559"/>
      <c r="AB186" s="559"/>
    </row>
    <row r="187" spans="2:28" s="344" customFormat="1" x14ac:dyDescent="0.2">
      <c r="B187" s="345"/>
      <c r="C187" s="245"/>
      <c r="AA187" s="559"/>
      <c r="AB187" s="559"/>
    </row>
    <row r="188" spans="2:28" s="344" customFormat="1" x14ac:dyDescent="0.2">
      <c r="B188" s="345"/>
      <c r="C188" s="245"/>
      <c r="AA188" s="559"/>
      <c r="AB188" s="559"/>
    </row>
    <row r="189" spans="2:28" s="344" customFormat="1" x14ac:dyDescent="0.2">
      <c r="B189" s="345"/>
      <c r="C189" s="245"/>
      <c r="AA189" s="559"/>
      <c r="AB189" s="559"/>
    </row>
    <row r="190" spans="2:28" s="344" customFormat="1" x14ac:dyDescent="0.2">
      <c r="B190" s="345"/>
      <c r="C190" s="245"/>
      <c r="AA190" s="559"/>
      <c r="AB190" s="559"/>
    </row>
    <row r="191" spans="2:28" s="344" customFormat="1" x14ac:dyDescent="0.2">
      <c r="B191" s="345"/>
      <c r="C191" s="245"/>
      <c r="AA191" s="559"/>
      <c r="AB191" s="559"/>
    </row>
    <row r="192" spans="2:28" s="344" customFormat="1" x14ac:dyDescent="0.2">
      <c r="B192" s="345"/>
      <c r="C192" s="245"/>
      <c r="AA192" s="559"/>
      <c r="AB192" s="559"/>
    </row>
    <row r="193" spans="2:28" s="344" customFormat="1" x14ac:dyDescent="0.2">
      <c r="B193" s="345"/>
      <c r="C193" s="245"/>
      <c r="AA193" s="559"/>
      <c r="AB193" s="559"/>
    </row>
    <row r="194" spans="2:28" s="344" customFormat="1" x14ac:dyDescent="0.2">
      <c r="B194" s="345"/>
      <c r="C194" s="245"/>
      <c r="AA194" s="559"/>
      <c r="AB194" s="559"/>
    </row>
    <row r="195" spans="2:28" s="344" customFormat="1" x14ac:dyDescent="0.2">
      <c r="B195" s="345"/>
      <c r="C195" s="245"/>
      <c r="AA195" s="559"/>
      <c r="AB195" s="559"/>
    </row>
    <row r="196" spans="2:28" s="344" customFormat="1" x14ac:dyDescent="0.2">
      <c r="B196" s="345"/>
      <c r="C196" s="245"/>
      <c r="AA196" s="559"/>
      <c r="AB196" s="559"/>
    </row>
    <row r="197" spans="2:28" s="344" customFormat="1" x14ac:dyDescent="0.2">
      <c r="B197" s="345"/>
      <c r="C197" s="245"/>
      <c r="AA197" s="559"/>
      <c r="AB197" s="559"/>
    </row>
    <row r="198" spans="2:28" s="344" customFormat="1" x14ac:dyDescent="0.2">
      <c r="B198" s="345"/>
      <c r="C198" s="245"/>
      <c r="AA198" s="559"/>
      <c r="AB198" s="559"/>
    </row>
    <row r="199" spans="2:28" s="344" customFormat="1" x14ac:dyDescent="0.2">
      <c r="B199" s="345"/>
      <c r="C199" s="245"/>
      <c r="AA199" s="559"/>
      <c r="AB199" s="559"/>
    </row>
    <row r="200" spans="2:28" s="344" customFormat="1" x14ac:dyDescent="0.2">
      <c r="B200" s="345"/>
      <c r="C200" s="245"/>
      <c r="AA200" s="559"/>
      <c r="AB200" s="559"/>
    </row>
    <row r="201" spans="2:28" s="344" customFormat="1" x14ac:dyDescent="0.2">
      <c r="B201" s="345"/>
      <c r="C201" s="245"/>
      <c r="AA201" s="559"/>
      <c r="AB201" s="559"/>
    </row>
    <row r="202" spans="2:28" s="344" customFormat="1" x14ac:dyDescent="0.2">
      <c r="B202" s="345"/>
      <c r="C202" s="245"/>
      <c r="AA202" s="559"/>
      <c r="AB202" s="559"/>
    </row>
    <row r="203" spans="2:28" s="344" customFormat="1" x14ac:dyDescent="0.2">
      <c r="B203" s="345"/>
      <c r="C203" s="245"/>
      <c r="AA203" s="559"/>
      <c r="AB203" s="559"/>
    </row>
    <row r="204" spans="2:28" s="344" customFormat="1" x14ac:dyDescent="0.2">
      <c r="B204" s="345"/>
      <c r="C204" s="245"/>
      <c r="AA204" s="559"/>
      <c r="AB204" s="559"/>
    </row>
    <row r="205" spans="2:28" s="344" customFormat="1" x14ac:dyDescent="0.2">
      <c r="B205" s="345"/>
      <c r="C205" s="245"/>
      <c r="AA205" s="559"/>
      <c r="AB205" s="559"/>
    </row>
    <row r="206" spans="2:28" s="344" customFormat="1" x14ac:dyDescent="0.2">
      <c r="B206" s="345"/>
      <c r="C206" s="245"/>
      <c r="AA206" s="559"/>
      <c r="AB206" s="559"/>
    </row>
    <row r="207" spans="2:28" s="344" customFormat="1" x14ac:dyDescent="0.2">
      <c r="B207" s="345"/>
      <c r="C207" s="245"/>
      <c r="AA207" s="559"/>
      <c r="AB207" s="559"/>
    </row>
    <row r="208" spans="2:28" s="344" customFormat="1" x14ac:dyDescent="0.2">
      <c r="B208" s="345"/>
      <c r="C208" s="245"/>
      <c r="AA208" s="559"/>
      <c r="AB208" s="559"/>
    </row>
    <row r="209" spans="1:28" s="344" customFormat="1" x14ac:dyDescent="0.2">
      <c r="B209" s="345"/>
      <c r="C209" s="245"/>
      <c r="AA209" s="559"/>
      <c r="AB209" s="559"/>
    </row>
    <row r="210" spans="1:28" s="344" customFormat="1" x14ac:dyDescent="0.2">
      <c r="B210" s="345"/>
      <c r="C210" s="245"/>
      <c r="AA210" s="559"/>
      <c r="AB210" s="559"/>
    </row>
    <row r="211" spans="1:28" s="344" customFormat="1" x14ac:dyDescent="0.2">
      <c r="B211" s="345"/>
      <c r="C211" s="245"/>
      <c r="AA211" s="559"/>
      <c r="AB211" s="559"/>
    </row>
    <row r="212" spans="1:28" s="344" customFormat="1" x14ac:dyDescent="0.2">
      <c r="B212" s="345"/>
      <c r="C212" s="245"/>
      <c r="AA212" s="559"/>
      <c r="AB212" s="559"/>
    </row>
    <row r="213" spans="1:28" s="344" customFormat="1" x14ac:dyDescent="0.2">
      <c r="B213" s="345"/>
      <c r="C213" s="245"/>
      <c r="AA213" s="559"/>
      <c r="AB213" s="559"/>
    </row>
    <row r="214" spans="1:28" s="344" customFormat="1" x14ac:dyDescent="0.2">
      <c r="B214" s="345"/>
      <c r="C214" s="245"/>
      <c r="AA214" s="559"/>
      <c r="AB214" s="559"/>
    </row>
    <row r="215" spans="1:28" s="344" customFormat="1" x14ac:dyDescent="0.2">
      <c r="B215" s="345"/>
      <c r="C215" s="245"/>
      <c r="AA215" s="559"/>
      <c r="AB215" s="559"/>
    </row>
    <row r="216" spans="1:28" s="344" customFormat="1" x14ac:dyDescent="0.2">
      <c r="B216" s="345"/>
      <c r="C216" s="245"/>
      <c r="AA216" s="559"/>
      <c r="AB216" s="559"/>
    </row>
    <row r="217" spans="1:28" s="344" customFormat="1" x14ac:dyDescent="0.2">
      <c r="B217" s="345"/>
      <c r="C217" s="245"/>
      <c r="AA217" s="559"/>
      <c r="AB217" s="559"/>
    </row>
    <row r="218" spans="1:28" s="344" customFormat="1" x14ac:dyDescent="0.2">
      <c r="B218" s="345"/>
      <c r="C218" s="245"/>
      <c r="AA218" s="559"/>
      <c r="AB218" s="559"/>
    </row>
    <row r="219" spans="1:28" s="344" customFormat="1" x14ac:dyDescent="0.2">
      <c r="B219" s="345"/>
      <c r="C219" s="245"/>
      <c r="AA219" s="559"/>
      <c r="AB219" s="559"/>
    </row>
    <row r="220" spans="1:28" s="344" customFormat="1" x14ac:dyDescent="0.2">
      <c r="B220" s="345"/>
      <c r="C220" s="245"/>
      <c r="AA220" s="559"/>
      <c r="AB220" s="559"/>
    </row>
    <row r="221" spans="1:28" x14ac:dyDescent="0.2">
      <c r="A221" s="132"/>
      <c r="B221" s="133"/>
      <c r="C221" s="76"/>
      <c r="D221" s="132"/>
      <c r="E221" s="132"/>
      <c r="F221" s="132"/>
      <c r="G221" s="132"/>
      <c r="H221" s="132"/>
      <c r="I221" s="132"/>
      <c r="J221" s="132"/>
      <c r="K221" s="132"/>
      <c r="L221" s="132"/>
      <c r="M221" s="132"/>
      <c r="N221" s="132"/>
      <c r="O221" s="132"/>
      <c r="P221" s="132"/>
      <c r="Q221" s="132"/>
      <c r="R221" s="132"/>
      <c r="S221" s="132"/>
      <c r="T221" s="132"/>
      <c r="U221" s="132"/>
      <c r="V221" s="132"/>
      <c r="W221" s="132"/>
      <c r="X221" s="132"/>
    </row>
    <row r="222" spans="1:28" x14ac:dyDescent="0.2">
      <c r="A222" s="132"/>
      <c r="B222" s="133"/>
      <c r="C222" s="76"/>
      <c r="D222" s="132"/>
      <c r="E222" s="132"/>
      <c r="F222" s="132"/>
      <c r="G222" s="132"/>
      <c r="H222" s="132"/>
      <c r="I222" s="132"/>
      <c r="J222" s="132"/>
      <c r="K222" s="132"/>
      <c r="L222" s="132"/>
      <c r="M222" s="132"/>
      <c r="N222" s="132"/>
      <c r="O222" s="132"/>
      <c r="P222" s="132"/>
      <c r="Q222" s="132"/>
      <c r="R222" s="132"/>
      <c r="S222" s="132"/>
      <c r="T222" s="132"/>
      <c r="U222" s="132"/>
      <c r="V222" s="132"/>
      <c r="W222" s="132"/>
      <c r="X222" s="132"/>
    </row>
    <row r="223" spans="1:28" x14ac:dyDescent="0.2">
      <c r="A223" s="132"/>
      <c r="B223" s="133"/>
      <c r="C223" s="76"/>
      <c r="D223" s="132"/>
      <c r="E223" s="132"/>
      <c r="F223" s="132"/>
      <c r="G223" s="132"/>
      <c r="H223" s="132"/>
      <c r="I223" s="132"/>
      <c r="J223" s="132"/>
      <c r="K223" s="132"/>
      <c r="L223" s="132"/>
      <c r="M223" s="132"/>
      <c r="N223" s="132"/>
      <c r="O223" s="132"/>
      <c r="P223" s="132"/>
      <c r="Q223" s="132"/>
      <c r="R223" s="132"/>
      <c r="S223" s="132"/>
      <c r="T223" s="132"/>
      <c r="U223" s="132"/>
      <c r="V223" s="132"/>
      <c r="W223" s="132"/>
      <c r="X223" s="132"/>
    </row>
    <row r="224" spans="1:28" x14ac:dyDescent="0.2">
      <c r="A224" s="132"/>
      <c r="B224" s="133"/>
      <c r="C224" s="76"/>
      <c r="D224" s="132"/>
      <c r="E224" s="132"/>
      <c r="F224" s="132"/>
      <c r="G224" s="132"/>
      <c r="H224" s="132"/>
      <c r="I224" s="132"/>
      <c r="J224" s="132"/>
      <c r="K224" s="132"/>
      <c r="L224" s="132"/>
      <c r="M224" s="132"/>
      <c r="N224" s="132"/>
      <c r="O224" s="132"/>
      <c r="P224" s="132"/>
      <c r="Q224" s="132"/>
      <c r="R224" s="132"/>
      <c r="S224" s="132"/>
      <c r="T224" s="132"/>
      <c r="U224" s="132"/>
      <c r="V224" s="132"/>
      <c r="W224" s="132"/>
      <c r="X224" s="132"/>
    </row>
    <row r="225" spans="1:24" x14ac:dyDescent="0.2">
      <c r="A225" s="132"/>
      <c r="B225" s="133"/>
      <c r="C225" s="76"/>
      <c r="D225" s="132"/>
      <c r="E225" s="132"/>
      <c r="F225" s="132"/>
      <c r="G225" s="132"/>
      <c r="H225" s="132"/>
      <c r="I225" s="132"/>
      <c r="J225" s="132"/>
      <c r="K225" s="132"/>
      <c r="L225" s="132"/>
      <c r="M225" s="132"/>
      <c r="N225" s="132"/>
      <c r="O225" s="132"/>
      <c r="P225" s="132"/>
      <c r="Q225" s="132"/>
      <c r="R225" s="132"/>
      <c r="S225" s="132"/>
      <c r="T225" s="132"/>
      <c r="U225" s="132"/>
      <c r="V225" s="132"/>
      <c r="W225" s="132"/>
      <c r="X225" s="132"/>
    </row>
    <row r="226" spans="1:24" x14ac:dyDescent="0.2">
      <c r="A226" s="132"/>
      <c r="B226" s="133"/>
      <c r="C226" s="76"/>
      <c r="D226" s="132"/>
      <c r="E226" s="132"/>
      <c r="F226" s="132"/>
      <c r="G226" s="132"/>
      <c r="H226" s="132"/>
      <c r="I226" s="132"/>
      <c r="J226" s="132"/>
      <c r="K226" s="132"/>
      <c r="L226" s="132"/>
      <c r="M226" s="132"/>
      <c r="N226" s="132"/>
      <c r="O226" s="132"/>
      <c r="P226" s="132"/>
      <c r="Q226" s="132"/>
      <c r="R226" s="132"/>
      <c r="S226" s="132"/>
      <c r="T226" s="132"/>
      <c r="U226" s="132"/>
      <c r="V226" s="132"/>
      <c r="W226" s="132"/>
      <c r="X226" s="132"/>
    </row>
    <row r="227" spans="1:24" x14ac:dyDescent="0.2">
      <c r="A227" s="132"/>
      <c r="B227" s="133"/>
      <c r="C227" s="76"/>
      <c r="D227" s="132"/>
      <c r="E227" s="132"/>
      <c r="F227" s="132"/>
      <c r="G227" s="132"/>
      <c r="H227" s="132"/>
      <c r="I227" s="132"/>
      <c r="J227" s="132"/>
      <c r="K227" s="132"/>
      <c r="L227" s="132"/>
      <c r="M227" s="132"/>
      <c r="N227" s="132"/>
      <c r="O227" s="132"/>
      <c r="P227" s="132"/>
      <c r="Q227" s="132"/>
      <c r="R227" s="132"/>
      <c r="S227" s="132"/>
      <c r="T227" s="132"/>
      <c r="U227" s="132"/>
      <c r="V227" s="132"/>
      <c r="W227" s="132"/>
      <c r="X227" s="132"/>
    </row>
    <row r="228" spans="1:24" x14ac:dyDescent="0.2">
      <c r="A228" s="132"/>
      <c r="B228" s="133"/>
      <c r="C228" s="76"/>
      <c r="D228" s="132"/>
      <c r="E228" s="132"/>
      <c r="F228" s="132"/>
      <c r="G228" s="132"/>
      <c r="H228" s="132"/>
      <c r="I228" s="132"/>
      <c r="J228" s="132"/>
      <c r="K228" s="132"/>
      <c r="L228" s="132"/>
      <c r="M228" s="132"/>
      <c r="N228" s="132"/>
      <c r="O228" s="132"/>
      <c r="P228" s="132"/>
      <c r="Q228" s="132"/>
      <c r="R228" s="132"/>
      <c r="S228" s="132"/>
      <c r="T228" s="132"/>
      <c r="U228" s="132"/>
      <c r="V228" s="132"/>
      <c r="W228" s="132"/>
      <c r="X228" s="132"/>
    </row>
    <row r="229" spans="1:24" x14ac:dyDescent="0.2">
      <c r="A229" s="132"/>
      <c r="B229" s="133"/>
      <c r="C229" s="76"/>
      <c r="D229" s="132"/>
      <c r="E229" s="132"/>
      <c r="F229" s="132"/>
      <c r="G229" s="132"/>
      <c r="H229" s="132"/>
      <c r="I229" s="132"/>
      <c r="J229" s="132"/>
      <c r="K229" s="132"/>
      <c r="L229" s="132"/>
      <c r="M229" s="132"/>
      <c r="N229" s="132"/>
      <c r="O229" s="132"/>
      <c r="P229" s="132"/>
      <c r="Q229" s="132"/>
      <c r="R229" s="132"/>
      <c r="S229" s="132"/>
      <c r="T229" s="132"/>
      <c r="U229" s="132"/>
      <c r="V229" s="132"/>
      <c r="W229" s="132"/>
      <c r="X229" s="132"/>
    </row>
    <row r="230" spans="1:24" x14ac:dyDescent="0.2">
      <c r="A230" s="132"/>
      <c r="B230" s="133"/>
      <c r="C230" s="76"/>
      <c r="D230" s="132"/>
      <c r="E230" s="132"/>
      <c r="F230" s="132"/>
      <c r="G230" s="132"/>
      <c r="H230" s="132"/>
      <c r="I230" s="132"/>
      <c r="J230" s="132"/>
      <c r="K230" s="132"/>
      <c r="L230" s="132"/>
      <c r="M230" s="132"/>
      <c r="N230" s="132"/>
      <c r="O230" s="132"/>
      <c r="P230" s="132"/>
      <c r="Q230" s="132"/>
      <c r="R230" s="132"/>
      <c r="S230" s="132"/>
      <c r="T230" s="132"/>
      <c r="U230" s="132"/>
      <c r="V230" s="132"/>
      <c r="W230" s="132"/>
      <c r="X230" s="132"/>
    </row>
    <row r="231" spans="1:24" x14ac:dyDescent="0.2">
      <c r="A231" s="132"/>
      <c r="B231" s="133"/>
      <c r="C231" s="76"/>
      <c r="D231" s="132"/>
      <c r="E231" s="132"/>
      <c r="F231" s="132"/>
      <c r="G231" s="132"/>
      <c r="H231" s="132"/>
      <c r="I231" s="132"/>
      <c r="J231" s="132"/>
      <c r="K231" s="132"/>
      <c r="L231" s="132"/>
      <c r="M231" s="132"/>
      <c r="N231" s="132"/>
      <c r="O231" s="132"/>
      <c r="P231" s="132"/>
      <c r="Q231" s="132"/>
      <c r="R231" s="132"/>
      <c r="S231" s="132"/>
      <c r="T231" s="132"/>
      <c r="U231" s="132"/>
      <c r="V231" s="132"/>
      <c r="W231" s="132"/>
      <c r="X231" s="132"/>
    </row>
    <row r="232" spans="1:24" x14ac:dyDescent="0.2">
      <c r="A232" s="132"/>
      <c r="B232" s="133"/>
      <c r="C232" s="76"/>
      <c r="D232" s="132"/>
      <c r="E232" s="132"/>
      <c r="F232" s="132"/>
      <c r="G232" s="132"/>
      <c r="H232" s="132"/>
      <c r="I232" s="132"/>
      <c r="J232" s="132"/>
      <c r="K232" s="132"/>
      <c r="L232" s="132"/>
      <c r="M232" s="132"/>
      <c r="N232" s="132"/>
      <c r="O232" s="132"/>
      <c r="P232" s="132"/>
      <c r="Q232" s="132"/>
      <c r="R232" s="132"/>
      <c r="S232" s="132"/>
      <c r="T232" s="132"/>
      <c r="U232" s="132"/>
      <c r="V232" s="132"/>
      <c r="W232" s="132"/>
      <c r="X232" s="132"/>
    </row>
    <row r="233" spans="1:24" x14ac:dyDescent="0.2">
      <c r="A233" s="132"/>
      <c r="B233" s="133"/>
      <c r="C233" s="76"/>
      <c r="D233" s="132"/>
      <c r="E233" s="132"/>
      <c r="F233" s="132"/>
      <c r="G233" s="132"/>
      <c r="H233" s="132"/>
      <c r="I233" s="132"/>
      <c r="J233" s="132"/>
      <c r="K233" s="132"/>
      <c r="L233" s="132"/>
      <c r="M233" s="132"/>
      <c r="N233" s="132"/>
      <c r="O233" s="132"/>
      <c r="P233" s="132"/>
      <c r="Q233" s="132"/>
      <c r="R233" s="132"/>
      <c r="S233" s="132"/>
      <c r="T233" s="132"/>
      <c r="U233" s="132"/>
      <c r="V233" s="132"/>
      <c r="W233" s="132"/>
      <c r="X233" s="132"/>
    </row>
    <row r="234" spans="1:24" x14ac:dyDescent="0.2">
      <c r="A234" s="132"/>
      <c r="B234" s="133"/>
      <c r="C234" s="76"/>
      <c r="D234" s="132"/>
      <c r="E234" s="132"/>
      <c r="F234" s="132"/>
      <c r="G234" s="132"/>
      <c r="H234" s="132"/>
      <c r="I234" s="132"/>
      <c r="J234" s="132"/>
      <c r="K234" s="132"/>
      <c r="L234" s="132"/>
      <c r="M234" s="132"/>
      <c r="N234" s="132"/>
      <c r="O234" s="132"/>
      <c r="P234" s="132"/>
      <c r="Q234" s="132"/>
      <c r="R234" s="132"/>
      <c r="S234" s="132"/>
      <c r="T234" s="132"/>
      <c r="U234" s="132"/>
      <c r="V234" s="132"/>
      <c r="W234" s="132"/>
      <c r="X234" s="132"/>
    </row>
    <row r="235" spans="1:24" x14ac:dyDescent="0.2">
      <c r="A235" s="132"/>
      <c r="B235" s="133"/>
      <c r="C235" s="76"/>
      <c r="D235" s="132"/>
      <c r="E235" s="132"/>
      <c r="F235" s="132"/>
      <c r="G235" s="132"/>
      <c r="H235" s="132"/>
      <c r="I235" s="132"/>
      <c r="J235" s="132"/>
      <c r="K235" s="132"/>
      <c r="L235" s="132"/>
      <c r="M235" s="132"/>
      <c r="N235" s="132"/>
      <c r="O235" s="132"/>
      <c r="P235" s="132"/>
      <c r="Q235" s="132"/>
      <c r="R235" s="132"/>
      <c r="S235" s="132"/>
      <c r="T235" s="132"/>
      <c r="U235" s="132"/>
      <c r="V235" s="132"/>
      <c r="W235" s="132"/>
      <c r="X235" s="132"/>
    </row>
    <row r="236" spans="1:24" x14ac:dyDescent="0.2">
      <c r="A236" s="132"/>
      <c r="B236" s="133"/>
      <c r="C236" s="76"/>
      <c r="D236" s="132"/>
      <c r="E236" s="132"/>
      <c r="F236" s="132"/>
      <c r="G236" s="132"/>
      <c r="H236" s="132"/>
      <c r="I236" s="132"/>
      <c r="J236" s="132"/>
      <c r="K236" s="132"/>
      <c r="L236" s="132"/>
      <c r="M236" s="132"/>
      <c r="N236" s="132"/>
      <c r="O236" s="132"/>
      <c r="P236" s="132"/>
      <c r="Q236" s="132"/>
      <c r="R236" s="132"/>
      <c r="S236" s="132"/>
      <c r="T236" s="132"/>
      <c r="U236" s="132"/>
      <c r="V236" s="132"/>
      <c r="W236" s="132"/>
      <c r="X236" s="132"/>
    </row>
    <row r="237" spans="1:24" x14ac:dyDescent="0.2">
      <c r="A237" s="132"/>
      <c r="B237" s="133"/>
      <c r="C237" s="76"/>
      <c r="D237" s="132"/>
      <c r="E237" s="132"/>
      <c r="F237" s="132"/>
      <c r="G237" s="132"/>
      <c r="H237" s="132"/>
      <c r="I237" s="132"/>
      <c r="J237" s="132"/>
      <c r="K237" s="132"/>
      <c r="L237" s="132"/>
      <c r="M237" s="132"/>
      <c r="N237" s="132"/>
      <c r="O237" s="132"/>
      <c r="P237" s="132"/>
      <c r="Q237" s="132"/>
      <c r="R237" s="132"/>
      <c r="S237" s="132"/>
      <c r="T237" s="132"/>
      <c r="U237" s="132"/>
      <c r="V237" s="132"/>
      <c r="W237" s="132"/>
      <c r="X237" s="132"/>
    </row>
    <row r="238" spans="1:24" x14ac:dyDescent="0.2">
      <c r="A238" s="132"/>
      <c r="B238" s="133"/>
      <c r="C238" s="76"/>
      <c r="D238" s="132"/>
      <c r="E238" s="132"/>
      <c r="F238" s="132"/>
      <c r="G238" s="132"/>
      <c r="H238" s="132"/>
      <c r="I238" s="132"/>
      <c r="J238" s="132"/>
      <c r="K238" s="132"/>
      <c r="L238" s="132"/>
      <c r="M238" s="132"/>
      <c r="N238" s="132"/>
      <c r="O238" s="132"/>
      <c r="P238" s="132"/>
      <c r="Q238" s="132"/>
      <c r="R238" s="132"/>
      <c r="S238" s="132"/>
      <c r="T238" s="132"/>
      <c r="U238" s="132"/>
      <c r="V238" s="132"/>
      <c r="W238" s="132"/>
      <c r="X238" s="132"/>
    </row>
    <row r="239" spans="1:24" x14ac:dyDescent="0.2">
      <c r="A239" s="132"/>
      <c r="B239" s="133"/>
      <c r="C239" s="76"/>
      <c r="D239" s="132"/>
      <c r="E239" s="132"/>
      <c r="F239" s="132"/>
      <c r="G239" s="132"/>
      <c r="H239" s="132"/>
      <c r="I239" s="132"/>
      <c r="J239" s="132"/>
      <c r="K239" s="132"/>
      <c r="L239" s="132"/>
      <c r="M239" s="132"/>
      <c r="N239" s="132"/>
      <c r="O239" s="132"/>
      <c r="P239" s="132"/>
      <c r="Q239" s="132"/>
      <c r="R239" s="132"/>
      <c r="S239" s="132"/>
      <c r="T239" s="132"/>
      <c r="U239" s="132"/>
      <c r="V239" s="132"/>
      <c r="W239" s="132"/>
      <c r="X239" s="132"/>
    </row>
    <row r="240" spans="1:24" x14ac:dyDescent="0.2">
      <c r="A240" s="132"/>
      <c r="B240" s="133"/>
      <c r="C240" s="76"/>
      <c r="D240" s="132"/>
      <c r="E240" s="132"/>
      <c r="F240" s="132"/>
      <c r="G240" s="132"/>
      <c r="H240" s="132"/>
      <c r="I240" s="132"/>
      <c r="J240" s="132"/>
      <c r="K240" s="132"/>
      <c r="L240" s="132"/>
      <c r="M240" s="132"/>
      <c r="N240" s="132"/>
      <c r="O240" s="132"/>
      <c r="P240" s="132"/>
      <c r="Q240" s="132"/>
      <c r="R240" s="132"/>
      <c r="S240" s="132"/>
      <c r="T240" s="132"/>
      <c r="U240" s="132"/>
      <c r="V240" s="132"/>
      <c r="W240" s="132"/>
      <c r="X240" s="132"/>
    </row>
    <row r="241" spans="1:24" x14ac:dyDescent="0.2">
      <c r="A241" s="132"/>
      <c r="B241" s="133"/>
      <c r="C241" s="76"/>
      <c r="D241" s="132"/>
      <c r="E241" s="132"/>
      <c r="F241" s="132"/>
      <c r="G241" s="132"/>
      <c r="H241" s="132"/>
      <c r="I241" s="132"/>
      <c r="J241" s="132"/>
      <c r="K241" s="132"/>
      <c r="L241" s="132"/>
      <c r="M241" s="132"/>
      <c r="N241" s="132"/>
      <c r="O241" s="132"/>
      <c r="P241" s="132"/>
      <c r="Q241" s="132"/>
      <c r="R241" s="132"/>
      <c r="S241" s="132"/>
      <c r="T241" s="132"/>
      <c r="U241" s="132"/>
      <c r="V241" s="132"/>
      <c r="W241" s="132"/>
      <c r="X241" s="132"/>
    </row>
    <row r="242" spans="1:24" x14ac:dyDescent="0.2">
      <c r="A242" s="132"/>
      <c r="B242" s="133"/>
      <c r="C242" s="76"/>
      <c r="D242" s="132"/>
      <c r="E242" s="132"/>
      <c r="F242" s="132"/>
      <c r="G242" s="132"/>
      <c r="H242" s="132"/>
      <c r="I242" s="132"/>
      <c r="J242" s="132"/>
      <c r="K242" s="132"/>
      <c r="L242" s="132"/>
      <c r="M242" s="132"/>
      <c r="N242" s="132"/>
      <c r="O242" s="132"/>
      <c r="P242" s="132"/>
      <c r="Q242" s="132"/>
      <c r="R242" s="132"/>
      <c r="S242" s="132"/>
      <c r="T242" s="132"/>
      <c r="U242" s="132"/>
      <c r="V242" s="132"/>
      <c r="W242" s="132"/>
      <c r="X242" s="132"/>
    </row>
    <row r="243" spans="1:24" x14ac:dyDescent="0.2">
      <c r="A243" s="132"/>
      <c r="B243" s="133"/>
      <c r="C243" s="76"/>
      <c r="D243" s="132"/>
      <c r="E243" s="132"/>
      <c r="F243" s="132"/>
      <c r="G243" s="132"/>
      <c r="H243" s="132"/>
      <c r="I243" s="132"/>
      <c r="J243" s="132"/>
      <c r="K243" s="132"/>
      <c r="L243" s="132"/>
      <c r="M243" s="132"/>
      <c r="N243" s="132"/>
      <c r="O243" s="132"/>
      <c r="P243" s="132"/>
      <c r="Q243" s="132"/>
      <c r="R243" s="132"/>
      <c r="S243" s="132"/>
      <c r="T243" s="132"/>
      <c r="U243" s="132"/>
      <c r="V243" s="132"/>
      <c r="W243" s="132"/>
      <c r="X243" s="132"/>
    </row>
    <row r="244" spans="1:24" x14ac:dyDescent="0.2">
      <c r="A244" s="132"/>
      <c r="B244" s="133"/>
      <c r="C244" s="76"/>
      <c r="D244" s="132"/>
      <c r="E244" s="132"/>
      <c r="F244" s="132"/>
      <c r="G244" s="132"/>
      <c r="H244" s="132"/>
      <c r="I244" s="132"/>
      <c r="J244" s="132"/>
      <c r="K244" s="132"/>
      <c r="L244" s="132"/>
      <c r="M244" s="132"/>
      <c r="N244" s="132"/>
      <c r="O244" s="132"/>
      <c r="P244" s="132"/>
      <c r="Q244" s="132"/>
      <c r="R244" s="132"/>
      <c r="S244" s="132"/>
      <c r="T244" s="132"/>
      <c r="U244" s="132"/>
      <c r="V244" s="132"/>
      <c r="W244" s="132"/>
      <c r="X244" s="132"/>
    </row>
    <row r="245" spans="1:24" x14ac:dyDescent="0.2">
      <c r="A245" s="132"/>
      <c r="B245" s="133"/>
      <c r="C245" s="76"/>
      <c r="D245" s="132"/>
      <c r="E245" s="132"/>
      <c r="F245" s="132"/>
      <c r="G245" s="132"/>
      <c r="H245" s="132"/>
      <c r="I245" s="132"/>
      <c r="J245" s="132"/>
      <c r="K245" s="132"/>
      <c r="L245" s="132"/>
      <c r="M245" s="132"/>
      <c r="N245" s="132"/>
      <c r="O245" s="132"/>
      <c r="P245" s="132"/>
      <c r="Q245" s="132"/>
      <c r="R245" s="132"/>
      <c r="S245" s="132"/>
      <c r="T245" s="132"/>
      <c r="U245" s="132"/>
      <c r="V245" s="132"/>
      <c r="W245" s="132"/>
      <c r="X245" s="132"/>
    </row>
    <row r="246" spans="1:24" x14ac:dyDescent="0.2">
      <c r="A246" s="132"/>
      <c r="B246" s="133"/>
      <c r="C246" s="76"/>
      <c r="D246" s="132"/>
      <c r="E246" s="132"/>
      <c r="F246" s="132"/>
      <c r="G246" s="132"/>
      <c r="H246" s="132"/>
      <c r="I246" s="132"/>
      <c r="J246" s="132"/>
      <c r="K246" s="132"/>
      <c r="L246" s="132"/>
      <c r="M246" s="132"/>
      <c r="N246" s="132"/>
      <c r="O246" s="132"/>
      <c r="P246" s="132"/>
      <c r="Q246" s="132"/>
      <c r="R246" s="132"/>
      <c r="S246" s="132"/>
      <c r="T246" s="132"/>
      <c r="U246" s="132"/>
      <c r="V246" s="132"/>
      <c r="W246" s="132"/>
      <c r="X246" s="132"/>
    </row>
    <row r="247" spans="1:24" x14ac:dyDescent="0.2">
      <c r="A247" s="132"/>
      <c r="B247" s="133"/>
      <c r="C247" s="76"/>
      <c r="D247" s="132"/>
      <c r="E247" s="132"/>
      <c r="F247" s="132"/>
      <c r="G247" s="132"/>
      <c r="H247" s="132"/>
      <c r="I247" s="132"/>
      <c r="J247" s="132"/>
      <c r="K247" s="132"/>
      <c r="L247" s="132"/>
      <c r="M247" s="132"/>
      <c r="N247" s="132"/>
      <c r="O247" s="132"/>
      <c r="P247" s="132"/>
      <c r="Q247" s="132"/>
      <c r="R247" s="132"/>
      <c r="S247" s="132"/>
      <c r="T247" s="132"/>
      <c r="U247" s="132"/>
      <c r="V247" s="132"/>
      <c r="W247" s="132"/>
      <c r="X247" s="132"/>
    </row>
    <row r="248" spans="1:24" x14ac:dyDescent="0.2">
      <c r="A248" s="132"/>
      <c r="B248" s="133"/>
      <c r="C248" s="76"/>
      <c r="D248" s="132"/>
      <c r="E248" s="132"/>
      <c r="F248" s="132"/>
      <c r="G248" s="132"/>
      <c r="H248" s="132"/>
      <c r="I248" s="132"/>
      <c r="J248" s="132"/>
      <c r="K248" s="132"/>
      <c r="L248" s="132"/>
      <c r="M248" s="132"/>
      <c r="N248" s="132"/>
      <c r="O248" s="132"/>
      <c r="P248" s="132"/>
      <c r="Q248" s="132"/>
      <c r="R248" s="132"/>
      <c r="S248" s="132"/>
      <c r="T248" s="132"/>
      <c r="U248" s="132"/>
      <c r="V248" s="132"/>
      <c r="W248" s="132"/>
      <c r="X248" s="132"/>
    </row>
    <row r="249" spans="1:24" x14ac:dyDescent="0.2">
      <c r="A249" s="132"/>
      <c r="B249" s="133"/>
      <c r="C249" s="76"/>
      <c r="D249" s="132"/>
      <c r="E249" s="132"/>
      <c r="F249" s="132"/>
      <c r="G249" s="132"/>
      <c r="H249" s="132"/>
      <c r="I249" s="132"/>
      <c r="J249" s="132"/>
      <c r="K249" s="132"/>
      <c r="L249" s="132"/>
      <c r="M249" s="132"/>
      <c r="N249" s="132"/>
      <c r="O249" s="132"/>
      <c r="P249" s="132"/>
      <c r="Q249" s="132"/>
      <c r="R249" s="132"/>
      <c r="S249" s="132"/>
      <c r="T249" s="132"/>
      <c r="U249" s="132"/>
      <c r="V249" s="132"/>
      <c r="W249" s="132"/>
      <c r="X249" s="132"/>
    </row>
    <row r="250" spans="1:24" x14ac:dyDescent="0.2">
      <c r="A250" s="132"/>
      <c r="B250" s="133"/>
      <c r="C250" s="76"/>
      <c r="D250" s="132"/>
      <c r="E250" s="132"/>
      <c r="F250" s="132"/>
      <c r="G250" s="132"/>
      <c r="H250" s="132"/>
      <c r="I250" s="132"/>
      <c r="J250" s="132"/>
      <c r="K250" s="132"/>
      <c r="L250" s="132"/>
      <c r="M250" s="132"/>
      <c r="N250" s="132"/>
      <c r="O250" s="132"/>
      <c r="P250" s="132"/>
      <c r="Q250" s="132"/>
      <c r="R250" s="132"/>
      <c r="S250" s="132"/>
      <c r="T250" s="132"/>
      <c r="U250" s="132"/>
      <c r="V250" s="132"/>
      <c r="W250" s="132"/>
      <c r="X250" s="132"/>
    </row>
    <row r="251" spans="1:24" x14ac:dyDescent="0.2">
      <c r="A251" s="132"/>
      <c r="B251" s="133"/>
      <c r="C251" s="76"/>
      <c r="D251" s="132"/>
      <c r="E251" s="132"/>
      <c r="F251" s="132"/>
      <c r="G251" s="132"/>
      <c r="H251" s="132"/>
      <c r="I251" s="132"/>
      <c r="J251" s="132"/>
      <c r="K251" s="132"/>
      <c r="L251" s="132"/>
      <c r="M251" s="132"/>
      <c r="N251" s="132"/>
      <c r="O251" s="132"/>
      <c r="P251" s="132"/>
      <c r="Q251" s="132"/>
      <c r="R251" s="132"/>
      <c r="S251" s="132"/>
      <c r="T251" s="132"/>
      <c r="U251" s="132"/>
      <c r="V251" s="132"/>
      <c r="W251" s="132"/>
      <c r="X251" s="132"/>
    </row>
    <row r="252" spans="1:24" x14ac:dyDescent="0.2">
      <c r="A252" s="132"/>
      <c r="B252" s="133"/>
      <c r="C252" s="76"/>
      <c r="D252" s="132"/>
      <c r="E252" s="132"/>
      <c r="F252" s="132"/>
      <c r="G252" s="132"/>
      <c r="H252" s="132"/>
      <c r="I252" s="132"/>
      <c r="J252" s="132"/>
      <c r="K252" s="132"/>
      <c r="L252" s="132"/>
      <c r="M252" s="132"/>
      <c r="N252" s="132"/>
      <c r="O252" s="132"/>
      <c r="P252" s="132"/>
      <c r="Q252" s="132"/>
      <c r="R252" s="132"/>
      <c r="S252" s="132"/>
      <c r="T252" s="132"/>
      <c r="U252" s="132"/>
      <c r="V252" s="132"/>
      <c r="W252" s="132"/>
      <c r="X252" s="132"/>
    </row>
    <row r="253" spans="1:24" x14ac:dyDescent="0.2">
      <c r="A253" s="132"/>
      <c r="B253" s="133"/>
      <c r="C253" s="76"/>
      <c r="D253" s="132"/>
      <c r="E253" s="132"/>
      <c r="F253" s="132"/>
      <c r="G253" s="132"/>
      <c r="H253" s="132"/>
      <c r="I253" s="132"/>
      <c r="J253" s="132"/>
      <c r="K253" s="132"/>
      <c r="L253" s="132"/>
      <c r="M253" s="132"/>
      <c r="N253" s="132"/>
      <c r="O253" s="132"/>
      <c r="P253" s="132"/>
      <c r="Q253" s="132"/>
      <c r="R253" s="132"/>
      <c r="S253" s="132"/>
      <c r="T253" s="132"/>
      <c r="U253" s="132"/>
      <c r="V253" s="132"/>
      <c r="W253" s="132"/>
      <c r="X253" s="132"/>
    </row>
    <row r="254" spans="1:24" x14ac:dyDescent="0.2">
      <c r="A254" s="132"/>
      <c r="B254" s="133"/>
      <c r="C254" s="76"/>
      <c r="D254" s="132"/>
      <c r="E254" s="132"/>
      <c r="F254" s="132"/>
      <c r="G254" s="132"/>
      <c r="H254" s="132"/>
      <c r="I254" s="132"/>
      <c r="J254" s="132"/>
      <c r="K254" s="132"/>
      <c r="L254" s="132"/>
      <c r="M254" s="132"/>
      <c r="N254" s="132"/>
      <c r="O254" s="132"/>
      <c r="P254" s="132"/>
      <c r="Q254" s="132"/>
      <c r="R254" s="132"/>
      <c r="S254" s="132"/>
      <c r="T254" s="132"/>
      <c r="U254" s="132"/>
      <c r="V254" s="132"/>
      <c r="W254" s="132"/>
      <c r="X254" s="132"/>
    </row>
    <row r="255" spans="1:24" x14ac:dyDescent="0.2">
      <c r="A255" s="132"/>
      <c r="B255" s="133"/>
      <c r="C255" s="76"/>
      <c r="D255" s="132"/>
      <c r="E255" s="132"/>
      <c r="F255" s="132"/>
      <c r="G255" s="132"/>
      <c r="H255" s="132"/>
      <c r="I255" s="132"/>
      <c r="J255" s="132"/>
      <c r="K255" s="132"/>
      <c r="L255" s="132"/>
      <c r="M255" s="132"/>
      <c r="N255" s="132"/>
      <c r="O255" s="132"/>
      <c r="P255" s="132"/>
      <c r="Q255" s="132"/>
      <c r="R255" s="132"/>
      <c r="S255" s="132"/>
      <c r="T255" s="132"/>
      <c r="U255" s="132"/>
      <c r="V255" s="132"/>
      <c r="W255" s="132"/>
      <c r="X255" s="132"/>
    </row>
    <row r="256" spans="1:24" x14ac:dyDescent="0.2">
      <c r="A256" s="132"/>
      <c r="B256" s="133"/>
      <c r="C256" s="76"/>
      <c r="D256" s="132"/>
      <c r="E256" s="132"/>
      <c r="F256" s="132"/>
      <c r="G256" s="132"/>
      <c r="H256" s="132"/>
      <c r="I256" s="132"/>
      <c r="J256" s="132"/>
      <c r="K256" s="132"/>
      <c r="L256" s="132"/>
      <c r="M256" s="132"/>
      <c r="N256" s="132"/>
      <c r="O256" s="132"/>
      <c r="P256" s="132"/>
      <c r="Q256" s="132"/>
      <c r="R256" s="132"/>
      <c r="S256" s="132"/>
      <c r="T256" s="132"/>
      <c r="U256" s="132"/>
      <c r="V256" s="132"/>
      <c r="W256" s="132"/>
      <c r="X256" s="132"/>
    </row>
    <row r="257" spans="1:24" x14ac:dyDescent="0.2">
      <c r="A257" s="132"/>
      <c r="B257" s="133"/>
      <c r="C257" s="76"/>
      <c r="D257" s="132"/>
      <c r="E257" s="132"/>
      <c r="F257" s="132"/>
      <c r="G257" s="132"/>
      <c r="H257" s="132"/>
      <c r="I257" s="132"/>
      <c r="J257" s="132"/>
      <c r="K257" s="132"/>
      <c r="L257" s="132"/>
      <c r="M257" s="132"/>
      <c r="N257" s="132"/>
      <c r="O257" s="132"/>
      <c r="P257" s="132"/>
      <c r="Q257" s="132"/>
      <c r="R257" s="132"/>
      <c r="S257" s="132"/>
      <c r="T257" s="132"/>
      <c r="U257" s="132"/>
      <c r="V257" s="132"/>
      <c r="W257" s="132"/>
      <c r="X257" s="132"/>
    </row>
    <row r="258" spans="1:24" x14ac:dyDescent="0.2">
      <c r="A258" s="132"/>
      <c r="B258" s="133"/>
      <c r="C258" s="76"/>
      <c r="D258" s="132"/>
      <c r="E258" s="132"/>
      <c r="F258" s="132"/>
      <c r="G258" s="132"/>
      <c r="H258" s="132"/>
      <c r="I258" s="132"/>
      <c r="J258" s="132"/>
      <c r="K258" s="132"/>
      <c r="L258" s="132"/>
      <c r="M258" s="132"/>
      <c r="N258" s="132"/>
      <c r="O258" s="132"/>
      <c r="P258" s="132"/>
      <c r="Q258" s="132"/>
      <c r="R258" s="132"/>
      <c r="S258" s="132"/>
      <c r="T258" s="132"/>
      <c r="U258" s="132"/>
      <c r="V258" s="132"/>
      <c r="W258" s="132"/>
      <c r="X258" s="132"/>
    </row>
    <row r="259" spans="1:24" x14ac:dyDescent="0.2">
      <c r="A259" s="132"/>
      <c r="B259" s="133"/>
      <c r="C259" s="76"/>
      <c r="D259" s="132"/>
      <c r="E259" s="132"/>
      <c r="F259" s="132"/>
      <c r="G259" s="132"/>
      <c r="H259" s="132"/>
      <c r="I259" s="132"/>
      <c r="J259" s="132"/>
      <c r="K259" s="132"/>
      <c r="L259" s="132"/>
      <c r="M259" s="132"/>
      <c r="N259" s="132"/>
      <c r="O259" s="132"/>
      <c r="P259" s="132"/>
      <c r="Q259" s="132"/>
      <c r="R259" s="132"/>
      <c r="S259" s="132"/>
      <c r="T259" s="132"/>
      <c r="U259" s="132"/>
      <c r="V259" s="132"/>
      <c r="W259" s="132"/>
      <c r="X259" s="132"/>
    </row>
    <row r="260" spans="1:24" x14ac:dyDescent="0.2">
      <c r="A260" s="132"/>
      <c r="B260" s="133"/>
      <c r="C260" s="76"/>
      <c r="D260" s="132"/>
      <c r="E260" s="132"/>
      <c r="F260" s="132"/>
      <c r="G260" s="132"/>
      <c r="H260" s="132"/>
      <c r="I260" s="132"/>
      <c r="J260" s="132"/>
      <c r="K260" s="132"/>
      <c r="L260" s="132"/>
      <c r="M260" s="132"/>
      <c r="N260" s="132"/>
      <c r="O260" s="132"/>
      <c r="P260" s="132"/>
      <c r="Q260" s="132"/>
      <c r="R260" s="132"/>
      <c r="S260" s="132"/>
      <c r="T260" s="132"/>
      <c r="U260" s="132"/>
      <c r="V260" s="132"/>
      <c r="W260" s="132"/>
      <c r="X260" s="132"/>
    </row>
    <row r="261" spans="1:24" x14ac:dyDescent="0.2">
      <c r="A261" s="132"/>
      <c r="B261" s="133"/>
      <c r="C261" s="76"/>
      <c r="D261" s="132"/>
      <c r="E261" s="132"/>
      <c r="F261" s="132"/>
      <c r="G261" s="132"/>
      <c r="H261" s="132"/>
      <c r="I261" s="132"/>
      <c r="J261" s="132"/>
      <c r="K261" s="132"/>
      <c r="L261" s="132"/>
      <c r="M261" s="132"/>
      <c r="N261" s="132"/>
      <c r="O261" s="132"/>
      <c r="P261" s="132"/>
      <c r="Q261" s="132"/>
      <c r="R261" s="132"/>
      <c r="S261" s="132"/>
      <c r="T261" s="132"/>
      <c r="U261" s="132"/>
      <c r="V261" s="132"/>
      <c r="W261" s="132"/>
      <c r="X261" s="132"/>
    </row>
    <row r="262" spans="1:24" x14ac:dyDescent="0.2">
      <c r="A262" s="132"/>
      <c r="B262" s="133"/>
      <c r="C262" s="76"/>
      <c r="D262" s="132"/>
      <c r="E262" s="132"/>
      <c r="F262" s="132"/>
      <c r="G262" s="132"/>
      <c r="H262" s="132"/>
      <c r="I262" s="132"/>
      <c r="J262" s="132"/>
      <c r="K262" s="132"/>
      <c r="L262" s="132"/>
      <c r="M262" s="132"/>
      <c r="N262" s="132"/>
      <c r="O262" s="132"/>
      <c r="P262" s="132"/>
      <c r="Q262" s="132"/>
      <c r="R262" s="132"/>
      <c r="S262" s="132"/>
      <c r="T262" s="132"/>
      <c r="U262" s="132"/>
      <c r="V262" s="132"/>
      <c r="W262" s="132"/>
      <c r="X262" s="132"/>
    </row>
    <row r="263" spans="1:24" x14ac:dyDescent="0.2">
      <c r="A263" s="132"/>
      <c r="B263" s="133"/>
      <c r="C263" s="76"/>
      <c r="D263" s="132"/>
      <c r="E263" s="132"/>
      <c r="F263" s="132"/>
      <c r="G263" s="132"/>
      <c r="H263" s="132"/>
      <c r="I263" s="132"/>
      <c r="J263" s="132"/>
      <c r="K263" s="132"/>
      <c r="L263" s="132"/>
      <c r="M263" s="132"/>
      <c r="N263" s="132"/>
      <c r="O263" s="132"/>
      <c r="P263" s="132"/>
      <c r="Q263" s="132"/>
      <c r="R263" s="132"/>
      <c r="S263" s="132"/>
      <c r="T263" s="132"/>
      <c r="U263" s="132"/>
      <c r="V263" s="132"/>
      <c r="W263" s="132"/>
      <c r="X263" s="132"/>
    </row>
    <row r="264" spans="1:24" x14ac:dyDescent="0.2">
      <c r="A264" s="132"/>
      <c r="B264" s="133"/>
      <c r="C264" s="76"/>
      <c r="D264" s="132"/>
      <c r="E264" s="132"/>
      <c r="F264" s="132"/>
      <c r="G264" s="132"/>
      <c r="H264" s="132"/>
      <c r="I264" s="132"/>
      <c r="J264" s="132"/>
      <c r="K264" s="132"/>
      <c r="L264" s="132"/>
      <c r="M264" s="132"/>
      <c r="N264" s="132"/>
      <c r="O264" s="132"/>
      <c r="P264" s="132"/>
      <c r="Q264" s="132"/>
      <c r="R264" s="132"/>
      <c r="S264" s="132"/>
      <c r="T264" s="132"/>
      <c r="U264" s="132"/>
      <c r="V264" s="132"/>
      <c r="W264" s="132"/>
      <c r="X264" s="132"/>
    </row>
    <row r="265" spans="1:24" x14ac:dyDescent="0.2">
      <c r="A265" s="132"/>
      <c r="B265" s="133"/>
      <c r="C265" s="76"/>
      <c r="D265" s="132"/>
      <c r="E265" s="132"/>
      <c r="F265" s="132"/>
      <c r="G265" s="132"/>
      <c r="H265" s="132"/>
      <c r="I265" s="132"/>
      <c r="J265" s="132"/>
      <c r="K265" s="132"/>
      <c r="L265" s="132"/>
      <c r="M265" s="132"/>
      <c r="N265" s="132"/>
      <c r="O265" s="132"/>
      <c r="P265" s="132"/>
      <c r="Q265" s="132"/>
      <c r="R265" s="132"/>
      <c r="S265" s="132"/>
      <c r="T265" s="132"/>
      <c r="U265" s="132"/>
      <c r="V265" s="132"/>
      <c r="W265" s="132"/>
      <c r="X265" s="132"/>
    </row>
    <row r="266" spans="1:24" x14ac:dyDescent="0.2">
      <c r="A266" s="132"/>
      <c r="B266" s="133"/>
      <c r="C266" s="76"/>
      <c r="D266" s="132"/>
      <c r="E266" s="132"/>
      <c r="F266" s="132"/>
      <c r="G266" s="132"/>
      <c r="H266" s="132"/>
      <c r="I266" s="132"/>
      <c r="J266" s="132"/>
      <c r="K266" s="132"/>
      <c r="L266" s="132"/>
      <c r="M266" s="132"/>
      <c r="N266" s="132"/>
      <c r="O266" s="132"/>
      <c r="P266" s="132"/>
      <c r="Q266" s="132"/>
      <c r="R266" s="132"/>
      <c r="S266" s="132"/>
      <c r="T266" s="132"/>
      <c r="U266" s="132"/>
      <c r="V266" s="132"/>
      <c r="W266" s="132"/>
      <c r="X266" s="132"/>
    </row>
    <row r="267" spans="1:24" x14ac:dyDescent="0.2">
      <c r="A267" s="132"/>
      <c r="B267" s="133"/>
      <c r="C267" s="76"/>
      <c r="D267" s="132"/>
      <c r="E267" s="132"/>
      <c r="F267" s="132"/>
      <c r="G267" s="132"/>
      <c r="H267" s="132"/>
      <c r="I267" s="132"/>
      <c r="J267" s="132"/>
      <c r="K267" s="132"/>
      <c r="L267" s="132"/>
      <c r="M267" s="132"/>
      <c r="N267" s="132"/>
      <c r="O267" s="132"/>
      <c r="P267" s="132"/>
      <c r="Q267" s="132"/>
      <c r="R267" s="132"/>
      <c r="S267" s="132"/>
      <c r="T267" s="132"/>
      <c r="U267" s="132"/>
      <c r="V267" s="132"/>
      <c r="W267" s="132"/>
      <c r="X267" s="132"/>
    </row>
    <row r="268" spans="1:24" x14ac:dyDescent="0.2">
      <c r="A268" s="132"/>
      <c r="B268" s="133"/>
      <c r="C268" s="76"/>
      <c r="D268" s="132"/>
      <c r="E268" s="132"/>
      <c r="F268" s="132"/>
      <c r="G268" s="132"/>
      <c r="H268" s="132"/>
      <c r="I268" s="132"/>
      <c r="J268" s="132"/>
      <c r="K268" s="132"/>
      <c r="L268" s="132"/>
      <c r="M268" s="132"/>
      <c r="N268" s="132"/>
      <c r="O268" s="132"/>
      <c r="P268" s="132"/>
      <c r="Q268" s="132"/>
      <c r="R268" s="132"/>
      <c r="S268" s="132"/>
      <c r="T268" s="132"/>
      <c r="U268" s="132"/>
      <c r="V268" s="132"/>
      <c r="W268" s="132"/>
      <c r="X268" s="132"/>
    </row>
    <row r="269" spans="1:24" x14ac:dyDescent="0.2">
      <c r="A269" s="132"/>
      <c r="B269" s="133"/>
      <c r="C269" s="76"/>
      <c r="D269" s="132"/>
      <c r="E269" s="132"/>
      <c r="F269" s="132"/>
      <c r="G269" s="132"/>
      <c r="H269" s="132"/>
      <c r="I269" s="132"/>
      <c r="J269" s="132"/>
      <c r="K269" s="132"/>
      <c r="L269" s="132"/>
      <c r="M269" s="132"/>
      <c r="N269" s="132"/>
      <c r="O269" s="132"/>
      <c r="P269" s="132"/>
      <c r="Q269" s="132"/>
      <c r="R269" s="132"/>
      <c r="S269" s="132"/>
      <c r="T269" s="132"/>
      <c r="U269" s="132"/>
      <c r="V269" s="132"/>
      <c r="W269" s="132"/>
      <c r="X269" s="132"/>
    </row>
    <row r="270" spans="1:24" x14ac:dyDescent="0.2">
      <c r="A270" s="132"/>
      <c r="B270" s="133"/>
      <c r="C270" s="76"/>
      <c r="D270" s="132"/>
      <c r="E270" s="132"/>
      <c r="F270" s="132"/>
      <c r="G270" s="132"/>
      <c r="H270" s="132"/>
      <c r="I270" s="132"/>
      <c r="J270" s="132"/>
      <c r="K270" s="132"/>
      <c r="L270" s="132"/>
      <c r="M270" s="132"/>
      <c r="N270" s="132"/>
      <c r="O270" s="132"/>
      <c r="P270" s="132"/>
      <c r="Q270" s="132"/>
      <c r="R270" s="132"/>
      <c r="S270" s="132"/>
      <c r="T270" s="132"/>
      <c r="U270" s="132"/>
      <c r="V270" s="132"/>
      <c r="W270" s="132"/>
      <c r="X270" s="132"/>
    </row>
    <row r="271" spans="1:24" x14ac:dyDescent="0.2">
      <c r="A271" s="132"/>
      <c r="B271" s="133"/>
      <c r="C271" s="76"/>
      <c r="D271" s="132"/>
      <c r="E271" s="132"/>
      <c r="F271" s="132"/>
      <c r="G271" s="132"/>
      <c r="H271" s="132"/>
      <c r="I271" s="132"/>
      <c r="J271" s="132"/>
      <c r="K271" s="132"/>
      <c r="L271" s="132"/>
      <c r="M271" s="132"/>
      <c r="N271" s="132"/>
      <c r="O271" s="132"/>
      <c r="P271" s="132"/>
      <c r="Q271" s="132"/>
      <c r="R271" s="132"/>
      <c r="S271" s="132"/>
      <c r="T271" s="132"/>
      <c r="U271" s="132"/>
      <c r="V271" s="132"/>
      <c r="W271" s="132"/>
      <c r="X271" s="132"/>
    </row>
    <row r="272" spans="1:24" x14ac:dyDescent="0.2">
      <c r="A272" s="132"/>
      <c r="B272" s="133"/>
      <c r="C272" s="76"/>
      <c r="D272" s="132"/>
      <c r="E272" s="132"/>
      <c r="F272" s="132"/>
      <c r="G272" s="132"/>
      <c r="H272" s="132"/>
      <c r="I272" s="132"/>
      <c r="J272" s="132"/>
      <c r="K272" s="132"/>
      <c r="L272" s="132"/>
      <c r="M272" s="132"/>
      <c r="N272" s="132"/>
      <c r="O272" s="132"/>
      <c r="P272" s="132"/>
      <c r="Q272" s="132"/>
      <c r="R272" s="132"/>
      <c r="S272" s="132"/>
      <c r="T272" s="132"/>
      <c r="U272" s="132"/>
      <c r="V272" s="132"/>
      <c r="W272" s="132"/>
      <c r="X272" s="132"/>
    </row>
    <row r="273" spans="1:24" x14ac:dyDescent="0.2">
      <c r="A273" s="132"/>
      <c r="B273" s="133"/>
      <c r="C273" s="76"/>
      <c r="D273" s="132"/>
      <c r="E273" s="132"/>
      <c r="F273" s="132"/>
      <c r="G273" s="132"/>
      <c r="H273" s="132"/>
      <c r="I273" s="132"/>
      <c r="J273" s="132"/>
      <c r="K273" s="132"/>
      <c r="L273" s="132"/>
      <c r="M273" s="132"/>
      <c r="N273" s="132"/>
      <c r="O273" s="132"/>
      <c r="P273" s="132"/>
      <c r="Q273" s="132"/>
      <c r="R273" s="132"/>
      <c r="S273" s="132"/>
      <c r="T273" s="132"/>
      <c r="U273" s="132"/>
      <c r="V273" s="132"/>
      <c r="W273" s="132"/>
      <c r="X273" s="132"/>
    </row>
    <row r="274" spans="1:24" x14ac:dyDescent="0.2">
      <c r="A274" s="132"/>
      <c r="B274" s="133"/>
      <c r="C274" s="76"/>
      <c r="D274" s="132"/>
      <c r="E274" s="132"/>
      <c r="F274" s="132"/>
      <c r="G274" s="132"/>
      <c r="H274" s="132"/>
      <c r="I274" s="132"/>
      <c r="J274" s="132"/>
      <c r="K274" s="132"/>
      <c r="L274" s="132"/>
      <c r="M274" s="132"/>
      <c r="N274" s="132"/>
      <c r="O274" s="132"/>
      <c r="P274" s="132"/>
      <c r="Q274" s="132"/>
      <c r="R274" s="132"/>
      <c r="S274" s="132"/>
      <c r="T274" s="132"/>
      <c r="U274" s="132"/>
      <c r="V274" s="132"/>
      <c r="W274" s="132"/>
      <c r="X274" s="132"/>
    </row>
    <row r="275" spans="1:24" x14ac:dyDescent="0.2">
      <c r="A275" s="132"/>
      <c r="B275" s="133"/>
      <c r="C275" s="76"/>
      <c r="D275" s="132"/>
      <c r="E275" s="132"/>
      <c r="F275" s="132"/>
      <c r="G275" s="132"/>
      <c r="H275" s="132"/>
      <c r="I275" s="132"/>
      <c r="J275" s="132"/>
      <c r="K275" s="132"/>
      <c r="L275" s="132"/>
      <c r="M275" s="132"/>
      <c r="N275" s="132"/>
      <c r="O275" s="132"/>
      <c r="P275" s="132"/>
      <c r="Q275" s="132"/>
      <c r="R275" s="132"/>
      <c r="S275" s="132"/>
      <c r="T275" s="132"/>
      <c r="U275" s="132"/>
      <c r="V275" s="132"/>
      <c r="W275" s="132"/>
      <c r="X275" s="132"/>
    </row>
    <row r="276" spans="1:24" x14ac:dyDescent="0.2">
      <c r="A276" s="132"/>
      <c r="B276" s="133"/>
      <c r="C276" s="76"/>
      <c r="D276" s="132"/>
      <c r="E276" s="132"/>
      <c r="F276" s="132"/>
      <c r="G276" s="132"/>
      <c r="H276" s="132"/>
      <c r="I276" s="132"/>
      <c r="J276" s="132"/>
      <c r="K276" s="132"/>
      <c r="L276" s="132"/>
      <c r="M276" s="132"/>
      <c r="N276" s="132"/>
      <c r="O276" s="132"/>
      <c r="P276" s="132"/>
      <c r="Q276" s="132"/>
      <c r="R276" s="132"/>
      <c r="S276" s="132"/>
      <c r="T276" s="132"/>
      <c r="U276" s="132"/>
      <c r="V276" s="132"/>
      <c r="W276" s="132"/>
      <c r="X276" s="132"/>
    </row>
    <row r="277" spans="1:24" x14ac:dyDescent="0.2">
      <c r="A277" s="132"/>
      <c r="B277" s="133"/>
      <c r="C277" s="76"/>
      <c r="D277" s="132"/>
      <c r="E277" s="132"/>
      <c r="F277" s="132"/>
      <c r="G277" s="132"/>
      <c r="H277" s="132"/>
      <c r="I277" s="132"/>
      <c r="J277" s="132"/>
      <c r="K277" s="132"/>
      <c r="L277" s="132"/>
      <c r="M277" s="132"/>
      <c r="N277" s="132"/>
      <c r="O277" s="132"/>
      <c r="P277" s="132"/>
      <c r="Q277" s="132"/>
      <c r="R277" s="132"/>
      <c r="S277" s="132"/>
      <c r="T277" s="132"/>
      <c r="U277" s="132"/>
      <c r="V277" s="132"/>
      <c r="W277" s="132"/>
      <c r="X277" s="132"/>
    </row>
    <row r="278" spans="1:24" x14ac:dyDescent="0.2">
      <c r="A278" s="132"/>
      <c r="B278" s="133"/>
      <c r="C278" s="76"/>
      <c r="D278" s="132"/>
      <c r="E278" s="132"/>
      <c r="F278" s="132"/>
      <c r="G278" s="132"/>
      <c r="H278" s="132"/>
      <c r="I278" s="132"/>
      <c r="J278" s="132"/>
      <c r="K278" s="132"/>
      <c r="L278" s="132"/>
      <c r="M278" s="132"/>
      <c r="N278" s="132"/>
      <c r="O278" s="132"/>
      <c r="P278" s="132"/>
      <c r="Q278" s="132"/>
      <c r="R278" s="132"/>
      <c r="S278" s="132"/>
      <c r="T278" s="132"/>
      <c r="U278" s="132"/>
      <c r="V278" s="132"/>
      <c r="W278" s="132"/>
      <c r="X278" s="132"/>
    </row>
    <row r="279" spans="1:24" x14ac:dyDescent="0.2">
      <c r="A279" s="132"/>
      <c r="B279" s="133"/>
      <c r="C279" s="76"/>
      <c r="D279" s="132"/>
      <c r="E279" s="132"/>
      <c r="F279" s="132"/>
      <c r="G279" s="132"/>
      <c r="H279" s="132"/>
      <c r="I279" s="132"/>
      <c r="J279" s="132"/>
      <c r="K279" s="132"/>
      <c r="L279" s="132"/>
      <c r="M279" s="132"/>
      <c r="N279" s="132"/>
      <c r="O279" s="132"/>
      <c r="P279" s="132"/>
      <c r="Q279" s="132"/>
      <c r="R279" s="132"/>
      <c r="S279" s="132"/>
      <c r="T279" s="132"/>
      <c r="U279" s="132"/>
      <c r="V279" s="132"/>
      <c r="W279" s="132"/>
      <c r="X279" s="132"/>
    </row>
    <row r="280" spans="1:24" x14ac:dyDescent="0.2">
      <c r="A280" s="132"/>
      <c r="B280" s="133"/>
      <c r="C280" s="76"/>
      <c r="D280" s="132"/>
      <c r="E280" s="132"/>
      <c r="F280" s="132"/>
      <c r="G280" s="132"/>
      <c r="H280" s="132"/>
      <c r="I280" s="132"/>
      <c r="J280" s="132"/>
      <c r="K280" s="132"/>
      <c r="L280" s="132"/>
      <c r="M280" s="132"/>
      <c r="N280" s="132"/>
      <c r="O280" s="132"/>
      <c r="P280" s="132"/>
      <c r="Q280" s="132"/>
      <c r="R280" s="132"/>
      <c r="S280" s="132"/>
      <c r="T280" s="132"/>
      <c r="U280" s="132"/>
      <c r="V280" s="132"/>
      <c r="W280" s="132"/>
      <c r="X280" s="132"/>
    </row>
    <row r="281" spans="1:24" x14ac:dyDescent="0.2">
      <c r="A281" s="132"/>
      <c r="B281" s="133"/>
      <c r="C281" s="76"/>
      <c r="D281" s="132"/>
      <c r="E281" s="132"/>
      <c r="F281" s="132"/>
      <c r="G281" s="132"/>
      <c r="H281" s="132"/>
      <c r="I281" s="132"/>
      <c r="J281" s="132"/>
      <c r="K281" s="132"/>
      <c r="L281" s="132"/>
      <c r="M281" s="132"/>
      <c r="N281" s="132"/>
      <c r="O281" s="132"/>
      <c r="P281" s="132"/>
      <c r="Q281" s="132"/>
      <c r="R281" s="132"/>
      <c r="S281" s="132"/>
      <c r="T281" s="132"/>
      <c r="U281" s="132"/>
      <c r="V281" s="132"/>
      <c r="W281" s="132"/>
      <c r="X281" s="132"/>
    </row>
    <row r="282" spans="1:24" x14ac:dyDescent="0.2">
      <c r="A282" s="132"/>
      <c r="B282" s="133"/>
      <c r="C282" s="76"/>
      <c r="D282" s="132"/>
      <c r="E282" s="132"/>
      <c r="F282" s="132"/>
      <c r="G282" s="132"/>
      <c r="H282" s="132"/>
      <c r="I282" s="132"/>
      <c r="J282" s="132"/>
      <c r="K282" s="132"/>
      <c r="L282" s="132"/>
      <c r="M282" s="132"/>
      <c r="N282" s="132"/>
      <c r="O282" s="132"/>
      <c r="P282" s="132"/>
      <c r="Q282" s="132"/>
      <c r="R282" s="132"/>
      <c r="S282" s="132"/>
      <c r="T282" s="132"/>
      <c r="U282" s="132"/>
      <c r="V282" s="132"/>
      <c r="W282" s="132"/>
      <c r="X282" s="132"/>
    </row>
    <row r="283" spans="1:24" x14ac:dyDescent="0.2">
      <c r="A283" s="132"/>
      <c r="B283" s="133"/>
      <c r="C283" s="76"/>
      <c r="D283" s="132"/>
      <c r="E283" s="132"/>
      <c r="F283" s="132"/>
      <c r="G283" s="132"/>
      <c r="H283" s="132"/>
      <c r="I283" s="132"/>
      <c r="J283" s="132"/>
      <c r="K283" s="132"/>
      <c r="L283" s="132"/>
      <c r="M283" s="132"/>
      <c r="N283" s="132"/>
      <c r="O283" s="132"/>
      <c r="P283" s="132"/>
      <c r="Q283" s="132"/>
      <c r="R283" s="132"/>
      <c r="S283" s="132"/>
      <c r="T283" s="132"/>
      <c r="U283" s="132"/>
      <c r="V283" s="132"/>
      <c r="W283" s="132"/>
      <c r="X283" s="132"/>
    </row>
    <row r="284" spans="1:24" x14ac:dyDescent="0.2">
      <c r="A284" s="132"/>
      <c r="B284" s="133"/>
      <c r="C284" s="76"/>
      <c r="D284" s="132"/>
      <c r="E284" s="132"/>
      <c r="F284" s="132"/>
      <c r="G284" s="132"/>
      <c r="H284" s="132"/>
      <c r="I284" s="132"/>
      <c r="J284" s="132"/>
      <c r="K284" s="132"/>
      <c r="L284" s="132"/>
      <c r="M284" s="132"/>
      <c r="N284" s="132"/>
      <c r="O284" s="132"/>
      <c r="P284" s="132"/>
      <c r="Q284" s="132"/>
      <c r="R284" s="132"/>
      <c r="S284" s="132"/>
      <c r="T284" s="132"/>
      <c r="U284" s="132"/>
      <c r="V284" s="132"/>
      <c r="W284" s="132"/>
      <c r="X284" s="132"/>
    </row>
    <row r="285" spans="1:24" x14ac:dyDescent="0.2">
      <c r="A285" s="132"/>
      <c r="B285" s="133"/>
      <c r="C285" s="76"/>
      <c r="D285" s="132"/>
      <c r="E285" s="132"/>
      <c r="F285" s="132"/>
      <c r="G285" s="132"/>
      <c r="H285" s="132"/>
      <c r="I285" s="132"/>
      <c r="J285" s="132"/>
      <c r="K285" s="132"/>
      <c r="L285" s="132"/>
      <c r="M285" s="132"/>
      <c r="N285" s="132"/>
      <c r="O285" s="132"/>
      <c r="P285" s="132"/>
      <c r="Q285" s="132"/>
      <c r="R285" s="132"/>
      <c r="S285" s="132"/>
      <c r="T285" s="132"/>
      <c r="U285" s="132"/>
      <c r="V285" s="132"/>
      <c r="W285" s="132"/>
      <c r="X285" s="132"/>
    </row>
    <row r="286" spans="1:24" x14ac:dyDescent="0.2">
      <c r="A286" s="132"/>
      <c r="B286" s="133"/>
      <c r="C286" s="76"/>
      <c r="D286" s="132"/>
      <c r="E286" s="132"/>
      <c r="F286" s="132"/>
      <c r="G286" s="132"/>
      <c r="H286" s="132"/>
      <c r="I286" s="132"/>
      <c r="J286" s="132"/>
      <c r="K286" s="132"/>
      <c r="L286" s="132"/>
      <c r="M286" s="132"/>
      <c r="N286" s="132"/>
      <c r="O286" s="132"/>
      <c r="P286" s="132"/>
      <c r="Q286" s="132"/>
      <c r="R286" s="132"/>
      <c r="S286" s="132"/>
      <c r="T286" s="132"/>
      <c r="U286" s="132"/>
      <c r="V286" s="132"/>
      <c r="W286" s="132"/>
      <c r="X286" s="132"/>
    </row>
    <row r="287" spans="1:24" x14ac:dyDescent="0.2">
      <c r="A287" s="132"/>
      <c r="B287" s="133"/>
      <c r="C287" s="76"/>
      <c r="D287" s="132"/>
      <c r="E287" s="132"/>
      <c r="F287" s="132"/>
      <c r="G287" s="132"/>
      <c r="H287" s="132"/>
      <c r="I287" s="132"/>
      <c r="J287" s="132"/>
      <c r="K287" s="132"/>
      <c r="L287" s="132"/>
      <c r="M287" s="132"/>
      <c r="N287" s="132"/>
      <c r="O287" s="132"/>
      <c r="P287" s="132"/>
      <c r="Q287" s="132"/>
      <c r="R287" s="132"/>
      <c r="S287" s="132"/>
      <c r="T287" s="132"/>
      <c r="U287" s="132"/>
      <c r="V287" s="132"/>
      <c r="W287" s="132"/>
      <c r="X287" s="132"/>
    </row>
    <row r="288" spans="1:24" x14ac:dyDescent="0.2">
      <c r="A288" s="132"/>
      <c r="B288" s="133"/>
      <c r="C288" s="76"/>
      <c r="D288" s="132"/>
      <c r="E288" s="132"/>
      <c r="F288" s="132"/>
      <c r="G288" s="132"/>
      <c r="H288" s="132"/>
      <c r="I288" s="132"/>
      <c r="J288" s="132"/>
      <c r="K288" s="132"/>
      <c r="L288" s="132"/>
      <c r="M288" s="132"/>
      <c r="N288" s="132"/>
      <c r="O288" s="132"/>
      <c r="P288" s="132"/>
      <c r="Q288" s="132"/>
      <c r="R288" s="132"/>
      <c r="S288" s="132"/>
      <c r="T288" s="132"/>
      <c r="U288" s="132"/>
      <c r="V288" s="132"/>
      <c r="W288" s="132"/>
      <c r="X288" s="132"/>
    </row>
    <row r="289" spans="1:24" x14ac:dyDescent="0.2">
      <c r="A289" s="132"/>
      <c r="B289" s="133"/>
      <c r="C289" s="76"/>
      <c r="D289" s="132"/>
      <c r="E289" s="132"/>
      <c r="F289" s="132"/>
      <c r="G289" s="132"/>
      <c r="H289" s="132"/>
      <c r="I289" s="132"/>
      <c r="J289" s="132"/>
      <c r="K289" s="132"/>
      <c r="L289" s="132"/>
      <c r="M289" s="132"/>
      <c r="N289" s="132"/>
      <c r="O289" s="132"/>
      <c r="P289" s="132"/>
      <c r="Q289" s="132"/>
      <c r="R289" s="132"/>
      <c r="S289" s="132"/>
      <c r="T289" s="132"/>
      <c r="U289" s="132"/>
      <c r="V289" s="132"/>
      <c r="W289" s="132"/>
      <c r="X289" s="132"/>
    </row>
    <row r="290" spans="1:24" x14ac:dyDescent="0.2">
      <c r="A290" s="132"/>
      <c r="B290" s="133"/>
      <c r="C290" s="76"/>
      <c r="D290" s="132"/>
      <c r="E290" s="132"/>
      <c r="F290" s="132"/>
      <c r="G290" s="132"/>
      <c r="H290" s="132"/>
      <c r="I290" s="132"/>
      <c r="J290" s="132"/>
      <c r="K290" s="132"/>
      <c r="L290" s="132"/>
      <c r="M290" s="132"/>
      <c r="N290" s="132"/>
      <c r="O290" s="132"/>
      <c r="P290" s="132"/>
      <c r="Q290" s="132"/>
      <c r="R290" s="132"/>
      <c r="S290" s="132"/>
      <c r="T290" s="132"/>
      <c r="U290" s="132"/>
      <c r="V290" s="132"/>
      <c r="W290" s="132"/>
      <c r="X290" s="132"/>
    </row>
    <row r="291" spans="1:24" x14ac:dyDescent="0.2">
      <c r="A291" s="132"/>
      <c r="B291" s="133"/>
      <c r="C291" s="76"/>
      <c r="D291" s="132"/>
      <c r="E291" s="132"/>
      <c r="F291" s="132"/>
      <c r="G291" s="132"/>
      <c r="H291" s="132"/>
      <c r="I291" s="132"/>
      <c r="J291" s="132"/>
      <c r="K291" s="132"/>
      <c r="L291" s="132"/>
      <c r="M291" s="132"/>
      <c r="N291" s="132"/>
      <c r="O291" s="132"/>
      <c r="P291" s="132"/>
      <c r="Q291" s="132"/>
      <c r="R291" s="132"/>
      <c r="S291" s="132"/>
      <c r="T291" s="132"/>
      <c r="U291" s="132"/>
      <c r="V291" s="132"/>
      <c r="W291" s="132"/>
      <c r="X291" s="132"/>
    </row>
    <row r="292" spans="1:24" x14ac:dyDescent="0.2">
      <c r="A292" s="132"/>
      <c r="B292" s="133"/>
      <c r="C292" s="76"/>
      <c r="D292" s="132"/>
      <c r="E292" s="132"/>
      <c r="F292" s="132"/>
      <c r="G292" s="132"/>
      <c r="H292" s="132"/>
      <c r="I292" s="132"/>
      <c r="J292" s="132"/>
      <c r="K292" s="132"/>
      <c r="L292" s="132"/>
      <c r="M292" s="132"/>
      <c r="N292" s="132"/>
      <c r="O292" s="132"/>
      <c r="P292" s="132"/>
      <c r="Q292" s="132"/>
      <c r="R292" s="132"/>
      <c r="S292" s="132"/>
      <c r="T292" s="132"/>
      <c r="U292" s="132"/>
      <c r="V292" s="132"/>
      <c r="W292" s="132"/>
      <c r="X292" s="132"/>
    </row>
    <row r="293" spans="1:24" x14ac:dyDescent="0.2">
      <c r="A293" s="132"/>
      <c r="B293" s="133"/>
      <c r="C293" s="76"/>
      <c r="D293" s="132"/>
      <c r="E293" s="132"/>
      <c r="F293" s="132"/>
      <c r="G293" s="132"/>
      <c r="H293" s="132"/>
      <c r="I293" s="132"/>
      <c r="J293" s="132"/>
      <c r="K293" s="132"/>
      <c r="L293" s="132"/>
      <c r="M293" s="132"/>
      <c r="N293" s="132"/>
      <c r="O293" s="132"/>
      <c r="P293" s="132"/>
      <c r="Q293" s="132"/>
      <c r="R293" s="132"/>
      <c r="S293" s="132"/>
      <c r="T293" s="132"/>
      <c r="U293" s="132"/>
      <c r="V293" s="132"/>
      <c r="W293" s="132"/>
      <c r="X293" s="132"/>
    </row>
    <row r="294" spans="1:24" x14ac:dyDescent="0.2">
      <c r="A294" s="132"/>
      <c r="B294" s="133"/>
      <c r="C294" s="76"/>
      <c r="D294" s="132"/>
      <c r="E294" s="132"/>
      <c r="F294" s="132"/>
      <c r="G294" s="132"/>
      <c r="H294" s="132"/>
      <c r="I294" s="132"/>
      <c r="J294" s="132"/>
      <c r="K294" s="132"/>
      <c r="L294" s="132"/>
      <c r="M294" s="132"/>
      <c r="N294" s="132"/>
      <c r="O294" s="132"/>
      <c r="P294" s="132"/>
      <c r="Q294" s="132"/>
      <c r="R294" s="132"/>
      <c r="S294" s="132"/>
      <c r="T294" s="132"/>
      <c r="U294" s="132"/>
      <c r="V294" s="132"/>
      <c r="W294" s="132"/>
      <c r="X294" s="132"/>
    </row>
    <row r="295" spans="1:24" x14ac:dyDescent="0.2">
      <c r="A295" s="132"/>
      <c r="B295" s="133"/>
      <c r="C295" s="76"/>
      <c r="D295" s="132"/>
      <c r="E295" s="132"/>
      <c r="F295" s="132"/>
      <c r="G295" s="132"/>
      <c r="H295" s="132"/>
      <c r="I295" s="132"/>
      <c r="J295" s="132"/>
      <c r="K295" s="132"/>
      <c r="L295" s="132"/>
      <c r="M295" s="132"/>
      <c r="N295" s="132"/>
      <c r="O295" s="132"/>
      <c r="P295" s="132"/>
      <c r="Q295" s="132"/>
      <c r="R295" s="132"/>
      <c r="S295" s="132"/>
      <c r="T295" s="132"/>
      <c r="U295" s="132"/>
      <c r="V295" s="132"/>
      <c r="W295" s="132"/>
      <c r="X295" s="132"/>
    </row>
    <row r="296" spans="1:24" x14ac:dyDescent="0.2">
      <c r="A296" s="132"/>
      <c r="B296" s="133"/>
      <c r="C296" s="76"/>
      <c r="D296" s="132"/>
      <c r="E296" s="132"/>
      <c r="F296" s="132"/>
      <c r="G296" s="132"/>
      <c r="H296" s="132"/>
      <c r="I296" s="132"/>
      <c r="J296" s="132"/>
      <c r="K296" s="132"/>
      <c r="L296" s="132"/>
      <c r="M296" s="132"/>
      <c r="N296" s="132"/>
      <c r="O296" s="132"/>
      <c r="P296" s="132"/>
      <c r="Q296" s="132"/>
      <c r="R296" s="132"/>
      <c r="S296" s="132"/>
      <c r="T296" s="132"/>
      <c r="U296" s="132"/>
      <c r="V296" s="132"/>
      <c r="W296" s="132"/>
      <c r="X296" s="132"/>
    </row>
    <row r="297" spans="1:24" x14ac:dyDescent="0.2">
      <c r="A297" s="132"/>
      <c r="B297" s="133"/>
      <c r="C297" s="76"/>
      <c r="D297" s="132"/>
      <c r="E297" s="132"/>
      <c r="F297" s="132"/>
      <c r="G297" s="132"/>
      <c r="H297" s="132"/>
      <c r="I297" s="132"/>
      <c r="J297" s="132"/>
      <c r="K297" s="132"/>
      <c r="L297" s="132"/>
      <c r="M297" s="132"/>
      <c r="N297" s="132"/>
      <c r="O297" s="132"/>
      <c r="P297" s="132"/>
      <c r="Q297" s="132"/>
      <c r="R297" s="132"/>
      <c r="S297" s="132"/>
      <c r="T297" s="132"/>
      <c r="U297" s="132"/>
      <c r="V297" s="132"/>
      <c r="W297" s="132"/>
      <c r="X297" s="132"/>
    </row>
    <row r="298" spans="1:24" x14ac:dyDescent="0.2">
      <c r="A298" s="132"/>
      <c r="B298" s="133"/>
      <c r="C298" s="76"/>
      <c r="D298" s="132"/>
      <c r="E298" s="132"/>
      <c r="F298" s="132"/>
      <c r="G298" s="132"/>
      <c r="H298" s="132"/>
      <c r="I298" s="132"/>
      <c r="J298" s="132"/>
      <c r="K298" s="132"/>
      <c r="L298" s="132"/>
      <c r="M298" s="132"/>
      <c r="N298" s="132"/>
      <c r="O298" s="132"/>
      <c r="P298" s="132"/>
      <c r="Q298" s="132"/>
      <c r="R298" s="132"/>
      <c r="S298" s="132"/>
      <c r="T298" s="132"/>
      <c r="U298" s="132"/>
      <c r="V298" s="132"/>
      <c r="W298" s="132"/>
      <c r="X298" s="132"/>
    </row>
    <row r="299" spans="1:24" x14ac:dyDescent="0.2">
      <c r="A299" s="132"/>
      <c r="B299" s="133"/>
      <c r="C299" s="76"/>
      <c r="D299" s="132"/>
      <c r="E299" s="132"/>
      <c r="F299" s="132"/>
      <c r="G299" s="132"/>
      <c r="H299" s="132"/>
      <c r="I299" s="132"/>
      <c r="J299" s="132"/>
      <c r="K299" s="132"/>
      <c r="L299" s="132"/>
      <c r="M299" s="132"/>
      <c r="N299" s="132"/>
      <c r="O299" s="132"/>
      <c r="P299" s="132"/>
      <c r="Q299" s="132"/>
      <c r="R299" s="132"/>
      <c r="S299" s="132"/>
      <c r="T299" s="132"/>
      <c r="U299" s="132"/>
      <c r="V299" s="132"/>
      <c r="W299" s="132"/>
      <c r="X299" s="132"/>
    </row>
    <row r="300" spans="1:24" x14ac:dyDescent="0.2">
      <c r="A300" s="132"/>
      <c r="B300" s="133"/>
      <c r="C300" s="76"/>
      <c r="D300" s="132"/>
      <c r="E300" s="132"/>
      <c r="F300" s="132"/>
      <c r="G300" s="132"/>
      <c r="H300" s="132"/>
      <c r="I300" s="132"/>
      <c r="J300" s="132"/>
      <c r="K300" s="132"/>
      <c r="L300" s="132"/>
      <c r="M300" s="132"/>
      <c r="N300" s="132"/>
      <c r="O300" s="132"/>
      <c r="P300" s="132"/>
      <c r="Q300" s="132"/>
      <c r="R300" s="132"/>
      <c r="S300" s="132"/>
      <c r="T300" s="132"/>
      <c r="U300" s="132"/>
      <c r="V300" s="132"/>
      <c r="W300" s="132"/>
      <c r="X300" s="132"/>
    </row>
    <row r="301" spans="1:24" x14ac:dyDescent="0.2">
      <c r="A301" s="132"/>
      <c r="B301" s="133"/>
      <c r="C301" s="76"/>
      <c r="D301" s="132"/>
      <c r="E301" s="132"/>
      <c r="F301" s="132"/>
      <c r="G301" s="132"/>
      <c r="H301" s="132"/>
      <c r="I301" s="132"/>
      <c r="J301" s="132"/>
      <c r="K301" s="132"/>
      <c r="L301" s="132"/>
      <c r="M301" s="132"/>
      <c r="N301" s="132"/>
      <c r="O301" s="132"/>
      <c r="P301" s="132"/>
      <c r="Q301" s="132"/>
      <c r="R301" s="132"/>
      <c r="S301" s="132"/>
      <c r="T301" s="132"/>
      <c r="U301" s="132"/>
      <c r="V301" s="132"/>
      <c r="W301" s="132"/>
      <c r="X301" s="132"/>
    </row>
    <row r="302" spans="1:24" x14ac:dyDescent="0.2">
      <c r="A302" s="132"/>
      <c r="B302" s="133"/>
      <c r="C302" s="76"/>
      <c r="D302" s="132"/>
      <c r="E302" s="132"/>
      <c r="F302" s="132"/>
      <c r="G302" s="132"/>
      <c r="H302" s="132"/>
      <c r="I302" s="132"/>
      <c r="J302" s="132"/>
      <c r="K302" s="132"/>
      <c r="L302" s="132"/>
      <c r="M302" s="132"/>
      <c r="N302" s="132"/>
      <c r="O302" s="132"/>
      <c r="P302" s="132"/>
      <c r="Q302" s="132"/>
      <c r="R302" s="132"/>
      <c r="S302" s="132"/>
      <c r="T302" s="132"/>
      <c r="U302" s="132"/>
      <c r="V302" s="132"/>
      <c r="W302" s="132"/>
      <c r="X302" s="132"/>
    </row>
    <row r="303" spans="1:24" x14ac:dyDescent="0.2">
      <c r="A303" s="132"/>
      <c r="B303" s="133"/>
      <c r="C303" s="76"/>
      <c r="D303" s="132"/>
      <c r="E303" s="132"/>
      <c r="F303" s="132"/>
      <c r="G303" s="132"/>
      <c r="H303" s="132"/>
      <c r="I303" s="132"/>
      <c r="J303" s="132"/>
      <c r="K303" s="132"/>
      <c r="L303" s="132"/>
      <c r="M303" s="132"/>
      <c r="N303" s="132"/>
      <c r="O303" s="132"/>
      <c r="P303" s="132"/>
      <c r="Q303" s="132"/>
      <c r="R303" s="132"/>
      <c r="S303" s="132"/>
      <c r="T303" s="132"/>
      <c r="U303" s="132"/>
      <c r="V303" s="132"/>
      <c r="W303" s="132"/>
      <c r="X303" s="132"/>
    </row>
    <row r="304" spans="1:24" x14ac:dyDescent="0.2">
      <c r="A304" s="132"/>
      <c r="B304" s="133"/>
      <c r="C304" s="76"/>
      <c r="D304" s="132"/>
      <c r="E304" s="132"/>
      <c r="F304" s="132"/>
      <c r="G304" s="132"/>
      <c r="H304" s="132"/>
      <c r="I304" s="132"/>
      <c r="J304" s="132"/>
      <c r="K304" s="132"/>
      <c r="L304" s="132"/>
      <c r="M304" s="132"/>
      <c r="N304" s="132"/>
      <c r="O304" s="132"/>
      <c r="P304" s="132"/>
      <c r="Q304" s="132"/>
      <c r="R304" s="132"/>
      <c r="S304" s="132"/>
      <c r="T304" s="132"/>
      <c r="U304" s="132"/>
      <c r="V304" s="132"/>
      <c r="W304" s="132"/>
      <c r="X304" s="132"/>
    </row>
    <row r="305" spans="1:24" x14ac:dyDescent="0.2">
      <c r="A305" s="132"/>
      <c r="B305" s="133"/>
      <c r="C305" s="76"/>
      <c r="D305" s="132"/>
      <c r="E305" s="132"/>
      <c r="F305" s="132"/>
      <c r="G305" s="132"/>
      <c r="H305" s="132"/>
      <c r="I305" s="132"/>
      <c r="J305" s="132"/>
      <c r="K305" s="132"/>
      <c r="L305" s="132"/>
      <c r="M305" s="132"/>
      <c r="N305" s="132"/>
      <c r="O305" s="132"/>
      <c r="P305" s="132"/>
      <c r="Q305" s="132"/>
      <c r="R305" s="132"/>
      <c r="S305" s="132"/>
      <c r="T305" s="132"/>
      <c r="U305" s="132"/>
      <c r="V305" s="132"/>
      <c r="W305" s="132"/>
      <c r="X305" s="132"/>
    </row>
    <row r="306" spans="1:24" x14ac:dyDescent="0.2">
      <c r="A306" s="132"/>
      <c r="B306" s="133"/>
      <c r="C306" s="76"/>
      <c r="D306" s="132"/>
      <c r="E306" s="132"/>
      <c r="F306" s="132"/>
      <c r="G306" s="132"/>
      <c r="H306" s="132"/>
      <c r="I306" s="132"/>
      <c r="J306" s="132"/>
      <c r="K306" s="132"/>
      <c r="L306" s="132"/>
      <c r="M306" s="132"/>
      <c r="N306" s="132"/>
      <c r="O306" s="132"/>
      <c r="P306" s="132"/>
      <c r="Q306" s="132"/>
      <c r="R306" s="132"/>
      <c r="S306" s="132"/>
      <c r="T306" s="132"/>
      <c r="U306" s="132"/>
      <c r="V306" s="132"/>
      <c r="W306" s="132"/>
      <c r="X306" s="132"/>
    </row>
    <row r="307" spans="1:24" x14ac:dyDescent="0.2">
      <c r="A307" s="132"/>
      <c r="B307" s="133"/>
      <c r="C307" s="76"/>
      <c r="D307" s="132"/>
      <c r="E307" s="132"/>
      <c r="F307" s="132"/>
      <c r="G307" s="132"/>
      <c r="H307" s="132"/>
      <c r="I307" s="132"/>
      <c r="J307" s="132"/>
      <c r="K307" s="132"/>
      <c r="L307" s="132"/>
      <c r="M307" s="132"/>
      <c r="N307" s="132"/>
      <c r="O307" s="132"/>
      <c r="P307" s="132"/>
      <c r="Q307" s="132"/>
      <c r="R307" s="132"/>
      <c r="S307" s="132"/>
      <c r="T307" s="132"/>
      <c r="U307" s="132"/>
      <c r="V307" s="132"/>
      <c r="W307" s="132"/>
      <c r="X307" s="132"/>
    </row>
    <row r="308" spans="1:24" x14ac:dyDescent="0.2">
      <c r="A308" s="132"/>
      <c r="B308" s="133"/>
      <c r="C308" s="76"/>
      <c r="D308" s="132"/>
      <c r="E308" s="132"/>
      <c r="F308" s="132"/>
      <c r="G308" s="132"/>
      <c r="H308" s="132"/>
      <c r="I308" s="132"/>
      <c r="J308" s="132"/>
      <c r="K308" s="132"/>
      <c r="L308" s="132"/>
      <c r="M308" s="132"/>
      <c r="N308" s="132"/>
      <c r="O308" s="132"/>
      <c r="P308" s="132"/>
      <c r="Q308" s="132"/>
      <c r="R308" s="132"/>
      <c r="S308" s="132"/>
      <c r="T308" s="132"/>
      <c r="U308" s="132"/>
      <c r="V308" s="132"/>
      <c r="W308" s="132"/>
      <c r="X308" s="132"/>
    </row>
    <row r="309" spans="1:24" x14ac:dyDescent="0.2">
      <c r="A309" s="132"/>
      <c r="B309" s="133"/>
      <c r="C309" s="76"/>
      <c r="D309" s="132"/>
      <c r="E309" s="132"/>
      <c r="F309" s="132"/>
      <c r="G309" s="132"/>
      <c r="H309" s="132"/>
      <c r="I309" s="132"/>
      <c r="J309" s="132"/>
      <c r="K309" s="132"/>
      <c r="L309" s="132"/>
      <c r="M309" s="132"/>
      <c r="N309" s="132"/>
      <c r="O309" s="132"/>
      <c r="P309" s="132"/>
      <c r="Q309" s="132"/>
      <c r="R309" s="132"/>
      <c r="S309" s="132"/>
      <c r="T309" s="132"/>
      <c r="U309" s="132"/>
      <c r="V309" s="132"/>
      <c r="W309" s="132"/>
      <c r="X309" s="132"/>
    </row>
    <row r="310" spans="1:24" x14ac:dyDescent="0.2">
      <c r="A310" s="132"/>
      <c r="B310" s="133"/>
      <c r="C310" s="76"/>
      <c r="D310" s="132"/>
      <c r="E310" s="132"/>
      <c r="F310" s="132"/>
      <c r="G310" s="132"/>
      <c r="H310" s="132"/>
      <c r="I310" s="132"/>
      <c r="J310" s="132"/>
      <c r="K310" s="132"/>
      <c r="L310" s="132"/>
      <c r="M310" s="132"/>
      <c r="N310" s="132"/>
      <c r="O310" s="132"/>
      <c r="P310" s="132"/>
      <c r="Q310" s="132"/>
      <c r="R310" s="132"/>
      <c r="S310" s="132"/>
      <c r="T310" s="132"/>
      <c r="U310" s="132"/>
      <c r="V310" s="132"/>
      <c r="W310" s="132"/>
      <c r="X310" s="132"/>
    </row>
    <row r="311" spans="1:24" x14ac:dyDescent="0.2">
      <c r="A311" s="132"/>
      <c r="B311" s="133"/>
      <c r="C311" s="76"/>
      <c r="D311" s="132"/>
      <c r="E311" s="132"/>
      <c r="F311" s="132"/>
      <c r="G311" s="132"/>
      <c r="H311" s="132"/>
      <c r="I311" s="132"/>
      <c r="J311" s="132"/>
      <c r="K311" s="132"/>
      <c r="L311" s="132"/>
      <c r="M311" s="132"/>
      <c r="N311" s="132"/>
      <c r="O311" s="132"/>
      <c r="P311" s="132"/>
      <c r="Q311" s="132"/>
      <c r="R311" s="132"/>
      <c r="S311" s="132"/>
      <c r="T311" s="132"/>
      <c r="U311" s="132"/>
      <c r="V311" s="132"/>
      <c r="W311" s="132"/>
      <c r="X311" s="132"/>
    </row>
    <row r="312" spans="1:24" x14ac:dyDescent="0.2">
      <c r="A312" s="132"/>
      <c r="B312" s="133"/>
      <c r="C312" s="76"/>
      <c r="D312" s="132"/>
      <c r="E312" s="132"/>
      <c r="F312" s="132"/>
      <c r="G312" s="132"/>
      <c r="H312" s="132"/>
      <c r="I312" s="132"/>
      <c r="J312" s="132"/>
      <c r="K312" s="132"/>
      <c r="L312" s="132"/>
      <c r="M312" s="132"/>
      <c r="N312" s="132"/>
      <c r="O312" s="132"/>
      <c r="P312" s="132"/>
      <c r="Q312" s="132"/>
      <c r="R312" s="132"/>
      <c r="S312" s="132"/>
      <c r="T312" s="132"/>
      <c r="U312" s="132"/>
      <c r="V312" s="132"/>
      <c r="W312" s="132"/>
      <c r="X312" s="132"/>
    </row>
    <row r="313" spans="1:24" x14ac:dyDescent="0.2">
      <c r="A313" s="132"/>
      <c r="B313" s="133"/>
      <c r="C313" s="76"/>
      <c r="D313" s="132"/>
      <c r="E313" s="132"/>
      <c r="F313" s="132"/>
      <c r="G313" s="132"/>
      <c r="H313" s="132"/>
      <c r="I313" s="132"/>
      <c r="J313" s="132"/>
      <c r="K313" s="132"/>
      <c r="L313" s="132"/>
      <c r="M313" s="132"/>
      <c r="N313" s="132"/>
      <c r="O313" s="132"/>
      <c r="P313" s="132"/>
      <c r="Q313" s="132"/>
      <c r="R313" s="132"/>
      <c r="S313" s="132"/>
      <c r="T313" s="132"/>
      <c r="U313" s="132"/>
      <c r="V313" s="132"/>
      <c r="W313" s="132"/>
      <c r="X313" s="132"/>
    </row>
    <row r="314" spans="1:24" x14ac:dyDescent="0.2">
      <c r="A314" s="132"/>
      <c r="B314" s="133"/>
      <c r="C314" s="76"/>
      <c r="D314" s="132"/>
      <c r="E314" s="132"/>
      <c r="F314" s="132"/>
      <c r="G314" s="132"/>
      <c r="H314" s="132"/>
      <c r="I314" s="132"/>
      <c r="J314" s="132"/>
      <c r="K314" s="132"/>
      <c r="L314" s="132"/>
      <c r="M314" s="132"/>
      <c r="N314" s="132"/>
      <c r="O314" s="132"/>
      <c r="P314" s="132"/>
      <c r="Q314" s="132"/>
      <c r="R314" s="132"/>
      <c r="S314" s="132"/>
      <c r="T314" s="132"/>
      <c r="U314" s="132"/>
      <c r="V314" s="132"/>
      <c r="W314" s="132"/>
      <c r="X314" s="132"/>
    </row>
    <row r="315" spans="1:24" x14ac:dyDescent="0.2">
      <c r="A315" s="132"/>
      <c r="B315" s="133"/>
      <c r="C315" s="76"/>
      <c r="D315" s="132"/>
      <c r="E315" s="132"/>
      <c r="F315" s="132"/>
      <c r="G315" s="132"/>
      <c r="H315" s="132"/>
      <c r="I315" s="132"/>
      <c r="J315" s="132"/>
      <c r="K315" s="132"/>
      <c r="L315" s="132"/>
      <c r="M315" s="132"/>
      <c r="N315" s="132"/>
      <c r="O315" s="132"/>
      <c r="P315" s="132"/>
      <c r="Q315" s="132"/>
      <c r="R315" s="132"/>
      <c r="S315" s="132"/>
      <c r="T315" s="132"/>
      <c r="U315" s="132"/>
      <c r="V315" s="132"/>
      <c r="W315" s="132"/>
      <c r="X315" s="132"/>
    </row>
    <row r="316" spans="1:24" x14ac:dyDescent="0.2">
      <c r="A316" s="132"/>
      <c r="B316" s="133"/>
      <c r="C316" s="76"/>
      <c r="D316" s="132"/>
      <c r="E316" s="132"/>
      <c r="F316" s="132"/>
      <c r="G316" s="132"/>
      <c r="H316" s="132"/>
      <c r="I316" s="132"/>
      <c r="J316" s="132"/>
      <c r="K316" s="132"/>
      <c r="L316" s="132"/>
      <c r="M316" s="132"/>
      <c r="N316" s="132"/>
      <c r="O316" s="132"/>
      <c r="P316" s="132"/>
      <c r="Q316" s="132"/>
      <c r="R316" s="132"/>
      <c r="S316" s="132"/>
      <c r="T316" s="132"/>
      <c r="U316" s="132"/>
      <c r="V316" s="132"/>
      <c r="W316" s="132"/>
      <c r="X316" s="132"/>
    </row>
    <row r="317" spans="1:24" x14ac:dyDescent="0.2">
      <c r="A317" s="132"/>
      <c r="B317" s="133"/>
      <c r="C317" s="76"/>
      <c r="D317" s="132"/>
      <c r="E317" s="132"/>
      <c r="F317" s="132"/>
      <c r="G317" s="132"/>
      <c r="H317" s="132"/>
      <c r="I317" s="132"/>
      <c r="J317" s="132"/>
      <c r="K317" s="132"/>
      <c r="L317" s="132"/>
      <c r="M317" s="132"/>
      <c r="N317" s="132"/>
      <c r="O317" s="132"/>
      <c r="P317" s="132"/>
      <c r="Q317" s="132"/>
      <c r="R317" s="132"/>
      <c r="S317" s="132"/>
      <c r="T317" s="132"/>
      <c r="U317" s="132"/>
      <c r="V317" s="132"/>
      <c r="W317" s="132"/>
      <c r="X317" s="132"/>
    </row>
    <row r="318" spans="1:24" x14ac:dyDescent="0.2">
      <c r="A318" s="132"/>
      <c r="B318" s="133"/>
      <c r="C318" s="76"/>
      <c r="D318" s="132"/>
      <c r="E318" s="132"/>
      <c r="F318" s="132"/>
      <c r="G318" s="132"/>
      <c r="H318" s="132"/>
      <c r="I318" s="132"/>
      <c r="J318" s="132"/>
      <c r="K318" s="132"/>
      <c r="L318" s="132"/>
      <c r="M318" s="132"/>
      <c r="N318" s="132"/>
      <c r="O318" s="132"/>
      <c r="P318" s="132"/>
      <c r="Q318" s="132"/>
      <c r="R318" s="132"/>
      <c r="S318" s="132"/>
      <c r="T318" s="132"/>
      <c r="U318" s="132"/>
      <c r="V318" s="132"/>
      <c r="W318" s="132"/>
      <c r="X318" s="132"/>
    </row>
    <row r="319" spans="1:24" x14ac:dyDescent="0.2">
      <c r="A319" s="132"/>
      <c r="B319" s="133"/>
      <c r="C319" s="76"/>
      <c r="D319" s="132"/>
      <c r="E319" s="132"/>
      <c r="F319" s="132"/>
      <c r="G319" s="132"/>
      <c r="H319" s="132"/>
      <c r="I319" s="132"/>
      <c r="J319" s="132"/>
      <c r="K319" s="132"/>
      <c r="L319" s="132"/>
      <c r="M319" s="132"/>
      <c r="N319" s="132"/>
      <c r="O319" s="132"/>
      <c r="P319" s="132"/>
      <c r="Q319" s="132"/>
      <c r="R319" s="132"/>
      <c r="S319" s="132"/>
      <c r="T319" s="132"/>
      <c r="U319" s="132"/>
      <c r="V319" s="132"/>
      <c r="W319" s="132"/>
      <c r="X319" s="132"/>
    </row>
    <row r="320" spans="1:24" x14ac:dyDescent="0.2">
      <c r="A320" s="132"/>
      <c r="B320" s="133"/>
      <c r="C320" s="76"/>
      <c r="D320" s="132"/>
      <c r="E320" s="132"/>
      <c r="F320" s="132"/>
      <c r="G320" s="132"/>
      <c r="H320" s="132"/>
      <c r="I320" s="132"/>
      <c r="J320" s="132"/>
      <c r="K320" s="132"/>
      <c r="L320" s="132"/>
      <c r="M320" s="132"/>
      <c r="N320" s="132"/>
      <c r="O320" s="132"/>
      <c r="P320" s="132"/>
      <c r="Q320" s="132"/>
      <c r="R320" s="132"/>
      <c r="S320" s="132"/>
      <c r="T320" s="132"/>
      <c r="U320" s="132"/>
      <c r="V320" s="132"/>
      <c r="W320" s="132"/>
      <c r="X320" s="132"/>
    </row>
    <row r="321" spans="1:24" x14ac:dyDescent="0.2">
      <c r="A321" s="132"/>
      <c r="B321" s="133"/>
      <c r="C321" s="76"/>
      <c r="D321" s="132"/>
      <c r="E321" s="132"/>
      <c r="F321" s="132"/>
      <c r="G321" s="132"/>
      <c r="H321" s="132"/>
      <c r="I321" s="132"/>
      <c r="J321" s="132"/>
      <c r="K321" s="132"/>
      <c r="L321" s="132"/>
      <c r="M321" s="132"/>
      <c r="N321" s="132"/>
      <c r="O321" s="132"/>
      <c r="P321" s="132"/>
      <c r="Q321" s="132"/>
      <c r="R321" s="132"/>
      <c r="S321" s="132"/>
      <c r="T321" s="132"/>
      <c r="U321" s="132"/>
      <c r="V321" s="132"/>
      <c r="W321" s="132"/>
      <c r="X321" s="132"/>
    </row>
    <row r="322" spans="1:24" x14ac:dyDescent="0.2">
      <c r="A322" s="132"/>
      <c r="B322" s="133"/>
      <c r="C322" s="76"/>
      <c r="D322" s="132"/>
      <c r="E322" s="132"/>
      <c r="F322" s="132"/>
      <c r="G322" s="132"/>
      <c r="H322" s="132"/>
      <c r="I322" s="132"/>
      <c r="J322" s="132"/>
      <c r="K322" s="132"/>
      <c r="L322" s="132"/>
      <c r="M322" s="132"/>
      <c r="N322" s="132"/>
      <c r="O322" s="132"/>
      <c r="P322" s="132"/>
      <c r="Q322" s="132"/>
      <c r="R322" s="132"/>
      <c r="S322" s="132"/>
      <c r="T322" s="132"/>
      <c r="U322" s="132"/>
      <c r="V322" s="132"/>
      <c r="W322" s="132"/>
      <c r="X322" s="132"/>
    </row>
    <row r="323" spans="1:24" x14ac:dyDescent="0.2">
      <c r="A323" s="132"/>
      <c r="B323" s="133"/>
      <c r="C323" s="76"/>
      <c r="D323" s="132"/>
      <c r="E323" s="132"/>
      <c r="F323" s="132"/>
      <c r="G323" s="132"/>
      <c r="H323" s="132"/>
      <c r="I323" s="132"/>
      <c r="J323" s="132"/>
      <c r="K323" s="132"/>
      <c r="L323" s="132"/>
      <c r="M323" s="132"/>
      <c r="N323" s="132"/>
      <c r="O323" s="132"/>
      <c r="P323" s="132"/>
      <c r="Q323" s="132"/>
      <c r="R323" s="132"/>
      <c r="S323" s="132"/>
      <c r="T323" s="132"/>
      <c r="U323" s="132"/>
      <c r="V323" s="132"/>
      <c r="W323" s="132"/>
      <c r="X323" s="132"/>
    </row>
    <row r="324" spans="1:24" x14ac:dyDescent="0.2">
      <c r="A324" s="132"/>
      <c r="B324" s="133"/>
      <c r="C324" s="76"/>
      <c r="D324" s="132"/>
      <c r="E324" s="132"/>
      <c r="F324" s="132"/>
      <c r="G324" s="132"/>
      <c r="H324" s="132"/>
      <c r="I324" s="132"/>
      <c r="J324" s="132"/>
      <c r="K324" s="132"/>
      <c r="L324" s="132"/>
      <c r="M324" s="132"/>
      <c r="N324" s="132"/>
      <c r="O324" s="132"/>
      <c r="P324" s="132"/>
      <c r="Q324" s="132"/>
      <c r="R324" s="132"/>
      <c r="S324" s="132"/>
      <c r="T324" s="132"/>
      <c r="U324" s="132"/>
      <c r="V324" s="132"/>
      <c r="W324" s="132"/>
      <c r="X324" s="132"/>
    </row>
    <row r="325" spans="1:24" x14ac:dyDescent="0.2">
      <c r="A325" s="132"/>
      <c r="B325" s="133"/>
      <c r="C325" s="76"/>
      <c r="D325" s="132"/>
      <c r="E325" s="132"/>
      <c r="F325" s="132"/>
      <c r="G325" s="132"/>
      <c r="H325" s="132"/>
      <c r="I325" s="132"/>
      <c r="J325" s="132"/>
      <c r="K325" s="132"/>
      <c r="L325" s="132"/>
      <c r="M325" s="132"/>
      <c r="N325" s="132"/>
      <c r="O325" s="132"/>
      <c r="P325" s="132"/>
      <c r="Q325" s="132"/>
      <c r="R325" s="132"/>
      <c r="S325" s="132"/>
      <c r="T325" s="132"/>
      <c r="U325" s="132"/>
      <c r="V325" s="132"/>
      <c r="W325" s="132"/>
      <c r="X325" s="132"/>
    </row>
    <row r="326" spans="1:24" x14ac:dyDescent="0.2">
      <c r="A326" s="132"/>
      <c r="B326" s="133"/>
      <c r="C326" s="76"/>
      <c r="D326" s="132"/>
      <c r="E326" s="132"/>
      <c r="F326" s="132"/>
      <c r="G326" s="132"/>
      <c r="H326" s="132"/>
      <c r="I326" s="132"/>
      <c r="J326" s="132"/>
      <c r="K326" s="132"/>
      <c r="L326" s="132"/>
      <c r="M326" s="132"/>
      <c r="N326" s="132"/>
      <c r="O326" s="132"/>
      <c r="P326" s="132"/>
      <c r="Q326" s="132"/>
      <c r="R326" s="132"/>
      <c r="S326" s="132"/>
      <c r="T326" s="132"/>
      <c r="U326" s="132"/>
      <c r="V326" s="132"/>
      <c r="W326" s="132"/>
      <c r="X326" s="132"/>
    </row>
    <row r="327" spans="1:24" x14ac:dyDescent="0.2">
      <c r="A327" s="132"/>
      <c r="B327" s="133"/>
      <c r="C327" s="76"/>
      <c r="D327" s="132"/>
      <c r="E327" s="132"/>
      <c r="F327" s="132"/>
      <c r="G327" s="132"/>
      <c r="H327" s="132"/>
      <c r="I327" s="132"/>
      <c r="J327" s="132"/>
      <c r="K327" s="132"/>
      <c r="L327" s="132"/>
      <c r="M327" s="132"/>
      <c r="N327" s="132"/>
      <c r="O327" s="132"/>
      <c r="P327" s="132"/>
      <c r="Q327" s="132"/>
      <c r="R327" s="132"/>
      <c r="S327" s="132"/>
      <c r="T327" s="132"/>
      <c r="U327" s="132"/>
      <c r="V327" s="132"/>
      <c r="W327" s="132"/>
      <c r="X327" s="132"/>
    </row>
    <row r="328" spans="1:24" x14ac:dyDescent="0.2">
      <c r="A328" s="132"/>
      <c r="B328" s="133"/>
      <c r="C328" s="76"/>
      <c r="D328" s="132"/>
      <c r="E328" s="132"/>
      <c r="F328" s="132"/>
      <c r="G328" s="132"/>
      <c r="H328" s="132"/>
      <c r="I328" s="132"/>
      <c r="J328" s="132"/>
      <c r="K328" s="132"/>
      <c r="L328" s="132"/>
      <c r="M328" s="132"/>
      <c r="N328" s="132"/>
      <c r="O328" s="132"/>
      <c r="P328" s="132"/>
      <c r="Q328" s="132"/>
      <c r="R328" s="132"/>
      <c r="S328" s="132"/>
      <c r="T328" s="132"/>
      <c r="U328" s="132"/>
      <c r="V328" s="132"/>
      <c r="W328" s="132"/>
      <c r="X328" s="132"/>
    </row>
    <row r="329" spans="1:24" x14ac:dyDescent="0.2">
      <c r="A329" s="132"/>
      <c r="B329" s="133"/>
      <c r="C329" s="76"/>
      <c r="D329" s="132"/>
      <c r="E329" s="132"/>
      <c r="F329" s="132"/>
      <c r="G329" s="132"/>
      <c r="H329" s="132"/>
      <c r="I329" s="132"/>
      <c r="J329" s="132"/>
      <c r="K329" s="132"/>
      <c r="L329" s="132"/>
      <c r="M329" s="132"/>
      <c r="N329" s="132"/>
      <c r="O329" s="132"/>
      <c r="P329" s="132"/>
      <c r="Q329" s="132"/>
      <c r="R329" s="132"/>
      <c r="S329" s="132"/>
      <c r="T329" s="132"/>
      <c r="U329" s="132"/>
      <c r="V329" s="132"/>
      <c r="W329" s="132"/>
      <c r="X329" s="132"/>
    </row>
    <row r="330" spans="1:24" x14ac:dyDescent="0.2">
      <c r="A330" s="132"/>
      <c r="B330" s="133"/>
      <c r="C330" s="76"/>
      <c r="D330" s="132"/>
      <c r="E330" s="132"/>
      <c r="F330" s="132"/>
      <c r="G330" s="132"/>
      <c r="H330" s="132"/>
      <c r="I330" s="132"/>
      <c r="J330" s="132"/>
      <c r="K330" s="132"/>
      <c r="L330" s="132"/>
      <c r="M330" s="132"/>
      <c r="N330" s="132"/>
      <c r="O330" s="132"/>
      <c r="P330" s="132"/>
      <c r="Q330" s="132"/>
      <c r="R330" s="132"/>
      <c r="S330" s="132"/>
      <c r="T330" s="132"/>
      <c r="U330" s="132"/>
      <c r="V330" s="132"/>
      <c r="W330" s="132"/>
      <c r="X330" s="132"/>
    </row>
    <row r="331" spans="1:24" x14ac:dyDescent="0.2">
      <c r="A331" s="132"/>
      <c r="B331" s="133"/>
      <c r="C331" s="76"/>
      <c r="D331" s="132"/>
      <c r="E331" s="132"/>
      <c r="F331" s="132"/>
      <c r="G331" s="132"/>
      <c r="H331" s="132"/>
      <c r="I331" s="132"/>
      <c r="J331" s="132"/>
      <c r="K331" s="132"/>
      <c r="L331" s="132"/>
      <c r="M331" s="132"/>
      <c r="N331" s="132"/>
      <c r="O331" s="132"/>
      <c r="P331" s="132"/>
      <c r="Q331" s="132"/>
      <c r="R331" s="132"/>
      <c r="S331" s="132"/>
      <c r="T331" s="132"/>
      <c r="U331" s="132"/>
      <c r="V331" s="132"/>
      <c r="W331" s="132"/>
      <c r="X331" s="132"/>
    </row>
    <row r="332" spans="1:24" x14ac:dyDescent="0.2">
      <c r="A332" s="132"/>
      <c r="B332" s="133"/>
      <c r="C332" s="76"/>
      <c r="D332" s="132"/>
      <c r="E332" s="132"/>
      <c r="F332" s="132"/>
      <c r="G332" s="132"/>
      <c r="H332" s="132"/>
      <c r="I332" s="132"/>
      <c r="J332" s="132"/>
      <c r="K332" s="132"/>
      <c r="L332" s="132"/>
      <c r="M332" s="132"/>
      <c r="N332" s="132"/>
      <c r="O332" s="132"/>
      <c r="P332" s="132"/>
      <c r="Q332" s="132"/>
      <c r="R332" s="132"/>
      <c r="S332" s="132"/>
      <c r="T332" s="132"/>
      <c r="U332" s="132"/>
      <c r="V332" s="132"/>
      <c r="W332" s="132"/>
      <c r="X332" s="132"/>
    </row>
    <row r="333" spans="1:24" x14ac:dyDescent="0.2">
      <c r="A333" s="132"/>
      <c r="B333" s="133"/>
      <c r="C333" s="76"/>
      <c r="D333" s="132"/>
      <c r="E333" s="132"/>
      <c r="F333" s="132"/>
      <c r="G333" s="132"/>
      <c r="H333" s="132"/>
      <c r="I333" s="132"/>
      <c r="J333" s="132"/>
      <c r="K333" s="132"/>
      <c r="L333" s="132"/>
      <c r="M333" s="132"/>
      <c r="N333" s="132"/>
      <c r="O333" s="132"/>
      <c r="P333" s="132"/>
      <c r="Q333" s="132"/>
      <c r="R333" s="132"/>
      <c r="S333" s="132"/>
      <c r="T333" s="132"/>
      <c r="U333" s="132"/>
      <c r="V333" s="132"/>
      <c r="W333" s="132"/>
      <c r="X333" s="132"/>
    </row>
    <row r="334" spans="1:24" x14ac:dyDescent="0.2">
      <c r="A334" s="132"/>
      <c r="B334" s="133"/>
      <c r="C334" s="76"/>
      <c r="D334" s="132"/>
      <c r="E334" s="132"/>
      <c r="F334" s="132"/>
      <c r="G334" s="132"/>
      <c r="H334" s="132"/>
      <c r="I334" s="132"/>
      <c r="J334" s="132"/>
      <c r="K334" s="132"/>
      <c r="L334" s="132"/>
      <c r="M334" s="132"/>
      <c r="N334" s="132"/>
      <c r="O334" s="132"/>
      <c r="P334" s="132"/>
      <c r="Q334" s="132"/>
      <c r="R334" s="132"/>
      <c r="S334" s="132"/>
      <c r="T334" s="132"/>
      <c r="U334" s="132"/>
      <c r="V334" s="132"/>
      <c r="W334" s="132"/>
      <c r="X334" s="132"/>
    </row>
    <row r="335" spans="1:24" x14ac:dyDescent="0.2">
      <c r="A335" s="132"/>
      <c r="B335" s="133"/>
      <c r="C335" s="76"/>
      <c r="D335" s="132"/>
      <c r="E335" s="132"/>
      <c r="F335" s="132"/>
      <c r="G335" s="132"/>
      <c r="H335" s="132"/>
      <c r="I335" s="132"/>
      <c r="J335" s="132"/>
      <c r="K335" s="132"/>
      <c r="L335" s="132"/>
      <c r="M335" s="132"/>
      <c r="N335" s="132"/>
      <c r="O335" s="132"/>
      <c r="P335" s="132"/>
      <c r="Q335" s="132"/>
      <c r="R335" s="132"/>
      <c r="S335" s="132"/>
      <c r="T335" s="132"/>
      <c r="U335" s="132"/>
      <c r="V335" s="132"/>
      <c r="W335" s="132"/>
      <c r="X335" s="132"/>
    </row>
    <row r="336" spans="1:24" x14ac:dyDescent="0.2">
      <c r="A336" s="132"/>
      <c r="B336" s="133"/>
      <c r="C336" s="76"/>
      <c r="D336" s="132"/>
      <c r="E336" s="132"/>
      <c r="F336" s="132"/>
      <c r="G336" s="132"/>
      <c r="H336" s="132"/>
      <c r="I336" s="132"/>
      <c r="J336" s="132"/>
      <c r="K336" s="132"/>
      <c r="L336" s="132"/>
      <c r="M336" s="132"/>
      <c r="N336" s="132"/>
      <c r="O336" s="132"/>
      <c r="P336" s="132"/>
      <c r="Q336" s="132"/>
      <c r="R336" s="132"/>
      <c r="S336" s="132"/>
      <c r="T336" s="132"/>
      <c r="U336" s="132"/>
      <c r="V336" s="132"/>
      <c r="W336" s="132"/>
      <c r="X336" s="132"/>
    </row>
    <row r="337" spans="1:24" x14ac:dyDescent="0.2">
      <c r="A337" s="132"/>
      <c r="B337" s="133"/>
      <c r="C337" s="76"/>
      <c r="D337" s="132"/>
      <c r="E337" s="132"/>
      <c r="F337" s="132"/>
      <c r="G337" s="132"/>
      <c r="H337" s="132"/>
      <c r="I337" s="132"/>
      <c r="J337" s="132"/>
      <c r="K337" s="132"/>
      <c r="L337" s="132"/>
      <c r="M337" s="132"/>
      <c r="N337" s="132"/>
      <c r="O337" s="132"/>
      <c r="P337" s="132"/>
      <c r="Q337" s="132"/>
      <c r="R337" s="132"/>
      <c r="S337" s="132"/>
      <c r="T337" s="132"/>
      <c r="U337" s="132"/>
      <c r="V337" s="132"/>
      <c r="W337" s="132"/>
      <c r="X337" s="132"/>
    </row>
    <row r="338" spans="1:24" x14ac:dyDescent="0.2">
      <c r="A338" s="132"/>
      <c r="B338" s="133"/>
      <c r="C338" s="76"/>
      <c r="D338" s="132"/>
      <c r="E338" s="132"/>
      <c r="F338" s="132"/>
      <c r="G338" s="132"/>
      <c r="H338" s="132"/>
      <c r="I338" s="132"/>
      <c r="J338" s="132"/>
      <c r="K338" s="132"/>
      <c r="L338" s="132"/>
      <c r="M338" s="132"/>
      <c r="N338" s="132"/>
      <c r="O338" s="132"/>
      <c r="P338" s="132"/>
      <c r="Q338" s="132"/>
      <c r="R338" s="132"/>
      <c r="S338" s="132"/>
      <c r="T338" s="132"/>
      <c r="U338" s="132"/>
      <c r="V338" s="132"/>
      <c r="W338" s="132"/>
      <c r="X338" s="132"/>
    </row>
    <row r="339" spans="1:24" x14ac:dyDescent="0.2">
      <c r="A339" s="132"/>
      <c r="B339" s="133"/>
      <c r="C339" s="76"/>
      <c r="D339" s="132"/>
      <c r="E339" s="132"/>
      <c r="F339" s="132"/>
      <c r="G339" s="132"/>
      <c r="H339" s="132"/>
      <c r="I339" s="132"/>
      <c r="J339" s="132"/>
      <c r="K339" s="132"/>
      <c r="L339" s="132"/>
      <c r="M339" s="132"/>
      <c r="N339" s="132"/>
      <c r="O339" s="132"/>
      <c r="P339" s="132"/>
      <c r="Q339" s="132"/>
      <c r="R339" s="132"/>
      <c r="S339" s="132"/>
      <c r="T339" s="132"/>
      <c r="U339" s="132"/>
      <c r="V339" s="132"/>
      <c r="W339" s="132"/>
      <c r="X339" s="132"/>
    </row>
    <row r="340" spans="1:24" x14ac:dyDescent="0.2">
      <c r="A340" s="132"/>
      <c r="B340" s="133"/>
      <c r="C340" s="76"/>
      <c r="D340" s="132"/>
      <c r="E340" s="132"/>
      <c r="F340" s="132"/>
      <c r="G340" s="132"/>
      <c r="H340" s="132"/>
      <c r="I340" s="132"/>
      <c r="J340" s="132"/>
      <c r="K340" s="132"/>
      <c r="L340" s="132"/>
      <c r="M340" s="132"/>
      <c r="N340" s="132"/>
      <c r="O340" s="132"/>
      <c r="P340" s="132"/>
      <c r="Q340" s="132"/>
      <c r="R340" s="132"/>
      <c r="S340" s="132"/>
      <c r="T340" s="132"/>
      <c r="U340" s="132"/>
      <c r="V340" s="132"/>
      <c r="W340" s="132"/>
      <c r="X340" s="132"/>
    </row>
    <row r="341" spans="1:24" x14ac:dyDescent="0.2">
      <c r="A341" s="132"/>
      <c r="B341" s="133"/>
      <c r="C341" s="76"/>
      <c r="D341" s="132"/>
      <c r="E341" s="132"/>
      <c r="F341" s="132"/>
      <c r="G341" s="132"/>
      <c r="H341" s="132"/>
      <c r="I341" s="132"/>
      <c r="J341" s="132"/>
      <c r="K341" s="132"/>
      <c r="L341" s="132"/>
      <c r="M341" s="132"/>
      <c r="N341" s="132"/>
      <c r="O341" s="132"/>
      <c r="P341" s="132"/>
      <c r="Q341" s="132"/>
      <c r="R341" s="132"/>
      <c r="S341" s="132"/>
      <c r="T341" s="132"/>
      <c r="U341" s="132"/>
      <c r="V341" s="132"/>
      <c r="W341" s="132"/>
      <c r="X341" s="132"/>
    </row>
    <row r="342" spans="1:24" x14ac:dyDescent="0.2">
      <c r="A342" s="132"/>
      <c r="B342" s="133"/>
      <c r="C342" s="76"/>
      <c r="D342" s="132"/>
      <c r="E342" s="132"/>
      <c r="F342" s="132"/>
      <c r="G342" s="132"/>
      <c r="H342" s="132"/>
      <c r="I342" s="132"/>
      <c r="J342" s="132"/>
      <c r="K342" s="132"/>
      <c r="L342" s="132"/>
      <c r="M342" s="132"/>
      <c r="N342" s="132"/>
      <c r="O342" s="132"/>
      <c r="P342" s="132"/>
      <c r="Q342" s="132"/>
      <c r="R342" s="132"/>
      <c r="S342" s="132"/>
      <c r="T342" s="132"/>
      <c r="U342" s="132"/>
      <c r="V342" s="132"/>
      <c r="W342" s="132"/>
      <c r="X342" s="132"/>
    </row>
    <row r="343" spans="1:24" x14ac:dyDescent="0.2">
      <c r="A343" s="132"/>
      <c r="B343" s="133"/>
      <c r="C343" s="76"/>
      <c r="D343" s="132"/>
      <c r="E343" s="132"/>
      <c r="F343" s="132"/>
      <c r="G343" s="132"/>
      <c r="H343" s="132"/>
      <c r="I343" s="132"/>
      <c r="J343" s="132"/>
      <c r="K343" s="132"/>
      <c r="L343" s="132"/>
      <c r="M343" s="132"/>
      <c r="N343" s="132"/>
      <c r="O343" s="132"/>
      <c r="P343" s="132"/>
      <c r="Q343" s="132"/>
      <c r="R343" s="132"/>
      <c r="S343" s="132"/>
      <c r="T343" s="132"/>
      <c r="U343" s="132"/>
      <c r="V343" s="132"/>
      <c r="W343" s="132"/>
      <c r="X343" s="132"/>
    </row>
    <row r="344" spans="1:24" x14ac:dyDescent="0.2">
      <c r="A344" s="132"/>
      <c r="B344" s="133"/>
      <c r="C344" s="76"/>
      <c r="D344" s="132"/>
      <c r="E344" s="132"/>
      <c r="F344" s="132"/>
      <c r="G344" s="132"/>
      <c r="H344" s="132"/>
      <c r="I344" s="132"/>
      <c r="J344" s="132"/>
      <c r="K344" s="132"/>
      <c r="L344" s="132"/>
      <c r="M344" s="132"/>
      <c r="N344" s="132"/>
      <c r="O344" s="132"/>
      <c r="P344" s="132"/>
      <c r="Q344" s="132"/>
      <c r="R344" s="132"/>
      <c r="S344" s="132"/>
      <c r="T344" s="132"/>
      <c r="U344" s="132"/>
      <c r="V344" s="132"/>
      <c r="W344" s="132"/>
      <c r="X344" s="132"/>
    </row>
    <row r="345" spans="1:24" x14ac:dyDescent="0.2">
      <c r="A345" s="132"/>
      <c r="B345" s="133"/>
      <c r="C345" s="76"/>
      <c r="D345" s="132"/>
      <c r="E345" s="132"/>
      <c r="F345" s="132"/>
      <c r="G345" s="132"/>
      <c r="H345" s="132"/>
      <c r="I345" s="132"/>
      <c r="J345" s="132"/>
      <c r="K345" s="132"/>
      <c r="L345" s="132"/>
      <c r="M345" s="132"/>
      <c r="N345" s="132"/>
      <c r="O345" s="132"/>
      <c r="P345" s="132"/>
      <c r="Q345" s="132"/>
      <c r="R345" s="132"/>
      <c r="S345" s="132"/>
      <c r="T345" s="132"/>
      <c r="U345" s="132"/>
      <c r="V345" s="132"/>
      <c r="W345" s="132"/>
      <c r="X345" s="132"/>
    </row>
    <row r="346" spans="1:24" x14ac:dyDescent="0.2">
      <c r="A346" s="132"/>
      <c r="B346" s="133"/>
      <c r="C346" s="76"/>
      <c r="D346" s="132"/>
      <c r="E346" s="132"/>
      <c r="F346" s="132"/>
      <c r="G346" s="132"/>
      <c r="H346" s="132"/>
      <c r="I346" s="132"/>
      <c r="J346" s="132"/>
      <c r="K346" s="132"/>
      <c r="L346" s="132"/>
      <c r="M346" s="132"/>
      <c r="N346" s="132"/>
      <c r="O346" s="132"/>
      <c r="P346" s="132"/>
      <c r="Q346" s="132"/>
      <c r="R346" s="132"/>
      <c r="S346" s="132"/>
      <c r="T346" s="132"/>
      <c r="U346" s="132"/>
      <c r="V346" s="132"/>
      <c r="W346" s="132"/>
      <c r="X346" s="132"/>
    </row>
    <row r="347" spans="1:24" x14ac:dyDescent="0.2">
      <c r="A347" s="132"/>
      <c r="B347" s="133"/>
      <c r="C347" s="76"/>
      <c r="D347" s="132"/>
      <c r="E347" s="132"/>
      <c r="F347" s="132"/>
      <c r="G347" s="132"/>
      <c r="H347" s="132"/>
      <c r="I347" s="132"/>
      <c r="J347" s="132"/>
      <c r="K347" s="132"/>
      <c r="L347" s="132"/>
      <c r="M347" s="132"/>
      <c r="N347" s="132"/>
      <c r="O347" s="132"/>
      <c r="P347" s="132"/>
      <c r="Q347" s="132"/>
      <c r="R347" s="132"/>
      <c r="S347" s="132"/>
      <c r="T347" s="132"/>
      <c r="U347" s="132"/>
      <c r="V347" s="132"/>
      <c r="W347" s="132"/>
      <c r="X347" s="132"/>
    </row>
    <row r="348" spans="1:24" x14ac:dyDescent="0.2">
      <c r="A348" s="132"/>
      <c r="B348" s="133"/>
      <c r="C348" s="76"/>
      <c r="D348" s="132"/>
      <c r="E348" s="132"/>
      <c r="F348" s="132"/>
      <c r="G348" s="132"/>
      <c r="H348" s="132"/>
      <c r="I348" s="132"/>
      <c r="J348" s="132"/>
      <c r="K348" s="132"/>
      <c r="L348" s="132"/>
      <c r="M348" s="132"/>
      <c r="N348" s="132"/>
      <c r="O348" s="132"/>
      <c r="P348" s="132"/>
      <c r="Q348" s="132"/>
      <c r="R348" s="132"/>
      <c r="S348" s="132"/>
      <c r="T348" s="132"/>
      <c r="U348" s="132"/>
      <c r="V348" s="132"/>
      <c r="W348" s="132"/>
      <c r="X348" s="132"/>
    </row>
    <row r="349" spans="1:24" x14ac:dyDescent="0.2">
      <c r="A349" s="132"/>
      <c r="B349" s="133"/>
      <c r="C349" s="76"/>
      <c r="D349" s="132"/>
      <c r="E349" s="132"/>
      <c r="F349" s="132"/>
      <c r="G349" s="132"/>
      <c r="H349" s="132"/>
      <c r="I349" s="132"/>
      <c r="J349" s="132"/>
      <c r="K349" s="132"/>
      <c r="L349" s="132"/>
      <c r="M349" s="132"/>
      <c r="N349" s="132"/>
      <c r="O349" s="132"/>
      <c r="P349" s="132"/>
      <c r="Q349" s="132"/>
      <c r="R349" s="132"/>
      <c r="S349" s="132"/>
      <c r="T349" s="132"/>
      <c r="U349" s="132"/>
      <c r="V349" s="132"/>
      <c r="W349" s="132"/>
      <c r="X349" s="132"/>
    </row>
    <row r="350" spans="1:24" x14ac:dyDescent="0.2">
      <c r="A350" s="132"/>
      <c r="B350" s="133"/>
      <c r="C350" s="76"/>
      <c r="D350" s="132"/>
      <c r="E350" s="132"/>
      <c r="F350" s="132"/>
      <c r="G350" s="132"/>
      <c r="H350" s="132"/>
      <c r="I350" s="132"/>
      <c r="J350" s="132"/>
      <c r="K350" s="132"/>
      <c r="L350" s="132"/>
      <c r="M350" s="132"/>
      <c r="N350" s="132"/>
      <c r="O350" s="132"/>
      <c r="P350" s="132"/>
      <c r="Q350" s="132"/>
      <c r="R350" s="132"/>
      <c r="S350" s="132"/>
      <c r="T350" s="132"/>
      <c r="U350" s="132"/>
      <c r="V350" s="132"/>
      <c r="W350" s="132"/>
      <c r="X350" s="132"/>
    </row>
    <row r="351" spans="1:24" x14ac:dyDescent="0.2">
      <c r="A351" s="132"/>
      <c r="B351" s="133"/>
      <c r="C351" s="76"/>
      <c r="D351" s="132"/>
      <c r="E351" s="132"/>
      <c r="F351" s="132"/>
      <c r="G351" s="132"/>
      <c r="H351" s="132"/>
      <c r="I351" s="132"/>
      <c r="J351" s="132"/>
      <c r="K351" s="132"/>
      <c r="L351" s="132"/>
      <c r="M351" s="132"/>
      <c r="N351" s="132"/>
      <c r="O351" s="132"/>
      <c r="P351" s="132"/>
      <c r="Q351" s="132"/>
      <c r="R351" s="132"/>
      <c r="S351" s="132"/>
      <c r="T351" s="132"/>
      <c r="U351" s="132"/>
      <c r="V351" s="132"/>
      <c r="W351" s="132"/>
      <c r="X351" s="132"/>
    </row>
    <row r="352" spans="1:24" x14ac:dyDescent="0.2">
      <c r="A352" s="132"/>
      <c r="B352" s="133"/>
      <c r="C352" s="76"/>
      <c r="D352" s="132"/>
      <c r="E352" s="132"/>
      <c r="F352" s="132"/>
      <c r="G352" s="132"/>
      <c r="H352" s="132"/>
      <c r="I352" s="132"/>
      <c r="J352" s="132"/>
      <c r="K352" s="132"/>
      <c r="L352" s="132"/>
      <c r="M352" s="132"/>
      <c r="N352" s="132"/>
      <c r="O352" s="132"/>
      <c r="P352" s="132"/>
      <c r="Q352" s="132"/>
      <c r="R352" s="132"/>
      <c r="S352" s="132"/>
      <c r="T352" s="132"/>
      <c r="U352" s="132"/>
      <c r="V352" s="132"/>
      <c r="W352" s="132"/>
      <c r="X352" s="132"/>
    </row>
    <row r="353" spans="1:24" x14ac:dyDescent="0.2">
      <c r="A353" s="132"/>
      <c r="B353" s="133"/>
      <c r="C353" s="76"/>
      <c r="D353" s="132"/>
      <c r="E353" s="132"/>
      <c r="F353" s="132"/>
      <c r="G353" s="132"/>
      <c r="H353" s="132"/>
      <c r="I353" s="132"/>
      <c r="J353" s="132"/>
      <c r="K353" s="132"/>
      <c r="L353" s="132"/>
      <c r="M353" s="132"/>
      <c r="N353" s="132"/>
      <c r="O353" s="132"/>
      <c r="P353" s="132"/>
      <c r="Q353" s="132"/>
      <c r="R353" s="132"/>
      <c r="S353" s="132"/>
      <c r="T353" s="132"/>
      <c r="U353" s="132"/>
      <c r="V353" s="132"/>
      <c r="W353" s="132"/>
      <c r="X353" s="132"/>
    </row>
    <row r="354" spans="1:24" x14ac:dyDescent="0.2">
      <c r="A354" s="132"/>
      <c r="B354" s="133"/>
      <c r="C354" s="76"/>
      <c r="D354" s="132"/>
      <c r="E354" s="132"/>
      <c r="F354" s="132"/>
      <c r="G354" s="132"/>
      <c r="H354" s="132"/>
      <c r="I354" s="132"/>
      <c r="J354" s="132"/>
      <c r="K354" s="132"/>
      <c r="L354" s="132"/>
      <c r="M354" s="132"/>
      <c r="N354" s="132"/>
      <c r="O354" s="132"/>
      <c r="P354" s="132"/>
      <c r="Q354" s="132"/>
      <c r="R354" s="132"/>
      <c r="S354" s="132"/>
      <c r="T354" s="132"/>
      <c r="U354" s="132"/>
      <c r="V354" s="132"/>
      <c r="W354" s="132"/>
      <c r="X354" s="132"/>
    </row>
    <row r="355" spans="1:24" x14ac:dyDescent="0.2">
      <c r="A355" s="132"/>
      <c r="B355" s="133"/>
      <c r="C355" s="76"/>
      <c r="D355" s="132"/>
      <c r="E355" s="132"/>
      <c r="F355" s="132"/>
      <c r="G355" s="132"/>
      <c r="H355" s="132"/>
      <c r="I355" s="132"/>
      <c r="J355" s="132"/>
      <c r="K355" s="132"/>
      <c r="L355" s="132"/>
      <c r="M355" s="132"/>
      <c r="N355" s="132"/>
      <c r="O355" s="132"/>
      <c r="P355" s="132"/>
      <c r="Q355" s="132"/>
      <c r="R355" s="132"/>
      <c r="S355" s="132"/>
      <c r="T355" s="132"/>
      <c r="U355" s="132"/>
      <c r="V355" s="132"/>
      <c r="W355" s="132"/>
      <c r="X355" s="132"/>
    </row>
    <row r="356" spans="1:24" x14ac:dyDescent="0.2">
      <c r="A356" s="132"/>
      <c r="B356" s="133"/>
      <c r="C356" s="76"/>
      <c r="D356" s="132"/>
      <c r="E356" s="132"/>
      <c r="F356" s="132"/>
      <c r="G356" s="132"/>
      <c r="H356" s="132"/>
      <c r="I356" s="132"/>
      <c r="J356" s="132"/>
      <c r="K356" s="132"/>
      <c r="L356" s="132"/>
      <c r="M356" s="132"/>
      <c r="N356" s="132"/>
      <c r="O356" s="132"/>
      <c r="P356" s="132"/>
      <c r="Q356" s="132"/>
      <c r="R356" s="132"/>
      <c r="S356" s="132"/>
      <c r="T356" s="132"/>
      <c r="U356" s="132"/>
      <c r="V356" s="132"/>
      <c r="W356" s="132"/>
      <c r="X356" s="132"/>
    </row>
    <row r="357" spans="1:24" x14ac:dyDescent="0.2">
      <c r="A357" s="132"/>
      <c r="B357" s="133"/>
      <c r="C357" s="76"/>
      <c r="D357" s="132"/>
      <c r="E357" s="132"/>
      <c r="F357" s="132"/>
      <c r="G357" s="132"/>
      <c r="H357" s="132"/>
      <c r="I357" s="132"/>
      <c r="J357" s="132"/>
      <c r="K357" s="132"/>
      <c r="L357" s="132"/>
      <c r="M357" s="132"/>
      <c r="N357" s="132"/>
      <c r="O357" s="132"/>
      <c r="P357" s="132"/>
      <c r="Q357" s="132"/>
      <c r="R357" s="132"/>
      <c r="S357" s="132"/>
      <c r="T357" s="132"/>
      <c r="U357" s="132"/>
      <c r="V357" s="132"/>
      <c r="W357" s="132"/>
      <c r="X357" s="132"/>
    </row>
    <row r="358" spans="1:24" x14ac:dyDescent="0.2">
      <c r="A358" s="132"/>
      <c r="B358" s="133"/>
      <c r="C358" s="76"/>
      <c r="D358" s="132"/>
      <c r="E358" s="132"/>
      <c r="F358" s="132"/>
      <c r="G358" s="132"/>
      <c r="H358" s="132"/>
      <c r="I358" s="132"/>
      <c r="J358" s="132"/>
      <c r="K358" s="132"/>
      <c r="L358" s="132"/>
      <c r="M358" s="132"/>
      <c r="N358" s="132"/>
      <c r="O358" s="132"/>
      <c r="P358" s="132"/>
      <c r="Q358" s="132"/>
      <c r="R358" s="132"/>
      <c r="S358" s="132"/>
      <c r="T358" s="132"/>
      <c r="U358" s="132"/>
      <c r="V358" s="132"/>
      <c r="W358" s="132"/>
      <c r="X358" s="132"/>
    </row>
    <row r="359" spans="1:24" x14ac:dyDescent="0.2">
      <c r="A359" s="132"/>
      <c r="B359" s="133"/>
      <c r="C359" s="76"/>
      <c r="D359" s="132"/>
      <c r="E359" s="132"/>
      <c r="F359" s="132"/>
      <c r="G359" s="132"/>
      <c r="H359" s="132"/>
      <c r="I359" s="132"/>
      <c r="J359" s="132"/>
      <c r="K359" s="132"/>
      <c r="L359" s="132"/>
      <c r="M359" s="132"/>
      <c r="N359" s="132"/>
      <c r="O359" s="132"/>
      <c r="P359" s="132"/>
      <c r="Q359" s="132"/>
      <c r="R359" s="132"/>
      <c r="S359" s="132"/>
      <c r="T359" s="132"/>
      <c r="U359" s="132"/>
      <c r="V359" s="132"/>
      <c r="W359" s="132"/>
      <c r="X359" s="132"/>
    </row>
    <row r="360" spans="1:24" x14ac:dyDescent="0.2">
      <c r="A360" s="132"/>
      <c r="B360" s="133"/>
      <c r="C360" s="76"/>
      <c r="D360" s="132"/>
      <c r="E360" s="132"/>
      <c r="F360" s="132"/>
      <c r="G360" s="132"/>
      <c r="H360" s="132"/>
      <c r="I360" s="132"/>
      <c r="J360" s="132"/>
      <c r="K360" s="132"/>
      <c r="L360" s="132"/>
      <c r="M360" s="132"/>
      <c r="N360" s="132"/>
      <c r="O360" s="132"/>
      <c r="P360" s="132"/>
      <c r="Q360" s="132"/>
      <c r="R360" s="132"/>
      <c r="S360" s="132"/>
      <c r="T360" s="132"/>
      <c r="U360" s="132"/>
      <c r="V360" s="132"/>
      <c r="W360" s="132"/>
      <c r="X360" s="132"/>
    </row>
    <row r="361" spans="1:24" x14ac:dyDescent="0.2">
      <c r="A361" s="132"/>
      <c r="B361" s="133"/>
      <c r="C361" s="76"/>
      <c r="D361" s="132"/>
      <c r="E361" s="132"/>
      <c r="F361" s="132"/>
      <c r="G361" s="132"/>
      <c r="H361" s="132"/>
      <c r="I361" s="132"/>
      <c r="J361" s="132"/>
      <c r="K361" s="132"/>
      <c r="L361" s="132"/>
      <c r="M361" s="132"/>
      <c r="N361" s="132"/>
      <c r="O361" s="132"/>
      <c r="P361" s="132"/>
      <c r="Q361" s="132"/>
      <c r="R361" s="132"/>
      <c r="S361" s="132"/>
      <c r="T361" s="132"/>
      <c r="U361" s="132"/>
      <c r="V361" s="132"/>
      <c r="W361" s="132"/>
      <c r="X361" s="132"/>
    </row>
    <row r="362" spans="1:24" x14ac:dyDescent="0.2">
      <c r="A362" s="132"/>
      <c r="B362" s="133"/>
      <c r="C362" s="76"/>
      <c r="D362" s="132"/>
      <c r="E362" s="132"/>
      <c r="F362" s="132"/>
      <c r="G362" s="132"/>
      <c r="H362" s="132"/>
      <c r="I362" s="132"/>
      <c r="J362" s="132"/>
      <c r="K362" s="132"/>
      <c r="L362" s="132"/>
      <c r="M362" s="132"/>
      <c r="N362" s="132"/>
      <c r="O362" s="132"/>
      <c r="P362" s="132"/>
      <c r="Q362" s="132"/>
      <c r="R362" s="132"/>
      <c r="S362" s="132"/>
      <c r="T362" s="132"/>
      <c r="U362" s="132"/>
      <c r="V362" s="132"/>
      <c r="W362" s="132"/>
      <c r="X362" s="132"/>
    </row>
    <row r="363" spans="1:24" x14ac:dyDescent="0.2">
      <c r="A363" s="132"/>
      <c r="B363" s="133"/>
      <c r="C363" s="76"/>
      <c r="D363" s="132"/>
      <c r="E363" s="132"/>
      <c r="F363" s="132"/>
      <c r="G363" s="132"/>
      <c r="H363" s="132"/>
      <c r="I363" s="132"/>
      <c r="J363" s="132"/>
      <c r="K363" s="132"/>
      <c r="L363" s="132"/>
      <c r="M363" s="132"/>
      <c r="N363" s="132"/>
      <c r="O363" s="132"/>
      <c r="P363" s="132"/>
      <c r="Q363" s="132"/>
      <c r="R363" s="132"/>
      <c r="S363" s="132"/>
      <c r="T363" s="132"/>
      <c r="U363" s="132"/>
      <c r="V363" s="132"/>
      <c r="W363" s="132"/>
      <c r="X363" s="132"/>
    </row>
    <row r="364" spans="1:24" x14ac:dyDescent="0.2">
      <c r="A364" s="132"/>
      <c r="B364" s="133"/>
      <c r="C364" s="76"/>
      <c r="D364" s="132"/>
      <c r="E364" s="132"/>
      <c r="F364" s="132"/>
      <c r="G364" s="132"/>
      <c r="H364" s="132"/>
      <c r="I364" s="132"/>
      <c r="J364" s="132"/>
      <c r="K364" s="132"/>
      <c r="L364" s="132"/>
      <c r="M364" s="132"/>
      <c r="N364" s="132"/>
      <c r="O364" s="132"/>
      <c r="P364" s="132"/>
      <c r="Q364" s="132"/>
      <c r="R364" s="132"/>
      <c r="S364" s="132"/>
      <c r="T364" s="132"/>
      <c r="U364" s="132"/>
      <c r="V364" s="132"/>
      <c r="W364" s="132"/>
      <c r="X364" s="132"/>
    </row>
    <row r="365" spans="1:24" x14ac:dyDescent="0.2">
      <c r="A365" s="132"/>
      <c r="B365" s="133"/>
      <c r="C365" s="76"/>
      <c r="D365" s="132"/>
      <c r="E365" s="132"/>
      <c r="F365" s="132"/>
      <c r="G365" s="132"/>
      <c r="H365" s="132"/>
      <c r="I365" s="132"/>
      <c r="J365" s="132"/>
      <c r="K365" s="132"/>
      <c r="L365" s="132"/>
      <c r="M365" s="132"/>
      <c r="N365" s="132"/>
      <c r="O365" s="132"/>
      <c r="P365" s="132"/>
      <c r="Q365" s="132"/>
      <c r="R365" s="132"/>
      <c r="S365" s="132"/>
      <c r="T365" s="132"/>
      <c r="U365" s="132"/>
      <c r="V365" s="132"/>
      <c r="W365" s="132"/>
      <c r="X365" s="132"/>
    </row>
    <row r="366" spans="1:24" x14ac:dyDescent="0.2">
      <c r="A366" s="132"/>
      <c r="B366" s="133"/>
      <c r="C366" s="76"/>
      <c r="D366" s="132"/>
      <c r="E366" s="132"/>
      <c r="F366" s="132"/>
      <c r="G366" s="132"/>
      <c r="H366" s="132"/>
      <c r="I366" s="132"/>
      <c r="J366" s="132"/>
      <c r="K366" s="132"/>
      <c r="L366" s="132"/>
      <c r="M366" s="132"/>
      <c r="N366" s="132"/>
      <c r="O366" s="132"/>
      <c r="P366" s="132"/>
      <c r="Q366" s="132"/>
      <c r="R366" s="132"/>
      <c r="S366" s="132"/>
      <c r="T366" s="132"/>
      <c r="U366" s="132"/>
      <c r="V366" s="132"/>
      <c r="W366" s="132"/>
      <c r="X366" s="132"/>
    </row>
    <row r="367" spans="1:24" x14ac:dyDescent="0.2">
      <c r="A367" s="132"/>
      <c r="B367" s="133"/>
      <c r="C367" s="76"/>
      <c r="D367" s="132"/>
      <c r="E367" s="132"/>
      <c r="F367" s="132"/>
      <c r="G367" s="132"/>
      <c r="H367" s="132"/>
      <c r="I367" s="132"/>
      <c r="J367" s="132"/>
      <c r="K367" s="132"/>
      <c r="L367" s="132"/>
      <c r="M367" s="132"/>
      <c r="N367" s="132"/>
      <c r="O367" s="132"/>
      <c r="P367" s="132"/>
      <c r="Q367" s="132"/>
      <c r="R367" s="132"/>
      <c r="S367" s="132"/>
      <c r="T367" s="132"/>
      <c r="U367" s="132"/>
      <c r="V367" s="132"/>
      <c r="W367" s="132"/>
      <c r="X367" s="132"/>
    </row>
    <row r="368" spans="1:24" x14ac:dyDescent="0.2">
      <c r="A368" s="132"/>
      <c r="B368" s="133"/>
      <c r="C368" s="76"/>
      <c r="D368" s="132"/>
      <c r="E368" s="132"/>
      <c r="F368" s="132"/>
      <c r="G368" s="132"/>
      <c r="H368" s="132"/>
      <c r="I368" s="132"/>
      <c r="J368" s="132"/>
      <c r="K368" s="132"/>
      <c r="L368" s="132"/>
      <c r="M368" s="132"/>
      <c r="N368" s="132"/>
      <c r="O368" s="132"/>
      <c r="P368" s="132"/>
      <c r="Q368" s="132"/>
      <c r="R368" s="132"/>
      <c r="S368" s="132"/>
      <c r="T368" s="132"/>
      <c r="U368" s="132"/>
      <c r="V368" s="132"/>
      <c r="W368" s="132"/>
      <c r="X368" s="132"/>
    </row>
    <row r="369" spans="1:24" x14ac:dyDescent="0.2">
      <c r="A369" s="132"/>
      <c r="B369" s="133"/>
      <c r="C369" s="76"/>
      <c r="D369" s="132"/>
      <c r="E369" s="132"/>
      <c r="F369" s="132"/>
      <c r="G369" s="132"/>
      <c r="H369" s="132"/>
      <c r="I369" s="132"/>
      <c r="J369" s="132"/>
      <c r="K369" s="132"/>
      <c r="L369" s="132"/>
      <c r="M369" s="132"/>
      <c r="N369" s="132"/>
      <c r="O369" s="132"/>
      <c r="P369" s="132"/>
      <c r="Q369" s="132"/>
      <c r="R369" s="132"/>
      <c r="S369" s="132"/>
      <c r="T369" s="132"/>
      <c r="U369" s="132"/>
      <c r="V369" s="132"/>
      <c r="W369" s="132"/>
      <c r="X369" s="132"/>
    </row>
    <row r="370" spans="1:24" x14ac:dyDescent="0.2">
      <c r="A370" s="132"/>
      <c r="B370" s="133"/>
      <c r="C370" s="76"/>
      <c r="D370" s="132"/>
      <c r="E370" s="132"/>
      <c r="F370" s="132"/>
      <c r="G370" s="132"/>
      <c r="H370" s="132"/>
      <c r="I370" s="132"/>
      <c r="J370" s="132"/>
      <c r="K370" s="132"/>
      <c r="L370" s="132"/>
      <c r="M370" s="132"/>
      <c r="N370" s="132"/>
      <c r="O370" s="132"/>
      <c r="P370" s="132"/>
      <c r="Q370" s="132"/>
      <c r="R370" s="132"/>
      <c r="S370" s="132"/>
      <c r="T370" s="132"/>
      <c r="U370" s="132"/>
      <c r="V370" s="132"/>
      <c r="W370" s="132"/>
      <c r="X370" s="132"/>
    </row>
    <row r="371" spans="1:24" x14ac:dyDescent="0.2">
      <c r="A371" s="132"/>
      <c r="B371" s="133"/>
      <c r="C371" s="76"/>
      <c r="D371" s="132"/>
      <c r="E371" s="132"/>
      <c r="F371" s="132"/>
      <c r="G371" s="132"/>
      <c r="H371" s="132"/>
      <c r="I371" s="132"/>
      <c r="J371" s="132"/>
      <c r="K371" s="132"/>
      <c r="L371" s="132"/>
      <c r="M371" s="132"/>
      <c r="N371" s="132"/>
      <c r="O371" s="132"/>
      <c r="P371" s="132"/>
      <c r="Q371" s="132"/>
      <c r="R371" s="132"/>
      <c r="S371" s="132"/>
      <c r="T371" s="132"/>
      <c r="U371" s="132"/>
      <c r="V371" s="132"/>
      <c r="W371" s="132"/>
      <c r="X371" s="132"/>
    </row>
    <row r="372" spans="1:24" x14ac:dyDescent="0.2">
      <c r="A372" s="132"/>
      <c r="B372" s="133"/>
      <c r="C372" s="76"/>
      <c r="D372" s="132"/>
      <c r="E372" s="132"/>
      <c r="F372" s="132"/>
      <c r="G372" s="132"/>
      <c r="H372" s="132"/>
      <c r="I372" s="132"/>
      <c r="J372" s="132"/>
      <c r="K372" s="132"/>
      <c r="L372" s="132"/>
      <c r="M372" s="132"/>
      <c r="N372" s="132"/>
      <c r="O372" s="132"/>
      <c r="P372" s="132"/>
      <c r="Q372" s="132"/>
      <c r="R372" s="132"/>
      <c r="S372" s="132"/>
      <c r="T372" s="132"/>
      <c r="U372" s="132"/>
      <c r="V372" s="132"/>
      <c r="W372" s="132"/>
      <c r="X372" s="132"/>
    </row>
    <row r="373" spans="1:24" x14ac:dyDescent="0.2">
      <c r="A373" s="132"/>
      <c r="B373" s="133"/>
      <c r="C373" s="76"/>
      <c r="D373" s="132"/>
      <c r="E373" s="132"/>
      <c r="F373" s="132"/>
      <c r="G373" s="132"/>
      <c r="H373" s="132"/>
      <c r="I373" s="132"/>
      <c r="J373" s="132"/>
      <c r="K373" s="132"/>
      <c r="L373" s="132"/>
      <c r="M373" s="132"/>
      <c r="N373" s="132"/>
      <c r="O373" s="132"/>
      <c r="P373" s="132"/>
      <c r="Q373" s="132"/>
      <c r="R373" s="132"/>
      <c r="S373" s="132"/>
      <c r="T373" s="132"/>
      <c r="U373" s="132"/>
      <c r="V373" s="132"/>
      <c r="W373" s="132"/>
      <c r="X373" s="132"/>
    </row>
    <row r="374" spans="1:24" x14ac:dyDescent="0.2">
      <c r="A374" s="132"/>
      <c r="B374" s="133"/>
      <c r="C374" s="76"/>
      <c r="D374" s="132"/>
      <c r="E374" s="132"/>
      <c r="F374" s="132"/>
      <c r="G374" s="132"/>
      <c r="H374" s="132"/>
      <c r="I374" s="132"/>
      <c r="J374" s="132"/>
      <c r="K374" s="132"/>
      <c r="L374" s="132"/>
      <c r="M374" s="132"/>
      <c r="N374" s="132"/>
      <c r="O374" s="132"/>
      <c r="P374" s="132"/>
      <c r="Q374" s="132"/>
      <c r="R374" s="132"/>
      <c r="S374" s="132"/>
      <c r="T374" s="132"/>
      <c r="U374" s="132"/>
      <c r="V374" s="132"/>
      <c r="W374" s="132"/>
      <c r="X374" s="132"/>
    </row>
    <row r="375" spans="1:24" x14ac:dyDescent="0.2">
      <c r="A375" s="132"/>
      <c r="B375" s="133"/>
      <c r="C375" s="76"/>
      <c r="D375" s="132"/>
      <c r="E375" s="132"/>
      <c r="F375" s="132"/>
      <c r="G375" s="132"/>
      <c r="H375" s="132"/>
      <c r="I375" s="132"/>
      <c r="J375" s="132"/>
      <c r="K375" s="132"/>
      <c r="L375" s="132"/>
      <c r="M375" s="132"/>
      <c r="N375" s="132"/>
      <c r="O375" s="132"/>
      <c r="P375" s="132"/>
      <c r="Q375" s="132"/>
      <c r="R375" s="132"/>
      <c r="S375" s="132"/>
      <c r="T375" s="132"/>
      <c r="U375" s="132"/>
      <c r="V375" s="132"/>
      <c r="W375" s="132"/>
      <c r="X375" s="132"/>
    </row>
    <row r="376" spans="1:24" x14ac:dyDescent="0.2">
      <c r="A376" s="132"/>
      <c r="B376" s="133"/>
      <c r="C376" s="76"/>
      <c r="D376" s="132"/>
      <c r="E376" s="132"/>
      <c r="F376" s="132"/>
      <c r="G376" s="132"/>
      <c r="H376" s="132"/>
      <c r="I376" s="132"/>
      <c r="J376" s="132"/>
      <c r="K376" s="132"/>
      <c r="L376" s="132"/>
      <c r="M376" s="132"/>
      <c r="N376" s="132"/>
      <c r="O376" s="132"/>
      <c r="P376" s="132"/>
      <c r="Q376" s="132"/>
      <c r="R376" s="132"/>
      <c r="S376" s="132"/>
      <c r="T376" s="132"/>
      <c r="U376" s="132"/>
      <c r="V376" s="132"/>
      <c r="W376" s="132"/>
      <c r="X376" s="132"/>
    </row>
    <row r="377" spans="1:24" x14ac:dyDescent="0.2">
      <c r="A377" s="132"/>
      <c r="B377" s="133"/>
      <c r="C377" s="76"/>
      <c r="D377" s="132"/>
      <c r="E377" s="132"/>
      <c r="F377" s="132"/>
      <c r="G377" s="132"/>
      <c r="H377" s="132"/>
      <c r="I377" s="132"/>
      <c r="J377" s="132"/>
      <c r="K377" s="132"/>
      <c r="L377" s="132"/>
      <c r="M377" s="132"/>
      <c r="N377" s="132"/>
      <c r="O377" s="132"/>
      <c r="P377" s="132"/>
      <c r="Q377" s="132"/>
      <c r="R377" s="132"/>
      <c r="S377" s="132"/>
      <c r="T377" s="132"/>
      <c r="U377" s="132"/>
      <c r="V377" s="132"/>
      <c r="W377" s="132"/>
      <c r="X377" s="132"/>
    </row>
    <row r="378" spans="1:24" x14ac:dyDescent="0.2">
      <c r="A378" s="132"/>
      <c r="B378" s="133"/>
      <c r="C378" s="76"/>
      <c r="D378" s="132"/>
      <c r="E378" s="132"/>
      <c r="F378" s="132"/>
      <c r="G378" s="132"/>
      <c r="H378" s="132"/>
      <c r="I378" s="132"/>
      <c r="J378" s="132"/>
      <c r="K378" s="132"/>
      <c r="L378" s="132"/>
      <c r="M378" s="132"/>
      <c r="N378" s="132"/>
      <c r="O378" s="132"/>
      <c r="P378" s="132"/>
      <c r="Q378" s="132"/>
      <c r="R378" s="132"/>
      <c r="S378" s="132"/>
      <c r="T378" s="132"/>
      <c r="U378" s="132"/>
      <c r="V378" s="132"/>
      <c r="W378" s="132"/>
      <c r="X378" s="132"/>
    </row>
    <row r="379" spans="1:24" x14ac:dyDescent="0.2">
      <c r="A379" s="132"/>
      <c r="B379" s="133"/>
      <c r="C379" s="76"/>
      <c r="D379" s="132"/>
      <c r="E379" s="132"/>
      <c r="F379" s="132"/>
      <c r="G379" s="132"/>
      <c r="H379" s="132"/>
      <c r="I379" s="132"/>
      <c r="J379" s="132"/>
      <c r="K379" s="132"/>
      <c r="L379" s="132"/>
      <c r="M379" s="132"/>
      <c r="N379" s="132"/>
      <c r="O379" s="132"/>
      <c r="P379" s="132"/>
      <c r="Q379" s="132"/>
      <c r="R379" s="132"/>
      <c r="S379" s="132"/>
      <c r="T379" s="132"/>
      <c r="U379" s="132"/>
      <c r="V379" s="132"/>
      <c r="W379" s="132"/>
      <c r="X379" s="132"/>
    </row>
    <row r="380" spans="1:24" x14ac:dyDescent="0.2">
      <c r="A380" s="132"/>
      <c r="B380" s="133"/>
      <c r="C380" s="76"/>
      <c r="D380" s="132"/>
      <c r="E380" s="132"/>
      <c r="F380" s="132"/>
      <c r="G380" s="132"/>
      <c r="H380" s="132"/>
      <c r="I380" s="132"/>
      <c r="J380" s="132"/>
      <c r="K380" s="132"/>
      <c r="L380" s="132"/>
      <c r="M380" s="132"/>
      <c r="N380" s="132"/>
      <c r="O380" s="132"/>
      <c r="P380" s="132"/>
      <c r="Q380" s="132"/>
      <c r="R380" s="132"/>
      <c r="S380" s="132"/>
      <c r="T380" s="132"/>
      <c r="U380" s="132"/>
      <c r="V380" s="132"/>
      <c r="W380" s="132"/>
      <c r="X380" s="132"/>
    </row>
    <row r="381" spans="1:24" x14ac:dyDescent="0.2">
      <c r="A381" s="132"/>
      <c r="B381" s="133"/>
      <c r="C381" s="76"/>
      <c r="D381" s="132"/>
      <c r="E381" s="132"/>
      <c r="F381" s="132"/>
      <c r="G381" s="132"/>
      <c r="H381" s="132"/>
      <c r="I381" s="132"/>
      <c r="J381" s="132"/>
      <c r="K381" s="132"/>
      <c r="L381" s="132"/>
      <c r="M381" s="132"/>
      <c r="N381" s="132"/>
      <c r="O381" s="132"/>
      <c r="P381" s="132"/>
      <c r="Q381" s="132"/>
      <c r="R381" s="132"/>
      <c r="S381" s="132"/>
      <c r="T381" s="132"/>
      <c r="U381" s="132"/>
      <c r="V381" s="132"/>
      <c r="W381" s="132"/>
      <c r="X381" s="132"/>
    </row>
    <row r="382" spans="1:24" x14ac:dyDescent="0.2">
      <c r="A382" s="132"/>
      <c r="B382" s="133"/>
      <c r="C382" s="76"/>
      <c r="D382" s="132"/>
      <c r="E382" s="132"/>
      <c r="F382" s="132"/>
      <c r="G382" s="132"/>
      <c r="H382" s="132"/>
      <c r="I382" s="132"/>
      <c r="J382" s="132"/>
      <c r="K382" s="132"/>
      <c r="L382" s="132"/>
      <c r="M382" s="132"/>
      <c r="N382" s="132"/>
      <c r="O382" s="132"/>
      <c r="P382" s="132"/>
      <c r="Q382" s="132"/>
      <c r="R382" s="132"/>
      <c r="S382" s="132"/>
      <c r="T382" s="132"/>
      <c r="U382" s="132"/>
      <c r="V382" s="132"/>
      <c r="W382" s="132"/>
      <c r="X382" s="132"/>
    </row>
    <row r="383" spans="1:24" x14ac:dyDescent="0.2">
      <c r="A383" s="132"/>
      <c r="B383" s="133"/>
      <c r="C383" s="76"/>
      <c r="D383" s="132"/>
      <c r="E383" s="132"/>
      <c r="F383" s="132"/>
      <c r="G383" s="132"/>
      <c r="H383" s="132"/>
      <c r="I383" s="132"/>
      <c r="J383" s="132"/>
      <c r="K383" s="132"/>
      <c r="L383" s="132"/>
      <c r="M383" s="132"/>
      <c r="N383" s="132"/>
      <c r="O383" s="132"/>
      <c r="P383" s="132"/>
      <c r="Q383" s="132"/>
      <c r="R383" s="132"/>
      <c r="S383" s="132"/>
      <c r="T383" s="132"/>
      <c r="U383" s="132"/>
      <c r="V383" s="132"/>
      <c r="W383" s="132"/>
      <c r="X383" s="132"/>
    </row>
    <row r="384" spans="1:24" x14ac:dyDescent="0.2">
      <c r="A384" s="132"/>
      <c r="B384" s="133"/>
      <c r="C384" s="76"/>
      <c r="D384" s="132"/>
      <c r="E384" s="132"/>
      <c r="F384" s="132"/>
      <c r="G384" s="132"/>
      <c r="H384" s="132"/>
      <c r="I384" s="132"/>
      <c r="J384" s="132"/>
      <c r="K384" s="132"/>
      <c r="L384" s="132"/>
      <c r="M384" s="132"/>
      <c r="N384" s="132"/>
      <c r="O384" s="132"/>
      <c r="P384" s="132"/>
      <c r="Q384" s="132"/>
      <c r="R384" s="132"/>
      <c r="S384" s="132"/>
      <c r="T384" s="132"/>
      <c r="U384" s="132"/>
      <c r="V384" s="132"/>
      <c r="W384" s="132"/>
      <c r="X384" s="132"/>
    </row>
    <row r="385" spans="1:24" x14ac:dyDescent="0.2">
      <c r="A385" s="132"/>
      <c r="B385" s="133"/>
      <c r="C385" s="76"/>
      <c r="D385" s="132"/>
      <c r="E385" s="132"/>
      <c r="F385" s="132"/>
      <c r="G385" s="132"/>
      <c r="H385" s="132"/>
      <c r="I385" s="132"/>
      <c r="J385" s="132"/>
      <c r="K385" s="132"/>
      <c r="L385" s="132"/>
      <c r="M385" s="132"/>
      <c r="N385" s="132"/>
      <c r="O385" s="132"/>
      <c r="P385" s="132"/>
      <c r="Q385" s="132"/>
      <c r="R385" s="132"/>
      <c r="S385" s="132"/>
      <c r="T385" s="132"/>
      <c r="U385" s="132"/>
      <c r="V385" s="132"/>
      <c r="W385" s="132"/>
      <c r="X385" s="132"/>
    </row>
    <row r="386" spans="1:24" x14ac:dyDescent="0.2">
      <c r="A386" s="132"/>
      <c r="B386" s="133"/>
      <c r="C386" s="76"/>
      <c r="D386" s="132"/>
      <c r="E386" s="132"/>
      <c r="F386" s="132"/>
      <c r="G386" s="132"/>
      <c r="H386" s="132"/>
      <c r="I386" s="132"/>
      <c r="J386" s="132"/>
      <c r="K386" s="132"/>
      <c r="L386" s="132"/>
      <c r="M386" s="132"/>
      <c r="N386" s="132"/>
      <c r="O386" s="132"/>
      <c r="P386" s="132"/>
      <c r="Q386" s="132"/>
      <c r="R386" s="132"/>
      <c r="S386" s="132"/>
      <c r="T386" s="132"/>
      <c r="U386" s="132"/>
      <c r="V386" s="132"/>
      <c r="W386" s="132"/>
      <c r="X386" s="132"/>
    </row>
    <row r="387" spans="1:24" x14ac:dyDescent="0.2">
      <c r="A387" s="132"/>
      <c r="B387" s="133"/>
      <c r="C387" s="76"/>
      <c r="D387" s="132"/>
      <c r="E387" s="132"/>
      <c r="F387" s="132"/>
      <c r="G387" s="132"/>
      <c r="H387" s="132"/>
      <c r="I387" s="132"/>
      <c r="J387" s="132"/>
      <c r="K387" s="132"/>
      <c r="L387" s="132"/>
      <c r="M387" s="132"/>
      <c r="N387" s="132"/>
      <c r="O387" s="132"/>
      <c r="P387" s="132"/>
      <c r="Q387" s="132"/>
      <c r="R387" s="132"/>
      <c r="S387" s="132"/>
      <c r="T387" s="132"/>
      <c r="U387" s="132"/>
      <c r="V387" s="132"/>
      <c r="W387" s="132"/>
      <c r="X387" s="132"/>
    </row>
    <row r="388" spans="1:24" x14ac:dyDescent="0.2">
      <c r="A388" s="132"/>
      <c r="B388" s="133"/>
      <c r="C388" s="76"/>
      <c r="D388" s="132"/>
      <c r="E388" s="132"/>
      <c r="F388" s="132"/>
      <c r="G388" s="132"/>
      <c r="H388" s="132"/>
      <c r="I388" s="132"/>
      <c r="J388" s="132"/>
      <c r="K388" s="132"/>
      <c r="L388" s="132"/>
      <c r="M388" s="132"/>
      <c r="N388" s="132"/>
      <c r="O388" s="132"/>
      <c r="P388" s="132"/>
      <c r="Q388" s="132"/>
      <c r="R388" s="132"/>
      <c r="S388" s="132"/>
      <c r="T388" s="132"/>
      <c r="U388" s="132"/>
      <c r="V388" s="132"/>
      <c r="W388" s="132"/>
      <c r="X388" s="132"/>
    </row>
    <row r="389" spans="1:24" x14ac:dyDescent="0.2">
      <c r="A389" s="132"/>
      <c r="B389" s="133"/>
      <c r="C389" s="76"/>
      <c r="D389" s="132"/>
      <c r="E389" s="132"/>
      <c r="F389" s="132"/>
      <c r="G389" s="132"/>
      <c r="H389" s="132"/>
      <c r="I389" s="132"/>
      <c r="J389" s="132"/>
      <c r="K389" s="132"/>
      <c r="L389" s="132"/>
      <c r="M389" s="132"/>
      <c r="N389" s="132"/>
      <c r="O389" s="132"/>
      <c r="P389" s="132"/>
      <c r="Q389" s="132"/>
      <c r="R389" s="132"/>
      <c r="S389" s="132"/>
      <c r="T389" s="132"/>
      <c r="U389" s="132"/>
      <c r="V389" s="132"/>
      <c r="W389" s="132"/>
      <c r="X389" s="132"/>
    </row>
    <row r="390" spans="1:24" x14ac:dyDescent="0.2">
      <c r="A390" s="132"/>
      <c r="B390" s="133"/>
      <c r="C390" s="76"/>
      <c r="D390" s="132"/>
      <c r="E390" s="132"/>
      <c r="F390" s="132"/>
      <c r="G390" s="132"/>
      <c r="H390" s="132"/>
      <c r="I390" s="132"/>
      <c r="J390" s="132"/>
      <c r="K390" s="132"/>
      <c r="L390" s="132"/>
      <c r="M390" s="132"/>
      <c r="N390" s="132"/>
      <c r="O390" s="132"/>
      <c r="P390" s="132"/>
      <c r="Q390" s="132"/>
      <c r="R390" s="132"/>
      <c r="S390" s="132"/>
      <c r="T390" s="132"/>
      <c r="U390" s="132"/>
      <c r="V390" s="132"/>
      <c r="W390" s="132"/>
      <c r="X390" s="132"/>
    </row>
    <row r="391" spans="1:24" x14ac:dyDescent="0.2">
      <c r="A391" s="132"/>
      <c r="B391" s="133"/>
      <c r="C391" s="76"/>
      <c r="D391" s="132"/>
      <c r="E391" s="132"/>
      <c r="F391" s="132"/>
      <c r="G391" s="132"/>
      <c r="H391" s="132"/>
      <c r="I391" s="132"/>
      <c r="J391" s="132"/>
      <c r="K391" s="132"/>
      <c r="L391" s="132"/>
      <c r="M391" s="132"/>
      <c r="N391" s="132"/>
      <c r="O391" s="132"/>
      <c r="P391" s="132"/>
      <c r="Q391" s="132"/>
      <c r="R391" s="132"/>
      <c r="S391" s="132"/>
      <c r="T391" s="132"/>
      <c r="U391" s="132"/>
      <c r="V391" s="132"/>
      <c r="W391" s="132"/>
      <c r="X391" s="132"/>
    </row>
    <row r="392" spans="1:24" x14ac:dyDescent="0.2">
      <c r="A392" s="132"/>
      <c r="B392" s="133"/>
      <c r="C392" s="76"/>
      <c r="D392" s="132"/>
      <c r="E392" s="132"/>
      <c r="F392" s="132"/>
      <c r="G392" s="132"/>
      <c r="H392" s="132"/>
      <c r="I392" s="132"/>
      <c r="J392" s="132"/>
      <c r="K392" s="132"/>
      <c r="L392" s="132"/>
      <c r="M392" s="132"/>
      <c r="N392" s="132"/>
      <c r="O392" s="132"/>
      <c r="P392" s="132"/>
      <c r="Q392" s="132"/>
      <c r="R392" s="132"/>
      <c r="S392" s="132"/>
      <c r="T392" s="132"/>
      <c r="U392" s="132"/>
      <c r="V392" s="132"/>
      <c r="W392" s="132"/>
      <c r="X392" s="132"/>
    </row>
    <row r="393" spans="1:24" x14ac:dyDescent="0.2">
      <c r="A393" s="132"/>
      <c r="B393" s="133"/>
      <c r="C393" s="76"/>
      <c r="D393" s="132"/>
      <c r="E393" s="132"/>
      <c r="F393" s="132"/>
      <c r="G393" s="132"/>
      <c r="H393" s="132"/>
      <c r="I393" s="132"/>
      <c r="J393" s="132"/>
      <c r="K393" s="132"/>
      <c r="L393" s="132"/>
      <c r="M393" s="132"/>
      <c r="N393" s="132"/>
      <c r="O393" s="132"/>
      <c r="P393" s="132"/>
      <c r="Q393" s="132"/>
      <c r="R393" s="132"/>
      <c r="S393" s="132"/>
      <c r="T393" s="132"/>
      <c r="U393" s="132"/>
      <c r="V393" s="132"/>
      <c r="W393" s="132"/>
      <c r="X393" s="132"/>
    </row>
    <row r="394" spans="1:24" x14ac:dyDescent="0.2">
      <c r="A394" s="132"/>
      <c r="B394" s="133"/>
      <c r="C394" s="76"/>
      <c r="D394" s="132"/>
      <c r="E394" s="132"/>
      <c r="F394" s="132"/>
      <c r="G394" s="132"/>
      <c r="H394" s="132"/>
      <c r="I394" s="132"/>
      <c r="J394" s="132"/>
      <c r="K394" s="132"/>
      <c r="L394" s="132"/>
      <c r="M394" s="132"/>
      <c r="N394" s="132"/>
      <c r="O394" s="132"/>
      <c r="P394" s="132"/>
      <c r="Q394" s="132"/>
      <c r="R394" s="132"/>
      <c r="S394" s="132"/>
      <c r="T394" s="132"/>
      <c r="U394" s="132"/>
      <c r="V394" s="132"/>
      <c r="W394" s="132"/>
      <c r="X394" s="132"/>
    </row>
    <row r="395" spans="1:24" x14ac:dyDescent="0.2">
      <c r="A395" s="132"/>
      <c r="B395" s="133"/>
      <c r="C395" s="76"/>
      <c r="D395" s="132"/>
      <c r="E395" s="132"/>
      <c r="F395" s="132"/>
      <c r="G395" s="132"/>
      <c r="H395" s="132"/>
      <c r="I395" s="132"/>
      <c r="J395" s="132"/>
      <c r="K395" s="132"/>
      <c r="L395" s="132"/>
      <c r="M395" s="132"/>
      <c r="N395" s="132"/>
      <c r="O395" s="132"/>
      <c r="P395" s="132"/>
      <c r="Q395" s="132"/>
      <c r="R395" s="132"/>
      <c r="S395" s="132"/>
      <c r="T395" s="132"/>
      <c r="U395" s="132"/>
      <c r="V395" s="132"/>
      <c r="W395" s="132"/>
      <c r="X395" s="132"/>
    </row>
    <row r="396" spans="1:24" x14ac:dyDescent="0.2">
      <c r="A396" s="132"/>
      <c r="B396" s="133"/>
      <c r="C396" s="76"/>
      <c r="D396" s="132"/>
      <c r="E396" s="132"/>
      <c r="F396" s="132"/>
      <c r="G396" s="132"/>
      <c r="H396" s="132"/>
      <c r="I396" s="132"/>
      <c r="J396" s="132"/>
      <c r="K396" s="132"/>
      <c r="L396" s="132"/>
      <c r="M396" s="132"/>
      <c r="N396" s="132"/>
      <c r="O396" s="132"/>
      <c r="P396" s="132"/>
      <c r="Q396" s="132"/>
      <c r="R396" s="132"/>
      <c r="S396" s="132"/>
      <c r="T396" s="132"/>
      <c r="U396" s="132"/>
      <c r="V396" s="132"/>
      <c r="W396" s="132"/>
      <c r="X396" s="132"/>
    </row>
    <row r="397" spans="1:24" x14ac:dyDescent="0.2">
      <c r="A397" s="132"/>
      <c r="B397" s="133"/>
      <c r="C397" s="76"/>
      <c r="D397" s="132"/>
      <c r="E397" s="132"/>
      <c r="F397" s="132"/>
      <c r="G397" s="132"/>
      <c r="H397" s="132"/>
      <c r="I397" s="132"/>
      <c r="J397" s="132"/>
      <c r="K397" s="132"/>
      <c r="L397" s="132"/>
      <c r="M397" s="132"/>
      <c r="N397" s="132"/>
      <c r="O397" s="132"/>
      <c r="P397" s="132"/>
      <c r="Q397" s="132"/>
      <c r="R397" s="132"/>
      <c r="S397" s="132"/>
      <c r="T397" s="132"/>
      <c r="U397" s="132"/>
      <c r="V397" s="132"/>
      <c r="W397" s="132"/>
      <c r="X397" s="132"/>
    </row>
    <row r="398" spans="1:24" x14ac:dyDescent="0.2">
      <c r="A398" s="132"/>
      <c r="B398" s="133"/>
      <c r="C398" s="76"/>
      <c r="D398" s="132"/>
      <c r="E398" s="132"/>
      <c r="F398" s="132"/>
      <c r="G398" s="132"/>
      <c r="H398" s="132"/>
      <c r="I398" s="132"/>
      <c r="J398" s="132"/>
      <c r="K398" s="132"/>
      <c r="L398" s="132"/>
      <c r="M398" s="132"/>
      <c r="N398" s="132"/>
      <c r="O398" s="132"/>
      <c r="P398" s="132"/>
      <c r="Q398" s="132"/>
      <c r="R398" s="132"/>
      <c r="S398" s="132"/>
      <c r="T398" s="132"/>
      <c r="U398" s="132"/>
      <c r="V398" s="132"/>
      <c r="W398" s="132"/>
      <c r="X398" s="132"/>
    </row>
    <row r="399" spans="1:24" x14ac:dyDescent="0.2">
      <c r="A399" s="132"/>
      <c r="B399" s="133"/>
      <c r="C399" s="76"/>
      <c r="D399" s="132"/>
      <c r="E399" s="132"/>
      <c r="F399" s="132"/>
      <c r="G399" s="132"/>
      <c r="H399" s="132"/>
      <c r="I399" s="132"/>
      <c r="J399" s="132"/>
      <c r="K399" s="132"/>
      <c r="L399" s="132"/>
      <c r="M399" s="132"/>
      <c r="N399" s="132"/>
      <c r="O399" s="132"/>
      <c r="P399" s="132"/>
      <c r="Q399" s="132"/>
      <c r="R399" s="132"/>
      <c r="S399" s="132"/>
      <c r="T399" s="132"/>
      <c r="U399" s="132"/>
      <c r="V399" s="132"/>
      <c r="W399" s="132"/>
      <c r="X399" s="132"/>
    </row>
    <row r="400" spans="1:24" x14ac:dyDescent="0.2">
      <c r="A400" s="132"/>
      <c r="B400" s="133"/>
      <c r="C400" s="76"/>
      <c r="D400" s="132"/>
      <c r="E400" s="132"/>
      <c r="F400" s="132"/>
      <c r="G400" s="132"/>
      <c r="H400" s="132"/>
      <c r="I400" s="132"/>
      <c r="J400" s="132"/>
      <c r="K400" s="132"/>
      <c r="L400" s="132"/>
      <c r="M400" s="132"/>
      <c r="N400" s="132"/>
      <c r="O400" s="132"/>
      <c r="P400" s="132"/>
      <c r="Q400" s="132"/>
      <c r="R400" s="132"/>
      <c r="S400" s="132"/>
      <c r="T400" s="132"/>
      <c r="U400" s="132"/>
      <c r="V400" s="132"/>
      <c r="W400" s="132"/>
      <c r="X400" s="132"/>
    </row>
    <row r="401" spans="1:24" x14ac:dyDescent="0.2">
      <c r="A401" s="132"/>
      <c r="B401" s="133"/>
      <c r="C401" s="76"/>
      <c r="D401" s="132"/>
      <c r="E401" s="132"/>
      <c r="F401" s="132"/>
      <c r="G401" s="132"/>
      <c r="H401" s="132"/>
      <c r="I401" s="132"/>
      <c r="J401" s="132"/>
      <c r="K401" s="132"/>
      <c r="L401" s="132"/>
      <c r="M401" s="132"/>
      <c r="N401" s="132"/>
      <c r="O401" s="132"/>
      <c r="P401" s="132"/>
      <c r="Q401" s="132"/>
      <c r="R401" s="132"/>
      <c r="S401" s="132"/>
      <c r="T401" s="132"/>
      <c r="U401" s="132"/>
      <c r="V401" s="132"/>
      <c r="W401" s="132"/>
      <c r="X401" s="132"/>
    </row>
    <row r="402" spans="1:24" x14ac:dyDescent="0.2">
      <c r="A402" s="132"/>
      <c r="B402" s="133"/>
      <c r="C402" s="76"/>
      <c r="D402" s="132"/>
      <c r="E402" s="132"/>
      <c r="F402" s="132"/>
      <c r="G402" s="132"/>
      <c r="H402" s="132"/>
      <c r="I402" s="132"/>
      <c r="J402" s="132"/>
      <c r="K402" s="132"/>
      <c r="L402" s="132"/>
      <c r="M402" s="132"/>
      <c r="N402" s="132"/>
      <c r="O402" s="132"/>
      <c r="P402" s="132"/>
      <c r="Q402" s="132"/>
      <c r="R402" s="132"/>
      <c r="S402" s="132"/>
      <c r="T402" s="132"/>
      <c r="U402" s="132"/>
      <c r="V402" s="132"/>
      <c r="W402" s="132"/>
      <c r="X402" s="132"/>
    </row>
    <row r="403" spans="1:24" x14ac:dyDescent="0.2">
      <c r="A403" s="132"/>
      <c r="B403" s="133"/>
      <c r="C403" s="76"/>
      <c r="D403" s="132"/>
      <c r="E403" s="132"/>
      <c r="F403" s="132"/>
      <c r="G403" s="132"/>
      <c r="H403" s="132"/>
      <c r="I403" s="132"/>
      <c r="J403" s="132"/>
      <c r="K403" s="132"/>
      <c r="L403" s="132"/>
      <c r="M403" s="132"/>
      <c r="N403" s="132"/>
      <c r="O403" s="132"/>
      <c r="P403" s="132"/>
      <c r="Q403" s="132"/>
      <c r="R403" s="132"/>
      <c r="S403" s="132"/>
      <c r="T403" s="132"/>
      <c r="U403" s="132"/>
      <c r="V403" s="132"/>
      <c r="W403" s="132"/>
      <c r="X403" s="132"/>
    </row>
    <row r="404" spans="1:24" x14ac:dyDescent="0.2">
      <c r="A404" s="132"/>
      <c r="B404" s="133"/>
      <c r="C404" s="76"/>
      <c r="D404" s="132"/>
      <c r="E404" s="132"/>
      <c r="F404" s="132"/>
      <c r="G404" s="132"/>
      <c r="H404" s="132"/>
      <c r="I404" s="132"/>
      <c r="J404" s="132"/>
      <c r="K404" s="132"/>
      <c r="L404" s="132"/>
      <c r="M404" s="132"/>
      <c r="N404" s="132"/>
      <c r="O404" s="132"/>
      <c r="P404" s="132"/>
      <c r="Q404" s="132"/>
      <c r="R404" s="132"/>
      <c r="S404" s="132"/>
      <c r="T404" s="132"/>
      <c r="U404" s="132"/>
      <c r="V404" s="132"/>
      <c r="W404" s="132"/>
      <c r="X404" s="132"/>
    </row>
    <row r="405" spans="1:24" x14ac:dyDescent="0.2">
      <c r="A405" s="132"/>
      <c r="B405" s="133"/>
      <c r="C405" s="76"/>
      <c r="D405" s="132"/>
      <c r="E405" s="132"/>
      <c r="F405" s="132"/>
      <c r="G405" s="132"/>
      <c r="H405" s="132"/>
      <c r="I405" s="132"/>
      <c r="J405" s="132"/>
      <c r="K405" s="132"/>
      <c r="L405" s="132"/>
      <c r="M405" s="132"/>
      <c r="N405" s="132"/>
      <c r="O405" s="132"/>
      <c r="P405" s="132"/>
      <c r="Q405" s="132"/>
      <c r="R405" s="132"/>
      <c r="S405" s="132"/>
      <c r="T405" s="132"/>
      <c r="U405" s="132"/>
      <c r="V405" s="132"/>
      <c r="W405" s="132"/>
      <c r="X405" s="132"/>
    </row>
    <row r="406" spans="1:24" x14ac:dyDescent="0.2">
      <c r="A406" s="132"/>
      <c r="B406" s="133"/>
      <c r="C406" s="76"/>
      <c r="D406" s="132"/>
      <c r="E406" s="132"/>
      <c r="F406" s="132"/>
      <c r="G406" s="132"/>
      <c r="H406" s="132"/>
      <c r="I406" s="132"/>
      <c r="J406" s="132"/>
      <c r="K406" s="132"/>
      <c r="L406" s="132"/>
      <c r="M406" s="132"/>
      <c r="N406" s="132"/>
      <c r="O406" s="132"/>
      <c r="P406" s="132"/>
      <c r="Q406" s="132"/>
      <c r="R406" s="132"/>
      <c r="S406" s="132"/>
      <c r="T406" s="132"/>
      <c r="U406" s="132"/>
      <c r="V406" s="132"/>
      <c r="W406" s="132"/>
      <c r="X406" s="132"/>
    </row>
    <row r="407" spans="1:24" x14ac:dyDescent="0.2">
      <c r="A407" s="132"/>
      <c r="B407" s="133"/>
      <c r="C407" s="76"/>
      <c r="D407" s="132"/>
      <c r="E407" s="132"/>
      <c r="F407" s="132"/>
      <c r="G407" s="132"/>
      <c r="H407" s="132"/>
      <c r="I407" s="132"/>
      <c r="J407" s="132"/>
      <c r="K407" s="132"/>
      <c r="L407" s="132"/>
      <c r="M407" s="132"/>
      <c r="N407" s="132"/>
      <c r="O407" s="132"/>
      <c r="P407" s="132"/>
      <c r="Q407" s="132"/>
      <c r="R407" s="132"/>
      <c r="S407" s="132"/>
      <c r="T407" s="132"/>
      <c r="U407" s="132"/>
      <c r="V407" s="132"/>
      <c r="W407" s="132"/>
      <c r="X407" s="132"/>
    </row>
    <row r="408" spans="1:24" x14ac:dyDescent="0.2">
      <c r="A408" s="132"/>
      <c r="B408" s="133"/>
      <c r="C408" s="76"/>
      <c r="D408" s="132"/>
      <c r="E408" s="132"/>
      <c r="F408" s="132"/>
      <c r="G408" s="132"/>
      <c r="H408" s="132"/>
      <c r="I408" s="132"/>
      <c r="J408" s="132"/>
      <c r="K408" s="132"/>
      <c r="L408" s="132"/>
      <c r="M408" s="132"/>
      <c r="N408" s="132"/>
      <c r="O408" s="132"/>
      <c r="P408" s="132"/>
      <c r="Q408" s="132"/>
      <c r="R408" s="132"/>
      <c r="S408" s="132"/>
      <c r="T408" s="132"/>
      <c r="U408" s="132"/>
      <c r="V408" s="132"/>
      <c r="W408" s="132"/>
      <c r="X408" s="132"/>
    </row>
    <row r="409" spans="1:24" x14ac:dyDescent="0.2">
      <c r="A409" s="132"/>
      <c r="B409" s="133"/>
      <c r="C409" s="76"/>
      <c r="D409" s="132"/>
      <c r="E409" s="132"/>
      <c r="F409" s="132"/>
      <c r="G409" s="132"/>
      <c r="H409" s="132"/>
      <c r="I409" s="132"/>
      <c r="J409" s="132"/>
      <c r="K409" s="132"/>
      <c r="L409" s="132"/>
      <c r="M409" s="132"/>
      <c r="N409" s="132"/>
      <c r="O409" s="132"/>
      <c r="P409" s="132"/>
      <c r="Q409" s="132"/>
      <c r="R409" s="132"/>
      <c r="S409" s="132"/>
      <c r="T409" s="132"/>
      <c r="U409" s="132"/>
      <c r="V409" s="132"/>
      <c r="W409" s="132"/>
      <c r="X409" s="132"/>
    </row>
    <row r="410" spans="1:24" x14ac:dyDescent="0.2">
      <c r="A410" s="132"/>
      <c r="B410" s="133"/>
      <c r="C410" s="76"/>
      <c r="D410" s="132"/>
      <c r="E410" s="132"/>
      <c r="F410" s="132"/>
      <c r="G410" s="132"/>
      <c r="H410" s="132"/>
      <c r="I410" s="132"/>
      <c r="J410" s="132"/>
      <c r="K410" s="132"/>
      <c r="L410" s="132"/>
      <c r="M410" s="132"/>
      <c r="N410" s="132"/>
      <c r="O410" s="132"/>
      <c r="P410" s="132"/>
      <c r="Q410" s="132"/>
      <c r="R410" s="132"/>
      <c r="S410" s="132"/>
      <c r="T410" s="132"/>
      <c r="U410" s="132"/>
      <c r="V410" s="132"/>
      <c r="W410" s="132"/>
      <c r="X410" s="132"/>
    </row>
    <row r="411" spans="1:24" x14ac:dyDescent="0.2">
      <c r="A411" s="132"/>
      <c r="B411" s="133"/>
      <c r="C411" s="76"/>
      <c r="D411" s="132"/>
      <c r="E411" s="132"/>
      <c r="F411" s="132"/>
      <c r="G411" s="132"/>
      <c r="H411" s="132"/>
      <c r="I411" s="132"/>
      <c r="J411" s="132"/>
      <c r="K411" s="132"/>
      <c r="L411" s="132"/>
      <c r="M411" s="132"/>
      <c r="N411" s="132"/>
      <c r="O411" s="132"/>
      <c r="P411" s="132"/>
      <c r="Q411" s="132"/>
      <c r="R411" s="132"/>
      <c r="S411" s="132"/>
      <c r="T411" s="132"/>
      <c r="U411" s="132"/>
      <c r="V411" s="132"/>
      <c r="W411" s="132"/>
      <c r="X411" s="132"/>
    </row>
    <row r="412" spans="1:24" x14ac:dyDescent="0.2">
      <c r="A412" s="132"/>
      <c r="B412" s="133"/>
      <c r="C412" s="76"/>
      <c r="D412" s="132"/>
      <c r="E412" s="132"/>
      <c r="F412" s="132"/>
      <c r="G412" s="132"/>
      <c r="H412" s="132"/>
      <c r="I412" s="132"/>
      <c r="J412" s="132"/>
      <c r="K412" s="132"/>
      <c r="L412" s="132"/>
      <c r="M412" s="132"/>
      <c r="N412" s="132"/>
      <c r="O412" s="132"/>
      <c r="P412" s="132"/>
      <c r="Q412" s="132"/>
      <c r="R412" s="132"/>
      <c r="S412" s="132"/>
      <c r="T412" s="132"/>
      <c r="U412" s="132"/>
      <c r="V412" s="132"/>
      <c r="W412" s="132"/>
      <c r="X412" s="132"/>
    </row>
    <row r="413" spans="1:24" x14ac:dyDescent="0.2">
      <c r="A413" s="132"/>
      <c r="B413" s="133"/>
      <c r="C413" s="76"/>
      <c r="D413" s="132"/>
      <c r="E413" s="132"/>
      <c r="F413" s="132"/>
      <c r="G413" s="132"/>
      <c r="H413" s="132"/>
      <c r="I413" s="132"/>
      <c r="J413" s="132"/>
      <c r="K413" s="132"/>
      <c r="L413" s="132"/>
      <c r="M413" s="132"/>
      <c r="N413" s="132"/>
      <c r="O413" s="132"/>
      <c r="P413" s="132"/>
      <c r="Q413" s="132"/>
      <c r="R413" s="132"/>
      <c r="S413" s="132"/>
      <c r="T413" s="132"/>
      <c r="U413" s="132"/>
      <c r="V413" s="132"/>
      <c r="W413" s="132"/>
      <c r="X413" s="132"/>
    </row>
    <row r="414" spans="1:24" x14ac:dyDescent="0.2">
      <c r="A414" s="132"/>
      <c r="B414" s="133"/>
      <c r="C414" s="76"/>
      <c r="D414" s="132"/>
      <c r="E414" s="132"/>
      <c r="F414" s="132"/>
      <c r="G414" s="132"/>
      <c r="H414" s="132"/>
      <c r="I414" s="132"/>
      <c r="J414" s="132"/>
      <c r="K414" s="132"/>
      <c r="L414" s="132"/>
      <c r="M414" s="132"/>
      <c r="N414" s="132"/>
      <c r="O414" s="132"/>
      <c r="P414" s="132"/>
      <c r="Q414" s="132"/>
      <c r="R414" s="132"/>
      <c r="S414" s="132"/>
      <c r="T414" s="132"/>
      <c r="U414" s="132"/>
      <c r="V414" s="132"/>
      <c r="W414" s="132"/>
      <c r="X414" s="132"/>
    </row>
    <row r="415" spans="1:24" x14ac:dyDescent="0.2">
      <c r="A415" s="132"/>
      <c r="B415" s="133"/>
      <c r="C415" s="76"/>
      <c r="D415" s="132"/>
      <c r="E415" s="132"/>
      <c r="F415" s="132"/>
      <c r="G415" s="132"/>
      <c r="H415" s="132"/>
      <c r="I415" s="132"/>
      <c r="J415" s="132"/>
      <c r="K415" s="132"/>
      <c r="L415" s="132"/>
      <c r="M415" s="132"/>
      <c r="N415" s="132"/>
      <c r="O415" s="132"/>
      <c r="P415" s="132"/>
      <c r="Q415" s="132"/>
      <c r="R415" s="132"/>
      <c r="S415" s="132"/>
      <c r="T415" s="132"/>
      <c r="U415" s="132"/>
      <c r="V415" s="132"/>
      <c r="W415" s="132"/>
      <c r="X415" s="132"/>
    </row>
    <row r="416" spans="1:24" x14ac:dyDescent="0.2">
      <c r="A416" s="132"/>
      <c r="B416" s="133"/>
      <c r="C416" s="76"/>
      <c r="D416" s="132"/>
      <c r="E416" s="132"/>
      <c r="F416" s="132"/>
      <c r="G416" s="132"/>
      <c r="H416" s="132"/>
      <c r="I416" s="132"/>
      <c r="J416" s="132"/>
      <c r="K416" s="132"/>
      <c r="L416" s="132"/>
      <c r="M416" s="132"/>
      <c r="N416" s="132"/>
      <c r="O416" s="132"/>
      <c r="P416" s="132"/>
      <c r="Q416" s="132"/>
      <c r="R416" s="132"/>
      <c r="S416" s="132"/>
      <c r="T416" s="132"/>
      <c r="U416" s="132"/>
      <c r="V416" s="132"/>
      <c r="W416" s="132"/>
      <c r="X416" s="132"/>
    </row>
    <row r="417" spans="1:24" x14ac:dyDescent="0.2">
      <c r="A417" s="132"/>
      <c r="B417" s="133"/>
      <c r="C417" s="76"/>
      <c r="D417" s="132"/>
      <c r="E417" s="132"/>
      <c r="F417" s="132"/>
      <c r="G417" s="132"/>
      <c r="H417" s="132"/>
      <c r="I417" s="132"/>
      <c r="J417" s="132"/>
      <c r="K417" s="132"/>
      <c r="L417" s="132"/>
      <c r="M417" s="132"/>
      <c r="N417" s="132"/>
      <c r="O417" s="132"/>
      <c r="P417" s="132"/>
      <c r="Q417" s="132"/>
      <c r="R417" s="132"/>
      <c r="S417" s="132"/>
      <c r="T417" s="132"/>
      <c r="U417" s="132"/>
      <c r="V417" s="132"/>
      <c r="W417" s="132"/>
      <c r="X417" s="132"/>
    </row>
    <row r="418" spans="1:24" x14ac:dyDescent="0.2">
      <c r="A418" s="132"/>
      <c r="B418" s="133"/>
      <c r="C418" s="76"/>
      <c r="D418" s="132"/>
      <c r="E418" s="132"/>
      <c r="F418" s="132"/>
      <c r="G418" s="132"/>
      <c r="H418" s="132"/>
      <c r="I418" s="132"/>
      <c r="J418" s="132"/>
      <c r="K418" s="132"/>
      <c r="L418" s="132"/>
      <c r="M418" s="132"/>
      <c r="N418" s="132"/>
      <c r="O418" s="132"/>
      <c r="P418" s="132"/>
      <c r="Q418" s="132"/>
      <c r="R418" s="132"/>
      <c r="S418" s="132"/>
      <c r="T418" s="132"/>
      <c r="U418" s="132"/>
      <c r="V418" s="132"/>
      <c r="W418" s="132"/>
      <c r="X418" s="132"/>
    </row>
    <row r="419" spans="1:24" x14ac:dyDescent="0.2">
      <c r="A419" s="132"/>
      <c r="B419" s="133"/>
      <c r="C419" s="76"/>
      <c r="D419" s="132"/>
      <c r="E419" s="132"/>
      <c r="F419" s="132"/>
      <c r="G419" s="132"/>
      <c r="H419" s="132"/>
      <c r="I419" s="132"/>
      <c r="J419" s="132"/>
      <c r="K419" s="132"/>
      <c r="L419" s="132"/>
      <c r="M419" s="132"/>
      <c r="N419" s="132"/>
      <c r="O419" s="132"/>
      <c r="P419" s="132"/>
      <c r="Q419" s="132"/>
      <c r="R419" s="132"/>
      <c r="S419" s="132"/>
      <c r="T419" s="132"/>
      <c r="U419" s="132"/>
      <c r="V419" s="132"/>
      <c r="W419" s="132"/>
      <c r="X419" s="132"/>
    </row>
    <row r="420" spans="1:24" x14ac:dyDescent="0.2">
      <c r="A420" s="132"/>
      <c r="B420" s="133"/>
      <c r="C420" s="76"/>
      <c r="D420" s="132"/>
      <c r="E420" s="132"/>
      <c r="F420" s="132"/>
      <c r="G420" s="132"/>
      <c r="H420" s="132"/>
      <c r="I420" s="132"/>
      <c r="J420" s="132"/>
      <c r="K420" s="132"/>
      <c r="L420" s="132"/>
      <c r="M420" s="132"/>
      <c r="N420" s="132"/>
      <c r="O420" s="132"/>
      <c r="P420" s="132"/>
      <c r="Q420" s="132"/>
      <c r="R420" s="132"/>
      <c r="S420" s="132"/>
      <c r="T420" s="132"/>
      <c r="U420" s="132"/>
      <c r="V420" s="132"/>
      <c r="W420" s="132"/>
      <c r="X420" s="132"/>
    </row>
    <row r="421" spans="1:24" x14ac:dyDescent="0.2">
      <c r="A421" s="132"/>
      <c r="B421" s="133"/>
      <c r="C421" s="76"/>
      <c r="D421" s="132"/>
      <c r="E421" s="132"/>
      <c r="F421" s="132"/>
      <c r="G421" s="132"/>
      <c r="H421" s="132"/>
      <c r="I421" s="132"/>
      <c r="J421" s="132"/>
      <c r="K421" s="132"/>
      <c r="L421" s="132"/>
      <c r="M421" s="132"/>
      <c r="N421" s="132"/>
      <c r="O421" s="132"/>
      <c r="P421" s="132"/>
      <c r="Q421" s="132"/>
      <c r="R421" s="132"/>
      <c r="S421" s="132"/>
      <c r="T421" s="132"/>
      <c r="U421" s="132"/>
      <c r="V421" s="132"/>
      <c r="W421" s="132"/>
      <c r="X421" s="132"/>
    </row>
    <row r="422" spans="1:24" x14ac:dyDescent="0.2">
      <c r="A422" s="132"/>
      <c r="B422" s="133"/>
      <c r="C422" s="76"/>
      <c r="D422" s="132"/>
      <c r="E422" s="132"/>
      <c r="F422" s="132"/>
      <c r="G422" s="132"/>
      <c r="H422" s="132"/>
      <c r="I422" s="132"/>
      <c r="J422" s="132"/>
      <c r="K422" s="132"/>
      <c r="L422" s="132"/>
      <c r="M422" s="132"/>
      <c r="N422" s="132"/>
      <c r="O422" s="132"/>
      <c r="P422" s="132"/>
      <c r="Q422" s="132"/>
      <c r="R422" s="132"/>
      <c r="S422" s="132"/>
      <c r="T422" s="132"/>
      <c r="U422" s="132"/>
      <c r="V422" s="132"/>
      <c r="W422" s="132"/>
      <c r="X422" s="132"/>
    </row>
    <row r="423" spans="1:24" x14ac:dyDescent="0.2">
      <c r="A423" s="132"/>
      <c r="B423" s="133"/>
      <c r="C423" s="76"/>
      <c r="D423" s="132"/>
      <c r="E423" s="132"/>
      <c r="F423" s="132"/>
      <c r="G423" s="132"/>
      <c r="H423" s="132"/>
      <c r="I423" s="132"/>
      <c r="J423" s="132"/>
      <c r="K423" s="132"/>
      <c r="L423" s="132"/>
      <c r="M423" s="132"/>
      <c r="N423" s="132"/>
      <c r="O423" s="132"/>
      <c r="P423" s="132"/>
      <c r="Q423" s="132"/>
      <c r="R423" s="132"/>
      <c r="S423" s="132"/>
      <c r="T423" s="132"/>
      <c r="U423" s="132"/>
      <c r="V423" s="132"/>
      <c r="W423" s="132"/>
      <c r="X423" s="132"/>
    </row>
    <row r="424" spans="1:24" x14ac:dyDescent="0.2">
      <c r="A424" s="132"/>
      <c r="B424" s="133"/>
      <c r="C424" s="76"/>
      <c r="D424" s="132"/>
      <c r="E424" s="132"/>
      <c r="F424" s="132"/>
      <c r="G424" s="132"/>
      <c r="H424" s="132"/>
      <c r="I424" s="132"/>
      <c r="J424" s="132"/>
      <c r="K424" s="132"/>
      <c r="L424" s="132"/>
      <c r="M424" s="132"/>
      <c r="N424" s="132"/>
      <c r="O424" s="132"/>
      <c r="P424" s="132"/>
      <c r="Q424" s="132"/>
      <c r="R424" s="132"/>
      <c r="S424" s="132"/>
      <c r="T424" s="132"/>
      <c r="U424" s="132"/>
      <c r="V424" s="132"/>
      <c r="W424" s="132"/>
      <c r="X424" s="132"/>
    </row>
    <row r="425" spans="1:24" x14ac:dyDescent="0.2">
      <c r="A425" s="132"/>
      <c r="B425" s="133"/>
      <c r="C425" s="76"/>
      <c r="D425" s="132"/>
      <c r="E425" s="132"/>
      <c r="F425" s="132"/>
      <c r="G425" s="132"/>
      <c r="H425" s="132"/>
      <c r="I425" s="132"/>
      <c r="J425" s="132"/>
      <c r="K425" s="132"/>
      <c r="L425" s="132"/>
      <c r="M425" s="132"/>
      <c r="N425" s="132"/>
      <c r="O425" s="132"/>
      <c r="P425" s="132"/>
      <c r="Q425" s="132"/>
      <c r="R425" s="132"/>
      <c r="S425" s="132"/>
      <c r="T425" s="132"/>
      <c r="U425" s="132"/>
      <c r="V425" s="132"/>
      <c r="W425" s="132"/>
      <c r="X425" s="132"/>
    </row>
    <row r="426" spans="1:24" x14ac:dyDescent="0.2">
      <c r="A426" s="132"/>
      <c r="B426" s="133"/>
      <c r="C426" s="76"/>
      <c r="D426" s="132"/>
      <c r="E426" s="132"/>
      <c r="F426" s="132"/>
      <c r="G426" s="132"/>
      <c r="H426" s="132"/>
      <c r="I426" s="132"/>
      <c r="J426" s="132"/>
      <c r="K426" s="132"/>
      <c r="L426" s="132"/>
      <c r="M426" s="132"/>
      <c r="N426" s="132"/>
      <c r="O426" s="132"/>
      <c r="P426" s="132"/>
      <c r="Q426" s="132"/>
      <c r="R426" s="132"/>
      <c r="S426" s="132"/>
      <c r="T426" s="132"/>
      <c r="U426" s="132"/>
      <c r="V426" s="132"/>
      <c r="W426" s="132"/>
      <c r="X426" s="132"/>
    </row>
    <row r="427" spans="1:24" x14ac:dyDescent="0.2">
      <c r="A427" s="132"/>
      <c r="B427" s="133"/>
      <c r="C427" s="76"/>
      <c r="D427" s="132"/>
      <c r="E427" s="132"/>
      <c r="F427" s="132"/>
      <c r="G427" s="132"/>
      <c r="H427" s="132"/>
      <c r="I427" s="132"/>
      <c r="J427" s="132"/>
      <c r="K427" s="132"/>
      <c r="L427" s="132"/>
      <c r="M427" s="132"/>
      <c r="N427" s="132"/>
      <c r="O427" s="132"/>
      <c r="P427" s="132"/>
      <c r="Q427" s="132"/>
      <c r="R427" s="132"/>
      <c r="S427" s="132"/>
      <c r="T427" s="132"/>
      <c r="U427" s="132"/>
      <c r="V427" s="132"/>
      <c r="W427" s="132"/>
      <c r="X427" s="132"/>
    </row>
    <row r="428" spans="1:24" x14ac:dyDescent="0.2">
      <c r="A428" s="132"/>
      <c r="B428" s="133"/>
      <c r="C428" s="76"/>
      <c r="D428" s="132"/>
      <c r="E428" s="132"/>
      <c r="F428" s="132"/>
      <c r="G428" s="132"/>
      <c r="H428" s="132"/>
      <c r="I428" s="132"/>
      <c r="J428" s="132"/>
      <c r="K428" s="132"/>
      <c r="L428" s="132"/>
      <c r="M428" s="132"/>
      <c r="N428" s="132"/>
      <c r="O428" s="132"/>
      <c r="P428" s="132"/>
      <c r="Q428" s="132"/>
      <c r="R428" s="132"/>
      <c r="S428" s="132"/>
      <c r="T428" s="132"/>
      <c r="U428" s="132"/>
      <c r="V428" s="132"/>
      <c r="W428" s="132"/>
      <c r="X428" s="132"/>
    </row>
    <row r="429" spans="1:24" x14ac:dyDescent="0.2">
      <c r="A429" s="132"/>
      <c r="B429" s="133"/>
      <c r="C429" s="76"/>
      <c r="D429" s="132"/>
      <c r="E429" s="132"/>
      <c r="F429" s="132"/>
      <c r="G429" s="132"/>
      <c r="H429" s="132"/>
      <c r="I429" s="132"/>
      <c r="J429" s="132"/>
      <c r="K429" s="132"/>
      <c r="L429" s="132"/>
      <c r="M429" s="132"/>
      <c r="N429" s="132"/>
      <c r="O429" s="132"/>
      <c r="P429" s="132"/>
      <c r="Q429" s="132"/>
      <c r="R429" s="132"/>
      <c r="S429" s="132"/>
      <c r="T429" s="132"/>
      <c r="U429" s="132"/>
      <c r="V429" s="132"/>
      <c r="W429" s="132"/>
      <c r="X429" s="132"/>
    </row>
    <row r="430" spans="1:24" x14ac:dyDescent="0.2">
      <c r="A430" s="132"/>
      <c r="B430" s="133"/>
      <c r="C430" s="76"/>
      <c r="D430" s="132"/>
      <c r="E430" s="132"/>
      <c r="F430" s="132"/>
      <c r="G430" s="132"/>
      <c r="H430" s="132"/>
      <c r="I430" s="132"/>
      <c r="J430" s="132"/>
      <c r="K430" s="132"/>
      <c r="L430" s="132"/>
      <c r="M430" s="132"/>
      <c r="N430" s="132"/>
      <c r="O430" s="132"/>
      <c r="P430" s="132"/>
      <c r="Q430" s="132"/>
      <c r="R430" s="132"/>
      <c r="S430" s="132"/>
      <c r="T430" s="132"/>
      <c r="U430" s="132"/>
      <c r="V430" s="132"/>
      <c r="W430" s="132"/>
      <c r="X430" s="132"/>
    </row>
    <row r="431" spans="1:24" x14ac:dyDescent="0.2">
      <c r="A431" s="132"/>
      <c r="B431" s="133"/>
      <c r="C431" s="76"/>
      <c r="D431" s="132"/>
      <c r="E431" s="132"/>
      <c r="F431" s="132"/>
      <c r="G431" s="132"/>
      <c r="H431" s="132"/>
      <c r="I431" s="132"/>
      <c r="J431" s="132"/>
      <c r="K431" s="132"/>
      <c r="L431" s="132"/>
      <c r="M431" s="132"/>
      <c r="N431" s="132"/>
      <c r="O431" s="132"/>
      <c r="P431" s="132"/>
      <c r="Q431" s="132"/>
      <c r="R431" s="132"/>
      <c r="S431" s="132"/>
      <c r="T431" s="132"/>
      <c r="U431" s="132"/>
      <c r="V431" s="132"/>
      <c r="W431" s="132"/>
      <c r="X431" s="132"/>
    </row>
    <row r="432" spans="1:24" x14ac:dyDescent="0.2">
      <c r="A432" s="132"/>
      <c r="B432" s="133"/>
      <c r="C432" s="76"/>
      <c r="D432" s="132"/>
      <c r="E432" s="132"/>
      <c r="F432" s="132"/>
      <c r="G432" s="132"/>
      <c r="H432" s="132"/>
      <c r="I432" s="132"/>
      <c r="J432" s="132"/>
      <c r="K432" s="132"/>
      <c r="L432" s="132"/>
      <c r="M432" s="132"/>
      <c r="N432" s="132"/>
      <c r="O432" s="132"/>
      <c r="P432" s="132"/>
      <c r="Q432" s="132"/>
      <c r="R432" s="132"/>
      <c r="S432" s="132"/>
      <c r="T432" s="132"/>
      <c r="U432" s="132"/>
      <c r="V432" s="132"/>
      <c r="W432" s="132"/>
      <c r="X432" s="132"/>
    </row>
    <row r="433" spans="1:24" x14ac:dyDescent="0.2">
      <c r="A433" s="132"/>
      <c r="B433" s="133"/>
      <c r="C433" s="76"/>
      <c r="D433" s="132"/>
      <c r="E433" s="132"/>
      <c r="F433" s="132"/>
      <c r="G433" s="132"/>
      <c r="H433" s="132"/>
      <c r="I433" s="132"/>
      <c r="J433" s="132"/>
      <c r="K433" s="132"/>
      <c r="L433" s="132"/>
      <c r="M433" s="132"/>
      <c r="N433" s="132"/>
      <c r="O433" s="132"/>
      <c r="P433" s="132"/>
      <c r="Q433" s="132"/>
      <c r="R433" s="132"/>
      <c r="S433" s="132"/>
      <c r="T433" s="132"/>
      <c r="U433" s="132"/>
      <c r="V433" s="132"/>
      <c r="W433" s="132"/>
      <c r="X433" s="132"/>
    </row>
    <row r="434" spans="1:24" x14ac:dyDescent="0.2">
      <c r="A434" s="132"/>
      <c r="B434" s="133"/>
      <c r="C434" s="76"/>
      <c r="D434" s="132"/>
      <c r="E434" s="132"/>
      <c r="F434" s="132"/>
      <c r="G434" s="132"/>
      <c r="H434" s="132"/>
      <c r="I434" s="132"/>
      <c r="J434" s="132"/>
      <c r="K434" s="132"/>
      <c r="L434" s="132"/>
      <c r="M434" s="132"/>
      <c r="N434" s="132"/>
      <c r="O434" s="132"/>
      <c r="P434" s="132"/>
      <c r="Q434" s="132"/>
      <c r="R434" s="132"/>
      <c r="S434" s="132"/>
      <c r="T434" s="132"/>
      <c r="U434" s="132"/>
      <c r="V434" s="132"/>
      <c r="W434" s="132"/>
      <c r="X434" s="132"/>
    </row>
    <row r="435" spans="1:24" x14ac:dyDescent="0.2">
      <c r="A435" s="132"/>
      <c r="B435" s="133"/>
      <c r="C435" s="76"/>
      <c r="D435" s="132"/>
      <c r="E435" s="132"/>
      <c r="F435" s="132"/>
      <c r="G435" s="132"/>
      <c r="H435" s="132"/>
      <c r="I435" s="132"/>
      <c r="J435" s="132"/>
      <c r="K435" s="132"/>
      <c r="L435" s="132"/>
      <c r="M435" s="132"/>
      <c r="N435" s="132"/>
      <c r="O435" s="132"/>
      <c r="P435" s="132"/>
      <c r="Q435" s="132"/>
      <c r="R435" s="132"/>
      <c r="S435" s="132"/>
      <c r="T435" s="132"/>
      <c r="U435" s="132"/>
      <c r="V435" s="132"/>
      <c r="W435" s="132"/>
      <c r="X435" s="132"/>
    </row>
    <row r="436" spans="1:24" x14ac:dyDescent="0.2">
      <c r="A436" s="132"/>
      <c r="B436" s="133"/>
      <c r="C436" s="76"/>
      <c r="D436" s="132"/>
      <c r="E436" s="132"/>
      <c r="F436" s="132"/>
      <c r="G436" s="132"/>
      <c r="H436" s="132"/>
      <c r="I436" s="132"/>
      <c r="J436" s="132"/>
      <c r="K436" s="132"/>
      <c r="L436" s="132"/>
      <c r="M436" s="132"/>
      <c r="N436" s="132"/>
      <c r="O436" s="132"/>
      <c r="P436" s="132"/>
      <c r="Q436" s="132"/>
      <c r="R436" s="132"/>
      <c r="S436" s="132"/>
      <c r="T436" s="132"/>
      <c r="U436" s="132"/>
      <c r="V436" s="132"/>
      <c r="W436" s="132"/>
      <c r="X436" s="132"/>
    </row>
    <row r="437" spans="1:24" x14ac:dyDescent="0.2">
      <c r="A437" s="132"/>
      <c r="B437" s="133"/>
      <c r="C437" s="76"/>
      <c r="D437" s="132"/>
      <c r="E437" s="132"/>
      <c r="F437" s="132"/>
      <c r="G437" s="132"/>
      <c r="H437" s="132"/>
      <c r="I437" s="132"/>
      <c r="J437" s="132"/>
      <c r="K437" s="132"/>
      <c r="L437" s="132"/>
      <c r="M437" s="132"/>
      <c r="N437" s="132"/>
      <c r="O437" s="132"/>
      <c r="P437" s="132"/>
      <c r="Q437" s="132"/>
      <c r="R437" s="132"/>
      <c r="S437" s="132"/>
      <c r="T437" s="132"/>
      <c r="U437" s="132"/>
      <c r="V437" s="132"/>
      <c r="W437" s="132"/>
      <c r="X437" s="132"/>
    </row>
    <row r="438" spans="1:24" x14ac:dyDescent="0.2">
      <c r="A438" s="132"/>
      <c r="B438" s="133"/>
      <c r="C438" s="76"/>
      <c r="D438" s="132"/>
      <c r="E438" s="132"/>
      <c r="F438" s="132"/>
      <c r="G438" s="132"/>
      <c r="H438" s="132"/>
      <c r="I438" s="132"/>
      <c r="J438" s="132"/>
      <c r="K438" s="132"/>
      <c r="L438" s="132"/>
      <c r="M438" s="132"/>
      <c r="N438" s="132"/>
      <c r="O438" s="132"/>
      <c r="P438" s="132"/>
      <c r="Q438" s="132"/>
      <c r="R438" s="132"/>
      <c r="S438" s="132"/>
      <c r="T438" s="132"/>
      <c r="U438" s="132"/>
      <c r="V438" s="132"/>
      <c r="W438" s="132"/>
      <c r="X438" s="132"/>
    </row>
    <row r="439" spans="1:24" x14ac:dyDescent="0.2">
      <c r="A439" s="132"/>
      <c r="B439" s="133"/>
      <c r="C439" s="76"/>
      <c r="D439" s="132"/>
      <c r="E439" s="132"/>
      <c r="F439" s="132"/>
      <c r="G439" s="132"/>
      <c r="H439" s="132"/>
      <c r="I439" s="132"/>
      <c r="J439" s="132"/>
      <c r="K439" s="132"/>
      <c r="L439" s="132"/>
      <c r="M439" s="132"/>
      <c r="N439" s="132"/>
      <c r="O439" s="132"/>
      <c r="P439" s="132"/>
      <c r="Q439" s="132"/>
      <c r="R439" s="132"/>
      <c r="S439" s="132"/>
      <c r="T439" s="132"/>
      <c r="U439" s="132"/>
      <c r="V439" s="132"/>
      <c r="W439" s="132"/>
      <c r="X439" s="132"/>
    </row>
    <row r="440" spans="1:24" x14ac:dyDescent="0.2">
      <c r="A440" s="132"/>
      <c r="B440" s="133"/>
      <c r="C440" s="76"/>
      <c r="D440" s="132"/>
      <c r="E440" s="132"/>
      <c r="F440" s="132"/>
      <c r="G440" s="132"/>
      <c r="H440" s="132"/>
      <c r="I440" s="132"/>
      <c r="J440" s="132"/>
      <c r="K440" s="132"/>
      <c r="L440" s="132"/>
      <c r="M440" s="132"/>
      <c r="N440" s="132"/>
      <c r="O440" s="132"/>
      <c r="P440" s="132"/>
      <c r="Q440" s="132"/>
      <c r="R440" s="132"/>
      <c r="S440" s="132"/>
      <c r="T440" s="132"/>
      <c r="U440" s="132"/>
      <c r="V440" s="132"/>
      <c r="W440" s="132"/>
      <c r="X440" s="132"/>
    </row>
    <row r="441" spans="1:24" x14ac:dyDescent="0.2">
      <c r="A441" s="132"/>
      <c r="B441" s="133"/>
      <c r="C441" s="76"/>
      <c r="D441" s="132"/>
      <c r="E441" s="132"/>
      <c r="F441" s="132"/>
      <c r="G441" s="132"/>
      <c r="H441" s="132"/>
      <c r="I441" s="132"/>
      <c r="J441" s="132"/>
      <c r="K441" s="132"/>
      <c r="L441" s="132"/>
      <c r="M441" s="132"/>
      <c r="N441" s="132"/>
      <c r="O441" s="132"/>
      <c r="P441" s="132"/>
      <c r="Q441" s="132"/>
      <c r="R441" s="132"/>
      <c r="S441" s="132"/>
      <c r="T441" s="132"/>
      <c r="U441" s="132"/>
      <c r="V441" s="132"/>
      <c r="W441" s="132"/>
      <c r="X441" s="132"/>
    </row>
    <row r="442" spans="1:24" x14ac:dyDescent="0.2">
      <c r="A442" s="132"/>
      <c r="B442" s="133"/>
      <c r="C442" s="76"/>
      <c r="D442" s="132"/>
      <c r="E442" s="132"/>
      <c r="F442" s="132"/>
      <c r="G442" s="132"/>
      <c r="H442" s="132"/>
      <c r="I442" s="132"/>
      <c r="J442" s="132"/>
      <c r="K442" s="132"/>
      <c r="L442" s="132"/>
      <c r="M442" s="132"/>
      <c r="N442" s="132"/>
      <c r="O442" s="132"/>
      <c r="P442" s="132"/>
      <c r="Q442" s="132"/>
      <c r="R442" s="132"/>
      <c r="S442" s="132"/>
      <c r="T442" s="132"/>
      <c r="U442" s="132"/>
      <c r="V442" s="132"/>
      <c r="W442" s="132"/>
      <c r="X442" s="132"/>
    </row>
    <row r="443" spans="1:24" x14ac:dyDescent="0.2">
      <c r="A443" s="132"/>
      <c r="B443" s="133"/>
      <c r="C443" s="76"/>
      <c r="D443" s="132"/>
      <c r="E443" s="132"/>
      <c r="F443" s="132"/>
      <c r="G443" s="132"/>
      <c r="H443" s="132"/>
      <c r="I443" s="132"/>
      <c r="J443" s="132"/>
      <c r="K443" s="132"/>
      <c r="L443" s="132"/>
      <c r="M443" s="132"/>
      <c r="N443" s="132"/>
      <c r="O443" s="132"/>
      <c r="P443" s="132"/>
      <c r="Q443" s="132"/>
      <c r="R443" s="132"/>
      <c r="S443" s="132"/>
      <c r="T443" s="132"/>
      <c r="U443" s="132"/>
      <c r="V443" s="132"/>
      <c r="W443" s="132"/>
      <c r="X443" s="132"/>
    </row>
    <row r="444" spans="1:24" x14ac:dyDescent="0.2">
      <c r="A444" s="132"/>
      <c r="B444" s="133"/>
      <c r="C444" s="76"/>
      <c r="D444" s="132"/>
      <c r="E444" s="132"/>
      <c r="F444" s="132"/>
      <c r="G444" s="132"/>
      <c r="H444" s="132"/>
      <c r="I444" s="132"/>
      <c r="J444" s="132"/>
      <c r="K444" s="132"/>
      <c r="L444" s="132"/>
      <c r="M444" s="132"/>
      <c r="N444" s="132"/>
      <c r="O444" s="132"/>
      <c r="P444" s="132"/>
      <c r="Q444" s="132"/>
      <c r="R444" s="132"/>
      <c r="S444" s="132"/>
      <c r="T444" s="132"/>
      <c r="U444" s="132"/>
      <c r="V444" s="132"/>
      <c r="W444" s="132"/>
      <c r="X444" s="132"/>
    </row>
    <row r="445" spans="1:24" x14ac:dyDescent="0.2">
      <c r="A445" s="132"/>
      <c r="B445" s="133"/>
      <c r="C445" s="76"/>
      <c r="D445" s="132"/>
      <c r="E445" s="132"/>
      <c r="F445" s="132"/>
      <c r="G445" s="132"/>
      <c r="H445" s="132"/>
      <c r="I445" s="132"/>
      <c r="J445" s="132"/>
      <c r="K445" s="132"/>
      <c r="L445" s="132"/>
      <c r="M445" s="132"/>
      <c r="N445" s="132"/>
      <c r="O445" s="132"/>
      <c r="P445" s="132"/>
      <c r="Q445" s="132"/>
      <c r="R445" s="132"/>
      <c r="S445" s="132"/>
      <c r="T445" s="132"/>
      <c r="U445" s="132"/>
      <c r="V445" s="132"/>
      <c r="W445" s="132"/>
      <c r="X445" s="132"/>
    </row>
    <row r="446" spans="1:24" x14ac:dyDescent="0.2">
      <c r="A446" s="132"/>
      <c r="B446" s="133"/>
      <c r="C446" s="76"/>
      <c r="D446" s="132"/>
      <c r="E446" s="132"/>
      <c r="F446" s="132"/>
      <c r="G446" s="132"/>
      <c r="H446" s="132"/>
      <c r="I446" s="132"/>
      <c r="J446" s="132"/>
      <c r="K446" s="132"/>
      <c r="L446" s="132"/>
      <c r="M446" s="132"/>
      <c r="N446" s="132"/>
      <c r="O446" s="132"/>
      <c r="P446" s="132"/>
      <c r="Q446" s="132"/>
      <c r="R446" s="132"/>
      <c r="S446" s="132"/>
      <c r="T446" s="132"/>
      <c r="U446" s="132"/>
      <c r="V446" s="132"/>
      <c r="W446" s="132"/>
      <c r="X446" s="132"/>
    </row>
    <row r="447" spans="1:24" x14ac:dyDescent="0.2">
      <c r="A447" s="132"/>
      <c r="B447" s="133"/>
      <c r="C447" s="76"/>
      <c r="D447" s="132"/>
      <c r="E447" s="132"/>
      <c r="F447" s="132"/>
      <c r="G447" s="132"/>
      <c r="H447" s="132"/>
      <c r="I447" s="132"/>
      <c r="J447" s="132"/>
      <c r="K447" s="132"/>
      <c r="L447" s="132"/>
      <c r="M447" s="132"/>
      <c r="N447" s="132"/>
      <c r="O447" s="132"/>
      <c r="P447" s="132"/>
      <c r="Q447" s="132"/>
      <c r="R447" s="132"/>
      <c r="S447" s="132"/>
      <c r="T447" s="132"/>
      <c r="U447" s="132"/>
      <c r="V447" s="132"/>
      <c r="W447" s="132"/>
      <c r="X447" s="132"/>
    </row>
    <row r="448" spans="1:24" x14ac:dyDescent="0.2">
      <c r="A448" s="132"/>
      <c r="B448" s="133"/>
      <c r="C448" s="76"/>
      <c r="D448" s="132"/>
      <c r="E448" s="132"/>
      <c r="F448" s="132"/>
      <c r="G448" s="132"/>
      <c r="H448" s="132"/>
      <c r="I448" s="132"/>
      <c r="J448" s="132"/>
      <c r="K448" s="132"/>
      <c r="L448" s="132"/>
      <c r="M448" s="132"/>
      <c r="N448" s="132"/>
      <c r="O448" s="132"/>
      <c r="P448" s="132"/>
      <c r="Q448" s="132"/>
      <c r="R448" s="132"/>
      <c r="S448" s="132"/>
      <c r="T448" s="132"/>
      <c r="U448" s="132"/>
      <c r="V448" s="132"/>
      <c r="W448" s="132"/>
      <c r="X448" s="132"/>
    </row>
    <row r="449" spans="1:24" x14ac:dyDescent="0.2">
      <c r="A449" s="132"/>
      <c r="B449" s="133"/>
      <c r="C449" s="76"/>
      <c r="D449" s="132"/>
      <c r="E449" s="132"/>
      <c r="F449" s="132"/>
      <c r="G449" s="132"/>
      <c r="H449" s="132"/>
      <c r="I449" s="132"/>
      <c r="J449" s="132"/>
      <c r="K449" s="132"/>
      <c r="L449" s="132"/>
      <c r="M449" s="132"/>
      <c r="N449" s="132"/>
      <c r="O449" s="132"/>
      <c r="P449" s="132"/>
      <c r="Q449" s="132"/>
      <c r="R449" s="132"/>
      <c r="S449" s="132"/>
      <c r="T449" s="132"/>
      <c r="U449" s="132"/>
      <c r="V449" s="132"/>
      <c r="W449" s="132"/>
      <c r="X449" s="132"/>
    </row>
    <row r="450" spans="1:24" x14ac:dyDescent="0.2">
      <c r="A450" s="132"/>
      <c r="B450" s="133"/>
      <c r="C450" s="76"/>
      <c r="D450" s="132"/>
      <c r="E450" s="132"/>
      <c r="F450" s="132"/>
      <c r="G450" s="132"/>
      <c r="H450" s="132"/>
      <c r="I450" s="132"/>
      <c r="J450" s="132"/>
      <c r="K450" s="132"/>
      <c r="L450" s="132"/>
      <c r="M450" s="132"/>
      <c r="N450" s="132"/>
      <c r="O450" s="132"/>
      <c r="P450" s="132"/>
      <c r="Q450" s="132"/>
      <c r="R450" s="132"/>
      <c r="S450" s="132"/>
      <c r="T450" s="132"/>
      <c r="U450" s="132"/>
      <c r="V450" s="132"/>
      <c r="W450" s="132"/>
      <c r="X450" s="132"/>
    </row>
    <row r="451" spans="1:24" x14ac:dyDescent="0.2">
      <c r="A451" s="132"/>
      <c r="B451" s="133"/>
      <c r="C451" s="76"/>
      <c r="D451" s="132"/>
      <c r="E451" s="132"/>
      <c r="F451" s="132"/>
      <c r="G451" s="132"/>
      <c r="H451" s="132"/>
      <c r="I451" s="132"/>
      <c r="J451" s="132"/>
      <c r="K451" s="132"/>
      <c r="L451" s="132"/>
      <c r="M451" s="132"/>
      <c r="N451" s="132"/>
      <c r="O451" s="132"/>
      <c r="P451" s="132"/>
      <c r="Q451" s="132"/>
      <c r="R451" s="132"/>
      <c r="S451" s="132"/>
      <c r="T451" s="132"/>
      <c r="U451" s="132"/>
      <c r="V451" s="132"/>
      <c r="W451" s="132"/>
      <c r="X451" s="132"/>
    </row>
    <row r="452" spans="1:24" x14ac:dyDescent="0.2">
      <c r="A452" s="132"/>
      <c r="B452" s="133"/>
      <c r="C452" s="76"/>
      <c r="D452" s="132"/>
      <c r="E452" s="132"/>
      <c r="F452" s="132"/>
      <c r="G452" s="132"/>
      <c r="H452" s="132"/>
      <c r="I452" s="132"/>
      <c r="J452" s="132"/>
      <c r="K452" s="132"/>
      <c r="L452" s="132"/>
      <c r="M452" s="132"/>
      <c r="N452" s="132"/>
      <c r="O452" s="132"/>
      <c r="P452" s="132"/>
      <c r="Q452" s="132"/>
      <c r="R452" s="132"/>
      <c r="S452" s="132"/>
      <c r="T452" s="132"/>
      <c r="U452" s="132"/>
      <c r="V452" s="132"/>
      <c r="W452" s="132"/>
      <c r="X452" s="132"/>
    </row>
    <row r="453" spans="1:24" x14ac:dyDescent="0.2">
      <c r="A453" s="132"/>
      <c r="B453" s="133"/>
      <c r="C453" s="76"/>
      <c r="D453" s="132"/>
      <c r="E453" s="132"/>
      <c r="F453" s="132"/>
      <c r="G453" s="132"/>
      <c r="H453" s="132"/>
      <c r="I453" s="132"/>
      <c r="J453" s="132"/>
      <c r="K453" s="132"/>
      <c r="L453" s="132"/>
      <c r="M453" s="132"/>
      <c r="N453" s="132"/>
      <c r="O453" s="132"/>
      <c r="P453" s="132"/>
      <c r="Q453" s="132"/>
      <c r="R453" s="132"/>
      <c r="S453" s="132"/>
      <c r="T453" s="132"/>
      <c r="U453" s="132"/>
      <c r="V453" s="132"/>
      <c r="W453" s="132"/>
      <c r="X453" s="132"/>
    </row>
    <row r="454" spans="1:24" x14ac:dyDescent="0.2">
      <c r="A454" s="132"/>
      <c r="B454" s="133"/>
      <c r="C454" s="76"/>
      <c r="D454" s="132"/>
      <c r="E454" s="132"/>
      <c r="F454" s="132"/>
      <c r="G454" s="132"/>
      <c r="H454" s="132"/>
      <c r="I454" s="132"/>
      <c r="J454" s="132"/>
      <c r="K454" s="132"/>
      <c r="L454" s="132"/>
      <c r="M454" s="132"/>
      <c r="N454" s="132"/>
      <c r="O454" s="132"/>
      <c r="P454" s="132"/>
      <c r="Q454" s="132"/>
      <c r="R454" s="132"/>
      <c r="S454" s="132"/>
      <c r="T454" s="132"/>
      <c r="U454" s="132"/>
      <c r="V454" s="132"/>
      <c r="W454" s="132"/>
      <c r="X454" s="132"/>
    </row>
    <row r="455" spans="1:24" x14ac:dyDescent="0.2">
      <c r="A455" s="132"/>
      <c r="B455" s="133"/>
      <c r="C455" s="76"/>
      <c r="D455" s="132"/>
      <c r="E455" s="132"/>
      <c r="F455" s="132"/>
      <c r="G455" s="132"/>
      <c r="H455" s="132"/>
      <c r="I455" s="132"/>
      <c r="J455" s="132"/>
      <c r="K455" s="132"/>
      <c r="L455" s="132"/>
      <c r="M455" s="132"/>
      <c r="N455" s="132"/>
      <c r="O455" s="132"/>
      <c r="P455" s="132"/>
      <c r="Q455" s="132"/>
      <c r="R455" s="132"/>
      <c r="S455" s="132"/>
      <c r="T455" s="132"/>
      <c r="U455" s="132"/>
      <c r="V455" s="132"/>
      <c r="W455" s="132"/>
      <c r="X455" s="132"/>
    </row>
    <row r="456" spans="1:24" x14ac:dyDescent="0.2">
      <c r="A456" s="132"/>
      <c r="B456" s="133"/>
      <c r="C456" s="76"/>
      <c r="D456" s="132"/>
      <c r="E456" s="132"/>
      <c r="F456" s="132"/>
      <c r="G456" s="132"/>
      <c r="H456" s="132"/>
      <c r="I456" s="132"/>
      <c r="J456" s="132"/>
      <c r="K456" s="132"/>
      <c r="L456" s="132"/>
      <c r="M456" s="132"/>
      <c r="N456" s="132"/>
      <c r="O456" s="132"/>
      <c r="P456" s="132"/>
      <c r="Q456" s="132"/>
      <c r="R456" s="132"/>
      <c r="S456" s="132"/>
      <c r="T456" s="132"/>
      <c r="U456" s="132"/>
      <c r="V456" s="132"/>
      <c r="W456" s="132"/>
      <c r="X456" s="132"/>
    </row>
    <row r="457" spans="1:24" x14ac:dyDescent="0.2">
      <c r="A457" s="132"/>
      <c r="B457" s="133"/>
      <c r="C457" s="76"/>
      <c r="D457" s="132"/>
      <c r="E457" s="132"/>
      <c r="F457" s="132"/>
      <c r="G457" s="132"/>
      <c r="H457" s="132"/>
      <c r="I457" s="132"/>
      <c r="J457" s="132"/>
      <c r="K457" s="132"/>
      <c r="L457" s="132"/>
      <c r="M457" s="132"/>
      <c r="N457" s="132"/>
      <c r="O457" s="132"/>
      <c r="P457" s="132"/>
      <c r="Q457" s="132"/>
      <c r="R457" s="132"/>
      <c r="S457" s="132"/>
      <c r="T457" s="132"/>
      <c r="U457" s="132"/>
      <c r="V457" s="132"/>
      <c r="W457" s="132"/>
      <c r="X457" s="132"/>
    </row>
    <row r="458" spans="1:24" x14ac:dyDescent="0.2">
      <c r="A458" s="132"/>
      <c r="B458" s="133"/>
      <c r="C458" s="76"/>
      <c r="D458" s="132"/>
      <c r="E458" s="132"/>
      <c r="F458" s="132"/>
      <c r="G458" s="132"/>
      <c r="H458" s="132"/>
      <c r="I458" s="132"/>
      <c r="J458" s="132"/>
      <c r="K458" s="132"/>
      <c r="L458" s="132"/>
      <c r="M458" s="132"/>
      <c r="N458" s="132"/>
      <c r="O458" s="132"/>
      <c r="P458" s="132"/>
      <c r="Q458" s="132"/>
      <c r="R458" s="132"/>
      <c r="S458" s="132"/>
      <c r="T458" s="132"/>
      <c r="U458" s="132"/>
      <c r="V458" s="132"/>
      <c r="W458" s="132"/>
      <c r="X458" s="132"/>
    </row>
    <row r="459" spans="1:24" x14ac:dyDescent="0.2">
      <c r="A459" s="132"/>
      <c r="B459" s="133"/>
      <c r="C459" s="76"/>
      <c r="D459" s="132"/>
      <c r="E459" s="132"/>
      <c r="F459" s="132"/>
      <c r="G459" s="132"/>
      <c r="H459" s="132"/>
      <c r="I459" s="132"/>
      <c r="J459" s="132"/>
      <c r="K459" s="132"/>
      <c r="L459" s="132"/>
      <c r="M459" s="132"/>
      <c r="N459" s="132"/>
      <c r="O459" s="132"/>
      <c r="P459" s="132"/>
      <c r="Q459" s="132"/>
      <c r="R459" s="132"/>
      <c r="S459" s="132"/>
      <c r="T459" s="132"/>
      <c r="U459" s="132"/>
      <c r="V459" s="132"/>
      <c r="W459" s="132"/>
      <c r="X459" s="132"/>
    </row>
    <row r="460" spans="1:24" x14ac:dyDescent="0.2">
      <c r="A460" s="132"/>
      <c r="B460" s="133"/>
      <c r="C460" s="76"/>
      <c r="D460" s="132"/>
      <c r="E460" s="132"/>
      <c r="F460" s="132"/>
      <c r="G460" s="132"/>
      <c r="H460" s="132"/>
      <c r="I460" s="132"/>
      <c r="J460" s="132"/>
      <c r="K460" s="132"/>
      <c r="L460" s="132"/>
      <c r="M460" s="132"/>
      <c r="N460" s="132"/>
      <c r="O460" s="132"/>
      <c r="P460" s="132"/>
      <c r="Q460" s="132"/>
      <c r="R460" s="132"/>
      <c r="S460" s="132"/>
      <c r="T460" s="132"/>
      <c r="U460" s="132"/>
      <c r="V460" s="132"/>
      <c r="W460" s="132"/>
      <c r="X460" s="132"/>
    </row>
    <row r="461" spans="1:24" x14ac:dyDescent="0.2">
      <c r="A461" s="132"/>
      <c r="B461" s="133"/>
      <c r="C461" s="76"/>
      <c r="D461" s="132"/>
      <c r="E461" s="132"/>
      <c r="F461" s="132"/>
      <c r="G461" s="132"/>
      <c r="H461" s="132"/>
      <c r="I461" s="132"/>
      <c r="J461" s="132"/>
      <c r="K461" s="132"/>
      <c r="L461" s="132"/>
      <c r="M461" s="132"/>
      <c r="N461" s="132"/>
      <c r="O461" s="132"/>
      <c r="P461" s="132"/>
      <c r="Q461" s="132"/>
      <c r="R461" s="132"/>
      <c r="S461" s="132"/>
      <c r="T461" s="132"/>
      <c r="U461" s="132"/>
      <c r="V461" s="132"/>
      <c r="W461" s="132"/>
      <c r="X461" s="132"/>
    </row>
    <row r="462" spans="1:24" x14ac:dyDescent="0.2">
      <c r="A462" s="132"/>
      <c r="B462" s="133"/>
      <c r="C462" s="76"/>
      <c r="D462" s="132"/>
      <c r="E462" s="132"/>
      <c r="F462" s="132"/>
      <c r="G462" s="132"/>
      <c r="H462" s="132"/>
      <c r="I462" s="132"/>
      <c r="J462" s="132"/>
      <c r="K462" s="132"/>
      <c r="L462" s="132"/>
      <c r="M462" s="132"/>
      <c r="N462" s="132"/>
      <c r="O462" s="132"/>
      <c r="P462" s="132"/>
      <c r="Q462" s="132"/>
      <c r="R462" s="132"/>
      <c r="S462" s="132"/>
      <c r="T462" s="132"/>
      <c r="U462" s="132"/>
      <c r="V462" s="132"/>
      <c r="W462" s="132"/>
      <c r="X462" s="132"/>
    </row>
    <row r="463" spans="1:24" x14ac:dyDescent="0.2">
      <c r="A463" s="132"/>
      <c r="B463" s="133"/>
      <c r="C463" s="76"/>
      <c r="D463" s="132"/>
      <c r="E463" s="132"/>
      <c r="F463" s="132"/>
      <c r="G463" s="132"/>
      <c r="H463" s="132"/>
      <c r="I463" s="132"/>
      <c r="J463" s="132"/>
      <c r="K463" s="132"/>
      <c r="L463" s="132"/>
      <c r="M463" s="132"/>
      <c r="N463" s="132"/>
      <c r="O463" s="132"/>
      <c r="P463" s="132"/>
      <c r="Q463" s="132"/>
      <c r="R463" s="132"/>
      <c r="S463" s="132"/>
      <c r="T463" s="132"/>
      <c r="U463" s="132"/>
      <c r="V463" s="132"/>
      <c r="W463" s="132"/>
      <c r="X463" s="132"/>
    </row>
    <row r="464" spans="1:24" x14ac:dyDescent="0.2">
      <c r="A464" s="132"/>
      <c r="B464" s="133"/>
      <c r="C464" s="76"/>
      <c r="D464" s="132"/>
      <c r="E464" s="132"/>
      <c r="F464" s="132"/>
      <c r="G464" s="132"/>
      <c r="H464" s="132"/>
      <c r="I464" s="132"/>
      <c r="J464" s="132"/>
      <c r="K464" s="132"/>
      <c r="L464" s="132"/>
      <c r="M464" s="132"/>
      <c r="N464" s="132"/>
      <c r="O464" s="132"/>
      <c r="P464" s="132"/>
      <c r="Q464" s="132"/>
      <c r="R464" s="132"/>
      <c r="S464" s="132"/>
      <c r="T464" s="132"/>
      <c r="U464" s="132"/>
      <c r="V464" s="132"/>
      <c r="W464" s="132"/>
      <c r="X464" s="132"/>
    </row>
    <row r="465" spans="1:24" x14ac:dyDescent="0.2">
      <c r="A465" s="132"/>
      <c r="B465" s="133"/>
      <c r="C465" s="76"/>
      <c r="D465" s="132"/>
      <c r="E465" s="132"/>
      <c r="F465" s="132"/>
      <c r="G465" s="132"/>
      <c r="H465" s="132"/>
      <c r="I465" s="132"/>
      <c r="J465" s="132"/>
      <c r="K465" s="132"/>
      <c r="L465" s="132"/>
      <c r="M465" s="132"/>
      <c r="N465" s="132"/>
      <c r="O465" s="132"/>
      <c r="P465" s="132"/>
      <c r="Q465" s="132"/>
      <c r="R465" s="132"/>
      <c r="S465" s="132"/>
      <c r="T465" s="132"/>
      <c r="U465" s="132"/>
      <c r="V465" s="132"/>
      <c r="W465" s="132"/>
      <c r="X465" s="132"/>
    </row>
    <row r="466" spans="1:24" x14ac:dyDescent="0.2">
      <c r="A466" s="132"/>
      <c r="B466" s="133"/>
      <c r="C466" s="76"/>
      <c r="D466" s="132"/>
      <c r="E466" s="132"/>
      <c r="F466" s="132"/>
      <c r="G466" s="132"/>
      <c r="H466" s="132"/>
      <c r="I466" s="132"/>
      <c r="J466" s="132"/>
      <c r="K466" s="132"/>
      <c r="L466" s="132"/>
      <c r="M466" s="132"/>
      <c r="N466" s="132"/>
      <c r="O466" s="132"/>
      <c r="P466" s="132"/>
      <c r="Q466" s="132"/>
      <c r="R466" s="132"/>
      <c r="S466" s="132"/>
      <c r="T466" s="132"/>
      <c r="U466" s="132"/>
      <c r="V466" s="132"/>
      <c r="W466" s="132"/>
      <c r="X466" s="132"/>
    </row>
    <row r="467" spans="1:24" x14ac:dyDescent="0.2">
      <c r="A467" s="132"/>
      <c r="B467" s="133"/>
      <c r="C467" s="76"/>
      <c r="D467" s="132"/>
      <c r="E467" s="132"/>
      <c r="F467" s="132"/>
      <c r="G467" s="132"/>
      <c r="H467" s="132"/>
      <c r="I467" s="132"/>
      <c r="J467" s="132"/>
      <c r="K467" s="132"/>
      <c r="L467" s="132"/>
      <c r="M467" s="132"/>
      <c r="N467" s="132"/>
      <c r="O467" s="132"/>
      <c r="P467" s="132"/>
      <c r="Q467" s="132"/>
      <c r="R467" s="132"/>
      <c r="S467" s="132"/>
      <c r="T467" s="132"/>
      <c r="U467" s="132"/>
      <c r="V467" s="132"/>
      <c r="W467" s="132"/>
      <c r="X467" s="132"/>
    </row>
    <row r="468" spans="1:24" x14ac:dyDescent="0.2">
      <c r="A468" s="132"/>
      <c r="B468" s="133"/>
      <c r="C468" s="76"/>
      <c r="D468" s="132"/>
      <c r="E468" s="132"/>
      <c r="F468" s="132"/>
      <c r="G468" s="132"/>
      <c r="H468" s="132"/>
      <c r="I468" s="132"/>
      <c r="J468" s="132"/>
      <c r="K468" s="132"/>
      <c r="L468" s="132"/>
      <c r="M468" s="132"/>
      <c r="N468" s="132"/>
      <c r="O468" s="132"/>
      <c r="P468" s="132"/>
      <c r="Q468" s="132"/>
      <c r="R468" s="132"/>
      <c r="S468" s="132"/>
      <c r="T468" s="132"/>
      <c r="U468" s="132"/>
      <c r="V468" s="132"/>
      <c r="W468" s="132"/>
      <c r="X468" s="132"/>
    </row>
    <row r="469" spans="1:24" x14ac:dyDescent="0.2">
      <c r="A469" s="132"/>
      <c r="B469" s="133"/>
      <c r="C469" s="76"/>
      <c r="D469" s="132"/>
      <c r="E469" s="132"/>
      <c r="F469" s="132"/>
      <c r="G469" s="132"/>
      <c r="H469" s="132"/>
      <c r="I469" s="132"/>
      <c r="J469" s="132"/>
      <c r="K469" s="132"/>
      <c r="L469" s="132"/>
      <c r="M469" s="132"/>
      <c r="N469" s="132"/>
      <c r="O469" s="132"/>
      <c r="P469" s="132"/>
      <c r="Q469" s="132"/>
      <c r="R469" s="132"/>
      <c r="S469" s="132"/>
      <c r="T469" s="132"/>
      <c r="U469" s="132"/>
      <c r="V469" s="132"/>
      <c r="W469" s="132"/>
      <c r="X469" s="132"/>
    </row>
    <row r="470" spans="1:24" x14ac:dyDescent="0.2">
      <c r="A470" s="132"/>
      <c r="B470" s="133"/>
      <c r="C470" s="76"/>
      <c r="D470" s="132"/>
      <c r="E470" s="132"/>
      <c r="F470" s="132"/>
      <c r="G470" s="132"/>
      <c r="H470" s="132"/>
      <c r="I470" s="132"/>
      <c r="J470" s="132"/>
      <c r="K470" s="132"/>
      <c r="L470" s="132"/>
      <c r="M470" s="132"/>
      <c r="N470" s="132"/>
      <c r="O470" s="132"/>
      <c r="P470" s="132"/>
      <c r="Q470" s="132"/>
      <c r="R470" s="132"/>
      <c r="S470" s="132"/>
      <c r="T470" s="132"/>
      <c r="U470" s="132"/>
      <c r="V470" s="132"/>
      <c r="W470" s="132"/>
      <c r="X470" s="132"/>
    </row>
    <row r="471" spans="1:24" x14ac:dyDescent="0.2">
      <c r="A471" s="132"/>
      <c r="B471" s="133"/>
      <c r="C471" s="76"/>
      <c r="D471" s="132"/>
      <c r="E471" s="132"/>
      <c r="F471" s="132"/>
      <c r="G471" s="132"/>
      <c r="H471" s="132"/>
      <c r="I471" s="132"/>
      <c r="J471" s="132"/>
      <c r="K471" s="132"/>
      <c r="L471" s="132"/>
      <c r="M471" s="132"/>
      <c r="N471" s="132"/>
      <c r="O471" s="132"/>
      <c r="P471" s="132"/>
      <c r="Q471" s="132"/>
      <c r="R471" s="132"/>
      <c r="S471" s="132"/>
      <c r="T471" s="132"/>
      <c r="U471" s="132"/>
      <c r="V471" s="132"/>
      <c r="W471" s="132"/>
      <c r="X471" s="132"/>
    </row>
    <row r="472" spans="1:24" x14ac:dyDescent="0.2">
      <c r="A472" s="132"/>
      <c r="B472" s="133"/>
      <c r="C472" s="76"/>
      <c r="D472" s="132"/>
      <c r="E472" s="132"/>
      <c r="F472" s="132"/>
      <c r="G472" s="132"/>
      <c r="H472" s="132"/>
      <c r="I472" s="132"/>
      <c r="J472" s="132"/>
      <c r="K472" s="132"/>
      <c r="L472" s="132"/>
      <c r="M472" s="132"/>
      <c r="N472" s="132"/>
      <c r="O472" s="132"/>
      <c r="P472" s="132"/>
      <c r="Q472" s="132"/>
      <c r="R472" s="132"/>
      <c r="S472" s="132"/>
      <c r="T472" s="132"/>
      <c r="U472" s="132"/>
      <c r="V472" s="132"/>
      <c r="W472" s="132"/>
      <c r="X472" s="132"/>
    </row>
    <row r="473" spans="1:24" x14ac:dyDescent="0.2">
      <c r="A473" s="132"/>
      <c r="B473" s="133"/>
      <c r="C473" s="76"/>
      <c r="D473" s="132"/>
      <c r="E473" s="132"/>
      <c r="F473" s="132"/>
      <c r="G473" s="132"/>
      <c r="H473" s="132"/>
      <c r="I473" s="132"/>
      <c r="J473" s="132"/>
      <c r="K473" s="132"/>
      <c r="L473" s="132"/>
      <c r="M473" s="132"/>
      <c r="N473" s="132"/>
      <c r="O473" s="132"/>
      <c r="P473" s="132"/>
      <c r="Q473" s="132"/>
      <c r="R473" s="132"/>
      <c r="S473" s="132"/>
      <c r="T473" s="132"/>
      <c r="U473" s="132"/>
      <c r="V473" s="132"/>
      <c r="W473" s="132"/>
      <c r="X473" s="132"/>
    </row>
    <row r="474" spans="1:24" x14ac:dyDescent="0.2">
      <c r="A474" s="132"/>
      <c r="B474" s="133"/>
      <c r="C474" s="76"/>
      <c r="D474" s="132"/>
      <c r="E474" s="132"/>
      <c r="F474" s="132"/>
      <c r="G474" s="132"/>
      <c r="H474" s="132"/>
      <c r="I474" s="132"/>
      <c r="J474" s="132"/>
      <c r="K474" s="132"/>
      <c r="L474" s="132"/>
      <c r="M474" s="132"/>
      <c r="N474" s="132"/>
      <c r="O474" s="132"/>
      <c r="P474" s="132"/>
      <c r="Q474" s="132"/>
      <c r="R474" s="132"/>
      <c r="S474" s="132"/>
      <c r="T474" s="132"/>
      <c r="U474" s="132"/>
      <c r="V474" s="132"/>
      <c r="W474" s="132"/>
      <c r="X474" s="132"/>
    </row>
    <row r="475" spans="1:24" x14ac:dyDescent="0.2">
      <c r="A475" s="132"/>
      <c r="B475" s="133"/>
      <c r="C475" s="76"/>
      <c r="D475" s="132"/>
      <c r="E475" s="132"/>
      <c r="F475" s="132"/>
      <c r="G475" s="132"/>
      <c r="H475" s="132"/>
      <c r="I475" s="132"/>
      <c r="J475" s="132"/>
      <c r="K475" s="132"/>
      <c r="L475" s="132"/>
      <c r="M475" s="132"/>
      <c r="N475" s="132"/>
      <c r="O475" s="132"/>
      <c r="P475" s="132"/>
      <c r="Q475" s="132"/>
      <c r="R475" s="132"/>
      <c r="S475" s="132"/>
      <c r="T475" s="132"/>
      <c r="U475" s="132"/>
      <c r="V475" s="132"/>
      <c r="W475" s="132"/>
      <c r="X475" s="132"/>
    </row>
    <row r="476" spans="1:24" x14ac:dyDescent="0.2">
      <c r="A476" s="132"/>
      <c r="B476" s="133"/>
      <c r="C476" s="76"/>
      <c r="D476" s="132"/>
      <c r="E476" s="132"/>
      <c r="F476" s="132"/>
      <c r="G476" s="132"/>
      <c r="H476" s="132"/>
      <c r="I476" s="132"/>
      <c r="J476" s="132"/>
      <c r="K476" s="132"/>
      <c r="L476" s="132"/>
      <c r="M476" s="132"/>
      <c r="N476" s="132"/>
      <c r="O476" s="132"/>
      <c r="P476" s="132"/>
      <c r="Q476" s="132"/>
      <c r="R476" s="132"/>
      <c r="S476" s="132"/>
      <c r="T476" s="132"/>
      <c r="U476" s="132"/>
      <c r="V476" s="132"/>
      <c r="W476" s="132"/>
      <c r="X476" s="132"/>
    </row>
    <row r="477" spans="1:24" x14ac:dyDescent="0.2">
      <c r="A477" s="132"/>
      <c r="B477" s="133"/>
      <c r="C477" s="76"/>
      <c r="D477" s="132"/>
      <c r="E477" s="132"/>
      <c r="F477" s="132"/>
      <c r="G477" s="132"/>
      <c r="H477" s="132"/>
      <c r="I477" s="132"/>
      <c r="J477" s="132"/>
      <c r="K477" s="132"/>
      <c r="L477" s="132"/>
      <c r="M477" s="132"/>
      <c r="N477" s="132"/>
      <c r="O477" s="132"/>
      <c r="P477" s="132"/>
      <c r="Q477" s="132"/>
      <c r="R477" s="132"/>
      <c r="S477" s="132"/>
      <c r="T477" s="132"/>
      <c r="U477" s="132"/>
      <c r="V477" s="132"/>
      <c r="W477" s="132"/>
      <c r="X477" s="132"/>
    </row>
    <row r="478" spans="1:24" x14ac:dyDescent="0.2">
      <c r="A478" s="132"/>
      <c r="B478" s="133"/>
      <c r="C478" s="76"/>
      <c r="D478" s="132"/>
      <c r="E478" s="132"/>
      <c r="F478" s="132"/>
      <c r="G478" s="132"/>
      <c r="H478" s="132"/>
      <c r="I478" s="132"/>
      <c r="J478" s="132"/>
      <c r="K478" s="132"/>
      <c r="L478" s="132"/>
      <c r="M478" s="132"/>
      <c r="N478" s="132"/>
      <c r="O478" s="132"/>
      <c r="P478" s="132"/>
      <c r="Q478" s="132"/>
      <c r="R478" s="132"/>
      <c r="S478" s="132"/>
      <c r="T478" s="132"/>
      <c r="U478" s="132"/>
      <c r="V478" s="132"/>
      <c r="W478" s="132"/>
      <c r="X478" s="132"/>
    </row>
    <row r="479" spans="1:24" x14ac:dyDescent="0.2">
      <c r="A479" s="132"/>
      <c r="B479" s="133"/>
      <c r="C479" s="76"/>
      <c r="D479" s="132"/>
      <c r="E479" s="132"/>
      <c r="F479" s="132"/>
      <c r="G479" s="132"/>
      <c r="H479" s="132"/>
      <c r="I479" s="132"/>
      <c r="J479" s="132"/>
      <c r="K479" s="132"/>
      <c r="L479" s="132"/>
      <c r="M479" s="132"/>
      <c r="N479" s="132"/>
      <c r="O479" s="132"/>
      <c r="P479" s="132"/>
      <c r="Q479" s="132"/>
      <c r="R479" s="132"/>
      <c r="S479" s="132"/>
      <c r="T479" s="132"/>
      <c r="U479" s="132"/>
      <c r="V479" s="132"/>
      <c r="W479" s="132"/>
      <c r="X479" s="132"/>
    </row>
    <row r="480" spans="1:24" x14ac:dyDescent="0.2">
      <c r="A480" s="132"/>
      <c r="B480" s="133"/>
      <c r="C480" s="76"/>
      <c r="D480" s="132"/>
      <c r="E480" s="132"/>
      <c r="F480" s="132"/>
      <c r="G480" s="132"/>
      <c r="H480" s="132"/>
      <c r="I480" s="132"/>
      <c r="J480" s="132"/>
      <c r="K480" s="132"/>
      <c r="L480" s="132"/>
      <c r="M480" s="132"/>
      <c r="N480" s="132"/>
      <c r="O480" s="132"/>
      <c r="P480" s="132"/>
      <c r="Q480" s="132"/>
      <c r="R480" s="132"/>
      <c r="S480" s="132"/>
      <c r="T480" s="132"/>
      <c r="U480" s="132"/>
      <c r="V480" s="132"/>
      <c r="W480" s="132"/>
      <c r="X480" s="132"/>
    </row>
    <row r="481" spans="1:24" x14ac:dyDescent="0.2">
      <c r="A481" s="132"/>
      <c r="B481" s="133"/>
      <c r="C481" s="76"/>
      <c r="D481" s="132"/>
      <c r="E481" s="132"/>
      <c r="F481" s="132"/>
      <c r="G481" s="132"/>
      <c r="H481" s="132"/>
      <c r="I481" s="132"/>
      <c r="J481" s="132"/>
      <c r="K481" s="132"/>
      <c r="L481" s="132"/>
      <c r="M481" s="132"/>
      <c r="N481" s="132"/>
      <c r="O481" s="132"/>
      <c r="P481" s="132"/>
      <c r="Q481" s="132"/>
      <c r="R481" s="132"/>
      <c r="S481" s="132"/>
      <c r="T481" s="132"/>
      <c r="U481" s="132"/>
      <c r="V481" s="132"/>
      <c r="W481" s="132"/>
      <c r="X481" s="132"/>
    </row>
    <row r="482" spans="1:24" x14ac:dyDescent="0.2">
      <c r="A482" s="132"/>
      <c r="B482" s="133"/>
      <c r="C482" s="76"/>
      <c r="D482" s="132"/>
      <c r="E482" s="132"/>
      <c r="F482" s="132"/>
      <c r="G482" s="132"/>
      <c r="H482" s="132"/>
      <c r="I482" s="132"/>
      <c r="J482" s="132"/>
      <c r="K482" s="132"/>
      <c r="L482" s="132"/>
      <c r="M482" s="132"/>
      <c r="N482" s="132"/>
      <c r="O482" s="132"/>
      <c r="P482" s="132"/>
      <c r="Q482" s="132"/>
      <c r="R482" s="132"/>
      <c r="S482" s="132"/>
      <c r="T482" s="132"/>
      <c r="U482" s="132"/>
      <c r="V482" s="132"/>
      <c r="W482" s="132"/>
      <c r="X482" s="132"/>
    </row>
    <row r="483" spans="1:24" x14ac:dyDescent="0.2">
      <c r="A483" s="132"/>
      <c r="B483" s="133"/>
      <c r="C483" s="76"/>
      <c r="D483" s="132"/>
      <c r="E483" s="132"/>
      <c r="F483" s="132"/>
      <c r="G483" s="132"/>
      <c r="H483" s="132"/>
      <c r="I483" s="132"/>
      <c r="J483" s="132"/>
      <c r="K483" s="132"/>
      <c r="L483" s="132"/>
      <c r="M483" s="132"/>
      <c r="N483" s="132"/>
      <c r="O483" s="132"/>
      <c r="P483" s="132"/>
      <c r="Q483" s="132"/>
      <c r="R483" s="132"/>
      <c r="S483" s="132"/>
      <c r="T483" s="132"/>
      <c r="U483" s="132"/>
      <c r="V483" s="132"/>
      <c r="W483" s="132"/>
      <c r="X483" s="132"/>
    </row>
    <row r="484" spans="1:24" x14ac:dyDescent="0.2">
      <c r="A484" s="132"/>
      <c r="B484" s="133"/>
      <c r="C484" s="76"/>
      <c r="D484" s="132"/>
      <c r="E484" s="132"/>
      <c r="F484" s="132"/>
      <c r="G484" s="132"/>
      <c r="H484" s="132"/>
      <c r="I484" s="132"/>
      <c r="J484" s="132"/>
      <c r="K484" s="132"/>
      <c r="L484" s="132"/>
      <c r="M484" s="132"/>
      <c r="N484" s="132"/>
      <c r="O484" s="132"/>
      <c r="P484" s="132"/>
      <c r="Q484" s="132"/>
      <c r="R484" s="132"/>
      <c r="S484" s="132"/>
      <c r="T484" s="132"/>
      <c r="U484" s="132"/>
      <c r="V484" s="132"/>
      <c r="W484" s="132"/>
      <c r="X484" s="132"/>
    </row>
    <row r="485" spans="1:24" x14ac:dyDescent="0.2">
      <c r="A485" s="132"/>
      <c r="B485" s="133"/>
      <c r="C485" s="76"/>
      <c r="D485" s="132"/>
      <c r="E485" s="132"/>
      <c r="F485" s="132"/>
      <c r="G485" s="132"/>
      <c r="H485" s="132"/>
      <c r="I485" s="132"/>
      <c r="J485" s="132"/>
      <c r="K485" s="132"/>
      <c r="L485" s="132"/>
      <c r="M485" s="132"/>
      <c r="N485" s="132"/>
      <c r="O485" s="132"/>
      <c r="P485" s="132"/>
      <c r="Q485" s="132"/>
      <c r="R485" s="132"/>
      <c r="S485" s="132"/>
      <c r="T485" s="132"/>
      <c r="U485" s="132"/>
      <c r="V485" s="132"/>
      <c r="W485" s="132"/>
      <c r="X485" s="132"/>
    </row>
    <row r="486" spans="1:24" x14ac:dyDescent="0.2">
      <c r="A486" s="132"/>
      <c r="B486" s="133"/>
      <c r="C486" s="76"/>
      <c r="D486" s="132"/>
      <c r="E486" s="132"/>
      <c r="F486" s="132"/>
      <c r="G486" s="132"/>
      <c r="H486" s="132"/>
      <c r="I486" s="132"/>
      <c r="J486" s="132"/>
      <c r="K486" s="132"/>
      <c r="L486" s="132"/>
      <c r="M486" s="132"/>
      <c r="N486" s="132"/>
      <c r="O486" s="132"/>
      <c r="P486" s="132"/>
      <c r="Q486" s="132"/>
      <c r="R486" s="132"/>
      <c r="S486" s="132"/>
      <c r="T486" s="132"/>
      <c r="U486" s="132"/>
      <c r="V486" s="132"/>
      <c r="W486" s="132"/>
      <c r="X486" s="132"/>
    </row>
    <row r="487" spans="1:24" x14ac:dyDescent="0.2">
      <c r="A487" s="132"/>
      <c r="B487" s="133"/>
      <c r="C487" s="76"/>
      <c r="D487" s="132"/>
      <c r="E487" s="132"/>
      <c r="F487" s="132"/>
      <c r="G487" s="132"/>
      <c r="H487" s="132"/>
      <c r="I487" s="132"/>
      <c r="J487" s="132"/>
      <c r="K487" s="132"/>
      <c r="L487" s="132"/>
      <c r="M487" s="132"/>
      <c r="N487" s="132"/>
      <c r="O487" s="132"/>
      <c r="P487" s="132"/>
      <c r="Q487" s="132"/>
      <c r="R487" s="132"/>
      <c r="S487" s="132"/>
      <c r="T487" s="132"/>
      <c r="U487" s="132"/>
      <c r="V487" s="132"/>
      <c r="W487" s="132"/>
      <c r="X487" s="132"/>
    </row>
    <row r="488" spans="1:24" x14ac:dyDescent="0.2">
      <c r="A488" s="132"/>
      <c r="B488" s="133"/>
      <c r="C488" s="76"/>
      <c r="D488" s="132"/>
      <c r="E488" s="132"/>
      <c r="F488" s="132"/>
      <c r="G488" s="132"/>
      <c r="H488" s="132"/>
      <c r="I488" s="132"/>
      <c r="J488" s="132"/>
      <c r="K488" s="132"/>
      <c r="L488" s="132"/>
      <c r="M488" s="132"/>
      <c r="N488" s="132"/>
      <c r="O488" s="132"/>
      <c r="P488" s="132"/>
      <c r="Q488" s="132"/>
      <c r="R488" s="132"/>
      <c r="S488" s="132"/>
      <c r="T488" s="132"/>
      <c r="U488" s="132"/>
      <c r="V488" s="132"/>
      <c r="W488" s="132"/>
      <c r="X488" s="132"/>
    </row>
    <row r="489" spans="1:24" x14ac:dyDescent="0.2">
      <c r="A489" s="132"/>
      <c r="B489" s="133"/>
      <c r="C489" s="76"/>
      <c r="D489" s="132"/>
      <c r="E489" s="132"/>
      <c r="F489" s="132"/>
      <c r="G489" s="132"/>
      <c r="H489" s="132"/>
      <c r="I489" s="132"/>
      <c r="J489" s="132"/>
      <c r="K489" s="132"/>
      <c r="L489" s="132"/>
      <c r="M489" s="132"/>
      <c r="N489" s="132"/>
      <c r="O489" s="132"/>
      <c r="P489" s="132"/>
      <c r="Q489" s="132"/>
      <c r="R489" s="132"/>
      <c r="S489" s="132"/>
      <c r="T489" s="132"/>
      <c r="U489" s="132"/>
      <c r="V489" s="132"/>
      <c r="W489" s="132"/>
      <c r="X489" s="132"/>
    </row>
    <row r="490" spans="1:24" x14ac:dyDescent="0.2">
      <c r="A490" s="132"/>
      <c r="B490" s="133"/>
      <c r="C490" s="76"/>
      <c r="D490" s="132"/>
      <c r="E490" s="132"/>
      <c r="F490" s="132"/>
      <c r="G490" s="132"/>
      <c r="H490" s="132"/>
      <c r="I490" s="132"/>
      <c r="J490" s="132"/>
      <c r="K490" s="132"/>
      <c r="L490" s="132"/>
      <c r="M490" s="132"/>
      <c r="N490" s="132"/>
      <c r="O490" s="132"/>
      <c r="P490" s="132"/>
      <c r="Q490" s="132"/>
      <c r="R490" s="132"/>
      <c r="S490" s="132"/>
      <c r="T490" s="132"/>
      <c r="U490" s="132"/>
      <c r="V490" s="132"/>
      <c r="W490" s="132"/>
      <c r="X490" s="132"/>
    </row>
    <row r="491" spans="1:24" x14ac:dyDescent="0.2">
      <c r="A491" s="132"/>
      <c r="B491" s="133"/>
      <c r="C491" s="76"/>
      <c r="D491" s="132"/>
      <c r="E491" s="132"/>
      <c r="F491" s="132"/>
      <c r="G491" s="132"/>
      <c r="H491" s="132"/>
      <c r="I491" s="132"/>
      <c r="J491" s="132"/>
      <c r="K491" s="132"/>
      <c r="L491" s="132"/>
      <c r="M491" s="132"/>
      <c r="N491" s="132"/>
      <c r="O491" s="132"/>
      <c r="P491" s="132"/>
      <c r="Q491" s="132"/>
      <c r="R491" s="132"/>
      <c r="S491" s="132"/>
      <c r="T491" s="132"/>
      <c r="U491" s="132"/>
      <c r="V491" s="132"/>
      <c r="W491" s="132"/>
      <c r="X491" s="132"/>
    </row>
    <row r="492" spans="1:24" x14ac:dyDescent="0.2">
      <c r="A492" s="132"/>
      <c r="B492" s="133"/>
      <c r="C492" s="76"/>
      <c r="D492" s="132"/>
      <c r="E492" s="132"/>
      <c r="F492" s="132"/>
      <c r="G492" s="132"/>
      <c r="H492" s="132"/>
      <c r="I492" s="132"/>
      <c r="J492" s="132"/>
      <c r="K492" s="132"/>
      <c r="L492" s="132"/>
      <c r="M492" s="132"/>
      <c r="N492" s="132"/>
      <c r="O492" s="132"/>
      <c r="P492" s="132"/>
      <c r="Q492" s="132"/>
      <c r="R492" s="132"/>
      <c r="S492" s="132"/>
      <c r="T492" s="132"/>
      <c r="U492" s="132"/>
      <c r="V492" s="132"/>
      <c r="W492" s="132"/>
      <c r="X492" s="132"/>
    </row>
    <row r="493" spans="1:24" x14ac:dyDescent="0.2">
      <c r="A493" s="132"/>
      <c r="B493" s="133"/>
      <c r="C493" s="76"/>
      <c r="D493" s="132"/>
      <c r="E493" s="132"/>
      <c r="F493" s="132"/>
      <c r="G493" s="132"/>
      <c r="H493" s="132"/>
      <c r="I493" s="132"/>
      <c r="J493" s="132"/>
      <c r="K493" s="132"/>
      <c r="L493" s="132"/>
      <c r="M493" s="132"/>
      <c r="N493" s="132"/>
      <c r="O493" s="132"/>
      <c r="P493" s="132"/>
      <c r="Q493" s="132"/>
      <c r="R493" s="132"/>
      <c r="S493" s="132"/>
      <c r="T493" s="132"/>
      <c r="U493" s="132"/>
      <c r="V493" s="132"/>
      <c r="W493" s="132"/>
      <c r="X493" s="132"/>
    </row>
    <row r="494" spans="1:24" x14ac:dyDescent="0.2">
      <c r="A494" s="132"/>
      <c r="B494" s="133"/>
      <c r="C494" s="76"/>
      <c r="D494" s="132"/>
      <c r="E494" s="132"/>
      <c r="F494" s="132"/>
      <c r="G494" s="132"/>
      <c r="H494" s="132"/>
      <c r="I494" s="132"/>
      <c r="J494" s="132"/>
      <c r="K494" s="132"/>
      <c r="L494" s="132"/>
      <c r="M494" s="132"/>
      <c r="N494" s="132"/>
      <c r="O494" s="132"/>
      <c r="P494" s="132"/>
      <c r="Q494" s="132"/>
      <c r="R494" s="132"/>
      <c r="S494" s="132"/>
      <c r="T494" s="132"/>
      <c r="U494" s="132"/>
      <c r="V494" s="132"/>
      <c r="W494" s="132"/>
      <c r="X494" s="132"/>
    </row>
    <row r="495" spans="1:24" x14ac:dyDescent="0.2">
      <c r="A495" s="132"/>
      <c r="B495" s="133"/>
      <c r="C495" s="76"/>
      <c r="D495" s="132"/>
      <c r="E495" s="132"/>
      <c r="F495" s="132"/>
      <c r="G495" s="132"/>
      <c r="H495" s="132"/>
      <c r="I495" s="132"/>
      <c r="J495" s="132"/>
      <c r="K495" s="132"/>
      <c r="L495" s="132"/>
      <c r="M495" s="132"/>
      <c r="N495" s="132"/>
      <c r="O495" s="132"/>
      <c r="P495" s="132"/>
      <c r="Q495" s="132"/>
      <c r="R495" s="132"/>
      <c r="S495" s="132"/>
      <c r="T495" s="132"/>
      <c r="U495" s="132"/>
      <c r="V495" s="132"/>
      <c r="W495" s="132"/>
      <c r="X495" s="132"/>
    </row>
    <row r="496" spans="1:24" x14ac:dyDescent="0.2">
      <c r="A496" s="132"/>
      <c r="B496" s="133"/>
      <c r="C496" s="76"/>
      <c r="D496" s="132"/>
      <c r="E496" s="132"/>
      <c r="F496" s="132"/>
      <c r="G496" s="132"/>
      <c r="H496" s="132"/>
      <c r="I496" s="132"/>
      <c r="J496" s="132"/>
      <c r="K496" s="132"/>
      <c r="L496" s="132"/>
      <c r="M496" s="132"/>
      <c r="N496" s="132"/>
      <c r="O496" s="132"/>
      <c r="P496" s="132"/>
      <c r="Q496" s="132"/>
      <c r="R496" s="132"/>
      <c r="S496" s="132"/>
      <c r="T496" s="132"/>
      <c r="U496" s="132"/>
      <c r="V496" s="132"/>
      <c r="W496" s="132"/>
      <c r="X496" s="132"/>
    </row>
    <row r="497" spans="1:24" x14ac:dyDescent="0.2">
      <c r="A497" s="132"/>
      <c r="B497" s="133"/>
      <c r="C497" s="76"/>
      <c r="D497" s="132"/>
      <c r="E497" s="132"/>
      <c r="F497" s="132"/>
      <c r="G497" s="132"/>
      <c r="H497" s="132"/>
      <c r="I497" s="132"/>
      <c r="J497" s="132"/>
      <c r="K497" s="132"/>
      <c r="L497" s="132"/>
      <c r="M497" s="132"/>
      <c r="N497" s="132"/>
      <c r="O497" s="132"/>
      <c r="P497" s="132"/>
      <c r="Q497" s="132"/>
      <c r="R497" s="132"/>
      <c r="S497" s="132"/>
      <c r="T497" s="132"/>
      <c r="U497" s="132"/>
      <c r="V497" s="132"/>
      <c r="W497" s="132"/>
      <c r="X497" s="132"/>
    </row>
    <row r="498" spans="1:24" x14ac:dyDescent="0.2">
      <c r="A498" s="132"/>
      <c r="B498" s="133"/>
      <c r="C498" s="76"/>
      <c r="D498" s="132"/>
      <c r="E498" s="132"/>
      <c r="F498" s="132"/>
      <c r="G498" s="132"/>
      <c r="H498" s="132"/>
      <c r="I498" s="132"/>
      <c r="J498" s="132"/>
      <c r="K498" s="132"/>
      <c r="L498" s="132"/>
      <c r="M498" s="132"/>
      <c r="N498" s="132"/>
      <c r="O498" s="132"/>
      <c r="P498" s="132"/>
      <c r="Q498" s="132"/>
      <c r="R498" s="132"/>
      <c r="S498" s="132"/>
      <c r="T498" s="132"/>
      <c r="U498" s="132"/>
      <c r="V498" s="132"/>
      <c r="W498" s="132"/>
      <c r="X498" s="132"/>
    </row>
    <row r="499" spans="1:24" x14ac:dyDescent="0.2">
      <c r="A499" s="132"/>
      <c r="B499" s="133"/>
      <c r="C499" s="76"/>
      <c r="D499" s="132"/>
      <c r="E499" s="132"/>
      <c r="F499" s="132"/>
      <c r="G499" s="132"/>
      <c r="H499" s="132"/>
      <c r="I499" s="132"/>
      <c r="J499" s="132"/>
      <c r="K499" s="132"/>
      <c r="L499" s="132"/>
      <c r="M499" s="132"/>
      <c r="N499" s="132"/>
      <c r="O499" s="132"/>
      <c r="P499" s="132"/>
      <c r="Q499" s="132"/>
      <c r="R499" s="132"/>
      <c r="S499" s="132"/>
      <c r="T499" s="132"/>
      <c r="U499" s="132"/>
      <c r="V499" s="132"/>
      <c r="W499" s="132"/>
      <c r="X499" s="132"/>
    </row>
    <row r="500" spans="1:24" x14ac:dyDescent="0.2">
      <c r="A500" s="132"/>
      <c r="B500" s="133"/>
      <c r="C500" s="76"/>
      <c r="D500" s="132"/>
      <c r="E500" s="132"/>
      <c r="F500" s="132"/>
      <c r="G500" s="132"/>
      <c r="H500" s="132"/>
      <c r="I500" s="132"/>
      <c r="J500" s="132"/>
      <c r="K500" s="132"/>
      <c r="L500" s="132"/>
      <c r="M500" s="132"/>
      <c r="N500" s="132"/>
      <c r="O500" s="132"/>
      <c r="P500" s="132"/>
      <c r="Q500" s="132"/>
      <c r="R500" s="132"/>
      <c r="S500" s="132"/>
      <c r="T500" s="132"/>
      <c r="U500" s="132"/>
      <c r="V500" s="132"/>
      <c r="W500" s="132"/>
      <c r="X500" s="132"/>
    </row>
    <row r="501" spans="1:24" x14ac:dyDescent="0.2">
      <c r="A501" s="132"/>
      <c r="B501" s="133"/>
      <c r="C501" s="76"/>
      <c r="D501" s="132"/>
      <c r="E501" s="132"/>
      <c r="F501" s="132"/>
      <c r="G501" s="132"/>
      <c r="H501" s="132"/>
      <c r="I501" s="132"/>
      <c r="J501" s="132"/>
      <c r="K501" s="132"/>
      <c r="L501" s="132"/>
      <c r="M501" s="132"/>
      <c r="N501" s="132"/>
      <c r="O501" s="132"/>
      <c r="P501" s="132"/>
      <c r="Q501" s="132"/>
      <c r="R501" s="132"/>
      <c r="S501" s="132"/>
      <c r="T501" s="132"/>
      <c r="U501" s="132"/>
      <c r="V501" s="132"/>
      <c r="W501" s="132"/>
      <c r="X501" s="132"/>
    </row>
    <row r="502" spans="1:24" x14ac:dyDescent="0.2">
      <c r="A502" s="132"/>
      <c r="B502" s="133"/>
      <c r="C502" s="76"/>
      <c r="D502" s="132"/>
      <c r="E502" s="132"/>
      <c r="F502" s="132"/>
      <c r="G502" s="132"/>
      <c r="H502" s="132"/>
      <c r="I502" s="132"/>
      <c r="J502" s="132"/>
      <c r="K502" s="132"/>
      <c r="L502" s="132"/>
      <c r="M502" s="132"/>
      <c r="N502" s="132"/>
      <c r="O502" s="132"/>
      <c r="P502" s="132"/>
      <c r="Q502" s="132"/>
      <c r="R502" s="132"/>
      <c r="S502" s="132"/>
      <c r="T502" s="132"/>
      <c r="U502" s="132"/>
      <c r="V502" s="132"/>
      <c r="W502" s="132"/>
      <c r="X502" s="132"/>
    </row>
    <row r="503" spans="1:24" x14ac:dyDescent="0.2">
      <c r="A503" s="132"/>
      <c r="B503" s="133"/>
      <c r="C503" s="76"/>
      <c r="D503" s="132"/>
      <c r="E503" s="132"/>
      <c r="F503" s="132"/>
      <c r="G503" s="132"/>
      <c r="H503" s="132"/>
      <c r="I503" s="132"/>
      <c r="J503" s="132"/>
      <c r="K503" s="132"/>
      <c r="L503" s="132"/>
      <c r="M503" s="132"/>
      <c r="N503" s="132"/>
      <c r="O503" s="132"/>
      <c r="P503" s="132"/>
      <c r="Q503" s="132"/>
      <c r="R503" s="132"/>
      <c r="S503" s="132"/>
      <c r="T503" s="132"/>
      <c r="U503" s="132"/>
      <c r="V503" s="132"/>
      <c r="W503" s="132"/>
      <c r="X503" s="132"/>
    </row>
    <row r="504" spans="1:24" x14ac:dyDescent="0.2">
      <c r="A504" s="132"/>
      <c r="B504" s="133"/>
      <c r="C504" s="76"/>
      <c r="D504" s="132"/>
      <c r="E504" s="132"/>
      <c r="F504" s="132"/>
      <c r="G504" s="132"/>
      <c r="H504" s="132"/>
      <c r="I504" s="132"/>
      <c r="J504" s="132"/>
      <c r="K504" s="132"/>
      <c r="L504" s="132"/>
      <c r="M504" s="132"/>
      <c r="N504" s="132"/>
      <c r="O504" s="132"/>
      <c r="P504" s="132"/>
      <c r="Q504" s="132"/>
      <c r="R504" s="132"/>
      <c r="S504" s="132"/>
      <c r="T504" s="132"/>
      <c r="U504" s="132"/>
      <c r="V504" s="132"/>
      <c r="W504" s="132"/>
      <c r="X504" s="132"/>
    </row>
    <row r="505" spans="1:24" x14ac:dyDescent="0.2">
      <c r="A505" s="132"/>
      <c r="B505" s="133"/>
      <c r="C505" s="76"/>
      <c r="D505" s="132"/>
      <c r="E505" s="132"/>
      <c r="F505" s="132"/>
      <c r="G505" s="132"/>
      <c r="H505" s="132"/>
      <c r="I505" s="132"/>
      <c r="J505" s="132"/>
      <c r="K505" s="132"/>
      <c r="L505" s="132"/>
      <c r="M505" s="132"/>
      <c r="N505" s="132"/>
      <c r="O505" s="132"/>
      <c r="P505" s="132"/>
      <c r="Q505" s="132"/>
      <c r="R505" s="132"/>
      <c r="S505" s="132"/>
      <c r="T505" s="132"/>
      <c r="U505" s="132"/>
      <c r="V505" s="132"/>
      <c r="W505" s="132"/>
      <c r="X505" s="132"/>
    </row>
    <row r="506" spans="1:24" x14ac:dyDescent="0.2">
      <c r="A506" s="132"/>
      <c r="B506" s="133"/>
      <c r="C506" s="76"/>
      <c r="D506" s="132"/>
      <c r="E506" s="132"/>
      <c r="F506" s="132"/>
      <c r="G506" s="132"/>
      <c r="H506" s="132"/>
      <c r="I506" s="132"/>
      <c r="J506" s="132"/>
      <c r="K506" s="132"/>
      <c r="L506" s="132"/>
      <c r="M506" s="132"/>
      <c r="N506" s="132"/>
      <c r="O506" s="132"/>
      <c r="P506" s="132"/>
      <c r="Q506" s="132"/>
      <c r="R506" s="132"/>
      <c r="S506" s="132"/>
      <c r="T506" s="132"/>
      <c r="U506" s="132"/>
      <c r="V506" s="132"/>
      <c r="W506" s="132"/>
      <c r="X506" s="132"/>
    </row>
    <row r="507" spans="1:24" x14ac:dyDescent="0.2">
      <c r="A507" s="132"/>
      <c r="B507" s="133"/>
      <c r="C507" s="76"/>
      <c r="D507" s="132"/>
      <c r="E507" s="132"/>
      <c r="F507" s="132"/>
      <c r="G507" s="132"/>
      <c r="H507" s="132"/>
      <c r="I507" s="132"/>
      <c r="J507" s="132"/>
      <c r="K507" s="132"/>
      <c r="L507" s="132"/>
      <c r="M507" s="132"/>
      <c r="N507" s="132"/>
      <c r="O507" s="132"/>
      <c r="P507" s="132"/>
      <c r="Q507" s="132"/>
      <c r="R507" s="132"/>
      <c r="S507" s="132"/>
      <c r="T507" s="132"/>
      <c r="U507" s="132"/>
      <c r="V507" s="132"/>
      <c r="W507" s="132"/>
      <c r="X507" s="132"/>
    </row>
    <row r="508" spans="1:24" x14ac:dyDescent="0.2">
      <c r="A508" s="132"/>
      <c r="B508" s="133"/>
      <c r="C508" s="76"/>
      <c r="D508" s="132"/>
      <c r="E508" s="132"/>
      <c r="F508" s="132"/>
      <c r="G508" s="132"/>
      <c r="H508" s="132"/>
      <c r="I508" s="132"/>
      <c r="J508" s="132"/>
      <c r="K508" s="132"/>
      <c r="L508" s="132"/>
      <c r="M508" s="132"/>
      <c r="N508" s="132"/>
      <c r="O508" s="132"/>
      <c r="P508" s="132"/>
      <c r="Q508" s="132"/>
      <c r="R508" s="132"/>
      <c r="S508" s="132"/>
      <c r="T508" s="132"/>
      <c r="U508" s="132"/>
      <c r="V508" s="132"/>
      <c r="W508" s="132"/>
      <c r="X508" s="132"/>
    </row>
    <row r="509" spans="1:24" x14ac:dyDescent="0.2">
      <c r="A509" s="132"/>
      <c r="B509" s="133"/>
      <c r="C509" s="76"/>
      <c r="D509" s="132"/>
      <c r="E509" s="132"/>
      <c r="F509" s="132"/>
      <c r="G509" s="132"/>
      <c r="H509" s="132"/>
      <c r="I509" s="132"/>
      <c r="J509" s="132"/>
      <c r="K509" s="132"/>
      <c r="L509" s="132"/>
      <c r="M509" s="132"/>
      <c r="N509" s="132"/>
      <c r="O509" s="132"/>
      <c r="P509" s="132"/>
      <c r="Q509" s="132"/>
      <c r="R509" s="132"/>
      <c r="S509" s="132"/>
      <c r="T509" s="132"/>
      <c r="U509" s="132"/>
      <c r="V509" s="132"/>
      <c r="W509" s="132"/>
      <c r="X509" s="132"/>
    </row>
    <row r="510" spans="1:24" x14ac:dyDescent="0.2">
      <c r="A510" s="132"/>
      <c r="B510" s="133"/>
      <c r="C510" s="76"/>
      <c r="D510" s="132"/>
      <c r="E510" s="132"/>
      <c r="F510" s="132"/>
      <c r="G510" s="132"/>
      <c r="H510" s="132"/>
      <c r="I510" s="132"/>
      <c r="J510" s="132"/>
      <c r="K510" s="132"/>
      <c r="L510" s="132"/>
      <c r="M510" s="132"/>
      <c r="N510" s="132"/>
      <c r="O510" s="132"/>
      <c r="P510" s="132"/>
      <c r="Q510" s="132"/>
      <c r="R510" s="132"/>
      <c r="S510" s="132"/>
      <c r="T510" s="132"/>
      <c r="U510" s="132"/>
      <c r="V510" s="132"/>
      <c r="W510" s="132"/>
      <c r="X510" s="132"/>
    </row>
    <row r="511" spans="1:24" x14ac:dyDescent="0.2">
      <c r="A511" s="132"/>
      <c r="B511" s="133"/>
      <c r="C511" s="76"/>
      <c r="D511" s="132"/>
      <c r="E511" s="132"/>
      <c r="F511" s="132"/>
      <c r="G511" s="132"/>
      <c r="H511" s="132"/>
      <c r="I511" s="132"/>
      <c r="J511" s="132"/>
      <c r="K511" s="132"/>
      <c r="L511" s="132"/>
      <c r="M511" s="132"/>
      <c r="N511" s="132"/>
      <c r="O511" s="132"/>
      <c r="P511" s="132"/>
      <c r="Q511" s="132"/>
      <c r="R511" s="132"/>
      <c r="S511" s="132"/>
      <c r="T511" s="132"/>
      <c r="U511" s="132"/>
      <c r="V511" s="132"/>
      <c r="W511" s="132"/>
      <c r="X511" s="132"/>
    </row>
    <row r="512" spans="1:24" x14ac:dyDescent="0.2">
      <c r="A512" s="132"/>
      <c r="B512" s="133"/>
      <c r="C512" s="76"/>
      <c r="D512" s="132"/>
      <c r="E512" s="132"/>
      <c r="F512" s="132"/>
      <c r="G512" s="132"/>
      <c r="H512" s="132"/>
      <c r="I512" s="132"/>
      <c r="J512" s="132"/>
      <c r="K512" s="132"/>
      <c r="L512" s="132"/>
      <c r="M512" s="132"/>
      <c r="N512" s="132"/>
      <c r="O512" s="132"/>
      <c r="P512" s="132"/>
      <c r="Q512" s="132"/>
      <c r="R512" s="132"/>
      <c r="S512" s="132"/>
      <c r="T512" s="132"/>
      <c r="U512" s="132"/>
      <c r="V512" s="132"/>
      <c r="W512" s="132"/>
      <c r="X512" s="132"/>
    </row>
    <row r="513" spans="1:24" x14ac:dyDescent="0.2">
      <c r="A513" s="132"/>
      <c r="B513" s="133"/>
      <c r="C513" s="76"/>
      <c r="D513" s="132"/>
      <c r="E513" s="132"/>
      <c r="F513" s="132"/>
      <c r="G513" s="132"/>
      <c r="H513" s="132"/>
      <c r="I513" s="132"/>
      <c r="J513" s="132"/>
      <c r="K513" s="132"/>
      <c r="L513" s="132"/>
      <c r="M513" s="132"/>
      <c r="N513" s="132"/>
      <c r="O513" s="132"/>
      <c r="P513" s="132"/>
      <c r="Q513" s="132"/>
      <c r="R513" s="132"/>
      <c r="S513" s="132"/>
      <c r="T513" s="132"/>
      <c r="U513" s="132"/>
      <c r="V513" s="132"/>
      <c r="W513" s="132"/>
      <c r="X513" s="132"/>
    </row>
    <row r="514" spans="1:24" x14ac:dyDescent="0.2">
      <c r="A514" s="132"/>
      <c r="B514" s="133"/>
      <c r="C514" s="76"/>
      <c r="D514" s="132"/>
      <c r="E514" s="132"/>
      <c r="F514" s="132"/>
      <c r="G514" s="132"/>
      <c r="H514" s="132"/>
      <c r="I514" s="132"/>
      <c r="J514" s="132"/>
      <c r="K514" s="132"/>
      <c r="L514" s="132"/>
      <c r="M514" s="132"/>
      <c r="N514" s="132"/>
      <c r="O514" s="132"/>
      <c r="P514" s="132"/>
      <c r="Q514" s="132"/>
      <c r="R514" s="132"/>
      <c r="S514" s="132"/>
      <c r="T514" s="132"/>
      <c r="U514" s="132"/>
      <c r="V514" s="132"/>
      <c r="W514" s="132"/>
      <c r="X514" s="132"/>
    </row>
    <row r="515" spans="1:24" x14ac:dyDescent="0.2">
      <c r="A515" s="132"/>
      <c r="B515" s="133"/>
      <c r="C515" s="76"/>
      <c r="D515" s="132"/>
      <c r="E515" s="132"/>
      <c r="F515" s="132"/>
      <c r="G515" s="132"/>
      <c r="H515" s="132"/>
      <c r="I515" s="132"/>
      <c r="J515" s="132"/>
      <c r="K515" s="132"/>
      <c r="L515" s="132"/>
      <c r="M515" s="132"/>
      <c r="N515" s="132"/>
      <c r="O515" s="132"/>
      <c r="P515" s="132"/>
      <c r="Q515" s="132"/>
      <c r="R515" s="132"/>
      <c r="S515" s="132"/>
      <c r="T515" s="132"/>
      <c r="U515" s="132"/>
      <c r="V515" s="132"/>
      <c r="W515" s="132"/>
      <c r="X515" s="132"/>
    </row>
    <row r="516" spans="1:24" x14ac:dyDescent="0.2">
      <c r="A516" s="132"/>
      <c r="B516" s="133"/>
      <c r="C516" s="76"/>
      <c r="D516" s="132"/>
      <c r="E516" s="132"/>
      <c r="F516" s="132"/>
      <c r="G516" s="132"/>
      <c r="H516" s="132"/>
      <c r="I516" s="132"/>
      <c r="J516" s="132"/>
      <c r="K516" s="132"/>
      <c r="L516" s="132"/>
      <c r="M516" s="132"/>
      <c r="N516" s="132"/>
      <c r="O516" s="132"/>
      <c r="P516" s="132"/>
      <c r="Q516" s="132"/>
      <c r="R516" s="132"/>
      <c r="S516" s="132"/>
      <c r="T516" s="132"/>
      <c r="U516" s="132"/>
      <c r="V516" s="132"/>
      <c r="W516" s="132"/>
      <c r="X516" s="132"/>
    </row>
    <row r="517" spans="1:24" x14ac:dyDescent="0.2">
      <c r="A517" s="132"/>
      <c r="B517" s="133"/>
      <c r="C517" s="76"/>
      <c r="D517" s="132"/>
      <c r="E517" s="132"/>
      <c r="F517" s="132"/>
      <c r="G517" s="132"/>
      <c r="H517" s="132"/>
      <c r="I517" s="132"/>
      <c r="J517" s="132"/>
      <c r="K517" s="132"/>
      <c r="L517" s="132"/>
      <c r="M517" s="132"/>
      <c r="N517" s="132"/>
      <c r="O517" s="132"/>
      <c r="P517" s="132"/>
      <c r="Q517" s="132"/>
      <c r="R517" s="132"/>
      <c r="S517" s="132"/>
      <c r="T517" s="132"/>
      <c r="U517" s="132"/>
      <c r="V517" s="132"/>
      <c r="W517" s="132"/>
      <c r="X517" s="132"/>
    </row>
    <row r="518" spans="1:24" x14ac:dyDescent="0.2">
      <c r="A518" s="132"/>
      <c r="B518" s="133"/>
      <c r="C518" s="76"/>
      <c r="D518" s="132"/>
      <c r="E518" s="132"/>
      <c r="F518" s="132"/>
      <c r="G518" s="132"/>
      <c r="H518" s="132"/>
      <c r="I518" s="132"/>
      <c r="J518" s="132"/>
      <c r="K518" s="132"/>
      <c r="L518" s="132"/>
      <c r="M518" s="132"/>
      <c r="N518" s="132"/>
      <c r="O518" s="132"/>
      <c r="P518" s="132"/>
      <c r="Q518" s="132"/>
      <c r="R518" s="132"/>
      <c r="S518" s="132"/>
      <c r="T518" s="132"/>
      <c r="U518" s="132"/>
      <c r="V518" s="132"/>
      <c r="W518" s="132"/>
      <c r="X518" s="132"/>
    </row>
    <row r="519" spans="1:24" x14ac:dyDescent="0.2">
      <c r="A519" s="132"/>
      <c r="B519" s="133"/>
      <c r="C519" s="76"/>
      <c r="D519" s="132"/>
      <c r="E519" s="132"/>
      <c r="F519" s="132"/>
      <c r="G519" s="132"/>
      <c r="H519" s="132"/>
      <c r="I519" s="132"/>
      <c r="J519" s="132"/>
      <c r="K519" s="132"/>
      <c r="L519" s="132"/>
      <c r="M519" s="132"/>
      <c r="N519" s="132"/>
      <c r="O519" s="132"/>
      <c r="P519" s="132"/>
      <c r="Q519" s="132"/>
      <c r="R519" s="132"/>
      <c r="S519" s="132"/>
      <c r="T519" s="132"/>
      <c r="U519" s="132"/>
      <c r="V519" s="132"/>
      <c r="W519" s="132"/>
      <c r="X519" s="132"/>
    </row>
    <row r="520" spans="1:24" x14ac:dyDescent="0.2">
      <c r="A520" s="132"/>
      <c r="B520" s="133"/>
      <c r="C520" s="76"/>
      <c r="D520" s="132"/>
      <c r="E520" s="132"/>
      <c r="F520" s="132"/>
      <c r="G520" s="132"/>
      <c r="H520" s="132"/>
      <c r="I520" s="132"/>
      <c r="J520" s="132"/>
      <c r="K520" s="132"/>
      <c r="L520" s="132"/>
      <c r="M520" s="132"/>
      <c r="N520" s="132"/>
      <c r="O520" s="132"/>
      <c r="P520" s="132"/>
      <c r="Q520" s="132"/>
      <c r="R520" s="132"/>
      <c r="S520" s="132"/>
      <c r="T520" s="132"/>
      <c r="U520" s="132"/>
      <c r="V520" s="132"/>
      <c r="W520" s="132"/>
      <c r="X520" s="132"/>
    </row>
    <row r="521" spans="1:24" x14ac:dyDescent="0.2">
      <c r="A521" s="132"/>
      <c r="B521" s="133"/>
      <c r="C521" s="76"/>
      <c r="D521" s="132"/>
      <c r="E521" s="132"/>
      <c r="F521" s="132"/>
      <c r="G521" s="132"/>
      <c r="H521" s="132"/>
      <c r="I521" s="132"/>
      <c r="J521" s="132"/>
      <c r="K521" s="132"/>
      <c r="L521" s="132"/>
      <c r="M521" s="132"/>
      <c r="N521" s="132"/>
      <c r="O521" s="132"/>
      <c r="P521" s="132"/>
      <c r="Q521" s="132"/>
      <c r="R521" s="132"/>
      <c r="S521" s="132"/>
      <c r="T521" s="132"/>
      <c r="U521" s="132"/>
      <c r="V521" s="132"/>
      <c r="W521" s="132"/>
      <c r="X521" s="132"/>
    </row>
    <row r="522" spans="1:24" x14ac:dyDescent="0.2">
      <c r="A522" s="132"/>
      <c r="B522" s="133"/>
      <c r="C522" s="76"/>
      <c r="D522" s="132"/>
      <c r="E522" s="132"/>
      <c r="F522" s="132"/>
      <c r="G522" s="132"/>
      <c r="H522" s="132"/>
      <c r="I522" s="132"/>
      <c r="J522" s="132"/>
      <c r="K522" s="132"/>
      <c r="L522" s="132"/>
      <c r="M522" s="132"/>
      <c r="N522" s="132"/>
      <c r="O522" s="132"/>
      <c r="P522" s="132"/>
      <c r="Q522" s="132"/>
      <c r="R522" s="132"/>
      <c r="S522" s="132"/>
      <c r="T522" s="132"/>
      <c r="U522" s="132"/>
      <c r="V522" s="132"/>
      <c r="W522" s="132"/>
      <c r="X522" s="132"/>
    </row>
    <row r="523" spans="1:24" x14ac:dyDescent="0.2">
      <c r="A523" s="132"/>
      <c r="B523" s="133"/>
      <c r="C523" s="76"/>
      <c r="D523" s="132"/>
      <c r="E523" s="132"/>
      <c r="F523" s="132"/>
      <c r="G523" s="132"/>
      <c r="H523" s="132"/>
      <c r="I523" s="132"/>
      <c r="J523" s="132"/>
      <c r="K523" s="132"/>
      <c r="L523" s="132"/>
      <c r="M523" s="132"/>
      <c r="N523" s="132"/>
      <c r="O523" s="132"/>
      <c r="P523" s="132"/>
      <c r="Q523" s="132"/>
      <c r="R523" s="132"/>
      <c r="S523" s="132"/>
      <c r="T523" s="132"/>
      <c r="U523" s="132"/>
      <c r="V523" s="132"/>
      <c r="W523" s="132"/>
      <c r="X523" s="132"/>
    </row>
    <row r="524" spans="1:24" x14ac:dyDescent="0.2">
      <c r="A524" s="132"/>
      <c r="B524" s="133"/>
      <c r="C524" s="76"/>
      <c r="D524" s="132"/>
      <c r="E524" s="132"/>
      <c r="F524" s="132"/>
      <c r="G524" s="132"/>
      <c r="H524" s="132"/>
      <c r="I524" s="132"/>
      <c r="J524" s="132"/>
      <c r="K524" s="132"/>
      <c r="L524" s="132"/>
      <c r="M524" s="132"/>
      <c r="N524" s="132"/>
      <c r="O524" s="132"/>
      <c r="P524" s="132"/>
      <c r="Q524" s="132"/>
      <c r="R524" s="132"/>
      <c r="S524" s="132"/>
      <c r="T524" s="132"/>
      <c r="U524" s="132"/>
      <c r="V524" s="132"/>
      <c r="W524" s="132"/>
      <c r="X524" s="132"/>
    </row>
    <row r="525" spans="1:24" x14ac:dyDescent="0.2">
      <c r="A525" s="132"/>
      <c r="B525" s="133"/>
      <c r="C525" s="76"/>
      <c r="D525" s="132"/>
      <c r="E525" s="132"/>
      <c r="F525" s="132"/>
      <c r="G525" s="132"/>
      <c r="H525" s="132"/>
      <c r="I525" s="132"/>
      <c r="J525" s="132"/>
      <c r="K525" s="132"/>
      <c r="L525" s="132"/>
      <c r="M525" s="132"/>
      <c r="N525" s="132"/>
      <c r="O525" s="132"/>
      <c r="P525" s="132"/>
      <c r="Q525" s="132"/>
      <c r="R525" s="132"/>
      <c r="S525" s="132"/>
      <c r="T525" s="132"/>
      <c r="U525" s="132"/>
      <c r="V525" s="132"/>
      <c r="W525" s="132"/>
      <c r="X525" s="132"/>
    </row>
    <row r="526" spans="1:24" x14ac:dyDescent="0.2">
      <c r="A526" s="132"/>
      <c r="B526" s="133"/>
      <c r="C526" s="76"/>
      <c r="D526" s="132"/>
      <c r="E526" s="132"/>
      <c r="F526" s="132"/>
      <c r="G526" s="132"/>
      <c r="H526" s="132"/>
      <c r="I526" s="132"/>
      <c r="J526" s="132"/>
      <c r="K526" s="132"/>
      <c r="L526" s="132"/>
      <c r="M526" s="132"/>
      <c r="N526" s="132"/>
      <c r="O526" s="132"/>
      <c r="P526" s="132"/>
      <c r="Q526" s="132"/>
      <c r="R526" s="132"/>
      <c r="S526" s="132"/>
      <c r="T526" s="132"/>
      <c r="U526" s="132"/>
      <c r="V526" s="132"/>
      <c r="W526" s="132"/>
      <c r="X526" s="132"/>
    </row>
    <row r="527" spans="1:24" x14ac:dyDescent="0.2">
      <c r="A527" s="132"/>
      <c r="B527" s="133"/>
      <c r="C527" s="76"/>
      <c r="D527" s="132"/>
      <c r="E527" s="132"/>
      <c r="F527" s="132"/>
      <c r="G527" s="132"/>
      <c r="H527" s="132"/>
      <c r="I527" s="132"/>
      <c r="J527" s="132"/>
      <c r="K527" s="132"/>
      <c r="L527" s="132"/>
      <c r="M527" s="132"/>
      <c r="N527" s="132"/>
      <c r="O527" s="132"/>
      <c r="P527" s="132"/>
      <c r="Q527" s="132"/>
      <c r="R527" s="132"/>
      <c r="S527" s="132"/>
      <c r="T527" s="132"/>
      <c r="U527" s="132"/>
      <c r="V527" s="132"/>
      <c r="W527" s="132"/>
      <c r="X527" s="132"/>
    </row>
    <row r="528" spans="1:24" x14ac:dyDescent="0.2">
      <c r="A528" s="132"/>
      <c r="B528" s="133"/>
      <c r="C528" s="76"/>
      <c r="D528" s="132"/>
      <c r="E528" s="132"/>
      <c r="F528" s="132"/>
      <c r="G528" s="132"/>
      <c r="H528" s="132"/>
      <c r="I528" s="132"/>
      <c r="J528" s="132"/>
      <c r="K528" s="132"/>
      <c r="L528" s="132"/>
      <c r="M528" s="132"/>
      <c r="N528" s="132"/>
      <c r="O528" s="132"/>
      <c r="P528" s="132"/>
      <c r="Q528" s="132"/>
      <c r="R528" s="132"/>
      <c r="S528" s="132"/>
      <c r="T528" s="132"/>
      <c r="U528" s="132"/>
      <c r="V528" s="132"/>
      <c r="W528" s="132"/>
      <c r="X528" s="132"/>
    </row>
    <row r="529" spans="1:24" x14ac:dyDescent="0.2">
      <c r="A529" s="132"/>
      <c r="B529" s="133"/>
      <c r="C529" s="76"/>
      <c r="D529" s="132"/>
      <c r="E529" s="132"/>
      <c r="F529" s="132"/>
      <c r="G529" s="132"/>
      <c r="H529" s="132"/>
      <c r="I529" s="132"/>
      <c r="J529" s="132"/>
      <c r="K529" s="132"/>
      <c r="L529" s="132"/>
      <c r="M529" s="132"/>
      <c r="N529" s="132"/>
      <c r="O529" s="132"/>
      <c r="P529" s="132"/>
      <c r="Q529" s="132"/>
      <c r="R529" s="132"/>
      <c r="S529" s="132"/>
      <c r="T529" s="132"/>
      <c r="U529" s="132"/>
      <c r="V529" s="132"/>
      <c r="W529" s="132"/>
      <c r="X529" s="132"/>
    </row>
    <row r="530" spans="1:24" x14ac:dyDescent="0.2">
      <c r="A530" s="132"/>
      <c r="B530" s="133"/>
      <c r="C530" s="76"/>
      <c r="D530" s="132"/>
      <c r="E530" s="132"/>
      <c r="F530" s="132"/>
      <c r="G530" s="132"/>
      <c r="H530" s="132"/>
      <c r="I530" s="132"/>
      <c r="J530" s="132"/>
      <c r="K530" s="132"/>
      <c r="L530" s="132"/>
      <c r="M530" s="132"/>
      <c r="N530" s="132"/>
      <c r="O530" s="132"/>
      <c r="P530" s="132"/>
      <c r="Q530" s="132"/>
      <c r="R530" s="132"/>
      <c r="S530" s="132"/>
      <c r="T530" s="132"/>
      <c r="U530" s="132"/>
      <c r="V530" s="132"/>
      <c r="W530" s="132"/>
      <c r="X530" s="132"/>
    </row>
    <row r="531" spans="1:24" x14ac:dyDescent="0.2">
      <c r="A531" s="132"/>
      <c r="B531" s="133"/>
      <c r="C531" s="76"/>
      <c r="D531" s="132"/>
      <c r="E531" s="132"/>
      <c r="F531" s="132"/>
      <c r="G531" s="132"/>
      <c r="H531" s="132"/>
      <c r="I531" s="132"/>
      <c r="J531" s="132"/>
      <c r="K531" s="132"/>
      <c r="L531" s="132"/>
      <c r="M531" s="132"/>
      <c r="N531" s="132"/>
      <c r="O531" s="132"/>
      <c r="P531" s="132"/>
      <c r="Q531" s="132"/>
      <c r="R531" s="132"/>
      <c r="S531" s="132"/>
      <c r="T531" s="132"/>
      <c r="U531" s="132"/>
      <c r="V531" s="132"/>
      <c r="W531" s="132"/>
      <c r="X531" s="132"/>
    </row>
    <row r="532" spans="1:24" x14ac:dyDescent="0.2">
      <c r="A532" s="132"/>
      <c r="B532" s="133"/>
      <c r="C532" s="76"/>
      <c r="D532" s="132"/>
      <c r="E532" s="132"/>
      <c r="F532" s="132"/>
      <c r="G532" s="132"/>
      <c r="H532" s="132"/>
      <c r="I532" s="132"/>
      <c r="J532" s="132"/>
      <c r="K532" s="132"/>
      <c r="L532" s="132"/>
      <c r="M532" s="132"/>
      <c r="N532" s="132"/>
      <c r="O532" s="132"/>
      <c r="P532" s="132"/>
      <c r="Q532" s="132"/>
      <c r="R532" s="132"/>
      <c r="S532" s="132"/>
      <c r="T532" s="132"/>
      <c r="U532" s="132"/>
      <c r="V532" s="132"/>
      <c r="W532" s="132"/>
      <c r="X532" s="132"/>
    </row>
    <row r="533" spans="1:24" x14ac:dyDescent="0.2">
      <c r="A533" s="132"/>
      <c r="B533" s="133"/>
      <c r="C533" s="76"/>
      <c r="D533" s="132"/>
      <c r="E533" s="132"/>
      <c r="F533" s="132"/>
      <c r="G533" s="132"/>
      <c r="H533" s="132"/>
      <c r="I533" s="132"/>
      <c r="J533" s="132"/>
      <c r="K533" s="132"/>
      <c r="L533" s="132"/>
      <c r="M533" s="132"/>
      <c r="N533" s="132"/>
      <c r="O533" s="132"/>
      <c r="P533" s="132"/>
      <c r="Q533" s="132"/>
      <c r="R533" s="132"/>
      <c r="S533" s="132"/>
      <c r="T533" s="132"/>
      <c r="U533" s="132"/>
      <c r="V533" s="132"/>
      <c r="W533" s="132"/>
      <c r="X533" s="132"/>
    </row>
    <row r="534" spans="1:24" x14ac:dyDescent="0.2">
      <c r="A534" s="132"/>
      <c r="B534" s="133"/>
      <c r="C534" s="76"/>
      <c r="D534" s="132"/>
      <c r="E534" s="132"/>
      <c r="F534" s="132"/>
      <c r="G534" s="132"/>
      <c r="H534" s="132"/>
      <c r="I534" s="132"/>
      <c r="J534" s="132"/>
      <c r="K534" s="132"/>
      <c r="L534" s="132"/>
      <c r="M534" s="132"/>
      <c r="N534" s="132"/>
      <c r="O534" s="132"/>
      <c r="P534" s="132"/>
      <c r="Q534" s="132"/>
      <c r="R534" s="132"/>
      <c r="S534" s="132"/>
      <c r="T534" s="132"/>
      <c r="U534" s="132"/>
      <c r="V534" s="132"/>
      <c r="W534" s="132"/>
      <c r="X534" s="132"/>
    </row>
    <row r="535" spans="1:24" x14ac:dyDescent="0.2">
      <c r="A535" s="132"/>
      <c r="B535" s="133"/>
      <c r="C535" s="76"/>
      <c r="D535" s="132"/>
      <c r="E535" s="132"/>
      <c r="F535" s="132"/>
      <c r="G535" s="132"/>
      <c r="H535" s="132"/>
      <c r="I535" s="132"/>
      <c r="J535" s="132"/>
      <c r="K535" s="132"/>
      <c r="L535" s="132"/>
      <c r="M535" s="132"/>
      <c r="N535" s="132"/>
      <c r="O535" s="132"/>
      <c r="P535" s="132"/>
      <c r="Q535" s="132"/>
      <c r="R535" s="132"/>
      <c r="S535" s="132"/>
      <c r="T535" s="132"/>
      <c r="U535" s="132"/>
      <c r="V535" s="132"/>
      <c r="W535" s="132"/>
      <c r="X535" s="132"/>
    </row>
    <row r="536" spans="1:24" x14ac:dyDescent="0.2">
      <c r="A536" s="132"/>
      <c r="B536" s="133"/>
      <c r="C536" s="76"/>
      <c r="D536" s="132"/>
      <c r="E536" s="132"/>
      <c r="F536" s="132"/>
      <c r="G536" s="132"/>
      <c r="H536" s="132"/>
      <c r="I536" s="132"/>
      <c r="J536" s="132"/>
      <c r="K536" s="132"/>
      <c r="L536" s="132"/>
      <c r="M536" s="132"/>
      <c r="N536" s="132"/>
      <c r="O536" s="132"/>
      <c r="P536" s="132"/>
      <c r="Q536" s="132"/>
      <c r="R536" s="132"/>
      <c r="S536" s="132"/>
      <c r="T536" s="132"/>
      <c r="U536" s="132"/>
      <c r="V536" s="132"/>
      <c r="W536" s="132"/>
      <c r="X536" s="132"/>
    </row>
    <row r="537" spans="1:24" x14ac:dyDescent="0.2">
      <c r="A537" s="132"/>
      <c r="B537" s="133"/>
      <c r="C537" s="76"/>
      <c r="D537" s="132"/>
      <c r="E537" s="132"/>
      <c r="F537" s="132"/>
      <c r="G537" s="132"/>
      <c r="H537" s="132"/>
      <c r="I537" s="132"/>
      <c r="J537" s="132"/>
      <c r="K537" s="132"/>
      <c r="L537" s="132"/>
      <c r="M537" s="132"/>
      <c r="N537" s="132"/>
      <c r="O537" s="132"/>
      <c r="P537" s="132"/>
      <c r="Q537" s="132"/>
      <c r="R537" s="132"/>
      <c r="S537" s="132"/>
      <c r="T537" s="132"/>
      <c r="U537" s="132"/>
      <c r="V537" s="132"/>
      <c r="W537" s="132"/>
      <c r="X537" s="132"/>
    </row>
    <row r="538" spans="1:24" x14ac:dyDescent="0.2">
      <c r="A538" s="132"/>
      <c r="B538" s="133"/>
      <c r="C538" s="76"/>
      <c r="D538" s="132"/>
      <c r="E538" s="132"/>
      <c r="F538" s="132"/>
      <c r="G538" s="132"/>
      <c r="H538" s="132"/>
      <c r="I538" s="132"/>
      <c r="J538" s="132"/>
      <c r="K538" s="132"/>
      <c r="L538" s="132"/>
      <c r="M538" s="132"/>
      <c r="N538" s="132"/>
      <c r="O538" s="132"/>
      <c r="P538" s="132"/>
      <c r="Q538" s="132"/>
      <c r="R538" s="132"/>
      <c r="S538" s="132"/>
      <c r="T538" s="132"/>
      <c r="U538" s="132"/>
      <c r="V538" s="132"/>
      <c r="W538" s="132"/>
      <c r="X538" s="132"/>
    </row>
    <row r="539" spans="1:24" x14ac:dyDescent="0.2">
      <c r="A539" s="132"/>
      <c r="B539" s="133"/>
      <c r="C539" s="76"/>
      <c r="D539" s="132"/>
      <c r="E539" s="132"/>
      <c r="F539" s="132"/>
      <c r="G539" s="132"/>
      <c r="H539" s="132"/>
      <c r="I539" s="132"/>
      <c r="J539" s="132"/>
      <c r="K539" s="132"/>
      <c r="L539" s="132"/>
      <c r="M539" s="132"/>
      <c r="N539" s="132"/>
      <c r="O539" s="132"/>
      <c r="P539" s="132"/>
      <c r="Q539" s="132"/>
      <c r="R539" s="132"/>
      <c r="S539" s="132"/>
      <c r="T539" s="132"/>
      <c r="U539" s="132"/>
      <c r="V539" s="132"/>
      <c r="W539" s="132"/>
      <c r="X539" s="132"/>
    </row>
    <row r="540" spans="1:24" x14ac:dyDescent="0.2">
      <c r="A540" s="132"/>
      <c r="B540" s="133"/>
      <c r="C540" s="76"/>
      <c r="D540" s="132"/>
      <c r="E540" s="132"/>
      <c r="F540" s="132"/>
      <c r="G540" s="132"/>
      <c r="H540" s="132"/>
      <c r="I540" s="132"/>
      <c r="J540" s="132"/>
      <c r="K540" s="132"/>
      <c r="L540" s="132"/>
      <c r="M540" s="132"/>
      <c r="N540" s="132"/>
      <c r="O540" s="132"/>
      <c r="P540" s="132"/>
      <c r="Q540" s="132"/>
      <c r="R540" s="132"/>
      <c r="S540" s="132"/>
      <c r="T540" s="132"/>
      <c r="U540" s="132"/>
      <c r="V540" s="132"/>
      <c r="W540" s="132"/>
      <c r="X540" s="132"/>
    </row>
    <row r="541" spans="1:24" x14ac:dyDescent="0.2">
      <c r="A541" s="132"/>
      <c r="B541" s="133"/>
      <c r="C541" s="76"/>
      <c r="D541" s="132"/>
      <c r="E541" s="132"/>
      <c r="F541" s="132"/>
      <c r="G541" s="132"/>
      <c r="H541" s="132"/>
      <c r="I541" s="132"/>
      <c r="J541" s="132"/>
      <c r="K541" s="132"/>
      <c r="L541" s="132"/>
      <c r="M541" s="132"/>
      <c r="N541" s="132"/>
      <c r="O541" s="132"/>
      <c r="P541" s="132"/>
      <c r="Q541" s="132"/>
      <c r="R541" s="132"/>
      <c r="S541" s="132"/>
      <c r="T541" s="132"/>
      <c r="U541" s="132"/>
      <c r="V541" s="132"/>
      <c r="W541" s="132"/>
      <c r="X541" s="132"/>
    </row>
    <row r="542" spans="1:24" x14ac:dyDescent="0.2">
      <c r="A542" s="132"/>
      <c r="B542" s="133"/>
      <c r="C542" s="76"/>
      <c r="D542" s="132"/>
      <c r="E542" s="132"/>
      <c r="F542" s="132"/>
      <c r="G542" s="132"/>
      <c r="H542" s="132"/>
      <c r="I542" s="132"/>
      <c r="J542" s="132"/>
      <c r="K542" s="132"/>
      <c r="L542" s="132"/>
      <c r="M542" s="132"/>
      <c r="N542" s="132"/>
      <c r="O542" s="132"/>
      <c r="P542" s="132"/>
      <c r="Q542" s="132"/>
      <c r="R542" s="132"/>
      <c r="S542" s="132"/>
      <c r="T542" s="132"/>
      <c r="U542" s="132"/>
      <c r="V542" s="132"/>
      <c r="W542" s="132"/>
      <c r="X542" s="132"/>
    </row>
    <row r="543" spans="1:24" x14ac:dyDescent="0.2">
      <c r="A543" s="132"/>
      <c r="B543" s="133"/>
      <c r="C543" s="76"/>
      <c r="D543" s="132"/>
      <c r="E543" s="132"/>
      <c r="F543" s="132"/>
      <c r="G543" s="132"/>
      <c r="H543" s="132"/>
      <c r="I543" s="132"/>
      <c r="J543" s="132"/>
      <c r="K543" s="132"/>
      <c r="L543" s="132"/>
      <c r="M543" s="132"/>
      <c r="N543" s="132"/>
      <c r="O543" s="132"/>
      <c r="P543" s="132"/>
      <c r="Q543" s="132"/>
      <c r="R543" s="132"/>
      <c r="S543" s="132"/>
      <c r="T543" s="132"/>
      <c r="U543" s="132"/>
      <c r="V543" s="132"/>
      <c r="W543" s="132"/>
      <c r="X543" s="132"/>
    </row>
    <row r="544" spans="1:24" x14ac:dyDescent="0.2">
      <c r="A544" s="132"/>
      <c r="B544" s="133"/>
      <c r="C544" s="76"/>
      <c r="D544" s="132"/>
      <c r="E544" s="132"/>
      <c r="F544" s="132"/>
      <c r="G544" s="132"/>
      <c r="H544" s="132"/>
      <c r="I544" s="132"/>
      <c r="J544" s="132"/>
      <c r="K544" s="132"/>
      <c r="L544" s="132"/>
      <c r="M544" s="132"/>
      <c r="N544" s="132"/>
      <c r="O544" s="132"/>
      <c r="P544" s="132"/>
      <c r="Q544" s="132"/>
      <c r="R544" s="132"/>
      <c r="S544" s="132"/>
      <c r="T544" s="132"/>
      <c r="U544" s="132"/>
      <c r="V544" s="132"/>
      <c r="W544" s="132"/>
      <c r="X544" s="132"/>
    </row>
    <row r="545" spans="1:24" x14ac:dyDescent="0.2">
      <c r="A545" s="132"/>
      <c r="B545" s="133"/>
      <c r="C545" s="76"/>
      <c r="D545" s="132"/>
      <c r="E545" s="132"/>
      <c r="F545" s="132"/>
      <c r="G545" s="132"/>
      <c r="H545" s="132"/>
      <c r="I545" s="132"/>
      <c r="J545" s="132"/>
      <c r="K545" s="132"/>
      <c r="L545" s="132"/>
      <c r="M545" s="132"/>
      <c r="N545" s="132"/>
      <c r="O545" s="132"/>
      <c r="P545" s="132"/>
      <c r="Q545" s="132"/>
      <c r="R545" s="132"/>
      <c r="S545" s="132"/>
      <c r="T545" s="132"/>
      <c r="U545" s="132"/>
      <c r="V545" s="132"/>
      <c r="W545" s="132"/>
      <c r="X545" s="132"/>
    </row>
    <row r="546" spans="1:24" x14ac:dyDescent="0.2">
      <c r="A546" s="132"/>
      <c r="B546" s="133"/>
      <c r="C546" s="76"/>
      <c r="D546" s="132"/>
      <c r="E546" s="132"/>
      <c r="F546" s="132"/>
      <c r="G546" s="132"/>
      <c r="H546" s="132"/>
      <c r="I546" s="132"/>
      <c r="J546" s="132"/>
      <c r="K546" s="132"/>
      <c r="L546" s="132"/>
      <c r="M546" s="132"/>
      <c r="N546" s="132"/>
      <c r="O546" s="132"/>
      <c r="P546" s="132"/>
      <c r="Q546" s="132"/>
      <c r="R546" s="132"/>
      <c r="S546" s="132"/>
      <c r="T546" s="132"/>
      <c r="U546" s="132"/>
      <c r="V546" s="132"/>
      <c r="W546" s="132"/>
      <c r="X546" s="132"/>
    </row>
    <row r="547" spans="1:24" x14ac:dyDescent="0.2">
      <c r="A547" s="132"/>
      <c r="B547" s="133"/>
      <c r="C547" s="76"/>
      <c r="D547" s="132"/>
      <c r="E547" s="132"/>
      <c r="F547" s="132"/>
      <c r="G547" s="132"/>
      <c r="H547" s="132"/>
      <c r="I547" s="132"/>
      <c r="J547" s="132"/>
      <c r="K547" s="132"/>
      <c r="L547" s="132"/>
      <c r="M547" s="132"/>
      <c r="N547" s="132"/>
      <c r="O547" s="132"/>
      <c r="P547" s="132"/>
      <c r="Q547" s="132"/>
      <c r="R547" s="132"/>
      <c r="S547" s="132"/>
      <c r="T547" s="132"/>
      <c r="U547" s="132"/>
      <c r="V547" s="132"/>
      <c r="W547" s="132"/>
      <c r="X547" s="132"/>
    </row>
    <row r="548" spans="1:24" x14ac:dyDescent="0.2">
      <c r="A548" s="132"/>
      <c r="B548" s="133"/>
      <c r="C548" s="76"/>
      <c r="D548" s="132"/>
      <c r="E548" s="132"/>
      <c r="F548" s="132"/>
      <c r="G548" s="132"/>
      <c r="H548" s="132"/>
      <c r="I548" s="132"/>
      <c r="J548" s="132"/>
      <c r="K548" s="132"/>
      <c r="L548" s="132"/>
      <c r="M548" s="132"/>
      <c r="N548" s="132"/>
      <c r="O548" s="132"/>
      <c r="P548" s="132"/>
      <c r="Q548" s="132"/>
      <c r="R548" s="132"/>
      <c r="S548" s="132"/>
      <c r="T548" s="132"/>
      <c r="U548" s="132"/>
      <c r="V548" s="132"/>
      <c r="W548" s="132"/>
      <c r="X548" s="132"/>
    </row>
    <row r="549" spans="1:24" x14ac:dyDescent="0.2">
      <c r="A549" s="132"/>
      <c r="B549" s="133"/>
      <c r="C549" s="76"/>
      <c r="D549" s="132"/>
      <c r="E549" s="132"/>
      <c r="F549" s="132"/>
      <c r="G549" s="132"/>
      <c r="H549" s="132"/>
      <c r="I549" s="132"/>
      <c r="J549" s="132"/>
      <c r="K549" s="132"/>
      <c r="L549" s="132"/>
      <c r="M549" s="132"/>
      <c r="N549" s="132"/>
      <c r="O549" s="132"/>
      <c r="P549" s="132"/>
      <c r="Q549" s="132"/>
      <c r="R549" s="132"/>
      <c r="S549" s="132"/>
      <c r="T549" s="132"/>
      <c r="U549" s="132"/>
      <c r="V549" s="132"/>
      <c r="W549" s="132"/>
      <c r="X549" s="132"/>
    </row>
    <row r="550" spans="1:24" x14ac:dyDescent="0.2">
      <c r="A550" s="132"/>
      <c r="B550" s="133"/>
      <c r="C550" s="76"/>
      <c r="D550" s="132"/>
      <c r="E550" s="132"/>
      <c r="F550" s="132"/>
      <c r="G550" s="132"/>
      <c r="H550" s="132"/>
      <c r="I550" s="132"/>
      <c r="J550" s="132"/>
      <c r="K550" s="132"/>
      <c r="L550" s="132"/>
      <c r="M550" s="132"/>
      <c r="N550" s="132"/>
      <c r="O550" s="132"/>
      <c r="P550" s="132"/>
      <c r="Q550" s="132"/>
      <c r="R550" s="132"/>
      <c r="S550" s="132"/>
      <c r="T550" s="132"/>
      <c r="U550" s="132"/>
      <c r="V550" s="132"/>
      <c r="W550" s="132"/>
      <c r="X550" s="132"/>
    </row>
    <row r="551" spans="1:24" x14ac:dyDescent="0.2">
      <c r="A551" s="132"/>
      <c r="B551" s="133"/>
      <c r="C551" s="76"/>
      <c r="D551" s="132"/>
      <c r="E551" s="132"/>
      <c r="F551" s="132"/>
      <c r="G551" s="132"/>
      <c r="H551" s="132"/>
      <c r="I551" s="132"/>
      <c r="J551" s="132"/>
      <c r="K551" s="132"/>
      <c r="L551" s="132"/>
      <c r="M551" s="132"/>
      <c r="N551" s="132"/>
      <c r="O551" s="132"/>
      <c r="P551" s="132"/>
      <c r="Q551" s="132"/>
      <c r="R551" s="132"/>
      <c r="S551" s="132"/>
      <c r="T551" s="132"/>
      <c r="U551" s="132"/>
      <c r="V551" s="132"/>
      <c r="W551" s="132"/>
      <c r="X551" s="132"/>
    </row>
    <row r="552" spans="1:24" x14ac:dyDescent="0.2">
      <c r="A552" s="132"/>
      <c r="B552" s="133"/>
      <c r="C552" s="76"/>
      <c r="D552" s="132"/>
      <c r="E552" s="132"/>
      <c r="F552" s="132"/>
      <c r="G552" s="132"/>
      <c r="H552" s="132"/>
      <c r="I552" s="132"/>
      <c r="J552" s="132"/>
      <c r="K552" s="132"/>
      <c r="L552" s="132"/>
      <c r="M552" s="132"/>
      <c r="N552" s="132"/>
      <c r="O552" s="132"/>
      <c r="P552" s="132"/>
      <c r="Q552" s="132"/>
      <c r="R552" s="132"/>
      <c r="S552" s="132"/>
      <c r="T552" s="132"/>
      <c r="U552" s="132"/>
      <c r="V552" s="132"/>
      <c r="W552" s="132"/>
      <c r="X552" s="132"/>
    </row>
    <row r="553" spans="1:24" x14ac:dyDescent="0.2">
      <c r="A553" s="132"/>
      <c r="B553" s="133"/>
      <c r="C553" s="76"/>
      <c r="D553" s="132"/>
      <c r="E553" s="132"/>
      <c r="F553" s="132"/>
      <c r="G553" s="132"/>
      <c r="H553" s="132"/>
      <c r="I553" s="132"/>
      <c r="J553" s="132"/>
      <c r="K553" s="132"/>
      <c r="L553" s="132"/>
      <c r="M553" s="132"/>
      <c r="N553" s="132"/>
      <c r="O553" s="132"/>
      <c r="P553" s="132"/>
      <c r="Q553" s="132"/>
      <c r="R553" s="132"/>
      <c r="S553" s="132"/>
      <c r="T553" s="132"/>
      <c r="U553" s="132"/>
      <c r="V553" s="132"/>
      <c r="W553" s="132"/>
      <c r="X553" s="132"/>
    </row>
    <row r="554" spans="1:24" x14ac:dyDescent="0.2">
      <c r="A554" s="132"/>
      <c r="B554" s="133"/>
      <c r="C554" s="76"/>
      <c r="D554" s="132"/>
      <c r="E554" s="132"/>
      <c r="F554" s="132"/>
      <c r="G554" s="132"/>
      <c r="H554" s="132"/>
      <c r="I554" s="132"/>
      <c r="J554" s="132"/>
      <c r="K554" s="132"/>
      <c r="L554" s="132"/>
      <c r="M554" s="132"/>
      <c r="N554" s="132"/>
      <c r="O554" s="132"/>
      <c r="P554" s="132"/>
      <c r="Q554" s="132"/>
      <c r="R554" s="132"/>
      <c r="S554" s="132"/>
      <c r="T554" s="132"/>
      <c r="U554" s="132"/>
      <c r="V554" s="132"/>
      <c r="W554" s="132"/>
      <c r="X554" s="132"/>
    </row>
    <row r="555" spans="1:24" x14ac:dyDescent="0.2">
      <c r="A555" s="132"/>
      <c r="B555" s="133"/>
      <c r="C555" s="76"/>
      <c r="D555" s="132"/>
      <c r="E555" s="132"/>
      <c r="F555" s="132"/>
      <c r="G555" s="132"/>
      <c r="H555" s="132"/>
      <c r="I555" s="132"/>
      <c r="J555" s="132"/>
      <c r="K555" s="132"/>
      <c r="L555" s="132"/>
      <c r="M555" s="132"/>
      <c r="N555" s="132"/>
      <c r="O555" s="132"/>
      <c r="P555" s="132"/>
      <c r="Q555" s="132"/>
      <c r="R555" s="132"/>
      <c r="S555" s="132"/>
      <c r="T555" s="132"/>
      <c r="U555" s="132"/>
      <c r="V555" s="132"/>
      <c r="W555" s="132"/>
      <c r="X555" s="132"/>
    </row>
    <row r="556" spans="1:24" x14ac:dyDescent="0.2">
      <c r="A556" s="132"/>
      <c r="B556" s="133"/>
      <c r="C556" s="76"/>
      <c r="D556" s="132"/>
      <c r="E556" s="132"/>
      <c r="F556" s="132"/>
      <c r="G556" s="132"/>
      <c r="H556" s="132"/>
      <c r="I556" s="132"/>
      <c r="J556" s="132"/>
      <c r="K556" s="132"/>
      <c r="L556" s="132"/>
      <c r="M556" s="132"/>
      <c r="N556" s="132"/>
      <c r="O556" s="132"/>
      <c r="P556" s="132"/>
      <c r="Q556" s="132"/>
      <c r="R556" s="132"/>
      <c r="S556" s="132"/>
      <c r="T556" s="132"/>
      <c r="U556" s="132"/>
      <c r="V556" s="132"/>
      <c r="W556" s="132"/>
      <c r="X556" s="132"/>
    </row>
    <row r="557" spans="1:24" x14ac:dyDescent="0.2">
      <c r="A557" s="132"/>
      <c r="B557" s="133"/>
      <c r="C557" s="76"/>
      <c r="D557" s="132"/>
      <c r="E557" s="132"/>
      <c r="F557" s="132"/>
      <c r="G557" s="132"/>
      <c r="H557" s="132"/>
      <c r="I557" s="132"/>
      <c r="J557" s="132"/>
      <c r="K557" s="132"/>
      <c r="L557" s="132"/>
      <c r="M557" s="132"/>
      <c r="N557" s="132"/>
      <c r="O557" s="132"/>
      <c r="P557" s="132"/>
      <c r="Q557" s="132"/>
      <c r="R557" s="132"/>
      <c r="S557" s="132"/>
      <c r="T557" s="132"/>
      <c r="U557" s="132"/>
      <c r="V557" s="132"/>
      <c r="W557" s="132"/>
      <c r="X557" s="132"/>
    </row>
    <row r="558" spans="1:24" x14ac:dyDescent="0.2">
      <c r="A558" s="132"/>
      <c r="B558" s="133"/>
      <c r="C558" s="76"/>
      <c r="D558" s="132"/>
      <c r="E558" s="132"/>
      <c r="F558" s="132"/>
      <c r="G558" s="132"/>
      <c r="H558" s="132"/>
      <c r="I558" s="132"/>
      <c r="J558" s="132"/>
      <c r="K558" s="132"/>
      <c r="L558" s="132"/>
      <c r="M558" s="132"/>
      <c r="N558" s="132"/>
      <c r="O558" s="132"/>
      <c r="P558" s="132"/>
      <c r="Q558" s="132"/>
      <c r="R558" s="132"/>
      <c r="S558" s="132"/>
      <c r="T558" s="132"/>
      <c r="U558" s="132"/>
      <c r="V558" s="132"/>
      <c r="W558" s="132"/>
      <c r="X558" s="132"/>
    </row>
    <row r="559" spans="1:24" x14ac:dyDescent="0.2">
      <c r="A559" s="132"/>
      <c r="B559" s="133"/>
      <c r="C559" s="76"/>
      <c r="D559" s="132"/>
      <c r="E559" s="132"/>
      <c r="F559" s="132"/>
      <c r="G559" s="132"/>
      <c r="H559" s="132"/>
      <c r="I559" s="132"/>
      <c r="J559" s="132"/>
      <c r="K559" s="132"/>
      <c r="L559" s="132"/>
      <c r="M559" s="132"/>
      <c r="N559" s="132"/>
      <c r="O559" s="132"/>
      <c r="P559" s="132"/>
      <c r="Q559" s="132"/>
      <c r="R559" s="132"/>
      <c r="S559" s="132"/>
      <c r="T559" s="132"/>
      <c r="U559" s="132"/>
      <c r="V559" s="132"/>
      <c r="W559" s="132"/>
      <c r="X559" s="132"/>
    </row>
    <row r="560" spans="1:24" x14ac:dyDescent="0.2">
      <c r="A560" s="132"/>
      <c r="B560" s="133"/>
      <c r="C560" s="76"/>
      <c r="D560" s="132"/>
      <c r="E560" s="132"/>
      <c r="F560" s="132"/>
      <c r="G560" s="132"/>
      <c r="H560" s="132"/>
      <c r="I560" s="132"/>
      <c r="J560" s="132"/>
      <c r="K560" s="132"/>
      <c r="L560" s="132"/>
      <c r="M560" s="132"/>
      <c r="N560" s="132"/>
      <c r="O560" s="132"/>
      <c r="P560" s="132"/>
      <c r="Q560" s="132"/>
      <c r="R560" s="132"/>
      <c r="S560" s="132"/>
      <c r="T560" s="132"/>
      <c r="U560" s="132"/>
      <c r="V560" s="132"/>
      <c r="W560" s="132"/>
      <c r="X560" s="132"/>
    </row>
    <row r="561" spans="1:24" x14ac:dyDescent="0.2">
      <c r="A561" s="132"/>
      <c r="B561" s="133"/>
      <c r="C561" s="76"/>
      <c r="D561" s="132"/>
      <c r="E561" s="132"/>
      <c r="F561" s="132"/>
      <c r="G561" s="132"/>
      <c r="H561" s="132"/>
      <c r="I561" s="132"/>
      <c r="J561" s="132"/>
      <c r="K561" s="132"/>
      <c r="L561" s="132"/>
      <c r="M561" s="132"/>
      <c r="N561" s="132"/>
      <c r="O561" s="132"/>
      <c r="P561" s="132"/>
      <c r="Q561" s="132"/>
      <c r="R561" s="132"/>
      <c r="S561" s="132"/>
      <c r="T561" s="132"/>
      <c r="U561" s="132"/>
      <c r="V561" s="132"/>
      <c r="W561" s="132"/>
      <c r="X561" s="132"/>
    </row>
    <row r="562" spans="1:24" x14ac:dyDescent="0.2">
      <c r="A562" s="132"/>
      <c r="B562" s="133"/>
      <c r="C562" s="76"/>
      <c r="D562" s="132"/>
      <c r="E562" s="132"/>
      <c r="F562" s="132"/>
      <c r="G562" s="132"/>
      <c r="H562" s="132"/>
      <c r="I562" s="132"/>
      <c r="J562" s="132"/>
      <c r="K562" s="132"/>
      <c r="L562" s="132"/>
      <c r="M562" s="132"/>
      <c r="N562" s="132"/>
      <c r="O562" s="132"/>
      <c r="P562" s="132"/>
      <c r="Q562" s="132"/>
      <c r="R562" s="132"/>
      <c r="S562" s="132"/>
      <c r="T562" s="132"/>
      <c r="U562" s="132"/>
      <c r="V562" s="132"/>
      <c r="W562" s="132"/>
      <c r="X562" s="132"/>
    </row>
    <row r="563" spans="1:24" x14ac:dyDescent="0.2">
      <c r="A563" s="132"/>
      <c r="B563" s="133"/>
      <c r="C563" s="76"/>
      <c r="D563" s="132"/>
      <c r="E563" s="132"/>
      <c r="F563" s="132"/>
      <c r="G563" s="132"/>
      <c r="H563" s="132"/>
      <c r="I563" s="132"/>
      <c r="J563" s="132"/>
      <c r="K563" s="132"/>
      <c r="L563" s="132"/>
      <c r="M563" s="132"/>
      <c r="N563" s="132"/>
      <c r="O563" s="132"/>
      <c r="P563" s="132"/>
      <c r="Q563" s="132"/>
      <c r="R563" s="132"/>
      <c r="S563" s="132"/>
      <c r="T563" s="132"/>
      <c r="U563" s="132"/>
      <c r="V563" s="132"/>
      <c r="W563" s="132"/>
      <c r="X563" s="132"/>
    </row>
    <row r="564" spans="1:24" x14ac:dyDescent="0.2">
      <c r="A564" s="132"/>
      <c r="B564" s="133"/>
      <c r="C564" s="76"/>
      <c r="D564" s="132"/>
      <c r="E564" s="132"/>
      <c r="F564" s="132"/>
      <c r="G564" s="132"/>
      <c r="H564" s="132"/>
      <c r="I564" s="132"/>
      <c r="J564" s="132"/>
      <c r="K564" s="132"/>
      <c r="L564" s="132"/>
      <c r="M564" s="132"/>
      <c r="N564" s="132"/>
      <c r="O564" s="132"/>
      <c r="P564" s="132"/>
      <c r="Q564" s="132"/>
      <c r="R564" s="132"/>
      <c r="S564" s="132"/>
      <c r="T564" s="132"/>
      <c r="U564" s="132"/>
      <c r="V564" s="132"/>
      <c r="W564" s="132"/>
      <c r="X564" s="132"/>
    </row>
    <row r="565" spans="1:24" x14ac:dyDescent="0.2">
      <c r="A565" s="132"/>
      <c r="B565" s="133"/>
      <c r="C565" s="76"/>
      <c r="D565" s="132"/>
      <c r="E565" s="132"/>
      <c r="F565" s="132"/>
      <c r="G565" s="132"/>
      <c r="H565" s="132"/>
      <c r="I565" s="132"/>
      <c r="J565" s="132"/>
      <c r="K565" s="132"/>
      <c r="L565" s="132"/>
      <c r="M565" s="132"/>
      <c r="N565" s="132"/>
      <c r="O565" s="132"/>
      <c r="P565" s="132"/>
      <c r="Q565" s="132"/>
      <c r="R565" s="132"/>
      <c r="S565" s="132"/>
      <c r="T565" s="132"/>
      <c r="U565" s="132"/>
      <c r="V565" s="132"/>
      <c r="W565" s="132"/>
      <c r="X565" s="132"/>
    </row>
    <row r="566" spans="1:24" x14ac:dyDescent="0.2">
      <c r="A566" s="132"/>
      <c r="B566" s="133"/>
      <c r="C566" s="76"/>
      <c r="D566" s="132"/>
      <c r="E566" s="132"/>
      <c r="F566" s="132"/>
      <c r="G566" s="132"/>
      <c r="H566" s="132"/>
      <c r="I566" s="132"/>
      <c r="J566" s="132"/>
      <c r="K566" s="132"/>
      <c r="L566" s="132"/>
      <c r="M566" s="132"/>
      <c r="N566" s="132"/>
      <c r="O566" s="132"/>
      <c r="P566" s="132"/>
      <c r="Q566" s="132"/>
      <c r="R566" s="132"/>
      <c r="S566" s="132"/>
      <c r="T566" s="132"/>
      <c r="U566" s="132"/>
      <c r="V566" s="132"/>
      <c r="W566" s="132"/>
      <c r="X566" s="132"/>
    </row>
    <row r="567" spans="1:24" x14ac:dyDescent="0.2">
      <c r="A567" s="132"/>
      <c r="B567" s="133"/>
      <c r="C567" s="76"/>
      <c r="D567" s="132"/>
      <c r="E567" s="132"/>
      <c r="F567" s="132"/>
      <c r="G567" s="132"/>
      <c r="H567" s="132"/>
      <c r="I567" s="132"/>
      <c r="J567" s="132"/>
      <c r="K567" s="132"/>
      <c r="L567" s="132"/>
      <c r="M567" s="132"/>
      <c r="N567" s="132"/>
      <c r="O567" s="132"/>
      <c r="P567" s="132"/>
      <c r="Q567" s="132"/>
      <c r="R567" s="132"/>
      <c r="S567" s="132"/>
      <c r="T567" s="132"/>
      <c r="U567" s="132"/>
      <c r="V567" s="132"/>
      <c r="W567" s="132"/>
      <c r="X567" s="132"/>
    </row>
    <row r="568" spans="1:24" x14ac:dyDescent="0.2">
      <c r="A568" s="132"/>
      <c r="B568" s="133"/>
      <c r="C568" s="76"/>
      <c r="D568" s="132"/>
      <c r="E568" s="132"/>
      <c r="F568" s="132"/>
      <c r="G568" s="132"/>
      <c r="H568" s="132"/>
      <c r="I568" s="132"/>
      <c r="J568" s="132"/>
      <c r="K568" s="132"/>
      <c r="L568" s="132"/>
      <c r="M568" s="132"/>
      <c r="N568" s="132"/>
      <c r="O568" s="132"/>
      <c r="P568" s="132"/>
      <c r="Q568" s="132"/>
      <c r="R568" s="132"/>
      <c r="S568" s="132"/>
      <c r="T568" s="132"/>
      <c r="U568" s="132"/>
      <c r="V568" s="132"/>
      <c r="W568" s="132"/>
      <c r="X568" s="132"/>
    </row>
    <row r="569" spans="1:24" x14ac:dyDescent="0.2">
      <c r="A569" s="132"/>
      <c r="B569" s="133"/>
      <c r="C569" s="76"/>
      <c r="D569" s="132"/>
      <c r="E569" s="132"/>
      <c r="F569" s="132"/>
      <c r="G569" s="132"/>
      <c r="H569" s="132"/>
      <c r="I569" s="132"/>
      <c r="J569" s="132"/>
      <c r="K569" s="132"/>
      <c r="L569" s="132"/>
      <c r="M569" s="132"/>
      <c r="N569" s="132"/>
      <c r="O569" s="132"/>
      <c r="P569" s="132"/>
      <c r="Q569" s="132"/>
      <c r="R569" s="132"/>
      <c r="S569" s="132"/>
      <c r="T569" s="132"/>
      <c r="U569" s="132"/>
      <c r="V569" s="132"/>
      <c r="W569" s="132"/>
      <c r="X569" s="132"/>
    </row>
    <row r="570" spans="1:24" x14ac:dyDescent="0.2">
      <c r="A570" s="132"/>
      <c r="B570" s="133"/>
      <c r="C570" s="76"/>
      <c r="D570" s="132"/>
      <c r="E570" s="132"/>
      <c r="F570" s="132"/>
      <c r="G570" s="132"/>
      <c r="H570" s="132"/>
      <c r="I570" s="132"/>
      <c r="J570" s="132"/>
      <c r="K570" s="132"/>
      <c r="L570" s="132"/>
      <c r="M570" s="132"/>
      <c r="N570" s="132"/>
      <c r="O570" s="132"/>
      <c r="P570" s="132"/>
      <c r="Q570" s="132"/>
      <c r="R570" s="132"/>
      <c r="S570" s="132"/>
      <c r="T570" s="132"/>
      <c r="U570" s="132"/>
      <c r="V570" s="132"/>
      <c r="W570" s="132"/>
      <c r="X570" s="132"/>
    </row>
    <row r="571" spans="1:24" x14ac:dyDescent="0.2">
      <c r="A571" s="132"/>
      <c r="B571" s="133"/>
      <c r="C571" s="76"/>
      <c r="D571" s="132"/>
      <c r="E571" s="132"/>
      <c r="F571" s="132"/>
      <c r="G571" s="132"/>
      <c r="H571" s="132"/>
      <c r="I571" s="132"/>
      <c r="J571" s="132"/>
      <c r="K571" s="132"/>
      <c r="L571" s="132"/>
      <c r="M571" s="132"/>
      <c r="N571" s="132"/>
      <c r="O571" s="132"/>
      <c r="P571" s="132"/>
      <c r="Q571" s="132"/>
      <c r="R571" s="132"/>
      <c r="S571" s="132"/>
      <c r="T571" s="132"/>
      <c r="U571" s="132"/>
      <c r="V571" s="132"/>
      <c r="W571" s="132"/>
      <c r="X571" s="132"/>
    </row>
    <row r="572" spans="1:24" x14ac:dyDescent="0.2">
      <c r="A572" s="132"/>
      <c r="B572" s="133"/>
      <c r="C572" s="76"/>
      <c r="D572" s="132"/>
      <c r="E572" s="132"/>
      <c r="F572" s="132"/>
      <c r="G572" s="132"/>
      <c r="H572" s="132"/>
      <c r="I572" s="132"/>
      <c r="J572" s="132"/>
      <c r="K572" s="132"/>
      <c r="L572" s="132"/>
      <c r="M572" s="132"/>
      <c r="N572" s="132"/>
      <c r="O572" s="132"/>
      <c r="P572" s="132"/>
      <c r="Q572" s="132"/>
      <c r="R572" s="132"/>
      <c r="S572" s="132"/>
      <c r="T572" s="132"/>
      <c r="U572" s="132"/>
      <c r="V572" s="132"/>
      <c r="W572" s="132"/>
      <c r="X572" s="132"/>
    </row>
    <row r="573" spans="1:24" x14ac:dyDescent="0.2">
      <c r="A573" s="132"/>
      <c r="B573" s="133"/>
      <c r="C573" s="76"/>
      <c r="D573" s="132"/>
      <c r="E573" s="132"/>
      <c r="F573" s="132"/>
      <c r="G573" s="132"/>
      <c r="H573" s="132"/>
      <c r="I573" s="132"/>
      <c r="J573" s="132"/>
      <c r="K573" s="132"/>
      <c r="L573" s="132"/>
      <c r="M573" s="132"/>
      <c r="N573" s="132"/>
      <c r="O573" s="132"/>
      <c r="P573" s="132"/>
      <c r="Q573" s="132"/>
      <c r="R573" s="132"/>
      <c r="S573" s="132"/>
      <c r="T573" s="132"/>
      <c r="U573" s="132"/>
      <c r="V573" s="132"/>
      <c r="W573" s="132"/>
      <c r="X573" s="132"/>
    </row>
    <row r="574" spans="1:24" x14ac:dyDescent="0.2">
      <c r="A574" s="132"/>
      <c r="B574" s="133"/>
      <c r="C574" s="76"/>
      <c r="D574" s="132"/>
      <c r="E574" s="132"/>
      <c r="F574" s="132"/>
      <c r="G574" s="132"/>
      <c r="H574" s="132"/>
      <c r="I574" s="132"/>
      <c r="J574" s="132"/>
      <c r="K574" s="132"/>
      <c r="L574" s="132"/>
      <c r="M574" s="132"/>
      <c r="N574" s="132"/>
      <c r="O574" s="132"/>
      <c r="P574" s="132"/>
      <c r="Q574" s="132"/>
      <c r="R574" s="132"/>
      <c r="S574" s="132"/>
      <c r="T574" s="132"/>
      <c r="U574" s="132"/>
      <c r="V574" s="132"/>
      <c r="W574" s="132"/>
      <c r="X574" s="132"/>
    </row>
    <row r="575" spans="1:24" x14ac:dyDescent="0.2">
      <c r="A575" s="132"/>
      <c r="B575" s="133"/>
      <c r="C575" s="76"/>
      <c r="D575" s="132"/>
      <c r="E575" s="132"/>
      <c r="F575" s="132"/>
      <c r="G575" s="132"/>
      <c r="H575" s="132"/>
      <c r="I575" s="132"/>
      <c r="J575" s="132"/>
      <c r="K575" s="132"/>
      <c r="L575" s="132"/>
      <c r="M575" s="132"/>
      <c r="N575" s="132"/>
      <c r="O575" s="132"/>
      <c r="P575" s="132"/>
      <c r="Q575" s="132"/>
      <c r="R575" s="132"/>
      <c r="S575" s="132"/>
      <c r="T575" s="132"/>
      <c r="U575" s="132"/>
      <c r="V575" s="132"/>
      <c r="W575" s="132"/>
      <c r="X575" s="132"/>
    </row>
    <row r="576" spans="1:24" x14ac:dyDescent="0.2">
      <c r="A576" s="132"/>
      <c r="B576" s="133"/>
      <c r="C576" s="76"/>
      <c r="D576" s="132"/>
      <c r="E576" s="132"/>
      <c r="F576" s="132"/>
      <c r="G576" s="132"/>
      <c r="H576" s="132"/>
      <c r="I576" s="132"/>
      <c r="J576" s="132"/>
      <c r="K576" s="132"/>
      <c r="L576" s="132"/>
      <c r="M576" s="132"/>
      <c r="N576" s="132"/>
      <c r="O576" s="132"/>
      <c r="P576" s="132"/>
      <c r="Q576" s="132"/>
      <c r="R576" s="132"/>
      <c r="S576" s="132"/>
      <c r="T576" s="132"/>
      <c r="U576" s="132"/>
      <c r="V576" s="132"/>
      <c r="W576" s="132"/>
      <c r="X576" s="132"/>
    </row>
    <row r="577" spans="1:24" x14ac:dyDescent="0.2">
      <c r="A577" s="132"/>
      <c r="B577" s="133"/>
      <c r="C577" s="76"/>
      <c r="D577" s="132"/>
      <c r="E577" s="132"/>
      <c r="F577" s="132"/>
      <c r="G577" s="132"/>
      <c r="H577" s="132"/>
      <c r="I577" s="132"/>
      <c r="J577" s="132"/>
      <c r="K577" s="132"/>
      <c r="L577" s="132"/>
      <c r="M577" s="132"/>
      <c r="N577" s="132"/>
      <c r="O577" s="132"/>
      <c r="P577" s="132"/>
      <c r="Q577" s="132"/>
      <c r="R577" s="132"/>
      <c r="S577" s="132"/>
      <c r="T577" s="132"/>
      <c r="U577" s="132"/>
      <c r="V577" s="132"/>
      <c r="W577" s="132"/>
      <c r="X577" s="132"/>
    </row>
    <row r="578" spans="1:24" x14ac:dyDescent="0.2">
      <c r="A578" s="132"/>
      <c r="B578" s="133"/>
      <c r="C578" s="76"/>
      <c r="D578" s="132"/>
      <c r="E578" s="132"/>
      <c r="F578" s="132"/>
      <c r="G578" s="132"/>
      <c r="H578" s="132"/>
      <c r="I578" s="132"/>
      <c r="J578" s="132"/>
      <c r="K578" s="132"/>
      <c r="L578" s="132"/>
      <c r="M578" s="132"/>
      <c r="N578" s="132"/>
      <c r="O578" s="132"/>
      <c r="P578" s="132"/>
      <c r="Q578" s="132"/>
      <c r="R578" s="132"/>
      <c r="S578" s="132"/>
      <c r="T578" s="132"/>
      <c r="U578" s="132"/>
      <c r="V578" s="132"/>
      <c r="W578" s="132"/>
      <c r="X578" s="132"/>
    </row>
    <row r="579" spans="1:24" x14ac:dyDescent="0.2">
      <c r="A579" s="132"/>
      <c r="B579" s="133"/>
      <c r="C579" s="76"/>
      <c r="D579" s="132"/>
      <c r="E579" s="132"/>
      <c r="F579" s="132"/>
      <c r="G579" s="132"/>
      <c r="H579" s="132"/>
      <c r="I579" s="132"/>
      <c r="J579" s="132"/>
      <c r="K579" s="132"/>
      <c r="L579" s="132"/>
      <c r="M579" s="132"/>
      <c r="N579" s="132"/>
      <c r="O579" s="132"/>
      <c r="P579" s="132"/>
      <c r="Q579" s="132"/>
      <c r="R579" s="132"/>
      <c r="S579" s="132"/>
      <c r="T579" s="132"/>
      <c r="U579" s="132"/>
      <c r="V579" s="132"/>
      <c r="W579" s="132"/>
      <c r="X579" s="132"/>
    </row>
    <row r="580" spans="1:24" x14ac:dyDescent="0.2">
      <c r="A580" s="132"/>
      <c r="B580" s="133"/>
      <c r="C580" s="76"/>
      <c r="D580" s="132"/>
      <c r="E580" s="132"/>
      <c r="F580" s="132"/>
      <c r="G580" s="132"/>
      <c r="H580" s="132"/>
      <c r="I580" s="132"/>
      <c r="J580" s="132"/>
      <c r="K580" s="132"/>
      <c r="L580" s="132"/>
      <c r="M580" s="132"/>
      <c r="N580" s="132"/>
      <c r="O580" s="132"/>
      <c r="P580" s="132"/>
      <c r="Q580" s="132"/>
      <c r="R580" s="132"/>
      <c r="S580" s="132"/>
      <c r="T580" s="132"/>
      <c r="U580" s="132"/>
      <c r="V580" s="132"/>
      <c r="W580" s="132"/>
      <c r="X580" s="132"/>
    </row>
    <row r="581" spans="1:24" x14ac:dyDescent="0.2">
      <c r="A581" s="132"/>
      <c r="B581" s="133"/>
      <c r="C581" s="76"/>
      <c r="D581" s="132"/>
      <c r="E581" s="132"/>
      <c r="F581" s="132"/>
      <c r="G581" s="132"/>
      <c r="H581" s="132"/>
      <c r="I581" s="132"/>
      <c r="J581" s="132"/>
      <c r="K581" s="132"/>
      <c r="L581" s="132"/>
      <c r="M581" s="132"/>
      <c r="N581" s="132"/>
      <c r="O581" s="132"/>
      <c r="P581" s="132"/>
      <c r="Q581" s="132"/>
      <c r="R581" s="132"/>
      <c r="S581" s="132"/>
      <c r="T581" s="132"/>
      <c r="U581" s="132"/>
      <c r="V581" s="132"/>
      <c r="W581" s="132"/>
      <c r="X581" s="132"/>
    </row>
    <row r="582" spans="1:24" x14ac:dyDescent="0.2">
      <c r="A582" s="132"/>
      <c r="B582" s="133"/>
      <c r="C582" s="76"/>
      <c r="D582" s="132"/>
      <c r="E582" s="132"/>
      <c r="F582" s="132"/>
      <c r="G582" s="132"/>
      <c r="H582" s="132"/>
      <c r="I582" s="132"/>
      <c r="J582" s="132"/>
      <c r="K582" s="132"/>
      <c r="L582" s="132"/>
      <c r="M582" s="132"/>
      <c r="N582" s="132"/>
      <c r="O582" s="132"/>
      <c r="P582" s="132"/>
      <c r="Q582" s="132"/>
      <c r="R582" s="132"/>
      <c r="S582" s="132"/>
      <c r="T582" s="132"/>
      <c r="U582" s="132"/>
      <c r="V582" s="132"/>
      <c r="W582" s="132"/>
      <c r="X582" s="132"/>
    </row>
    <row r="583" spans="1:24" x14ac:dyDescent="0.2">
      <c r="A583" s="132"/>
      <c r="B583" s="133"/>
      <c r="C583" s="76"/>
      <c r="D583" s="132"/>
      <c r="E583" s="132"/>
      <c r="F583" s="132"/>
      <c r="G583" s="132"/>
      <c r="H583" s="132"/>
      <c r="I583" s="132"/>
      <c r="J583" s="132"/>
      <c r="K583" s="132"/>
      <c r="L583" s="132"/>
      <c r="M583" s="132"/>
      <c r="N583" s="132"/>
      <c r="O583" s="132"/>
      <c r="P583" s="132"/>
      <c r="Q583" s="132"/>
      <c r="R583" s="132"/>
      <c r="S583" s="132"/>
      <c r="T583" s="132"/>
      <c r="U583" s="132"/>
      <c r="V583" s="132"/>
      <c r="W583" s="132"/>
      <c r="X583" s="132"/>
    </row>
    <row r="584" spans="1:24" x14ac:dyDescent="0.2">
      <c r="A584" s="132"/>
      <c r="B584" s="133"/>
      <c r="C584" s="76"/>
      <c r="D584" s="132"/>
      <c r="E584" s="132"/>
      <c r="F584" s="132"/>
      <c r="G584" s="132"/>
      <c r="H584" s="132"/>
      <c r="I584" s="132"/>
      <c r="J584" s="132"/>
      <c r="K584" s="132"/>
      <c r="L584" s="132"/>
      <c r="M584" s="132"/>
      <c r="N584" s="132"/>
      <c r="O584" s="132"/>
      <c r="P584" s="132"/>
      <c r="Q584" s="132"/>
      <c r="R584" s="132"/>
      <c r="S584" s="132"/>
      <c r="T584" s="132"/>
      <c r="U584" s="132"/>
      <c r="V584" s="132"/>
      <c r="W584" s="132"/>
      <c r="X584" s="132"/>
    </row>
    <row r="585" spans="1:24" x14ac:dyDescent="0.2">
      <c r="A585" s="132"/>
      <c r="B585" s="133"/>
      <c r="C585" s="76"/>
      <c r="D585" s="132"/>
      <c r="E585" s="132"/>
      <c r="F585" s="132"/>
      <c r="G585" s="132"/>
      <c r="H585" s="132"/>
      <c r="I585" s="132"/>
      <c r="J585" s="132"/>
      <c r="K585" s="132"/>
      <c r="L585" s="132"/>
      <c r="M585" s="132"/>
      <c r="N585" s="132"/>
      <c r="O585" s="132"/>
      <c r="P585" s="132"/>
      <c r="Q585" s="132"/>
      <c r="R585" s="132"/>
      <c r="S585" s="132"/>
      <c r="T585" s="132"/>
      <c r="U585" s="132"/>
      <c r="V585" s="132"/>
      <c r="W585" s="132"/>
      <c r="X585" s="132"/>
    </row>
    <row r="586" spans="1:24" x14ac:dyDescent="0.2">
      <c r="A586" s="132"/>
      <c r="B586" s="133"/>
      <c r="C586" s="76"/>
      <c r="D586" s="132"/>
      <c r="E586" s="132"/>
      <c r="F586" s="132"/>
      <c r="G586" s="132"/>
      <c r="H586" s="132"/>
      <c r="I586" s="132"/>
      <c r="J586" s="132"/>
      <c r="K586" s="132"/>
      <c r="L586" s="132"/>
      <c r="M586" s="132"/>
      <c r="N586" s="132"/>
      <c r="O586" s="132"/>
      <c r="P586" s="132"/>
      <c r="Q586" s="132"/>
      <c r="R586" s="132"/>
      <c r="S586" s="132"/>
      <c r="T586" s="132"/>
      <c r="U586" s="132"/>
      <c r="V586" s="132"/>
      <c r="W586" s="132"/>
      <c r="X586" s="132"/>
    </row>
    <row r="587" spans="1:24" x14ac:dyDescent="0.2">
      <c r="A587" s="132"/>
      <c r="B587" s="133"/>
      <c r="C587" s="76"/>
      <c r="D587" s="132"/>
      <c r="E587" s="132"/>
      <c r="F587" s="132"/>
      <c r="G587" s="132"/>
      <c r="H587" s="132"/>
      <c r="I587" s="132"/>
      <c r="J587" s="132"/>
      <c r="K587" s="132"/>
      <c r="L587" s="132"/>
      <c r="M587" s="132"/>
      <c r="N587" s="132"/>
      <c r="O587" s="132"/>
      <c r="P587" s="132"/>
      <c r="Q587" s="132"/>
      <c r="R587" s="132"/>
      <c r="S587" s="132"/>
      <c r="T587" s="132"/>
      <c r="U587" s="132"/>
      <c r="V587" s="132"/>
      <c r="W587" s="132"/>
      <c r="X587" s="132"/>
    </row>
    <row r="588" spans="1:24" x14ac:dyDescent="0.2">
      <c r="A588" s="132"/>
      <c r="B588" s="133"/>
      <c r="C588" s="76"/>
      <c r="D588" s="132"/>
      <c r="E588" s="132"/>
      <c r="F588" s="132"/>
      <c r="G588" s="132"/>
      <c r="H588" s="132"/>
      <c r="I588" s="132"/>
      <c r="J588" s="132"/>
      <c r="K588" s="132"/>
      <c r="L588" s="132"/>
      <c r="M588" s="132"/>
      <c r="N588" s="132"/>
      <c r="O588" s="132"/>
      <c r="P588" s="132"/>
      <c r="Q588" s="132"/>
      <c r="R588" s="132"/>
      <c r="S588" s="132"/>
      <c r="T588" s="132"/>
      <c r="U588" s="132"/>
      <c r="V588" s="132"/>
      <c r="W588" s="132"/>
      <c r="X588" s="132"/>
    </row>
    <row r="589" spans="1:24" x14ac:dyDescent="0.2">
      <c r="A589" s="132"/>
      <c r="B589" s="133"/>
      <c r="C589" s="76"/>
      <c r="D589" s="132"/>
      <c r="E589" s="132"/>
      <c r="F589" s="132"/>
      <c r="G589" s="132"/>
      <c r="H589" s="132"/>
      <c r="I589" s="132"/>
      <c r="J589" s="132"/>
      <c r="K589" s="132"/>
      <c r="L589" s="132"/>
      <c r="M589" s="132"/>
      <c r="N589" s="132"/>
      <c r="O589" s="132"/>
      <c r="P589" s="132"/>
      <c r="Q589" s="132"/>
      <c r="R589" s="132"/>
      <c r="S589" s="132"/>
      <c r="T589" s="132"/>
      <c r="U589" s="132"/>
      <c r="V589" s="132"/>
      <c r="W589" s="132"/>
      <c r="X589" s="132"/>
    </row>
    <row r="590" spans="1:24" x14ac:dyDescent="0.2">
      <c r="A590" s="132"/>
      <c r="B590" s="133"/>
      <c r="C590" s="76"/>
      <c r="D590" s="132"/>
      <c r="E590" s="132"/>
      <c r="F590" s="132"/>
      <c r="G590" s="132"/>
      <c r="H590" s="132"/>
      <c r="I590" s="132"/>
      <c r="J590" s="132"/>
      <c r="K590" s="132"/>
      <c r="L590" s="132"/>
      <c r="M590" s="132"/>
      <c r="N590" s="132"/>
      <c r="O590" s="132"/>
      <c r="P590" s="132"/>
      <c r="Q590" s="132"/>
      <c r="R590" s="132"/>
      <c r="S590" s="132"/>
      <c r="T590" s="132"/>
      <c r="U590" s="132"/>
      <c r="V590" s="132"/>
      <c r="W590" s="132"/>
      <c r="X590" s="132"/>
    </row>
    <row r="591" spans="1:24" x14ac:dyDescent="0.2">
      <c r="A591" s="132"/>
      <c r="B591" s="133"/>
      <c r="C591" s="76"/>
      <c r="D591" s="132"/>
      <c r="E591" s="132"/>
      <c r="F591" s="132"/>
      <c r="G591" s="132"/>
      <c r="H591" s="132"/>
      <c r="I591" s="132"/>
      <c r="J591" s="132"/>
      <c r="K591" s="132"/>
      <c r="L591" s="132"/>
      <c r="M591" s="132"/>
      <c r="N591" s="132"/>
      <c r="O591" s="132"/>
      <c r="P591" s="132"/>
      <c r="Q591" s="132"/>
      <c r="R591" s="132"/>
      <c r="S591" s="132"/>
      <c r="T591" s="132"/>
      <c r="U591" s="132"/>
      <c r="V591" s="132"/>
      <c r="W591" s="132"/>
      <c r="X591" s="132"/>
    </row>
    <row r="592" spans="1:24" x14ac:dyDescent="0.2">
      <c r="A592" s="132"/>
      <c r="B592" s="133"/>
      <c r="C592" s="76"/>
      <c r="D592" s="132"/>
      <c r="E592" s="132"/>
      <c r="F592" s="132"/>
      <c r="G592" s="132"/>
      <c r="H592" s="132"/>
      <c r="I592" s="132"/>
      <c r="J592" s="132"/>
      <c r="K592" s="132"/>
      <c r="L592" s="132"/>
      <c r="M592" s="132"/>
      <c r="N592" s="132"/>
      <c r="O592" s="132"/>
      <c r="P592" s="132"/>
      <c r="Q592" s="132"/>
      <c r="R592" s="132"/>
      <c r="S592" s="132"/>
      <c r="T592" s="132"/>
      <c r="U592" s="132"/>
      <c r="V592" s="132"/>
      <c r="W592" s="132"/>
      <c r="X592" s="132"/>
    </row>
    <row r="593" spans="1:24" x14ac:dyDescent="0.2">
      <c r="A593" s="132"/>
      <c r="B593" s="133"/>
      <c r="C593" s="76"/>
      <c r="D593" s="132"/>
      <c r="E593" s="132"/>
      <c r="F593" s="132"/>
      <c r="G593" s="132"/>
      <c r="H593" s="132"/>
      <c r="I593" s="132"/>
      <c r="J593" s="132"/>
      <c r="K593" s="132"/>
      <c r="L593" s="132"/>
      <c r="M593" s="132"/>
      <c r="N593" s="132"/>
      <c r="O593" s="132"/>
      <c r="P593" s="132"/>
      <c r="Q593" s="132"/>
      <c r="R593" s="132"/>
      <c r="S593" s="132"/>
      <c r="T593" s="132"/>
      <c r="U593" s="132"/>
      <c r="V593" s="132"/>
      <c r="W593" s="132"/>
      <c r="X593" s="132"/>
    </row>
    <row r="594" spans="1:24" x14ac:dyDescent="0.2">
      <c r="A594" s="132"/>
      <c r="B594" s="133"/>
      <c r="C594" s="76"/>
      <c r="D594" s="132"/>
      <c r="E594" s="132"/>
      <c r="F594" s="132"/>
      <c r="G594" s="132"/>
      <c r="H594" s="132"/>
      <c r="I594" s="132"/>
      <c r="J594" s="132"/>
      <c r="K594" s="132"/>
      <c r="L594" s="132"/>
      <c r="M594" s="132"/>
      <c r="N594" s="132"/>
      <c r="O594" s="132"/>
      <c r="P594" s="132"/>
      <c r="Q594" s="132"/>
      <c r="R594" s="132"/>
      <c r="S594" s="132"/>
      <c r="T594" s="132"/>
      <c r="U594" s="132"/>
      <c r="V594" s="132"/>
      <c r="W594" s="132"/>
      <c r="X594" s="132"/>
    </row>
    <row r="595" spans="1:24" x14ac:dyDescent="0.2">
      <c r="A595" s="132"/>
      <c r="B595" s="133"/>
      <c r="C595" s="76"/>
      <c r="D595" s="132"/>
      <c r="E595" s="132"/>
      <c r="F595" s="132"/>
      <c r="G595" s="132"/>
      <c r="H595" s="132"/>
      <c r="I595" s="132"/>
      <c r="J595" s="132"/>
      <c r="K595" s="132"/>
      <c r="L595" s="132"/>
      <c r="M595" s="132"/>
      <c r="N595" s="132"/>
      <c r="O595" s="132"/>
      <c r="P595" s="132"/>
      <c r="Q595" s="132"/>
      <c r="R595" s="132"/>
      <c r="S595" s="132"/>
      <c r="T595" s="132"/>
      <c r="U595" s="132"/>
      <c r="V595" s="132"/>
      <c r="W595" s="132"/>
      <c r="X595" s="132"/>
    </row>
    <row r="596" spans="1:24" x14ac:dyDescent="0.2">
      <c r="A596" s="132"/>
      <c r="B596" s="133"/>
      <c r="C596" s="76"/>
      <c r="D596" s="132"/>
      <c r="E596" s="132"/>
      <c r="F596" s="132"/>
      <c r="G596" s="132"/>
      <c r="H596" s="132"/>
      <c r="I596" s="132"/>
      <c r="J596" s="132"/>
      <c r="K596" s="132"/>
      <c r="L596" s="132"/>
      <c r="M596" s="132"/>
      <c r="N596" s="132"/>
      <c r="O596" s="132"/>
      <c r="P596" s="132"/>
      <c r="Q596" s="132"/>
      <c r="R596" s="132"/>
      <c r="S596" s="132"/>
      <c r="T596" s="132"/>
      <c r="U596" s="132"/>
      <c r="V596" s="132"/>
      <c r="W596" s="132"/>
      <c r="X596" s="132"/>
    </row>
    <row r="597" spans="1:24" x14ac:dyDescent="0.2">
      <c r="A597" s="132"/>
      <c r="B597" s="133"/>
      <c r="C597" s="76"/>
      <c r="D597" s="132"/>
      <c r="E597" s="132"/>
      <c r="F597" s="132"/>
      <c r="G597" s="132"/>
      <c r="H597" s="132"/>
      <c r="I597" s="132"/>
      <c r="J597" s="132"/>
      <c r="K597" s="132"/>
      <c r="L597" s="132"/>
      <c r="M597" s="132"/>
      <c r="N597" s="132"/>
      <c r="O597" s="132"/>
      <c r="P597" s="132"/>
      <c r="Q597" s="132"/>
      <c r="R597" s="132"/>
      <c r="S597" s="132"/>
      <c r="T597" s="132"/>
      <c r="U597" s="132"/>
      <c r="V597" s="132"/>
      <c r="W597" s="132"/>
      <c r="X597" s="132"/>
    </row>
    <row r="598" spans="1:24" x14ac:dyDescent="0.2">
      <c r="A598" s="132"/>
      <c r="B598" s="133"/>
      <c r="C598" s="76"/>
      <c r="D598" s="132"/>
      <c r="E598" s="132"/>
      <c r="F598" s="132"/>
      <c r="G598" s="132"/>
      <c r="H598" s="132"/>
      <c r="I598" s="132"/>
      <c r="J598" s="132"/>
      <c r="K598" s="132"/>
      <c r="L598" s="132"/>
      <c r="M598" s="132"/>
      <c r="N598" s="132"/>
      <c r="O598" s="132"/>
      <c r="P598" s="132"/>
      <c r="Q598" s="132"/>
      <c r="R598" s="132"/>
      <c r="S598" s="132"/>
      <c r="T598" s="132"/>
      <c r="U598" s="132"/>
      <c r="V598" s="132"/>
      <c r="W598" s="132"/>
      <c r="X598" s="132"/>
    </row>
    <row r="599" spans="1:24" x14ac:dyDescent="0.2">
      <c r="A599" s="132"/>
      <c r="B599" s="133"/>
      <c r="C599" s="76"/>
      <c r="D599" s="132"/>
      <c r="E599" s="132"/>
      <c r="F599" s="132"/>
      <c r="G599" s="132"/>
      <c r="H599" s="132"/>
      <c r="I599" s="132"/>
      <c r="J599" s="132"/>
      <c r="K599" s="132"/>
      <c r="L599" s="132"/>
      <c r="M599" s="132"/>
      <c r="N599" s="132"/>
      <c r="O599" s="132"/>
      <c r="P599" s="132"/>
      <c r="Q599" s="132"/>
      <c r="R599" s="132"/>
      <c r="S599" s="132"/>
      <c r="T599" s="132"/>
      <c r="U599" s="132"/>
      <c r="V599" s="132"/>
      <c r="W599" s="132"/>
      <c r="X599" s="132"/>
    </row>
    <row r="600" spans="1:24" x14ac:dyDescent="0.2">
      <c r="A600" s="132"/>
      <c r="B600" s="133"/>
      <c r="C600" s="76"/>
      <c r="D600" s="132"/>
      <c r="E600" s="132"/>
      <c r="F600" s="132"/>
      <c r="G600" s="132"/>
      <c r="H600" s="132"/>
      <c r="I600" s="132"/>
      <c r="J600" s="132"/>
      <c r="K600" s="132"/>
      <c r="L600" s="132"/>
      <c r="M600" s="132"/>
      <c r="N600" s="132"/>
      <c r="O600" s="132"/>
      <c r="P600" s="132"/>
      <c r="Q600" s="132"/>
      <c r="R600" s="132"/>
      <c r="S600" s="132"/>
      <c r="T600" s="132"/>
      <c r="U600" s="132"/>
      <c r="V600" s="132"/>
      <c r="W600" s="132"/>
      <c r="X600" s="132"/>
    </row>
    <row r="601" spans="1:24" x14ac:dyDescent="0.2">
      <c r="A601" s="132"/>
      <c r="B601" s="133"/>
      <c r="C601" s="76"/>
      <c r="D601" s="132"/>
      <c r="E601" s="132"/>
      <c r="F601" s="132"/>
      <c r="G601" s="132"/>
      <c r="H601" s="132"/>
      <c r="I601" s="132"/>
      <c r="J601" s="132"/>
      <c r="K601" s="132"/>
      <c r="L601" s="132"/>
      <c r="M601" s="132"/>
      <c r="N601" s="132"/>
      <c r="O601" s="132"/>
      <c r="P601" s="132"/>
      <c r="Q601" s="132"/>
      <c r="R601" s="132"/>
      <c r="S601" s="132"/>
      <c r="T601" s="132"/>
      <c r="U601" s="132"/>
      <c r="V601" s="132"/>
      <c r="W601" s="132"/>
      <c r="X601" s="132"/>
    </row>
    <row r="602" spans="1:24" x14ac:dyDescent="0.2">
      <c r="A602" s="132"/>
      <c r="B602" s="133"/>
      <c r="C602" s="76"/>
      <c r="D602" s="132"/>
      <c r="E602" s="132"/>
      <c r="F602" s="132"/>
      <c r="G602" s="132"/>
      <c r="H602" s="132"/>
      <c r="I602" s="132"/>
      <c r="J602" s="132"/>
      <c r="K602" s="132"/>
      <c r="L602" s="132"/>
      <c r="M602" s="132"/>
      <c r="N602" s="132"/>
      <c r="O602" s="132"/>
      <c r="P602" s="132"/>
      <c r="Q602" s="132"/>
      <c r="R602" s="132"/>
      <c r="S602" s="132"/>
      <c r="T602" s="132"/>
      <c r="U602" s="132"/>
      <c r="V602" s="132"/>
      <c r="W602" s="132"/>
      <c r="X602" s="132"/>
    </row>
    <row r="603" spans="1:24" x14ac:dyDescent="0.2">
      <c r="A603" s="132"/>
      <c r="B603" s="133"/>
      <c r="C603" s="76"/>
      <c r="D603" s="132"/>
      <c r="E603" s="132"/>
      <c r="F603" s="132"/>
      <c r="G603" s="132"/>
      <c r="H603" s="132"/>
      <c r="I603" s="132"/>
      <c r="J603" s="132"/>
      <c r="K603" s="132"/>
      <c r="L603" s="132"/>
      <c r="M603" s="132"/>
      <c r="N603" s="132"/>
      <c r="O603" s="132"/>
      <c r="P603" s="132"/>
      <c r="Q603" s="132"/>
      <c r="R603" s="132"/>
      <c r="S603" s="132"/>
      <c r="T603" s="132"/>
      <c r="U603" s="132"/>
      <c r="V603" s="132"/>
      <c r="W603" s="132"/>
      <c r="X603" s="132"/>
    </row>
    <row r="604" spans="1:24" x14ac:dyDescent="0.2">
      <c r="A604" s="132"/>
      <c r="B604" s="133"/>
      <c r="C604" s="76"/>
      <c r="D604" s="132"/>
      <c r="E604" s="132"/>
      <c r="F604" s="132"/>
      <c r="G604" s="132"/>
      <c r="H604" s="132"/>
      <c r="I604" s="132"/>
      <c r="J604" s="132"/>
      <c r="K604" s="132"/>
      <c r="L604" s="132"/>
      <c r="M604" s="132"/>
      <c r="N604" s="132"/>
      <c r="O604" s="132"/>
      <c r="P604" s="132"/>
      <c r="Q604" s="132"/>
      <c r="R604" s="132"/>
      <c r="S604" s="132"/>
      <c r="T604" s="132"/>
      <c r="U604" s="132"/>
      <c r="V604" s="132"/>
      <c r="W604" s="132"/>
      <c r="X604" s="132"/>
    </row>
    <row r="605" spans="1:24" x14ac:dyDescent="0.2">
      <c r="A605" s="132"/>
      <c r="B605" s="133"/>
      <c r="C605" s="76"/>
      <c r="D605" s="132"/>
      <c r="E605" s="132"/>
      <c r="F605" s="132"/>
      <c r="G605" s="132"/>
      <c r="H605" s="132"/>
      <c r="I605" s="132"/>
      <c r="J605" s="132"/>
      <c r="K605" s="132"/>
      <c r="L605" s="132"/>
      <c r="M605" s="132"/>
      <c r="N605" s="132"/>
      <c r="O605" s="132"/>
      <c r="P605" s="132"/>
      <c r="Q605" s="132"/>
      <c r="R605" s="132"/>
      <c r="S605" s="132"/>
      <c r="T605" s="132"/>
      <c r="U605" s="132"/>
      <c r="V605" s="132"/>
      <c r="W605" s="132"/>
      <c r="X605" s="132"/>
    </row>
    <row r="606" spans="1:24" x14ac:dyDescent="0.2">
      <c r="A606" s="132"/>
      <c r="B606" s="133"/>
      <c r="C606" s="76"/>
      <c r="D606" s="132"/>
      <c r="E606" s="132"/>
      <c r="F606" s="132"/>
      <c r="G606" s="132"/>
      <c r="H606" s="132"/>
      <c r="I606" s="132"/>
      <c r="J606" s="132"/>
      <c r="K606" s="132"/>
      <c r="L606" s="132"/>
      <c r="M606" s="132"/>
      <c r="N606" s="132"/>
      <c r="O606" s="132"/>
      <c r="P606" s="132"/>
      <c r="Q606" s="132"/>
      <c r="R606" s="132"/>
      <c r="S606" s="132"/>
      <c r="T606" s="132"/>
      <c r="U606" s="132"/>
      <c r="V606" s="132"/>
      <c r="W606" s="132"/>
      <c r="X606" s="132"/>
    </row>
    <row r="607" spans="1:24" x14ac:dyDescent="0.2">
      <c r="A607" s="132"/>
      <c r="B607" s="133"/>
      <c r="C607" s="76"/>
      <c r="D607" s="132"/>
      <c r="E607" s="132"/>
      <c r="F607" s="132"/>
      <c r="G607" s="132"/>
      <c r="H607" s="132"/>
      <c r="I607" s="132"/>
      <c r="J607" s="132"/>
      <c r="K607" s="132"/>
      <c r="L607" s="132"/>
      <c r="M607" s="132"/>
      <c r="N607" s="132"/>
      <c r="O607" s="132"/>
      <c r="P607" s="132"/>
      <c r="Q607" s="132"/>
      <c r="R607" s="132"/>
      <c r="S607" s="132"/>
      <c r="T607" s="132"/>
      <c r="U607" s="132"/>
      <c r="V607" s="132"/>
      <c r="W607" s="132"/>
      <c r="X607" s="132"/>
    </row>
    <row r="608" spans="1:24" x14ac:dyDescent="0.2">
      <c r="A608" s="132"/>
      <c r="B608" s="133"/>
      <c r="C608" s="76"/>
      <c r="D608" s="132"/>
      <c r="E608" s="132"/>
      <c r="F608" s="132"/>
      <c r="G608" s="132"/>
      <c r="H608" s="132"/>
      <c r="I608" s="132"/>
      <c r="J608" s="132"/>
      <c r="K608" s="132"/>
      <c r="L608" s="132"/>
      <c r="M608" s="132"/>
      <c r="N608" s="132"/>
      <c r="O608" s="132"/>
      <c r="P608" s="132"/>
      <c r="Q608" s="132"/>
      <c r="R608" s="132"/>
      <c r="S608" s="132"/>
      <c r="T608" s="132"/>
      <c r="U608" s="132"/>
      <c r="V608" s="132"/>
      <c r="W608" s="132"/>
      <c r="X608" s="132"/>
    </row>
    <row r="609" spans="1:24" x14ac:dyDescent="0.2">
      <c r="A609" s="132"/>
      <c r="B609" s="133"/>
      <c r="C609" s="76"/>
      <c r="D609" s="132"/>
      <c r="E609" s="132"/>
      <c r="F609" s="132"/>
      <c r="G609" s="132"/>
      <c r="H609" s="132"/>
      <c r="I609" s="132"/>
      <c r="J609" s="132"/>
      <c r="K609" s="132"/>
      <c r="L609" s="132"/>
      <c r="M609" s="132"/>
      <c r="N609" s="132"/>
      <c r="O609" s="132"/>
      <c r="P609" s="132"/>
      <c r="Q609" s="132"/>
      <c r="R609" s="132"/>
      <c r="S609" s="132"/>
      <c r="T609" s="132"/>
      <c r="U609" s="132"/>
      <c r="V609" s="132"/>
      <c r="W609" s="132"/>
      <c r="X609" s="132"/>
    </row>
    <row r="610" spans="1:24" x14ac:dyDescent="0.2">
      <c r="A610" s="132"/>
      <c r="B610" s="133"/>
      <c r="C610" s="76"/>
      <c r="D610" s="132"/>
      <c r="E610" s="132"/>
      <c r="F610" s="132"/>
      <c r="G610" s="132"/>
      <c r="H610" s="132"/>
      <c r="I610" s="132"/>
      <c r="J610" s="132"/>
      <c r="K610" s="132"/>
      <c r="L610" s="132"/>
      <c r="M610" s="132"/>
      <c r="N610" s="132"/>
      <c r="O610" s="132"/>
      <c r="P610" s="132"/>
      <c r="Q610" s="132"/>
      <c r="R610" s="132"/>
      <c r="S610" s="132"/>
      <c r="T610" s="132"/>
      <c r="U610" s="132"/>
      <c r="V610" s="132"/>
      <c r="W610" s="132"/>
      <c r="X610" s="132"/>
    </row>
    <row r="611" spans="1:24" x14ac:dyDescent="0.2">
      <c r="A611" s="132"/>
      <c r="B611" s="133"/>
      <c r="C611" s="76"/>
      <c r="D611" s="132"/>
      <c r="E611" s="132"/>
      <c r="F611" s="132"/>
      <c r="G611" s="132"/>
      <c r="H611" s="132"/>
      <c r="I611" s="132"/>
      <c r="J611" s="132"/>
      <c r="K611" s="132"/>
      <c r="L611" s="132"/>
      <c r="M611" s="132"/>
      <c r="N611" s="132"/>
      <c r="O611" s="132"/>
      <c r="P611" s="132"/>
      <c r="Q611" s="132"/>
      <c r="R611" s="132"/>
      <c r="S611" s="132"/>
      <c r="T611" s="132"/>
      <c r="U611" s="132"/>
      <c r="V611" s="132"/>
      <c r="W611" s="132"/>
      <c r="X611" s="132"/>
    </row>
    <row r="612" spans="1:24" x14ac:dyDescent="0.2">
      <c r="A612" s="132"/>
      <c r="B612" s="133"/>
      <c r="C612" s="76"/>
      <c r="D612" s="132"/>
      <c r="E612" s="132"/>
      <c r="F612" s="132"/>
      <c r="G612" s="132"/>
      <c r="H612" s="132"/>
      <c r="I612" s="132"/>
      <c r="J612" s="132"/>
      <c r="K612" s="132"/>
      <c r="L612" s="132"/>
      <c r="M612" s="132"/>
      <c r="N612" s="132"/>
      <c r="O612" s="132"/>
      <c r="P612" s="132"/>
      <c r="Q612" s="132"/>
      <c r="R612" s="132"/>
      <c r="S612" s="132"/>
      <c r="T612" s="132"/>
      <c r="U612" s="132"/>
      <c r="V612" s="132"/>
      <c r="W612" s="132"/>
      <c r="X612" s="132"/>
    </row>
    <row r="613" spans="1:24" x14ac:dyDescent="0.2">
      <c r="A613" s="132"/>
      <c r="B613" s="133"/>
      <c r="C613" s="76"/>
      <c r="D613" s="132"/>
      <c r="E613" s="132"/>
      <c r="F613" s="132"/>
      <c r="G613" s="132"/>
      <c r="H613" s="132"/>
      <c r="I613" s="132"/>
      <c r="J613" s="132"/>
      <c r="K613" s="132"/>
      <c r="L613" s="132"/>
      <c r="M613" s="132"/>
      <c r="N613" s="132"/>
      <c r="O613" s="132"/>
      <c r="P613" s="132"/>
      <c r="Q613" s="132"/>
      <c r="R613" s="132"/>
      <c r="S613" s="132"/>
      <c r="T613" s="132"/>
      <c r="U613" s="132"/>
      <c r="V613" s="132"/>
      <c r="W613" s="132"/>
      <c r="X613" s="132"/>
    </row>
    <row r="614" spans="1:24" x14ac:dyDescent="0.2">
      <c r="A614" s="132"/>
      <c r="B614" s="133"/>
      <c r="C614" s="76"/>
      <c r="D614" s="132"/>
      <c r="E614" s="132"/>
      <c r="F614" s="132"/>
      <c r="G614" s="132"/>
      <c r="H614" s="132"/>
      <c r="I614" s="132"/>
      <c r="J614" s="132"/>
      <c r="K614" s="132"/>
      <c r="L614" s="132"/>
      <c r="M614" s="132"/>
      <c r="N614" s="132"/>
      <c r="O614" s="132"/>
      <c r="P614" s="132"/>
      <c r="Q614" s="132"/>
      <c r="R614" s="132"/>
      <c r="S614" s="132"/>
      <c r="T614" s="132"/>
      <c r="U614" s="132"/>
      <c r="V614" s="132"/>
      <c r="W614" s="132"/>
      <c r="X614" s="132"/>
    </row>
    <row r="615" spans="1:24" x14ac:dyDescent="0.2">
      <c r="A615" s="132"/>
      <c r="B615" s="133"/>
      <c r="C615" s="76"/>
      <c r="D615" s="132"/>
      <c r="E615" s="132"/>
      <c r="F615" s="132"/>
      <c r="G615" s="132"/>
      <c r="H615" s="132"/>
      <c r="I615" s="132"/>
      <c r="J615" s="132"/>
      <c r="K615" s="132"/>
      <c r="L615" s="132"/>
      <c r="M615" s="132"/>
      <c r="N615" s="132"/>
      <c r="O615" s="132"/>
      <c r="P615" s="132"/>
      <c r="Q615" s="132"/>
      <c r="R615" s="132"/>
      <c r="S615" s="132"/>
      <c r="T615" s="132"/>
      <c r="U615" s="132"/>
      <c r="V615" s="132"/>
      <c r="W615" s="132"/>
      <c r="X615" s="132"/>
    </row>
    <row r="616" spans="1:24" x14ac:dyDescent="0.2">
      <c r="A616" s="132"/>
      <c r="B616" s="133"/>
      <c r="C616" s="76"/>
      <c r="D616" s="132"/>
      <c r="E616" s="132"/>
      <c r="F616" s="132"/>
      <c r="G616" s="132"/>
      <c r="H616" s="132"/>
      <c r="I616" s="132"/>
      <c r="J616" s="132"/>
      <c r="K616" s="132"/>
      <c r="L616" s="132"/>
      <c r="M616" s="132"/>
      <c r="N616" s="132"/>
      <c r="O616" s="132"/>
      <c r="P616" s="132"/>
      <c r="Q616" s="132"/>
      <c r="R616" s="132"/>
      <c r="S616" s="132"/>
      <c r="T616" s="132"/>
      <c r="U616" s="132"/>
      <c r="V616" s="132"/>
      <c r="W616" s="132"/>
      <c r="X616" s="132"/>
    </row>
    <row r="617" spans="1:24" x14ac:dyDescent="0.2">
      <c r="A617" s="132"/>
      <c r="B617" s="133"/>
      <c r="C617" s="76"/>
      <c r="D617" s="132"/>
      <c r="E617" s="132"/>
      <c r="F617" s="132"/>
      <c r="G617" s="132"/>
      <c r="H617" s="132"/>
      <c r="I617" s="132"/>
      <c r="J617" s="132"/>
      <c r="K617" s="132"/>
      <c r="L617" s="132"/>
      <c r="M617" s="132"/>
      <c r="N617" s="132"/>
      <c r="O617" s="132"/>
      <c r="P617" s="132"/>
      <c r="Q617" s="132"/>
      <c r="R617" s="132"/>
      <c r="S617" s="132"/>
      <c r="T617" s="132"/>
      <c r="U617" s="132"/>
      <c r="V617" s="132"/>
      <c r="W617" s="132"/>
      <c r="X617" s="132"/>
    </row>
    <row r="618" spans="1:24" x14ac:dyDescent="0.2">
      <c r="A618" s="132"/>
      <c r="B618" s="133"/>
      <c r="C618" s="76"/>
      <c r="D618" s="132"/>
      <c r="E618" s="132"/>
      <c r="F618" s="132"/>
      <c r="G618" s="132"/>
      <c r="H618" s="132"/>
      <c r="I618" s="132"/>
      <c r="J618" s="132"/>
      <c r="K618" s="132"/>
      <c r="L618" s="132"/>
      <c r="M618" s="132"/>
      <c r="N618" s="132"/>
      <c r="O618" s="132"/>
      <c r="P618" s="132"/>
      <c r="Q618" s="132"/>
      <c r="R618" s="132"/>
      <c r="S618" s="132"/>
      <c r="T618" s="132"/>
      <c r="U618" s="132"/>
      <c r="V618" s="132"/>
      <c r="W618" s="132"/>
      <c r="X618" s="132"/>
    </row>
    <row r="619" spans="1:24" x14ac:dyDescent="0.2">
      <c r="A619" s="132"/>
      <c r="B619" s="133"/>
      <c r="C619" s="76"/>
      <c r="D619" s="132"/>
      <c r="E619" s="132"/>
      <c r="F619" s="132"/>
      <c r="G619" s="132"/>
      <c r="H619" s="132"/>
      <c r="I619" s="132"/>
      <c r="J619" s="132"/>
      <c r="K619" s="132"/>
      <c r="L619" s="132"/>
      <c r="M619" s="132"/>
      <c r="N619" s="132"/>
      <c r="O619" s="132"/>
      <c r="P619" s="132"/>
      <c r="Q619" s="132"/>
      <c r="R619" s="132"/>
      <c r="S619" s="132"/>
      <c r="T619" s="132"/>
      <c r="U619" s="132"/>
      <c r="V619" s="132"/>
      <c r="W619" s="132"/>
      <c r="X619" s="132"/>
    </row>
    <row r="620" spans="1:24" x14ac:dyDescent="0.2">
      <c r="A620" s="132"/>
      <c r="B620" s="133"/>
      <c r="C620" s="76"/>
      <c r="D620" s="132"/>
      <c r="E620" s="132"/>
      <c r="F620" s="132"/>
      <c r="G620" s="132"/>
      <c r="H620" s="132"/>
      <c r="I620" s="132"/>
      <c r="J620" s="132"/>
      <c r="K620" s="132"/>
      <c r="L620" s="132"/>
      <c r="M620" s="132"/>
      <c r="N620" s="132"/>
      <c r="O620" s="132"/>
      <c r="P620" s="132"/>
      <c r="Q620" s="132"/>
      <c r="R620" s="132"/>
      <c r="S620" s="132"/>
      <c r="T620" s="132"/>
      <c r="U620" s="132"/>
      <c r="V620" s="132"/>
      <c r="W620" s="132"/>
      <c r="X620" s="132"/>
    </row>
    <row r="621" spans="1:24" x14ac:dyDescent="0.2">
      <c r="A621" s="132"/>
      <c r="B621" s="133"/>
      <c r="C621" s="76"/>
      <c r="D621" s="132"/>
      <c r="E621" s="132"/>
      <c r="F621" s="132"/>
      <c r="G621" s="132"/>
      <c r="H621" s="132"/>
      <c r="I621" s="132"/>
      <c r="J621" s="132"/>
      <c r="K621" s="132"/>
      <c r="L621" s="132"/>
      <c r="M621" s="132"/>
      <c r="N621" s="132"/>
      <c r="O621" s="132"/>
      <c r="P621" s="132"/>
      <c r="Q621" s="132"/>
      <c r="R621" s="132"/>
      <c r="S621" s="132"/>
      <c r="T621" s="132"/>
      <c r="U621" s="132"/>
      <c r="V621" s="132"/>
      <c r="W621" s="132"/>
      <c r="X621" s="132"/>
    </row>
    <row r="622" spans="1:24" x14ac:dyDescent="0.2">
      <c r="A622" s="132"/>
      <c r="B622" s="133"/>
      <c r="C622" s="76"/>
      <c r="D622" s="132"/>
      <c r="E622" s="132"/>
      <c r="F622" s="132"/>
      <c r="G622" s="132"/>
      <c r="H622" s="132"/>
      <c r="I622" s="132"/>
      <c r="J622" s="132"/>
      <c r="K622" s="132"/>
      <c r="L622" s="132"/>
      <c r="M622" s="132"/>
      <c r="N622" s="132"/>
      <c r="O622" s="132"/>
      <c r="P622" s="132"/>
      <c r="Q622" s="132"/>
      <c r="R622" s="132"/>
      <c r="S622" s="132"/>
      <c r="T622" s="132"/>
      <c r="U622" s="132"/>
      <c r="V622" s="132"/>
      <c r="W622" s="132"/>
      <c r="X622" s="132"/>
    </row>
    <row r="623" spans="1:24" x14ac:dyDescent="0.2">
      <c r="A623" s="132"/>
      <c r="B623" s="133"/>
      <c r="C623" s="76"/>
      <c r="D623" s="132"/>
      <c r="E623" s="132"/>
      <c r="F623" s="132"/>
      <c r="G623" s="132"/>
      <c r="H623" s="132"/>
      <c r="I623" s="132"/>
      <c r="J623" s="132"/>
      <c r="K623" s="132"/>
      <c r="L623" s="132"/>
      <c r="M623" s="132"/>
      <c r="N623" s="132"/>
      <c r="O623" s="132"/>
      <c r="P623" s="132"/>
      <c r="Q623" s="132"/>
      <c r="R623" s="132"/>
      <c r="S623" s="132"/>
      <c r="T623" s="132"/>
      <c r="U623" s="132"/>
      <c r="V623" s="132"/>
      <c r="W623" s="132"/>
      <c r="X623" s="132"/>
    </row>
    <row r="624" spans="1:24" x14ac:dyDescent="0.2">
      <c r="A624" s="132"/>
      <c r="B624" s="133"/>
      <c r="C624" s="76"/>
      <c r="D624" s="132"/>
      <c r="E624" s="132"/>
      <c r="F624" s="132"/>
      <c r="G624" s="132"/>
      <c r="H624" s="132"/>
      <c r="I624" s="132"/>
      <c r="J624" s="132"/>
      <c r="K624" s="132"/>
      <c r="L624" s="132"/>
      <c r="M624" s="132"/>
      <c r="N624" s="132"/>
      <c r="O624" s="132"/>
      <c r="P624" s="132"/>
      <c r="Q624" s="132"/>
      <c r="R624" s="132"/>
      <c r="S624" s="132"/>
      <c r="T624" s="132"/>
      <c r="U624" s="132"/>
      <c r="V624" s="132"/>
      <c r="W624" s="132"/>
      <c r="X624" s="132"/>
    </row>
    <row r="625" spans="1:24" x14ac:dyDescent="0.2">
      <c r="A625" s="132"/>
      <c r="B625" s="133"/>
      <c r="C625" s="76"/>
      <c r="D625" s="132"/>
      <c r="E625" s="132"/>
      <c r="F625" s="132"/>
      <c r="G625" s="132"/>
      <c r="H625" s="132"/>
      <c r="I625" s="132"/>
      <c r="J625" s="132"/>
      <c r="K625" s="132"/>
      <c r="L625" s="132"/>
      <c r="M625" s="132"/>
      <c r="N625" s="132"/>
      <c r="O625" s="132"/>
      <c r="P625" s="132"/>
      <c r="Q625" s="132"/>
      <c r="R625" s="132"/>
      <c r="S625" s="132"/>
      <c r="T625" s="132"/>
      <c r="U625" s="132"/>
      <c r="V625" s="132"/>
      <c r="W625" s="132"/>
      <c r="X625" s="132"/>
    </row>
    <row r="626" spans="1:24" x14ac:dyDescent="0.2">
      <c r="A626" s="132"/>
      <c r="B626" s="133"/>
      <c r="C626" s="76"/>
      <c r="D626" s="132"/>
      <c r="E626" s="132"/>
      <c r="F626" s="132"/>
      <c r="G626" s="132"/>
      <c r="H626" s="132"/>
      <c r="I626" s="132"/>
      <c r="J626" s="132"/>
      <c r="K626" s="132"/>
      <c r="L626" s="132"/>
      <c r="M626" s="132"/>
      <c r="N626" s="132"/>
      <c r="O626" s="132"/>
      <c r="P626" s="132"/>
      <c r="Q626" s="132"/>
      <c r="R626" s="132"/>
      <c r="S626" s="132"/>
      <c r="T626" s="132"/>
      <c r="U626" s="132"/>
      <c r="V626" s="132"/>
      <c r="W626" s="132"/>
      <c r="X626" s="132"/>
    </row>
    <row r="627" spans="1:24" x14ac:dyDescent="0.2">
      <c r="A627" s="132"/>
      <c r="B627" s="133"/>
      <c r="C627" s="76"/>
      <c r="D627" s="132"/>
      <c r="E627" s="132"/>
      <c r="F627" s="132"/>
      <c r="G627" s="132"/>
      <c r="H627" s="132"/>
      <c r="I627" s="132"/>
      <c r="J627" s="132"/>
      <c r="K627" s="132"/>
      <c r="L627" s="132"/>
      <c r="M627" s="132"/>
      <c r="N627" s="132"/>
      <c r="O627" s="132"/>
      <c r="P627" s="132"/>
      <c r="Q627" s="132"/>
      <c r="R627" s="132"/>
      <c r="S627" s="132"/>
      <c r="T627" s="132"/>
      <c r="U627" s="132"/>
      <c r="V627" s="132"/>
      <c r="W627" s="132"/>
      <c r="X627" s="132"/>
    </row>
    <row r="628" spans="1:24" x14ac:dyDescent="0.2">
      <c r="A628" s="132"/>
      <c r="B628" s="133"/>
      <c r="C628" s="76"/>
      <c r="D628" s="132"/>
      <c r="E628" s="132"/>
      <c r="F628" s="132"/>
      <c r="G628" s="132"/>
      <c r="H628" s="132"/>
      <c r="I628" s="132"/>
      <c r="J628" s="132"/>
      <c r="K628" s="132"/>
      <c r="L628" s="132"/>
      <c r="M628" s="132"/>
      <c r="N628" s="132"/>
      <c r="O628" s="132"/>
      <c r="P628" s="132"/>
      <c r="Q628" s="132"/>
      <c r="R628" s="132"/>
      <c r="S628" s="132"/>
      <c r="T628" s="132"/>
      <c r="U628" s="132"/>
      <c r="V628" s="132"/>
      <c r="W628" s="132"/>
      <c r="X628" s="132"/>
    </row>
    <row r="629" spans="1:24" x14ac:dyDescent="0.2">
      <c r="A629" s="132"/>
      <c r="B629" s="133"/>
      <c r="C629" s="76"/>
      <c r="D629" s="132"/>
      <c r="E629" s="132"/>
      <c r="F629" s="132"/>
      <c r="G629" s="132"/>
      <c r="H629" s="132"/>
      <c r="I629" s="132"/>
      <c r="J629" s="132"/>
      <c r="K629" s="132"/>
      <c r="L629" s="132"/>
      <c r="M629" s="132"/>
      <c r="N629" s="132"/>
      <c r="O629" s="132"/>
      <c r="P629" s="132"/>
      <c r="Q629" s="132"/>
      <c r="R629" s="132"/>
      <c r="S629" s="132"/>
      <c r="T629" s="132"/>
      <c r="U629" s="132"/>
      <c r="V629" s="132"/>
      <c r="W629" s="132"/>
      <c r="X629" s="132"/>
    </row>
    <row r="630" spans="1:24" x14ac:dyDescent="0.2">
      <c r="A630" s="132"/>
      <c r="B630" s="133"/>
      <c r="C630" s="76"/>
      <c r="D630" s="132"/>
      <c r="E630" s="132"/>
      <c r="F630" s="132"/>
      <c r="G630" s="132"/>
      <c r="H630" s="132"/>
      <c r="I630" s="132"/>
      <c r="J630" s="132"/>
      <c r="K630" s="132"/>
      <c r="L630" s="132"/>
      <c r="M630" s="132"/>
      <c r="N630" s="132"/>
      <c r="O630" s="132"/>
      <c r="P630" s="132"/>
      <c r="Q630" s="132"/>
      <c r="R630" s="132"/>
      <c r="S630" s="132"/>
      <c r="T630" s="132"/>
      <c r="U630" s="132"/>
      <c r="V630" s="132"/>
      <c r="W630" s="132"/>
      <c r="X630" s="132"/>
    </row>
    <row r="631" spans="1:24" x14ac:dyDescent="0.2">
      <c r="A631" s="132"/>
      <c r="B631" s="133"/>
      <c r="C631" s="76"/>
      <c r="D631" s="132"/>
      <c r="E631" s="132"/>
      <c r="F631" s="132"/>
      <c r="G631" s="132"/>
      <c r="H631" s="132"/>
      <c r="I631" s="132"/>
      <c r="J631" s="132"/>
      <c r="K631" s="132"/>
      <c r="L631" s="132"/>
      <c r="M631" s="132"/>
      <c r="N631" s="132"/>
      <c r="O631" s="132"/>
      <c r="P631" s="132"/>
      <c r="Q631" s="132"/>
      <c r="R631" s="132"/>
      <c r="S631" s="132"/>
      <c r="T631" s="132"/>
      <c r="U631" s="132"/>
      <c r="V631" s="132"/>
      <c r="W631" s="132"/>
      <c r="X631" s="132"/>
    </row>
    <row r="632" spans="1:24" x14ac:dyDescent="0.2">
      <c r="A632" s="132"/>
      <c r="B632" s="133"/>
      <c r="C632" s="76"/>
      <c r="D632" s="132"/>
      <c r="E632" s="132"/>
      <c r="F632" s="132"/>
      <c r="G632" s="132"/>
      <c r="H632" s="132"/>
      <c r="I632" s="132"/>
      <c r="J632" s="132"/>
      <c r="K632" s="132"/>
      <c r="L632" s="132"/>
      <c r="M632" s="132"/>
      <c r="N632" s="132"/>
      <c r="O632" s="132"/>
      <c r="P632" s="132"/>
      <c r="Q632" s="132"/>
      <c r="R632" s="132"/>
      <c r="S632" s="132"/>
      <c r="T632" s="132"/>
      <c r="U632" s="132"/>
      <c r="V632" s="132"/>
      <c r="W632" s="132"/>
      <c r="X632" s="132"/>
    </row>
    <row r="633" spans="1:24" x14ac:dyDescent="0.2">
      <c r="A633" s="132"/>
      <c r="B633" s="133"/>
      <c r="C633" s="76"/>
      <c r="D633" s="132"/>
      <c r="E633" s="132"/>
      <c r="F633" s="132"/>
      <c r="G633" s="132"/>
      <c r="H633" s="132"/>
      <c r="I633" s="132"/>
      <c r="J633" s="132"/>
      <c r="K633" s="132"/>
      <c r="L633" s="132"/>
      <c r="M633" s="132"/>
      <c r="N633" s="132"/>
      <c r="O633" s="132"/>
      <c r="P633" s="132"/>
      <c r="Q633" s="132"/>
      <c r="R633" s="132"/>
      <c r="S633" s="132"/>
      <c r="T633" s="132"/>
      <c r="U633" s="132"/>
      <c r="V633" s="132"/>
      <c r="W633" s="132"/>
      <c r="X633" s="132"/>
    </row>
    <row r="634" spans="1:24" x14ac:dyDescent="0.2">
      <c r="A634" s="132"/>
      <c r="B634" s="133"/>
      <c r="C634" s="76"/>
      <c r="D634" s="132"/>
      <c r="E634" s="132"/>
      <c r="F634" s="132"/>
      <c r="G634" s="132"/>
      <c r="H634" s="132"/>
      <c r="I634" s="132"/>
      <c r="J634" s="132"/>
      <c r="K634" s="132"/>
      <c r="L634" s="132"/>
      <c r="M634" s="132"/>
      <c r="N634" s="132"/>
      <c r="O634" s="132"/>
      <c r="P634" s="132"/>
      <c r="Q634" s="132"/>
      <c r="R634" s="132"/>
      <c r="S634" s="132"/>
      <c r="T634" s="132"/>
      <c r="U634" s="132"/>
      <c r="V634" s="132"/>
      <c r="W634" s="132"/>
      <c r="X634" s="132"/>
    </row>
    <row r="635" spans="1:24" x14ac:dyDescent="0.2">
      <c r="A635" s="132"/>
      <c r="B635" s="133"/>
      <c r="C635" s="76"/>
      <c r="D635" s="132"/>
      <c r="E635" s="132"/>
      <c r="F635" s="132"/>
      <c r="G635" s="132"/>
      <c r="H635" s="132"/>
      <c r="I635" s="132"/>
      <c r="J635" s="132"/>
      <c r="K635" s="132"/>
      <c r="L635" s="132"/>
      <c r="M635" s="132"/>
      <c r="N635" s="132"/>
      <c r="O635" s="132"/>
      <c r="P635" s="132"/>
      <c r="Q635" s="132"/>
      <c r="R635" s="132"/>
      <c r="S635" s="132"/>
      <c r="T635" s="132"/>
      <c r="U635" s="132"/>
      <c r="V635" s="132"/>
      <c r="W635" s="132"/>
      <c r="X635" s="132"/>
    </row>
    <row r="636" spans="1:24" x14ac:dyDescent="0.2">
      <c r="A636" s="132"/>
      <c r="B636" s="133"/>
      <c r="C636" s="76"/>
      <c r="D636" s="132"/>
      <c r="E636" s="132"/>
      <c r="F636" s="132"/>
      <c r="G636" s="132"/>
      <c r="H636" s="132"/>
      <c r="I636" s="132"/>
      <c r="J636" s="132"/>
      <c r="K636" s="132"/>
      <c r="L636" s="132"/>
      <c r="M636" s="132"/>
      <c r="N636" s="132"/>
      <c r="O636" s="132"/>
      <c r="P636" s="132"/>
      <c r="Q636" s="132"/>
      <c r="R636" s="132"/>
      <c r="S636" s="132"/>
      <c r="T636" s="132"/>
      <c r="U636" s="132"/>
      <c r="V636" s="132"/>
      <c r="W636" s="132"/>
      <c r="X636" s="132"/>
    </row>
    <row r="637" spans="1:24" x14ac:dyDescent="0.2">
      <c r="A637" s="132"/>
      <c r="B637" s="133"/>
      <c r="C637" s="76"/>
      <c r="D637" s="132"/>
      <c r="E637" s="132"/>
      <c r="F637" s="132"/>
      <c r="G637" s="132"/>
      <c r="H637" s="132"/>
      <c r="I637" s="132"/>
      <c r="J637" s="132"/>
      <c r="K637" s="132"/>
      <c r="L637" s="132"/>
      <c r="M637" s="132"/>
      <c r="N637" s="132"/>
      <c r="O637" s="132"/>
      <c r="P637" s="132"/>
      <c r="Q637" s="132"/>
      <c r="R637" s="132"/>
      <c r="S637" s="132"/>
      <c r="T637" s="132"/>
      <c r="U637" s="132"/>
      <c r="V637" s="132"/>
      <c r="W637" s="132"/>
      <c r="X637" s="132"/>
    </row>
    <row r="638" spans="1:24" x14ac:dyDescent="0.2">
      <c r="A638" s="132"/>
      <c r="B638" s="133"/>
      <c r="C638" s="76"/>
      <c r="D638" s="132"/>
      <c r="E638" s="132"/>
      <c r="F638" s="132"/>
      <c r="G638" s="132"/>
      <c r="H638" s="132"/>
      <c r="I638" s="132"/>
      <c r="J638" s="132"/>
      <c r="K638" s="132"/>
      <c r="L638" s="132"/>
      <c r="M638" s="132"/>
      <c r="N638" s="132"/>
      <c r="O638" s="132"/>
      <c r="P638" s="132"/>
      <c r="Q638" s="132"/>
      <c r="R638" s="132"/>
      <c r="S638" s="132"/>
      <c r="T638" s="132"/>
      <c r="U638" s="132"/>
      <c r="V638" s="132"/>
      <c r="W638" s="132"/>
      <c r="X638" s="132"/>
    </row>
    <row r="639" spans="1:24" x14ac:dyDescent="0.2">
      <c r="A639" s="132"/>
      <c r="B639" s="133"/>
      <c r="C639" s="76"/>
      <c r="D639" s="132"/>
      <c r="E639" s="132"/>
      <c r="F639" s="132"/>
      <c r="G639" s="132"/>
      <c r="H639" s="132"/>
      <c r="I639" s="132"/>
      <c r="J639" s="132"/>
      <c r="K639" s="132"/>
      <c r="L639" s="132"/>
      <c r="M639" s="132"/>
      <c r="N639" s="132"/>
      <c r="O639" s="132"/>
      <c r="P639" s="132"/>
      <c r="Q639" s="132"/>
      <c r="R639" s="132"/>
      <c r="S639" s="132"/>
      <c r="T639" s="132"/>
      <c r="U639" s="132"/>
      <c r="V639" s="132"/>
      <c r="W639" s="132"/>
      <c r="X639" s="132"/>
    </row>
    <row r="640" spans="1:24" x14ac:dyDescent="0.2">
      <c r="A640" s="132"/>
      <c r="B640" s="133"/>
      <c r="C640" s="76"/>
      <c r="D640" s="132"/>
      <c r="E640" s="132"/>
      <c r="F640" s="132"/>
      <c r="G640" s="132"/>
      <c r="H640" s="132"/>
      <c r="I640" s="132"/>
      <c r="J640" s="132"/>
      <c r="K640" s="132"/>
      <c r="L640" s="132"/>
      <c r="M640" s="132"/>
      <c r="N640" s="132"/>
      <c r="O640" s="132"/>
      <c r="P640" s="132"/>
      <c r="Q640" s="132"/>
      <c r="R640" s="132"/>
      <c r="S640" s="132"/>
      <c r="T640" s="132"/>
      <c r="U640" s="132"/>
      <c r="V640" s="132"/>
      <c r="W640" s="132"/>
      <c r="X640" s="132"/>
    </row>
    <row r="641" spans="1:24" x14ac:dyDescent="0.2">
      <c r="A641" s="132"/>
      <c r="B641" s="133"/>
      <c r="C641" s="76"/>
      <c r="D641" s="132"/>
      <c r="E641" s="132"/>
      <c r="F641" s="132"/>
      <c r="G641" s="132"/>
      <c r="H641" s="132"/>
      <c r="I641" s="132"/>
      <c r="J641" s="132"/>
      <c r="K641" s="132"/>
      <c r="L641" s="132"/>
      <c r="M641" s="132"/>
      <c r="N641" s="132"/>
      <c r="O641" s="132"/>
      <c r="P641" s="132"/>
      <c r="Q641" s="132"/>
      <c r="R641" s="132"/>
      <c r="S641" s="132"/>
      <c r="T641" s="132"/>
      <c r="U641" s="132"/>
      <c r="V641" s="132"/>
      <c r="W641" s="132"/>
      <c r="X641" s="132"/>
    </row>
    <row r="642" spans="1:24" x14ac:dyDescent="0.2">
      <c r="A642" s="132"/>
      <c r="B642" s="133"/>
      <c r="C642" s="76"/>
      <c r="D642" s="132"/>
      <c r="E642" s="132"/>
      <c r="F642" s="132"/>
      <c r="G642" s="132"/>
      <c r="H642" s="132"/>
      <c r="I642" s="132"/>
      <c r="J642" s="132"/>
      <c r="K642" s="132"/>
      <c r="L642" s="132"/>
      <c r="M642" s="132"/>
      <c r="N642" s="132"/>
      <c r="O642" s="132"/>
      <c r="P642" s="132"/>
      <c r="Q642" s="132"/>
      <c r="R642" s="132"/>
      <c r="S642" s="132"/>
      <c r="T642" s="132"/>
      <c r="U642" s="132"/>
      <c r="V642" s="132"/>
      <c r="W642" s="132"/>
      <c r="X642" s="132"/>
    </row>
    <row r="643" spans="1:24" x14ac:dyDescent="0.2">
      <c r="A643" s="132"/>
      <c r="B643" s="133"/>
      <c r="C643" s="76"/>
      <c r="D643" s="132"/>
      <c r="E643" s="132"/>
      <c r="F643" s="132"/>
      <c r="G643" s="132"/>
      <c r="H643" s="132"/>
      <c r="I643" s="132"/>
      <c r="J643" s="132"/>
      <c r="K643" s="132"/>
      <c r="L643" s="132"/>
      <c r="M643" s="132"/>
      <c r="N643" s="132"/>
      <c r="O643" s="132"/>
      <c r="P643" s="132"/>
      <c r="Q643" s="132"/>
      <c r="R643" s="132"/>
      <c r="S643" s="132"/>
      <c r="T643" s="132"/>
      <c r="U643" s="132"/>
      <c r="V643" s="132"/>
      <c r="W643" s="132"/>
      <c r="X643" s="132"/>
    </row>
    <row r="644" spans="1:24" x14ac:dyDescent="0.2">
      <c r="A644" s="132"/>
      <c r="B644" s="133"/>
      <c r="C644" s="76"/>
      <c r="D644" s="132"/>
      <c r="E644" s="132"/>
      <c r="F644" s="132"/>
      <c r="G644" s="132"/>
      <c r="H644" s="132"/>
      <c r="I644" s="132"/>
      <c r="J644" s="132"/>
      <c r="K644" s="132"/>
      <c r="L644" s="132"/>
      <c r="M644" s="132"/>
      <c r="N644" s="132"/>
      <c r="O644" s="132"/>
      <c r="P644" s="132"/>
      <c r="Q644" s="132"/>
      <c r="R644" s="132"/>
      <c r="S644" s="132"/>
      <c r="T644" s="132"/>
      <c r="U644" s="132"/>
      <c r="V644" s="132"/>
      <c r="W644" s="132"/>
      <c r="X644" s="132"/>
    </row>
    <row r="645" spans="1:24" x14ac:dyDescent="0.2">
      <c r="A645" s="132"/>
      <c r="B645" s="133"/>
      <c r="C645" s="76"/>
      <c r="D645" s="132"/>
      <c r="E645" s="132"/>
      <c r="F645" s="132"/>
      <c r="G645" s="132"/>
      <c r="H645" s="132"/>
      <c r="I645" s="132"/>
      <c r="J645" s="132"/>
      <c r="K645" s="132"/>
      <c r="L645" s="132"/>
      <c r="M645" s="132"/>
      <c r="N645" s="132"/>
      <c r="O645" s="132"/>
      <c r="P645" s="132"/>
      <c r="Q645" s="132"/>
      <c r="R645" s="132"/>
      <c r="S645" s="132"/>
      <c r="T645" s="132"/>
      <c r="U645" s="132"/>
      <c r="V645" s="132"/>
      <c r="W645" s="132"/>
      <c r="X645" s="132"/>
    </row>
    <row r="646" spans="1:24" x14ac:dyDescent="0.2">
      <c r="A646" s="132"/>
      <c r="B646" s="133"/>
      <c r="C646" s="76"/>
      <c r="D646" s="132"/>
      <c r="E646" s="132"/>
      <c r="F646" s="132"/>
      <c r="G646" s="132"/>
      <c r="H646" s="132"/>
      <c r="I646" s="132"/>
      <c r="J646" s="132"/>
      <c r="K646" s="132"/>
      <c r="L646" s="132"/>
      <c r="M646" s="132"/>
      <c r="N646" s="132"/>
      <c r="O646" s="132"/>
      <c r="P646" s="132"/>
      <c r="Q646" s="132"/>
      <c r="R646" s="132"/>
      <c r="S646" s="132"/>
      <c r="T646" s="132"/>
      <c r="U646" s="132"/>
      <c r="V646" s="132"/>
      <c r="W646" s="132"/>
      <c r="X646" s="132"/>
    </row>
    <row r="647" spans="1:24" x14ac:dyDescent="0.2">
      <c r="A647" s="132"/>
      <c r="B647" s="133"/>
      <c r="C647" s="76"/>
      <c r="D647" s="132"/>
      <c r="E647" s="132"/>
      <c r="F647" s="132"/>
      <c r="G647" s="132"/>
      <c r="H647" s="132"/>
      <c r="I647" s="132"/>
      <c r="J647" s="132"/>
      <c r="K647" s="132"/>
      <c r="L647" s="132"/>
      <c r="M647" s="132"/>
      <c r="N647" s="132"/>
      <c r="O647" s="132"/>
      <c r="P647" s="132"/>
      <c r="Q647" s="132"/>
      <c r="R647" s="132"/>
      <c r="S647" s="132"/>
      <c r="T647" s="132"/>
      <c r="U647" s="132"/>
      <c r="V647" s="132"/>
      <c r="W647" s="132"/>
      <c r="X647" s="132"/>
    </row>
    <row r="648" spans="1:24" x14ac:dyDescent="0.2">
      <c r="A648" s="132"/>
      <c r="B648" s="133"/>
      <c r="C648" s="76"/>
      <c r="D648" s="132"/>
      <c r="E648" s="132"/>
      <c r="F648" s="132"/>
      <c r="G648" s="132"/>
      <c r="H648" s="132"/>
      <c r="I648" s="132"/>
      <c r="J648" s="132"/>
      <c r="K648" s="132"/>
      <c r="L648" s="132"/>
      <c r="M648" s="132"/>
      <c r="N648" s="132"/>
      <c r="O648" s="132"/>
      <c r="P648" s="132"/>
      <c r="Q648" s="132"/>
      <c r="R648" s="132"/>
      <c r="S648" s="132"/>
      <c r="T648" s="132"/>
      <c r="U648" s="132"/>
      <c r="V648" s="132"/>
      <c r="W648" s="132"/>
      <c r="X648" s="132"/>
    </row>
    <row r="649" spans="1:24" x14ac:dyDescent="0.2">
      <c r="A649" s="132"/>
      <c r="B649" s="133"/>
      <c r="C649" s="76"/>
      <c r="D649" s="132"/>
      <c r="E649" s="132"/>
      <c r="F649" s="132"/>
      <c r="G649" s="132"/>
      <c r="H649" s="132"/>
      <c r="I649" s="132"/>
      <c r="J649" s="132"/>
      <c r="K649" s="132"/>
      <c r="L649" s="132"/>
      <c r="M649" s="132"/>
      <c r="N649" s="132"/>
      <c r="O649" s="132"/>
      <c r="P649" s="132"/>
      <c r="Q649" s="132"/>
      <c r="R649" s="132"/>
      <c r="S649" s="132"/>
      <c r="T649" s="132"/>
      <c r="U649" s="132"/>
      <c r="V649" s="132"/>
      <c r="W649" s="132"/>
      <c r="X649" s="132"/>
    </row>
    <row r="650" spans="1:24" x14ac:dyDescent="0.2">
      <c r="A650" s="132"/>
      <c r="B650" s="133"/>
      <c r="C650" s="76"/>
      <c r="D650" s="132"/>
      <c r="E650" s="132"/>
      <c r="F650" s="132"/>
      <c r="G650" s="132"/>
      <c r="H650" s="132"/>
      <c r="I650" s="132"/>
      <c r="J650" s="132"/>
      <c r="K650" s="132"/>
      <c r="L650" s="132"/>
      <c r="M650" s="132"/>
      <c r="N650" s="132"/>
      <c r="O650" s="132"/>
      <c r="P650" s="132"/>
      <c r="Q650" s="132"/>
      <c r="R650" s="132"/>
      <c r="S650" s="132"/>
      <c r="T650" s="132"/>
      <c r="U650" s="132"/>
      <c r="V650" s="132"/>
      <c r="W650" s="132"/>
      <c r="X650" s="132"/>
    </row>
    <row r="651" spans="1:24" x14ac:dyDescent="0.2">
      <c r="A651" s="132"/>
      <c r="B651" s="133"/>
      <c r="C651" s="76"/>
      <c r="D651" s="132"/>
      <c r="E651" s="132"/>
      <c r="F651" s="132"/>
      <c r="G651" s="132"/>
      <c r="H651" s="132"/>
      <c r="I651" s="132"/>
      <c r="J651" s="132"/>
      <c r="K651" s="132"/>
      <c r="L651" s="132"/>
      <c r="M651" s="132"/>
      <c r="N651" s="132"/>
      <c r="O651" s="132"/>
      <c r="P651" s="132"/>
      <c r="Q651" s="132"/>
      <c r="R651" s="132"/>
      <c r="S651" s="132"/>
      <c r="T651" s="132"/>
      <c r="U651" s="132"/>
      <c r="V651" s="132"/>
      <c r="W651" s="132"/>
      <c r="X651" s="132"/>
    </row>
    <row r="652" spans="1:24" x14ac:dyDescent="0.2">
      <c r="A652" s="132"/>
      <c r="B652" s="133"/>
      <c r="C652" s="76"/>
      <c r="D652" s="132"/>
      <c r="E652" s="132"/>
      <c r="F652" s="132"/>
      <c r="G652" s="132"/>
      <c r="H652" s="132"/>
      <c r="I652" s="132"/>
      <c r="J652" s="132"/>
      <c r="K652" s="132"/>
      <c r="L652" s="132"/>
      <c r="M652" s="132"/>
      <c r="N652" s="132"/>
      <c r="O652" s="132"/>
      <c r="P652" s="132"/>
      <c r="Q652" s="132"/>
      <c r="R652" s="132"/>
      <c r="S652" s="132"/>
      <c r="T652" s="132"/>
      <c r="U652" s="132"/>
      <c r="V652" s="132"/>
      <c r="W652" s="132"/>
      <c r="X652" s="132"/>
    </row>
    <row r="653" spans="1:24" x14ac:dyDescent="0.2">
      <c r="A653" s="132"/>
      <c r="B653" s="133"/>
      <c r="C653" s="76"/>
      <c r="D653" s="132"/>
      <c r="E653" s="132"/>
      <c r="F653" s="132"/>
      <c r="G653" s="132"/>
      <c r="H653" s="132"/>
      <c r="I653" s="132"/>
      <c r="J653" s="132"/>
      <c r="K653" s="132"/>
      <c r="L653" s="132"/>
      <c r="M653" s="132"/>
      <c r="N653" s="132"/>
      <c r="O653" s="132"/>
      <c r="P653" s="132"/>
      <c r="Q653" s="132"/>
      <c r="R653" s="132"/>
      <c r="S653" s="132"/>
      <c r="T653" s="132"/>
      <c r="U653" s="132"/>
      <c r="V653" s="132"/>
      <c r="W653" s="132"/>
      <c r="X653" s="132"/>
    </row>
    <row r="654" spans="1:24" x14ac:dyDescent="0.2">
      <c r="A654" s="132"/>
      <c r="B654" s="133"/>
      <c r="C654" s="76"/>
      <c r="D654" s="132"/>
      <c r="E654" s="132"/>
      <c r="F654" s="132"/>
      <c r="G654" s="132"/>
      <c r="H654" s="132"/>
      <c r="I654" s="132"/>
      <c r="J654" s="132"/>
      <c r="K654" s="132"/>
      <c r="L654" s="132"/>
      <c r="M654" s="132"/>
      <c r="N654" s="132"/>
      <c r="O654" s="132"/>
      <c r="P654" s="132"/>
      <c r="Q654" s="132"/>
      <c r="R654" s="132"/>
      <c r="S654" s="132"/>
      <c r="T654" s="132"/>
      <c r="U654" s="132"/>
      <c r="V654" s="132"/>
      <c r="W654" s="132"/>
      <c r="X654" s="132"/>
    </row>
    <row r="655" spans="1:24" x14ac:dyDescent="0.2">
      <c r="A655" s="132"/>
      <c r="B655" s="133"/>
      <c r="C655" s="76"/>
      <c r="D655" s="132"/>
      <c r="E655" s="132"/>
      <c r="F655" s="132"/>
      <c r="G655" s="132"/>
      <c r="H655" s="132"/>
      <c r="I655" s="132"/>
      <c r="J655" s="132"/>
      <c r="K655" s="132"/>
      <c r="L655" s="132"/>
      <c r="M655" s="132"/>
      <c r="N655" s="132"/>
      <c r="O655" s="132"/>
      <c r="P655" s="132"/>
      <c r="Q655" s="132"/>
      <c r="R655" s="132"/>
      <c r="S655" s="132"/>
      <c r="T655" s="132"/>
      <c r="U655" s="132"/>
      <c r="V655" s="132"/>
      <c r="W655" s="132"/>
      <c r="X655" s="132"/>
    </row>
    <row r="656" spans="1:24" x14ac:dyDescent="0.2">
      <c r="A656" s="132"/>
      <c r="B656" s="133"/>
      <c r="C656" s="76"/>
      <c r="D656" s="132"/>
      <c r="E656" s="132"/>
      <c r="F656" s="132"/>
      <c r="G656" s="132"/>
      <c r="H656" s="132"/>
      <c r="I656" s="132"/>
      <c r="J656" s="132"/>
      <c r="K656" s="132"/>
      <c r="L656" s="132"/>
      <c r="M656" s="132"/>
      <c r="N656" s="132"/>
      <c r="O656" s="132"/>
      <c r="P656" s="132"/>
      <c r="Q656" s="132"/>
      <c r="R656" s="132"/>
      <c r="S656" s="132"/>
      <c r="T656" s="132"/>
      <c r="U656" s="132"/>
      <c r="V656" s="132"/>
      <c r="W656" s="132"/>
      <c r="X656" s="132"/>
    </row>
    <row r="657" spans="1:24" x14ac:dyDescent="0.2">
      <c r="A657" s="132"/>
      <c r="B657" s="133"/>
      <c r="C657" s="76"/>
      <c r="D657" s="132"/>
      <c r="E657" s="132"/>
      <c r="F657" s="132"/>
      <c r="G657" s="132"/>
      <c r="H657" s="132"/>
      <c r="I657" s="132"/>
      <c r="J657" s="132"/>
      <c r="K657" s="132"/>
      <c r="L657" s="132"/>
      <c r="M657" s="132"/>
      <c r="N657" s="132"/>
      <c r="O657" s="132"/>
      <c r="P657" s="132"/>
      <c r="Q657" s="132"/>
      <c r="R657" s="132"/>
      <c r="S657" s="132"/>
      <c r="T657" s="132"/>
      <c r="U657" s="132"/>
      <c r="V657" s="132"/>
      <c r="W657" s="132"/>
      <c r="X657" s="132"/>
    </row>
    <row r="658" spans="1:24" x14ac:dyDescent="0.2">
      <c r="A658" s="132"/>
      <c r="B658" s="133"/>
      <c r="C658" s="76"/>
      <c r="D658" s="132"/>
      <c r="E658" s="132"/>
      <c r="F658" s="132"/>
      <c r="G658" s="132"/>
      <c r="H658" s="132"/>
      <c r="I658" s="132"/>
      <c r="J658" s="132"/>
      <c r="K658" s="132"/>
      <c r="L658" s="132"/>
      <c r="M658" s="132"/>
      <c r="N658" s="132"/>
      <c r="O658" s="132"/>
      <c r="P658" s="132"/>
      <c r="Q658" s="132"/>
      <c r="R658" s="132"/>
      <c r="S658" s="132"/>
      <c r="T658" s="132"/>
      <c r="U658" s="132"/>
      <c r="V658" s="132"/>
      <c r="W658" s="132"/>
      <c r="X658" s="132"/>
    </row>
    <row r="659" spans="1:24" x14ac:dyDescent="0.2">
      <c r="A659" s="132"/>
      <c r="B659" s="133"/>
      <c r="C659" s="76"/>
      <c r="D659" s="132"/>
      <c r="E659" s="132"/>
      <c r="F659" s="132"/>
      <c r="G659" s="132"/>
      <c r="H659" s="132"/>
      <c r="I659" s="132"/>
      <c r="J659" s="132"/>
      <c r="K659" s="132"/>
      <c r="L659" s="132"/>
      <c r="M659" s="132"/>
      <c r="N659" s="132"/>
      <c r="O659" s="132"/>
      <c r="P659" s="132"/>
      <c r="Q659" s="132"/>
      <c r="R659" s="132"/>
      <c r="S659" s="132"/>
      <c r="T659" s="132"/>
      <c r="U659" s="132"/>
      <c r="V659" s="132"/>
      <c r="W659" s="132"/>
      <c r="X659" s="132"/>
    </row>
    <row r="660" spans="1:24" x14ac:dyDescent="0.2">
      <c r="A660" s="132"/>
      <c r="B660" s="133"/>
      <c r="C660" s="76"/>
      <c r="D660" s="132"/>
      <c r="E660" s="132"/>
      <c r="F660" s="132"/>
      <c r="G660" s="132"/>
      <c r="H660" s="132"/>
      <c r="I660" s="132"/>
      <c r="J660" s="132"/>
      <c r="K660" s="132"/>
      <c r="L660" s="132"/>
      <c r="M660" s="132"/>
      <c r="N660" s="132"/>
      <c r="O660" s="132"/>
      <c r="P660" s="132"/>
      <c r="Q660" s="132"/>
      <c r="R660" s="132"/>
      <c r="S660" s="132"/>
      <c r="T660" s="132"/>
      <c r="U660" s="132"/>
      <c r="V660" s="132"/>
      <c r="W660" s="132"/>
      <c r="X660" s="132"/>
    </row>
    <row r="661" spans="1:24" x14ac:dyDescent="0.2">
      <c r="A661" s="132"/>
      <c r="B661" s="133"/>
      <c r="C661" s="76"/>
      <c r="D661" s="132"/>
      <c r="E661" s="132"/>
      <c r="F661" s="132"/>
      <c r="G661" s="132"/>
      <c r="H661" s="132"/>
      <c r="I661" s="132"/>
      <c r="J661" s="132"/>
      <c r="K661" s="132"/>
      <c r="L661" s="132"/>
      <c r="M661" s="132"/>
      <c r="N661" s="132"/>
      <c r="O661" s="132"/>
      <c r="P661" s="132"/>
      <c r="Q661" s="132"/>
      <c r="R661" s="132"/>
      <c r="S661" s="132"/>
      <c r="T661" s="132"/>
      <c r="U661" s="132"/>
      <c r="V661" s="132"/>
      <c r="W661" s="132"/>
      <c r="X661" s="132"/>
    </row>
    <row r="662" spans="1:24" x14ac:dyDescent="0.2">
      <c r="A662" s="132"/>
      <c r="B662" s="133"/>
      <c r="C662" s="76"/>
      <c r="D662" s="132"/>
      <c r="E662" s="132"/>
      <c r="F662" s="132"/>
      <c r="G662" s="132"/>
      <c r="H662" s="132"/>
      <c r="I662" s="132"/>
      <c r="J662" s="132"/>
      <c r="K662" s="132"/>
      <c r="L662" s="132"/>
      <c r="M662" s="132"/>
      <c r="N662" s="132"/>
      <c r="O662" s="132"/>
      <c r="P662" s="132"/>
      <c r="Q662" s="132"/>
      <c r="R662" s="132"/>
      <c r="S662" s="132"/>
      <c r="T662" s="132"/>
      <c r="U662" s="132"/>
      <c r="V662" s="132"/>
      <c r="W662" s="132"/>
      <c r="X662" s="132"/>
    </row>
    <row r="663" spans="1:24" x14ac:dyDescent="0.2">
      <c r="A663" s="132"/>
      <c r="B663" s="133"/>
      <c r="C663" s="76"/>
      <c r="D663" s="132"/>
      <c r="E663" s="132"/>
      <c r="F663" s="132"/>
      <c r="G663" s="132"/>
      <c r="H663" s="132"/>
      <c r="I663" s="132"/>
      <c r="J663" s="132"/>
      <c r="K663" s="132"/>
      <c r="L663" s="132"/>
      <c r="M663" s="132"/>
      <c r="N663" s="132"/>
      <c r="O663" s="132"/>
      <c r="P663" s="132"/>
      <c r="Q663" s="132"/>
      <c r="R663" s="132"/>
      <c r="S663" s="132"/>
      <c r="T663" s="132"/>
      <c r="U663" s="132"/>
      <c r="V663" s="132"/>
      <c r="W663" s="132"/>
      <c r="X663" s="132"/>
    </row>
    <row r="664" spans="1:24" x14ac:dyDescent="0.2">
      <c r="A664" s="132"/>
      <c r="B664" s="133"/>
      <c r="C664" s="76"/>
      <c r="D664" s="132"/>
      <c r="E664" s="132"/>
      <c r="F664" s="132"/>
      <c r="G664" s="132"/>
      <c r="H664" s="132"/>
      <c r="I664" s="132"/>
      <c r="J664" s="132"/>
      <c r="K664" s="132"/>
      <c r="L664" s="132"/>
      <c r="M664" s="132"/>
      <c r="N664" s="132"/>
      <c r="O664" s="132"/>
      <c r="P664" s="132"/>
      <c r="Q664" s="132"/>
      <c r="R664" s="132"/>
      <c r="S664" s="132"/>
      <c r="T664" s="132"/>
      <c r="U664" s="132"/>
      <c r="V664" s="132"/>
      <c r="W664" s="132"/>
      <c r="X664" s="132"/>
    </row>
    <row r="665" spans="1:24" x14ac:dyDescent="0.2">
      <c r="A665" s="132"/>
      <c r="B665" s="133"/>
      <c r="C665" s="76"/>
      <c r="D665" s="132"/>
      <c r="E665" s="132"/>
      <c r="F665" s="132"/>
      <c r="G665" s="132"/>
      <c r="H665" s="132"/>
      <c r="I665" s="132"/>
      <c r="J665" s="132"/>
      <c r="K665" s="132"/>
      <c r="L665" s="132"/>
      <c r="M665" s="132"/>
      <c r="N665" s="132"/>
      <c r="O665" s="132"/>
      <c r="P665" s="132"/>
      <c r="Q665" s="132"/>
      <c r="R665" s="132"/>
      <c r="S665" s="132"/>
      <c r="T665" s="132"/>
      <c r="U665" s="132"/>
      <c r="V665" s="132"/>
      <c r="W665" s="132"/>
      <c r="X665" s="132"/>
    </row>
    <row r="666" spans="1:24" x14ac:dyDescent="0.2">
      <c r="A666" s="132"/>
      <c r="B666" s="133"/>
      <c r="C666" s="76"/>
      <c r="D666" s="132"/>
      <c r="E666" s="132"/>
      <c r="F666" s="132"/>
      <c r="G666" s="132"/>
      <c r="H666" s="132"/>
      <c r="I666" s="132"/>
      <c r="J666" s="132"/>
      <c r="K666" s="132"/>
      <c r="L666" s="132"/>
      <c r="M666" s="132"/>
      <c r="N666" s="132"/>
      <c r="O666" s="132"/>
      <c r="P666" s="132"/>
      <c r="Q666" s="132"/>
      <c r="R666" s="132"/>
      <c r="S666" s="132"/>
      <c r="T666" s="132"/>
      <c r="U666" s="132"/>
      <c r="V666" s="132"/>
      <c r="W666" s="132"/>
      <c r="X666" s="132"/>
    </row>
    <row r="667" spans="1:24" x14ac:dyDescent="0.2">
      <c r="A667" s="132"/>
      <c r="B667" s="133"/>
      <c r="C667" s="76"/>
      <c r="D667" s="132"/>
      <c r="E667" s="132"/>
      <c r="F667" s="132"/>
      <c r="G667" s="132"/>
      <c r="H667" s="132"/>
      <c r="I667" s="132"/>
      <c r="J667" s="132"/>
      <c r="K667" s="132"/>
      <c r="L667" s="132"/>
      <c r="M667" s="132"/>
      <c r="N667" s="132"/>
      <c r="O667" s="132"/>
      <c r="P667" s="132"/>
      <c r="Q667" s="132"/>
      <c r="R667" s="132"/>
      <c r="S667" s="132"/>
      <c r="T667" s="132"/>
      <c r="U667" s="132"/>
      <c r="V667" s="132"/>
      <c r="W667" s="132"/>
      <c r="X667" s="132"/>
    </row>
    <row r="668" spans="1:24" x14ac:dyDescent="0.2">
      <c r="A668" s="132"/>
      <c r="B668" s="133"/>
      <c r="C668" s="76"/>
      <c r="D668" s="132"/>
      <c r="E668" s="132"/>
      <c r="F668" s="132"/>
      <c r="G668" s="132"/>
      <c r="H668" s="132"/>
      <c r="I668" s="132"/>
      <c r="J668" s="132"/>
      <c r="K668" s="132"/>
      <c r="L668" s="132"/>
      <c r="M668" s="132"/>
      <c r="N668" s="132"/>
      <c r="O668" s="132"/>
      <c r="P668" s="132"/>
      <c r="Q668" s="132"/>
      <c r="R668" s="132"/>
      <c r="S668" s="132"/>
      <c r="T668" s="132"/>
      <c r="U668" s="132"/>
      <c r="V668" s="132"/>
      <c r="W668" s="132"/>
      <c r="X668" s="132"/>
    </row>
    <row r="669" spans="1:24" x14ac:dyDescent="0.2">
      <c r="A669" s="132"/>
      <c r="B669" s="133"/>
      <c r="C669" s="76"/>
      <c r="D669" s="132"/>
      <c r="E669" s="132"/>
      <c r="F669" s="132"/>
      <c r="G669" s="132"/>
      <c r="H669" s="132"/>
      <c r="I669" s="132"/>
      <c r="J669" s="132"/>
      <c r="K669" s="132"/>
      <c r="L669" s="132"/>
      <c r="M669" s="132"/>
      <c r="N669" s="132"/>
      <c r="O669" s="132"/>
      <c r="P669" s="132"/>
      <c r="Q669" s="132"/>
      <c r="R669" s="132"/>
      <c r="S669" s="132"/>
      <c r="T669" s="132"/>
      <c r="U669" s="132"/>
      <c r="V669" s="132"/>
      <c r="W669" s="132"/>
      <c r="X669" s="132"/>
    </row>
    <row r="670" spans="1:24" x14ac:dyDescent="0.2">
      <c r="A670" s="132"/>
      <c r="B670" s="133"/>
      <c r="C670" s="76"/>
      <c r="D670" s="132"/>
      <c r="E670" s="132"/>
      <c r="F670" s="132"/>
      <c r="G670" s="132"/>
      <c r="H670" s="132"/>
      <c r="I670" s="132"/>
      <c r="J670" s="132"/>
      <c r="K670" s="132"/>
      <c r="L670" s="132"/>
      <c r="M670" s="132"/>
      <c r="N670" s="132"/>
      <c r="O670" s="132"/>
      <c r="P670" s="132"/>
      <c r="Q670" s="132"/>
      <c r="R670" s="132"/>
      <c r="S670" s="132"/>
      <c r="T670" s="132"/>
      <c r="U670" s="132"/>
      <c r="V670" s="132"/>
      <c r="W670" s="132"/>
      <c r="X670" s="132"/>
    </row>
    <row r="671" spans="1:24" x14ac:dyDescent="0.2">
      <c r="A671" s="132"/>
      <c r="B671" s="133"/>
      <c r="C671" s="76"/>
      <c r="D671" s="132"/>
      <c r="E671" s="132"/>
      <c r="F671" s="132"/>
      <c r="G671" s="132"/>
      <c r="H671" s="132"/>
      <c r="I671" s="132"/>
      <c r="J671" s="132"/>
      <c r="K671" s="132"/>
      <c r="L671" s="132"/>
      <c r="M671" s="132"/>
      <c r="N671" s="132"/>
      <c r="O671" s="132"/>
      <c r="P671" s="132"/>
      <c r="Q671" s="132"/>
      <c r="R671" s="132"/>
      <c r="S671" s="132"/>
      <c r="T671" s="132"/>
      <c r="U671" s="132"/>
      <c r="V671" s="132"/>
      <c r="W671" s="132"/>
      <c r="X671" s="132"/>
    </row>
    <row r="672" spans="1:24" x14ac:dyDescent="0.2">
      <c r="A672" s="132"/>
      <c r="B672" s="133"/>
      <c r="C672" s="76"/>
      <c r="D672" s="132"/>
      <c r="E672" s="132"/>
      <c r="F672" s="132"/>
      <c r="G672" s="132"/>
      <c r="H672" s="132"/>
      <c r="I672" s="132"/>
      <c r="J672" s="132"/>
      <c r="K672" s="132"/>
      <c r="L672" s="132"/>
      <c r="M672" s="132"/>
      <c r="N672" s="132"/>
      <c r="O672" s="132"/>
      <c r="P672" s="132"/>
      <c r="Q672" s="132"/>
      <c r="R672" s="132"/>
      <c r="S672" s="132"/>
      <c r="T672" s="132"/>
      <c r="U672" s="132"/>
      <c r="V672" s="132"/>
      <c r="W672" s="132"/>
      <c r="X672" s="132"/>
    </row>
    <row r="673" spans="1:24" x14ac:dyDescent="0.2">
      <c r="A673" s="132"/>
      <c r="B673" s="133"/>
      <c r="C673" s="76"/>
      <c r="D673" s="132"/>
      <c r="E673" s="132"/>
      <c r="F673" s="132"/>
      <c r="G673" s="132"/>
      <c r="H673" s="132"/>
      <c r="I673" s="132"/>
      <c r="J673" s="132"/>
      <c r="K673" s="132"/>
      <c r="L673" s="132"/>
      <c r="M673" s="132"/>
      <c r="N673" s="132"/>
      <c r="O673" s="132"/>
      <c r="P673" s="132"/>
      <c r="Q673" s="132"/>
      <c r="R673" s="132"/>
      <c r="S673" s="132"/>
      <c r="T673" s="132"/>
      <c r="U673" s="132"/>
      <c r="V673" s="132"/>
      <c r="W673" s="132"/>
      <c r="X673" s="132"/>
    </row>
    <row r="674" spans="1:24" x14ac:dyDescent="0.2">
      <c r="A674" s="132"/>
      <c r="B674" s="133"/>
      <c r="C674" s="76"/>
      <c r="D674" s="132"/>
      <c r="E674" s="132"/>
      <c r="F674" s="132"/>
      <c r="G674" s="132"/>
      <c r="H674" s="132"/>
      <c r="I674" s="132"/>
      <c r="J674" s="132"/>
      <c r="K674" s="132"/>
      <c r="L674" s="132"/>
      <c r="M674" s="132"/>
      <c r="N674" s="132"/>
      <c r="O674" s="132"/>
      <c r="P674" s="132"/>
      <c r="Q674" s="132"/>
      <c r="R674" s="132"/>
      <c r="S674" s="132"/>
      <c r="T674" s="132"/>
      <c r="U674" s="132"/>
      <c r="V674" s="132"/>
      <c r="W674" s="132"/>
      <c r="X674" s="132"/>
    </row>
    <row r="675" spans="1:24" x14ac:dyDescent="0.2">
      <c r="A675" s="132"/>
      <c r="B675" s="133"/>
      <c r="C675" s="76"/>
      <c r="D675" s="132"/>
      <c r="E675" s="132"/>
      <c r="F675" s="132"/>
      <c r="G675" s="132"/>
      <c r="H675" s="132"/>
      <c r="I675" s="132"/>
      <c r="J675" s="132"/>
      <c r="K675" s="132"/>
      <c r="L675" s="132"/>
      <c r="M675" s="132"/>
      <c r="N675" s="132"/>
      <c r="O675" s="132"/>
      <c r="P675" s="132"/>
      <c r="Q675" s="132"/>
      <c r="R675" s="132"/>
      <c r="S675" s="132"/>
      <c r="T675" s="132"/>
      <c r="U675" s="132"/>
      <c r="V675" s="132"/>
      <c r="W675" s="132"/>
      <c r="X675" s="132"/>
    </row>
    <row r="676" spans="1:24" x14ac:dyDescent="0.2">
      <c r="A676" s="132"/>
      <c r="B676" s="133"/>
      <c r="C676" s="76"/>
      <c r="D676" s="132"/>
      <c r="E676" s="132"/>
      <c r="F676" s="132"/>
      <c r="G676" s="132"/>
      <c r="H676" s="132"/>
      <c r="I676" s="132"/>
      <c r="J676" s="132"/>
      <c r="K676" s="132"/>
      <c r="L676" s="132"/>
      <c r="M676" s="132"/>
      <c r="N676" s="132"/>
      <c r="O676" s="132"/>
      <c r="P676" s="132"/>
      <c r="Q676" s="132"/>
      <c r="R676" s="132"/>
      <c r="S676" s="132"/>
      <c r="T676" s="132"/>
      <c r="U676" s="132"/>
      <c r="V676" s="132"/>
      <c r="W676" s="132"/>
      <c r="X676" s="132"/>
    </row>
    <row r="677" spans="1:24" x14ac:dyDescent="0.2">
      <c r="A677" s="132"/>
      <c r="B677" s="133"/>
      <c r="C677" s="76"/>
      <c r="D677" s="132"/>
      <c r="E677" s="132"/>
      <c r="F677" s="132"/>
      <c r="G677" s="132"/>
      <c r="H677" s="132"/>
      <c r="I677" s="132"/>
      <c r="J677" s="132"/>
      <c r="K677" s="132"/>
      <c r="L677" s="132"/>
      <c r="M677" s="132"/>
      <c r="N677" s="132"/>
      <c r="O677" s="132"/>
      <c r="P677" s="132"/>
      <c r="Q677" s="132"/>
      <c r="R677" s="132"/>
      <c r="S677" s="132"/>
      <c r="T677" s="132"/>
      <c r="U677" s="132"/>
      <c r="V677" s="132"/>
      <c r="W677" s="132"/>
      <c r="X677" s="132"/>
    </row>
    <row r="678" spans="1:24" x14ac:dyDescent="0.2">
      <c r="A678" s="132"/>
      <c r="B678" s="133"/>
      <c r="C678" s="76"/>
      <c r="D678" s="132"/>
      <c r="E678" s="132"/>
      <c r="F678" s="132"/>
      <c r="G678" s="132"/>
      <c r="H678" s="132"/>
      <c r="I678" s="132"/>
      <c r="J678" s="132"/>
      <c r="K678" s="132"/>
      <c r="L678" s="132"/>
      <c r="M678" s="132"/>
      <c r="N678" s="132"/>
      <c r="O678" s="132"/>
      <c r="P678" s="132"/>
      <c r="Q678" s="132"/>
      <c r="R678" s="132"/>
      <c r="S678" s="132"/>
      <c r="T678" s="132"/>
      <c r="U678" s="132"/>
      <c r="V678" s="132"/>
      <c r="W678" s="132"/>
      <c r="X678" s="132"/>
    </row>
    <row r="679" spans="1:24" x14ac:dyDescent="0.2">
      <c r="A679" s="132"/>
      <c r="B679" s="133"/>
      <c r="C679" s="76"/>
      <c r="D679" s="132"/>
      <c r="E679" s="132"/>
      <c r="F679" s="132"/>
      <c r="G679" s="132"/>
      <c r="H679" s="132"/>
      <c r="I679" s="132"/>
      <c r="J679" s="132"/>
      <c r="K679" s="132"/>
      <c r="L679" s="132"/>
      <c r="M679" s="132"/>
      <c r="N679" s="132"/>
      <c r="O679" s="132"/>
      <c r="P679" s="132"/>
      <c r="Q679" s="132"/>
      <c r="R679" s="132"/>
      <c r="S679" s="132"/>
      <c r="T679" s="132"/>
      <c r="U679" s="132"/>
      <c r="V679" s="132"/>
      <c r="W679" s="132"/>
      <c r="X679" s="132"/>
    </row>
    <row r="680" spans="1:24" x14ac:dyDescent="0.2">
      <c r="A680" s="132"/>
      <c r="B680" s="133"/>
      <c r="C680" s="76"/>
      <c r="D680" s="132"/>
      <c r="E680" s="132"/>
      <c r="F680" s="132"/>
      <c r="G680" s="132"/>
      <c r="H680" s="132"/>
      <c r="I680" s="132"/>
      <c r="J680" s="132"/>
      <c r="K680" s="132"/>
      <c r="L680" s="132"/>
      <c r="M680" s="132"/>
      <c r="N680" s="132"/>
      <c r="O680" s="132"/>
      <c r="P680" s="132"/>
      <c r="Q680" s="132"/>
      <c r="R680" s="132"/>
      <c r="S680" s="132"/>
      <c r="T680" s="132"/>
      <c r="U680" s="132"/>
      <c r="V680" s="132"/>
      <c r="W680" s="132"/>
      <c r="X680" s="132"/>
    </row>
    <row r="681" spans="1:24" x14ac:dyDescent="0.2">
      <c r="A681" s="132"/>
      <c r="B681" s="133"/>
      <c r="C681" s="76"/>
      <c r="D681" s="132"/>
      <c r="E681" s="132"/>
      <c r="F681" s="132"/>
      <c r="G681" s="132"/>
      <c r="H681" s="132"/>
      <c r="I681" s="132"/>
      <c r="J681" s="132"/>
      <c r="K681" s="132"/>
      <c r="L681" s="132"/>
      <c r="M681" s="132"/>
      <c r="N681" s="132"/>
      <c r="O681" s="132"/>
      <c r="P681" s="132"/>
      <c r="Q681" s="132"/>
      <c r="R681" s="132"/>
      <c r="S681" s="132"/>
      <c r="T681" s="132"/>
      <c r="U681" s="132"/>
      <c r="V681" s="132"/>
      <c r="W681" s="132"/>
      <c r="X681" s="132"/>
    </row>
    <row r="682" spans="1:24" x14ac:dyDescent="0.2">
      <c r="A682" s="132"/>
      <c r="B682" s="133"/>
      <c r="C682" s="76"/>
      <c r="D682" s="132"/>
      <c r="E682" s="132"/>
      <c r="F682" s="132"/>
      <c r="G682" s="132"/>
      <c r="H682" s="132"/>
      <c r="I682" s="132"/>
      <c r="J682" s="132"/>
      <c r="K682" s="132"/>
      <c r="L682" s="132"/>
      <c r="M682" s="132"/>
      <c r="N682" s="132"/>
      <c r="O682" s="132"/>
      <c r="P682" s="132"/>
      <c r="Q682" s="132"/>
      <c r="R682" s="132"/>
      <c r="S682" s="132"/>
      <c r="T682" s="132"/>
      <c r="U682" s="132"/>
      <c r="V682" s="132"/>
      <c r="W682" s="132"/>
      <c r="X682" s="132"/>
    </row>
    <row r="683" spans="1:24" x14ac:dyDescent="0.2">
      <c r="A683" s="132"/>
      <c r="B683" s="133"/>
      <c r="C683" s="76"/>
      <c r="D683" s="132"/>
      <c r="E683" s="132"/>
      <c r="F683" s="132"/>
      <c r="G683" s="132"/>
      <c r="H683" s="132"/>
      <c r="I683" s="132"/>
      <c r="J683" s="132"/>
      <c r="K683" s="132"/>
      <c r="L683" s="132"/>
      <c r="M683" s="132"/>
      <c r="N683" s="132"/>
      <c r="O683" s="132"/>
      <c r="P683" s="132"/>
      <c r="Q683" s="132"/>
      <c r="R683" s="132"/>
      <c r="S683" s="132"/>
      <c r="T683" s="132"/>
      <c r="U683" s="132"/>
      <c r="V683" s="132"/>
      <c r="W683" s="132"/>
      <c r="X683" s="132"/>
    </row>
    <row r="684" spans="1:24" x14ac:dyDescent="0.2">
      <c r="A684" s="132"/>
      <c r="B684" s="133"/>
      <c r="C684" s="76"/>
      <c r="D684" s="132"/>
      <c r="E684" s="132"/>
      <c r="F684" s="132"/>
      <c r="G684" s="132"/>
      <c r="H684" s="132"/>
      <c r="I684" s="132"/>
      <c r="J684" s="132"/>
      <c r="K684" s="132"/>
      <c r="L684" s="132"/>
      <c r="M684" s="132"/>
      <c r="N684" s="132"/>
      <c r="O684" s="132"/>
      <c r="P684" s="132"/>
      <c r="Q684" s="132"/>
      <c r="R684" s="132"/>
      <c r="S684" s="132"/>
      <c r="T684" s="132"/>
      <c r="U684" s="132"/>
      <c r="V684" s="132"/>
      <c r="W684" s="132"/>
      <c r="X684" s="132"/>
    </row>
    <row r="685" spans="1:24" x14ac:dyDescent="0.2">
      <c r="A685" s="132"/>
      <c r="B685" s="133"/>
      <c r="C685" s="76"/>
      <c r="D685" s="132"/>
      <c r="E685" s="132"/>
      <c r="F685" s="132"/>
      <c r="G685" s="132"/>
      <c r="H685" s="132"/>
      <c r="I685" s="132"/>
      <c r="J685" s="132"/>
      <c r="K685" s="132"/>
      <c r="L685" s="132"/>
      <c r="M685" s="132"/>
      <c r="N685" s="132"/>
      <c r="O685" s="132"/>
      <c r="P685" s="132"/>
      <c r="Q685" s="132"/>
      <c r="R685" s="132"/>
      <c r="S685" s="132"/>
      <c r="T685" s="132"/>
      <c r="U685" s="132"/>
      <c r="V685" s="132"/>
      <c r="W685" s="132"/>
      <c r="X685" s="132"/>
    </row>
    <row r="686" spans="1:24" x14ac:dyDescent="0.2">
      <c r="A686" s="132"/>
      <c r="B686" s="133"/>
      <c r="C686" s="76"/>
      <c r="D686" s="132"/>
      <c r="E686" s="132"/>
      <c r="F686" s="132"/>
      <c r="G686" s="132"/>
      <c r="H686" s="132"/>
      <c r="I686" s="132"/>
      <c r="J686" s="132"/>
      <c r="K686" s="132"/>
      <c r="L686" s="132"/>
      <c r="M686" s="132"/>
      <c r="N686" s="132"/>
      <c r="O686" s="132"/>
      <c r="P686" s="132"/>
      <c r="Q686" s="132"/>
      <c r="R686" s="132"/>
      <c r="S686" s="132"/>
      <c r="T686" s="132"/>
      <c r="U686" s="132"/>
      <c r="V686" s="132"/>
      <c r="W686" s="132"/>
      <c r="X686" s="132"/>
    </row>
    <row r="687" spans="1:24" x14ac:dyDescent="0.2">
      <c r="A687" s="132"/>
      <c r="B687" s="133"/>
      <c r="C687" s="76"/>
      <c r="D687" s="132"/>
      <c r="E687" s="132"/>
      <c r="F687" s="132"/>
      <c r="G687" s="132"/>
      <c r="H687" s="132"/>
      <c r="I687" s="132"/>
      <c r="J687" s="132"/>
      <c r="K687" s="132"/>
      <c r="L687" s="132"/>
      <c r="M687" s="132"/>
      <c r="N687" s="132"/>
      <c r="O687" s="132"/>
      <c r="P687" s="132"/>
      <c r="Q687" s="132"/>
      <c r="R687" s="132"/>
      <c r="S687" s="132"/>
      <c r="T687" s="132"/>
      <c r="U687" s="132"/>
      <c r="V687" s="132"/>
      <c r="W687" s="132"/>
      <c r="X687" s="132"/>
    </row>
    <row r="688" spans="1:24" x14ac:dyDescent="0.2">
      <c r="A688" s="132"/>
      <c r="B688" s="133"/>
      <c r="C688" s="76"/>
      <c r="D688" s="132"/>
      <c r="E688" s="132"/>
      <c r="F688" s="132"/>
      <c r="G688" s="132"/>
      <c r="H688" s="132"/>
      <c r="I688" s="132"/>
      <c r="J688" s="132"/>
      <c r="K688" s="132"/>
      <c r="L688" s="132"/>
      <c r="M688" s="132"/>
      <c r="N688" s="132"/>
      <c r="O688" s="132"/>
      <c r="P688" s="132"/>
      <c r="Q688" s="132"/>
      <c r="R688" s="132"/>
      <c r="S688" s="132"/>
      <c r="T688" s="132"/>
      <c r="U688" s="132"/>
      <c r="V688" s="132"/>
      <c r="W688" s="132"/>
      <c r="X688" s="132"/>
    </row>
    <row r="689" spans="1:24" x14ac:dyDescent="0.2">
      <c r="A689" s="132"/>
      <c r="B689" s="133"/>
      <c r="C689" s="76"/>
      <c r="D689" s="132"/>
      <c r="E689" s="132"/>
      <c r="F689" s="132"/>
      <c r="G689" s="132"/>
      <c r="H689" s="132"/>
      <c r="I689" s="132"/>
      <c r="J689" s="132"/>
      <c r="K689" s="132"/>
      <c r="L689" s="132"/>
      <c r="M689" s="132"/>
      <c r="N689" s="132"/>
      <c r="O689" s="132"/>
      <c r="P689" s="132"/>
      <c r="Q689" s="132"/>
      <c r="R689" s="132"/>
      <c r="S689" s="132"/>
      <c r="T689" s="132"/>
      <c r="U689" s="132"/>
      <c r="V689" s="132"/>
      <c r="W689" s="132"/>
      <c r="X689" s="132"/>
    </row>
    <row r="690" spans="1:24" x14ac:dyDescent="0.2">
      <c r="A690" s="132"/>
      <c r="B690" s="133"/>
      <c r="C690" s="76"/>
      <c r="D690" s="132"/>
      <c r="E690" s="132"/>
      <c r="F690" s="132"/>
      <c r="G690" s="132"/>
      <c r="H690" s="132"/>
      <c r="I690" s="132"/>
      <c r="J690" s="132"/>
      <c r="K690" s="132"/>
      <c r="L690" s="132"/>
      <c r="M690" s="132"/>
      <c r="N690" s="132"/>
      <c r="O690" s="132"/>
      <c r="P690" s="132"/>
      <c r="Q690" s="132"/>
      <c r="R690" s="132"/>
      <c r="S690" s="132"/>
      <c r="T690" s="132"/>
      <c r="U690" s="132"/>
      <c r="V690" s="132"/>
      <c r="W690" s="132"/>
      <c r="X690" s="132"/>
    </row>
    <row r="691" spans="1:24" x14ac:dyDescent="0.2">
      <c r="A691" s="132"/>
      <c r="B691" s="133"/>
      <c r="C691" s="76"/>
      <c r="D691" s="132"/>
      <c r="E691" s="132"/>
      <c r="F691" s="132"/>
      <c r="G691" s="132"/>
      <c r="H691" s="132"/>
      <c r="I691" s="132"/>
      <c r="J691" s="132"/>
      <c r="K691" s="132"/>
      <c r="L691" s="132"/>
      <c r="M691" s="132"/>
      <c r="N691" s="132"/>
      <c r="O691" s="132"/>
      <c r="P691" s="132"/>
      <c r="Q691" s="132"/>
      <c r="R691" s="132"/>
      <c r="S691" s="132"/>
      <c r="T691" s="132"/>
      <c r="U691" s="132"/>
      <c r="V691" s="132"/>
      <c r="W691" s="132"/>
      <c r="X691" s="132"/>
    </row>
    <row r="692" spans="1:24" x14ac:dyDescent="0.2">
      <c r="A692" s="132"/>
      <c r="B692" s="133"/>
      <c r="C692" s="76"/>
      <c r="D692" s="132"/>
      <c r="E692" s="132"/>
      <c r="F692" s="132"/>
      <c r="G692" s="132"/>
      <c r="H692" s="132"/>
      <c r="I692" s="132"/>
      <c r="J692" s="132"/>
      <c r="K692" s="132"/>
      <c r="L692" s="132"/>
      <c r="M692" s="132"/>
      <c r="N692" s="132"/>
      <c r="O692" s="132"/>
      <c r="P692" s="132"/>
      <c r="Q692" s="132"/>
      <c r="R692" s="132"/>
      <c r="S692" s="132"/>
      <c r="T692" s="132"/>
      <c r="U692" s="132"/>
      <c r="V692" s="132"/>
      <c r="W692" s="132"/>
      <c r="X692" s="132"/>
    </row>
    <row r="693" spans="1:24" x14ac:dyDescent="0.2">
      <c r="A693" s="132"/>
      <c r="B693" s="133"/>
      <c r="C693" s="76"/>
      <c r="D693" s="132"/>
      <c r="E693" s="132"/>
      <c r="F693" s="132"/>
      <c r="G693" s="132"/>
      <c r="H693" s="132"/>
      <c r="I693" s="132"/>
      <c r="J693" s="132"/>
      <c r="K693" s="132"/>
      <c r="L693" s="132"/>
      <c r="M693" s="132"/>
      <c r="N693" s="132"/>
      <c r="O693" s="132"/>
      <c r="P693" s="132"/>
      <c r="Q693" s="132"/>
      <c r="R693" s="132"/>
      <c r="S693" s="132"/>
      <c r="T693" s="132"/>
      <c r="U693" s="132"/>
      <c r="V693" s="132"/>
      <c r="W693" s="132"/>
      <c r="X693" s="132"/>
    </row>
    <row r="694" spans="1:24" x14ac:dyDescent="0.2">
      <c r="A694" s="132"/>
      <c r="B694" s="133"/>
      <c r="C694" s="76"/>
      <c r="D694" s="132"/>
      <c r="E694" s="132"/>
      <c r="F694" s="132"/>
      <c r="G694" s="132"/>
      <c r="H694" s="132"/>
      <c r="I694" s="132"/>
      <c r="J694" s="132"/>
      <c r="K694" s="132"/>
      <c r="L694" s="132"/>
      <c r="M694" s="132"/>
      <c r="N694" s="132"/>
      <c r="O694" s="132"/>
      <c r="P694" s="132"/>
      <c r="Q694" s="132"/>
      <c r="R694" s="132"/>
      <c r="S694" s="132"/>
      <c r="T694" s="132"/>
      <c r="U694" s="132"/>
      <c r="V694" s="132"/>
      <c r="W694" s="132"/>
      <c r="X694" s="132"/>
    </row>
    <row r="695" spans="1:24" x14ac:dyDescent="0.2">
      <c r="A695" s="132"/>
      <c r="B695" s="133"/>
      <c r="C695" s="76"/>
      <c r="D695" s="132"/>
      <c r="E695" s="132"/>
      <c r="F695" s="132"/>
      <c r="G695" s="132"/>
      <c r="H695" s="132"/>
      <c r="I695" s="132"/>
      <c r="J695" s="132"/>
      <c r="K695" s="132"/>
      <c r="L695" s="132"/>
      <c r="M695" s="132"/>
      <c r="N695" s="132"/>
      <c r="O695" s="132"/>
      <c r="P695" s="132"/>
      <c r="Q695" s="132"/>
      <c r="R695" s="132"/>
      <c r="S695" s="132"/>
      <c r="T695" s="132"/>
      <c r="U695" s="132"/>
      <c r="V695" s="132"/>
      <c r="W695" s="132"/>
      <c r="X695" s="132"/>
    </row>
    <row r="696" spans="1:24" x14ac:dyDescent="0.2">
      <c r="A696" s="132"/>
      <c r="B696" s="133"/>
      <c r="C696" s="76"/>
      <c r="D696" s="132"/>
      <c r="E696" s="132"/>
      <c r="F696" s="132"/>
      <c r="G696" s="132"/>
      <c r="H696" s="132"/>
      <c r="I696" s="132"/>
      <c r="J696" s="132"/>
      <c r="K696" s="132"/>
      <c r="L696" s="132"/>
      <c r="M696" s="132"/>
      <c r="N696" s="132"/>
      <c r="O696" s="132"/>
      <c r="P696" s="132"/>
      <c r="Q696" s="132"/>
      <c r="R696" s="132"/>
      <c r="S696" s="132"/>
      <c r="T696" s="132"/>
      <c r="U696" s="132"/>
      <c r="V696" s="132"/>
      <c r="W696" s="132"/>
      <c r="X696" s="132"/>
    </row>
    <row r="697" spans="1:24" x14ac:dyDescent="0.2">
      <c r="A697" s="132"/>
      <c r="B697" s="133"/>
      <c r="C697" s="76"/>
      <c r="D697" s="132"/>
      <c r="E697" s="132"/>
      <c r="F697" s="132"/>
      <c r="G697" s="132"/>
      <c r="H697" s="132"/>
      <c r="I697" s="132"/>
      <c r="J697" s="132"/>
      <c r="K697" s="132"/>
      <c r="L697" s="132"/>
      <c r="M697" s="132"/>
      <c r="N697" s="132"/>
      <c r="O697" s="132"/>
      <c r="P697" s="132"/>
      <c r="Q697" s="132"/>
      <c r="R697" s="132"/>
      <c r="S697" s="132"/>
      <c r="T697" s="132"/>
      <c r="U697" s="132"/>
      <c r="V697" s="132"/>
      <c r="W697" s="132"/>
      <c r="X697" s="132"/>
    </row>
    <row r="698" spans="1:24" x14ac:dyDescent="0.2">
      <c r="A698" s="132"/>
      <c r="B698" s="133"/>
      <c r="C698" s="76"/>
      <c r="D698" s="132"/>
      <c r="E698" s="132"/>
      <c r="F698" s="132"/>
      <c r="G698" s="132"/>
      <c r="H698" s="132"/>
      <c r="I698" s="132"/>
      <c r="J698" s="132"/>
      <c r="K698" s="132"/>
      <c r="L698" s="132"/>
      <c r="M698" s="132"/>
      <c r="N698" s="132"/>
      <c r="O698" s="132"/>
      <c r="P698" s="132"/>
      <c r="Q698" s="132"/>
      <c r="R698" s="132"/>
      <c r="S698" s="132"/>
      <c r="T698" s="132"/>
      <c r="U698" s="132"/>
      <c r="V698" s="132"/>
      <c r="W698" s="132"/>
      <c r="X698" s="132"/>
    </row>
    <row r="699" spans="1:24" x14ac:dyDescent="0.2">
      <c r="A699" s="132"/>
      <c r="B699" s="133"/>
      <c r="C699" s="76"/>
      <c r="D699" s="132"/>
      <c r="E699" s="132"/>
      <c r="F699" s="132"/>
      <c r="G699" s="132"/>
      <c r="H699" s="132"/>
      <c r="I699" s="132"/>
      <c r="J699" s="132"/>
      <c r="K699" s="132"/>
      <c r="L699" s="132"/>
      <c r="M699" s="132"/>
      <c r="N699" s="132"/>
      <c r="O699" s="132"/>
      <c r="P699" s="132"/>
      <c r="Q699" s="132"/>
      <c r="R699" s="132"/>
      <c r="S699" s="132"/>
      <c r="T699" s="132"/>
      <c r="U699" s="132"/>
      <c r="V699" s="132"/>
      <c r="W699" s="132"/>
      <c r="X699" s="132"/>
    </row>
    <row r="700" spans="1:24" x14ac:dyDescent="0.2">
      <c r="A700" s="132"/>
      <c r="B700" s="133"/>
      <c r="C700" s="76"/>
      <c r="D700" s="132"/>
      <c r="E700" s="132"/>
      <c r="F700" s="132"/>
      <c r="G700" s="132"/>
      <c r="H700" s="132"/>
      <c r="I700" s="132"/>
      <c r="J700" s="132"/>
      <c r="K700" s="132"/>
      <c r="L700" s="132"/>
      <c r="M700" s="132"/>
      <c r="N700" s="132"/>
      <c r="O700" s="132"/>
      <c r="P700" s="132"/>
      <c r="Q700" s="132"/>
      <c r="R700" s="132"/>
      <c r="S700" s="132"/>
      <c r="T700" s="132"/>
      <c r="U700" s="132"/>
      <c r="V700" s="132"/>
      <c r="W700" s="132"/>
      <c r="X700" s="132"/>
    </row>
    <row r="701" spans="1:24" x14ac:dyDescent="0.2">
      <c r="A701" s="132"/>
      <c r="B701" s="133"/>
      <c r="C701" s="76"/>
      <c r="D701" s="132"/>
      <c r="E701" s="132"/>
      <c r="F701" s="132"/>
      <c r="G701" s="132"/>
      <c r="H701" s="132"/>
      <c r="I701" s="132"/>
      <c r="J701" s="132"/>
      <c r="K701" s="132"/>
      <c r="L701" s="132"/>
      <c r="M701" s="132"/>
      <c r="N701" s="132"/>
      <c r="O701" s="132"/>
      <c r="P701" s="132"/>
      <c r="Q701" s="132"/>
      <c r="R701" s="132"/>
      <c r="S701" s="132"/>
      <c r="T701" s="132"/>
      <c r="U701" s="132"/>
      <c r="V701" s="132"/>
      <c r="W701" s="132"/>
      <c r="X701" s="132"/>
    </row>
    <row r="702" spans="1:24" x14ac:dyDescent="0.2">
      <c r="A702" s="132"/>
      <c r="B702" s="133"/>
      <c r="C702" s="76"/>
      <c r="D702" s="132"/>
      <c r="E702" s="132"/>
      <c r="F702" s="132"/>
      <c r="G702" s="132"/>
      <c r="H702" s="132"/>
      <c r="I702" s="132"/>
      <c r="J702" s="132"/>
      <c r="K702" s="132"/>
      <c r="L702" s="132"/>
      <c r="M702" s="132"/>
      <c r="N702" s="132"/>
      <c r="O702" s="132"/>
      <c r="P702" s="132"/>
      <c r="Q702" s="132"/>
      <c r="R702" s="132"/>
      <c r="S702" s="132"/>
      <c r="T702" s="132"/>
      <c r="U702" s="132"/>
      <c r="V702" s="132"/>
      <c r="W702" s="132"/>
      <c r="X702" s="132"/>
    </row>
    <row r="703" spans="1:24" x14ac:dyDescent="0.2">
      <c r="A703" s="132"/>
      <c r="B703" s="133"/>
      <c r="C703" s="76"/>
      <c r="D703" s="132"/>
      <c r="E703" s="132"/>
      <c r="F703" s="132"/>
      <c r="G703" s="132"/>
      <c r="H703" s="132"/>
      <c r="I703" s="132"/>
      <c r="J703" s="132"/>
      <c r="K703" s="132"/>
      <c r="L703" s="132"/>
      <c r="M703" s="132"/>
      <c r="N703" s="132"/>
      <c r="O703" s="132"/>
      <c r="P703" s="132"/>
      <c r="Q703" s="132"/>
      <c r="R703" s="132"/>
      <c r="S703" s="132"/>
      <c r="T703" s="132"/>
      <c r="U703" s="132"/>
      <c r="V703" s="132"/>
      <c r="W703" s="132"/>
      <c r="X703" s="132"/>
    </row>
    <row r="704" spans="1:24" x14ac:dyDescent="0.2">
      <c r="A704" s="132"/>
      <c r="B704" s="133"/>
      <c r="C704" s="76"/>
      <c r="D704" s="132"/>
      <c r="E704" s="132"/>
      <c r="F704" s="132"/>
      <c r="G704" s="132"/>
      <c r="H704" s="132"/>
      <c r="I704" s="132"/>
      <c r="J704" s="132"/>
      <c r="K704" s="132"/>
      <c r="L704" s="132"/>
      <c r="M704" s="132"/>
      <c r="N704" s="132"/>
      <c r="O704" s="132"/>
      <c r="P704" s="132"/>
      <c r="Q704" s="132"/>
      <c r="R704" s="132"/>
      <c r="S704" s="132"/>
      <c r="T704" s="132"/>
      <c r="U704" s="132"/>
      <c r="V704" s="132"/>
      <c r="W704" s="132"/>
      <c r="X704" s="132"/>
    </row>
    <row r="705" spans="1:24" x14ac:dyDescent="0.2">
      <c r="A705" s="132"/>
      <c r="B705" s="133"/>
      <c r="C705" s="76"/>
      <c r="D705" s="132"/>
      <c r="E705" s="132"/>
      <c r="F705" s="132"/>
      <c r="G705" s="132"/>
      <c r="H705" s="132"/>
      <c r="I705" s="132"/>
      <c r="J705" s="132"/>
      <c r="K705" s="132"/>
      <c r="L705" s="132"/>
      <c r="M705" s="132"/>
      <c r="N705" s="132"/>
      <c r="O705" s="132"/>
      <c r="P705" s="132"/>
      <c r="Q705" s="132"/>
      <c r="R705" s="132"/>
      <c r="S705" s="132"/>
      <c r="T705" s="132"/>
      <c r="U705" s="132"/>
      <c r="V705" s="132"/>
      <c r="W705" s="132"/>
      <c r="X705" s="132"/>
    </row>
    <row r="706" spans="1:24" x14ac:dyDescent="0.2">
      <c r="A706" s="132"/>
      <c r="B706" s="133"/>
      <c r="C706" s="76"/>
      <c r="D706" s="132"/>
      <c r="E706" s="132"/>
      <c r="F706" s="132"/>
      <c r="G706" s="132"/>
      <c r="H706" s="132"/>
      <c r="I706" s="132"/>
      <c r="J706" s="132"/>
      <c r="K706" s="132"/>
      <c r="L706" s="132"/>
      <c r="M706" s="132"/>
      <c r="N706" s="132"/>
      <c r="O706" s="132"/>
      <c r="P706" s="132"/>
      <c r="Q706" s="132"/>
      <c r="R706" s="132"/>
      <c r="S706" s="132"/>
      <c r="T706" s="132"/>
      <c r="U706" s="132"/>
      <c r="V706" s="132"/>
      <c r="W706" s="132"/>
      <c r="X706" s="132"/>
    </row>
    <row r="707" spans="1:24" x14ac:dyDescent="0.2">
      <c r="A707" s="132"/>
      <c r="B707" s="133"/>
      <c r="C707" s="76"/>
      <c r="D707" s="132"/>
      <c r="E707" s="132"/>
      <c r="F707" s="132"/>
      <c r="G707" s="132"/>
      <c r="H707" s="132"/>
      <c r="I707" s="132"/>
      <c r="J707" s="132"/>
      <c r="K707" s="132"/>
      <c r="L707" s="132"/>
      <c r="M707" s="132"/>
      <c r="N707" s="132"/>
      <c r="O707" s="132"/>
      <c r="P707" s="132"/>
      <c r="Q707" s="132"/>
      <c r="R707" s="132"/>
      <c r="S707" s="132"/>
      <c r="T707" s="132"/>
      <c r="U707" s="132"/>
      <c r="V707" s="132"/>
      <c r="W707" s="132"/>
      <c r="X707" s="132"/>
    </row>
    <row r="708" spans="1:24" x14ac:dyDescent="0.2">
      <c r="A708" s="132"/>
      <c r="B708" s="133"/>
      <c r="C708" s="76"/>
      <c r="D708" s="132"/>
      <c r="E708" s="132"/>
      <c r="F708" s="132"/>
      <c r="G708" s="132"/>
      <c r="H708" s="132"/>
      <c r="I708" s="132"/>
      <c r="J708" s="132"/>
      <c r="K708" s="132"/>
      <c r="L708" s="132"/>
      <c r="M708" s="132"/>
      <c r="N708" s="132"/>
      <c r="O708" s="132"/>
      <c r="P708" s="132"/>
      <c r="Q708" s="132"/>
      <c r="R708" s="132"/>
      <c r="S708" s="132"/>
      <c r="T708" s="132"/>
      <c r="U708" s="132"/>
      <c r="V708" s="132"/>
      <c r="W708" s="132"/>
      <c r="X708" s="132"/>
    </row>
    <row r="709" spans="1:24" x14ac:dyDescent="0.2">
      <c r="A709" s="132"/>
      <c r="B709" s="133"/>
      <c r="C709" s="76"/>
      <c r="D709" s="132"/>
      <c r="E709" s="132"/>
      <c r="F709" s="132"/>
      <c r="G709" s="132"/>
      <c r="H709" s="132"/>
      <c r="I709" s="132"/>
      <c r="J709" s="132"/>
      <c r="K709" s="132"/>
      <c r="L709" s="132"/>
      <c r="M709" s="132"/>
      <c r="N709" s="132"/>
      <c r="O709" s="132"/>
      <c r="P709" s="132"/>
      <c r="Q709" s="132"/>
      <c r="R709" s="132"/>
      <c r="S709" s="132"/>
      <c r="T709" s="132"/>
      <c r="U709" s="132"/>
      <c r="V709" s="132"/>
      <c r="W709" s="132"/>
      <c r="X709" s="132"/>
    </row>
    <row r="710" spans="1:24" x14ac:dyDescent="0.2">
      <c r="A710" s="132"/>
      <c r="B710" s="133"/>
      <c r="C710" s="76"/>
      <c r="D710" s="132"/>
      <c r="E710" s="132"/>
      <c r="F710" s="132"/>
      <c r="G710" s="132"/>
      <c r="H710" s="132"/>
      <c r="I710" s="132"/>
      <c r="J710" s="132"/>
      <c r="K710" s="132"/>
      <c r="L710" s="132"/>
      <c r="M710" s="132"/>
      <c r="N710" s="132"/>
      <c r="O710" s="132"/>
      <c r="P710" s="132"/>
      <c r="Q710" s="132"/>
      <c r="R710" s="132"/>
      <c r="S710" s="132"/>
      <c r="T710" s="132"/>
      <c r="U710" s="132"/>
      <c r="V710" s="132"/>
      <c r="W710" s="132"/>
      <c r="X710" s="132"/>
    </row>
    <row r="711" spans="1:24" x14ac:dyDescent="0.2">
      <c r="A711" s="132"/>
      <c r="B711" s="133"/>
      <c r="C711" s="76"/>
      <c r="D711" s="132"/>
      <c r="E711" s="132"/>
      <c r="F711" s="132"/>
      <c r="G711" s="132"/>
      <c r="H711" s="132"/>
      <c r="I711" s="132"/>
      <c r="J711" s="132"/>
      <c r="K711" s="132"/>
      <c r="L711" s="132"/>
      <c r="M711" s="132"/>
      <c r="N711" s="132"/>
      <c r="O711" s="132"/>
      <c r="P711" s="132"/>
      <c r="Q711" s="132"/>
      <c r="R711" s="132"/>
      <c r="S711" s="132"/>
      <c r="T711" s="132"/>
      <c r="U711" s="132"/>
      <c r="V711" s="132"/>
      <c r="W711" s="132"/>
      <c r="X711" s="132"/>
    </row>
    <row r="712" spans="1:24" x14ac:dyDescent="0.2">
      <c r="A712" s="132"/>
      <c r="B712" s="133"/>
      <c r="C712" s="76"/>
      <c r="D712" s="132"/>
      <c r="E712" s="132"/>
      <c r="F712" s="132"/>
      <c r="G712" s="132"/>
      <c r="H712" s="132"/>
      <c r="I712" s="132"/>
      <c r="J712" s="132"/>
      <c r="K712" s="132"/>
      <c r="L712" s="132"/>
      <c r="M712" s="132"/>
      <c r="N712" s="132"/>
      <c r="O712" s="132"/>
      <c r="P712" s="132"/>
      <c r="Q712" s="132"/>
      <c r="R712" s="132"/>
      <c r="S712" s="132"/>
      <c r="T712" s="132"/>
      <c r="U712" s="132"/>
      <c r="V712" s="132"/>
      <c r="W712" s="132"/>
      <c r="X712" s="132"/>
    </row>
    <row r="713" spans="1:24" x14ac:dyDescent="0.2">
      <c r="A713" s="132"/>
      <c r="B713" s="133"/>
      <c r="C713" s="76"/>
      <c r="D713" s="132"/>
      <c r="E713" s="132"/>
      <c r="F713" s="132"/>
      <c r="G713" s="132"/>
      <c r="H713" s="132"/>
      <c r="I713" s="132"/>
      <c r="J713" s="132"/>
      <c r="K713" s="132"/>
      <c r="L713" s="132"/>
      <c r="M713" s="132"/>
      <c r="N713" s="132"/>
      <c r="O713" s="132"/>
      <c r="P713" s="132"/>
      <c r="Q713" s="132"/>
      <c r="R713" s="132"/>
      <c r="S713" s="132"/>
      <c r="T713" s="132"/>
      <c r="U713" s="132"/>
      <c r="V713" s="132"/>
      <c r="W713" s="132"/>
      <c r="X713" s="132"/>
    </row>
    <row r="714" spans="1:24" x14ac:dyDescent="0.2">
      <c r="A714" s="132"/>
      <c r="B714" s="133"/>
      <c r="C714" s="76"/>
      <c r="D714" s="132"/>
      <c r="E714" s="132"/>
      <c r="F714" s="132"/>
      <c r="G714" s="132"/>
      <c r="H714" s="132"/>
      <c r="I714" s="132"/>
      <c r="J714" s="132"/>
      <c r="K714" s="132"/>
      <c r="L714" s="132"/>
      <c r="M714" s="132"/>
      <c r="N714" s="132"/>
      <c r="O714" s="132"/>
      <c r="P714" s="132"/>
      <c r="Q714" s="132"/>
      <c r="R714" s="132"/>
      <c r="S714" s="132"/>
      <c r="T714" s="132"/>
      <c r="U714" s="132"/>
      <c r="V714" s="132"/>
      <c r="W714" s="132"/>
      <c r="X714" s="132"/>
    </row>
    <row r="715" spans="1:24" x14ac:dyDescent="0.2">
      <c r="A715" s="132"/>
      <c r="B715" s="133"/>
      <c r="C715" s="76"/>
      <c r="D715" s="132"/>
      <c r="E715" s="132"/>
      <c r="F715" s="132"/>
      <c r="G715" s="132"/>
      <c r="H715" s="132"/>
      <c r="I715" s="132"/>
      <c r="J715" s="132"/>
      <c r="K715" s="132"/>
      <c r="L715" s="132"/>
      <c r="M715" s="132"/>
      <c r="N715" s="132"/>
      <c r="O715" s="132"/>
      <c r="P715" s="132"/>
      <c r="Q715" s="132"/>
      <c r="R715" s="132"/>
      <c r="S715" s="132"/>
      <c r="T715" s="132"/>
      <c r="U715" s="132"/>
      <c r="V715" s="132"/>
      <c r="W715" s="132"/>
      <c r="X715" s="132"/>
    </row>
    <row r="716" spans="1:24" x14ac:dyDescent="0.2">
      <c r="A716" s="132"/>
      <c r="B716" s="133"/>
      <c r="C716" s="76"/>
      <c r="D716" s="132"/>
      <c r="E716" s="132"/>
      <c r="F716" s="132"/>
      <c r="G716" s="132"/>
      <c r="H716" s="132"/>
      <c r="I716" s="132"/>
      <c r="J716" s="132"/>
      <c r="K716" s="132"/>
      <c r="L716" s="132"/>
      <c r="M716" s="132"/>
      <c r="N716" s="132"/>
      <c r="O716" s="132"/>
      <c r="P716" s="132"/>
      <c r="Q716" s="132"/>
      <c r="R716" s="132"/>
      <c r="S716" s="132"/>
      <c r="T716" s="132"/>
      <c r="U716" s="132"/>
      <c r="V716" s="132"/>
      <c r="W716" s="132"/>
      <c r="X716" s="132"/>
    </row>
    <row r="717" spans="1:24" x14ac:dyDescent="0.2">
      <c r="A717" s="132"/>
      <c r="B717" s="133"/>
      <c r="C717" s="76"/>
      <c r="D717" s="132"/>
      <c r="E717" s="132"/>
      <c r="F717" s="132"/>
      <c r="G717" s="132"/>
      <c r="H717" s="132"/>
      <c r="I717" s="132"/>
      <c r="J717" s="132"/>
      <c r="K717" s="132"/>
      <c r="L717" s="132"/>
      <c r="M717" s="132"/>
      <c r="N717" s="132"/>
      <c r="O717" s="132"/>
      <c r="P717" s="132"/>
      <c r="Q717" s="132"/>
      <c r="R717" s="132"/>
      <c r="S717" s="132"/>
      <c r="T717" s="132"/>
      <c r="U717" s="132"/>
      <c r="V717" s="132"/>
      <c r="W717" s="132"/>
      <c r="X717" s="132"/>
    </row>
    <row r="718" spans="1:24" x14ac:dyDescent="0.2">
      <c r="A718" s="132"/>
      <c r="B718" s="133"/>
      <c r="C718" s="76"/>
      <c r="D718" s="132"/>
      <c r="E718" s="132"/>
      <c r="F718" s="132"/>
      <c r="G718" s="132"/>
      <c r="H718" s="132"/>
      <c r="I718" s="132"/>
      <c r="J718" s="132"/>
      <c r="K718" s="132"/>
      <c r="L718" s="132"/>
      <c r="M718" s="132"/>
      <c r="N718" s="132"/>
      <c r="O718" s="132"/>
      <c r="P718" s="132"/>
      <c r="Q718" s="132"/>
      <c r="R718" s="132"/>
      <c r="S718" s="132"/>
      <c r="T718" s="132"/>
      <c r="U718" s="132"/>
      <c r="V718" s="132"/>
      <c r="W718" s="132"/>
      <c r="X718" s="132"/>
    </row>
    <row r="719" spans="1:24" x14ac:dyDescent="0.2">
      <c r="A719" s="132"/>
      <c r="B719" s="133"/>
      <c r="C719" s="76"/>
      <c r="D719" s="132"/>
      <c r="E719" s="132"/>
      <c r="F719" s="132"/>
      <c r="G719" s="132"/>
      <c r="H719" s="132"/>
      <c r="I719" s="132"/>
      <c r="J719" s="132"/>
      <c r="K719" s="132"/>
      <c r="L719" s="132"/>
      <c r="M719" s="132"/>
      <c r="N719" s="132"/>
      <c r="O719" s="132"/>
      <c r="P719" s="132"/>
      <c r="Q719" s="132"/>
      <c r="R719" s="132"/>
      <c r="S719" s="132"/>
      <c r="T719" s="132"/>
      <c r="U719" s="132"/>
      <c r="V719" s="132"/>
      <c r="W719" s="132"/>
      <c r="X719" s="132"/>
    </row>
    <row r="720" spans="1:24" x14ac:dyDescent="0.2">
      <c r="A720" s="132"/>
      <c r="B720" s="133"/>
      <c r="C720" s="76"/>
      <c r="D720" s="132"/>
      <c r="E720" s="132"/>
      <c r="F720" s="132"/>
      <c r="G720" s="132"/>
      <c r="H720" s="132"/>
      <c r="I720" s="132"/>
      <c r="J720" s="132"/>
      <c r="K720" s="132"/>
      <c r="L720" s="132"/>
      <c r="M720" s="132"/>
      <c r="N720" s="132"/>
      <c r="O720" s="132"/>
      <c r="P720" s="132"/>
      <c r="Q720" s="132"/>
      <c r="R720" s="132"/>
      <c r="S720" s="132"/>
      <c r="T720" s="132"/>
      <c r="U720" s="132"/>
      <c r="V720" s="132"/>
      <c r="W720" s="132"/>
      <c r="X720" s="132"/>
    </row>
    <row r="721" spans="1:24" x14ac:dyDescent="0.2">
      <c r="A721" s="132"/>
      <c r="B721" s="133"/>
      <c r="C721" s="76"/>
      <c r="D721" s="132"/>
      <c r="E721" s="132"/>
      <c r="F721" s="132"/>
      <c r="G721" s="132"/>
      <c r="H721" s="132"/>
      <c r="I721" s="132"/>
      <c r="J721" s="132"/>
      <c r="K721" s="132"/>
      <c r="L721" s="132"/>
      <c r="M721" s="132"/>
      <c r="N721" s="132"/>
      <c r="O721" s="132"/>
      <c r="P721" s="132"/>
      <c r="Q721" s="132"/>
      <c r="R721" s="132"/>
      <c r="S721" s="132"/>
      <c r="T721" s="132"/>
      <c r="U721" s="132"/>
      <c r="V721" s="132"/>
      <c r="W721" s="132"/>
      <c r="X721" s="132"/>
    </row>
    <row r="722" spans="1:24" x14ac:dyDescent="0.2">
      <c r="A722" s="132"/>
      <c r="B722" s="133"/>
      <c r="C722" s="76"/>
      <c r="D722" s="132"/>
      <c r="E722" s="132"/>
      <c r="F722" s="132"/>
      <c r="G722" s="132"/>
      <c r="H722" s="132"/>
      <c r="I722" s="132"/>
      <c r="J722" s="132"/>
      <c r="K722" s="132"/>
      <c r="L722" s="132"/>
      <c r="M722" s="132"/>
      <c r="N722" s="132"/>
      <c r="O722" s="132"/>
      <c r="P722" s="132"/>
      <c r="Q722" s="132"/>
      <c r="R722" s="132"/>
      <c r="S722" s="132"/>
      <c r="T722" s="132"/>
      <c r="U722" s="132"/>
      <c r="V722" s="132"/>
      <c r="W722" s="132"/>
      <c r="X722" s="132"/>
    </row>
    <row r="723" spans="1:24" x14ac:dyDescent="0.2">
      <c r="A723" s="132"/>
      <c r="B723" s="133"/>
      <c r="C723" s="76"/>
      <c r="D723" s="132"/>
      <c r="E723" s="132"/>
      <c r="F723" s="132"/>
      <c r="G723" s="132"/>
      <c r="H723" s="132"/>
      <c r="I723" s="132"/>
      <c r="J723" s="132"/>
      <c r="K723" s="132"/>
      <c r="L723" s="132"/>
      <c r="M723" s="132"/>
      <c r="N723" s="132"/>
      <c r="O723" s="132"/>
      <c r="P723" s="132"/>
      <c r="Q723" s="132"/>
      <c r="R723" s="132"/>
      <c r="S723" s="132"/>
      <c r="T723" s="132"/>
      <c r="U723" s="132"/>
      <c r="V723" s="132"/>
      <c r="W723" s="132"/>
      <c r="X723" s="132"/>
    </row>
    <row r="724" spans="1:24" x14ac:dyDescent="0.2">
      <c r="A724" s="132"/>
      <c r="B724" s="133"/>
      <c r="C724" s="76"/>
      <c r="D724" s="132"/>
      <c r="E724" s="132"/>
      <c r="F724" s="132"/>
      <c r="G724" s="132"/>
      <c r="H724" s="132"/>
      <c r="I724" s="132"/>
      <c r="J724" s="132"/>
      <c r="K724" s="132"/>
      <c r="L724" s="132"/>
      <c r="M724" s="132"/>
      <c r="N724" s="132"/>
      <c r="O724" s="132"/>
      <c r="P724" s="132"/>
      <c r="Q724" s="132"/>
      <c r="R724" s="132"/>
      <c r="S724" s="132"/>
      <c r="T724" s="132"/>
      <c r="U724" s="132"/>
      <c r="V724" s="132"/>
      <c r="W724" s="132"/>
      <c r="X724" s="132"/>
    </row>
    <row r="725" spans="1:24" x14ac:dyDescent="0.2">
      <c r="A725" s="132"/>
      <c r="B725" s="133"/>
      <c r="C725" s="76"/>
      <c r="D725" s="132"/>
      <c r="E725" s="132"/>
      <c r="F725" s="132"/>
      <c r="G725" s="132"/>
      <c r="H725" s="132"/>
      <c r="I725" s="132"/>
      <c r="J725" s="132"/>
      <c r="K725" s="132"/>
      <c r="L725" s="132"/>
      <c r="M725" s="132"/>
      <c r="N725" s="132"/>
      <c r="O725" s="132"/>
      <c r="P725" s="132"/>
      <c r="Q725" s="132"/>
      <c r="R725" s="132"/>
      <c r="S725" s="132"/>
      <c r="T725" s="132"/>
      <c r="U725" s="132"/>
      <c r="V725" s="132"/>
      <c r="W725" s="132"/>
      <c r="X725" s="132"/>
    </row>
    <row r="726" spans="1:24" x14ac:dyDescent="0.2">
      <c r="A726" s="132"/>
      <c r="B726" s="133"/>
      <c r="C726" s="76"/>
      <c r="D726" s="132"/>
      <c r="E726" s="132"/>
      <c r="F726" s="132"/>
      <c r="G726" s="132"/>
      <c r="H726" s="132"/>
      <c r="I726" s="132"/>
      <c r="J726" s="132"/>
      <c r="K726" s="132"/>
      <c r="L726" s="132"/>
      <c r="M726" s="132"/>
      <c r="N726" s="132"/>
      <c r="O726" s="132"/>
      <c r="P726" s="132"/>
      <c r="Q726" s="132"/>
      <c r="R726" s="132"/>
      <c r="S726" s="132"/>
      <c r="T726" s="132"/>
      <c r="U726" s="132"/>
      <c r="V726" s="132"/>
      <c r="W726" s="132"/>
      <c r="X726" s="132"/>
    </row>
    <row r="727" spans="1:24" x14ac:dyDescent="0.2">
      <c r="A727" s="132"/>
      <c r="B727" s="133"/>
      <c r="C727" s="76"/>
      <c r="D727" s="132"/>
      <c r="E727" s="132"/>
      <c r="F727" s="132"/>
      <c r="G727" s="132"/>
      <c r="H727" s="132"/>
      <c r="I727" s="132"/>
      <c r="J727" s="132"/>
      <c r="K727" s="132"/>
      <c r="L727" s="132"/>
      <c r="M727" s="132"/>
      <c r="N727" s="132"/>
      <c r="O727" s="132"/>
      <c r="P727" s="132"/>
      <c r="Q727" s="132"/>
      <c r="R727" s="132"/>
      <c r="S727" s="132"/>
      <c r="T727" s="132"/>
      <c r="U727" s="132"/>
      <c r="V727" s="132"/>
      <c r="W727" s="132"/>
      <c r="X727" s="132"/>
    </row>
    <row r="728" spans="1:24" x14ac:dyDescent="0.2">
      <c r="A728" s="132"/>
      <c r="B728" s="133"/>
      <c r="C728" s="76"/>
      <c r="D728" s="132"/>
      <c r="E728" s="132"/>
      <c r="F728" s="132"/>
      <c r="G728" s="132"/>
      <c r="H728" s="132"/>
      <c r="I728" s="132"/>
      <c r="J728" s="132"/>
      <c r="K728" s="132"/>
      <c r="L728" s="132"/>
      <c r="M728" s="132"/>
      <c r="N728" s="132"/>
      <c r="O728" s="132"/>
      <c r="P728" s="132"/>
      <c r="Q728" s="132"/>
      <c r="R728" s="132"/>
      <c r="S728" s="132"/>
      <c r="T728" s="132"/>
      <c r="U728" s="132"/>
      <c r="V728" s="132"/>
      <c r="W728" s="132"/>
      <c r="X728" s="132"/>
    </row>
    <row r="729" spans="1:24" x14ac:dyDescent="0.2">
      <c r="A729" s="132"/>
      <c r="B729" s="133"/>
      <c r="C729" s="76"/>
      <c r="D729" s="132"/>
      <c r="E729" s="132"/>
      <c r="F729" s="132"/>
      <c r="G729" s="132"/>
      <c r="H729" s="132"/>
      <c r="I729" s="132"/>
      <c r="J729" s="132"/>
      <c r="K729" s="132"/>
      <c r="L729" s="132"/>
      <c r="M729" s="132"/>
      <c r="N729" s="132"/>
      <c r="O729" s="132"/>
      <c r="P729" s="132"/>
      <c r="Q729" s="132"/>
      <c r="R729" s="132"/>
      <c r="S729" s="132"/>
      <c r="T729" s="132"/>
      <c r="U729" s="132"/>
      <c r="V729" s="132"/>
      <c r="W729" s="132"/>
      <c r="X729" s="132"/>
    </row>
    <row r="730" spans="1:24" x14ac:dyDescent="0.2">
      <c r="A730" s="132"/>
      <c r="B730" s="133"/>
      <c r="C730" s="76"/>
      <c r="D730" s="132"/>
      <c r="E730" s="132"/>
      <c r="F730" s="132"/>
      <c r="G730" s="132"/>
      <c r="H730" s="132"/>
      <c r="I730" s="132"/>
      <c r="J730" s="132"/>
      <c r="K730" s="132"/>
      <c r="L730" s="132"/>
      <c r="M730" s="132"/>
      <c r="N730" s="132"/>
      <c r="O730" s="132"/>
      <c r="P730" s="132"/>
      <c r="Q730" s="132"/>
      <c r="R730" s="132"/>
      <c r="S730" s="132"/>
      <c r="T730" s="132"/>
      <c r="U730" s="132"/>
      <c r="V730" s="132"/>
      <c r="W730" s="132"/>
      <c r="X730" s="132"/>
    </row>
    <row r="731" spans="1:24" x14ac:dyDescent="0.2">
      <c r="A731" s="132"/>
      <c r="B731" s="133"/>
      <c r="C731" s="76"/>
      <c r="D731" s="132"/>
      <c r="E731" s="132"/>
      <c r="F731" s="132"/>
      <c r="G731" s="132"/>
      <c r="H731" s="132"/>
      <c r="I731" s="132"/>
      <c r="J731" s="132"/>
      <c r="K731" s="132"/>
      <c r="L731" s="132"/>
      <c r="M731" s="132"/>
      <c r="N731" s="132"/>
      <c r="O731" s="132"/>
      <c r="P731" s="132"/>
      <c r="Q731" s="132"/>
      <c r="R731" s="132"/>
      <c r="S731" s="132"/>
      <c r="T731" s="132"/>
      <c r="U731" s="132"/>
      <c r="V731" s="132"/>
      <c r="W731" s="132"/>
      <c r="X731" s="132"/>
    </row>
    <row r="732" spans="1:24" x14ac:dyDescent="0.2">
      <c r="A732" s="132"/>
      <c r="B732" s="133"/>
      <c r="C732" s="76"/>
      <c r="D732" s="132"/>
      <c r="E732" s="132"/>
      <c r="F732" s="132"/>
      <c r="G732" s="132"/>
      <c r="H732" s="132"/>
      <c r="I732" s="132"/>
      <c r="J732" s="132"/>
      <c r="K732" s="132"/>
      <c r="L732" s="132"/>
      <c r="M732" s="132"/>
      <c r="N732" s="132"/>
      <c r="O732" s="132"/>
      <c r="P732" s="132"/>
      <c r="Q732" s="132"/>
      <c r="R732" s="132"/>
      <c r="S732" s="132"/>
      <c r="T732" s="132"/>
      <c r="U732" s="132"/>
      <c r="V732" s="132"/>
      <c r="W732" s="132"/>
      <c r="X732" s="132"/>
    </row>
    <row r="733" spans="1:24" x14ac:dyDescent="0.2">
      <c r="A733" s="132"/>
      <c r="B733" s="133"/>
      <c r="C733" s="76"/>
      <c r="D733" s="132"/>
      <c r="E733" s="132"/>
      <c r="F733" s="132"/>
      <c r="G733" s="132"/>
      <c r="H733" s="132"/>
      <c r="I733" s="132"/>
      <c r="J733" s="132"/>
      <c r="K733" s="132"/>
      <c r="L733" s="132"/>
      <c r="M733" s="132"/>
      <c r="N733" s="132"/>
      <c r="O733" s="132"/>
      <c r="P733" s="132"/>
      <c r="Q733" s="132"/>
      <c r="R733" s="132"/>
      <c r="S733" s="132"/>
      <c r="T733" s="132"/>
      <c r="U733" s="132"/>
      <c r="V733" s="132"/>
      <c r="W733" s="132"/>
      <c r="X733" s="132"/>
    </row>
    <row r="734" spans="1:24" x14ac:dyDescent="0.2">
      <c r="A734" s="132"/>
      <c r="B734" s="133"/>
      <c r="C734" s="76"/>
      <c r="D734" s="132"/>
      <c r="E734" s="132"/>
      <c r="F734" s="132"/>
      <c r="G734" s="132"/>
      <c r="H734" s="132"/>
      <c r="I734" s="132"/>
      <c r="J734" s="132"/>
      <c r="K734" s="132"/>
      <c r="L734" s="132"/>
      <c r="M734" s="132"/>
      <c r="N734" s="132"/>
      <c r="O734" s="132"/>
      <c r="P734" s="132"/>
      <c r="Q734" s="132"/>
      <c r="R734" s="132"/>
      <c r="S734" s="132"/>
      <c r="T734" s="132"/>
      <c r="U734" s="132"/>
      <c r="V734" s="132"/>
      <c r="W734" s="132"/>
      <c r="X734" s="132"/>
    </row>
    <row r="735" spans="1:24" x14ac:dyDescent="0.2">
      <c r="A735" s="132"/>
      <c r="B735" s="133"/>
      <c r="C735" s="76"/>
      <c r="D735" s="132"/>
      <c r="E735" s="132"/>
      <c r="F735" s="132"/>
      <c r="G735" s="132"/>
      <c r="H735" s="132"/>
      <c r="I735" s="132"/>
      <c r="J735" s="132"/>
      <c r="K735" s="132"/>
      <c r="L735" s="132"/>
      <c r="M735" s="132"/>
      <c r="N735" s="132"/>
      <c r="O735" s="132"/>
      <c r="P735" s="132"/>
      <c r="Q735" s="132"/>
      <c r="R735" s="132"/>
      <c r="S735" s="132"/>
      <c r="T735" s="132"/>
      <c r="U735" s="132"/>
      <c r="V735" s="132"/>
      <c r="W735" s="132"/>
      <c r="X735" s="132"/>
    </row>
    <row r="736" spans="1:24" x14ac:dyDescent="0.2">
      <c r="A736" s="132"/>
      <c r="B736" s="133"/>
      <c r="C736" s="76"/>
      <c r="D736" s="132"/>
      <c r="E736" s="132"/>
      <c r="F736" s="132"/>
      <c r="G736" s="132"/>
      <c r="H736" s="132"/>
      <c r="I736" s="132"/>
      <c r="J736" s="132"/>
      <c r="K736" s="132"/>
      <c r="L736" s="132"/>
      <c r="M736" s="132"/>
      <c r="N736" s="132"/>
      <c r="O736" s="132"/>
      <c r="P736" s="132"/>
      <c r="Q736" s="132"/>
      <c r="R736" s="132"/>
      <c r="S736" s="132"/>
      <c r="T736" s="132"/>
      <c r="U736" s="132"/>
      <c r="V736" s="132"/>
      <c r="W736" s="132"/>
      <c r="X736" s="132"/>
    </row>
    <row r="737" spans="1:24" x14ac:dyDescent="0.2">
      <c r="A737" s="132"/>
      <c r="B737" s="133"/>
      <c r="C737" s="76"/>
      <c r="D737" s="132"/>
      <c r="E737" s="132"/>
      <c r="F737" s="132"/>
      <c r="G737" s="132"/>
      <c r="H737" s="132"/>
      <c r="I737" s="132"/>
      <c r="J737" s="132"/>
      <c r="K737" s="132"/>
      <c r="L737" s="132"/>
      <c r="M737" s="132"/>
      <c r="N737" s="132"/>
      <c r="O737" s="132"/>
      <c r="P737" s="132"/>
      <c r="Q737" s="132"/>
      <c r="R737" s="132"/>
      <c r="S737" s="132"/>
      <c r="T737" s="132"/>
      <c r="U737" s="132"/>
      <c r="V737" s="132"/>
      <c r="W737" s="132"/>
      <c r="X737" s="132"/>
    </row>
    <row r="738" spans="1:24" x14ac:dyDescent="0.2">
      <c r="A738" s="132"/>
      <c r="B738" s="133"/>
      <c r="C738" s="76"/>
      <c r="D738" s="132"/>
      <c r="E738" s="132"/>
      <c r="F738" s="132"/>
      <c r="G738" s="132"/>
      <c r="H738" s="132"/>
      <c r="I738" s="132"/>
      <c r="J738" s="132"/>
      <c r="K738" s="132"/>
      <c r="L738" s="132"/>
      <c r="M738" s="132"/>
      <c r="N738" s="132"/>
      <c r="O738" s="132"/>
      <c r="P738" s="132"/>
      <c r="Q738" s="132"/>
      <c r="R738" s="132"/>
      <c r="S738" s="132"/>
      <c r="T738" s="132"/>
      <c r="U738" s="132"/>
      <c r="V738" s="132"/>
      <c r="W738" s="132"/>
      <c r="X738" s="132"/>
    </row>
    <row r="739" spans="1:24" x14ac:dyDescent="0.2">
      <c r="A739" s="132"/>
      <c r="B739" s="133"/>
      <c r="C739" s="76"/>
      <c r="D739" s="132"/>
      <c r="E739" s="132"/>
      <c r="F739" s="132"/>
      <c r="G739" s="132"/>
      <c r="H739" s="132"/>
      <c r="I739" s="132"/>
      <c r="J739" s="132"/>
      <c r="K739" s="132"/>
      <c r="L739" s="132"/>
      <c r="M739" s="132"/>
      <c r="N739" s="132"/>
      <c r="O739" s="132"/>
      <c r="P739" s="132"/>
      <c r="Q739" s="132"/>
      <c r="R739" s="132"/>
      <c r="S739" s="132"/>
      <c r="T739" s="132"/>
      <c r="U739" s="132"/>
      <c r="V739" s="132"/>
      <c r="W739" s="132"/>
      <c r="X739" s="132"/>
    </row>
    <row r="740" spans="1:24" x14ac:dyDescent="0.2">
      <c r="A740" s="132"/>
      <c r="B740" s="133"/>
      <c r="C740" s="76"/>
      <c r="D740" s="132"/>
      <c r="E740" s="132"/>
      <c r="F740" s="132"/>
      <c r="G740" s="132"/>
      <c r="H740" s="132"/>
      <c r="I740" s="132"/>
      <c r="J740" s="132"/>
      <c r="K740" s="132"/>
      <c r="L740" s="132"/>
      <c r="M740" s="132"/>
      <c r="N740" s="132"/>
      <c r="O740" s="132"/>
      <c r="P740" s="132"/>
      <c r="Q740" s="132"/>
      <c r="R740" s="132"/>
      <c r="S740" s="132"/>
      <c r="T740" s="132"/>
      <c r="U740" s="132"/>
      <c r="V740" s="132"/>
      <c r="W740" s="132"/>
      <c r="X740" s="132"/>
    </row>
    <row r="741" spans="1:24" x14ac:dyDescent="0.2">
      <c r="A741" s="132"/>
      <c r="B741" s="133"/>
      <c r="C741" s="76"/>
      <c r="D741" s="132"/>
      <c r="E741" s="132"/>
      <c r="F741" s="132"/>
      <c r="G741" s="132"/>
      <c r="H741" s="132"/>
      <c r="I741" s="132"/>
      <c r="J741" s="132"/>
      <c r="K741" s="132"/>
      <c r="L741" s="132"/>
      <c r="M741" s="132"/>
      <c r="N741" s="132"/>
      <c r="O741" s="132"/>
      <c r="P741" s="132"/>
      <c r="Q741" s="132"/>
      <c r="R741" s="132"/>
      <c r="S741" s="132"/>
      <c r="T741" s="132"/>
      <c r="U741" s="132"/>
      <c r="V741" s="132"/>
      <c r="W741" s="132"/>
      <c r="X741" s="132"/>
    </row>
    <row r="742" spans="1:24" x14ac:dyDescent="0.2">
      <c r="A742" s="132"/>
      <c r="B742" s="133"/>
      <c r="C742" s="76"/>
      <c r="D742" s="132"/>
      <c r="E742" s="132"/>
      <c r="F742" s="132"/>
      <c r="G742" s="132"/>
      <c r="H742" s="132"/>
      <c r="I742" s="132"/>
      <c r="J742" s="132"/>
      <c r="K742" s="132"/>
      <c r="L742" s="132"/>
      <c r="M742" s="132"/>
      <c r="N742" s="132"/>
      <c r="O742" s="132"/>
      <c r="P742" s="132"/>
      <c r="Q742" s="132"/>
      <c r="R742" s="132"/>
      <c r="S742" s="132"/>
      <c r="T742" s="132"/>
      <c r="U742" s="132"/>
      <c r="V742" s="132"/>
      <c r="W742" s="132"/>
      <c r="X742" s="132"/>
    </row>
    <row r="743" spans="1:24" x14ac:dyDescent="0.2">
      <c r="A743" s="132"/>
      <c r="B743" s="133"/>
      <c r="C743" s="76"/>
      <c r="D743" s="132"/>
      <c r="E743" s="132"/>
      <c r="F743" s="132"/>
      <c r="G743" s="132"/>
      <c r="H743" s="132"/>
      <c r="I743" s="132"/>
      <c r="J743" s="132"/>
      <c r="K743" s="132"/>
      <c r="L743" s="132"/>
      <c r="M743" s="132"/>
      <c r="N743" s="132"/>
      <c r="O743" s="132"/>
      <c r="P743" s="132"/>
      <c r="Q743" s="132"/>
      <c r="R743" s="132"/>
      <c r="S743" s="132"/>
      <c r="T743" s="132"/>
      <c r="U743" s="132"/>
      <c r="V743" s="132"/>
      <c r="W743" s="132"/>
      <c r="X743" s="132"/>
    </row>
    <row r="744" spans="1:24" x14ac:dyDescent="0.2">
      <c r="A744" s="132"/>
      <c r="B744" s="133"/>
      <c r="C744" s="76"/>
      <c r="D744" s="132"/>
      <c r="E744" s="132"/>
      <c r="F744" s="132"/>
      <c r="G744" s="132"/>
      <c r="H744" s="132"/>
      <c r="I744" s="132"/>
      <c r="J744" s="132"/>
      <c r="K744" s="132"/>
      <c r="L744" s="132"/>
      <c r="M744" s="132"/>
      <c r="N744" s="132"/>
      <c r="O744" s="132"/>
      <c r="P744" s="132"/>
      <c r="Q744" s="132"/>
      <c r="R744" s="132"/>
      <c r="S744" s="132"/>
      <c r="T744" s="132"/>
      <c r="U744" s="132"/>
      <c r="V744" s="132"/>
      <c r="W744" s="132"/>
      <c r="X744" s="132"/>
    </row>
    <row r="745" spans="1:24" x14ac:dyDescent="0.2">
      <c r="A745" s="132"/>
      <c r="B745" s="133"/>
      <c r="C745" s="76"/>
      <c r="D745" s="132"/>
      <c r="E745" s="132"/>
      <c r="F745" s="132"/>
      <c r="G745" s="132"/>
      <c r="H745" s="132"/>
      <c r="I745" s="132"/>
      <c r="J745" s="132"/>
      <c r="K745" s="132"/>
      <c r="L745" s="132"/>
      <c r="M745" s="132"/>
      <c r="N745" s="132"/>
      <c r="O745" s="132"/>
      <c r="P745" s="132"/>
      <c r="Q745" s="132"/>
      <c r="R745" s="132"/>
      <c r="S745" s="132"/>
      <c r="T745" s="132"/>
      <c r="U745" s="132"/>
      <c r="V745" s="132"/>
      <c r="W745" s="132"/>
      <c r="X745" s="132"/>
    </row>
    <row r="746" spans="1:24" x14ac:dyDescent="0.2">
      <c r="A746" s="132"/>
      <c r="B746" s="133"/>
      <c r="C746" s="76"/>
      <c r="D746" s="132"/>
      <c r="E746" s="132"/>
      <c r="F746" s="132"/>
      <c r="G746" s="132"/>
      <c r="H746" s="132"/>
      <c r="I746" s="132"/>
      <c r="J746" s="132"/>
      <c r="K746" s="132"/>
      <c r="L746" s="132"/>
      <c r="M746" s="132"/>
      <c r="N746" s="132"/>
      <c r="O746" s="132"/>
      <c r="P746" s="132"/>
      <c r="Q746" s="132"/>
      <c r="R746" s="132"/>
      <c r="S746" s="132"/>
      <c r="T746" s="132"/>
      <c r="U746" s="132"/>
      <c r="V746" s="132"/>
      <c r="W746" s="132"/>
      <c r="X746" s="132"/>
    </row>
    <row r="747" spans="1:24" x14ac:dyDescent="0.2">
      <c r="A747" s="132"/>
      <c r="B747" s="133"/>
      <c r="C747" s="76"/>
      <c r="D747" s="132"/>
      <c r="E747" s="132"/>
      <c r="F747" s="132"/>
      <c r="G747" s="132"/>
      <c r="H747" s="132"/>
      <c r="I747" s="132"/>
      <c r="J747" s="132"/>
      <c r="K747" s="132"/>
      <c r="L747" s="132"/>
      <c r="M747" s="132"/>
      <c r="N747" s="132"/>
      <c r="O747" s="132"/>
      <c r="P747" s="132"/>
      <c r="Q747" s="132"/>
      <c r="R747" s="132"/>
      <c r="S747" s="132"/>
      <c r="T747" s="132"/>
      <c r="U747" s="132"/>
      <c r="V747" s="132"/>
      <c r="W747" s="132"/>
      <c r="X747" s="132"/>
    </row>
    <row r="748" spans="1:24" x14ac:dyDescent="0.2">
      <c r="A748" s="132"/>
      <c r="B748" s="133"/>
      <c r="C748" s="76"/>
      <c r="D748" s="132"/>
      <c r="E748" s="132"/>
      <c r="F748" s="132"/>
      <c r="G748" s="132"/>
      <c r="H748" s="132"/>
      <c r="I748" s="132"/>
      <c r="J748" s="132"/>
      <c r="K748" s="132"/>
      <c r="L748" s="132"/>
      <c r="M748" s="132"/>
      <c r="N748" s="132"/>
      <c r="O748" s="132"/>
      <c r="P748" s="132"/>
      <c r="Q748" s="132"/>
      <c r="R748" s="132"/>
      <c r="S748" s="132"/>
      <c r="T748" s="132"/>
      <c r="U748" s="132"/>
      <c r="V748" s="132"/>
      <c r="W748" s="132"/>
      <c r="X748" s="132"/>
    </row>
    <row r="749" spans="1:24" x14ac:dyDescent="0.2">
      <c r="A749" s="132"/>
      <c r="B749" s="133"/>
      <c r="C749" s="76"/>
      <c r="D749" s="132"/>
      <c r="E749" s="132"/>
      <c r="F749" s="132"/>
      <c r="G749" s="132"/>
      <c r="H749" s="132"/>
      <c r="I749" s="132"/>
      <c r="J749" s="132"/>
      <c r="K749" s="132"/>
      <c r="L749" s="132"/>
      <c r="M749" s="132"/>
      <c r="N749" s="132"/>
      <c r="O749" s="132"/>
      <c r="P749" s="132"/>
      <c r="Q749" s="132"/>
      <c r="R749" s="132"/>
      <c r="S749" s="132"/>
      <c r="T749" s="132"/>
      <c r="U749" s="132"/>
      <c r="V749" s="132"/>
      <c r="W749" s="132"/>
      <c r="X749" s="132"/>
    </row>
    <row r="750" spans="1:24" x14ac:dyDescent="0.2">
      <c r="A750" s="132"/>
      <c r="B750" s="133"/>
      <c r="C750" s="76"/>
      <c r="D750" s="132"/>
      <c r="E750" s="132"/>
      <c r="F750" s="132"/>
      <c r="G750" s="132"/>
      <c r="H750" s="132"/>
      <c r="I750" s="132"/>
      <c r="J750" s="132"/>
      <c r="K750" s="132"/>
      <c r="L750" s="132"/>
      <c r="M750" s="132"/>
      <c r="N750" s="132"/>
      <c r="O750" s="132"/>
      <c r="P750" s="132"/>
      <c r="Q750" s="132"/>
      <c r="R750" s="132"/>
      <c r="S750" s="132"/>
      <c r="T750" s="132"/>
      <c r="U750" s="132"/>
      <c r="V750" s="132"/>
      <c r="W750" s="132"/>
      <c r="X750" s="132"/>
    </row>
    <row r="751" spans="1:24" x14ac:dyDescent="0.2">
      <c r="A751" s="132"/>
      <c r="B751" s="133"/>
      <c r="C751" s="76"/>
      <c r="D751" s="132"/>
      <c r="E751" s="132"/>
      <c r="F751" s="132"/>
      <c r="G751" s="132"/>
      <c r="H751" s="132"/>
      <c r="I751" s="132"/>
      <c r="J751" s="132"/>
      <c r="K751" s="132"/>
      <c r="L751" s="132"/>
      <c r="M751" s="132"/>
      <c r="N751" s="132"/>
      <c r="O751" s="132"/>
      <c r="P751" s="132"/>
      <c r="Q751" s="132"/>
      <c r="R751" s="132"/>
      <c r="S751" s="132"/>
      <c r="T751" s="132"/>
      <c r="U751" s="132"/>
      <c r="V751" s="132"/>
      <c r="W751" s="132"/>
      <c r="X751" s="132"/>
    </row>
    <row r="752" spans="1:24" x14ac:dyDescent="0.2">
      <c r="A752" s="132"/>
      <c r="B752" s="133"/>
      <c r="C752" s="76"/>
      <c r="D752" s="132"/>
      <c r="E752" s="132"/>
      <c r="F752" s="132"/>
      <c r="G752" s="132"/>
      <c r="H752" s="132"/>
      <c r="I752" s="132"/>
      <c r="J752" s="132"/>
      <c r="K752" s="132"/>
      <c r="L752" s="132"/>
      <c r="M752" s="132"/>
      <c r="N752" s="132"/>
      <c r="O752" s="132"/>
      <c r="P752" s="132"/>
      <c r="Q752" s="132"/>
      <c r="R752" s="132"/>
      <c r="S752" s="132"/>
      <c r="T752" s="132"/>
      <c r="U752" s="132"/>
      <c r="V752" s="132"/>
      <c r="W752" s="132"/>
      <c r="X752" s="132"/>
    </row>
    <row r="753" spans="1:24" x14ac:dyDescent="0.2">
      <c r="A753" s="132"/>
      <c r="B753" s="133"/>
      <c r="C753" s="76"/>
      <c r="D753" s="132"/>
      <c r="E753" s="132"/>
      <c r="F753" s="132"/>
      <c r="G753" s="132"/>
      <c r="H753" s="132"/>
      <c r="I753" s="132"/>
      <c r="J753" s="132"/>
      <c r="K753" s="132"/>
      <c r="L753" s="132"/>
      <c r="M753" s="132"/>
      <c r="N753" s="132"/>
      <c r="O753" s="132"/>
      <c r="P753" s="132"/>
      <c r="Q753" s="132"/>
      <c r="R753" s="132"/>
      <c r="S753" s="132"/>
      <c r="T753" s="132"/>
      <c r="U753" s="132"/>
      <c r="V753" s="132"/>
      <c r="W753" s="132"/>
      <c r="X753" s="132"/>
    </row>
    <row r="754" spans="1:24" x14ac:dyDescent="0.2">
      <c r="A754" s="132"/>
      <c r="B754" s="133"/>
      <c r="C754" s="76"/>
      <c r="D754" s="132"/>
      <c r="E754" s="132"/>
      <c r="F754" s="132"/>
      <c r="G754" s="132"/>
      <c r="H754" s="132"/>
      <c r="I754" s="132"/>
      <c r="J754" s="132"/>
      <c r="K754" s="132"/>
      <c r="L754" s="132"/>
      <c r="M754" s="132"/>
      <c r="N754" s="132"/>
      <c r="O754" s="132"/>
      <c r="P754" s="132"/>
      <c r="Q754" s="132"/>
      <c r="R754" s="132"/>
      <c r="S754" s="132"/>
      <c r="T754" s="132"/>
      <c r="U754" s="132"/>
      <c r="V754" s="132"/>
      <c r="W754" s="132"/>
      <c r="X754" s="132"/>
    </row>
    <row r="755" spans="1:24" x14ac:dyDescent="0.2">
      <c r="A755" s="132"/>
      <c r="B755" s="133"/>
      <c r="C755" s="76"/>
      <c r="D755" s="132"/>
      <c r="E755" s="132"/>
      <c r="F755" s="132"/>
      <c r="G755" s="132"/>
      <c r="H755" s="132"/>
      <c r="I755" s="132"/>
      <c r="J755" s="132"/>
      <c r="K755" s="132"/>
      <c r="L755" s="132"/>
      <c r="M755" s="132"/>
      <c r="N755" s="132"/>
      <c r="O755" s="132"/>
      <c r="P755" s="132"/>
      <c r="Q755" s="132"/>
      <c r="R755" s="132"/>
      <c r="S755" s="132"/>
      <c r="T755" s="132"/>
      <c r="U755" s="132"/>
      <c r="V755" s="132"/>
      <c r="W755" s="132"/>
      <c r="X755" s="132"/>
    </row>
    <row r="756" spans="1:24" x14ac:dyDescent="0.2">
      <c r="A756" s="132"/>
      <c r="B756" s="133"/>
      <c r="C756" s="76"/>
      <c r="D756" s="132"/>
      <c r="E756" s="132"/>
      <c r="F756" s="132"/>
      <c r="G756" s="132"/>
      <c r="H756" s="132"/>
      <c r="I756" s="132"/>
      <c r="J756" s="132"/>
      <c r="K756" s="132"/>
      <c r="L756" s="132"/>
      <c r="M756" s="132"/>
      <c r="N756" s="132"/>
      <c r="O756" s="132"/>
      <c r="P756" s="132"/>
      <c r="Q756" s="132"/>
      <c r="R756" s="132"/>
      <c r="S756" s="132"/>
      <c r="T756" s="132"/>
      <c r="U756" s="132"/>
      <c r="V756" s="132"/>
      <c r="W756" s="132"/>
      <c r="X756" s="132"/>
    </row>
    <row r="757" spans="1:24" x14ac:dyDescent="0.2">
      <c r="A757" s="132"/>
      <c r="B757" s="133"/>
      <c r="C757" s="76"/>
      <c r="D757" s="132"/>
      <c r="E757" s="132"/>
      <c r="F757" s="132"/>
      <c r="G757" s="132"/>
      <c r="H757" s="132"/>
      <c r="I757" s="132"/>
      <c r="J757" s="132"/>
      <c r="K757" s="132"/>
      <c r="L757" s="132"/>
      <c r="M757" s="132"/>
      <c r="N757" s="132"/>
      <c r="O757" s="132"/>
      <c r="P757" s="132"/>
      <c r="Q757" s="132"/>
      <c r="R757" s="132"/>
      <c r="S757" s="132"/>
      <c r="T757" s="132"/>
      <c r="U757" s="132"/>
      <c r="V757" s="132"/>
      <c r="W757" s="132"/>
      <c r="X757" s="132"/>
    </row>
    <row r="758" spans="1:24" x14ac:dyDescent="0.2">
      <c r="A758" s="132"/>
      <c r="B758" s="133"/>
      <c r="C758" s="76"/>
      <c r="D758" s="132"/>
      <c r="E758" s="132"/>
      <c r="F758" s="132"/>
      <c r="G758" s="132"/>
      <c r="H758" s="132"/>
      <c r="I758" s="132"/>
      <c r="J758" s="132"/>
      <c r="K758" s="132"/>
      <c r="L758" s="132"/>
      <c r="M758" s="132"/>
      <c r="N758" s="132"/>
      <c r="O758" s="132"/>
      <c r="P758" s="132"/>
      <c r="Q758" s="132"/>
      <c r="R758" s="132"/>
      <c r="S758" s="132"/>
      <c r="T758" s="132"/>
      <c r="U758" s="132"/>
      <c r="V758" s="132"/>
      <c r="W758" s="132"/>
      <c r="X758" s="132"/>
    </row>
    <row r="759" spans="1:24" x14ac:dyDescent="0.2">
      <c r="A759" s="132"/>
      <c r="B759" s="133"/>
      <c r="C759" s="76"/>
      <c r="D759" s="132"/>
      <c r="E759" s="132"/>
      <c r="F759" s="132"/>
      <c r="G759" s="132"/>
      <c r="H759" s="132"/>
      <c r="I759" s="132"/>
      <c r="J759" s="132"/>
      <c r="K759" s="132"/>
      <c r="L759" s="132"/>
      <c r="M759" s="132"/>
      <c r="N759" s="132"/>
      <c r="O759" s="132"/>
      <c r="P759" s="132"/>
      <c r="Q759" s="132"/>
      <c r="R759" s="132"/>
      <c r="S759" s="132"/>
      <c r="T759" s="132"/>
      <c r="U759" s="132"/>
      <c r="V759" s="132"/>
      <c r="W759" s="132"/>
      <c r="X759" s="132"/>
    </row>
    <row r="760" spans="1:24" x14ac:dyDescent="0.2">
      <c r="A760" s="132"/>
      <c r="B760" s="133"/>
      <c r="C760" s="76"/>
      <c r="D760" s="132"/>
      <c r="E760" s="132"/>
      <c r="F760" s="132"/>
      <c r="G760" s="132"/>
      <c r="H760" s="132"/>
      <c r="I760" s="132"/>
      <c r="J760" s="132"/>
      <c r="K760" s="132"/>
      <c r="L760" s="132"/>
      <c r="M760" s="132"/>
      <c r="N760" s="132"/>
      <c r="O760" s="132"/>
      <c r="P760" s="132"/>
      <c r="Q760" s="132"/>
      <c r="R760" s="132"/>
      <c r="S760" s="132"/>
      <c r="T760" s="132"/>
      <c r="U760" s="132"/>
      <c r="V760" s="132"/>
      <c r="W760" s="132"/>
      <c r="X760" s="132"/>
    </row>
    <row r="761" spans="1:24" x14ac:dyDescent="0.2">
      <c r="A761" s="132"/>
      <c r="B761" s="133"/>
      <c r="C761" s="76"/>
      <c r="D761" s="132"/>
      <c r="E761" s="132"/>
      <c r="F761" s="132"/>
      <c r="G761" s="132"/>
      <c r="H761" s="132"/>
      <c r="I761" s="132"/>
      <c r="J761" s="132"/>
      <c r="K761" s="132"/>
      <c r="L761" s="132"/>
      <c r="M761" s="132"/>
      <c r="N761" s="132"/>
      <c r="O761" s="132"/>
      <c r="P761" s="132"/>
      <c r="Q761" s="132"/>
      <c r="R761" s="132"/>
      <c r="S761" s="132"/>
      <c r="T761" s="132"/>
      <c r="U761" s="132"/>
      <c r="V761" s="132"/>
      <c r="W761" s="132"/>
      <c r="X761" s="132"/>
    </row>
    <row r="762" spans="1:24" x14ac:dyDescent="0.2">
      <c r="A762" s="132"/>
      <c r="B762" s="133"/>
      <c r="C762" s="76"/>
      <c r="D762" s="132"/>
      <c r="E762" s="132"/>
      <c r="F762" s="132"/>
      <c r="G762" s="132"/>
      <c r="H762" s="132"/>
      <c r="I762" s="132"/>
      <c r="J762" s="132"/>
      <c r="K762" s="132"/>
      <c r="L762" s="132"/>
      <c r="M762" s="132"/>
      <c r="N762" s="132"/>
      <c r="O762" s="132"/>
      <c r="P762" s="132"/>
      <c r="Q762" s="132"/>
      <c r="R762" s="132"/>
      <c r="S762" s="132"/>
      <c r="T762" s="132"/>
      <c r="U762" s="132"/>
      <c r="V762" s="132"/>
      <c r="W762" s="132"/>
      <c r="X762" s="132"/>
    </row>
    <row r="763" spans="1:24" x14ac:dyDescent="0.2">
      <c r="A763" s="132"/>
      <c r="B763" s="133"/>
      <c r="C763" s="76"/>
      <c r="D763" s="132"/>
      <c r="E763" s="132"/>
      <c r="F763" s="132"/>
      <c r="G763" s="132"/>
      <c r="H763" s="132"/>
      <c r="I763" s="132"/>
      <c r="J763" s="132"/>
      <c r="K763" s="132"/>
      <c r="L763" s="132"/>
      <c r="M763" s="132"/>
      <c r="N763" s="132"/>
      <c r="O763" s="132"/>
      <c r="P763" s="132"/>
      <c r="Q763" s="132"/>
      <c r="R763" s="132"/>
      <c r="S763" s="132"/>
      <c r="T763" s="132"/>
      <c r="U763" s="132"/>
      <c r="V763" s="132"/>
      <c r="W763" s="132"/>
      <c r="X763" s="132"/>
    </row>
    <row r="764" spans="1:24" x14ac:dyDescent="0.2">
      <c r="A764" s="132"/>
      <c r="B764" s="133"/>
      <c r="C764" s="76"/>
      <c r="D764" s="132"/>
      <c r="E764" s="132"/>
      <c r="F764" s="132"/>
      <c r="G764" s="132"/>
      <c r="H764" s="132"/>
      <c r="I764" s="132"/>
      <c r="J764" s="132"/>
      <c r="K764" s="132"/>
      <c r="L764" s="132"/>
      <c r="M764" s="132"/>
      <c r="N764" s="132"/>
      <c r="O764" s="132"/>
      <c r="P764" s="132"/>
      <c r="Q764" s="132"/>
      <c r="R764" s="132"/>
      <c r="S764" s="132"/>
      <c r="T764" s="132"/>
      <c r="U764" s="132"/>
      <c r="V764" s="132"/>
      <c r="W764" s="132"/>
      <c r="X764" s="132"/>
    </row>
    <row r="765" spans="1:24" x14ac:dyDescent="0.2">
      <c r="A765" s="132"/>
      <c r="B765" s="133"/>
      <c r="C765" s="76"/>
      <c r="D765" s="132"/>
      <c r="E765" s="132"/>
      <c r="F765" s="132"/>
      <c r="G765" s="132"/>
      <c r="H765" s="132"/>
      <c r="I765" s="132"/>
      <c r="J765" s="132"/>
      <c r="K765" s="132"/>
      <c r="L765" s="132"/>
      <c r="M765" s="132"/>
      <c r="N765" s="132"/>
      <c r="O765" s="132"/>
      <c r="P765" s="132"/>
      <c r="Q765" s="132"/>
      <c r="R765" s="132"/>
      <c r="S765" s="132"/>
      <c r="T765" s="132"/>
      <c r="U765" s="132"/>
      <c r="V765" s="132"/>
      <c r="W765" s="132"/>
      <c r="X765" s="132"/>
    </row>
    <row r="766" spans="1:24" x14ac:dyDescent="0.2">
      <c r="A766" s="132"/>
      <c r="B766" s="133"/>
      <c r="C766" s="76"/>
      <c r="D766" s="132"/>
      <c r="E766" s="132"/>
      <c r="F766" s="132"/>
      <c r="G766" s="132"/>
      <c r="H766" s="132"/>
      <c r="I766" s="132"/>
      <c r="J766" s="132"/>
      <c r="K766" s="132"/>
      <c r="L766" s="132"/>
      <c r="M766" s="132"/>
      <c r="N766" s="132"/>
      <c r="O766" s="132"/>
      <c r="P766" s="132"/>
      <c r="Q766" s="132"/>
      <c r="R766" s="132"/>
      <c r="S766" s="132"/>
      <c r="T766" s="132"/>
      <c r="U766" s="132"/>
      <c r="V766" s="132"/>
      <c r="W766" s="132"/>
      <c r="X766" s="132"/>
    </row>
    <row r="767" spans="1:24" x14ac:dyDescent="0.2">
      <c r="A767" s="132"/>
      <c r="B767" s="133"/>
      <c r="C767" s="76"/>
      <c r="D767" s="132"/>
      <c r="E767" s="132"/>
      <c r="F767" s="132"/>
      <c r="G767" s="132"/>
      <c r="H767" s="132"/>
      <c r="I767" s="132"/>
      <c r="J767" s="132"/>
      <c r="K767" s="132"/>
      <c r="L767" s="132"/>
      <c r="M767" s="132"/>
      <c r="N767" s="132"/>
      <c r="O767" s="132"/>
      <c r="P767" s="132"/>
      <c r="Q767" s="132"/>
      <c r="R767" s="132"/>
      <c r="S767" s="132"/>
      <c r="T767" s="132"/>
      <c r="U767" s="132"/>
      <c r="V767" s="132"/>
      <c r="W767" s="132"/>
      <c r="X767" s="132"/>
    </row>
    <row r="768" spans="1:24" x14ac:dyDescent="0.2">
      <c r="A768" s="132"/>
      <c r="B768" s="133"/>
      <c r="C768" s="76"/>
      <c r="D768" s="132"/>
      <c r="E768" s="132"/>
      <c r="F768" s="132"/>
      <c r="G768" s="132"/>
      <c r="H768" s="132"/>
      <c r="I768" s="132"/>
      <c r="J768" s="132"/>
      <c r="K768" s="132"/>
      <c r="L768" s="132"/>
      <c r="M768" s="132"/>
      <c r="N768" s="132"/>
      <c r="O768" s="132"/>
      <c r="P768" s="132"/>
      <c r="Q768" s="132"/>
      <c r="R768" s="132"/>
      <c r="S768" s="132"/>
      <c r="T768" s="132"/>
      <c r="U768" s="132"/>
      <c r="V768" s="132"/>
      <c r="W768" s="132"/>
      <c r="X768" s="132"/>
    </row>
    <row r="769" spans="1:24" x14ac:dyDescent="0.2">
      <c r="A769" s="132"/>
      <c r="B769" s="133"/>
      <c r="C769" s="76"/>
      <c r="D769" s="132"/>
      <c r="E769" s="132"/>
      <c r="F769" s="132"/>
      <c r="G769" s="132"/>
      <c r="H769" s="132"/>
      <c r="I769" s="132"/>
      <c r="J769" s="132"/>
      <c r="K769" s="132"/>
      <c r="L769" s="132"/>
      <c r="M769" s="132"/>
      <c r="N769" s="132"/>
      <c r="O769" s="132"/>
      <c r="P769" s="132"/>
      <c r="Q769" s="132"/>
      <c r="R769" s="132"/>
      <c r="S769" s="132"/>
      <c r="T769" s="132"/>
      <c r="U769" s="132"/>
      <c r="V769" s="132"/>
      <c r="W769" s="132"/>
      <c r="X769" s="132"/>
    </row>
    <row r="770" spans="1:24" x14ac:dyDescent="0.2">
      <c r="A770" s="132"/>
      <c r="B770" s="133"/>
      <c r="C770" s="76"/>
      <c r="D770" s="132"/>
      <c r="E770" s="132"/>
      <c r="F770" s="132"/>
      <c r="G770" s="132"/>
      <c r="H770" s="132"/>
      <c r="I770" s="132"/>
      <c r="J770" s="132"/>
      <c r="K770" s="132"/>
      <c r="L770" s="132"/>
      <c r="M770" s="132"/>
      <c r="N770" s="132"/>
      <c r="O770" s="132"/>
      <c r="P770" s="132"/>
      <c r="Q770" s="132"/>
      <c r="R770" s="132"/>
      <c r="S770" s="132"/>
      <c r="T770" s="132"/>
      <c r="U770" s="132"/>
      <c r="V770" s="132"/>
      <c r="W770" s="132"/>
      <c r="X770" s="132"/>
    </row>
    <row r="771" spans="1:24" x14ac:dyDescent="0.2">
      <c r="A771" s="132"/>
      <c r="B771" s="133"/>
      <c r="C771" s="76"/>
      <c r="D771" s="132"/>
      <c r="E771" s="132"/>
      <c r="F771" s="132"/>
      <c r="G771" s="132"/>
      <c r="H771" s="132"/>
      <c r="I771" s="132"/>
      <c r="J771" s="132"/>
      <c r="K771" s="132"/>
      <c r="L771" s="132"/>
      <c r="M771" s="132"/>
      <c r="N771" s="132"/>
      <c r="O771" s="132"/>
      <c r="P771" s="132"/>
      <c r="Q771" s="132"/>
      <c r="R771" s="132"/>
      <c r="S771" s="132"/>
      <c r="T771" s="132"/>
      <c r="U771" s="132"/>
      <c r="V771" s="132"/>
      <c r="W771" s="132"/>
      <c r="X771" s="132"/>
    </row>
    <row r="772" spans="1:24" x14ac:dyDescent="0.2">
      <c r="A772" s="132"/>
      <c r="B772" s="133"/>
      <c r="C772" s="76"/>
      <c r="D772" s="132"/>
      <c r="E772" s="132"/>
      <c r="F772" s="132"/>
      <c r="G772" s="132"/>
      <c r="H772" s="132"/>
      <c r="I772" s="132"/>
      <c r="J772" s="132"/>
      <c r="K772" s="132"/>
      <c r="L772" s="132"/>
      <c r="M772" s="132"/>
      <c r="N772" s="132"/>
      <c r="O772" s="132"/>
      <c r="P772" s="132"/>
      <c r="Q772" s="132"/>
      <c r="R772" s="132"/>
      <c r="S772" s="132"/>
      <c r="T772" s="132"/>
      <c r="U772" s="132"/>
      <c r="V772" s="132"/>
      <c r="W772" s="132"/>
      <c r="X772" s="132"/>
    </row>
    <row r="773" spans="1:24" x14ac:dyDescent="0.2">
      <c r="A773" s="132"/>
      <c r="B773" s="133"/>
      <c r="C773" s="76"/>
      <c r="D773" s="132"/>
      <c r="E773" s="132"/>
      <c r="F773" s="132"/>
      <c r="G773" s="132"/>
      <c r="H773" s="132"/>
      <c r="I773" s="132"/>
      <c r="J773" s="132"/>
      <c r="K773" s="132"/>
      <c r="L773" s="132"/>
      <c r="M773" s="132"/>
      <c r="N773" s="132"/>
      <c r="O773" s="132"/>
      <c r="P773" s="132"/>
      <c r="Q773" s="132"/>
      <c r="R773" s="132"/>
      <c r="S773" s="132"/>
      <c r="T773" s="132"/>
      <c r="U773" s="132"/>
      <c r="V773" s="132"/>
      <c r="W773" s="132"/>
      <c r="X773" s="132"/>
    </row>
    <row r="774" spans="1:24" x14ac:dyDescent="0.2">
      <c r="A774" s="132"/>
      <c r="B774" s="133"/>
      <c r="C774" s="76"/>
      <c r="D774" s="132"/>
      <c r="E774" s="132"/>
      <c r="F774" s="132"/>
      <c r="G774" s="132"/>
      <c r="H774" s="132"/>
      <c r="I774" s="132"/>
      <c r="J774" s="132"/>
      <c r="K774" s="132"/>
      <c r="L774" s="132"/>
      <c r="M774" s="132"/>
      <c r="N774" s="132"/>
      <c r="O774" s="132"/>
      <c r="P774" s="132"/>
      <c r="Q774" s="132"/>
      <c r="R774" s="132"/>
      <c r="S774" s="132"/>
      <c r="T774" s="132"/>
      <c r="U774" s="132"/>
      <c r="V774" s="132"/>
      <c r="W774" s="132"/>
      <c r="X774" s="132"/>
    </row>
    <row r="775" spans="1:24" x14ac:dyDescent="0.2">
      <c r="A775" s="132"/>
      <c r="B775" s="133"/>
      <c r="C775" s="76"/>
      <c r="D775" s="132"/>
      <c r="E775" s="132"/>
      <c r="F775" s="132"/>
      <c r="G775" s="132"/>
      <c r="H775" s="132"/>
      <c r="I775" s="132"/>
      <c r="J775" s="132"/>
      <c r="K775" s="132"/>
      <c r="L775" s="132"/>
      <c r="M775" s="132"/>
      <c r="N775" s="132"/>
      <c r="O775" s="132"/>
      <c r="P775" s="132"/>
      <c r="Q775" s="132"/>
      <c r="R775" s="132"/>
      <c r="S775" s="132"/>
      <c r="T775" s="132"/>
      <c r="U775" s="132"/>
      <c r="V775" s="132"/>
      <c r="W775" s="132"/>
      <c r="X775" s="132"/>
    </row>
    <row r="776" spans="1:24" x14ac:dyDescent="0.2">
      <c r="A776" s="132"/>
      <c r="B776" s="133"/>
      <c r="C776" s="76"/>
      <c r="D776" s="132"/>
      <c r="E776" s="132"/>
      <c r="F776" s="132"/>
      <c r="G776" s="132"/>
      <c r="H776" s="132"/>
      <c r="I776" s="132"/>
      <c r="J776" s="132"/>
      <c r="K776" s="132"/>
      <c r="L776" s="132"/>
      <c r="M776" s="132"/>
      <c r="N776" s="132"/>
      <c r="O776" s="132"/>
      <c r="P776" s="132"/>
      <c r="Q776" s="132"/>
      <c r="R776" s="132"/>
      <c r="S776" s="132"/>
      <c r="T776" s="132"/>
      <c r="U776" s="132"/>
      <c r="V776" s="132"/>
      <c r="W776" s="132"/>
      <c r="X776" s="132"/>
    </row>
    <row r="777" spans="1:24" x14ac:dyDescent="0.2">
      <c r="A777" s="132"/>
      <c r="B777" s="133"/>
      <c r="C777" s="76"/>
      <c r="D777" s="132"/>
      <c r="E777" s="132"/>
      <c r="F777" s="132"/>
      <c r="G777" s="132"/>
      <c r="H777" s="132"/>
      <c r="I777" s="132"/>
      <c r="J777" s="132"/>
      <c r="K777" s="132"/>
      <c r="L777" s="132"/>
      <c r="M777" s="132"/>
      <c r="N777" s="132"/>
      <c r="O777" s="132"/>
      <c r="P777" s="132"/>
      <c r="Q777" s="132"/>
      <c r="R777" s="132"/>
      <c r="S777" s="132"/>
      <c r="T777" s="132"/>
      <c r="U777" s="132"/>
      <c r="V777" s="132"/>
      <c r="W777" s="132"/>
      <c r="X777" s="132"/>
    </row>
    <row r="778" spans="1:24" x14ac:dyDescent="0.2">
      <c r="A778" s="132"/>
      <c r="B778" s="133"/>
      <c r="C778" s="76"/>
      <c r="D778" s="132"/>
      <c r="E778" s="132"/>
      <c r="F778" s="132"/>
      <c r="G778" s="132"/>
      <c r="H778" s="132"/>
      <c r="I778" s="132"/>
      <c r="J778" s="132"/>
      <c r="K778" s="132"/>
      <c r="L778" s="132"/>
      <c r="M778" s="132"/>
      <c r="N778" s="132"/>
      <c r="O778" s="132"/>
      <c r="P778" s="132"/>
      <c r="Q778" s="132"/>
      <c r="R778" s="132"/>
      <c r="S778" s="132"/>
      <c r="T778" s="132"/>
      <c r="U778" s="132"/>
      <c r="V778" s="132"/>
      <c r="W778" s="132"/>
      <c r="X778" s="132"/>
    </row>
    <row r="779" spans="1:24" x14ac:dyDescent="0.2">
      <c r="A779" s="132"/>
      <c r="B779" s="133"/>
      <c r="C779" s="76"/>
      <c r="D779" s="132"/>
      <c r="E779" s="132"/>
      <c r="F779" s="132"/>
      <c r="G779" s="132"/>
      <c r="H779" s="132"/>
      <c r="I779" s="132"/>
      <c r="J779" s="132"/>
      <c r="K779" s="132"/>
      <c r="L779" s="132"/>
      <c r="M779" s="132"/>
      <c r="N779" s="132"/>
      <c r="O779" s="132"/>
      <c r="P779" s="132"/>
      <c r="Q779" s="132"/>
      <c r="R779" s="132"/>
      <c r="S779" s="132"/>
      <c r="T779" s="132"/>
      <c r="U779" s="132"/>
      <c r="V779" s="132"/>
      <c r="W779" s="132"/>
      <c r="X779" s="132"/>
    </row>
    <row r="780" spans="1:24" x14ac:dyDescent="0.2">
      <c r="A780" s="132"/>
      <c r="B780" s="133"/>
      <c r="C780" s="76"/>
      <c r="D780" s="132"/>
      <c r="E780" s="132"/>
      <c r="F780" s="132"/>
      <c r="G780" s="132"/>
      <c r="H780" s="132"/>
      <c r="I780" s="132"/>
      <c r="J780" s="132"/>
      <c r="K780" s="132"/>
      <c r="L780" s="132"/>
      <c r="M780" s="132"/>
      <c r="N780" s="132"/>
      <c r="O780" s="132"/>
      <c r="P780" s="132"/>
      <c r="Q780" s="132"/>
      <c r="R780" s="132"/>
      <c r="S780" s="132"/>
      <c r="T780" s="132"/>
      <c r="U780" s="132"/>
      <c r="V780" s="132"/>
      <c r="W780" s="132"/>
      <c r="X780" s="132"/>
    </row>
    <row r="781" spans="1:24" x14ac:dyDescent="0.2">
      <c r="A781" s="132"/>
      <c r="B781" s="133"/>
      <c r="C781" s="76"/>
      <c r="D781" s="132"/>
      <c r="E781" s="132"/>
      <c r="F781" s="132"/>
      <c r="G781" s="132"/>
      <c r="H781" s="132"/>
      <c r="I781" s="132"/>
      <c r="J781" s="132"/>
      <c r="K781" s="132"/>
      <c r="L781" s="132"/>
      <c r="M781" s="132"/>
      <c r="N781" s="132"/>
      <c r="O781" s="132"/>
      <c r="P781" s="132"/>
      <c r="Q781" s="132"/>
      <c r="R781" s="132"/>
      <c r="S781" s="132"/>
      <c r="T781" s="132"/>
      <c r="U781" s="132"/>
      <c r="V781" s="132"/>
      <c r="W781" s="132"/>
      <c r="X781" s="132"/>
    </row>
    <row r="782" spans="1:24" x14ac:dyDescent="0.2">
      <c r="A782" s="132"/>
      <c r="B782" s="133"/>
      <c r="C782" s="76"/>
      <c r="D782" s="132"/>
      <c r="E782" s="132"/>
      <c r="F782" s="132"/>
      <c r="G782" s="132"/>
      <c r="H782" s="132"/>
      <c r="I782" s="132"/>
      <c r="J782" s="132"/>
      <c r="K782" s="132"/>
      <c r="L782" s="132"/>
      <c r="M782" s="132"/>
      <c r="N782" s="132"/>
      <c r="O782" s="132"/>
      <c r="P782" s="132"/>
      <c r="Q782" s="132"/>
      <c r="R782" s="132"/>
      <c r="S782" s="132"/>
      <c r="T782" s="132"/>
      <c r="U782" s="132"/>
      <c r="V782" s="132"/>
      <c r="W782" s="132"/>
      <c r="X782" s="132"/>
    </row>
    <row r="783" spans="1:24" x14ac:dyDescent="0.2">
      <c r="A783" s="132"/>
      <c r="B783" s="133"/>
      <c r="C783" s="76"/>
      <c r="D783" s="132"/>
      <c r="E783" s="132"/>
      <c r="F783" s="132"/>
      <c r="G783" s="132"/>
      <c r="H783" s="132"/>
      <c r="I783" s="132"/>
      <c r="J783" s="132"/>
      <c r="K783" s="132"/>
      <c r="L783" s="132"/>
      <c r="M783" s="132"/>
      <c r="N783" s="132"/>
      <c r="O783" s="132"/>
      <c r="P783" s="132"/>
      <c r="Q783" s="132"/>
      <c r="R783" s="132"/>
      <c r="S783" s="132"/>
      <c r="T783" s="132"/>
      <c r="U783" s="132"/>
      <c r="V783" s="132"/>
      <c r="W783" s="132"/>
      <c r="X783" s="132"/>
    </row>
    <row r="784" spans="1:24" x14ac:dyDescent="0.2">
      <c r="A784" s="132"/>
      <c r="B784" s="133"/>
      <c r="C784" s="76"/>
      <c r="D784" s="132"/>
      <c r="E784" s="132"/>
      <c r="F784" s="132"/>
      <c r="G784" s="132"/>
      <c r="H784" s="132"/>
      <c r="I784" s="132"/>
      <c r="J784" s="132"/>
      <c r="K784" s="132"/>
      <c r="L784" s="132"/>
      <c r="M784" s="132"/>
      <c r="N784" s="132"/>
      <c r="O784" s="132"/>
      <c r="P784" s="132"/>
      <c r="Q784" s="132"/>
      <c r="R784" s="132"/>
      <c r="S784" s="132"/>
      <c r="T784" s="132"/>
      <c r="U784" s="132"/>
      <c r="V784" s="132"/>
      <c r="W784" s="132"/>
      <c r="X784" s="132"/>
    </row>
    <row r="785" spans="1:24" x14ac:dyDescent="0.2">
      <c r="A785" s="132"/>
      <c r="B785" s="133"/>
      <c r="C785" s="76"/>
      <c r="D785" s="132"/>
      <c r="E785" s="132"/>
      <c r="F785" s="132"/>
      <c r="G785" s="132"/>
      <c r="H785" s="132"/>
      <c r="I785" s="132"/>
      <c r="J785" s="132"/>
      <c r="K785" s="132"/>
      <c r="L785" s="132"/>
      <c r="M785" s="132"/>
      <c r="N785" s="132"/>
      <c r="O785" s="132"/>
      <c r="P785" s="132"/>
      <c r="Q785" s="132"/>
      <c r="R785" s="132"/>
      <c r="S785" s="132"/>
      <c r="T785" s="132"/>
      <c r="U785" s="132"/>
      <c r="V785" s="132"/>
      <c r="W785" s="132"/>
      <c r="X785" s="132"/>
    </row>
    <row r="786" spans="1:24" x14ac:dyDescent="0.2">
      <c r="A786" s="132"/>
      <c r="B786" s="133"/>
      <c r="C786" s="76"/>
      <c r="D786" s="132"/>
      <c r="E786" s="132"/>
      <c r="F786" s="132"/>
      <c r="G786" s="132"/>
      <c r="H786" s="132"/>
      <c r="I786" s="132"/>
      <c r="J786" s="132"/>
      <c r="K786" s="132"/>
      <c r="L786" s="132"/>
      <c r="M786" s="132"/>
      <c r="N786" s="132"/>
      <c r="O786" s="132"/>
      <c r="P786" s="132"/>
      <c r="Q786" s="132"/>
      <c r="R786" s="132"/>
      <c r="S786" s="132"/>
      <c r="T786" s="132"/>
      <c r="U786" s="132"/>
      <c r="V786" s="132"/>
      <c r="W786" s="132"/>
      <c r="X786" s="132"/>
    </row>
    <row r="787" spans="1:24" x14ac:dyDescent="0.2">
      <c r="A787" s="132"/>
      <c r="B787" s="133"/>
      <c r="C787" s="76"/>
      <c r="D787" s="132"/>
      <c r="E787" s="132"/>
      <c r="F787" s="132"/>
      <c r="G787" s="132"/>
      <c r="H787" s="132"/>
      <c r="I787" s="132"/>
      <c r="J787" s="132"/>
      <c r="K787" s="132"/>
      <c r="L787" s="132"/>
      <c r="M787" s="132"/>
      <c r="N787" s="132"/>
      <c r="O787" s="132"/>
      <c r="P787" s="132"/>
      <c r="Q787" s="132"/>
      <c r="R787" s="132"/>
      <c r="S787" s="132"/>
      <c r="T787" s="132"/>
      <c r="U787" s="132"/>
      <c r="V787" s="132"/>
      <c r="W787" s="132"/>
      <c r="X787" s="132"/>
    </row>
    <row r="788" spans="1:24" x14ac:dyDescent="0.2">
      <c r="A788" s="132"/>
      <c r="B788" s="133"/>
      <c r="C788" s="76"/>
      <c r="D788" s="132"/>
      <c r="E788" s="132"/>
      <c r="F788" s="132"/>
      <c r="G788" s="132"/>
      <c r="H788" s="132"/>
      <c r="I788" s="132"/>
      <c r="J788" s="132"/>
      <c r="K788" s="132"/>
      <c r="L788" s="132"/>
      <c r="M788" s="132"/>
      <c r="N788" s="132"/>
      <c r="O788" s="132"/>
      <c r="P788" s="132"/>
      <c r="Q788" s="132"/>
      <c r="R788" s="132"/>
      <c r="S788" s="132"/>
      <c r="T788" s="132"/>
      <c r="U788" s="132"/>
      <c r="V788" s="132"/>
      <c r="W788" s="132"/>
      <c r="X788" s="132"/>
    </row>
    <row r="789" spans="1:24" x14ac:dyDescent="0.2">
      <c r="A789" s="132"/>
      <c r="B789" s="133"/>
      <c r="C789" s="76"/>
      <c r="D789" s="132"/>
      <c r="E789" s="132"/>
      <c r="F789" s="132"/>
      <c r="G789" s="132"/>
      <c r="H789" s="132"/>
      <c r="I789" s="132"/>
      <c r="J789" s="132"/>
      <c r="K789" s="132"/>
      <c r="L789" s="132"/>
      <c r="M789" s="132"/>
      <c r="N789" s="132"/>
      <c r="O789" s="132"/>
      <c r="P789" s="132"/>
      <c r="Q789" s="132"/>
      <c r="R789" s="132"/>
      <c r="S789" s="132"/>
      <c r="T789" s="132"/>
      <c r="U789" s="132"/>
      <c r="V789" s="132"/>
      <c r="W789" s="132"/>
      <c r="X789" s="132"/>
    </row>
    <row r="790" spans="1:24" x14ac:dyDescent="0.2">
      <c r="A790" s="132"/>
      <c r="B790" s="133"/>
      <c r="C790" s="76"/>
      <c r="D790" s="132"/>
      <c r="E790" s="132"/>
      <c r="F790" s="132"/>
      <c r="G790" s="132"/>
      <c r="H790" s="132"/>
      <c r="I790" s="132"/>
      <c r="J790" s="132"/>
      <c r="K790" s="132"/>
      <c r="L790" s="132"/>
      <c r="M790" s="132"/>
      <c r="N790" s="132"/>
      <c r="O790" s="132"/>
      <c r="P790" s="132"/>
      <c r="Q790" s="132"/>
      <c r="R790" s="132"/>
      <c r="S790" s="132"/>
      <c r="T790" s="132"/>
      <c r="U790" s="132"/>
      <c r="V790" s="132"/>
      <c r="W790" s="132"/>
      <c r="X790" s="132"/>
    </row>
    <row r="791" spans="1:24" x14ac:dyDescent="0.2">
      <c r="A791" s="132"/>
      <c r="B791" s="133"/>
      <c r="C791" s="76"/>
      <c r="D791" s="132"/>
      <c r="E791" s="132"/>
      <c r="F791" s="132"/>
      <c r="G791" s="132"/>
      <c r="H791" s="132"/>
      <c r="I791" s="132"/>
      <c r="J791" s="132"/>
      <c r="K791" s="132"/>
      <c r="L791" s="132"/>
      <c r="M791" s="132"/>
      <c r="N791" s="132"/>
      <c r="O791" s="132"/>
      <c r="P791" s="132"/>
      <c r="Q791" s="132"/>
      <c r="R791" s="132"/>
      <c r="S791" s="132"/>
      <c r="T791" s="132"/>
      <c r="U791" s="132"/>
      <c r="V791" s="132"/>
      <c r="W791" s="132"/>
      <c r="X791" s="132"/>
    </row>
    <row r="792" spans="1:24" x14ac:dyDescent="0.2">
      <c r="A792" s="132"/>
      <c r="B792" s="133"/>
      <c r="C792" s="76"/>
      <c r="D792" s="132"/>
      <c r="E792" s="132"/>
      <c r="F792" s="132"/>
      <c r="G792" s="132"/>
      <c r="H792" s="132"/>
      <c r="I792" s="132"/>
      <c r="J792" s="132"/>
      <c r="K792" s="132"/>
      <c r="L792" s="132"/>
      <c r="M792" s="132"/>
      <c r="N792" s="132"/>
      <c r="O792" s="132"/>
      <c r="P792" s="132"/>
      <c r="Q792" s="132"/>
      <c r="R792" s="132"/>
      <c r="S792" s="132"/>
      <c r="T792" s="132"/>
      <c r="U792" s="132"/>
      <c r="V792" s="132"/>
      <c r="W792" s="132"/>
      <c r="X792" s="132"/>
    </row>
    <row r="793" spans="1:24" x14ac:dyDescent="0.2">
      <c r="A793" s="132"/>
      <c r="B793" s="133"/>
      <c r="C793" s="76"/>
      <c r="D793" s="132"/>
      <c r="E793" s="132"/>
      <c r="F793" s="132"/>
      <c r="G793" s="132"/>
      <c r="H793" s="132"/>
      <c r="I793" s="132"/>
      <c r="J793" s="132"/>
      <c r="K793" s="132"/>
      <c r="L793" s="132"/>
      <c r="M793" s="132"/>
      <c r="N793" s="132"/>
      <c r="O793" s="132"/>
      <c r="P793" s="132"/>
      <c r="Q793" s="132"/>
      <c r="R793" s="132"/>
      <c r="S793" s="132"/>
      <c r="T793" s="132"/>
      <c r="U793" s="132"/>
      <c r="V793" s="132"/>
      <c r="W793" s="132"/>
      <c r="X793" s="132"/>
    </row>
    <row r="794" spans="1:24" x14ac:dyDescent="0.2">
      <c r="A794" s="132"/>
      <c r="B794" s="133"/>
      <c r="C794" s="76"/>
      <c r="D794" s="132"/>
      <c r="E794" s="132"/>
      <c r="F794" s="132"/>
      <c r="G794" s="132"/>
      <c r="H794" s="132"/>
      <c r="I794" s="132"/>
      <c r="J794" s="132"/>
      <c r="K794" s="132"/>
      <c r="L794" s="132"/>
      <c r="M794" s="132"/>
      <c r="N794" s="132"/>
      <c r="O794" s="132"/>
      <c r="P794" s="132"/>
      <c r="Q794" s="132"/>
      <c r="R794" s="132"/>
      <c r="S794" s="132"/>
      <c r="T794" s="132"/>
      <c r="U794" s="132"/>
      <c r="V794" s="132"/>
      <c r="W794" s="132"/>
      <c r="X794" s="132"/>
    </row>
    <row r="795" spans="1:24" x14ac:dyDescent="0.2">
      <c r="A795" s="132"/>
      <c r="B795" s="133"/>
      <c r="C795" s="76"/>
      <c r="D795" s="132"/>
      <c r="E795" s="132"/>
      <c r="F795" s="132"/>
      <c r="G795" s="132"/>
      <c r="H795" s="132"/>
      <c r="I795" s="132"/>
      <c r="J795" s="132"/>
      <c r="K795" s="132"/>
      <c r="L795" s="132"/>
      <c r="M795" s="132"/>
      <c r="N795" s="132"/>
      <c r="O795" s="132"/>
      <c r="P795" s="132"/>
      <c r="Q795" s="132"/>
      <c r="R795" s="132"/>
      <c r="S795" s="132"/>
      <c r="T795" s="132"/>
      <c r="U795" s="132"/>
      <c r="V795" s="132"/>
      <c r="W795" s="132"/>
      <c r="X795" s="132"/>
    </row>
    <row r="796" spans="1:24" x14ac:dyDescent="0.2">
      <c r="A796" s="132"/>
      <c r="B796" s="133"/>
      <c r="C796" s="76"/>
      <c r="D796" s="132"/>
      <c r="E796" s="132"/>
      <c r="F796" s="132"/>
      <c r="G796" s="132"/>
      <c r="H796" s="132"/>
      <c r="I796" s="132"/>
      <c r="J796" s="132"/>
      <c r="K796" s="132"/>
      <c r="L796" s="132"/>
      <c r="M796" s="132"/>
      <c r="N796" s="132"/>
      <c r="O796" s="132"/>
      <c r="P796" s="132"/>
      <c r="Q796" s="132"/>
      <c r="R796" s="132"/>
      <c r="S796" s="132"/>
      <c r="T796" s="132"/>
      <c r="U796" s="132"/>
      <c r="V796" s="132"/>
      <c r="W796" s="132"/>
      <c r="X796" s="132"/>
    </row>
    <row r="797" spans="1:24" x14ac:dyDescent="0.2">
      <c r="A797" s="132"/>
      <c r="B797" s="133"/>
      <c r="C797" s="76"/>
      <c r="D797" s="132"/>
      <c r="E797" s="132"/>
      <c r="F797" s="132"/>
      <c r="G797" s="132"/>
      <c r="H797" s="132"/>
      <c r="I797" s="132"/>
      <c r="J797" s="132"/>
      <c r="K797" s="132"/>
      <c r="L797" s="132"/>
      <c r="M797" s="132"/>
      <c r="N797" s="132"/>
      <c r="O797" s="132"/>
      <c r="P797" s="132"/>
      <c r="Q797" s="132"/>
      <c r="R797" s="132"/>
      <c r="S797" s="132"/>
      <c r="T797" s="132"/>
      <c r="U797" s="132"/>
      <c r="V797" s="132"/>
      <c r="W797" s="132"/>
      <c r="X797" s="132"/>
    </row>
    <row r="798" spans="1:24" x14ac:dyDescent="0.2">
      <c r="A798" s="132"/>
      <c r="B798" s="133"/>
      <c r="C798" s="76"/>
      <c r="D798" s="132"/>
      <c r="E798" s="132"/>
      <c r="F798" s="132"/>
      <c r="G798" s="132"/>
      <c r="H798" s="132"/>
      <c r="I798" s="132"/>
      <c r="J798" s="132"/>
      <c r="K798" s="132"/>
      <c r="L798" s="132"/>
      <c r="M798" s="132"/>
      <c r="N798" s="132"/>
      <c r="O798" s="132"/>
      <c r="P798" s="132"/>
      <c r="Q798" s="132"/>
      <c r="R798" s="132"/>
      <c r="S798" s="132"/>
      <c r="T798" s="132"/>
      <c r="U798" s="132"/>
      <c r="V798" s="132"/>
      <c r="W798" s="132"/>
      <c r="X798" s="132"/>
    </row>
    <row r="799" spans="1:24" x14ac:dyDescent="0.2">
      <c r="A799" s="132"/>
      <c r="B799" s="133"/>
      <c r="C799" s="76"/>
      <c r="D799" s="132"/>
      <c r="E799" s="132"/>
      <c r="F799" s="132"/>
      <c r="G799" s="132"/>
      <c r="H799" s="132"/>
      <c r="I799" s="132"/>
      <c r="J799" s="132"/>
      <c r="K799" s="132"/>
      <c r="L799" s="132"/>
      <c r="M799" s="132"/>
      <c r="N799" s="132"/>
      <c r="O799" s="132"/>
      <c r="P799" s="132"/>
      <c r="Q799" s="132"/>
      <c r="R799" s="132"/>
      <c r="S799" s="132"/>
      <c r="T799" s="132"/>
      <c r="U799" s="132"/>
      <c r="V799" s="132"/>
      <c r="W799" s="132"/>
      <c r="X799" s="132"/>
    </row>
    <row r="800" spans="1:24" x14ac:dyDescent="0.2">
      <c r="A800" s="132"/>
      <c r="B800" s="133"/>
      <c r="C800" s="76"/>
      <c r="D800" s="132"/>
      <c r="E800" s="132"/>
      <c r="F800" s="132"/>
      <c r="G800" s="132"/>
      <c r="H800" s="132"/>
      <c r="I800" s="132"/>
      <c r="J800" s="132"/>
      <c r="K800" s="132"/>
      <c r="L800" s="132"/>
      <c r="M800" s="132"/>
      <c r="N800" s="132"/>
      <c r="O800" s="132"/>
      <c r="P800" s="132"/>
      <c r="Q800" s="132"/>
      <c r="R800" s="132"/>
      <c r="S800" s="132"/>
      <c r="T800" s="132"/>
      <c r="U800" s="132"/>
      <c r="V800" s="132"/>
      <c r="W800" s="132"/>
      <c r="X800" s="132"/>
    </row>
    <row r="801" spans="1:24" x14ac:dyDescent="0.2">
      <c r="A801" s="132"/>
      <c r="B801" s="133"/>
      <c r="C801" s="76"/>
      <c r="D801" s="132"/>
      <c r="E801" s="132"/>
      <c r="F801" s="132"/>
      <c r="G801" s="132"/>
      <c r="H801" s="132"/>
      <c r="I801" s="132"/>
      <c r="J801" s="132"/>
      <c r="K801" s="132"/>
      <c r="L801" s="132"/>
      <c r="M801" s="132"/>
      <c r="N801" s="132"/>
      <c r="O801" s="132"/>
      <c r="P801" s="132"/>
      <c r="Q801" s="132"/>
      <c r="R801" s="132"/>
      <c r="S801" s="132"/>
      <c r="T801" s="132"/>
      <c r="U801" s="132"/>
      <c r="V801" s="132"/>
      <c r="W801" s="132"/>
      <c r="X801" s="132"/>
    </row>
    <row r="802" spans="1:24" x14ac:dyDescent="0.2">
      <c r="A802" s="132"/>
      <c r="B802" s="133"/>
      <c r="C802" s="76"/>
      <c r="D802" s="132"/>
      <c r="E802" s="132"/>
      <c r="F802" s="132"/>
      <c r="G802" s="132"/>
      <c r="H802" s="132"/>
      <c r="I802" s="132"/>
      <c r="J802" s="132"/>
      <c r="K802" s="132"/>
      <c r="L802" s="132"/>
      <c r="M802" s="132"/>
      <c r="N802" s="132"/>
      <c r="O802" s="132"/>
      <c r="P802" s="132"/>
      <c r="Q802" s="132"/>
      <c r="R802" s="132"/>
      <c r="S802" s="132"/>
      <c r="T802" s="132"/>
      <c r="U802" s="132"/>
      <c r="V802" s="132"/>
      <c r="W802" s="132"/>
      <c r="X802" s="132"/>
    </row>
    <row r="803" spans="1:24" x14ac:dyDescent="0.2">
      <c r="A803" s="132"/>
      <c r="B803" s="133"/>
      <c r="C803" s="76"/>
      <c r="D803" s="132"/>
      <c r="E803" s="132"/>
      <c r="F803" s="132"/>
      <c r="G803" s="132"/>
      <c r="H803" s="132"/>
      <c r="I803" s="132"/>
      <c r="J803" s="132"/>
      <c r="K803" s="132"/>
      <c r="L803" s="132"/>
      <c r="M803" s="132"/>
      <c r="N803" s="132"/>
      <c r="O803" s="132"/>
      <c r="P803" s="132"/>
      <c r="Q803" s="132"/>
      <c r="R803" s="132"/>
      <c r="S803" s="132"/>
      <c r="T803" s="132"/>
      <c r="U803" s="132"/>
      <c r="V803" s="132"/>
      <c r="W803" s="132"/>
      <c r="X803" s="132"/>
    </row>
    <row r="804" spans="1:24" x14ac:dyDescent="0.2">
      <c r="A804" s="132"/>
      <c r="B804" s="133"/>
      <c r="C804" s="76"/>
      <c r="D804" s="132"/>
      <c r="E804" s="132"/>
      <c r="F804" s="132"/>
      <c r="G804" s="132"/>
      <c r="H804" s="132"/>
      <c r="I804" s="132"/>
      <c r="J804" s="132"/>
      <c r="K804" s="132"/>
      <c r="L804" s="132"/>
      <c r="M804" s="132"/>
      <c r="N804" s="132"/>
      <c r="O804" s="132"/>
      <c r="P804" s="132"/>
      <c r="Q804" s="132"/>
      <c r="R804" s="132"/>
      <c r="S804" s="132"/>
      <c r="T804" s="132"/>
      <c r="U804" s="132"/>
      <c r="V804" s="132"/>
      <c r="W804" s="132"/>
      <c r="X804" s="132"/>
    </row>
    <row r="805" spans="1:24" x14ac:dyDescent="0.2">
      <c r="A805" s="132"/>
      <c r="B805" s="133"/>
      <c r="C805" s="76"/>
      <c r="D805" s="132"/>
      <c r="E805" s="132"/>
      <c r="F805" s="132"/>
      <c r="G805" s="132"/>
      <c r="H805" s="132"/>
      <c r="I805" s="132"/>
      <c r="J805" s="132"/>
      <c r="K805" s="132"/>
      <c r="L805" s="132"/>
      <c r="M805" s="132"/>
      <c r="N805" s="132"/>
      <c r="O805" s="132"/>
      <c r="P805" s="132"/>
      <c r="Q805" s="132"/>
      <c r="R805" s="132"/>
      <c r="S805" s="132"/>
      <c r="T805" s="132"/>
      <c r="U805" s="132"/>
      <c r="V805" s="132"/>
      <c r="W805" s="132"/>
      <c r="X805" s="132"/>
    </row>
    <row r="806" spans="1:24" x14ac:dyDescent="0.2">
      <c r="A806" s="132"/>
      <c r="B806" s="133"/>
      <c r="C806" s="76"/>
      <c r="D806" s="132"/>
      <c r="E806" s="132"/>
      <c r="F806" s="132"/>
      <c r="G806" s="132"/>
      <c r="H806" s="132"/>
      <c r="I806" s="132"/>
      <c r="J806" s="132"/>
      <c r="K806" s="132"/>
      <c r="L806" s="132"/>
      <c r="M806" s="132"/>
      <c r="N806" s="132"/>
      <c r="O806" s="132"/>
      <c r="P806" s="132"/>
      <c r="Q806" s="132"/>
      <c r="R806" s="132"/>
      <c r="S806" s="132"/>
      <c r="T806" s="132"/>
      <c r="U806" s="132"/>
      <c r="V806" s="132"/>
      <c r="W806" s="132"/>
      <c r="X806" s="132"/>
    </row>
    <row r="807" spans="1:24" x14ac:dyDescent="0.2">
      <c r="A807" s="132"/>
      <c r="B807" s="133"/>
      <c r="C807" s="76"/>
      <c r="D807" s="132"/>
      <c r="E807" s="132"/>
      <c r="F807" s="132"/>
      <c r="G807" s="132"/>
      <c r="H807" s="132"/>
      <c r="I807" s="132"/>
      <c r="J807" s="132"/>
      <c r="K807" s="132"/>
      <c r="L807" s="132"/>
      <c r="M807" s="132"/>
      <c r="N807" s="132"/>
      <c r="O807" s="132"/>
      <c r="P807" s="132"/>
      <c r="Q807" s="132"/>
      <c r="R807" s="132"/>
      <c r="S807" s="132"/>
      <c r="T807" s="132"/>
      <c r="U807" s="132"/>
      <c r="V807" s="132"/>
      <c r="W807" s="132"/>
      <c r="X807" s="132"/>
    </row>
    <row r="808" spans="1:24" x14ac:dyDescent="0.2">
      <c r="A808" s="132"/>
      <c r="B808" s="133"/>
      <c r="C808" s="76"/>
      <c r="D808" s="132"/>
      <c r="E808" s="132"/>
      <c r="F808" s="132"/>
      <c r="G808" s="132"/>
      <c r="H808" s="132"/>
      <c r="I808" s="132"/>
      <c r="J808" s="132"/>
      <c r="K808" s="132"/>
      <c r="L808" s="132"/>
      <c r="M808" s="132"/>
      <c r="N808" s="132"/>
      <c r="O808" s="132"/>
      <c r="P808" s="132"/>
      <c r="Q808" s="132"/>
      <c r="R808" s="132"/>
      <c r="S808" s="132"/>
      <c r="T808" s="132"/>
      <c r="U808" s="132"/>
      <c r="V808" s="132"/>
      <c r="W808" s="132"/>
      <c r="X808" s="132"/>
    </row>
    <row r="809" spans="1:24" x14ac:dyDescent="0.2">
      <c r="A809" s="132"/>
      <c r="B809" s="133"/>
      <c r="C809" s="76"/>
      <c r="D809" s="132"/>
      <c r="E809" s="132"/>
      <c r="F809" s="132"/>
      <c r="G809" s="132"/>
      <c r="H809" s="132"/>
      <c r="I809" s="132"/>
      <c r="J809" s="132"/>
      <c r="K809" s="132"/>
      <c r="L809" s="132"/>
      <c r="M809" s="132"/>
      <c r="N809" s="132"/>
      <c r="O809" s="132"/>
      <c r="P809" s="132"/>
      <c r="Q809" s="132"/>
      <c r="R809" s="132"/>
      <c r="S809" s="132"/>
      <c r="T809" s="132"/>
      <c r="U809" s="132"/>
      <c r="V809" s="132"/>
      <c r="W809" s="132"/>
      <c r="X809" s="132"/>
    </row>
    <row r="810" spans="1:24" x14ac:dyDescent="0.2">
      <c r="A810" s="132"/>
      <c r="B810" s="133"/>
      <c r="C810" s="76"/>
      <c r="D810" s="132"/>
      <c r="E810" s="132"/>
      <c r="F810" s="132"/>
      <c r="G810" s="132"/>
      <c r="H810" s="132"/>
      <c r="I810" s="132"/>
      <c r="J810" s="132"/>
      <c r="K810" s="132"/>
      <c r="L810" s="132"/>
      <c r="M810" s="132"/>
      <c r="N810" s="132"/>
      <c r="O810" s="132"/>
      <c r="P810" s="132"/>
      <c r="Q810" s="132"/>
      <c r="R810" s="132"/>
      <c r="S810" s="132"/>
      <c r="T810" s="132"/>
      <c r="U810" s="132"/>
      <c r="V810" s="132"/>
      <c r="W810" s="132"/>
      <c r="X810" s="132"/>
    </row>
    <row r="811" spans="1:24" x14ac:dyDescent="0.2">
      <c r="A811" s="132"/>
      <c r="B811" s="133"/>
      <c r="C811" s="76"/>
      <c r="D811" s="132"/>
      <c r="E811" s="132"/>
      <c r="F811" s="132"/>
      <c r="G811" s="132"/>
      <c r="H811" s="132"/>
      <c r="I811" s="132"/>
      <c r="J811" s="132"/>
      <c r="K811" s="132"/>
      <c r="L811" s="132"/>
      <c r="M811" s="132"/>
      <c r="N811" s="132"/>
      <c r="O811" s="132"/>
      <c r="P811" s="132"/>
      <c r="Q811" s="132"/>
      <c r="R811" s="132"/>
      <c r="S811" s="132"/>
      <c r="T811" s="132"/>
      <c r="U811" s="132"/>
      <c r="V811" s="132"/>
      <c r="W811" s="132"/>
      <c r="X811" s="132"/>
    </row>
    <row r="812" spans="1:24" x14ac:dyDescent="0.2">
      <c r="A812" s="132"/>
      <c r="B812" s="133"/>
      <c r="C812" s="76"/>
      <c r="D812" s="132"/>
      <c r="E812" s="132"/>
      <c r="F812" s="132"/>
      <c r="G812" s="132"/>
      <c r="H812" s="132"/>
      <c r="I812" s="132"/>
      <c r="J812" s="132"/>
      <c r="K812" s="132"/>
      <c r="L812" s="132"/>
      <c r="M812" s="132"/>
      <c r="N812" s="132"/>
      <c r="O812" s="132"/>
      <c r="P812" s="132"/>
      <c r="Q812" s="132"/>
      <c r="R812" s="132"/>
      <c r="S812" s="132"/>
      <c r="T812" s="132"/>
      <c r="U812" s="132"/>
      <c r="V812" s="132"/>
      <c r="W812" s="132"/>
      <c r="X812" s="132"/>
    </row>
    <row r="813" spans="1:24" x14ac:dyDescent="0.2">
      <c r="A813" s="132"/>
      <c r="B813" s="133"/>
      <c r="C813" s="76"/>
      <c r="D813" s="132"/>
      <c r="E813" s="132"/>
      <c r="F813" s="132"/>
      <c r="G813" s="132"/>
      <c r="H813" s="132"/>
      <c r="I813" s="132"/>
      <c r="J813" s="132"/>
      <c r="K813" s="132"/>
      <c r="L813" s="132"/>
      <c r="M813" s="132"/>
      <c r="N813" s="132"/>
      <c r="O813" s="132"/>
      <c r="P813" s="132"/>
      <c r="Q813" s="132"/>
      <c r="R813" s="132"/>
      <c r="S813" s="132"/>
      <c r="T813" s="132"/>
      <c r="U813" s="132"/>
      <c r="V813" s="132"/>
      <c r="W813" s="132"/>
      <c r="X813" s="132"/>
    </row>
    <row r="814" spans="1:24" x14ac:dyDescent="0.2">
      <c r="A814" s="132"/>
      <c r="B814" s="133"/>
      <c r="C814" s="76"/>
      <c r="D814" s="132"/>
      <c r="E814" s="132"/>
      <c r="F814" s="132"/>
      <c r="G814" s="132"/>
      <c r="H814" s="132"/>
      <c r="I814" s="132"/>
      <c r="J814" s="132"/>
      <c r="K814" s="132"/>
      <c r="L814" s="132"/>
      <c r="M814" s="132"/>
      <c r="N814" s="132"/>
      <c r="O814" s="132"/>
      <c r="P814" s="132"/>
      <c r="Q814" s="132"/>
      <c r="R814" s="132"/>
      <c r="S814" s="132"/>
      <c r="T814" s="132"/>
      <c r="U814" s="132"/>
      <c r="V814" s="132"/>
      <c r="W814" s="132"/>
      <c r="X814" s="132"/>
    </row>
    <row r="815" spans="1:24" x14ac:dyDescent="0.2">
      <c r="A815" s="132"/>
      <c r="B815" s="133"/>
      <c r="C815" s="76"/>
      <c r="D815" s="132"/>
      <c r="E815" s="132"/>
      <c r="F815" s="132"/>
      <c r="G815" s="132"/>
      <c r="H815" s="132"/>
      <c r="I815" s="132"/>
      <c r="J815" s="132"/>
      <c r="K815" s="132"/>
      <c r="L815" s="132"/>
      <c r="M815" s="132"/>
      <c r="N815" s="132"/>
      <c r="O815" s="132"/>
      <c r="P815" s="132"/>
      <c r="Q815" s="132"/>
      <c r="R815" s="132"/>
      <c r="S815" s="132"/>
      <c r="T815" s="132"/>
      <c r="U815" s="132"/>
      <c r="V815" s="132"/>
      <c r="W815" s="132"/>
      <c r="X815" s="132"/>
    </row>
    <row r="816" spans="1:24" x14ac:dyDescent="0.2">
      <c r="A816" s="132"/>
      <c r="B816" s="133"/>
      <c r="C816" s="76"/>
      <c r="D816" s="132"/>
      <c r="E816" s="132"/>
      <c r="F816" s="132"/>
      <c r="G816" s="132"/>
      <c r="H816" s="132"/>
      <c r="I816" s="132"/>
      <c r="J816" s="132"/>
      <c r="K816" s="132"/>
      <c r="L816" s="132"/>
      <c r="M816" s="132"/>
      <c r="N816" s="132"/>
      <c r="O816" s="132"/>
      <c r="P816" s="132"/>
      <c r="Q816" s="132"/>
      <c r="R816" s="132"/>
      <c r="S816" s="132"/>
      <c r="T816" s="132"/>
      <c r="U816" s="132"/>
      <c r="V816" s="132"/>
      <c r="W816" s="132"/>
      <c r="X816" s="132"/>
    </row>
    <row r="817" spans="1:24" x14ac:dyDescent="0.2">
      <c r="A817" s="132"/>
      <c r="B817" s="133"/>
      <c r="C817" s="76"/>
      <c r="D817" s="132"/>
      <c r="E817" s="132"/>
      <c r="F817" s="132"/>
      <c r="G817" s="132"/>
      <c r="H817" s="132"/>
      <c r="I817" s="132"/>
      <c r="J817" s="132"/>
      <c r="K817" s="132"/>
      <c r="L817" s="132"/>
      <c r="M817" s="132"/>
      <c r="N817" s="132"/>
      <c r="O817" s="132"/>
      <c r="P817" s="132"/>
      <c r="Q817" s="132"/>
      <c r="R817" s="132"/>
      <c r="S817" s="132"/>
      <c r="T817" s="132"/>
      <c r="U817" s="132"/>
      <c r="V817" s="132"/>
      <c r="W817" s="132"/>
      <c r="X817" s="132"/>
    </row>
    <row r="818" spans="1:24" x14ac:dyDescent="0.2">
      <c r="A818" s="132"/>
      <c r="B818" s="133"/>
      <c r="C818" s="76"/>
      <c r="D818" s="132"/>
      <c r="E818" s="132"/>
      <c r="F818" s="132"/>
      <c r="G818" s="132"/>
      <c r="H818" s="132"/>
      <c r="I818" s="132"/>
      <c r="J818" s="132"/>
      <c r="K818" s="132"/>
      <c r="L818" s="132"/>
      <c r="M818" s="132"/>
      <c r="N818" s="132"/>
      <c r="O818" s="132"/>
      <c r="P818" s="132"/>
      <c r="Q818" s="132"/>
      <c r="R818" s="132"/>
      <c r="S818" s="132"/>
      <c r="T818" s="132"/>
      <c r="U818" s="132"/>
      <c r="V818" s="132"/>
      <c r="W818" s="132"/>
      <c r="X818" s="132"/>
    </row>
    <row r="819" spans="1:24" x14ac:dyDescent="0.2">
      <c r="A819" s="132"/>
      <c r="B819" s="133"/>
      <c r="C819" s="76"/>
      <c r="D819" s="132"/>
      <c r="E819" s="132"/>
      <c r="F819" s="132"/>
      <c r="G819" s="132"/>
      <c r="H819" s="132"/>
      <c r="I819" s="132"/>
      <c r="J819" s="132"/>
      <c r="K819" s="132"/>
      <c r="L819" s="132"/>
      <c r="M819" s="132"/>
      <c r="N819" s="132"/>
      <c r="O819" s="132"/>
      <c r="P819" s="132"/>
      <c r="Q819" s="132"/>
      <c r="R819" s="132"/>
      <c r="S819" s="132"/>
      <c r="T819" s="132"/>
      <c r="U819" s="132"/>
      <c r="V819" s="132"/>
      <c r="W819" s="132"/>
      <c r="X819" s="132"/>
    </row>
    <row r="820" spans="1:24" x14ac:dyDescent="0.2">
      <c r="A820" s="132"/>
      <c r="B820" s="133"/>
      <c r="C820" s="76"/>
      <c r="D820" s="132"/>
      <c r="E820" s="132"/>
      <c r="F820" s="132"/>
      <c r="G820" s="132"/>
      <c r="H820" s="132"/>
      <c r="I820" s="132"/>
      <c r="J820" s="132"/>
      <c r="K820" s="132"/>
      <c r="L820" s="132"/>
      <c r="M820" s="132"/>
      <c r="N820" s="132"/>
      <c r="O820" s="132"/>
      <c r="P820" s="132"/>
      <c r="Q820" s="132"/>
      <c r="R820" s="132"/>
      <c r="S820" s="132"/>
      <c r="T820" s="132"/>
      <c r="U820" s="132"/>
      <c r="V820" s="132"/>
      <c r="W820" s="132"/>
      <c r="X820" s="132"/>
    </row>
    <row r="821" spans="1:24" x14ac:dyDescent="0.2">
      <c r="A821" s="132"/>
      <c r="B821" s="133"/>
      <c r="C821" s="76"/>
      <c r="D821" s="132"/>
      <c r="E821" s="132"/>
      <c r="F821" s="132"/>
      <c r="G821" s="132"/>
      <c r="H821" s="132"/>
      <c r="I821" s="132"/>
      <c r="J821" s="132"/>
      <c r="K821" s="132"/>
      <c r="L821" s="132"/>
      <c r="M821" s="132"/>
      <c r="N821" s="132"/>
      <c r="O821" s="132"/>
      <c r="P821" s="132"/>
      <c r="Q821" s="132"/>
      <c r="R821" s="132"/>
      <c r="S821" s="132"/>
      <c r="T821" s="132"/>
      <c r="U821" s="132"/>
      <c r="V821" s="132"/>
      <c r="W821" s="132"/>
      <c r="X821" s="132"/>
    </row>
    <row r="822" spans="1:24" x14ac:dyDescent="0.2">
      <c r="A822" s="132"/>
      <c r="B822" s="133"/>
      <c r="C822" s="76"/>
      <c r="D822" s="132"/>
      <c r="E822" s="132"/>
      <c r="F822" s="132"/>
      <c r="G822" s="132"/>
      <c r="H822" s="132"/>
      <c r="I822" s="132"/>
      <c r="J822" s="132"/>
      <c r="K822" s="132"/>
      <c r="L822" s="132"/>
      <c r="M822" s="132"/>
      <c r="N822" s="132"/>
      <c r="O822" s="132"/>
      <c r="P822" s="132"/>
      <c r="Q822" s="132"/>
      <c r="R822" s="132"/>
      <c r="S822" s="132"/>
      <c r="T822" s="132"/>
      <c r="U822" s="132"/>
      <c r="V822" s="132"/>
      <c r="W822" s="132"/>
      <c r="X822" s="132"/>
    </row>
    <row r="823" spans="1:24" x14ac:dyDescent="0.2">
      <c r="A823" s="132"/>
      <c r="B823" s="133"/>
      <c r="C823" s="76"/>
      <c r="D823" s="132"/>
      <c r="E823" s="132"/>
      <c r="F823" s="132"/>
      <c r="G823" s="132"/>
      <c r="H823" s="132"/>
      <c r="I823" s="132"/>
      <c r="J823" s="132"/>
      <c r="K823" s="132"/>
      <c r="L823" s="132"/>
      <c r="M823" s="132"/>
      <c r="N823" s="132"/>
      <c r="O823" s="132"/>
      <c r="P823" s="132"/>
      <c r="Q823" s="132"/>
      <c r="R823" s="132"/>
      <c r="S823" s="132"/>
      <c r="T823" s="132"/>
      <c r="U823" s="132"/>
      <c r="V823" s="132"/>
      <c r="W823" s="132"/>
      <c r="X823" s="132"/>
    </row>
    <row r="824" spans="1:24" x14ac:dyDescent="0.2">
      <c r="A824" s="132"/>
      <c r="B824" s="133"/>
      <c r="C824" s="76"/>
      <c r="D824" s="132"/>
      <c r="E824" s="132"/>
      <c r="F824" s="132"/>
      <c r="G824" s="132"/>
      <c r="H824" s="132"/>
      <c r="I824" s="132"/>
      <c r="J824" s="132"/>
      <c r="K824" s="132"/>
      <c r="L824" s="132"/>
      <c r="M824" s="132"/>
      <c r="N824" s="132"/>
      <c r="O824" s="132"/>
      <c r="P824" s="132"/>
      <c r="Q824" s="132"/>
      <c r="R824" s="132"/>
      <c r="S824" s="132"/>
      <c r="T824" s="132"/>
      <c r="U824" s="132"/>
      <c r="V824" s="132"/>
      <c r="W824" s="132"/>
      <c r="X824" s="132"/>
    </row>
    <row r="825" spans="1:24" x14ac:dyDescent="0.2">
      <c r="A825" s="132"/>
      <c r="B825" s="133"/>
      <c r="C825" s="76"/>
      <c r="D825" s="132"/>
      <c r="E825" s="132"/>
      <c r="F825" s="132"/>
      <c r="G825" s="132"/>
      <c r="H825" s="132"/>
      <c r="I825" s="132"/>
      <c r="J825" s="132"/>
      <c r="K825" s="132"/>
      <c r="L825" s="132"/>
      <c r="M825" s="132"/>
      <c r="N825" s="132"/>
      <c r="O825" s="132"/>
      <c r="P825" s="132"/>
      <c r="Q825" s="132"/>
      <c r="R825" s="132"/>
      <c r="S825" s="132"/>
      <c r="T825" s="132"/>
      <c r="U825" s="132"/>
      <c r="V825" s="132"/>
      <c r="W825" s="132"/>
      <c r="X825" s="132"/>
    </row>
    <row r="826" spans="1:24" x14ac:dyDescent="0.2">
      <c r="A826" s="132"/>
      <c r="B826" s="133"/>
      <c r="C826" s="76"/>
      <c r="D826" s="132"/>
      <c r="E826" s="132"/>
      <c r="F826" s="132"/>
      <c r="G826" s="132"/>
      <c r="H826" s="132"/>
      <c r="I826" s="132"/>
      <c r="J826" s="132"/>
      <c r="K826" s="132"/>
      <c r="L826" s="132"/>
      <c r="M826" s="132"/>
      <c r="N826" s="132"/>
      <c r="O826" s="132"/>
      <c r="P826" s="132"/>
      <c r="Q826" s="132"/>
      <c r="R826" s="132"/>
      <c r="S826" s="132"/>
      <c r="T826" s="132"/>
      <c r="U826" s="132"/>
      <c r="V826" s="132"/>
      <c r="W826" s="132"/>
      <c r="X826" s="132"/>
    </row>
    <row r="827" spans="1:24" x14ac:dyDescent="0.2">
      <c r="A827" s="132"/>
      <c r="B827" s="133"/>
      <c r="C827" s="76"/>
      <c r="D827" s="132"/>
      <c r="E827" s="132"/>
      <c r="F827" s="132"/>
      <c r="G827" s="132"/>
      <c r="H827" s="132"/>
      <c r="I827" s="132"/>
      <c r="J827" s="132"/>
      <c r="K827" s="132"/>
      <c r="L827" s="132"/>
      <c r="M827" s="132"/>
      <c r="N827" s="132"/>
      <c r="O827" s="132"/>
      <c r="P827" s="132"/>
      <c r="Q827" s="132"/>
      <c r="R827" s="132"/>
      <c r="S827" s="132"/>
      <c r="T827" s="132"/>
      <c r="U827" s="132"/>
      <c r="V827" s="132"/>
      <c r="W827" s="132"/>
      <c r="X827" s="132"/>
    </row>
    <row r="828" spans="1:24" x14ac:dyDescent="0.2">
      <c r="A828" s="132"/>
      <c r="B828" s="133"/>
      <c r="C828" s="76"/>
      <c r="D828" s="132"/>
      <c r="E828" s="132"/>
      <c r="F828" s="132"/>
      <c r="G828" s="132"/>
      <c r="H828" s="132"/>
      <c r="I828" s="132"/>
      <c r="J828" s="132"/>
      <c r="K828" s="132"/>
      <c r="L828" s="132"/>
      <c r="M828" s="132"/>
      <c r="N828" s="132"/>
      <c r="O828" s="132"/>
      <c r="P828" s="132"/>
      <c r="Q828" s="132"/>
      <c r="R828" s="132"/>
      <c r="S828" s="132"/>
      <c r="T828" s="132"/>
      <c r="U828" s="132"/>
      <c r="V828" s="132"/>
      <c r="W828" s="132"/>
      <c r="X828" s="132"/>
    </row>
    <row r="829" spans="1:24" x14ac:dyDescent="0.2">
      <c r="A829" s="132"/>
      <c r="B829" s="133"/>
      <c r="C829" s="76"/>
      <c r="D829" s="132"/>
      <c r="E829" s="132"/>
      <c r="F829" s="132"/>
      <c r="G829" s="132"/>
      <c r="H829" s="132"/>
      <c r="I829" s="132"/>
      <c r="J829" s="132"/>
      <c r="K829" s="132"/>
      <c r="L829" s="132"/>
      <c r="M829" s="132"/>
      <c r="N829" s="132"/>
      <c r="O829" s="132"/>
      <c r="P829" s="132"/>
      <c r="Q829" s="132"/>
      <c r="R829" s="132"/>
      <c r="S829" s="132"/>
      <c r="T829" s="132"/>
      <c r="U829" s="132"/>
      <c r="V829" s="132"/>
      <c r="W829" s="132"/>
      <c r="X829" s="132"/>
    </row>
    <row r="830" spans="1:24" x14ac:dyDescent="0.2">
      <c r="A830" s="132"/>
      <c r="B830" s="133"/>
      <c r="C830" s="76"/>
      <c r="D830" s="132"/>
      <c r="E830" s="132"/>
      <c r="F830" s="132"/>
      <c r="G830" s="132"/>
      <c r="H830" s="132"/>
      <c r="I830" s="132"/>
      <c r="J830" s="132"/>
      <c r="K830" s="132"/>
      <c r="L830" s="132"/>
      <c r="M830" s="132"/>
      <c r="N830" s="132"/>
      <c r="O830" s="132"/>
      <c r="P830" s="132"/>
      <c r="Q830" s="132"/>
      <c r="R830" s="132"/>
      <c r="S830" s="132"/>
      <c r="T830" s="132"/>
      <c r="U830" s="132"/>
      <c r="V830" s="132"/>
      <c r="W830" s="132"/>
      <c r="X830" s="132"/>
    </row>
    <row r="831" spans="1:24" x14ac:dyDescent="0.2">
      <c r="A831" s="132"/>
      <c r="B831" s="133"/>
      <c r="C831" s="76"/>
      <c r="D831" s="132"/>
      <c r="E831" s="132"/>
      <c r="F831" s="132"/>
      <c r="G831" s="132"/>
      <c r="H831" s="132"/>
      <c r="I831" s="132"/>
      <c r="J831" s="132"/>
      <c r="K831" s="132"/>
      <c r="L831" s="132"/>
      <c r="M831" s="132"/>
      <c r="N831" s="132"/>
      <c r="O831" s="132"/>
      <c r="P831" s="132"/>
      <c r="Q831" s="132"/>
      <c r="R831" s="132"/>
      <c r="S831" s="132"/>
      <c r="T831" s="132"/>
      <c r="U831" s="132"/>
      <c r="V831" s="132"/>
      <c r="W831" s="132"/>
      <c r="X831" s="132"/>
    </row>
    <row r="832" spans="1:24" x14ac:dyDescent="0.2">
      <c r="A832" s="132"/>
      <c r="B832" s="133"/>
      <c r="C832" s="76"/>
      <c r="D832" s="132"/>
      <c r="E832" s="132"/>
      <c r="F832" s="132"/>
      <c r="G832" s="132"/>
      <c r="H832" s="132"/>
      <c r="I832" s="132"/>
      <c r="J832" s="132"/>
      <c r="K832" s="132"/>
      <c r="L832" s="132"/>
      <c r="M832" s="132"/>
      <c r="N832" s="132"/>
      <c r="O832" s="132"/>
      <c r="P832" s="132"/>
      <c r="Q832" s="132"/>
      <c r="R832" s="132"/>
      <c r="S832" s="132"/>
      <c r="T832" s="132"/>
      <c r="U832" s="132"/>
      <c r="V832" s="132"/>
      <c r="W832" s="132"/>
      <c r="X832" s="132"/>
    </row>
    <row r="833" spans="1:24" x14ac:dyDescent="0.2">
      <c r="A833" s="132"/>
      <c r="B833" s="133"/>
      <c r="C833" s="76"/>
      <c r="D833" s="132"/>
      <c r="E833" s="132"/>
      <c r="F833" s="132"/>
      <c r="G833" s="132"/>
      <c r="H833" s="132"/>
      <c r="I833" s="132"/>
      <c r="J833" s="132"/>
      <c r="K833" s="132"/>
      <c r="L833" s="132"/>
      <c r="M833" s="132"/>
      <c r="N833" s="132"/>
      <c r="O833" s="132"/>
      <c r="P833" s="132"/>
      <c r="Q833" s="132"/>
      <c r="R833" s="132"/>
      <c r="S833" s="132"/>
      <c r="T833" s="132"/>
      <c r="U833" s="132"/>
      <c r="V833" s="132"/>
      <c r="W833" s="132"/>
      <c r="X833" s="132"/>
    </row>
    <row r="834" spans="1:24" x14ac:dyDescent="0.2">
      <c r="A834" s="132"/>
      <c r="B834" s="133"/>
      <c r="C834" s="76"/>
      <c r="D834" s="132"/>
      <c r="E834" s="132"/>
      <c r="F834" s="132"/>
      <c r="G834" s="132"/>
      <c r="H834" s="132"/>
      <c r="I834" s="132"/>
      <c r="J834" s="132"/>
      <c r="K834" s="132"/>
      <c r="L834" s="132"/>
      <c r="M834" s="132"/>
      <c r="N834" s="132"/>
      <c r="O834" s="132"/>
      <c r="P834" s="132"/>
      <c r="Q834" s="132"/>
      <c r="R834" s="132"/>
      <c r="S834" s="132"/>
      <c r="T834" s="132"/>
      <c r="U834" s="132"/>
      <c r="V834" s="132"/>
      <c r="W834" s="132"/>
      <c r="X834" s="132"/>
    </row>
    <row r="835" spans="1:24" x14ac:dyDescent="0.2">
      <c r="A835" s="132"/>
      <c r="B835" s="133"/>
      <c r="C835" s="76"/>
      <c r="D835" s="132"/>
      <c r="E835" s="132"/>
      <c r="F835" s="132"/>
      <c r="G835" s="132"/>
      <c r="H835" s="132"/>
      <c r="I835" s="132"/>
      <c r="J835" s="132"/>
      <c r="K835" s="132"/>
      <c r="L835" s="132"/>
      <c r="M835" s="132"/>
      <c r="N835" s="132"/>
      <c r="O835" s="132"/>
      <c r="P835" s="132"/>
      <c r="Q835" s="132"/>
      <c r="R835" s="132"/>
      <c r="S835" s="132"/>
      <c r="T835" s="132"/>
      <c r="U835" s="132"/>
      <c r="V835" s="132"/>
      <c r="W835" s="132"/>
      <c r="X835" s="132"/>
    </row>
    <row r="836" spans="1:24" x14ac:dyDescent="0.2">
      <c r="A836" s="132"/>
      <c r="B836" s="133"/>
      <c r="C836" s="76"/>
      <c r="D836" s="132"/>
      <c r="E836" s="132"/>
      <c r="F836" s="132"/>
      <c r="G836" s="132"/>
      <c r="H836" s="132"/>
      <c r="I836" s="132"/>
      <c r="J836" s="132"/>
      <c r="K836" s="132"/>
      <c r="L836" s="132"/>
      <c r="M836" s="132"/>
      <c r="N836" s="132"/>
      <c r="O836" s="132"/>
      <c r="P836" s="132"/>
      <c r="Q836" s="132"/>
      <c r="R836" s="132"/>
      <c r="S836" s="132"/>
      <c r="T836" s="132"/>
      <c r="U836" s="132"/>
      <c r="V836" s="132"/>
      <c r="W836" s="132"/>
      <c r="X836" s="132"/>
    </row>
    <row r="837" spans="1:24" x14ac:dyDescent="0.2">
      <c r="A837" s="132"/>
      <c r="B837" s="133"/>
      <c r="C837" s="76"/>
      <c r="D837" s="132"/>
      <c r="E837" s="132"/>
      <c r="F837" s="132"/>
      <c r="G837" s="132"/>
      <c r="H837" s="132"/>
      <c r="I837" s="132"/>
      <c r="J837" s="132"/>
      <c r="K837" s="132"/>
      <c r="L837" s="132"/>
      <c r="M837" s="132"/>
      <c r="N837" s="132"/>
      <c r="O837" s="132"/>
      <c r="P837" s="132"/>
      <c r="Q837" s="132"/>
      <c r="R837" s="132"/>
      <c r="S837" s="132"/>
      <c r="T837" s="132"/>
      <c r="U837" s="132"/>
      <c r="V837" s="132"/>
      <c r="W837" s="132"/>
      <c r="X837" s="132"/>
    </row>
    <row r="838" spans="1:24" x14ac:dyDescent="0.2">
      <c r="A838" s="132"/>
      <c r="B838" s="133"/>
      <c r="C838" s="76"/>
      <c r="D838" s="132"/>
      <c r="E838" s="132"/>
      <c r="F838" s="132"/>
      <c r="G838" s="132"/>
      <c r="H838" s="132"/>
      <c r="I838" s="132"/>
      <c r="J838" s="132"/>
      <c r="K838" s="132"/>
      <c r="L838" s="132"/>
      <c r="M838" s="132"/>
      <c r="N838" s="132"/>
      <c r="O838" s="132"/>
      <c r="P838" s="132"/>
      <c r="Q838" s="132"/>
      <c r="R838" s="132"/>
      <c r="S838" s="132"/>
      <c r="T838" s="132"/>
      <c r="U838" s="132"/>
      <c r="V838" s="132"/>
      <c r="W838" s="132"/>
      <c r="X838" s="132"/>
    </row>
    <row r="839" spans="1:24" x14ac:dyDescent="0.2">
      <c r="A839" s="132"/>
      <c r="B839" s="133"/>
      <c r="C839" s="76"/>
      <c r="D839" s="132"/>
      <c r="E839" s="132"/>
      <c r="F839" s="132"/>
      <c r="G839" s="132"/>
      <c r="H839" s="132"/>
      <c r="I839" s="132"/>
      <c r="J839" s="132"/>
      <c r="K839" s="132"/>
      <c r="L839" s="132"/>
      <c r="M839" s="132"/>
      <c r="N839" s="132"/>
      <c r="O839" s="132"/>
      <c r="P839" s="132"/>
      <c r="Q839" s="132"/>
      <c r="R839" s="132"/>
      <c r="S839" s="132"/>
      <c r="T839" s="132"/>
      <c r="U839" s="132"/>
      <c r="V839" s="132"/>
      <c r="W839" s="132"/>
      <c r="X839" s="132"/>
    </row>
    <row r="840" spans="1:24" x14ac:dyDescent="0.2">
      <c r="A840" s="132"/>
      <c r="B840" s="133"/>
      <c r="C840" s="76"/>
      <c r="D840" s="132"/>
      <c r="E840" s="132"/>
      <c r="F840" s="132"/>
      <c r="G840" s="132"/>
      <c r="H840" s="132"/>
      <c r="I840" s="132"/>
      <c r="J840" s="132"/>
      <c r="K840" s="132"/>
      <c r="L840" s="132"/>
      <c r="M840" s="132"/>
      <c r="N840" s="132"/>
      <c r="O840" s="132"/>
      <c r="P840" s="132"/>
      <c r="Q840" s="132"/>
      <c r="R840" s="132"/>
      <c r="S840" s="132"/>
      <c r="T840" s="132"/>
      <c r="U840" s="132"/>
      <c r="V840" s="132"/>
      <c r="W840" s="132"/>
      <c r="X840" s="132"/>
    </row>
    <row r="841" spans="1:24" x14ac:dyDescent="0.2">
      <c r="A841" s="132"/>
      <c r="B841" s="133"/>
      <c r="C841" s="76"/>
      <c r="D841" s="132"/>
      <c r="E841" s="132"/>
      <c r="F841" s="132"/>
      <c r="G841" s="132"/>
      <c r="H841" s="132"/>
      <c r="I841" s="132"/>
      <c r="J841" s="132"/>
      <c r="K841" s="132"/>
      <c r="L841" s="132"/>
      <c r="M841" s="132"/>
      <c r="N841" s="132"/>
      <c r="O841" s="132"/>
      <c r="P841" s="132"/>
      <c r="Q841" s="132"/>
      <c r="R841" s="132"/>
      <c r="S841" s="132"/>
      <c r="T841" s="132"/>
      <c r="U841" s="132"/>
      <c r="V841" s="132"/>
      <c r="W841" s="132"/>
      <c r="X841" s="132"/>
    </row>
    <row r="842" spans="1:24" x14ac:dyDescent="0.2">
      <c r="A842" s="132"/>
      <c r="B842" s="133"/>
      <c r="C842" s="76"/>
      <c r="D842" s="132"/>
      <c r="E842" s="132"/>
      <c r="F842" s="132"/>
      <c r="G842" s="132"/>
      <c r="H842" s="132"/>
      <c r="I842" s="132"/>
      <c r="J842" s="132"/>
      <c r="K842" s="132"/>
      <c r="L842" s="132"/>
      <c r="M842" s="132"/>
      <c r="N842" s="132"/>
      <c r="O842" s="132"/>
      <c r="P842" s="132"/>
      <c r="Q842" s="132"/>
      <c r="R842" s="132"/>
      <c r="S842" s="132"/>
      <c r="T842" s="132"/>
      <c r="U842" s="132"/>
      <c r="V842" s="132"/>
      <c r="W842" s="132"/>
      <c r="X842" s="132"/>
    </row>
    <row r="843" spans="1:24" x14ac:dyDescent="0.2">
      <c r="A843" s="132"/>
      <c r="B843" s="133"/>
      <c r="C843" s="76"/>
      <c r="D843" s="132"/>
      <c r="E843" s="132"/>
      <c r="F843" s="132"/>
      <c r="G843" s="132"/>
      <c r="H843" s="132"/>
      <c r="I843" s="132"/>
      <c r="J843" s="132"/>
      <c r="K843" s="132"/>
      <c r="L843" s="132"/>
      <c r="M843" s="132"/>
      <c r="N843" s="132"/>
      <c r="O843" s="132"/>
      <c r="P843" s="132"/>
      <c r="Q843" s="132"/>
      <c r="R843" s="132"/>
      <c r="S843" s="132"/>
      <c r="T843" s="132"/>
      <c r="U843" s="132"/>
      <c r="V843" s="132"/>
      <c r="W843" s="132"/>
      <c r="X843" s="132"/>
    </row>
    <row r="844" spans="1:24" x14ac:dyDescent="0.2">
      <c r="A844" s="132"/>
      <c r="B844" s="133"/>
      <c r="C844" s="76"/>
      <c r="D844" s="132"/>
      <c r="E844" s="132"/>
      <c r="F844" s="132"/>
      <c r="G844" s="132"/>
      <c r="H844" s="132"/>
      <c r="I844" s="132"/>
      <c r="J844" s="132"/>
      <c r="K844" s="132"/>
      <c r="L844" s="132"/>
      <c r="M844" s="132"/>
      <c r="N844" s="132"/>
      <c r="O844" s="132"/>
      <c r="P844" s="132"/>
      <c r="Q844" s="132"/>
      <c r="R844" s="132"/>
      <c r="S844" s="132"/>
      <c r="T844" s="132"/>
      <c r="U844" s="132"/>
      <c r="V844" s="132"/>
      <c r="W844" s="132"/>
      <c r="X844" s="132"/>
    </row>
    <row r="845" spans="1:24" x14ac:dyDescent="0.2">
      <c r="A845" s="132"/>
      <c r="B845" s="133"/>
      <c r="C845" s="76"/>
      <c r="D845" s="132"/>
      <c r="E845" s="132"/>
      <c r="F845" s="132"/>
      <c r="G845" s="132"/>
      <c r="H845" s="132"/>
      <c r="I845" s="132"/>
      <c r="J845" s="132"/>
      <c r="K845" s="132"/>
      <c r="L845" s="132"/>
      <c r="M845" s="132"/>
      <c r="N845" s="132"/>
      <c r="O845" s="132"/>
      <c r="P845" s="132"/>
      <c r="Q845" s="132"/>
      <c r="R845" s="132"/>
      <c r="S845" s="132"/>
      <c r="T845" s="132"/>
      <c r="U845" s="132"/>
      <c r="V845" s="132"/>
      <c r="W845" s="132"/>
      <c r="X845" s="132"/>
    </row>
    <row r="846" spans="1:24" x14ac:dyDescent="0.2">
      <c r="A846" s="132"/>
      <c r="B846" s="133"/>
      <c r="C846" s="76"/>
      <c r="D846" s="132"/>
      <c r="E846" s="132"/>
      <c r="F846" s="132"/>
      <c r="G846" s="132"/>
      <c r="H846" s="132"/>
      <c r="I846" s="132"/>
      <c r="J846" s="132"/>
      <c r="K846" s="132"/>
      <c r="L846" s="132"/>
      <c r="M846" s="132"/>
      <c r="N846" s="132"/>
      <c r="O846" s="132"/>
      <c r="P846" s="132"/>
      <c r="Q846" s="132"/>
      <c r="R846" s="132"/>
      <c r="S846" s="132"/>
      <c r="T846" s="132"/>
      <c r="U846" s="132"/>
      <c r="V846" s="132"/>
      <c r="W846" s="132"/>
      <c r="X846" s="132"/>
    </row>
    <row r="847" spans="1:24" x14ac:dyDescent="0.2">
      <c r="A847" s="132"/>
      <c r="B847" s="133"/>
      <c r="C847" s="76"/>
      <c r="D847" s="132"/>
      <c r="E847" s="132"/>
      <c r="F847" s="132"/>
      <c r="G847" s="132"/>
      <c r="H847" s="132"/>
      <c r="I847" s="132"/>
      <c r="J847" s="132"/>
      <c r="K847" s="132"/>
      <c r="L847" s="132"/>
      <c r="M847" s="132"/>
      <c r="N847" s="132"/>
      <c r="O847" s="132"/>
      <c r="P847" s="132"/>
      <c r="Q847" s="132"/>
      <c r="R847" s="132"/>
      <c r="S847" s="132"/>
      <c r="T847" s="132"/>
      <c r="U847" s="132"/>
      <c r="V847" s="132"/>
      <c r="W847" s="132"/>
      <c r="X847" s="132"/>
    </row>
    <row r="848" spans="1:24" x14ac:dyDescent="0.2">
      <c r="A848" s="132"/>
      <c r="B848" s="133"/>
      <c r="C848" s="76"/>
      <c r="D848" s="132"/>
      <c r="E848" s="132"/>
      <c r="F848" s="132"/>
      <c r="G848" s="132"/>
      <c r="H848" s="132"/>
      <c r="I848" s="132"/>
      <c r="J848" s="132"/>
      <c r="K848" s="132"/>
      <c r="L848" s="132"/>
      <c r="M848" s="132"/>
      <c r="N848" s="132"/>
      <c r="O848" s="132"/>
      <c r="P848" s="132"/>
      <c r="Q848" s="132"/>
      <c r="R848" s="132"/>
      <c r="S848" s="132"/>
      <c r="T848" s="132"/>
      <c r="U848" s="132"/>
      <c r="V848" s="132"/>
      <c r="W848" s="132"/>
      <c r="X848" s="132"/>
    </row>
    <row r="849" spans="1:24" x14ac:dyDescent="0.2">
      <c r="A849" s="132"/>
      <c r="B849" s="133"/>
      <c r="C849" s="76"/>
      <c r="D849" s="132"/>
      <c r="E849" s="132"/>
      <c r="F849" s="132"/>
      <c r="G849" s="132"/>
      <c r="H849" s="132"/>
      <c r="I849" s="132"/>
      <c r="J849" s="132"/>
      <c r="K849" s="132"/>
      <c r="L849" s="132"/>
      <c r="M849" s="132"/>
      <c r="N849" s="132"/>
      <c r="O849" s="132"/>
      <c r="P849" s="132"/>
      <c r="Q849" s="132"/>
      <c r="R849" s="132"/>
      <c r="S849" s="132"/>
      <c r="T849" s="132"/>
      <c r="U849" s="132"/>
      <c r="V849" s="132"/>
      <c r="W849" s="132"/>
      <c r="X849" s="132"/>
    </row>
    <row r="850" spans="1:24" x14ac:dyDescent="0.2">
      <c r="A850" s="132"/>
      <c r="B850" s="133"/>
      <c r="C850" s="76"/>
      <c r="D850" s="132"/>
      <c r="E850" s="132"/>
      <c r="F850" s="132"/>
      <c r="G850" s="132"/>
      <c r="H850" s="132"/>
      <c r="I850" s="132"/>
      <c r="J850" s="132"/>
      <c r="K850" s="132"/>
      <c r="L850" s="132"/>
      <c r="M850" s="132"/>
      <c r="N850" s="132"/>
      <c r="O850" s="132"/>
      <c r="P850" s="132"/>
      <c r="Q850" s="132"/>
      <c r="R850" s="132"/>
      <c r="S850" s="132"/>
      <c r="T850" s="132"/>
      <c r="U850" s="132"/>
      <c r="V850" s="132"/>
      <c r="W850" s="132"/>
      <c r="X850" s="132"/>
    </row>
    <row r="851" spans="1:24" x14ac:dyDescent="0.2">
      <c r="A851" s="132"/>
      <c r="B851" s="133"/>
      <c r="C851" s="76"/>
      <c r="D851" s="132"/>
      <c r="E851" s="132"/>
      <c r="F851" s="132"/>
      <c r="G851" s="132"/>
      <c r="H851" s="132"/>
      <c r="I851" s="132"/>
      <c r="J851" s="132"/>
      <c r="K851" s="132"/>
      <c r="L851" s="132"/>
      <c r="M851" s="132"/>
      <c r="N851" s="132"/>
      <c r="O851" s="132"/>
      <c r="P851" s="132"/>
      <c r="Q851" s="132"/>
      <c r="R851" s="132"/>
      <c r="S851" s="132"/>
      <c r="T851" s="132"/>
      <c r="U851" s="132"/>
      <c r="V851" s="132"/>
      <c r="W851" s="132"/>
      <c r="X851" s="132"/>
    </row>
    <row r="852" spans="1:24" x14ac:dyDescent="0.2">
      <c r="A852" s="132"/>
      <c r="B852" s="133"/>
      <c r="C852" s="76"/>
      <c r="D852" s="132"/>
      <c r="E852" s="132"/>
      <c r="F852" s="132"/>
      <c r="G852" s="132"/>
      <c r="H852" s="132"/>
      <c r="I852" s="132"/>
      <c r="J852" s="132"/>
      <c r="K852" s="132"/>
      <c r="L852" s="132"/>
      <c r="M852" s="132"/>
      <c r="N852" s="132"/>
      <c r="O852" s="132"/>
      <c r="P852" s="132"/>
      <c r="Q852" s="132"/>
      <c r="R852" s="132"/>
      <c r="S852" s="132"/>
      <c r="T852" s="132"/>
      <c r="U852" s="132"/>
      <c r="V852" s="132"/>
      <c r="W852" s="132"/>
      <c r="X852" s="132"/>
    </row>
    <row r="853" spans="1:24" x14ac:dyDescent="0.2">
      <c r="A853" s="132"/>
      <c r="B853" s="133"/>
      <c r="C853" s="76"/>
      <c r="D853" s="132"/>
      <c r="E853" s="132"/>
      <c r="F853" s="132"/>
      <c r="G853" s="132"/>
      <c r="H853" s="132"/>
      <c r="I853" s="132"/>
      <c r="J853" s="132"/>
      <c r="K853" s="132"/>
      <c r="L853" s="132"/>
      <c r="M853" s="132"/>
      <c r="N853" s="132"/>
      <c r="O853" s="132"/>
      <c r="P853" s="132"/>
      <c r="Q853" s="132"/>
      <c r="R853" s="132"/>
      <c r="S853" s="132"/>
      <c r="T853" s="132"/>
      <c r="U853" s="132"/>
      <c r="V853" s="132"/>
      <c r="W853" s="132"/>
      <c r="X853" s="132"/>
    </row>
    <row r="854" spans="1:24" x14ac:dyDescent="0.2">
      <c r="A854" s="132"/>
      <c r="B854" s="133"/>
      <c r="C854" s="76"/>
      <c r="D854" s="132"/>
      <c r="E854" s="132"/>
      <c r="F854" s="132"/>
      <c r="G854" s="132"/>
      <c r="H854" s="132"/>
      <c r="I854" s="132"/>
      <c r="J854" s="132"/>
      <c r="K854" s="132"/>
      <c r="L854" s="132"/>
      <c r="M854" s="132"/>
      <c r="N854" s="132"/>
      <c r="O854" s="132"/>
      <c r="P854" s="132"/>
      <c r="Q854" s="132"/>
      <c r="R854" s="132"/>
      <c r="S854" s="132"/>
      <c r="T854" s="132"/>
      <c r="U854" s="132"/>
      <c r="V854" s="132"/>
      <c r="W854" s="132"/>
      <c r="X854" s="132"/>
    </row>
    <row r="855" spans="1:24" x14ac:dyDescent="0.2">
      <c r="A855" s="132"/>
      <c r="B855" s="133"/>
      <c r="C855" s="76"/>
      <c r="D855" s="132"/>
      <c r="E855" s="132"/>
      <c r="F855" s="132"/>
      <c r="G855" s="132"/>
      <c r="H855" s="132"/>
      <c r="I855" s="132"/>
      <c r="J855" s="132"/>
      <c r="K855" s="132"/>
      <c r="L855" s="132"/>
      <c r="M855" s="132"/>
      <c r="N855" s="132"/>
      <c r="O855" s="132"/>
      <c r="P855" s="132"/>
      <c r="Q855" s="132"/>
      <c r="R855" s="132"/>
      <c r="S855" s="132"/>
      <c r="T855" s="132"/>
      <c r="U855" s="132"/>
      <c r="V855" s="132"/>
      <c r="W855" s="132"/>
      <c r="X855" s="132"/>
    </row>
    <row r="856" spans="1:24" x14ac:dyDescent="0.2">
      <c r="A856" s="132"/>
      <c r="B856" s="133"/>
      <c r="C856" s="76"/>
      <c r="D856" s="132"/>
      <c r="E856" s="132"/>
      <c r="F856" s="132"/>
      <c r="G856" s="132"/>
      <c r="H856" s="132"/>
      <c r="I856" s="132"/>
      <c r="J856" s="132"/>
      <c r="K856" s="132"/>
      <c r="L856" s="132"/>
      <c r="M856" s="132"/>
      <c r="N856" s="132"/>
      <c r="O856" s="132"/>
      <c r="P856" s="132"/>
      <c r="Q856" s="132"/>
      <c r="R856" s="132"/>
      <c r="S856" s="132"/>
      <c r="T856" s="132"/>
      <c r="U856" s="132"/>
      <c r="V856" s="132"/>
      <c r="W856" s="132"/>
      <c r="X856" s="132"/>
    </row>
    <row r="857" spans="1:24" x14ac:dyDescent="0.2">
      <c r="A857" s="132"/>
      <c r="B857" s="133"/>
      <c r="C857" s="76"/>
      <c r="D857" s="132"/>
      <c r="E857" s="132"/>
      <c r="F857" s="132"/>
      <c r="G857" s="132"/>
      <c r="H857" s="132"/>
      <c r="I857" s="132"/>
      <c r="J857" s="132"/>
      <c r="K857" s="132"/>
      <c r="L857" s="132"/>
      <c r="M857" s="132"/>
      <c r="N857" s="132"/>
      <c r="O857" s="132"/>
      <c r="P857" s="132"/>
      <c r="Q857" s="132"/>
      <c r="R857" s="132"/>
      <c r="S857" s="132"/>
      <c r="T857" s="132"/>
      <c r="U857" s="132"/>
      <c r="V857" s="132"/>
      <c r="W857" s="132"/>
      <c r="X857" s="132"/>
    </row>
    <row r="858" spans="1:24" x14ac:dyDescent="0.2">
      <c r="A858" s="132"/>
      <c r="B858" s="133"/>
      <c r="C858" s="76"/>
      <c r="D858" s="132"/>
      <c r="E858" s="132"/>
      <c r="F858" s="132"/>
      <c r="G858" s="132"/>
      <c r="H858" s="132"/>
      <c r="I858" s="132"/>
      <c r="J858" s="132"/>
      <c r="K858" s="132"/>
      <c r="L858" s="132"/>
      <c r="M858" s="132"/>
      <c r="N858" s="132"/>
      <c r="O858" s="132"/>
      <c r="P858" s="132"/>
      <c r="Q858" s="132"/>
      <c r="R858" s="132"/>
      <c r="S858" s="132"/>
      <c r="T858" s="132"/>
      <c r="U858" s="132"/>
      <c r="V858" s="132"/>
      <c r="W858" s="132"/>
      <c r="X858" s="132"/>
    </row>
    <row r="859" spans="1:24" x14ac:dyDescent="0.2">
      <c r="A859" s="132"/>
      <c r="B859" s="133"/>
      <c r="C859" s="76"/>
      <c r="D859" s="132"/>
      <c r="E859" s="132"/>
      <c r="F859" s="132"/>
      <c r="G859" s="132"/>
      <c r="H859" s="132"/>
      <c r="I859" s="132"/>
      <c r="J859" s="132"/>
      <c r="K859" s="132"/>
      <c r="L859" s="132"/>
      <c r="M859" s="132"/>
      <c r="N859" s="132"/>
      <c r="O859" s="132"/>
      <c r="P859" s="132"/>
      <c r="Q859" s="132"/>
      <c r="R859" s="132"/>
      <c r="S859" s="132"/>
      <c r="T859" s="132"/>
      <c r="U859" s="132"/>
      <c r="V859" s="132"/>
      <c r="W859" s="132"/>
      <c r="X859" s="132"/>
    </row>
    <row r="860" spans="1:24" x14ac:dyDescent="0.2">
      <c r="A860" s="132"/>
      <c r="B860" s="133"/>
      <c r="C860" s="76"/>
      <c r="D860" s="132"/>
      <c r="E860" s="132"/>
      <c r="F860" s="132"/>
      <c r="G860" s="132"/>
      <c r="H860" s="132"/>
      <c r="I860" s="132"/>
      <c r="J860" s="132"/>
      <c r="K860" s="132"/>
      <c r="L860" s="132"/>
      <c r="M860" s="132"/>
      <c r="N860" s="132"/>
      <c r="O860" s="132"/>
      <c r="P860" s="132"/>
      <c r="Q860" s="132"/>
      <c r="R860" s="132"/>
      <c r="S860" s="132"/>
      <c r="T860" s="132"/>
      <c r="U860" s="132"/>
      <c r="V860" s="132"/>
      <c r="W860" s="132"/>
      <c r="X860" s="132"/>
    </row>
    <row r="861" spans="1:24" x14ac:dyDescent="0.2">
      <c r="A861" s="132"/>
      <c r="B861" s="133"/>
      <c r="C861" s="76"/>
      <c r="D861" s="132"/>
      <c r="E861" s="132"/>
      <c r="F861" s="132"/>
      <c r="G861" s="132"/>
      <c r="H861" s="132"/>
      <c r="I861" s="132"/>
      <c r="J861" s="132"/>
      <c r="K861" s="132"/>
      <c r="L861" s="132"/>
      <c r="M861" s="132"/>
      <c r="N861" s="132"/>
      <c r="O861" s="132"/>
      <c r="P861" s="132"/>
      <c r="Q861" s="132"/>
      <c r="R861" s="132"/>
      <c r="S861" s="132"/>
      <c r="T861" s="132"/>
      <c r="U861" s="132"/>
      <c r="V861" s="132"/>
      <c r="W861" s="132"/>
      <c r="X861" s="132"/>
    </row>
    <row r="862" spans="1:24" x14ac:dyDescent="0.2">
      <c r="A862" s="132"/>
      <c r="B862" s="133"/>
      <c r="C862" s="76"/>
      <c r="D862" s="132"/>
      <c r="E862" s="132"/>
      <c r="F862" s="132"/>
      <c r="G862" s="132"/>
      <c r="H862" s="132"/>
      <c r="I862" s="132"/>
      <c r="J862" s="132"/>
      <c r="K862" s="132"/>
      <c r="L862" s="132"/>
      <c r="M862" s="132"/>
      <c r="N862" s="132"/>
      <c r="O862" s="132"/>
      <c r="P862" s="132"/>
      <c r="Q862" s="132"/>
      <c r="R862" s="132"/>
      <c r="S862" s="132"/>
      <c r="T862" s="132"/>
      <c r="U862" s="132"/>
      <c r="V862" s="132"/>
      <c r="W862" s="132"/>
      <c r="X862" s="132"/>
    </row>
    <row r="863" spans="1:24" x14ac:dyDescent="0.2">
      <c r="A863" s="132"/>
      <c r="B863" s="133"/>
      <c r="C863" s="76"/>
      <c r="D863" s="132"/>
      <c r="E863" s="132"/>
      <c r="F863" s="132"/>
      <c r="G863" s="132"/>
      <c r="H863" s="132"/>
      <c r="I863" s="132"/>
      <c r="J863" s="132"/>
      <c r="K863" s="132"/>
      <c r="L863" s="132"/>
      <c r="M863" s="132"/>
      <c r="N863" s="132"/>
      <c r="O863" s="132"/>
      <c r="P863" s="132"/>
      <c r="Q863" s="132"/>
      <c r="R863" s="132"/>
      <c r="S863" s="132"/>
      <c r="T863" s="132"/>
      <c r="U863" s="132"/>
      <c r="V863" s="132"/>
      <c r="W863" s="132"/>
      <c r="X863" s="132"/>
    </row>
    <row r="864" spans="1:24" x14ac:dyDescent="0.2">
      <c r="A864" s="132"/>
      <c r="B864" s="133"/>
      <c r="C864" s="76"/>
      <c r="D864" s="132"/>
      <c r="E864" s="132"/>
      <c r="F864" s="132"/>
      <c r="G864" s="132"/>
      <c r="H864" s="132"/>
      <c r="I864" s="132"/>
      <c r="J864" s="132"/>
      <c r="K864" s="132"/>
      <c r="L864" s="132"/>
      <c r="M864" s="132"/>
      <c r="N864" s="132"/>
      <c r="O864" s="132"/>
      <c r="P864" s="132"/>
      <c r="Q864" s="132"/>
      <c r="R864" s="132"/>
      <c r="S864" s="132"/>
      <c r="T864" s="132"/>
      <c r="U864" s="132"/>
      <c r="V864" s="132"/>
      <c r="W864" s="132"/>
      <c r="X864" s="132"/>
    </row>
    <row r="865" spans="1:24" x14ac:dyDescent="0.2">
      <c r="A865" s="132"/>
      <c r="B865" s="133"/>
      <c r="C865" s="76"/>
      <c r="D865" s="132"/>
      <c r="E865" s="132"/>
      <c r="F865" s="132"/>
      <c r="G865" s="132"/>
      <c r="H865" s="132"/>
      <c r="I865" s="132"/>
      <c r="J865" s="132"/>
      <c r="K865" s="132"/>
      <c r="L865" s="132"/>
      <c r="M865" s="132"/>
      <c r="N865" s="132"/>
      <c r="O865" s="132"/>
      <c r="P865" s="132"/>
      <c r="Q865" s="132"/>
      <c r="R865" s="132"/>
      <c r="S865" s="132"/>
      <c r="T865" s="132"/>
      <c r="U865" s="132"/>
      <c r="V865" s="132"/>
      <c r="W865" s="132"/>
      <c r="X865" s="132"/>
    </row>
    <row r="866" spans="1:24" x14ac:dyDescent="0.2">
      <c r="A866" s="132"/>
      <c r="B866" s="133"/>
      <c r="C866" s="76"/>
      <c r="D866" s="132"/>
      <c r="E866" s="132"/>
      <c r="F866" s="132"/>
      <c r="G866" s="132"/>
      <c r="H866" s="132"/>
      <c r="I866" s="132"/>
      <c r="J866" s="132"/>
      <c r="K866" s="132"/>
      <c r="L866" s="132"/>
      <c r="M866" s="132"/>
      <c r="N866" s="132"/>
      <c r="O866" s="132"/>
      <c r="P866" s="132"/>
      <c r="Q866" s="132"/>
      <c r="R866" s="132"/>
      <c r="S866" s="132"/>
      <c r="T866" s="132"/>
      <c r="U866" s="132"/>
      <c r="V866" s="132"/>
      <c r="W866" s="132"/>
      <c r="X866" s="132"/>
    </row>
    <row r="867" spans="1:24" x14ac:dyDescent="0.2">
      <c r="A867" s="132"/>
      <c r="B867" s="133"/>
      <c r="C867" s="76"/>
      <c r="D867" s="132"/>
      <c r="E867" s="132"/>
      <c r="F867" s="132"/>
      <c r="G867" s="132"/>
      <c r="H867" s="132"/>
      <c r="I867" s="132"/>
      <c r="J867" s="132"/>
      <c r="K867" s="132"/>
      <c r="L867" s="132"/>
      <c r="M867" s="132"/>
      <c r="N867" s="132"/>
      <c r="O867" s="132"/>
      <c r="P867" s="132"/>
      <c r="Q867" s="132"/>
      <c r="R867" s="132"/>
      <c r="S867" s="132"/>
      <c r="T867" s="132"/>
      <c r="U867" s="132"/>
      <c r="V867" s="132"/>
      <c r="W867" s="132"/>
      <c r="X867" s="132"/>
    </row>
    <row r="868" spans="1:24" x14ac:dyDescent="0.2">
      <c r="A868" s="132"/>
      <c r="B868" s="133"/>
      <c r="C868" s="76"/>
      <c r="D868" s="132"/>
      <c r="E868" s="132"/>
      <c r="F868" s="132"/>
      <c r="G868" s="132"/>
      <c r="H868" s="132"/>
      <c r="I868" s="132"/>
      <c r="J868" s="132"/>
      <c r="K868" s="132"/>
      <c r="L868" s="132"/>
      <c r="M868" s="132"/>
      <c r="N868" s="132"/>
      <c r="O868" s="132"/>
      <c r="P868" s="132"/>
      <c r="Q868" s="132"/>
      <c r="R868" s="132"/>
      <c r="S868" s="132"/>
      <c r="T868" s="132"/>
      <c r="U868" s="132"/>
      <c r="V868" s="132"/>
      <c r="W868" s="132"/>
      <c r="X868" s="132"/>
    </row>
    <row r="869" spans="1:24" x14ac:dyDescent="0.2">
      <c r="A869" s="132"/>
      <c r="B869" s="133"/>
      <c r="C869" s="76"/>
      <c r="D869" s="132"/>
      <c r="E869" s="132"/>
      <c r="F869" s="132"/>
      <c r="G869" s="132"/>
      <c r="H869" s="132"/>
      <c r="I869" s="132"/>
      <c r="J869" s="132"/>
      <c r="K869" s="132"/>
      <c r="L869" s="132"/>
      <c r="M869" s="132"/>
      <c r="N869" s="132"/>
      <c r="O869" s="132"/>
      <c r="P869" s="132"/>
      <c r="Q869" s="132"/>
      <c r="R869" s="132"/>
      <c r="S869" s="132"/>
      <c r="T869" s="132"/>
      <c r="U869" s="132"/>
      <c r="V869" s="132"/>
      <c r="W869" s="132"/>
      <c r="X869" s="132"/>
    </row>
    <row r="870" spans="1:24" x14ac:dyDescent="0.2">
      <c r="A870" s="132"/>
      <c r="B870" s="133"/>
      <c r="C870" s="76"/>
      <c r="D870" s="132"/>
      <c r="E870" s="132"/>
      <c r="F870" s="132"/>
      <c r="G870" s="132"/>
      <c r="H870" s="132"/>
      <c r="I870" s="132"/>
      <c r="J870" s="132"/>
      <c r="K870" s="132"/>
      <c r="L870" s="132"/>
      <c r="M870" s="132"/>
      <c r="N870" s="132"/>
      <c r="O870" s="132"/>
      <c r="P870" s="132"/>
      <c r="Q870" s="132"/>
      <c r="R870" s="132"/>
      <c r="S870" s="132"/>
      <c r="T870" s="132"/>
      <c r="U870" s="132"/>
      <c r="V870" s="132"/>
      <c r="W870" s="132"/>
      <c r="X870" s="132"/>
    </row>
    <row r="871" spans="1:24" x14ac:dyDescent="0.2">
      <c r="A871" s="132"/>
      <c r="B871" s="133"/>
      <c r="C871" s="76"/>
      <c r="D871" s="132"/>
      <c r="E871" s="132"/>
      <c r="F871" s="132"/>
      <c r="G871" s="132"/>
      <c r="H871" s="132"/>
      <c r="I871" s="132"/>
      <c r="J871" s="132"/>
      <c r="K871" s="132"/>
      <c r="L871" s="132"/>
      <c r="M871" s="132"/>
      <c r="N871" s="132"/>
      <c r="O871" s="132"/>
      <c r="P871" s="132"/>
      <c r="Q871" s="132"/>
      <c r="R871" s="132"/>
      <c r="S871" s="132"/>
      <c r="T871" s="132"/>
      <c r="U871" s="132"/>
      <c r="V871" s="132"/>
      <c r="W871" s="132"/>
      <c r="X871" s="132"/>
    </row>
    <row r="872" spans="1:24" x14ac:dyDescent="0.2">
      <c r="A872" s="132"/>
      <c r="B872" s="133"/>
      <c r="C872" s="76"/>
      <c r="D872" s="132"/>
      <c r="E872" s="132"/>
      <c r="F872" s="132"/>
      <c r="G872" s="132"/>
      <c r="H872" s="132"/>
      <c r="I872" s="132"/>
      <c r="J872" s="132"/>
      <c r="K872" s="132"/>
      <c r="L872" s="132"/>
      <c r="M872" s="132"/>
      <c r="N872" s="132"/>
      <c r="O872" s="132"/>
      <c r="P872" s="132"/>
      <c r="Q872" s="132"/>
      <c r="R872" s="132"/>
      <c r="S872" s="132"/>
      <c r="T872" s="132"/>
      <c r="U872" s="132"/>
      <c r="V872" s="132"/>
      <c r="W872" s="132"/>
      <c r="X872" s="132"/>
    </row>
    <row r="873" spans="1:24" x14ac:dyDescent="0.2">
      <c r="A873" s="132"/>
      <c r="B873" s="133"/>
      <c r="C873" s="76"/>
      <c r="D873" s="132"/>
      <c r="E873" s="132"/>
      <c r="F873" s="132"/>
      <c r="G873" s="132"/>
      <c r="H873" s="132"/>
      <c r="I873" s="132"/>
      <c r="J873" s="132"/>
      <c r="K873" s="132"/>
      <c r="L873" s="132"/>
      <c r="M873" s="132"/>
      <c r="N873" s="132"/>
      <c r="O873" s="132"/>
      <c r="P873" s="132"/>
      <c r="Q873" s="132"/>
      <c r="R873" s="132"/>
      <c r="S873" s="132"/>
      <c r="T873" s="132"/>
      <c r="U873" s="132"/>
      <c r="V873" s="132"/>
      <c r="W873" s="132"/>
      <c r="X873" s="132"/>
    </row>
    <row r="874" spans="1:24" x14ac:dyDescent="0.2">
      <c r="A874" s="132"/>
      <c r="B874" s="133"/>
      <c r="C874" s="76"/>
      <c r="D874" s="132"/>
      <c r="E874" s="132"/>
      <c r="F874" s="132"/>
      <c r="G874" s="132"/>
      <c r="H874" s="132"/>
      <c r="I874" s="132"/>
      <c r="J874" s="132"/>
      <c r="K874" s="132"/>
      <c r="L874" s="132"/>
      <c r="M874" s="132"/>
      <c r="N874" s="132"/>
      <c r="O874" s="132"/>
      <c r="P874" s="132"/>
      <c r="Q874" s="132"/>
      <c r="R874" s="132"/>
      <c r="S874" s="132"/>
      <c r="T874" s="132"/>
      <c r="U874" s="132"/>
      <c r="V874" s="132"/>
      <c r="W874" s="132"/>
      <c r="X874" s="132"/>
    </row>
    <row r="875" spans="1:24" x14ac:dyDescent="0.2">
      <c r="A875" s="132"/>
      <c r="B875" s="133"/>
      <c r="C875" s="76"/>
      <c r="D875" s="132"/>
      <c r="E875" s="132"/>
      <c r="F875" s="132"/>
      <c r="G875" s="132"/>
      <c r="H875" s="132"/>
      <c r="I875" s="132"/>
      <c r="J875" s="132"/>
      <c r="K875" s="132"/>
      <c r="L875" s="132"/>
      <c r="M875" s="132"/>
      <c r="N875" s="132"/>
      <c r="O875" s="132"/>
      <c r="P875" s="132"/>
      <c r="Q875" s="132"/>
      <c r="R875" s="132"/>
      <c r="S875" s="132"/>
      <c r="T875" s="132"/>
      <c r="U875" s="132"/>
      <c r="V875" s="132"/>
      <c r="W875" s="132"/>
      <c r="X875" s="132"/>
    </row>
    <row r="876" spans="1:24" x14ac:dyDescent="0.2">
      <c r="A876" s="132"/>
      <c r="B876" s="133"/>
      <c r="C876" s="76"/>
      <c r="D876" s="132"/>
      <c r="E876" s="132"/>
      <c r="F876" s="132"/>
      <c r="G876" s="132"/>
      <c r="H876" s="132"/>
      <c r="I876" s="132"/>
      <c r="J876" s="132"/>
      <c r="K876" s="132"/>
      <c r="L876" s="132"/>
      <c r="M876" s="132"/>
      <c r="N876" s="132"/>
      <c r="O876" s="132"/>
      <c r="P876" s="132"/>
      <c r="Q876" s="132"/>
      <c r="R876" s="132"/>
      <c r="S876" s="132"/>
      <c r="T876" s="132"/>
      <c r="U876" s="132"/>
      <c r="V876" s="132"/>
      <c r="W876" s="132"/>
      <c r="X876" s="132"/>
    </row>
    <row r="877" spans="1:24" x14ac:dyDescent="0.2">
      <c r="A877" s="132"/>
      <c r="B877" s="133"/>
      <c r="C877" s="76"/>
      <c r="D877" s="132"/>
      <c r="E877" s="132"/>
      <c r="F877" s="132"/>
      <c r="G877" s="132"/>
      <c r="H877" s="132"/>
      <c r="I877" s="132"/>
      <c r="J877" s="132"/>
      <c r="K877" s="132"/>
      <c r="L877" s="132"/>
      <c r="M877" s="132"/>
      <c r="N877" s="132"/>
      <c r="O877" s="132"/>
      <c r="P877" s="132"/>
      <c r="Q877" s="132"/>
      <c r="R877" s="132"/>
      <c r="S877" s="132"/>
      <c r="T877" s="132"/>
      <c r="U877" s="132"/>
      <c r="V877" s="132"/>
      <c r="W877" s="132"/>
      <c r="X877" s="132"/>
    </row>
    <row r="878" spans="1:24" x14ac:dyDescent="0.2">
      <c r="A878" s="132"/>
      <c r="B878" s="133"/>
      <c r="C878" s="76"/>
      <c r="D878" s="132"/>
      <c r="E878" s="132"/>
      <c r="F878" s="132"/>
      <c r="G878" s="132"/>
      <c r="H878" s="132"/>
      <c r="I878" s="132"/>
      <c r="J878" s="132"/>
      <c r="K878" s="132"/>
      <c r="L878" s="132"/>
      <c r="M878" s="132"/>
      <c r="N878" s="132"/>
      <c r="O878" s="132"/>
      <c r="P878" s="132"/>
      <c r="Q878" s="132"/>
      <c r="R878" s="132"/>
      <c r="S878" s="132"/>
      <c r="T878" s="132"/>
      <c r="U878" s="132"/>
      <c r="V878" s="132"/>
      <c r="W878" s="132"/>
      <c r="X878" s="132"/>
    </row>
    <row r="879" spans="1:24" x14ac:dyDescent="0.2">
      <c r="A879" s="132"/>
      <c r="B879" s="133"/>
      <c r="C879" s="76"/>
      <c r="D879" s="132"/>
      <c r="E879" s="132"/>
      <c r="F879" s="132"/>
      <c r="G879" s="132"/>
      <c r="H879" s="132"/>
      <c r="I879" s="132"/>
      <c r="J879" s="132"/>
      <c r="K879" s="132"/>
      <c r="L879" s="132"/>
      <c r="M879" s="132"/>
      <c r="N879" s="132"/>
      <c r="O879" s="132"/>
      <c r="P879" s="132"/>
      <c r="Q879" s="132"/>
      <c r="R879" s="132"/>
      <c r="S879" s="132"/>
      <c r="T879" s="132"/>
      <c r="U879" s="132"/>
      <c r="V879" s="132"/>
      <c r="W879" s="132"/>
      <c r="X879" s="132"/>
    </row>
    <row r="880" spans="1:24" x14ac:dyDescent="0.2">
      <c r="A880" s="132"/>
      <c r="B880" s="133"/>
      <c r="C880" s="76"/>
      <c r="D880" s="132"/>
      <c r="E880" s="132"/>
      <c r="F880" s="132"/>
      <c r="G880" s="132"/>
      <c r="H880" s="132"/>
      <c r="I880" s="132"/>
      <c r="J880" s="132"/>
      <c r="K880" s="132"/>
      <c r="L880" s="132"/>
      <c r="M880" s="132"/>
      <c r="N880" s="132"/>
      <c r="O880" s="132"/>
      <c r="P880" s="132"/>
      <c r="Q880" s="132"/>
      <c r="R880" s="132"/>
      <c r="S880" s="132"/>
      <c r="T880" s="132"/>
      <c r="U880" s="132"/>
      <c r="V880" s="132"/>
      <c r="W880" s="132"/>
      <c r="X880" s="132"/>
    </row>
    <row r="881" spans="1:24" x14ac:dyDescent="0.2">
      <c r="A881" s="132"/>
      <c r="B881" s="133"/>
      <c r="C881" s="76"/>
      <c r="D881" s="132"/>
      <c r="E881" s="132"/>
      <c r="F881" s="132"/>
      <c r="G881" s="132"/>
      <c r="H881" s="132"/>
      <c r="I881" s="132"/>
      <c r="J881" s="132"/>
      <c r="K881" s="132"/>
      <c r="L881" s="132"/>
      <c r="M881" s="132"/>
      <c r="N881" s="132"/>
      <c r="O881" s="132"/>
      <c r="P881" s="132"/>
      <c r="Q881" s="132"/>
      <c r="R881" s="132"/>
      <c r="S881" s="132"/>
      <c r="T881" s="132"/>
      <c r="U881" s="132"/>
      <c r="V881" s="132"/>
      <c r="W881" s="132"/>
      <c r="X881" s="132"/>
    </row>
    <row r="882" spans="1:24" x14ac:dyDescent="0.2">
      <c r="A882" s="132"/>
      <c r="B882" s="133"/>
      <c r="C882" s="76"/>
      <c r="D882" s="132"/>
      <c r="E882" s="132"/>
      <c r="F882" s="132"/>
      <c r="G882" s="132"/>
      <c r="H882" s="132"/>
      <c r="I882" s="132"/>
      <c r="J882" s="132"/>
      <c r="K882" s="132"/>
      <c r="L882" s="132"/>
      <c r="M882" s="132"/>
      <c r="N882" s="132"/>
      <c r="O882" s="132"/>
      <c r="P882" s="132"/>
      <c r="Q882" s="132"/>
      <c r="R882" s="132"/>
      <c r="S882" s="132"/>
      <c r="T882" s="132"/>
      <c r="U882" s="132"/>
      <c r="V882" s="132"/>
      <c r="W882" s="132"/>
      <c r="X882" s="132"/>
    </row>
    <row r="883" spans="1:24" x14ac:dyDescent="0.2">
      <c r="A883" s="132"/>
      <c r="B883" s="133"/>
      <c r="C883" s="76"/>
      <c r="D883" s="132"/>
      <c r="E883" s="132"/>
      <c r="F883" s="132"/>
      <c r="G883" s="132"/>
      <c r="H883" s="132"/>
      <c r="I883" s="132"/>
      <c r="J883" s="132"/>
      <c r="K883" s="132"/>
      <c r="L883" s="132"/>
      <c r="M883" s="132"/>
      <c r="N883" s="132"/>
      <c r="O883" s="132"/>
      <c r="P883" s="132"/>
      <c r="Q883" s="132"/>
      <c r="R883" s="132"/>
      <c r="S883" s="132"/>
      <c r="T883" s="132"/>
      <c r="U883" s="132"/>
      <c r="V883" s="132"/>
      <c r="W883" s="132"/>
      <c r="X883" s="132"/>
    </row>
    <row r="884" spans="1:24" x14ac:dyDescent="0.2">
      <c r="A884" s="132"/>
      <c r="B884" s="133"/>
      <c r="C884" s="76"/>
      <c r="D884" s="132"/>
      <c r="E884" s="132"/>
      <c r="F884" s="132"/>
      <c r="G884" s="132"/>
      <c r="H884" s="132"/>
      <c r="I884" s="132"/>
      <c r="J884" s="132"/>
      <c r="K884" s="132"/>
      <c r="L884" s="132"/>
      <c r="M884" s="132"/>
      <c r="N884" s="132"/>
      <c r="O884" s="132"/>
      <c r="P884" s="132"/>
      <c r="Q884" s="132"/>
      <c r="R884" s="132"/>
      <c r="S884" s="132"/>
      <c r="T884" s="132"/>
      <c r="U884" s="132"/>
      <c r="V884" s="132"/>
      <c r="W884" s="132"/>
      <c r="X884" s="132"/>
    </row>
    <row r="885" spans="1:24" x14ac:dyDescent="0.2">
      <c r="A885" s="132"/>
      <c r="B885" s="133"/>
      <c r="C885" s="76"/>
      <c r="D885" s="132"/>
      <c r="E885" s="132"/>
      <c r="F885" s="132"/>
      <c r="G885" s="132"/>
      <c r="H885" s="132"/>
      <c r="I885" s="132"/>
      <c r="J885" s="132"/>
      <c r="K885" s="132"/>
      <c r="L885" s="132"/>
      <c r="M885" s="132"/>
      <c r="N885" s="132"/>
      <c r="O885" s="132"/>
      <c r="P885" s="132"/>
      <c r="Q885" s="132"/>
      <c r="R885" s="132"/>
      <c r="S885" s="132"/>
      <c r="T885" s="132"/>
      <c r="U885" s="132"/>
      <c r="V885" s="132"/>
      <c r="W885" s="132"/>
      <c r="X885" s="132"/>
    </row>
    <row r="886" spans="1:24" x14ac:dyDescent="0.2">
      <c r="A886" s="132"/>
      <c r="B886" s="133"/>
      <c r="C886" s="76"/>
      <c r="D886" s="132"/>
      <c r="E886" s="132"/>
      <c r="F886" s="132"/>
      <c r="G886" s="132"/>
      <c r="H886" s="132"/>
      <c r="I886" s="132"/>
      <c r="J886" s="132"/>
      <c r="K886" s="132"/>
      <c r="L886" s="132"/>
      <c r="M886" s="132"/>
      <c r="N886" s="132"/>
      <c r="O886" s="132"/>
      <c r="P886" s="132"/>
      <c r="Q886" s="132"/>
      <c r="R886" s="132"/>
      <c r="S886" s="132"/>
      <c r="T886" s="132"/>
      <c r="U886" s="132"/>
      <c r="V886" s="132"/>
      <c r="W886" s="132"/>
      <c r="X886" s="132"/>
    </row>
    <row r="887" spans="1:24" x14ac:dyDescent="0.2">
      <c r="A887" s="132"/>
      <c r="B887" s="133"/>
      <c r="C887" s="76"/>
      <c r="D887" s="132"/>
      <c r="E887" s="132"/>
      <c r="F887" s="132"/>
      <c r="G887" s="132"/>
      <c r="H887" s="132"/>
      <c r="I887" s="132"/>
      <c r="J887" s="132"/>
      <c r="K887" s="132"/>
      <c r="L887" s="132"/>
      <c r="M887" s="132"/>
      <c r="N887" s="132"/>
      <c r="O887" s="132"/>
      <c r="P887" s="132"/>
      <c r="Q887" s="132"/>
      <c r="R887" s="132"/>
      <c r="S887" s="132"/>
      <c r="T887" s="132"/>
      <c r="U887" s="132"/>
      <c r="V887" s="132"/>
      <c r="W887" s="132"/>
      <c r="X887" s="132"/>
    </row>
    <row r="888" spans="1:24" x14ac:dyDescent="0.2">
      <c r="A888" s="132"/>
      <c r="B888" s="133"/>
      <c r="C888" s="76"/>
      <c r="D888" s="132"/>
      <c r="E888" s="132"/>
      <c r="F888" s="132"/>
      <c r="G888" s="132"/>
      <c r="H888" s="132"/>
      <c r="I888" s="132"/>
      <c r="J888" s="132"/>
      <c r="K888" s="132"/>
      <c r="L888" s="132"/>
      <c r="M888" s="132"/>
      <c r="N888" s="132"/>
      <c r="O888" s="132"/>
      <c r="P888" s="132"/>
      <c r="Q888" s="132"/>
      <c r="R888" s="132"/>
      <c r="S888" s="132"/>
      <c r="T888" s="132"/>
      <c r="U888" s="132"/>
      <c r="V888" s="132"/>
      <c r="W888" s="132"/>
      <c r="X888" s="132"/>
    </row>
    <row r="889" spans="1:24" x14ac:dyDescent="0.2">
      <c r="A889" s="132"/>
      <c r="B889" s="133"/>
      <c r="C889" s="76"/>
      <c r="D889" s="132"/>
      <c r="E889" s="132"/>
      <c r="F889" s="132"/>
      <c r="G889" s="132"/>
      <c r="H889" s="132"/>
      <c r="I889" s="132"/>
      <c r="J889" s="132"/>
      <c r="K889" s="132"/>
      <c r="L889" s="132"/>
      <c r="M889" s="132"/>
      <c r="N889" s="132"/>
      <c r="O889" s="132"/>
      <c r="P889" s="132"/>
      <c r="Q889" s="132"/>
      <c r="R889" s="132"/>
      <c r="S889" s="132"/>
      <c r="T889" s="132"/>
      <c r="U889" s="132"/>
      <c r="V889" s="132"/>
      <c r="W889" s="132"/>
      <c r="X889" s="132"/>
    </row>
    <row r="890" spans="1:24" x14ac:dyDescent="0.2">
      <c r="A890" s="132"/>
      <c r="B890" s="133"/>
      <c r="C890" s="76"/>
      <c r="D890" s="132"/>
      <c r="E890" s="132"/>
      <c r="F890" s="132"/>
      <c r="G890" s="132"/>
      <c r="H890" s="132"/>
      <c r="I890" s="132"/>
      <c r="J890" s="132"/>
      <c r="K890" s="132"/>
      <c r="L890" s="132"/>
      <c r="M890" s="132"/>
      <c r="N890" s="132"/>
      <c r="O890" s="132"/>
      <c r="P890" s="132"/>
      <c r="Q890" s="132"/>
      <c r="R890" s="132"/>
      <c r="S890" s="132"/>
      <c r="T890" s="132"/>
      <c r="U890" s="132"/>
      <c r="V890" s="132"/>
      <c r="W890" s="132"/>
      <c r="X890" s="132"/>
    </row>
    <row r="891" spans="1:24" x14ac:dyDescent="0.2">
      <c r="A891" s="132"/>
      <c r="B891" s="133"/>
      <c r="C891" s="76"/>
      <c r="D891" s="132"/>
      <c r="E891" s="132"/>
      <c r="F891" s="132"/>
      <c r="G891" s="132"/>
      <c r="H891" s="132"/>
      <c r="I891" s="132"/>
      <c r="J891" s="132"/>
      <c r="K891" s="132"/>
      <c r="L891" s="132"/>
      <c r="M891" s="132"/>
      <c r="N891" s="132"/>
      <c r="O891" s="132"/>
      <c r="P891" s="132"/>
      <c r="Q891" s="132"/>
      <c r="R891" s="132"/>
      <c r="S891" s="132"/>
      <c r="T891" s="132"/>
      <c r="U891" s="132"/>
      <c r="V891" s="132"/>
      <c r="W891" s="132"/>
      <c r="X891" s="132"/>
    </row>
    <row r="892" spans="1:24" x14ac:dyDescent="0.2">
      <c r="A892" s="132"/>
      <c r="B892" s="133"/>
      <c r="C892" s="76"/>
      <c r="D892" s="132"/>
      <c r="E892" s="132"/>
      <c r="F892" s="132"/>
      <c r="G892" s="132"/>
      <c r="H892" s="132"/>
      <c r="I892" s="132"/>
      <c r="J892" s="132"/>
      <c r="K892" s="132"/>
      <c r="L892" s="132"/>
      <c r="M892" s="132"/>
      <c r="N892" s="132"/>
      <c r="O892" s="132"/>
      <c r="P892" s="132"/>
      <c r="Q892" s="132"/>
      <c r="R892" s="132"/>
      <c r="S892" s="132"/>
      <c r="T892" s="132"/>
      <c r="U892" s="132"/>
      <c r="V892" s="132"/>
      <c r="W892" s="132"/>
      <c r="X892" s="132"/>
    </row>
    <row r="893" spans="1:24" x14ac:dyDescent="0.2">
      <c r="A893" s="132"/>
      <c r="B893" s="133"/>
      <c r="C893" s="76"/>
      <c r="D893" s="132"/>
      <c r="E893" s="132"/>
      <c r="F893" s="132"/>
      <c r="G893" s="132"/>
      <c r="H893" s="132"/>
      <c r="I893" s="132"/>
      <c r="J893" s="132"/>
      <c r="K893" s="132"/>
      <c r="L893" s="132"/>
      <c r="M893" s="132"/>
      <c r="N893" s="132"/>
      <c r="O893" s="132"/>
      <c r="P893" s="132"/>
      <c r="Q893" s="132"/>
      <c r="R893" s="132"/>
      <c r="S893" s="132"/>
      <c r="T893" s="132"/>
      <c r="U893" s="132"/>
      <c r="V893" s="132"/>
      <c r="W893" s="132"/>
      <c r="X893" s="132"/>
    </row>
    <row r="894" spans="1:24" x14ac:dyDescent="0.2">
      <c r="A894" s="132"/>
      <c r="B894" s="133"/>
      <c r="C894" s="76"/>
      <c r="D894" s="132"/>
      <c r="E894" s="132"/>
      <c r="F894" s="132"/>
      <c r="G894" s="132"/>
      <c r="H894" s="132"/>
      <c r="I894" s="132"/>
      <c r="J894" s="132"/>
      <c r="K894" s="132"/>
      <c r="L894" s="132"/>
      <c r="M894" s="132"/>
      <c r="N894" s="132"/>
      <c r="O894" s="132"/>
      <c r="P894" s="132"/>
      <c r="Q894" s="132"/>
      <c r="R894" s="132"/>
      <c r="S894" s="132"/>
      <c r="T894" s="132"/>
      <c r="U894" s="132"/>
      <c r="V894" s="132"/>
      <c r="W894" s="132"/>
      <c r="X894" s="132"/>
    </row>
    <row r="895" spans="1:24" x14ac:dyDescent="0.2">
      <c r="A895" s="132"/>
      <c r="B895" s="133"/>
      <c r="C895" s="76"/>
      <c r="D895" s="132"/>
      <c r="E895" s="132"/>
      <c r="F895" s="132"/>
      <c r="G895" s="132"/>
      <c r="H895" s="132"/>
      <c r="I895" s="132"/>
      <c r="J895" s="132"/>
      <c r="K895" s="132"/>
      <c r="L895" s="132"/>
      <c r="M895" s="132"/>
      <c r="N895" s="132"/>
      <c r="O895" s="132"/>
      <c r="P895" s="132"/>
      <c r="Q895" s="132"/>
      <c r="R895" s="132"/>
      <c r="S895" s="132"/>
      <c r="T895" s="132"/>
      <c r="U895" s="132"/>
      <c r="V895" s="132"/>
      <c r="W895" s="132"/>
      <c r="X895" s="132"/>
    </row>
    <row r="896" spans="1:24" x14ac:dyDescent="0.2">
      <c r="A896" s="132"/>
      <c r="B896" s="133"/>
      <c r="C896" s="76"/>
      <c r="D896" s="132"/>
      <c r="E896" s="132"/>
      <c r="F896" s="132"/>
      <c r="G896" s="132"/>
      <c r="H896" s="132"/>
      <c r="I896" s="132"/>
      <c r="J896" s="132"/>
      <c r="K896" s="132"/>
      <c r="L896" s="132"/>
      <c r="M896" s="132"/>
      <c r="N896" s="132"/>
      <c r="O896" s="132"/>
      <c r="P896" s="132"/>
      <c r="Q896" s="132"/>
      <c r="R896" s="132"/>
      <c r="S896" s="132"/>
      <c r="T896" s="132"/>
      <c r="U896" s="132"/>
      <c r="V896" s="132"/>
      <c r="W896" s="132"/>
      <c r="X896" s="132"/>
    </row>
    <row r="897" spans="1:24" x14ac:dyDescent="0.2">
      <c r="A897" s="132"/>
      <c r="B897" s="133"/>
      <c r="C897" s="76"/>
      <c r="D897" s="132"/>
      <c r="E897" s="132"/>
      <c r="F897" s="132"/>
      <c r="G897" s="132"/>
      <c r="H897" s="132"/>
      <c r="I897" s="132"/>
      <c r="J897" s="132"/>
      <c r="K897" s="132"/>
      <c r="L897" s="132"/>
      <c r="M897" s="132"/>
      <c r="N897" s="132"/>
      <c r="O897" s="132"/>
      <c r="P897" s="132"/>
      <c r="Q897" s="132"/>
      <c r="R897" s="132"/>
      <c r="S897" s="132"/>
      <c r="T897" s="132"/>
      <c r="U897" s="132"/>
      <c r="V897" s="132"/>
      <c r="W897" s="132"/>
      <c r="X897" s="132"/>
    </row>
    <row r="898" spans="1:24" x14ac:dyDescent="0.2">
      <c r="A898" s="132"/>
      <c r="B898" s="133"/>
      <c r="C898" s="76"/>
      <c r="D898" s="132"/>
      <c r="E898" s="132"/>
      <c r="F898" s="132"/>
      <c r="G898" s="132"/>
      <c r="H898" s="132"/>
      <c r="I898" s="132"/>
      <c r="J898" s="132"/>
      <c r="K898" s="132"/>
      <c r="L898" s="132"/>
      <c r="M898" s="132"/>
      <c r="N898" s="132"/>
      <c r="O898" s="132"/>
      <c r="P898" s="132"/>
      <c r="Q898" s="132"/>
      <c r="R898" s="132"/>
      <c r="S898" s="132"/>
      <c r="T898" s="132"/>
      <c r="U898" s="132"/>
      <c r="V898" s="132"/>
      <c r="W898" s="132"/>
      <c r="X898" s="132"/>
    </row>
    <row r="899" spans="1:24" x14ac:dyDescent="0.2">
      <c r="A899" s="132"/>
      <c r="B899" s="133"/>
      <c r="C899" s="76"/>
      <c r="D899" s="132"/>
      <c r="E899" s="132"/>
      <c r="F899" s="132"/>
      <c r="G899" s="132"/>
      <c r="H899" s="132"/>
      <c r="I899" s="132"/>
      <c r="J899" s="132"/>
      <c r="K899" s="132"/>
      <c r="L899" s="132"/>
      <c r="M899" s="132"/>
      <c r="N899" s="132"/>
      <c r="O899" s="132"/>
      <c r="P899" s="132"/>
      <c r="Q899" s="132"/>
      <c r="R899" s="132"/>
      <c r="S899" s="132"/>
      <c r="T899" s="132"/>
      <c r="U899" s="132"/>
      <c r="V899" s="132"/>
      <c r="W899" s="132"/>
      <c r="X899" s="132"/>
    </row>
    <row r="900" spans="1:24" x14ac:dyDescent="0.2">
      <c r="A900" s="132"/>
      <c r="B900" s="133"/>
      <c r="C900" s="76"/>
      <c r="D900" s="132"/>
      <c r="E900" s="132"/>
      <c r="F900" s="132"/>
      <c r="G900" s="132"/>
      <c r="H900" s="132"/>
      <c r="I900" s="132"/>
      <c r="J900" s="132"/>
      <c r="K900" s="132"/>
      <c r="L900" s="132"/>
      <c r="M900" s="132"/>
      <c r="N900" s="132"/>
      <c r="O900" s="132"/>
      <c r="P900" s="132"/>
      <c r="Q900" s="132"/>
      <c r="R900" s="132"/>
      <c r="S900" s="132"/>
      <c r="T900" s="132"/>
      <c r="U900" s="132"/>
      <c r="V900" s="132"/>
      <c r="W900" s="132"/>
      <c r="X900" s="132"/>
    </row>
    <row r="901" spans="1:24" x14ac:dyDescent="0.2">
      <c r="A901" s="132"/>
      <c r="B901" s="133"/>
      <c r="C901" s="76"/>
      <c r="D901" s="132"/>
      <c r="E901" s="132"/>
      <c r="F901" s="132"/>
      <c r="G901" s="132"/>
      <c r="H901" s="132"/>
      <c r="I901" s="132"/>
      <c r="J901" s="132"/>
      <c r="K901" s="132"/>
      <c r="L901" s="132"/>
      <c r="M901" s="132"/>
      <c r="N901" s="132"/>
      <c r="O901" s="132"/>
      <c r="P901" s="132"/>
      <c r="Q901" s="132"/>
      <c r="R901" s="132"/>
      <c r="S901" s="132"/>
      <c r="T901" s="132"/>
      <c r="U901" s="132"/>
      <c r="V901" s="132"/>
      <c r="W901" s="132"/>
      <c r="X901" s="132"/>
    </row>
    <row r="902" spans="1:24" x14ac:dyDescent="0.2">
      <c r="A902" s="132"/>
      <c r="B902" s="133"/>
      <c r="C902" s="76"/>
      <c r="D902" s="132"/>
      <c r="E902" s="132"/>
      <c r="F902" s="132"/>
      <c r="G902" s="132"/>
      <c r="H902" s="132"/>
      <c r="I902" s="132"/>
      <c r="J902" s="132"/>
      <c r="K902" s="132"/>
      <c r="L902" s="132"/>
      <c r="M902" s="132"/>
      <c r="N902" s="132"/>
      <c r="O902" s="132"/>
      <c r="P902" s="132"/>
      <c r="Q902" s="132"/>
      <c r="R902" s="132"/>
      <c r="S902" s="132"/>
      <c r="T902" s="132"/>
      <c r="U902" s="132"/>
      <c r="V902" s="132"/>
      <c r="W902" s="132"/>
      <c r="X902" s="132"/>
    </row>
    <row r="903" spans="1:24" x14ac:dyDescent="0.2">
      <c r="A903" s="132"/>
      <c r="B903" s="133"/>
      <c r="C903" s="76"/>
      <c r="D903" s="132"/>
      <c r="E903" s="132"/>
      <c r="F903" s="132"/>
      <c r="G903" s="132"/>
      <c r="H903" s="132"/>
      <c r="I903" s="132"/>
      <c r="J903" s="132"/>
      <c r="K903" s="132"/>
      <c r="L903" s="132"/>
      <c r="M903" s="132"/>
      <c r="N903" s="132"/>
      <c r="O903" s="132"/>
      <c r="P903" s="132"/>
      <c r="Q903" s="132"/>
      <c r="R903" s="132"/>
      <c r="S903" s="132"/>
      <c r="T903" s="132"/>
      <c r="U903" s="132"/>
      <c r="V903" s="132"/>
      <c r="W903" s="132"/>
      <c r="X903" s="132"/>
    </row>
    <row r="904" spans="1:24" x14ac:dyDescent="0.2">
      <c r="A904" s="132"/>
      <c r="B904" s="133"/>
      <c r="C904" s="76"/>
      <c r="D904" s="132"/>
      <c r="E904" s="132"/>
      <c r="F904" s="132"/>
      <c r="G904" s="132"/>
      <c r="H904" s="132"/>
      <c r="I904" s="132"/>
      <c r="J904" s="132"/>
      <c r="K904" s="132"/>
      <c r="L904" s="132"/>
      <c r="M904" s="132"/>
      <c r="N904" s="132"/>
      <c r="O904" s="132"/>
      <c r="P904" s="132"/>
      <c r="Q904" s="132"/>
      <c r="R904" s="132"/>
      <c r="S904" s="132"/>
      <c r="T904" s="132"/>
      <c r="U904" s="132"/>
      <c r="V904" s="132"/>
      <c r="W904" s="132"/>
      <c r="X904" s="132"/>
    </row>
    <row r="905" spans="1:24" x14ac:dyDescent="0.2">
      <c r="A905" s="132"/>
      <c r="B905" s="133"/>
      <c r="C905" s="76"/>
      <c r="D905" s="132"/>
      <c r="E905" s="132"/>
      <c r="F905" s="132"/>
      <c r="G905" s="132"/>
      <c r="H905" s="132"/>
      <c r="I905" s="132"/>
      <c r="J905" s="132"/>
      <c r="K905" s="132"/>
      <c r="L905" s="132"/>
      <c r="M905" s="132"/>
      <c r="N905" s="132"/>
      <c r="O905" s="132"/>
      <c r="P905" s="132"/>
      <c r="Q905" s="132"/>
      <c r="R905" s="132"/>
      <c r="S905" s="132"/>
      <c r="T905" s="132"/>
      <c r="U905" s="132"/>
      <c r="V905" s="132"/>
      <c r="W905" s="132"/>
      <c r="X905" s="132"/>
    </row>
    <row r="906" spans="1:24" x14ac:dyDescent="0.2">
      <c r="A906" s="132"/>
      <c r="B906" s="133"/>
      <c r="C906" s="76"/>
      <c r="D906" s="132"/>
      <c r="E906" s="132"/>
      <c r="F906" s="132"/>
      <c r="G906" s="132"/>
      <c r="H906" s="132"/>
      <c r="I906" s="132"/>
      <c r="J906" s="132"/>
      <c r="K906" s="132"/>
      <c r="L906" s="132"/>
      <c r="M906" s="132"/>
      <c r="N906" s="132"/>
      <c r="O906" s="132"/>
      <c r="P906" s="132"/>
      <c r="Q906" s="132"/>
      <c r="R906" s="132"/>
      <c r="S906" s="132"/>
      <c r="T906" s="132"/>
      <c r="U906" s="132"/>
      <c r="V906" s="132"/>
      <c r="W906" s="132"/>
      <c r="X906" s="132"/>
    </row>
    <row r="907" spans="1:24" x14ac:dyDescent="0.2">
      <c r="A907" s="132"/>
      <c r="B907" s="133"/>
      <c r="C907" s="76"/>
      <c r="D907" s="132"/>
      <c r="E907" s="132"/>
      <c r="F907" s="132"/>
      <c r="G907" s="132"/>
      <c r="H907" s="132"/>
      <c r="I907" s="132"/>
      <c r="J907" s="132"/>
      <c r="K907" s="132"/>
      <c r="L907" s="132"/>
      <c r="M907" s="132"/>
      <c r="N907" s="132"/>
      <c r="O907" s="132"/>
      <c r="P907" s="132"/>
      <c r="Q907" s="132"/>
      <c r="R907" s="132"/>
      <c r="S907" s="132"/>
      <c r="T907" s="132"/>
      <c r="U907" s="132"/>
      <c r="V907" s="132"/>
      <c r="W907" s="132"/>
      <c r="X907" s="132"/>
    </row>
    <row r="908" spans="1:24" x14ac:dyDescent="0.2">
      <c r="A908" s="132"/>
      <c r="B908" s="133"/>
      <c r="C908" s="76"/>
      <c r="D908" s="132"/>
      <c r="E908" s="132"/>
      <c r="F908" s="132"/>
      <c r="G908" s="132"/>
      <c r="H908" s="132"/>
      <c r="I908" s="132"/>
      <c r="J908" s="132"/>
      <c r="K908" s="132"/>
      <c r="L908" s="132"/>
      <c r="M908" s="132"/>
      <c r="N908" s="132"/>
      <c r="O908" s="132"/>
      <c r="P908" s="132"/>
      <c r="Q908" s="132"/>
      <c r="R908" s="132"/>
      <c r="S908" s="132"/>
      <c r="T908" s="132"/>
      <c r="U908" s="132"/>
      <c r="V908" s="132"/>
      <c r="W908" s="132"/>
      <c r="X908" s="132"/>
    </row>
    <row r="909" spans="1:24" x14ac:dyDescent="0.2">
      <c r="A909" s="132"/>
      <c r="B909" s="133"/>
      <c r="C909" s="76"/>
      <c r="D909" s="132"/>
      <c r="E909" s="132"/>
      <c r="F909" s="132"/>
      <c r="G909" s="132"/>
      <c r="H909" s="132"/>
      <c r="I909" s="132"/>
      <c r="J909" s="132"/>
      <c r="K909" s="132"/>
      <c r="L909" s="132"/>
      <c r="M909" s="132"/>
      <c r="N909" s="132"/>
      <c r="O909" s="132"/>
      <c r="P909" s="132"/>
      <c r="Q909" s="132"/>
      <c r="R909" s="132"/>
      <c r="S909" s="132"/>
      <c r="T909" s="132"/>
      <c r="U909" s="132"/>
      <c r="V909" s="132"/>
      <c r="W909" s="132"/>
      <c r="X909" s="132"/>
    </row>
    <row r="910" spans="1:24" x14ac:dyDescent="0.2">
      <c r="A910" s="132"/>
      <c r="B910" s="133"/>
      <c r="C910" s="76"/>
      <c r="D910" s="132"/>
      <c r="E910" s="132"/>
      <c r="F910" s="132"/>
      <c r="G910" s="132"/>
      <c r="H910" s="132"/>
      <c r="I910" s="132"/>
      <c r="J910" s="132"/>
      <c r="K910" s="132"/>
      <c r="L910" s="132"/>
      <c r="M910" s="132"/>
      <c r="N910" s="132"/>
      <c r="O910" s="132"/>
      <c r="P910" s="132"/>
      <c r="Q910" s="132"/>
      <c r="R910" s="132"/>
      <c r="S910" s="132"/>
      <c r="T910" s="132"/>
      <c r="U910" s="132"/>
      <c r="V910" s="132"/>
      <c r="W910" s="132"/>
      <c r="X910" s="132"/>
    </row>
    <row r="911" spans="1:24" x14ac:dyDescent="0.2">
      <c r="A911" s="132"/>
      <c r="B911" s="133"/>
      <c r="C911" s="76"/>
      <c r="D911" s="132"/>
      <c r="E911" s="132"/>
      <c r="F911" s="132"/>
      <c r="G911" s="132"/>
      <c r="H911" s="132"/>
      <c r="I911" s="132"/>
      <c r="J911" s="132"/>
      <c r="K911" s="132"/>
      <c r="L911" s="132"/>
      <c r="M911" s="132"/>
      <c r="N911" s="132"/>
      <c r="O911" s="132"/>
      <c r="P911" s="132"/>
      <c r="Q911" s="132"/>
      <c r="R911" s="132"/>
      <c r="S911" s="132"/>
      <c r="T911" s="132"/>
      <c r="U911" s="132"/>
      <c r="V911" s="132"/>
      <c r="W911" s="132"/>
      <c r="X911" s="132"/>
    </row>
    <row r="912" spans="1:24" x14ac:dyDescent="0.2">
      <c r="A912" s="132"/>
      <c r="B912" s="133"/>
      <c r="C912" s="76"/>
      <c r="D912" s="132"/>
      <c r="E912" s="132"/>
      <c r="F912" s="132"/>
      <c r="G912" s="132"/>
      <c r="H912" s="132"/>
      <c r="I912" s="132"/>
      <c r="J912" s="132"/>
      <c r="K912" s="132"/>
      <c r="L912" s="132"/>
      <c r="M912" s="132"/>
      <c r="N912" s="132"/>
      <c r="O912" s="132"/>
      <c r="P912" s="132"/>
      <c r="Q912" s="132"/>
      <c r="R912" s="132"/>
      <c r="S912" s="132"/>
      <c r="T912" s="132"/>
      <c r="U912" s="132"/>
      <c r="V912" s="132"/>
      <c r="W912" s="132"/>
      <c r="X912" s="132"/>
    </row>
    <row r="913" spans="1:24" x14ac:dyDescent="0.2">
      <c r="A913" s="132"/>
      <c r="B913" s="133"/>
      <c r="C913" s="76"/>
      <c r="D913" s="132"/>
      <c r="E913" s="132"/>
      <c r="F913" s="132"/>
      <c r="G913" s="132"/>
      <c r="H913" s="132"/>
      <c r="I913" s="132"/>
      <c r="J913" s="132"/>
      <c r="K913" s="132"/>
      <c r="L913" s="132"/>
      <c r="M913" s="132"/>
      <c r="N913" s="132"/>
      <c r="O913" s="132"/>
      <c r="P913" s="132"/>
      <c r="Q913" s="132"/>
      <c r="R913" s="132"/>
      <c r="S913" s="132"/>
      <c r="T913" s="132"/>
      <c r="U913" s="132"/>
      <c r="V913" s="132"/>
      <c r="W913" s="132"/>
      <c r="X913" s="132"/>
    </row>
    <row r="914" spans="1:24" x14ac:dyDescent="0.2">
      <c r="A914" s="132"/>
      <c r="B914" s="133"/>
      <c r="C914" s="76"/>
      <c r="D914" s="132"/>
      <c r="E914" s="132"/>
      <c r="F914" s="132"/>
      <c r="G914" s="132"/>
      <c r="H914" s="132"/>
      <c r="I914" s="132"/>
      <c r="J914" s="132"/>
      <c r="K914" s="132"/>
      <c r="L914" s="132"/>
      <c r="M914" s="132"/>
      <c r="N914" s="132"/>
      <c r="O914" s="132"/>
      <c r="P914" s="132"/>
      <c r="Q914" s="132"/>
      <c r="R914" s="132"/>
      <c r="S914" s="132"/>
      <c r="T914" s="132"/>
      <c r="U914" s="132"/>
      <c r="V914" s="132"/>
      <c r="W914" s="132"/>
      <c r="X914" s="132"/>
    </row>
    <row r="915" spans="1:24" x14ac:dyDescent="0.2">
      <c r="A915" s="132"/>
      <c r="B915" s="133"/>
      <c r="C915" s="76"/>
      <c r="D915" s="132"/>
      <c r="E915" s="132"/>
      <c r="F915" s="132"/>
      <c r="G915" s="132"/>
      <c r="H915" s="132"/>
      <c r="I915" s="132"/>
      <c r="J915" s="132"/>
      <c r="K915" s="132"/>
      <c r="L915" s="132"/>
      <c r="M915" s="132"/>
      <c r="N915" s="132"/>
      <c r="O915" s="132"/>
      <c r="P915" s="132"/>
      <c r="Q915" s="132"/>
      <c r="R915" s="132"/>
      <c r="S915" s="132"/>
      <c r="T915" s="132"/>
      <c r="U915" s="132"/>
      <c r="V915" s="132"/>
      <c r="W915" s="132"/>
      <c r="X915" s="132"/>
    </row>
    <row r="916" spans="1:24" x14ac:dyDescent="0.2">
      <c r="A916" s="132"/>
      <c r="B916" s="133"/>
      <c r="C916" s="76"/>
      <c r="D916" s="132"/>
      <c r="E916" s="132"/>
      <c r="F916" s="132"/>
      <c r="G916" s="132"/>
      <c r="H916" s="132"/>
      <c r="I916" s="132"/>
      <c r="J916" s="132"/>
      <c r="K916" s="132"/>
      <c r="L916" s="132"/>
      <c r="M916" s="132"/>
      <c r="N916" s="132"/>
      <c r="O916" s="132"/>
      <c r="P916" s="132"/>
      <c r="Q916" s="132"/>
      <c r="R916" s="132"/>
      <c r="S916" s="132"/>
      <c r="T916" s="132"/>
      <c r="U916" s="132"/>
      <c r="V916" s="132"/>
      <c r="W916" s="132"/>
      <c r="X916" s="132"/>
    </row>
    <row r="917" spans="1:24" x14ac:dyDescent="0.2">
      <c r="A917" s="132"/>
      <c r="B917" s="133"/>
      <c r="C917" s="76"/>
      <c r="D917" s="132"/>
      <c r="E917" s="132"/>
      <c r="F917" s="132"/>
      <c r="G917" s="132"/>
      <c r="H917" s="132"/>
      <c r="I917" s="132"/>
      <c r="J917" s="132"/>
      <c r="K917" s="132"/>
      <c r="L917" s="132"/>
      <c r="M917" s="132"/>
      <c r="N917" s="132"/>
      <c r="O917" s="132"/>
      <c r="P917" s="132"/>
      <c r="Q917" s="132"/>
      <c r="R917" s="132"/>
      <c r="S917" s="132"/>
      <c r="T917" s="132"/>
      <c r="U917" s="132"/>
      <c r="V917" s="132"/>
      <c r="W917" s="132"/>
      <c r="X917" s="132"/>
    </row>
    <row r="918" spans="1:24" x14ac:dyDescent="0.2">
      <c r="A918" s="132"/>
      <c r="B918" s="133"/>
      <c r="C918" s="76"/>
      <c r="D918" s="132"/>
      <c r="E918" s="132"/>
      <c r="F918" s="132"/>
      <c r="G918" s="132"/>
      <c r="H918" s="132"/>
      <c r="I918" s="132"/>
      <c r="J918" s="132"/>
      <c r="K918" s="132"/>
      <c r="L918" s="132"/>
      <c r="M918" s="132"/>
      <c r="N918" s="132"/>
      <c r="O918" s="132"/>
      <c r="P918" s="132"/>
      <c r="Q918" s="132"/>
      <c r="R918" s="132"/>
      <c r="S918" s="132"/>
      <c r="T918" s="132"/>
      <c r="U918" s="132"/>
      <c r="V918" s="132"/>
      <c r="W918" s="132"/>
      <c r="X918" s="132"/>
    </row>
    <row r="919" spans="1:24" x14ac:dyDescent="0.2">
      <c r="A919" s="132"/>
      <c r="B919" s="133"/>
      <c r="C919" s="76"/>
      <c r="D919" s="132"/>
      <c r="E919" s="132"/>
      <c r="F919" s="132"/>
      <c r="G919" s="132"/>
      <c r="H919" s="132"/>
      <c r="I919" s="132"/>
      <c r="J919" s="132"/>
      <c r="K919" s="132"/>
      <c r="L919" s="132"/>
      <c r="M919" s="132"/>
      <c r="N919" s="132"/>
      <c r="O919" s="132"/>
      <c r="P919" s="132"/>
      <c r="Q919" s="132"/>
      <c r="R919" s="132"/>
      <c r="S919" s="132"/>
      <c r="T919" s="132"/>
      <c r="U919" s="132"/>
      <c r="V919" s="132"/>
      <c r="W919" s="132"/>
      <c r="X919" s="132"/>
    </row>
    <row r="920" spans="1:24" x14ac:dyDescent="0.2">
      <c r="A920" s="132"/>
      <c r="B920" s="133"/>
      <c r="C920" s="76"/>
      <c r="D920" s="132"/>
      <c r="E920" s="132"/>
      <c r="F920" s="132"/>
      <c r="G920" s="132"/>
      <c r="H920" s="132"/>
      <c r="I920" s="132"/>
      <c r="J920" s="132"/>
      <c r="K920" s="132"/>
      <c r="L920" s="132"/>
      <c r="M920" s="132"/>
      <c r="N920" s="132"/>
      <c r="O920" s="132"/>
      <c r="P920" s="132"/>
      <c r="Q920" s="132"/>
      <c r="R920" s="132"/>
      <c r="S920" s="132"/>
      <c r="T920" s="132"/>
      <c r="U920" s="132"/>
      <c r="V920" s="132"/>
      <c r="W920" s="132"/>
      <c r="X920" s="132"/>
    </row>
    <row r="921" spans="1:24" x14ac:dyDescent="0.2">
      <c r="A921" s="132"/>
      <c r="B921" s="133"/>
      <c r="C921" s="76"/>
      <c r="D921" s="132"/>
      <c r="E921" s="132"/>
      <c r="F921" s="132"/>
      <c r="G921" s="132"/>
      <c r="H921" s="132"/>
      <c r="I921" s="132"/>
      <c r="J921" s="132"/>
      <c r="K921" s="132"/>
      <c r="L921" s="132"/>
      <c r="M921" s="132"/>
      <c r="N921" s="132"/>
      <c r="O921" s="132"/>
      <c r="P921" s="132"/>
      <c r="Q921" s="132"/>
      <c r="R921" s="132"/>
      <c r="S921" s="132"/>
      <c r="T921" s="132"/>
      <c r="U921" s="132"/>
      <c r="V921" s="132"/>
      <c r="W921" s="132"/>
      <c r="X921" s="132"/>
    </row>
    <row r="922" spans="1:24" x14ac:dyDescent="0.2">
      <c r="A922" s="132"/>
      <c r="B922" s="133"/>
      <c r="C922" s="76"/>
      <c r="D922" s="132"/>
      <c r="E922" s="132"/>
      <c r="F922" s="132"/>
      <c r="G922" s="132"/>
      <c r="H922" s="132"/>
      <c r="I922" s="132"/>
      <c r="J922" s="132"/>
      <c r="K922" s="132"/>
      <c r="L922" s="132"/>
      <c r="M922" s="132"/>
      <c r="N922" s="132"/>
      <c r="O922" s="132"/>
      <c r="P922" s="132"/>
      <c r="Q922" s="132"/>
      <c r="R922" s="132"/>
      <c r="S922" s="132"/>
      <c r="T922" s="132"/>
      <c r="U922" s="132"/>
      <c r="V922" s="132"/>
      <c r="W922" s="132"/>
      <c r="X922" s="132"/>
    </row>
    <row r="923" spans="1:24" x14ac:dyDescent="0.2">
      <c r="A923" s="132"/>
      <c r="B923" s="133"/>
      <c r="C923" s="76"/>
      <c r="D923" s="132"/>
      <c r="E923" s="132"/>
      <c r="F923" s="132"/>
      <c r="G923" s="132"/>
      <c r="H923" s="132"/>
      <c r="I923" s="132"/>
      <c r="J923" s="132"/>
      <c r="K923" s="132"/>
      <c r="L923" s="132"/>
      <c r="M923" s="132"/>
      <c r="N923" s="132"/>
      <c r="O923" s="132"/>
      <c r="P923" s="132"/>
      <c r="Q923" s="132"/>
      <c r="R923" s="132"/>
      <c r="S923" s="132"/>
      <c r="T923" s="132"/>
      <c r="U923" s="132"/>
      <c r="V923" s="132"/>
      <c r="W923" s="132"/>
      <c r="X923" s="132"/>
    </row>
    <row r="924" spans="1:24" x14ac:dyDescent="0.2">
      <c r="A924" s="132"/>
      <c r="B924" s="133"/>
      <c r="C924" s="76"/>
      <c r="D924" s="132"/>
      <c r="E924" s="132"/>
      <c r="F924" s="132"/>
      <c r="G924" s="132"/>
      <c r="H924" s="132"/>
      <c r="I924" s="132"/>
      <c r="J924" s="132"/>
      <c r="K924" s="132"/>
      <c r="L924" s="132"/>
      <c r="M924" s="132"/>
      <c r="N924" s="132"/>
      <c r="O924" s="132"/>
      <c r="P924" s="132"/>
      <c r="Q924" s="132"/>
      <c r="R924" s="132"/>
      <c r="S924" s="132"/>
      <c r="T924" s="132"/>
      <c r="U924" s="132"/>
      <c r="V924" s="132"/>
      <c r="W924" s="132"/>
      <c r="X924" s="132"/>
    </row>
    <row r="925" spans="1:24" x14ac:dyDescent="0.2">
      <c r="A925" s="132"/>
      <c r="B925" s="133"/>
      <c r="C925" s="76"/>
      <c r="D925" s="132"/>
      <c r="E925" s="132"/>
      <c r="F925" s="132"/>
      <c r="G925" s="132"/>
      <c r="H925" s="132"/>
      <c r="I925" s="132"/>
      <c r="J925" s="132"/>
      <c r="K925" s="132"/>
      <c r="L925" s="132"/>
      <c r="M925" s="132"/>
      <c r="N925" s="132"/>
      <c r="O925" s="132"/>
      <c r="P925" s="132"/>
      <c r="Q925" s="132"/>
      <c r="R925" s="132"/>
      <c r="S925" s="132"/>
      <c r="T925" s="132"/>
      <c r="U925" s="132"/>
      <c r="V925" s="132"/>
      <c r="W925" s="132"/>
      <c r="X925" s="132"/>
    </row>
    <row r="926" spans="1:24" x14ac:dyDescent="0.2">
      <c r="A926" s="132"/>
      <c r="B926" s="133"/>
      <c r="C926" s="76"/>
      <c r="D926" s="132"/>
      <c r="E926" s="132"/>
      <c r="F926" s="132"/>
      <c r="G926" s="132"/>
      <c r="H926" s="132"/>
      <c r="I926" s="132"/>
      <c r="J926" s="132"/>
      <c r="K926" s="132"/>
      <c r="L926" s="132"/>
      <c r="M926" s="132"/>
      <c r="N926" s="132"/>
      <c r="O926" s="132"/>
      <c r="P926" s="132"/>
      <c r="Q926" s="132"/>
      <c r="R926" s="132"/>
      <c r="S926" s="132"/>
      <c r="T926" s="132"/>
      <c r="U926" s="132"/>
      <c r="V926" s="132"/>
      <c r="W926" s="132"/>
      <c r="X926" s="132"/>
    </row>
    <row r="927" spans="1:24" x14ac:dyDescent="0.2">
      <c r="A927" s="132"/>
      <c r="B927" s="133"/>
      <c r="C927" s="76"/>
      <c r="D927" s="132"/>
      <c r="E927" s="132"/>
      <c r="F927" s="132"/>
      <c r="G927" s="132"/>
      <c r="H927" s="132"/>
      <c r="I927" s="132"/>
      <c r="J927" s="132"/>
      <c r="K927" s="132"/>
      <c r="L927" s="132"/>
      <c r="M927" s="132"/>
      <c r="N927" s="132"/>
      <c r="O927" s="132"/>
      <c r="P927" s="132"/>
      <c r="Q927" s="132"/>
      <c r="R927" s="132"/>
      <c r="S927" s="132"/>
      <c r="T927" s="132"/>
      <c r="U927" s="132"/>
      <c r="V927" s="132"/>
      <c r="W927" s="132"/>
      <c r="X927" s="132"/>
    </row>
    <row r="928" spans="1:24" x14ac:dyDescent="0.2">
      <c r="A928" s="132"/>
      <c r="B928" s="133"/>
      <c r="C928" s="76"/>
      <c r="D928" s="132"/>
      <c r="E928" s="132"/>
      <c r="F928" s="132"/>
      <c r="G928" s="132"/>
      <c r="H928" s="132"/>
      <c r="I928" s="132"/>
      <c r="J928" s="132"/>
      <c r="K928" s="132"/>
      <c r="L928" s="132"/>
      <c r="M928" s="132"/>
      <c r="N928" s="132"/>
      <c r="O928" s="132"/>
      <c r="P928" s="132"/>
      <c r="Q928" s="132"/>
      <c r="R928" s="132"/>
      <c r="S928" s="132"/>
      <c r="T928" s="132"/>
      <c r="U928" s="132"/>
      <c r="V928" s="132"/>
      <c r="W928" s="132"/>
      <c r="X928" s="132"/>
    </row>
    <row r="929" spans="1:24" x14ac:dyDescent="0.2">
      <c r="A929" s="132"/>
      <c r="B929" s="133"/>
      <c r="C929" s="76"/>
      <c r="D929" s="132"/>
      <c r="E929" s="132"/>
      <c r="F929" s="132"/>
      <c r="G929" s="132"/>
      <c r="H929" s="132"/>
      <c r="I929" s="132"/>
      <c r="J929" s="132"/>
      <c r="K929" s="132"/>
      <c r="L929" s="132"/>
      <c r="M929" s="132"/>
      <c r="N929" s="132"/>
      <c r="O929" s="132"/>
      <c r="P929" s="132"/>
      <c r="Q929" s="132"/>
      <c r="R929" s="132"/>
      <c r="S929" s="132"/>
      <c r="T929" s="132"/>
      <c r="U929" s="132"/>
      <c r="V929" s="132"/>
      <c r="W929" s="132"/>
      <c r="X929" s="132"/>
    </row>
    <row r="930" spans="1:24" x14ac:dyDescent="0.2">
      <c r="A930" s="132"/>
      <c r="B930" s="133"/>
      <c r="C930" s="76"/>
      <c r="D930" s="132"/>
      <c r="E930" s="132"/>
      <c r="F930" s="132"/>
      <c r="G930" s="132"/>
      <c r="H930" s="132"/>
      <c r="I930" s="132"/>
      <c r="J930" s="132"/>
      <c r="K930" s="132"/>
      <c r="L930" s="132"/>
      <c r="M930" s="132"/>
      <c r="N930" s="132"/>
      <c r="O930" s="132"/>
      <c r="P930" s="132"/>
      <c r="Q930" s="132"/>
      <c r="R930" s="132"/>
      <c r="S930" s="132"/>
      <c r="T930" s="132"/>
      <c r="U930" s="132"/>
      <c r="V930" s="132"/>
      <c r="W930" s="132"/>
      <c r="X930" s="132"/>
    </row>
    <row r="931" spans="1:24" x14ac:dyDescent="0.2">
      <c r="A931" s="132"/>
      <c r="B931" s="133"/>
      <c r="C931" s="76"/>
      <c r="D931" s="132"/>
      <c r="E931" s="132"/>
      <c r="F931" s="132"/>
      <c r="G931" s="132"/>
      <c r="H931" s="132"/>
      <c r="I931" s="132"/>
      <c r="J931" s="132"/>
      <c r="K931" s="132"/>
      <c r="L931" s="132"/>
      <c r="M931" s="132"/>
      <c r="N931" s="132"/>
      <c r="O931" s="132"/>
      <c r="P931" s="132"/>
      <c r="Q931" s="132"/>
      <c r="R931" s="132"/>
      <c r="S931" s="132"/>
      <c r="T931" s="132"/>
      <c r="U931" s="132"/>
      <c r="V931" s="132"/>
      <c r="W931" s="132"/>
      <c r="X931" s="132"/>
    </row>
    <row r="932" spans="1:24" x14ac:dyDescent="0.2">
      <c r="A932" s="132"/>
      <c r="B932" s="133"/>
      <c r="C932" s="76"/>
      <c r="D932" s="132"/>
      <c r="E932" s="132"/>
      <c r="F932" s="132"/>
      <c r="G932" s="132"/>
      <c r="H932" s="132"/>
      <c r="I932" s="132"/>
      <c r="J932" s="132"/>
      <c r="K932" s="132"/>
      <c r="L932" s="132"/>
      <c r="M932" s="132"/>
      <c r="N932" s="132"/>
      <c r="O932" s="132"/>
      <c r="P932" s="132"/>
      <c r="Q932" s="132"/>
      <c r="R932" s="132"/>
      <c r="S932" s="132"/>
      <c r="T932" s="132"/>
      <c r="U932" s="132"/>
      <c r="V932" s="132"/>
      <c r="W932" s="132"/>
      <c r="X932" s="132"/>
    </row>
    <row r="933" spans="1:24" x14ac:dyDescent="0.2">
      <c r="A933" s="132"/>
      <c r="B933" s="133"/>
      <c r="C933" s="76"/>
      <c r="D933" s="132"/>
      <c r="E933" s="132"/>
      <c r="F933" s="132"/>
      <c r="G933" s="132"/>
      <c r="H933" s="132"/>
      <c r="I933" s="132"/>
      <c r="J933" s="132"/>
      <c r="K933" s="132"/>
      <c r="L933" s="132"/>
      <c r="M933" s="132"/>
      <c r="N933" s="132"/>
      <c r="O933" s="132"/>
      <c r="P933" s="132"/>
      <c r="Q933" s="132"/>
      <c r="R933" s="132"/>
      <c r="S933" s="132"/>
      <c r="T933" s="132"/>
      <c r="U933" s="132"/>
      <c r="V933" s="132"/>
      <c r="W933" s="132"/>
      <c r="X933" s="132"/>
    </row>
    <row r="934" spans="1:24" x14ac:dyDescent="0.2">
      <c r="A934" s="132"/>
      <c r="B934" s="133"/>
      <c r="C934" s="76"/>
      <c r="D934" s="132"/>
      <c r="E934" s="132"/>
      <c r="F934" s="132"/>
      <c r="G934" s="132"/>
      <c r="H934" s="132"/>
      <c r="I934" s="132"/>
      <c r="J934" s="132"/>
      <c r="K934" s="132"/>
      <c r="L934" s="132"/>
      <c r="M934" s="132"/>
      <c r="N934" s="132"/>
      <c r="O934" s="132"/>
      <c r="P934" s="132"/>
      <c r="Q934" s="132"/>
      <c r="R934" s="132"/>
      <c r="S934" s="132"/>
      <c r="T934" s="132"/>
      <c r="U934" s="132"/>
      <c r="V934" s="132"/>
      <c r="W934" s="132"/>
      <c r="X934" s="132"/>
    </row>
    <row r="935" spans="1:24" x14ac:dyDescent="0.2">
      <c r="A935" s="132"/>
      <c r="B935" s="133"/>
      <c r="C935" s="76"/>
      <c r="D935" s="132"/>
      <c r="E935" s="132"/>
      <c r="F935" s="132"/>
      <c r="G935" s="132"/>
      <c r="H935" s="132"/>
      <c r="I935" s="132"/>
      <c r="J935" s="132"/>
      <c r="K935" s="132"/>
      <c r="L935" s="132"/>
      <c r="M935" s="132"/>
      <c r="N935" s="132"/>
      <c r="O935" s="132"/>
      <c r="P935" s="132"/>
      <c r="Q935" s="132"/>
      <c r="R935" s="132"/>
      <c r="S935" s="132"/>
      <c r="T935" s="132"/>
      <c r="U935" s="132"/>
      <c r="V935" s="132"/>
      <c r="W935" s="132"/>
      <c r="X935" s="132"/>
    </row>
    <row r="936" spans="1:24" x14ac:dyDescent="0.2">
      <c r="A936" s="132"/>
      <c r="B936" s="133"/>
      <c r="C936" s="76"/>
      <c r="D936" s="132"/>
      <c r="E936" s="132"/>
      <c r="F936" s="132"/>
      <c r="G936" s="132"/>
      <c r="H936" s="132"/>
      <c r="I936" s="132"/>
      <c r="J936" s="132"/>
      <c r="K936" s="132"/>
      <c r="L936" s="132"/>
      <c r="M936" s="132"/>
      <c r="N936" s="132"/>
      <c r="O936" s="132"/>
      <c r="P936" s="132"/>
      <c r="Q936" s="132"/>
      <c r="R936" s="132"/>
      <c r="S936" s="132"/>
      <c r="T936" s="132"/>
      <c r="U936" s="132"/>
      <c r="V936" s="132"/>
      <c r="W936" s="132"/>
      <c r="X936" s="132"/>
    </row>
    <row r="937" spans="1:24" x14ac:dyDescent="0.2">
      <c r="A937" s="132"/>
      <c r="B937" s="133"/>
      <c r="C937" s="76"/>
      <c r="D937" s="132"/>
      <c r="E937" s="132"/>
      <c r="F937" s="132"/>
      <c r="G937" s="132"/>
      <c r="H937" s="132"/>
      <c r="I937" s="132"/>
      <c r="J937" s="132"/>
      <c r="K937" s="132"/>
      <c r="L937" s="132"/>
      <c r="M937" s="132"/>
      <c r="N937" s="132"/>
      <c r="O937" s="132"/>
      <c r="P937" s="132"/>
      <c r="Q937" s="132"/>
      <c r="R937" s="132"/>
      <c r="S937" s="132"/>
      <c r="T937" s="132"/>
      <c r="U937" s="132"/>
      <c r="V937" s="132"/>
      <c r="W937" s="132"/>
      <c r="X937" s="132"/>
    </row>
    <row r="938" spans="1:24" x14ac:dyDescent="0.2">
      <c r="A938" s="132"/>
      <c r="B938" s="133"/>
      <c r="C938" s="76"/>
      <c r="D938" s="132"/>
      <c r="E938" s="132"/>
      <c r="F938" s="132"/>
      <c r="G938" s="132"/>
      <c r="H938" s="132"/>
      <c r="I938" s="132"/>
      <c r="J938" s="132"/>
      <c r="K938" s="132"/>
      <c r="L938" s="132"/>
      <c r="M938" s="132"/>
      <c r="N938" s="132"/>
      <c r="O938" s="132"/>
      <c r="P938" s="132"/>
      <c r="Q938" s="132"/>
      <c r="R938" s="132"/>
      <c r="S938" s="132"/>
      <c r="T938" s="132"/>
      <c r="U938" s="132"/>
      <c r="V938" s="132"/>
      <c r="W938" s="132"/>
      <c r="X938" s="132"/>
    </row>
    <row r="939" spans="1:24" x14ac:dyDescent="0.2">
      <c r="A939" s="132"/>
      <c r="B939" s="133"/>
      <c r="C939" s="76"/>
      <c r="D939" s="132"/>
      <c r="E939" s="132"/>
      <c r="F939" s="132"/>
      <c r="G939" s="132"/>
      <c r="H939" s="132"/>
      <c r="I939" s="132"/>
      <c r="J939" s="132"/>
      <c r="K939" s="132"/>
      <c r="L939" s="132"/>
      <c r="M939" s="132"/>
      <c r="N939" s="132"/>
      <c r="O939" s="132"/>
      <c r="P939" s="132"/>
      <c r="Q939" s="132"/>
      <c r="R939" s="132"/>
      <c r="S939" s="132"/>
      <c r="T939" s="132"/>
      <c r="U939" s="132"/>
      <c r="V939" s="132"/>
      <c r="W939" s="132"/>
      <c r="X939" s="132"/>
    </row>
    <row r="940" spans="1:24" x14ac:dyDescent="0.2">
      <c r="A940" s="132"/>
      <c r="B940" s="133"/>
      <c r="C940" s="76"/>
      <c r="D940" s="132"/>
      <c r="E940" s="132"/>
      <c r="F940" s="132"/>
      <c r="G940" s="132"/>
      <c r="H940" s="132"/>
      <c r="I940" s="132"/>
      <c r="J940" s="132"/>
      <c r="K940" s="132"/>
      <c r="L940" s="132"/>
      <c r="M940" s="132"/>
      <c r="N940" s="132"/>
      <c r="O940" s="132"/>
      <c r="P940" s="132"/>
      <c r="Q940" s="132"/>
      <c r="R940" s="132"/>
      <c r="S940" s="132"/>
      <c r="T940" s="132"/>
      <c r="U940" s="132"/>
      <c r="V940" s="132"/>
      <c r="W940" s="132"/>
      <c r="X940" s="132"/>
    </row>
    <row r="941" spans="1:24" x14ac:dyDescent="0.2">
      <c r="A941" s="132"/>
      <c r="B941" s="133"/>
      <c r="C941" s="76"/>
      <c r="D941" s="132"/>
      <c r="E941" s="132"/>
      <c r="F941" s="132"/>
      <c r="G941" s="132"/>
      <c r="H941" s="132"/>
      <c r="I941" s="132"/>
      <c r="J941" s="132"/>
      <c r="K941" s="132"/>
      <c r="L941" s="132"/>
      <c r="M941" s="132"/>
      <c r="N941" s="132"/>
      <c r="O941" s="132"/>
      <c r="P941" s="132"/>
      <c r="Q941" s="132"/>
      <c r="R941" s="132"/>
      <c r="S941" s="132"/>
      <c r="T941" s="132"/>
      <c r="U941" s="132"/>
      <c r="V941" s="132"/>
      <c r="W941" s="132"/>
      <c r="X941" s="132"/>
    </row>
    <row r="942" spans="1:24" x14ac:dyDescent="0.2">
      <c r="A942" s="132"/>
      <c r="B942" s="133"/>
      <c r="C942" s="76"/>
      <c r="D942" s="132"/>
      <c r="E942" s="132"/>
      <c r="F942" s="132"/>
      <c r="G942" s="132"/>
      <c r="H942" s="132"/>
      <c r="I942" s="132"/>
      <c r="J942" s="132"/>
      <c r="K942" s="132"/>
      <c r="L942" s="132"/>
      <c r="M942" s="132"/>
      <c r="N942" s="132"/>
      <c r="O942" s="132"/>
      <c r="P942" s="132"/>
      <c r="Q942" s="132"/>
      <c r="R942" s="132"/>
      <c r="S942" s="132"/>
      <c r="T942" s="132"/>
      <c r="U942" s="132"/>
      <c r="V942" s="132"/>
      <c r="W942" s="132"/>
      <c r="X942" s="132"/>
    </row>
    <row r="943" spans="1:24" x14ac:dyDescent="0.2">
      <c r="A943" s="132"/>
      <c r="B943" s="133"/>
      <c r="C943" s="76"/>
      <c r="D943" s="132"/>
      <c r="E943" s="132"/>
      <c r="F943" s="132"/>
      <c r="G943" s="132"/>
      <c r="H943" s="132"/>
      <c r="I943" s="132"/>
      <c r="J943" s="132"/>
      <c r="K943" s="132"/>
      <c r="L943" s="132"/>
      <c r="M943" s="132"/>
      <c r="N943" s="132"/>
      <c r="O943" s="132"/>
      <c r="P943" s="132"/>
      <c r="Q943" s="132"/>
      <c r="R943" s="132"/>
      <c r="S943" s="132"/>
      <c r="T943" s="132"/>
      <c r="U943" s="132"/>
      <c r="V943" s="132"/>
      <c r="W943" s="132"/>
      <c r="X943" s="132"/>
    </row>
    <row r="944" spans="1:24" x14ac:dyDescent="0.2">
      <c r="A944" s="132"/>
      <c r="B944" s="133"/>
      <c r="C944" s="76"/>
      <c r="D944" s="132"/>
      <c r="E944" s="132"/>
      <c r="F944" s="132"/>
      <c r="G944" s="132"/>
      <c r="H944" s="132"/>
      <c r="I944" s="132"/>
      <c r="J944" s="132"/>
      <c r="K944" s="132"/>
      <c r="L944" s="132"/>
      <c r="M944" s="132"/>
      <c r="N944" s="132"/>
      <c r="O944" s="132"/>
      <c r="P944" s="132"/>
      <c r="Q944" s="132"/>
      <c r="R944" s="132"/>
      <c r="S944" s="132"/>
      <c r="T944" s="132"/>
      <c r="U944" s="132"/>
      <c r="V944" s="132"/>
      <c r="W944" s="132"/>
      <c r="X944" s="132"/>
    </row>
    <row r="945" spans="1:24" x14ac:dyDescent="0.2">
      <c r="A945" s="132"/>
      <c r="B945" s="133"/>
      <c r="C945" s="76"/>
      <c r="D945" s="132"/>
      <c r="E945" s="132"/>
      <c r="F945" s="132"/>
      <c r="G945" s="132"/>
      <c r="H945" s="132"/>
      <c r="I945" s="132"/>
      <c r="J945" s="132"/>
      <c r="K945" s="132"/>
      <c r="L945" s="132"/>
      <c r="M945" s="132"/>
      <c r="N945" s="132"/>
      <c r="O945" s="132"/>
      <c r="P945" s="132"/>
      <c r="Q945" s="132"/>
      <c r="R945" s="132"/>
      <c r="S945" s="132"/>
      <c r="T945" s="132"/>
      <c r="U945" s="132"/>
      <c r="V945" s="132"/>
      <c r="W945" s="132"/>
      <c r="X945" s="132"/>
    </row>
    <row r="946" spans="1:24" x14ac:dyDescent="0.2">
      <c r="A946" s="132"/>
      <c r="B946" s="133"/>
      <c r="C946" s="76"/>
      <c r="D946" s="132"/>
      <c r="E946" s="132"/>
      <c r="F946" s="132"/>
      <c r="G946" s="132"/>
      <c r="H946" s="132"/>
      <c r="I946" s="132"/>
      <c r="J946" s="132"/>
      <c r="K946" s="132"/>
      <c r="L946" s="132"/>
      <c r="M946" s="132"/>
      <c r="N946" s="132"/>
      <c r="O946" s="132"/>
      <c r="P946" s="132"/>
      <c r="Q946" s="132"/>
      <c r="R946" s="132"/>
      <c r="S946" s="132"/>
      <c r="T946" s="132"/>
      <c r="U946" s="132"/>
      <c r="V946" s="132"/>
      <c r="W946" s="132"/>
      <c r="X946" s="132"/>
    </row>
    <row r="947" spans="1:24" x14ac:dyDescent="0.2">
      <c r="A947" s="132"/>
      <c r="B947" s="133"/>
      <c r="C947" s="76"/>
      <c r="D947" s="132"/>
      <c r="E947" s="132"/>
      <c r="F947" s="132"/>
      <c r="G947" s="132"/>
      <c r="H947" s="132"/>
      <c r="I947" s="132"/>
      <c r="J947" s="132"/>
      <c r="K947" s="132"/>
      <c r="L947" s="132"/>
      <c r="M947" s="132"/>
      <c r="N947" s="132"/>
      <c r="O947" s="132"/>
      <c r="P947" s="132"/>
      <c r="Q947" s="132"/>
      <c r="R947" s="132"/>
      <c r="S947" s="132"/>
      <c r="T947" s="132"/>
      <c r="U947" s="132"/>
      <c r="V947" s="132"/>
      <c r="W947" s="132"/>
      <c r="X947" s="132"/>
    </row>
    <row r="948" spans="1:24" x14ac:dyDescent="0.2">
      <c r="A948" s="132"/>
      <c r="B948" s="133"/>
      <c r="C948" s="76"/>
      <c r="D948" s="132"/>
      <c r="E948" s="132"/>
      <c r="F948" s="132"/>
      <c r="G948" s="132"/>
      <c r="H948" s="132"/>
      <c r="I948" s="132"/>
      <c r="J948" s="132"/>
      <c r="K948" s="132"/>
      <c r="L948" s="132"/>
      <c r="M948" s="132"/>
      <c r="N948" s="132"/>
      <c r="O948" s="132"/>
      <c r="P948" s="132"/>
      <c r="Q948" s="132"/>
      <c r="R948" s="132"/>
      <c r="S948" s="132"/>
      <c r="T948" s="132"/>
      <c r="U948" s="132"/>
      <c r="V948" s="132"/>
      <c r="W948" s="132"/>
      <c r="X948" s="132"/>
    </row>
    <row r="949" spans="1:24" x14ac:dyDescent="0.2">
      <c r="A949" s="132"/>
      <c r="B949" s="133"/>
      <c r="C949" s="76"/>
      <c r="D949" s="132"/>
      <c r="E949" s="132"/>
      <c r="F949" s="132"/>
      <c r="G949" s="132"/>
      <c r="H949" s="132"/>
      <c r="I949" s="132"/>
      <c r="J949" s="132"/>
      <c r="K949" s="132"/>
      <c r="L949" s="132"/>
      <c r="M949" s="132"/>
      <c r="N949" s="132"/>
      <c r="O949" s="132"/>
      <c r="P949" s="132"/>
      <c r="Q949" s="132"/>
      <c r="R949" s="132"/>
      <c r="S949" s="132"/>
      <c r="T949" s="132"/>
      <c r="U949" s="132"/>
      <c r="V949" s="132"/>
      <c r="W949" s="132"/>
      <c r="X949" s="132"/>
    </row>
    <row r="950" spans="1:24" x14ac:dyDescent="0.2">
      <c r="A950" s="132"/>
      <c r="B950" s="133"/>
      <c r="C950" s="76"/>
      <c r="D950" s="132"/>
      <c r="E950" s="132"/>
      <c r="F950" s="132"/>
      <c r="G950" s="132"/>
      <c r="H950" s="132"/>
      <c r="I950" s="132"/>
      <c r="J950" s="132"/>
      <c r="K950" s="132"/>
      <c r="L950" s="132"/>
      <c r="M950" s="132"/>
      <c r="N950" s="132"/>
      <c r="O950" s="132"/>
      <c r="P950" s="132"/>
      <c r="Q950" s="132"/>
      <c r="R950" s="132"/>
      <c r="S950" s="132"/>
      <c r="T950" s="132"/>
      <c r="U950" s="132"/>
      <c r="V950" s="132"/>
      <c r="W950" s="132"/>
      <c r="X950" s="132"/>
    </row>
    <row r="951" spans="1:24" x14ac:dyDescent="0.2">
      <c r="A951" s="132"/>
      <c r="B951" s="133"/>
      <c r="C951" s="76"/>
      <c r="D951" s="132"/>
      <c r="E951" s="132"/>
      <c r="F951" s="132"/>
      <c r="G951" s="132"/>
      <c r="H951" s="132"/>
      <c r="I951" s="132"/>
      <c r="J951" s="132"/>
      <c r="K951" s="132"/>
      <c r="L951" s="132"/>
      <c r="M951" s="132"/>
      <c r="N951" s="132"/>
      <c r="O951" s="132"/>
      <c r="P951" s="132"/>
      <c r="Q951" s="132"/>
      <c r="R951" s="132"/>
      <c r="S951" s="132"/>
      <c r="T951" s="132"/>
      <c r="U951" s="132"/>
      <c r="V951" s="132"/>
      <c r="W951" s="132"/>
      <c r="X951" s="132"/>
    </row>
    <row r="952" spans="1:24" x14ac:dyDescent="0.2">
      <c r="A952" s="132"/>
      <c r="B952" s="133"/>
      <c r="C952" s="76"/>
      <c r="D952" s="132"/>
      <c r="E952" s="132"/>
      <c r="F952" s="132"/>
      <c r="G952" s="132"/>
      <c r="H952" s="132"/>
      <c r="I952" s="132"/>
      <c r="J952" s="132"/>
      <c r="K952" s="132"/>
      <c r="L952" s="132"/>
      <c r="M952" s="132"/>
      <c r="N952" s="132"/>
      <c r="O952" s="132"/>
      <c r="P952" s="132"/>
      <c r="Q952" s="132"/>
      <c r="R952" s="132"/>
      <c r="S952" s="132"/>
      <c r="T952" s="132"/>
      <c r="U952" s="132"/>
      <c r="V952" s="132"/>
      <c r="W952" s="132"/>
      <c r="X952" s="132"/>
    </row>
    <row r="953" spans="1:24" x14ac:dyDescent="0.2">
      <c r="A953" s="132"/>
      <c r="B953" s="133"/>
      <c r="C953" s="76"/>
      <c r="D953" s="132"/>
      <c r="E953" s="132"/>
      <c r="F953" s="132"/>
      <c r="G953" s="132"/>
      <c r="H953" s="132"/>
      <c r="I953" s="132"/>
      <c r="J953" s="132"/>
      <c r="K953" s="132"/>
      <c r="L953" s="132"/>
      <c r="M953" s="132"/>
      <c r="N953" s="132"/>
      <c r="O953" s="132"/>
      <c r="P953" s="132"/>
      <c r="Q953" s="132"/>
      <c r="R953" s="132"/>
      <c r="S953" s="132"/>
      <c r="T953" s="132"/>
      <c r="U953" s="132"/>
      <c r="V953" s="132"/>
      <c r="W953" s="132"/>
      <c r="X953" s="132"/>
    </row>
    <row r="954" spans="1:24" x14ac:dyDescent="0.2">
      <c r="A954" s="132"/>
      <c r="B954" s="133"/>
      <c r="C954" s="76"/>
      <c r="D954" s="132"/>
      <c r="E954" s="132"/>
      <c r="F954" s="132"/>
      <c r="G954" s="132"/>
      <c r="H954" s="132"/>
      <c r="I954" s="132"/>
      <c r="J954" s="132"/>
      <c r="K954" s="132"/>
      <c r="L954" s="132"/>
      <c r="M954" s="132"/>
      <c r="N954" s="132"/>
      <c r="O954" s="132"/>
      <c r="P954" s="132"/>
      <c r="Q954" s="132"/>
      <c r="R954" s="132"/>
      <c r="S954" s="132"/>
      <c r="T954" s="132"/>
      <c r="U954" s="132"/>
      <c r="V954" s="132"/>
      <c r="W954" s="132"/>
      <c r="X954" s="132"/>
    </row>
    <row r="955" spans="1:24" x14ac:dyDescent="0.2">
      <c r="A955" s="132"/>
      <c r="B955" s="133"/>
      <c r="C955" s="76"/>
      <c r="D955" s="132"/>
      <c r="E955" s="132"/>
      <c r="F955" s="132"/>
      <c r="G955" s="132"/>
      <c r="H955" s="132"/>
      <c r="I955" s="132"/>
      <c r="J955" s="132"/>
      <c r="K955" s="132"/>
      <c r="L955" s="132"/>
      <c r="M955" s="132"/>
      <c r="N955" s="132"/>
      <c r="O955" s="132"/>
      <c r="P955" s="132"/>
      <c r="Q955" s="132"/>
      <c r="R955" s="132"/>
      <c r="S955" s="132"/>
      <c r="T955" s="132"/>
      <c r="U955" s="132"/>
      <c r="V955" s="132"/>
      <c r="W955" s="132"/>
      <c r="X955" s="132"/>
    </row>
    <row r="956" spans="1:24" x14ac:dyDescent="0.2">
      <c r="A956" s="132"/>
      <c r="B956" s="133"/>
      <c r="C956" s="76"/>
      <c r="D956" s="132"/>
      <c r="E956" s="132"/>
      <c r="F956" s="132"/>
      <c r="G956" s="132"/>
      <c r="H956" s="132"/>
      <c r="I956" s="132"/>
      <c r="J956" s="132"/>
      <c r="K956" s="132"/>
      <c r="L956" s="132"/>
      <c r="M956" s="132"/>
      <c r="N956" s="132"/>
      <c r="O956" s="132"/>
      <c r="P956" s="132"/>
      <c r="Q956" s="132"/>
      <c r="R956" s="132"/>
      <c r="S956" s="132"/>
      <c r="T956" s="132"/>
      <c r="U956" s="132"/>
      <c r="V956" s="132"/>
      <c r="W956" s="132"/>
      <c r="X956" s="132"/>
    </row>
    <row r="957" spans="1:24" x14ac:dyDescent="0.2">
      <c r="A957" s="132"/>
      <c r="B957" s="133"/>
      <c r="C957" s="76"/>
      <c r="D957" s="132"/>
      <c r="E957" s="132"/>
      <c r="F957" s="132"/>
      <c r="G957" s="132"/>
      <c r="H957" s="132"/>
      <c r="I957" s="132"/>
      <c r="J957" s="132"/>
      <c r="K957" s="132"/>
      <c r="L957" s="132"/>
      <c r="M957" s="132"/>
      <c r="N957" s="132"/>
      <c r="O957" s="132"/>
      <c r="P957" s="132"/>
      <c r="Q957" s="132"/>
      <c r="R957" s="132"/>
      <c r="S957" s="132"/>
      <c r="T957" s="132"/>
      <c r="U957" s="132"/>
      <c r="V957" s="132"/>
      <c r="W957" s="132"/>
      <c r="X957" s="132"/>
    </row>
    <row r="958" spans="1:24" x14ac:dyDescent="0.2">
      <c r="A958" s="132"/>
      <c r="B958" s="133"/>
      <c r="C958" s="76"/>
      <c r="D958" s="132"/>
      <c r="E958" s="132"/>
      <c r="F958" s="132"/>
      <c r="G958" s="132"/>
      <c r="H958" s="132"/>
      <c r="I958" s="132"/>
      <c r="J958" s="132"/>
      <c r="K958" s="132"/>
      <c r="L958" s="132"/>
      <c r="M958" s="132"/>
      <c r="N958" s="132"/>
      <c r="O958" s="132"/>
      <c r="P958" s="132"/>
      <c r="Q958" s="132"/>
      <c r="R958" s="132"/>
      <c r="S958" s="132"/>
      <c r="T958" s="132"/>
      <c r="U958" s="132"/>
      <c r="V958" s="132"/>
      <c r="W958" s="132"/>
      <c r="X958" s="132"/>
    </row>
    <row r="959" spans="1:24" x14ac:dyDescent="0.2">
      <c r="A959" s="132"/>
      <c r="B959" s="133"/>
      <c r="C959" s="76"/>
      <c r="D959" s="132"/>
      <c r="E959" s="132"/>
      <c r="F959" s="132"/>
      <c r="G959" s="132"/>
      <c r="H959" s="132"/>
      <c r="I959" s="132"/>
      <c r="J959" s="132"/>
      <c r="K959" s="132"/>
      <c r="L959" s="132"/>
      <c r="M959" s="132"/>
      <c r="N959" s="132"/>
      <c r="O959" s="132"/>
      <c r="P959" s="132"/>
      <c r="Q959" s="132"/>
      <c r="R959" s="132"/>
      <c r="S959" s="132"/>
      <c r="T959" s="132"/>
      <c r="U959" s="132"/>
      <c r="V959" s="132"/>
      <c r="W959" s="132"/>
      <c r="X959" s="132"/>
    </row>
    <row r="960" spans="1:24" x14ac:dyDescent="0.2">
      <c r="A960" s="132"/>
      <c r="B960" s="133"/>
      <c r="C960" s="76"/>
      <c r="D960" s="132"/>
      <c r="E960" s="132"/>
      <c r="F960" s="132"/>
      <c r="G960" s="132"/>
      <c r="H960" s="132"/>
      <c r="I960" s="132"/>
      <c r="J960" s="132"/>
      <c r="K960" s="132"/>
      <c r="L960" s="132"/>
      <c r="M960" s="132"/>
      <c r="N960" s="132"/>
      <c r="O960" s="132"/>
      <c r="P960" s="132"/>
      <c r="Q960" s="132"/>
      <c r="R960" s="132"/>
      <c r="S960" s="132"/>
      <c r="T960" s="132"/>
      <c r="U960" s="132"/>
      <c r="V960" s="132"/>
      <c r="W960" s="132"/>
      <c r="X960" s="132"/>
    </row>
    <row r="961" spans="1:24" x14ac:dyDescent="0.2">
      <c r="A961" s="132"/>
      <c r="B961" s="133"/>
      <c r="C961" s="76"/>
      <c r="D961" s="132"/>
      <c r="E961" s="132"/>
      <c r="F961" s="132"/>
      <c r="G961" s="132"/>
      <c r="H961" s="132"/>
      <c r="I961" s="132"/>
      <c r="J961" s="132"/>
      <c r="K961" s="132"/>
      <c r="L961" s="132"/>
      <c r="M961" s="132"/>
      <c r="N961" s="132"/>
      <c r="O961" s="132"/>
      <c r="P961" s="132"/>
      <c r="Q961" s="132"/>
      <c r="R961" s="132"/>
      <c r="S961" s="132"/>
      <c r="T961" s="132"/>
      <c r="U961" s="132"/>
      <c r="V961" s="132"/>
      <c r="W961" s="132"/>
      <c r="X961" s="132"/>
    </row>
    <row r="962" spans="1:24" x14ac:dyDescent="0.2">
      <c r="A962" s="132"/>
      <c r="B962" s="133"/>
      <c r="C962" s="76"/>
      <c r="D962" s="132"/>
      <c r="E962" s="132"/>
      <c r="F962" s="132"/>
      <c r="G962" s="132"/>
      <c r="H962" s="132"/>
      <c r="I962" s="132"/>
      <c r="J962" s="132"/>
      <c r="K962" s="132"/>
      <c r="L962" s="132"/>
      <c r="M962" s="132"/>
      <c r="N962" s="132"/>
      <c r="O962" s="132"/>
      <c r="P962" s="132"/>
      <c r="Q962" s="132"/>
      <c r="R962" s="132"/>
      <c r="S962" s="132"/>
      <c r="T962" s="132"/>
      <c r="U962" s="132"/>
      <c r="V962" s="132"/>
      <c r="W962" s="132"/>
      <c r="X962" s="132"/>
    </row>
    <row r="963" spans="1:24" x14ac:dyDescent="0.2">
      <c r="A963" s="132"/>
      <c r="B963" s="133"/>
      <c r="C963" s="76"/>
      <c r="D963" s="132"/>
      <c r="E963" s="132"/>
      <c r="F963" s="132"/>
      <c r="G963" s="132"/>
      <c r="H963" s="132"/>
      <c r="I963" s="132"/>
      <c r="J963" s="132"/>
      <c r="K963" s="132"/>
      <c r="L963" s="132"/>
      <c r="M963" s="132"/>
      <c r="N963" s="132"/>
      <c r="O963" s="132"/>
      <c r="P963" s="132"/>
      <c r="Q963" s="132"/>
      <c r="R963" s="132"/>
      <c r="S963" s="132"/>
      <c r="T963" s="132"/>
      <c r="U963" s="132"/>
      <c r="V963" s="132"/>
      <c r="W963" s="132"/>
      <c r="X963" s="132"/>
    </row>
    <row r="964" spans="1:24" x14ac:dyDescent="0.2">
      <c r="A964" s="132"/>
      <c r="B964" s="133"/>
      <c r="C964" s="76"/>
      <c r="D964" s="132"/>
      <c r="E964" s="132"/>
      <c r="F964" s="132"/>
      <c r="G964" s="132"/>
      <c r="H964" s="132"/>
      <c r="I964" s="132"/>
      <c r="J964" s="132"/>
      <c r="K964" s="132"/>
      <c r="L964" s="132"/>
      <c r="M964" s="132"/>
      <c r="N964" s="132"/>
      <c r="O964" s="132"/>
      <c r="P964" s="132"/>
      <c r="Q964" s="132"/>
      <c r="R964" s="132"/>
      <c r="S964" s="132"/>
      <c r="T964" s="132"/>
      <c r="U964" s="132"/>
      <c r="V964" s="132"/>
      <c r="W964" s="132"/>
      <c r="X964" s="132"/>
    </row>
    <row r="965" spans="1:24" x14ac:dyDescent="0.2">
      <c r="A965" s="132"/>
      <c r="B965" s="133"/>
      <c r="C965" s="76"/>
      <c r="D965" s="132"/>
      <c r="E965" s="132"/>
      <c r="F965" s="132"/>
      <c r="G965" s="132"/>
      <c r="H965" s="132"/>
      <c r="I965" s="132"/>
      <c r="J965" s="132"/>
      <c r="K965" s="132"/>
      <c r="L965" s="132"/>
      <c r="M965" s="132"/>
      <c r="N965" s="132"/>
      <c r="O965" s="132"/>
      <c r="P965" s="132"/>
      <c r="Q965" s="132"/>
      <c r="R965" s="132"/>
      <c r="S965" s="132"/>
      <c r="T965" s="132"/>
      <c r="U965" s="132"/>
      <c r="V965" s="132"/>
      <c r="W965" s="132"/>
      <c r="X965" s="132"/>
    </row>
    <row r="966" spans="1:24" x14ac:dyDescent="0.2">
      <c r="A966" s="132"/>
      <c r="B966" s="133"/>
      <c r="C966" s="76"/>
      <c r="D966" s="132"/>
      <c r="E966" s="132"/>
      <c r="F966" s="132"/>
      <c r="G966" s="132"/>
      <c r="H966" s="132"/>
      <c r="I966" s="132"/>
      <c r="J966" s="132"/>
      <c r="K966" s="132"/>
      <c r="L966" s="132"/>
      <c r="M966" s="132"/>
      <c r="N966" s="132"/>
      <c r="O966" s="132"/>
      <c r="P966" s="132"/>
      <c r="Q966" s="132"/>
      <c r="R966" s="132"/>
      <c r="S966" s="132"/>
      <c r="T966" s="132"/>
      <c r="U966" s="132"/>
      <c r="V966" s="132"/>
      <c r="W966" s="132"/>
      <c r="X966" s="132"/>
    </row>
    <row r="967" spans="1:24" x14ac:dyDescent="0.2">
      <c r="A967" s="132"/>
      <c r="B967" s="133"/>
      <c r="C967" s="76"/>
      <c r="D967" s="132"/>
      <c r="E967" s="132"/>
      <c r="F967" s="132"/>
      <c r="G967" s="132"/>
      <c r="H967" s="132"/>
      <c r="I967" s="132"/>
      <c r="J967" s="132"/>
      <c r="K967" s="132"/>
      <c r="L967" s="132"/>
      <c r="M967" s="132"/>
      <c r="N967" s="132"/>
      <c r="O967" s="132"/>
      <c r="P967" s="132"/>
      <c r="Q967" s="132"/>
      <c r="R967" s="132"/>
      <c r="S967" s="132"/>
      <c r="T967" s="132"/>
      <c r="U967" s="132"/>
      <c r="V967" s="132"/>
      <c r="W967" s="132"/>
      <c r="X967" s="132"/>
    </row>
    <row r="968" spans="1:24" x14ac:dyDescent="0.2">
      <c r="A968" s="132"/>
      <c r="B968" s="133"/>
      <c r="C968" s="76"/>
      <c r="D968" s="132"/>
      <c r="E968" s="132"/>
      <c r="F968" s="132"/>
      <c r="G968" s="132"/>
      <c r="H968" s="132"/>
      <c r="I968" s="132"/>
      <c r="J968" s="132"/>
      <c r="K968" s="132"/>
      <c r="L968" s="132"/>
      <c r="M968" s="132"/>
      <c r="N968" s="132"/>
      <c r="O968" s="132"/>
      <c r="P968" s="132"/>
      <c r="Q968" s="132"/>
      <c r="R968" s="132"/>
      <c r="S968" s="132"/>
      <c r="T968" s="132"/>
      <c r="U968" s="132"/>
      <c r="V968" s="132"/>
      <c r="W968" s="132"/>
      <c r="X968" s="132"/>
    </row>
    <row r="969" spans="1:24" x14ac:dyDescent="0.2">
      <c r="A969" s="132"/>
      <c r="B969" s="133"/>
      <c r="C969" s="76"/>
      <c r="D969" s="132"/>
      <c r="E969" s="132"/>
      <c r="F969" s="132"/>
      <c r="G969" s="132"/>
      <c r="H969" s="132"/>
      <c r="I969" s="132"/>
      <c r="J969" s="132"/>
      <c r="K969" s="132"/>
      <c r="L969" s="132"/>
      <c r="M969" s="132"/>
      <c r="N969" s="132"/>
      <c r="O969" s="132"/>
      <c r="P969" s="132"/>
      <c r="Q969" s="132"/>
      <c r="R969" s="132"/>
      <c r="S969" s="132"/>
      <c r="T969" s="132"/>
      <c r="U969" s="132"/>
      <c r="V969" s="132"/>
      <c r="W969" s="132"/>
      <c r="X969" s="132"/>
    </row>
    <row r="970" spans="1:24" x14ac:dyDescent="0.2">
      <c r="A970" s="132"/>
      <c r="B970" s="133"/>
      <c r="C970" s="76"/>
      <c r="D970" s="132"/>
      <c r="E970" s="132"/>
      <c r="F970" s="132"/>
      <c r="G970" s="132"/>
      <c r="H970" s="132"/>
      <c r="I970" s="132"/>
      <c r="J970" s="132"/>
      <c r="K970" s="132"/>
      <c r="L970" s="132"/>
      <c r="M970" s="132"/>
      <c r="N970" s="132"/>
      <c r="O970" s="132"/>
      <c r="P970" s="132"/>
      <c r="Q970" s="132"/>
      <c r="R970" s="132"/>
      <c r="S970" s="132"/>
      <c r="T970" s="132"/>
      <c r="U970" s="132"/>
      <c r="V970" s="132"/>
      <c r="W970" s="132"/>
      <c r="X970" s="132"/>
    </row>
    <row r="971" spans="1:24" x14ac:dyDescent="0.2">
      <c r="A971" s="132"/>
      <c r="B971" s="133"/>
      <c r="C971" s="76"/>
      <c r="D971" s="132"/>
      <c r="E971" s="132"/>
      <c r="F971" s="132"/>
      <c r="G971" s="132"/>
      <c r="H971" s="132"/>
      <c r="I971" s="132"/>
      <c r="J971" s="132"/>
      <c r="K971" s="132"/>
      <c r="L971" s="132"/>
      <c r="M971" s="132"/>
      <c r="N971" s="132"/>
      <c r="O971" s="132"/>
      <c r="P971" s="132"/>
      <c r="Q971" s="132"/>
      <c r="R971" s="132"/>
      <c r="S971" s="132"/>
      <c r="T971" s="132"/>
      <c r="U971" s="132"/>
      <c r="V971" s="132"/>
      <c r="W971" s="132"/>
      <c r="X971" s="132"/>
    </row>
    <row r="972" spans="1:24" x14ac:dyDescent="0.2">
      <c r="A972" s="132"/>
      <c r="B972" s="133"/>
      <c r="C972" s="76"/>
      <c r="D972" s="132"/>
      <c r="E972" s="132"/>
      <c r="F972" s="132"/>
      <c r="G972" s="132"/>
      <c r="H972" s="132"/>
      <c r="I972" s="132"/>
      <c r="J972" s="132"/>
      <c r="K972" s="132"/>
      <c r="L972" s="132"/>
      <c r="M972" s="132"/>
      <c r="N972" s="132"/>
      <c r="O972" s="132"/>
      <c r="P972" s="132"/>
      <c r="Q972" s="132"/>
      <c r="R972" s="132"/>
      <c r="S972" s="132"/>
      <c r="T972" s="132"/>
      <c r="U972" s="132"/>
      <c r="V972" s="132"/>
      <c r="W972" s="132"/>
      <c r="X972" s="132"/>
    </row>
    <row r="973" spans="1:24" x14ac:dyDescent="0.2">
      <c r="A973" s="132"/>
      <c r="B973" s="133"/>
      <c r="C973" s="76"/>
      <c r="D973" s="132"/>
      <c r="E973" s="132"/>
      <c r="F973" s="132"/>
      <c r="G973" s="132"/>
      <c r="H973" s="132"/>
      <c r="I973" s="132"/>
      <c r="J973" s="132"/>
      <c r="K973" s="132"/>
      <c r="L973" s="132"/>
      <c r="M973" s="132"/>
      <c r="N973" s="132"/>
      <c r="O973" s="132"/>
      <c r="P973" s="132"/>
      <c r="Q973" s="132"/>
      <c r="R973" s="132"/>
      <c r="S973" s="132"/>
      <c r="T973" s="132"/>
      <c r="U973" s="132"/>
      <c r="V973" s="132"/>
      <c r="W973" s="132"/>
      <c r="X973" s="132"/>
    </row>
    <row r="974" spans="1:24" x14ac:dyDescent="0.2">
      <c r="A974" s="132"/>
      <c r="B974" s="133"/>
      <c r="C974" s="76"/>
      <c r="D974" s="132"/>
      <c r="E974" s="132"/>
      <c r="F974" s="132"/>
      <c r="G974" s="132"/>
      <c r="H974" s="132"/>
      <c r="I974" s="132"/>
      <c r="J974" s="132"/>
      <c r="K974" s="132"/>
      <c r="L974" s="132"/>
      <c r="M974" s="132"/>
      <c r="N974" s="132"/>
      <c r="O974" s="132"/>
      <c r="P974" s="132"/>
      <c r="Q974" s="132"/>
      <c r="R974" s="132"/>
      <c r="S974" s="132"/>
      <c r="T974" s="132"/>
      <c r="U974" s="132"/>
      <c r="V974" s="132"/>
      <c r="W974" s="132"/>
      <c r="X974" s="132"/>
    </row>
    <row r="975" spans="1:24" x14ac:dyDescent="0.2">
      <c r="A975" s="132"/>
      <c r="B975" s="133"/>
      <c r="C975" s="76"/>
      <c r="D975" s="132"/>
      <c r="E975" s="132"/>
      <c r="F975" s="132"/>
      <c r="G975" s="132"/>
      <c r="H975" s="132"/>
      <c r="I975" s="132"/>
      <c r="J975" s="132"/>
      <c r="K975" s="132"/>
      <c r="L975" s="132"/>
      <c r="M975" s="132"/>
      <c r="N975" s="132"/>
      <c r="O975" s="132"/>
      <c r="P975" s="132"/>
      <c r="Q975" s="132"/>
      <c r="R975" s="132"/>
      <c r="S975" s="132"/>
      <c r="T975" s="132"/>
      <c r="U975" s="132"/>
      <c r="V975" s="132"/>
      <c r="W975" s="132"/>
      <c r="X975" s="132"/>
    </row>
    <row r="976" spans="1:24" x14ac:dyDescent="0.2">
      <c r="A976" s="132"/>
      <c r="B976" s="133"/>
      <c r="C976" s="76"/>
      <c r="D976" s="132"/>
      <c r="E976" s="132"/>
      <c r="F976" s="132"/>
      <c r="G976" s="132"/>
      <c r="H976" s="132"/>
      <c r="I976" s="132"/>
      <c r="J976" s="132"/>
      <c r="K976" s="132"/>
      <c r="L976" s="132"/>
      <c r="M976" s="132"/>
      <c r="N976" s="132"/>
      <c r="O976" s="132"/>
      <c r="P976" s="132"/>
      <c r="Q976" s="132"/>
      <c r="R976" s="132"/>
      <c r="S976" s="132"/>
      <c r="T976" s="132"/>
      <c r="U976" s="132"/>
      <c r="V976" s="132"/>
      <c r="W976" s="132"/>
      <c r="X976" s="132"/>
    </row>
    <row r="977" spans="1:24" x14ac:dyDescent="0.2">
      <c r="A977" s="132"/>
      <c r="B977" s="133"/>
      <c r="C977" s="76"/>
      <c r="D977" s="132"/>
      <c r="E977" s="132"/>
      <c r="F977" s="132"/>
      <c r="G977" s="132"/>
      <c r="H977" s="132"/>
      <c r="I977" s="132"/>
      <c r="J977" s="132"/>
      <c r="K977" s="132"/>
      <c r="L977" s="132"/>
      <c r="M977" s="132"/>
      <c r="N977" s="132"/>
      <c r="O977" s="132"/>
      <c r="P977" s="132"/>
      <c r="Q977" s="132"/>
      <c r="R977" s="132"/>
      <c r="S977" s="132"/>
      <c r="T977" s="132"/>
      <c r="U977" s="132"/>
      <c r="V977" s="132"/>
      <c r="W977" s="132"/>
      <c r="X977" s="132"/>
    </row>
    <row r="978" spans="1:24" x14ac:dyDescent="0.2">
      <c r="A978" s="132"/>
      <c r="B978" s="133"/>
      <c r="C978" s="76"/>
      <c r="D978" s="132"/>
      <c r="E978" s="132"/>
      <c r="F978" s="132"/>
      <c r="G978" s="132"/>
      <c r="H978" s="132"/>
      <c r="I978" s="132"/>
      <c r="J978" s="132"/>
      <c r="K978" s="132"/>
      <c r="L978" s="132"/>
      <c r="M978" s="132"/>
      <c r="N978" s="132"/>
      <c r="O978" s="132"/>
      <c r="P978" s="132"/>
      <c r="Q978" s="132"/>
      <c r="R978" s="132"/>
      <c r="S978" s="132"/>
      <c r="T978" s="132"/>
      <c r="U978" s="132"/>
      <c r="V978" s="132"/>
      <c r="W978" s="132"/>
      <c r="X978" s="132"/>
    </row>
    <row r="979" spans="1:24" x14ac:dyDescent="0.2">
      <c r="A979" s="132"/>
      <c r="B979" s="133"/>
      <c r="C979" s="76"/>
      <c r="D979" s="132"/>
      <c r="E979" s="132"/>
      <c r="F979" s="132"/>
      <c r="G979" s="132"/>
      <c r="H979" s="132"/>
      <c r="I979" s="132"/>
      <c r="J979" s="132"/>
      <c r="K979" s="132"/>
      <c r="L979" s="132"/>
      <c r="M979" s="132"/>
      <c r="N979" s="132"/>
      <c r="O979" s="132"/>
      <c r="P979" s="132"/>
      <c r="Q979" s="132"/>
      <c r="R979" s="132"/>
      <c r="S979" s="132"/>
      <c r="T979" s="132"/>
      <c r="U979" s="132"/>
      <c r="V979" s="132"/>
      <c r="W979" s="132"/>
      <c r="X979" s="132"/>
    </row>
    <row r="980" spans="1:24" x14ac:dyDescent="0.2">
      <c r="A980" s="132"/>
      <c r="B980" s="133"/>
      <c r="C980" s="76"/>
      <c r="D980" s="132"/>
      <c r="E980" s="132"/>
      <c r="F980" s="132"/>
      <c r="G980" s="132"/>
      <c r="H980" s="132"/>
      <c r="I980" s="132"/>
      <c r="J980" s="132"/>
      <c r="K980" s="132"/>
      <c r="L980" s="132"/>
      <c r="M980" s="132"/>
      <c r="N980" s="132"/>
      <c r="O980" s="132"/>
      <c r="P980" s="132"/>
      <c r="Q980" s="132"/>
      <c r="R980" s="132"/>
      <c r="S980" s="132"/>
      <c r="T980" s="132"/>
      <c r="U980" s="132"/>
      <c r="V980" s="132"/>
      <c r="W980" s="132"/>
      <c r="X980" s="132"/>
    </row>
    <row r="981" spans="1:24" x14ac:dyDescent="0.2">
      <c r="A981" s="132"/>
      <c r="B981" s="133"/>
      <c r="C981" s="76"/>
      <c r="D981" s="132"/>
      <c r="E981" s="132"/>
      <c r="F981" s="132"/>
      <c r="G981" s="132"/>
      <c r="H981" s="132"/>
      <c r="I981" s="132"/>
      <c r="J981" s="132"/>
      <c r="K981" s="132"/>
      <c r="L981" s="132"/>
      <c r="M981" s="132"/>
      <c r="N981" s="132"/>
      <c r="O981" s="132"/>
      <c r="P981" s="132"/>
      <c r="Q981" s="132"/>
      <c r="R981" s="132"/>
      <c r="S981" s="132"/>
      <c r="T981" s="132"/>
      <c r="U981" s="132"/>
      <c r="V981" s="132"/>
      <c r="W981" s="132"/>
      <c r="X981" s="132"/>
    </row>
    <row r="982" spans="1:24" x14ac:dyDescent="0.2">
      <c r="A982" s="132"/>
      <c r="B982" s="133"/>
      <c r="C982" s="76"/>
      <c r="D982" s="132"/>
      <c r="E982" s="132"/>
      <c r="F982" s="132"/>
      <c r="G982" s="132"/>
      <c r="H982" s="132"/>
      <c r="I982" s="132"/>
      <c r="J982" s="132"/>
      <c r="K982" s="132"/>
      <c r="L982" s="132"/>
      <c r="M982" s="132"/>
      <c r="N982" s="132"/>
      <c r="O982" s="132"/>
      <c r="P982" s="132"/>
      <c r="Q982" s="132"/>
      <c r="R982" s="132"/>
      <c r="S982" s="132"/>
      <c r="T982" s="132"/>
      <c r="U982" s="132"/>
      <c r="V982" s="132"/>
      <c r="W982" s="132"/>
      <c r="X982" s="132"/>
    </row>
    <row r="983" spans="1:24" x14ac:dyDescent="0.2">
      <c r="A983" s="132"/>
      <c r="B983" s="133"/>
      <c r="C983" s="76"/>
      <c r="D983" s="132"/>
      <c r="E983" s="132"/>
      <c r="F983" s="132"/>
      <c r="G983" s="132"/>
      <c r="H983" s="132"/>
      <c r="I983" s="132"/>
      <c r="J983" s="132"/>
      <c r="K983" s="132"/>
      <c r="L983" s="132"/>
      <c r="M983" s="132"/>
      <c r="N983" s="132"/>
      <c r="O983" s="132"/>
      <c r="P983" s="132"/>
      <c r="Q983" s="132"/>
      <c r="R983" s="132"/>
      <c r="S983" s="132"/>
      <c r="T983" s="132"/>
      <c r="U983" s="132"/>
      <c r="V983" s="132"/>
      <c r="W983" s="132"/>
      <c r="X983" s="132"/>
    </row>
    <row r="984" spans="1:24" x14ac:dyDescent="0.2">
      <c r="A984" s="132"/>
      <c r="B984" s="133"/>
      <c r="C984" s="76"/>
      <c r="D984" s="132"/>
      <c r="E984" s="132"/>
      <c r="F984" s="132"/>
      <c r="G984" s="132"/>
      <c r="H984" s="132"/>
      <c r="I984" s="132"/>
      <c r="J984" s="132"/>
      <c r="K984" s="132"/>
      <c r="L984" s="132"/>
      <c r="M984" s="132"/>
      <c r="N984" s="132"/>
      <c r="O984" s="132"/>
      <c r="P984" s="132"/>
      <c r="Q984" s="132"/>
      <c r="R984" s="132"/>
      <c r="S984" s="132"/>
      <c r="T984" s="132"/>
      <c r="U984" s="132"/>
      <c r="V984" s="132"/>
      <c r="W984" s="132"/>
      <c r="X984" s="132"/>
    </row>
    <row r="985" spans="1:24" x14ac:dyDescent="0.2">
      <c r="A985" s="132"/>
      <c r="B985" s="133"/>
      <c r="C985" s="76"/>
      <c r="D985" s="132"/>
      <c r="E985" s="132"/>
      <c r="F985" s="132"/>
      <c r="G985" s="132"/>
      <c r="H985" s="132"/>
      <c r="I985" s="132"/>
      <c r="J985" s="132"/>
      <c r="K985" s="132"/>
      <c r="L985" s="132"/>
      <c r="M985" s="132"/>
      <c r="N985" s="132"/>
      <c r="O985" s="132"/>
      <c r="P985" s="132"/>
      <c r="Q985" s="132"/>
      <c r="R985" s="132"/>
      <c r="S985" s="132"/>
      <c r="T985" s="132"/>
      <c r="U985" s="132"/>
      <c r="V985" s="132"/>
      <c r="W985" s="132"/>
      <c r="X985" s="132"/>
    </row>
    <row r="986" spans="1:24" x14ac:dyDescent="0.2">
      <c r="A986" s="132"/>
      <c r="B986" s="133"/>
      <c r="C986" s="76"/>
      <c r="D986" s="132"/>
      <c r="E986" s="132"/>
      <c r="F986" s="132"/>
      <c r="G986" s="132"/>
      <c r="H986" s="132"/>
      <c r="I986" s="132"/>
      <c r="J986" s="132"/>
      <c r="K986" s="132"/>
      <c r="L986" s="132"/>
      <c r="M986" s="132"/>
      <c r="N986" s="132"/>
      <c r="O986" s="132"/>
      <c r="P986" s="132"/>
      <c r="Q986" s="132"/>
      <c r="R986" s="132"/>
      <c r="S986" s="132"/>
      <c r="T986" s="132"/>
      <c r="U986" s="132"/>
      <c r="V986" s="132"/>
      <c r="W986" s="132"/>
      <c r="X986" s="132"/>
    </row>
    <row r="987" spans="1:24" x14ac:dyDescent="0.2">
      <c r="A987" s="132"/>
      <c r="B987" s="133"/>
      <c r="C987" s="76"/>
      <c r="D987" s="132"/>
      <c r="E987" s="132"/>
      <c r="F987" s="132"/>
      <c r="G987" s="132"/>
      <c r="H987" s="132"/>
      <c r="I987" s="132"/>
      <c r="J987" s="132"/>
      <c r="K987" s="132"/>
      <c r="L987" s="132"/>
      <c r="M987" s="132"/>
      <c r="N987" s="132"/>
      <c r="O987" s="132"/>
      <c r="P987" s="132"/>
      <c r="Q987" s="132"/>
      <c r="R987" s="132"/>
      <c r="S987" s="132"/>
      <c r="T987" s="132"/>
      <c r="U987" s="132"/>
      <c r="V987" s="132"/>
      <c r="W987" s="132"/>
      <c r="X987" s="132"/>
    </row>
    <row r="988" spans="1:24" x14ac:dyDescent="0.2">
      <c r="A988" s="132"/>
      <c r="B988" s="133"/>
      <c r="C988" s="76"/>
      <c r="D988" s="132"/>
      <c r="E988" s="132"/>
      <c r="F988" s="132"/>
      <c r="G988" s="132"/>
      <c r="H988" s="132"/>
      <c r="I988" s="132"/>
      <c r="J988" s="132"/>
      <c r="K988" s="132"/>
      <c r="L988" s="132"/>
      <c r="M988" s="132"/>
      <c r="N988" s="132"/>
      <c r="O988" s="132"/>
      <c r="P988" s="132"/>
      <c r="Q988" s="132"/>
      <c r="R988" s="132"/>
      <c r="S988" s="132"/>
      <c r="T988" s="132"/>
      <c r="U988" s="132"/>
      <c r="V988" s="132"/>
      <c r="W988" s="132"/>
      <c r="X988" s="132"/>
    </row>
    <row r="989" spans="1:24" x14ac:dyDescent="0.2">
      <c r="A989" s="132"/>
      <c r="B989" s="133"/>
      <c r="C989" s="76"/>
      <c r="D989" s="132"/>
      <c r="E989" s="132"/>
      <c r="F989" s="132"/>
      <c r="G989" s="132"/>
      <c r="H989" s="132"/>
      <c r="I989" s="132"/>
      <c r="J989" s="132"/>
      <c r="K989" s="132"/>
      <c r="L989" s="132"/>
      <c r="M989" s="132"/>
      <c r="N989" s="132"/>
      <c r="O989" s="132"/>
      <c r="P989" s="132"/>
      <c r="Q989" s="132"/>
      <c r="R989" s="132"/>
      <c r="S989" s="132"/>
      <c r="T989" s="132"/>
      <c r="U989" s="132"/>
      <c r="V989" s="132"/>
      <c r="W989" s="132"/>
      <c r="X989" s="132"/>
    </row>
    <row r="990" spans="1:24" x14ac:dyDescent="0.2">
      <c r="A990" s="132"/>
      <c r="B990" s="133"/>
      <c r="C990" s="76"/>
      <c r="D990" s="132"/>
      <c r="E990" s="132"/>
      <c r="F990" s="132"/>
      <c r="G990" s="132"/>
      <c r="H990" s="132"/>
      <c r="I990" s="132"/>
      <c r="J990" s="132"/>
      <c r="K990" s="132"/>
      <c r="L990" s="132"/>
      <c r="M990" s="132"/>
      <c r="N990" s="132"/>
      <c r="O990" s="132"/>
      <c r="P990" s="132"/>
      <c r="Q990" s="132"/>
      <c r="R990" s="132"/>
      <c r="S990" s="132"/>
      <c r="T990" s="132"/>
      <c r="U990" s="132"/>
      <c r="V990" s="132"/>
      <c r="W990" s="132"/>
      <c r="X990" s="132"/>
    </row>
    <row r="991" spans="1:24" x14ac:dyDescent="0.2">
      <c r="A991" s="132"/>
      <c r="B991" s="133"/>
      <c r="C991" s="76"/>
      <c r="D991" s="132"/>
      <c r="E991" s="132"/>
      <c r="F991" s="132"/>
      <c r="G991" s="132"/>
      <c r="H991" s="132"/>
      <c r="I991" s="132"/>
      <c r="J991" s="132"/>
      <c r="K991" s="132"/>
      <c r="L991" s="132"/>
      <c r="M991" s="132"/>
      <c r="N991" s="132"/>
      <c r="O991" s="132"/>
      <c r="P991" s="132"/>
      <c r="Q991" s="132"/>
      <c r="R991" s="132"/>
      <c r="S991" s="132"/>
      <c r="T991" s="132"/>
      <c r="U991" s="132"/>
      <c r="V991" s="132"/>
      <c r="W991" s="132"/>
      <c r="X991" s="132"/>
    </row>
    <row r="992" spans="1:24" x14ac:dyDescent="0.2">
      <c r="A992" s="132"/>
      <c r="B992" s="133"/>
      <c r="C992" s="76"/>
      <c r="D992" s="132"/>
      <c r="E992" s="132"/>
      <c r="F992" s="132"/>
      <c r="G992" s="132"/>
      <c r="H992" s="132"/>
      <c r="I992" s="132"/>
      <c r="J992" s="132"/>
      <c r="K992" s="132"/>
      <c r="L992" s="132"/>
      <c r="M992" s="132"/>
      <c r="N992" s="132"/>
      <c r="O992" s="132"/>
      <c r="P992" s="132"/>
      <c r="Q992" s="132"/>
      <c r="R992" s="132"/>
      <c r="S992" s="132"/>
      <c r="T992" s="132"/>
      <c r="U992" s="132"/>
      <c r="V992" s="132"/>
      <c r="W992" s="132"/>
      <c r="X992" s="132"/>
    </row>
    <row r="993" spans="1:24" x14ac:dyDescent="0.2">
      <c r="A993" s="132"/>
      <c r="B993" s="133"/>
      <c r="C993" s="76"/>
      <c r="D993" s="132"/>
      <c r="E993" s="132"/>
      <c r="F993" s="132"/>
      <c r="G993" s="132"/>
      <c r="H993" s="132"/>
      <c r="I993" s="132"/>
      <c r="J993" s="132"/>
      <c r="K993" s="132"/>
      <c r="L993" s="132"/>
      <c r="M993" s="132"/>
      <c r="N993" s="132"/>
      <c r="O993" s="132"/>
      <c r="P993" s="132"/>
      <c r="Q993" s="132"/>
      <c r="R993" s="132"/>
      <c r="S993" s="132"/>
      <c r="T993" s="132"/>
      <c r="U993" s="132"/>
      <c r="V993" s="132"/>
      <c r="W993" s="132"/>
      <c r="X993" s="132"/>
    </row>
    <row r="994" spans="1:24" x14ac:dyDescent="0.2">
      <c r="A994" s="132"/>
      <c r="B994" s="133"/>
      <c r="C994" s="76"/>
      <c r="D994" s="132"/>
      <c r="E994" s="132"/>
      <c r="F994" s="132"/>
      <c r="G994" s="132"/>
      <c r="H994" s="132"/>
      <c r="I994" s="132"/>
      <c r="J994" s="132"/>
      <c r="K994" s="132"/>
      <c r="L994" s="132"/>
      <c r="M994" s="132"/>
      <c r="N994" s="132"/>
      <c r="O994" s="132"/>
      <c r="P994" s="132"/>
      <c r="Q994" s="132"/>
      <c r="R994" s="132"/>
      <c r="S994" s="132"/>
      <c r="T994" s="132"/>
      <c r="U994" s="132"/>
      <c r="V994" s="132"/>
      <c r="W994" s="132"/>
      <c r="X994" s="132"/>
    </row>
    <row r="995" spans="1:24" x14ac:dyDescent="0.2">
      <c r="A995" s="132"/>
      <c r="B995" s="133"/>
      <c r="C995" s="76"/>
      <c r="D995" s="132"/>
      <c r="E995" s="132"/>
      <c r="F995" s="132"/>
      <c r="G995" s="132"/>
      <c r="H995" s="132"/>
      <c r="I995" s="132"/>
      <c r="J995" s="132"/>
      <c r="K995" s="132"/>
      <c r="L995" s="132"/>
      <c r="M995" s="132"/>
      <c r="N995" s="132"/>
      <c r="O995" s="132"/>
      <c r="P995" s="132"/>
      <c r="Q995" s="132"/>
      <c r="R995" s="132"/>
      <c r="S995" s="132"/>
      <c r="T995" s="132"/>
      <c r="U995" s="132"/>
      <c r="V995" s="132"/>
      <c r="W995" s="132"/>
      <c r="X995" s="132"/>
    </row>
    <row r="996" spans="1:24" x14ac:dyDescent="0.2">
      <c r="A996" s="132"/>
      <c r="B996" s="133"/>
      <c r="C996" s="76"/>
      <c r="D996" s="132"/>
      <c r="E996" s="132"/>
      <c r="F996" s="132"/>
      <c r="G996" s="132"/>
      <c r="H996" s="132"/>
      <c r="I996" s="132"/>
      <c r="J996" s="132"/>
      <c r="K996" s="132"/>
      <c r="L996" s="132"/>
      <c r="M996" s="132"/>
      <c r="N996" s="132"/>
      <c r="O996" s="132"/>
      <c r="P996" s="132"/>
      <c r="Q996" s="132"/>
      <c r="R996" s="132"/>
      <c r="S996" s="132"/>
      <c r="T996" s="132"/>
      <c r="U996" s="132"/>
      <c r="V996" s="132"/>
      <c r="W996" s="132"/>
      <c r="X996" s="132"/>
    </row>
    <row r="997" spans="1:24" x14ac:dyDescent="0.2">
      <c r="A997" s="132"/>
      <c r="B997" s="133"/>
      <c r="C997" s="76"/>
      <c r="D997" s="132"/>
      <c r="E997" s="132"/>
      <c r="F997" s="132"/>
      <c r="G997" s="132"/>
      <c r="H997" s="132"/>
      <c r="I997" s="132"/>
      <c r="J997" s="132"/>
      <c r="K997" s="132"/>
      <c r="L997" s="132"/>
      <c r="M997" s="132"/>
      <c r="N997" s="132"/>
      <c r="O997" s="132"/>
      <c r="P997" s="132"/>
      <c r="Q997" s="132"/>
      <c r="R997" s="132"/>
      <c r="S997" s="132"/>
      <c r="T997" s="132"/>
      <c r="U997" s="132"/>
      <c r="V997" s="132"/>
      <c r="W997" s="132"/>
      <c r="X997" s="132"/>
    </row>
    <row r="998" spans="1:24" x14ac:dyDescent="0.2">
      <c r="A998" s="132"/>
      <c r="B998" s="133"/>
      <c r="C998" s="76"/>
      <c r="D998" s="132"/>
      <c r="E998" s="132"/>
      <c r="F998" s="132"/>
      <c r="G998" s="132"/>
      <c r="H998" s="132"/>
      <c r="I998" s="132"/>
      <c r="J998" s="132"/>
      <c r="K998" s="132"/>
      <c r="L998" s="132"/>
      <c r="M998" s="132"/>
      <c r="N998" s="132"/>
      <c r="O998" s="132"/>
      <c r="P998" s="132"/>
      <c r="Q998" s="132"/>
      <c r="R998" s="132"/>
      <c r="S998" s="132"/>
      <c r="T998" s="132"/>
      <c r="U998" s="132"/>
      <c r="V998" s="132"/>
      <c r="W998" s="132"/>
      <c r="X998" s="132"/>
    </row>
    <row r="999" spans="1:24" x14ac:dyDescent="0.2">
      <c r="A999" s="132"/>
      <c r="B999" s="133"/>
      <c r="C999" s="76"/>
      <c r="D999" s="132"/>
      <c r="E999" s="132"/>
      <c r="F999" s="132"/>
      <c r="G999" s="132"/>
      <c r="H999" s="132"/>
      <c r="I999" s="132"/>
      <c r="J999" s="132"/>
      <c r="K999" s="132"/>
      <c r="L999" s="132"/>
      <c r="M999" s="132"/>
      <c r="N999" s="132"/>
      <c r="O999" s="132"/>
      <c r="P999" s="132"/>
      <c r="Q999" s="132"/>
      <c r="R999" s="132"/>
      <c r="S999" s="132"/>
      <c r="T999" s="132"/>
      <c r="U999" s="132"/>
      <c r="V999" s="132"/>
      <c r="W999" s="132"/>
      <c r="X999" s="132"/>
    </row>
    <row r="1000" spans="1:24" x14ac:dyDescent="0.2">
      <c r="A1000" s="132"/>
      <c r="B1000" s="133"/>
      <c r="C1000" s="76"/>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row>
    <row r="1001" spans="1:24" x14ac:dyDescent="0.2">
      <c r="A1001" s="132"/>
      <c r="B1001" s="133"/>
      <c r="C1001" s="76"/>
      <c r="D1001" s="132"/>
      <c r="E1001" s="132"/>
      <c r="F1001" s="132"/>
      <c r="G1001" s="132"/>
      <c r="H1001" s="132"/>
      <c r="I1001" s="132"/>
      <c r="J1001" s="132"/>
      <c r="K1001" s="132"/>
      <c r="L1001" s="132"/>
      <c r="M1001" s="132"/>
      <c r="N1001" s="132"/>
      <c r="O1001" s="132"/>
      <c r="P1001" s="132"/>
      <c r="Q1001" s="132"/>
      <c r="R1001" s="132"/>
      <c r="S1001" s="132"/>
      <c r="T1001" s="132"/>
      <c r="U1001" s="132"/>
      <c r="V1001" s="132"/>
      <c r="W1001" s="132"/>
      <c r="X1001" s="132"/>
    </row>
    <row r="1002" spans="1:24" x14ac:dyDescent="0.2">
      <c r="A1002" s="132"/>
      <c r="B1002" s="133"/>
      <c r="C1002" s="76"/>
      <c r="D1002" s="132"/>
      <c r="E1002" s="132"/>
      <c r="F1002" s="132"/>
      <c r="G1002" s="132"/>
      <c r="H1002" s="132"/>
      <c r="I1002" s="132"/>
      <c r="J1002" s="132"/>
      <c r="K1002" s="132"/>
      <c r="L1002" s="132"/>
      <c r="M1002" s="132"/>
      <c r="N1002" s="132"/>
      <c r="O1002" s="132"/>
      <c r="P1002" s="132"/>
      <c r="Q1002" s="132"/>
      <c r="R1002" s="132"/>
      <c r="S1002" s="132"/>
      <c r="T1002" s="132"/>
      <c r="U1002" s="132"/>
      <c r="V1002" s="132"/>
      <c r="W1002" s="132"/>
      <c r="X1002" s="132"/>
    </row>
    <row r="1003" spans="1:24" x14ac:dyDescent="0.2">
      <c r="A1003" s="132"/>
      <c r="B1003" s="133"/>
      <c r="C1003" s="76"/>
      <c r="D1003" s="132"/>
      <c r="E1003" s="132"/>
      <c r="F1003" s="132"/>
      <c r="G1003" s="132"/>
      <c r="H1003" s="132"/>
      <c r="I1003" s="132"/>
      <c r="J1003" s="132"/>
      <c r="K1003" s="132"/>
      <c r="L1003" s="132"/>
      <c r="M1003" s="132"/>
      <c r="N1003" s="132"/>
      <c r="O1003" s="132"/>
      <c r="P1003" s="132"/>
      <c r="Q1003" s="132"/>
      <c r="R1003" s="132"/>
      <c r="S1003" s="132"/>
      <c r="T1003" s="132"/>
      <c r="U1003" s="132"/>
      <c r="V1003" s="132"/>
      <c r="W1003" s="132"/>
      <c r="X1003" s="132"/>
    </row>
    <row r="1004" spans="1:24" x14ac:dyDescent="0.2">
      <c r="A1004" s="132"/>
      <c r="B1004" s="133"/>
      <c r="C1004" s="76"/>
      <c r="D1004" s="132"/>
      <c r="E1004" s="132"/>
      <c r="F1004" s="132"/>
      <c r="G1004" s="132"/>
      <c r="H1004" s="132"/>
      <c r="I1004" s="132"/>
      <c r="J1004" s="132"/>
      <c r="K1004" s="132"/>
      <c r="L1004" s="132"/>
      <c r="M1004" s="132"/>
      <c r="N1004" s="132"/>
      <c r="O1004" s="132"/>
      <c r="P1004" s="132"/>
      <c r="Q1004" s="132"/>
      <c r="R1004" s="132"/>
      <c r="S1004" s="132"/>
      <c r="T1004" s="132"/>
      <c r="U1004" s="132"/>
      <c r="V1004" s="132"/>
      <c r="W1004" s="132"/>
      <c r="X1004" s="132"/>
    </row>
    <row r="1005" spans="1:24" x14ac:dyDescent="0.2">
      <c r="A1005" s="132"/>
      <c r="B1005" s="133"/>
      <c r="C1005" s="76"/>
      <c r="D1005" s="132"/>
      <c r="E1005" s="132"/>
      <c r="F1005" s="132"/>
      <c r="G1005" s="132"/>
      <c r="H1005" s="132"/>
      <c r="I1005" s="132"/>
      <c r="J1005" s="132"/>
      <c r="K1005" s="132"/>
      <c r="L1005" s="132"/>
      <c r="M1005" s="132"/>
      <c r="N1005" s="132"/>
      <c r="O1005" s="132"/>
      <c r="P1005" s="132"/>
      <c r="Q1005" s="132"/>
      <c r="R1005" s="132"/>
      <c r="S1005" s="132"/>
      <c r="T1005" s="132"/>
      <c r="U1005" s="132"/>
      <c r="V1005" s="132"/>
      <c r="W1005" s="132"/>
      <c r="X1005" s="132"/>
    </row>
    <row r="1006" spans="1:24" x14ac:dyDescent="0.2">
      <c r="A1006" s="132"/>
      <c r="B1006" s="133"/>
      <c r="C1006" s="76"/>
      <c r="D1006" s="132"/>
      <c r="E1006" s="132"/>
      <c r="F1006" s="132"/>
      <c r="G1006" s="132"/>
      <c r="H1006" s="132"/>
      <c r="I1006" s="132"/>
      <c r="J1006" s="132"/>
      <c r="K1006" s="132"/>
      <c r="L1006" s="132"/>
      <c r="M1006" s="132"/>
      <c r="N1006" s="132"/>
      <c r="O1006" s="132"/>
      <c r="P1006" s="132"/>
      <c r="Q1006" s="132"/>
      <c r="R1006" s="132"/>
      <c r="S1006" s="132"/>
      <c r="T1006" s="132"/>
      <c r="U1006" s="132"/>
      <c r="V1006" s="132"/>
      <c r="W1006" s="132"/>
      <c r="X1006" s="132"/>
    </row>
    <row r="1007" spans="1:24" x14ac:dyDescent="0.2">
      <c r="A1007" s="132"/>
      <c r="B1007" s="133"/>
      <c r="C1007" s="76"/>
      <c r="D1007" s="132"/>
      <c r="E1007" s="132"/>
      <c r="F1007" s="132"/>
      <c r="G1007" s="132"/>
      <c r="H1007" s="132"/>
      <c r="I1007" s="132"/>
      <c r="J1007" s="132"/>
      <c r="K1007" s="132"/>
      <c r="L1007" s="132"/>
      <c r="M1007" s="132"/>
      <c r="N1007" s="132"/>
      <c r="O1007" s="132"/>
      <c r="P1007" s="132"/>
      <c r="Q1007" s="132"/>
      <c r="R1007" s="132"/>
      <c r="S1007" s="132"/>
      <c r="T1007" s="132"/>
      <c r="U1007" s="132"/>
      <c r="V1007" s="132"/>
      <c r="W1007" s="132"/>
      <c r="X1007" s="132"/>
    </row>
    <row r="1008" spans="1:24" x14ac:dyDescent="0.2">
      <c r="A1008" s="132"/>
      <c r="B1008" s="133"/>
      <c r="C1008" s="76"/>
      <c r="D1008" s="132"/>
      <c r="E1008" s="132"/>
      <c r="F1008" s="132"/>
      <c r="G1008" s="132"/>
      <c r="H1008" s="132"/>
      <c r="I1008" s="132"/>
      <c r="J1008" s="132"/>
      <c r="K1008" s="132"/>
      <c r="L1008" s="132"/>
      <c r="M1008" s="132"/>
      <c r="N1008" s="132"/>
      <c r="O1008" s="132"/>
      <c r="P1008" s="132"/>
      <c r="Q1008" s="132"/>
      <c r="R1008" s="132"/>
      <c r="S1008" s="132"/>
      <c r="T1008" s="132"/>
      <c r="U1008" s="132"/>
      <c r="V1008" s="132"/>
      <c r="W1008" s="132"/>
      <c r="X1008" s="132"/>
    </row>
    <row r="1009" spans="1:24" x14ac:dyDescent="0.2">
      <c r="A1009" s="132"/>
      <c r="B1009" s="133"/>
      <c r="C1009" s="76"/>
      <c r="D1009" s="132"/>
      <c r="E1009" s="132"/>
      <c r="F1009" s="132"/>
      <c r="G1009" s="132"/>
      <c r="H1009" s="132"/>
      <c r="I1009" s="132"/>
      <c r="J1009" s="132"/>
      <c r="K1009" s="132"/>
      <c r="L1009" s="132"/>
      <c r="M1009" s="132"/>
      <c r="N1009" s="132"/>
      <c r="O1009" s="132"/>
      <c r="P1009" s="132"/>
      <c r="Q1009" s="132"/>
      <c r="R1009" s="132"/>
      <c r="S1009" s="132"/>
      <c r="T1009" s="132"/>
      <c r="U1009" s="132"/>
      <c r="V1009" s="132"/>
      <c r="W1009" s="132"/>
      <c r="X1009" s="132"/>
    </row>
    <row r="1010" spans="1:24" x14ac:dyDescent="0.2">
      <c r="A1010" s="132"/>
      <c r="B1010" s="133"/>
      <c r="C1010" s="76"/>
      <c r="D1010" s="132"/>
      <c r="E1010" s="132"/>
      <c r="F1010" s="132"/>
      <c r="G1010" s="132"/>
      <c r="H1010" s="132"/>
      <c r="I1010" s="132"/>
      <c r="J1010" s="132"/>
      <c r="K1010" s="132"/>
      <c r="L1010" s="132"/>
      <c r="M1010" s="132"/>
      <c r="N1010" s="132"/>
      <c r="O1010" s="132"/>
      <c r="P1010" s="132"/>
      <c r="Q1010" s="132"/>
      <c r="R1010" s="132"/>
      <c r="S1010" s="132"/>
      <c r="T1010" s="132"/>
      <c r="U1010" s="132"/>
      <c r="V1010" s="132"/>
      <c r="W1010" s="132"/>
      <c r="X1010" s="132"/>
    </row>
    <row r="1011" spans="1:24" x14ac:dyDescent="0.2">
      <c r="A1011" s="132"/>
      <c r="B1011" s="133"/>
      <c r="C1011" s="76"/>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row>
    <row r="1012" spans="1:24" x14ac:dyDescent="0.2">
      <c r="A1012" s="132"/>
      <c r="B1012" s="133"/>
      <c r="C1012" s="76"/>
      <c r="D1012" s="132"/>
      <c r="E1012" s="132"/>
      <c r="F1012" s="132"/>
      <c r="G1012" s="132"/>
      <c r="H1012" s="132"/>
      <c r="I1012" s="132"/>
      <c r="J1012" s="132"/>
      <c r="K1012" s="132"/>
      <c r="L1012" s="132"/>
      <c r="M1012" s="132"/>
      <c r="N1012" s="132"/>
      <c r="O1012" s="132"/>
      <c r="P1012" s="132"/>
      <c r="Q1012" s="132"/>
      <c r="R1012" s="132"/>
      <c r="S1012" s="132"/>
      <c r="T1012" s="132"/>
      <c r="U1012" s="132"/>
      <c r="V1012" s="132"/>
      <c r="W1012" s="132"/>
      <c r="X1012" s="132"/>
    </row>
    <row r="1013" spans="1:24" x14ac:dyDescent="0.2">
      <c r="A1013" s="132"/>
      <c r="B1013" s="133"/>
      <c r="C1013" s="76"/>
      <c r="D1013" s="132"/>
      <c r="E1013" s="132"/>
      <c r="F1013" s="132"/>
      <c r="G1013" s="132"/>
      <c r="H1013" s="132"/>
      <c r="I1013" s="132"/>
      <c r="J1013" s="132"/>
      <c r="K1013" s="132"/>
      <c r="L1013" s="132"/>
      <c r="M1013" s="132"/>
      <c r="N1013" s="132"/>
      <c r="O1013" s="132"/>
      <c r="P1013" s="132"/>
      <c r="Q1013" s="132"/>
      <c r="R1013" s="132"/>
      <c r="S1013" s="132"/>
      <c r="T1013" s="132"/>
      <c r="U1013" s="132"/>
      <c r="V1013" s="132"/>
      <c r="W1013" s="132"/>
      <c r="X1013" s="132"/>
    </row>
    <row r="1014" spans="1:24" x14ac:dyDescent="0.2">
      <c r="A1014" s="132"/>
      <c r="B1014" s="133"/>
      <c r="C1014" s="76"/>
      <c r="D1014" s="132"/>
      <c r="E1014" s="132"/>
      <c r="F1014" s="132"/>
      <c r="G1014" s="132"/>
      <c r="H1014" s="132"/>
      <c r="I1014" s="132"/>
      <c r="J1014" s="132"/>
      <c r="K1014" s="132"/>
      <c r="L1014" s="132"/>
      <c r="M1014" s="132"/>
      <c r="N1014" s="132"/>
      <c r="O1014" s="132"/>
      <c r="P1014" s="132"/>
      <c r="Q1014" s="132"/>
      <c r="R1014" s="132"/>
      <c r="S1014" s="132"/>
      <c r="T1014" s="132"/>
      <c r="U1014" s="132"/>
      <c r="V1014" s="132"/>
      <c r="W1014" s="132"/>
      <c r="X1014" s="132"/>
    </row>
    <row r="1015" spans="1:24" x14ac:dyDescent="0.2">
      <c r="A1015" s="132"/>
      <c r="B1015" s="133"/>
      <c r="C1015" s="76"/>
      <c r="D1015" s="132"/>
      <c r="E1015" s="132"/>
      <c r="F1015" s="132"/>
      <c r="G1015" s="132"/>
      <c r="H1015" s="132"/>
      <c r="I1015" s="132"/>
      <c r="J1015" s="132"/>
      <c r="K1015" s="132"/>
      <c r="L1015" s="132"/>
      <c r="M1015" s="132"/>
      <c r="N1015" s="132"/>
      <c r="O1015" s="132"/>
      <c r="P1015" s="132"/>
      <c r="Q1015" s="132"/>
      <c r="R1015" s="132"/>
      <c r="S1015" s="132"/>
      <c r="T1015" s="132"/>
      <c r="U1015" s="132"/>
      <c r="V1015" s="132"/>
      <c r="W1015" s="132"/>
      <c r="X1015" s="132"/>
    </row>
    <row r="1016" spans="1:24" x14ac:dyDescent="0.2">
      <c r="A1016" s="132"/>
      <c r="B1016" s="133"/>
      <c r="C1016" s="76"/>
      <c r="D1016" s="132"/>
      <c r="E1016" s="132"/>
      <c r="F1016" s="132"/>
      <c r="G1016" s="132"/>
      <c r="H1016" s="132"/>
      <c r="I1016" s="132"/>
      <c r="J1016" s="132"/>
      <c r="K1016" s="132"/>
      <c r="L1016" s="132"/>
      <c r="M1016" s="132"/>
      <c r="N1016" s="132"/>
      <c r="O1016" s="132"/>
      <c r="P1016" s="132"/>
      <c r="Q1016" s="132"/>
      <c r="R1016" s="132"/>
      <c r="S1016" s="132"/>
      <c r="T1016" s="132"/>
      <c r="U1016" s="132"/>
      <c r="V1016" s="132"/>
      <c r="W1016" s="132"/>
      <c r="X1016" s="132"/>
    </row>
    <row r="1017" spans="1:24" x14ac:dyDescent="0.2">
      <c r="A1017" s="132"/>
      <c r="B1017" s="133"/>
      <c r="C1017" s="76"/>
      <c r="D1017" s="132"/>
      <c r="E1017" s="132"/>
      <c r="F1017" s="132"/>
      <c r="G1017" s="132"/>
      <c r="H1017" s="132"/>
      <c r="I1017" s="132"/>
      <c r="J1017" s="132"/>
      <c r="K1017" s="132"/>
      <c r="L1017" s="132"/>
      <c r="M1017" s="132"/>
      <c r="N1017" s="132"/>
      <c r="O1017" s="132"/>
      <c r="P1017" s="132"/>
      <c r="Q1017" s="132"/>
      <c r="R1017" s="132"/>
      <c r="S1017" s="132"/>
      <c r="T1017" s="132"/>
      <c r="U1017" s="132"/>
      <c r="V1017" s="132"/>
      <c r="W1017" s="132"/>
      <c r="X1017" s="132"/>
    </row>
    <row r="1018" spans="1:24" x14ac:dyDescent="0.2">
      <c r="A1018" s="132"/>
      <c r="B1018" s="133"/>
      <c r="C1018" s="76"/>
      <c r="D1018" s="132"/>
      <c r="E1018" s="132"/>
      <c r="F1018" s="132"/>
      <c r="G1018" s="132"/>
      <c r="H1018" s="132"/>
      <c r="I1018" s="132"/>
      <c r="J1018" s="132"/>
      <c r="K1018" s="132"/>
      <c r="L1018" s="132"/>
      <c r="M1018" s="132"/>
      <c r="N1018" s="132"/>
      <c r="O1018" s="132"/>
      <c r="P1018" s="132"/>
      <c r="Q1018" s="132"/>
      <c r="R1018" s="132"/>
      <c r="S1018" s="132"/>
      <c r="T1018" s="132"/>
      <c r="U1018" s="132"/>
      <c r="V1018" s="132"/>
      <c r="W1018" s="132"/>
      <c r="X1018" s="132"/>
    </row>
    <row r="1019" spans="1:24" x14ac:dyDescent="0.2">
      <c r="A1019" s="132"/>
      <c r="B1019" s="133"/>
      <c r="C1019" s="76"/>
      <c r="D1019" s="132"/>
      <c r="E1019" s="132"/>
      <c r="F1019" s="132"/>
      <c r="G1019" s="132"/>
      <c r="H1019" s="132"/>
      <c r="I1019" s="132"/>
      <c r="J1019" s="132"/>
      <c r="K1019" s="132"/>
      <c r="L1019" s="132"/>
      <c r="M1019" s="132"/>
      <c r="N1019" s="132"/>
      <c r="O1019" s="132"/>
      <c r="P1019" s="132"/>
      <c r="Q1019" s="132"/>
      <c r="R1019" s="132"/>
      <c r="S1019" s="132"/>
      <c r="T1019" s="132"/>
      <c r="U1019" s="132"/>
      <c r="V1019" s="132"/>
      <c r="W1019" s="132"/>
      <c r="X1019" s="132"/>
    </row>
    <row r="1020" spans="1:24" x14ac:dyDescent="0.2">
      <c r="A1020" s="132"/>
      <c r="B1020" s="133"/>
      <c r="C1020" s="76"/>
      <c r="D1020" s="132"/>
      <c r="E1020" s="132"/>
      <c r="F1020" s="132"/>
      <c r="G1020" s="132"/>
      <c r="H1020" s="132"/>
      <c r="I1020" s="132"/>
      <c r="J1020" s="132"/>
      <c r="K1020" s="132"/>
      <c r="L1020" s="132"/>
      <c r="M1020" s="132"/>
      <c r="N1020" s="132"/>
      <c r="O1020" s="132"/>
      <c r="P1020" s="132"/>
      <c r="Q1020" s="132"/>
      <c r="R1020" s="132"/>
      <c r="S1020" s="132"/>
      <c r="T1020" s="132"/>
      <c r="U1020" s="132"/>
      <c r="V1020" s="132"/>
      <c r="W1020" s="132"/>
      <c r="X1020" s="132"/>
    </row>
    <row r="1021" spans="1:24" x14ac:dyDescent="0.2">
      <c r="A1021" s="132"/>
      <c r="B1021" s="133"/>
      <c r="C1021" s="76"/>
      <c r="D1021" s="132"/>
      <c r="E1021" s="132"/>
      <c r="F1021" s="132"/>
      <c r="G1021" s="132"/>
      <c r="H1021" s="132"/>
      <c r="I1021" s="132"/>
      <c r="J1021" s="132"/>
      <c r="K1021" s="132"/>
      <c r="L1021" s="132"/>
      <c r="M1021" s="132"/>
      <c r="N1021" s="132"/>
      <c r="O1021" s="132"/>
      <c r="P1021" s="132"/>
      <c r="Q1021" s="132"/>
      <c r="R1021" s="132"/>
      <c r="S1021" s="132"/>
      <c r="T1021" s="132"/>
      <c r="U1021" s="132"/>
      <c r="V1021" s="132"/>
      <c r="W1021" s="132"/>
      <c r="X1021" s="132"/>
    </row>
    <row r="1022" spans="1:24" x14ac:dyDescent="0.2">
      <c r="A1022" s="132"/>
      <c r="B1022" s="133"/>
      <c r="C1022" s="76"/>
      <c r="D1022" s="132"/>
      <c r="E1022" s="132"/>
      <c r="F1022" s="132"/>
      <c r="G1022" s="132"/>
      <c r="H1022" s="132"/>
      <c r="I1022" s="132"/>
      <c r="J1022" s="132"/>
      <c r="K1022" s="132"/>
      <c r="L1022" s="132"/>
      <c r="M1022" s="132"/>
      <c r="N1022" s="132"/>
      <c r="O1022" s="132"/>
      <c r="P1022" s="132"/>
      <c r="Q1022" s="132"/>
      <c r="R1022" s="132"/>
      <c r="S1022" s="132"/>
      <c r="T1022" s="132"/>
      <c r="U1022" s="132"/>
      <c r="V1022" s="132"/>
      <c r="W1022" s="132"/>
      <c r="X1022" s="132"/>
    </row>
    <row r="1023" spans="1:24" x14ac:dyDescent="0.2">
      <c r="A1023" s="132"/>
      <c r="B1023" s="133"/>
      <c r="C1023" s="76"/>
      <c r="D1023" s="132"/>
      <c r="E1023" s="132"/>
      <c r="F1023" s="132"/>
      <c r="G1023" s="132"/>
      <c r="H1023" s="132"/>
      <c r="I1023" s="132"/>
      <c r="J1023" s="132"/>
      <c r="K1023" s="132"/>
      <c r="L1023" s="132"/>
      <c r="M1023" s="132"/>
      <c r="N1023" s="132"/>
      <c r="O1023" s="132"/>
      <c r="P1023" s="132"/>
      <c r="Q1023" s="132"/>
      <c r="R1023" s="132"/>
      <c r="S1023" s="132"/>
      <c r="T1023" s="132"/>
      <c r="U1023" s="132"/>
      <c r="V1023" s="132"/>
      <c r="W1023" s="132"/>
      <c r="X1023" s="132"/>
    </row>
    <row r="1024" spans="1:24" x14ac:dyDescent="0.2">
      <c r="A1024" s="132"/>
      <c r="B1024" s="133"/>
      <c r="C1024" s="76"/>
      <c r="D1024" s="132"/>
      <c r="E1024" s="132"/>
      <c r="F1024" s="132"/>
      <c r="G1024" s="132"/>
      <c r="H1024" s="132"/>
      <c r="I1024" s="132"/>
      <c r="J1024" s="132"/>
      <c r="K1024" s="132"/>
      <c r="L1024" s="132"/>
      <c r="M1024" s="132"/>
      <c r="N1024" s="132"/>
      <c r="O1024" s="132"/>
      <c r="P1024" s="132"/>
      <c r="Q1024" s="132"/>
      <c r="R1024" s="132"/>
      <c r="S1024" s="132"/>
      <c r="T1024" s="132"/>
      <c r="U1024" s="132"/>
      <c r="V1024" s="132"/>
      <c r="W1024" s="132"/>
      <c r="X1024" s="132"/>
    </row>
    <row r="1025" spans="1:24" x14ac:dyDescent="0.2">
      <c r="A1025" s="132"/>
      <c r="B1025" s="133"/>
      <c r="C1025" s="76"/>
      <c r="D1025" s="132"/>
      <c r="E1025" s="132"/>
      <c r="F1025" s="132"/>
      <c r="G1025" s="132"/>
      <c r="H1025" s="132"/>
      <c r="I1025" s="132"/>
      <c r="J1025" s="132"/>
      <c r="K1025" s="132"/>
      <c r="L1025" s="132"/>
      <c r="M1025" s="132"/>
      <c r="N1025" s="132"/>
      <c r="O1025" s="132"/>
      <c r="P1025" s="132"/>
      <c r="Q1025" s="132"/>
      <c r="R1025" s="132"/>
      <c r="S1025" s="132"/>
      <c r="T1025" s="132"/>
      <c r="U1025" s="132"/>
      <c r="V1025" s="132"/>
      <c r="W1025" s="132"/>
      <c r="X1025" s="132"/>
    </row>
    <row r="1026" spans="1:24" x14ac:dyDescent="0.2">
      <c r="A1026" s="132"/>
      <c r="B1026" s="133"/>
      <c r="C1026" s="76"/>
      <c r="D1026" s="132"/>
      <c r="E1026" s="132"/>
      <c r="F1026" s="132"/>
      <c r="G1026" s="132"/>
      <c r="H1026" s="132"/>
      <c r="I1026" s="132"/>
      <c r="J1026" s="132"/>
      <c r="K1026" s="132"/>
      <c r="L1026" s="132"/>
      <c r="M1026" s="132"/>
      <c r="N1026" s="132"/>
      <c r="O1026" s="132"/>
      <c r="P1026" s="132"/>
      <c r="Q1026" s="132"/>
      <c r="R1026" s="132"/>
      <c r="S1026" s="132"/>
      <c r="T1026" s="132"/>
      <c r="U1026" s="132"/>
      <c r="V1026" s="132"/>
      <c r="W1026" s="132"/>
      <c r="X1026" s="132"/>
    </row>
    <row r="1027" spans="1:24" x14ac:dyDescent="0.2">
      <c r="A1027" s="132"/>
      <c r="B1027" s="133"/>
      <c r="C1027" s="76"/>
      <c r="D1027" s="132"/>
      <c r="E1027" s="132"/>
      <c r="F1027" s="132"/>
      <c r="G1027" s="132"/>
      <c r="H1027" s="132"/>
      <c r="I1027" s="132"/>
      <c r="J1027" s="132"/>
      <c r="K1027" s="132"/>
      <c r="L1027" s="132"/>
      <c r="M1027" s="132"/>
      <c r="N1027" s="132"/>
      <c r="O1027" s="132"/>
      <c r="P1027" s="132"/>
      <c r="Q1027" s="132"/>
      <c r="R1027" s="132"/>
      <c r="S1027" s="132"/>
      <c r="T1027" s="132"/>
      <c r="U1027" s="132"/>
      <c r="V1027" s="132"/>
      <c r="W1027" s="132"/>
      <c r="X1027" s="132"/>
    </row>
    <row r="1028" spans="1:24" x14ac:dyDescent="0.2">
      <c r="A1028" s="132"/>
      <c r="B1028" s="133"/>
      <c r="C1028" s="76"/>
      <c r="D1028" s="132"/>
      <c r="E1028" s="132"/>
      <c r="F1028" s="132"/>
      <c r="G1028" s="132"/>
      <c r="H1028" s="132"/>
      <c r="I1028" s="132"/>
      <c r="J1028" s="132"/>
      <c r="K1028" s="132"/>
      <c r="L1028" s="132"/>
      <c r="M1028" s="132"/>
      <c r="N1028" s="132"/>
      <c r="O1028" s="132"/>
      <c r="P1028" s="132"/>
      <c r="Q1028" s="132"/>
      <c r="R1028" s="132"/>
      <c r="S1028" s="132"/>
      <c r="T1028" s="132"/>
      <c r="U1028" s="132"/>
      <c r="V1028" s="132"/>
      <c r="W1028" s="132"/>
      <c r="X1028" s="132"/>
    </row>
    <row r="1029" spans="1:24" x14ac:dyDescent="0.2">
      <c r="A1029" s="132"/>
      <c r="B1029" s="133"/>
      <c r="C1029" s="76"/>
      <c r="D1029" s="132"/>
      <c r="E1029" s="132"/>
      <c r="F1029" s="132"/>
      <c r="G1029" s="132"/>
      <c r="H1029" s="132"/>
      <c r="I1029" s="132"/>
      <c r="J1029" s="132"/>
      <c r="K1029" s="132"/>
      <c r="L1029" s="132"/>
      <c r="M1029" s="132"/>
      <c r="N1029" s="132"/>
      <c r="O1029" s="132"/>
      <c r="P1029" s="132"/>
      <c r="Q1029" s="132"/>
      <c r="R1029" s="132"/>
      <c r="S1029" s="132"/>
      <c r="T1029" s="132"/>
      <c r="U1029" s="132"/>
      <c r="V1029" s="132"/>
      <c r="W1029" s="132"/>
      <c r="X1029" s="132"/>
    </row>
    <row r="1030" spans="1:24" x14ac:dyDescent="0.2">
      <c r="A1030" s="132"/>
      <c r="B1030" s="133"/>
      <c r="C1030" s="76"/>
      <c r="D1030" s="132"/>
      <c r="E1030" s="132"/>
      <c r="F1030" s="132"/>
      <c r="G1030" s="132"/>
      <c r="H1030" s="132"/>
      <c r="I1030" s="132"/>
      <c r="J1030" s="132"/>
      <c r="K1030" s="132"/>
      <c r="L1030" s="132"/>
      <c r="M1030" s="132"/>
      <c r="N1030" s="132"/>
      <c r="O1030" s="132"/>
      <c r="P1030" s="132"/>
      <c r="Q1030" s="132"/>
      <c r="R1030" s="132"/>
      <c r="S1030" s="132"/>
      <c r="T1030" s="132"/>
      <c r="U1030" s="132"/>
      <c r="V1030" s="132"/>
      <c r="W1030" s="132"/>
      <c r="X1030" s="132"/>
    </row>
    <row r="1031" spans="1:24" x14ac:dyDescent="0.2">
      <c r="A1031" s="132"/>
      <c r="B1031" s="133"/>
      <c r="C1031" s="76"/>
      <c r="D1031" s="132"/>
      <c r="E1031" s="132"/>
      <c r="F1031" s="132"/>
      <c r="G1031" s="132"/>
      <c r="H1031" s="132"/>
      <c r="I1031" s="132"/>
      <c r="J1031" s="132"/>
      <c r="K1031" s="132"/>
      <c r="L1031" s="132"/>
      <c r="M1031" s="132"/>
      <c r="N1031" s="132"/>
      <c r="O1031" s="132"/>
      <c r="P1031" s="132"/>
      <c r="Q1031" s="132"/>
      <c r="R1031" s="132"/>
      <c r="S1031" s="132"/>
      <c r="T1031" s="132"/>
      <c r="U1031" s="132"/>
      <c r="V1031" s="132"/>
      <c r="W1031" s="132"/>
      <c r="X1031" s="132"/>
    </row>
    <row r="1032" spans="1:24" x14ac:dyDescent="0.2">
      <c r="A1032" s="132"/>
      <c r="B1032" s="133"/>
      <c r="C1032" s="76"/>
      <c r="D1032" s="132"/>
      <c r="E1032" s="132"/>
      <c r="F1032" s="132"/>
      <c r="G1032" s="132"/>
      <c r="H1032" s="132"/>
      <c r="I1032" s="132"/>
      <c r="J1032" s="132"/>
      <c r="K1032" s="132"/>
      <c r="L1032" s="132"/>
      <c r="M1032" s="132"/>
      <c r="N1032" s="132"/>
      <c r="O1032" s="132"/>
      <c r="P1032" s="132"/>
      <c r="Q1032" s="132"/>
      <c r="R1032" s="132"/>
      <c r="S1032" s="132"/>
      <c r="T1032" s="132"/>
      <c r="U1032" s="132"/>
      <c r="V1032" s="132"/>
      <c r="W1032" s="132"/>
      <c r="X1032" s="132"/>
    </row>
    <row r="1033" spans="1:24" x14ac:dyDescent="0.2">
      <c r="A1033" s="132"/>
      <c r="B1033" s="133"/>
      <c r="C1033" s="76"/>
      <c r="D1033" s="132"/>
      <c r="E1033" s="132"/>
      <c r="F1033" s="132"/>
      <c r="G1033" s="132"/>
      <c r="H1033" s="132"/>
      <c r="I1033" s="132"/>
      <c r="J1033" s="132"/>
      <c r="K1033" s="132"/>
      <c r="L1033" s="132"/>
      <c r="M1033" s="132"/>
      <c r="N1033" s="132"/>
      <c r="O1033" s="132"/>
      <c r="P1033" s="132"/>
      <c r="Q1033" s="132"/>
      <c r="R1033" s="132"/>
      <c r="S1033" s="132"/>
      <c r="T1033" s="132"/>
      <c r="U1033" s="132"/>
      <c r="V1033" s="132"/>
      <c r="W1033" s="132"/>
      <c r="X1033" s="132"/>
    </row>
    <row r="1034" spans="1:24" x14ac:dyDescent="0.2">
      <c r="A1034" s="132"/>
      <c r="B1034" s="133"/>
      <c r="C1034" s="76"/>
      <c r="D1034" s="132"/>
      <c r="E1034" s="132"/>
      <c r="F1034" s="132"/>
      <c r="G1034" s="132"/>
      <c r="H1034" s="132"/>
      <c r="I1034" s="132"/>
      <c r="J1034" s="132"/>
      <c r="K1034" s="132"/>
      <c r="L1034" s="132"/>
      <c r="M1034" s="132"/>
      <c r="N1034" s="132"/>
      <c r="O1034" s="132"/>
      <c r="P1034" s="132"/>
      <c r="Q1034" s="132"/>
      <c r="R1034" s="132"/>
      <c r="S1034" s="132"/>
      <c r="T1034" s="132"/>
      <c r="U1034" s="132"/>
      <c r="V1034" s="132"/>
      <c r="W1034" s="132"/>
      <c r="X1034" s="132"/>
    </row>
    <row r="1035" spans="1:24" x14ac:dyDescent="0.2">
      <c r="A1035" s="132"/>
      <c r="B1035" s="133"/>
      <c r="C1035" s="76"/>
      <c r="D1035" s="132"/>
      <c r="E1035" s="132"/>
      <c r="F1035" s="132"/>
      <c r="G1035" s="132"/>
      <c r="H1035" s="132"/>
      <c r="I1035" s="132"/>
      <c r="J1035" s="132"/>
      <c r="K1035" s="132"/>
      <c r="L1035" s="132"/>
      <c r="M1035" s="132"/>
      <c r="N1035" s="132"/>
      <c r="O1035" s="132"/>
      <c r="P1035" s="132"/>
      <c r="Q1035" s="132"/>
      <c r="R1035" s="132"/>
      <c r="S1035" s="132"/>
      <c r="T1035" s="132"/>
      <c r="U1035" s="132"/>
      <c r="V1035" s="132"/>
      <c r="W1035" s="132"/>
      <c r="X1035" s="132"/>
    </row>
    <row r="1036" spans="1:24" x14ac:dyDescent="0.2">
      <c r="A1036" s="132"/>
      <c r="B1036" s="133"/>
      <c r="C1036" s="76"/>
      <c r="D1036" s="132"/>
      <c r="E1036" s="132"/>
      <c r="F1036" s="132"/>
      <c r="G1036" s="132"/>
      <c r="H1036" s="132"/>
      <c r="I1036" s="132"/>
      <c r="J1036" s="132"/>
      <c r="K1036" s="132"/>
      <c r="L1036" s="132"/>
      <c r="M1036" s="132"/>
      <c r="N1036" s="132"/>
      <c r="O1036" s="132"/>
      <c r="P1036" s="132"/>
      <c r="Q1036" s="132"/>
      <c r="R1036" s="132"/>
      <c r="S1036" s="132"/>
      <c r="T1036" s="132"/>
      <c r="U1036" s="132"/>
      <c r="V1036" s="132"/>
      <c r="W1036" s="132"/>
      <c r="X1036" s="132"/>
    </row>
    <row r="1037" spans="1:24" x14ac:dyDescent="0.2">
      <c r="A1037" s="132"/>
      <c r="B1037" s="133"/>
      <c r="C1037" s="76"/>
      <c r="D1037" s="132"/>
      <c r="E1037" s="132"/>
      <c r="F1037" s="132"/>
      <c r="G1037" s="132"/>
      <c r="H1037" s="132"/>
      <c r="I1037" s="132"/>
      <c r="J1037" s="132"/>
      <c r="K1037" s="132"/>
      <c r="L1037" s="132"/>
      <c r="M1037" s="132"/>
      <c r="N1037" s="132"/>
      <c r="O1037" s="132"/>
      <c r="P1037" s="132"/>
      <c r="Q1037" s="132"/>
      <c r="R1037" s="132"/>
      <c r="S1037" s="132"/>
      <c r="T1037" s="132"/>
      <c r="U1037" s="132"/>
      <c r="V1037" s="132"/>
      <c r="W1037" s="132"/>
      <c r="X1037" s="132"/>
    </row>
    <row r="1038" spans="1:24" x14ac:dyDescent="0.2">
      <c r="A1038" s="132"/>
      <c r="B1038" s="133"/>
      <c r="C1038" s="76"/>
      <c r="D1038" s="132"/>
      <c r="E1038" s="132"/>
      <c r="F1038" s="132"/>
      <c r="G1038" s="132"/>
      <c r="H1038" s="132"/>
      <c r="I1038" s="132"/>
      <c r="J1038" s="132"/>
      <c r="K1038" s="132"/>
      <c r="L1038" s="132"/>
      <c r="M1038" s="132"/>
      <c r="N1038" s="132"/>
      <c r="O1038" s="132"/>
      <c r="P1038" s="132"/>
      <c r="Q1038" s="132"/>
      <c r="R1038" s="132"/>
      <c r="S1038" s="132"/>
      <c r="T1038" s="132"/>
      <c r="U1038" s="132"/>
      <c r="V1038" s="132"/>
      <c r="W1038" s="132"/>
      <c r="X1038" s="132"/>
    </row>
    <row r="1039" spans="1:24" x14ac:dyDescent="0.2">
      <c r="A1039" s="132"/>
      <c r="B1039" s="133"/>
      <c r="C1039" s="76"/>
      <c r="D1039" s="132"/>
      <c r="E1039" s="132"/>
      <c r="F1039" s="132"/>
      <c r="G1039" s="132"/>
      <c r="H1039" s="132"/>
      <c r="I1039" s="132"/>
      <c r="J1039" s="132"/>
      <c r="K1039" s="132"/>
      <c r="L1039" s="132"/>
      <c r="M1039" s="132"/>
      <c r="N1039" s="132"/>
      <c r="O1039" s="132"/>
      <c r="P1039" s="132"/>
      <c r="Q1039" s="132"/>
      <c r="R1039" s="132"/>
      <c r="S1039" s="132"/>
      <c r="T1039" s="132"/>
      <c r="U1039" s="132"/>
      <c r="V1039" s="132"/>
      <c r="W1039" s="132"/>
      <c r="X1039" s="132"/>
    </row>
    <row r="1040" spans="1:24" x14ac:dyDescent="0.2">
      <c r="A1040" s="132"/>
      <c r="B1040" s="133"/>
      <c r="C1040" s="76"/>
      <c r="D1040" s="132"/>
      <c r="E1040" s="132"/>
      <c r="F1040" s="132"/>
      <c r="G1040" s="132"/>
      <c r="H1040" s="132"/>
      <c r="I1040" s="132"/>
      <c r="J1040" s="132"/>
      <c r="K1040" s="132"/>
      <c r="L1040" s="132"/>
      <c r="M1040" s="132"/>
      <c r="N1040" s="132"/>
      <c r="O1040" s="132"/>
      <c r="P1040" s="132"/>
      <c r="Q1040" s="132"/>
      <c r="R1040" s="132"/>
      <c r="S1040" s="132"/>
      <c r="T1040" s="132"/>
      <c r="U1040" s="132"/>
      <c r="V1040" s="132"/>
      <c r="W1040" s="132"/>
      <c r="X1040" s="132"/>
    </row>
    <row r="1041" spans="1:24" x14ac:dyDescent="0.2">
      <c r="A1041" s="132"/>
      <c r="B1041" s="133"/>
      <c r="C1041" s="76"/>
      <c r="D1041" s="132"/>
      <c r="E1041" s="132"/>
      <c r="F1041" s="132"/>
      <c r="G1041" s="132"/>
      <c r="H1041" s="132"/>
      <c r="I1041" s="132"/>
      <c r="J1041" s="132"/>
      <c r="K1041" s="132"/>
      <c r="L1041" s="132"/>
      <c r="M1041" s="132"/>
      <c r="N1041" s="132"/>
      <c r="O1041" s="132"/>
      <c r="P1041" s="132"/>
      <c r="Q1041" s="132"/>
      <c r="R1041" s="132"/>
      <c r="S1041" s="132"/>
      <c r="T1041" s="132"/>
      <c r="U1041" s="132"/>
      <c r="V1041" s="132"/>
      <c r="W1041" s="132"/>
      <c r="X1041" s="132"/>
    </row>
    <row r="1042" spans="1:24" x14ac:dyDescent="0.2">
      <c r="A1042" s="132"/>
      <c r="B1042" s="133"/>
      <c r="C1042" s="76"/>
      <c r="D1042" s="132"/>
      <c r="E1042" s="132"/>
      <c r="F1042" s="132"/>
      <c r="G1042" s="132"/>
      <c r="H1042" s="132"/>
      <c r="I1042" s="132"/>
      <c r="J1042" s="132"/>
      <c r="K1042" s="132"/>
      <c r="L1042" s="132"/>
      <c r="M1042" s="132"/>
      <c r="N1042" s="132"/>
      <c r="O1042" s="132"/>
      <c r="P1042" s="132"/>
      <c r="Q1042" s="132"/>
      <c r="R1042" s="132"/>
      <c r="S1042" s="132"/>
      <c r="T1042" s="132"/>
      <c r="U1042" s="132"/>
      <c r="V1042" s="132"/>
      <c r="W1042" s="132"/>
      <c r="X1042" s="132"/>
    </row>
    <row r="1043" spans="1:24" x14ac:dyDescent="0.2">
      <c r="A1043" s="132"/>
      <c r="B1043" s="133"/>
      <c r="C1043" s="76"/>
      <c r="D1043" s="132"/>
      <c r="E1043" s="132"/>
      <c r="F1043" s="132"/>
      <c r="G1043" s="132"/>
      <c r="H1043" s="132"/>
      <c r="I1043" s="132"/>
      <c r="J1043" s="132"/>
      <c r="K1043" s="132"/>
      <c r="L1043" s="132"/>
      <c r="M1043" s="132"/>
      <c r="N1043" s="132"/>
      <c r="O1043" s="132"/>
      <c r="P1043" s="132"/>
      <c r="Q1043" s="132"/>
      <c r="R1043" s="132"/>
      <c r="S1043" s="132"/>
      <c r="T1043" s="132"/>
      <c r="U1043" s="132"/>
      <c r="V1043" s="132"/>
      <c r="W1043" s="132"/>
      <c r="X1043" s="132"/>
    </row>
    <row r="1044" spans="1:24" x14ac:dyDescent="0.2">
      <c r="A1044" s="132"/>
      <c r="B1044" s="133"/>
      <c r="C1044" s="76"/>
      <c r="D1044" s="132"/>
      <c r="E1044" s="132"/>
      <c r="F1044" s="132"/>
      <c r="G1044" s="132"/>
      <c r="H1044" s="132"/>
      <c r="I1044" s="132"/>
      <c r="J1044" s="132"/>
      <c r="K1044" s="132"/>
      <c r="L1044" s="132"/>
      <c r="M1044" s="132"/>
      <c r="N1044" s="132"/>
      <c r="O1044" s="132"/>
      <c r="P1044" s="132"/>
      <c r="Q1044" s="132"/>
      <c r="R1044" s="132"/>
      <c r="S1044" s="132"/>
      <c r="T1044" s="132"/>
      <c r="U1044" s="132"/>
      <c r="V1044" s="132"/>
      <c r="W1044" s="132"/>
      <c r="X1044" s="132"/>
    </row>
    <row r="1045" spans="1:24" x14ac:dyDescent="0.2">
      <c r="A1045" s="132"/>
      <c r="B1045" s="133"/>
      <c r="C1045" s="76"/>
      <c r="D1045" s="132"/>
      <c r="E1045" s="132"/>
      <c r="F1045" s="132"/>
      <c r="G1045" s="132"/>
      <c r="H1045" s="132"/>
      <c r="I1045" s="132"/>
      <c r="J1045" s="132"/>
      <c r="K1045" s="132"/>
      <c r="L1045" s="132"/>
      <c r="M1045" s="132"/>
      <c r="N1045" s="132"/>
      <c r="O1045" s="132"/>
      <c r="P1045" s="132"/>
      <c r="Q1045" s="132"/>
      <c r="R1045" s="132"/>
      <c r="S1045" s="132"/>
      <c r="T1045" s="132"/>
      <c r="U1045" s="132"/>
      <c r="V1045" s="132"/>
      <c r="W1045" s="132"/>
      <c r="X1045" s="132"/>
    </row>
    <row r="1046" spans="1:24" x14ac:dyDescent="0.2">
      <c r="A1046" s="132"/>
      <c r="B1046" s="133"/>
      <c r="C1046" s="76"/>
      <c r="D1046" s="132"/>
      <c r="E1046" s="132"/>
      <c r="F1046" s="132"/>
      <c r="G1046" s="132"/>
      <c r="H1046" s="132"/>
      <c r="I1046" s="132"/>
      <c r="J1046" s="132"/>
      <c r="K1046" s="132"/>
      <c r="L1046" s="132"/>
      <c r="M1046" s="132"/>
      <c r="N1046" s="132"/>
      <c r="O1046" s="132"/>
      <c r="P1046" s="132"/>
      <c r="Q1046" s="132"/>
      <c r="R1046" s="132"/>
      <c r="S1046" s="132"/>
      <c r="T1046" s="132"/>
      <c r="U1046" s="132"/>
      <c r="V1046" s="132"/>
      <c r="W1046" s="132"/>
      <c r="X1046" s="132"/>
    </row>
    <row r="1047" spans="1:24" x14ac:dyDescent="0.2">
      <c r="A1047" s="132"/>
      <c r="B1047" s="133"/>
      <c r="C1047" s="76"/>
      <c r="D1047" s="132"/>
      <c r="E1047" s="132"/>
      <c r="F1047" s="132"/>
      <c r="G1047" s="132"/>
      <c r="H1047" s="132"/>
      <c r="I1047" s="132"/>
      <c r="J1047" s="132"/>
      <c r="K1047" s="132"/>
      <c r="L1047" s="132"/>
      <c r="M1047" s="132"/>
      <c r="N1047" s="132"/>
      <c r="O1047" s="132"/>
      <c r="P1047" s="132"/>
      <c r="Q1047" s="132"/>
      <c r="R1047" s="132"/>
      <c r="S1047" s="132"/>
      <c r="T1047" s="132"/>
      <c r="U1047" s="132"/>
      <c r="V1047" s="132"/>
      <c r="W1047" s="132"/>
      <c r="X1047" s="132"/>
    </row>
    <row r="1048" spans="1:24" x14ac:dyDescent="0.2">
      <c r="A1048" s="132"/>
      <c r="B1048" s="133"/>
      <c r="C1048" s="76"/>
      <c r="D1048" s="132"/>
      <c r="E1048" s="132"/>
      <c r="F1048" s="132"/>
      <c r="G1048" s="132"/>
      <c r="H1048" s="132"/>
      <c r="I1048" s="132"/>
      <c r="J1048" s="132"/>
      <c r="K1048" s="132"/>
      <c r="L1048" s="132"/>
      <c r="M1048" s="132"/>
      <c r="N1048" s="132"/>
      <c r="O1048" s="132"/>
      <c r="P1048" s="132"/>
      <c r="Q1048" s="132"/>
      <c r="R1048" s="132"/>
      <c r="S1048" s="132"/>
      <c r="T1048" s="132"/>
      <c r="U1048" s="132"/>
      <c r="V1048" s="132"/>
      <c r="W1048" s="132"/>
      <c r="X1048" s="132"/>
    </row>
    <row r="1049" spans="1:24" x14ac:dyDescent="0.2">
      <c r="A1049" s="132"/>
      <c r="B1049" s="133"/>
      <c r="C1049" s="76"/>
      <c r="D1049" s="132"/>
      <c r="E1049" s="132"/>
      <c r="F1049" s="132"/>
      <c r="G1049" s="132"/>
      <c r="H1049" s="132"/>
      <c r="I1049" s="132"/>
      <c r="J1049" s="132"/>
      <c r="K1049" s="132"/>
      <c r="L1049" s="132"/>
      <c r="M1049" s="132"/>
      <c r="N1049" s="132"/>
      <c r="O1049" s="132"/>
      <c r="P1049" s="132"/>
      <c r="Q1049" s="132"/>
      <c r="R1049" s="132"/>
      <c r="S1049" s="132"/>
      <c r="T1049" s="132"/>
      <c r="U1049" s="132"/>
      <c r="V1049" s="132"/>
      <c r="W1049" s="132"/>
      <c r="X1049" s="132"/>
    </row>
    <row r="1050" spans="1:24" x14ac:dyDescent="0.2">
      <c r="A1050" s="132"/>
      <c r="B1050" s="133"/>
      <c r="C1050" s="76"/>
      <c r="D1050" s="132"/>
      <c r="E1050" s="132"/>
      <c r="F1050" s="132"/>
      <c r="G1050" s="132"/>
      <c r="H1050" s="132"/>
      <c r="I1050" s="132"/>
      <c r="J1050" s="132"/>
      <c r="K1050" s="132"/>
      <c r="L1050" s="132"/>
      <c r="M1050" s="132"/>
      <c r="N1050" s="132"/>
      <c r="O1050" s="132"/>
      <c r="P1050" s="132"/>
      <c r="Q1050" s="132"/>
      <c r="R1050" s="132"/>
      <c r="S1050" s="132"/>
      <c r="T1050" s="132"/>
      <c r="U1050" s="132"/>
      <c r="V1050" s="132"/>
      <c r="W1050" s="132"/>
      <c r="X1050" s="132"/>
    </row>
    <row r="1051" spans="1:24" x14ac:dyDescent="0.2">
      <c r="A1051" s="132"/>
      <c r="B1051" s="133"/>
      <c r="C1051" s="76"/>
      <c r="D1051" s="132"/>
      <c r="E1051" s="132"/>
      <c r="F1051" s="132"/>
      <c r="G1051" s="132"/>
      <c r="H1051" s="132"/>
      <c r="I1051" s="132"/>
      <c r="J1051" s="132"/>
      <c r="K1051" s="132"/>
      <c r="L1051" s="132"/>
      <c r="M1051" s="132"/>
      <c r="N1051" s="132"/>
      <c r="O1051" s="132"/>
      <c r="P1051" s="132"/>
      <c r="Q1051" s="132"/>
      <c r="R1051" s="132"/>
      <c r="S1051" s="132"/>
      <c r="T1051" s="132"/>
      <c r="U1051" s="132"/>
      <c r="V1051" s="132"/>
      <c r="W1051" s="132"/>
      <c r="X1051" s="132"/>
    </row>
    <row r="1052" spans="1:24" x14ac:dyDescent="0.2">
      <c r="A1052" s="132"/>
      <c r="B1052" s="133"/>
      <c r="C1052" s="76"/>
      <c r="D1052" s="132"/>
      <c r="E1052" s="132"/>
      <c r="F1052" s="132"/>
      <c r="G1052" s="132"/>
      <c r="H1052" s="132"/>
      <c r="I1052" s="132"/>
      <c r="J1052" s="132"/>
      <c r="K1052" s="132"/>
      <c r="L1052" s="132"/>
      <c r="M1052" s="132"/>
      <c r="N1052" s="132"/>
      <c r="O1052" s="132"/>
      <c r="P1052" s="132"/>
      <c r="Q1052" s="132"/>
      <c r="R1052" s="132"/>
      <c r="S1052" s="132"/>
      <c r="T1052" s="132"/>
      <c r="U1052" s="132"/>
      <c r="V1052" s="132"/>
      <c r="W1052" s="132"/>
      <c r="X1052" s="132"/>
    </row>
    <row r="1053" spans="1:24" x14ac:dyDescent="0.2">
      <c r="A1053" s="132"/>
      <c r="B1053" s="133"/>
      <c r="C1053" s="76"/>
      <c r="D1053" s="132"/>
      <c r="E1053" s="132"/>
      <c r="F1053" s="132"/>
      <c r="G1053" s="132"/>
      <c r="H1053" s="132"/>
      <c r="I1053" s="132"/>
      <c r="J1053" s="132"/>
      <c r="K1053" s="132"/>
      <c r="L1053" s="132"/>
      <c r="M1053" s="132"/>
      <c r="N1053" s="132"/>
      <c r="O1053" s="132"/>
      <c r="P1053" s="132"/>
      <c r="Q1053" s="132"/>
      <c r="R1053" s="132"/>
      <c r="S1053" s="132"/>
      <c r="T1053" s="132"/>
      <c r="U1053" s="132"/>
      <c r="V1053" s="132"/>
      <c r="W1053" s="132"/>
      <c r="X1053" s="132"/>
    </row>
    <row r="1054" spans="1:24" x14ac:dyDescent="0.2">
      <c r="A1054" s="132"/>
      <c r="B1054" s="133"/>
      <c r="C1054" s="76"/>
      <c r="D1054" s="132"/>
      <c r="E1054" s="132"/>
      <c r="F1054" s="132"/>
      <c r="G1054" s="132"/>
      <c r="H1054" s="132"/>
      <c r="I1054" s="132"/>
      <c r="J1054" s="132"/>
      <c r="K1054" s="132"/>
      <c r="L1054" s="132"/>
      <c r="M1054" s="132"/>
      <c r="N1054" s="132"/>
      <c r="O1054" s="132"/>
      <c r="P1054" s="132"/>
      <c r="Q1054" s="132"/>
      <c r="R1054" s="132"/>
      <c r="S1054" s="132"/>
      <c r="T1054" s="132"/>
      <c r="U1054" s="132"/>
      <c r="V1054" s="132"/>
      <c r="W1054" s="132"/>
      <c r="X1054" s="132"/>
    </row>
    <row r="1055" spans="1:24" x14ac:dyDescent="0.2">
      <c r="A1055" s="132"/>
      <c r="B1055" s="133"/>
      <c r="C1055" s="76"/>
      <c r="D1055" s="132"/>
      <c r="E1055" s="132"/>
      <c r="F1055" s="132"/>
      <c r="G1055" s="132"/>
      <c r="H1055" s="132"/>
      <c r="I1055" s="132"/>
      <c r="J1055" s="132"/>
      <c r="K1055" s="132"/>
      <c r="L1055" s="132"/>
      <c r="M1055" s="132"/>
      <c r="N1055" s="132"/>
      <c r="O1055" s="132"/>
      <c r="P1055" s="132"/>
      <c r="Q1055" s="132"/>
      <c r="R1055" s="132"/>
      <c r="S1055" s="132"/>
      <c r="T1055" s="132"/>
      <c r="U1055" s="132"/>
      <c r="V1055" s="132"/>
      <c r="W1055" s="132"/>
      <c r="X1055" s="132"/>
    </row>
    <row r="1056" spans="1:24" x14ac:dyDescent="0.2">
      <c r="A1056" s="132"/>
      <c r="B1056" s="133"/>
      <c r="C1056" s="76"/>
      <c r="D1056" s="132"/>
      <c r="E1056" s="132"/>
      <c r="F1056" s="132"/>
      <c r="G1056" s="132"/>
      <c r="H1056" s="132"/>
      <c r="I1056" s="132"/>
      <c r="J1056" s="132"/>
      <c r="K1056" s="132"/>
      <c r="L1056" s="132"/>
      <c r="M1056" s="132"/>
      <c r="N1056" s="132"/>
      <c r="O1056" s="132"/>
      <c r="P1056" s="132"/>
      <c r="Q1056" s="132"/>
      <c r="R1056" s="132"/>
      <c r="S1056" s="132"/>
      <c r="T1056" s="132"/>
      <c r="U1056" s="132"/>
      <c r="V1056" s="132"/>
      <c r="W1056" s="132"/>
      <c r="X1056" s="132"/>
    </row>
    <row r="1057" spans="1:24" x14ac:dyDescent="0.2">
      <c r="A1057" s="132"/>
      <c r="B1057" s="133"/>
      <c r="C1057" s="76"/>
      <c r="D1057" s="132"/>
      <c r="E1057" s="132"/>
      <c r="F1057" s="132"/>
      <c r="G1057" s="132"/>
      <c r="H1057" s="132"/>
      <c r="I1057" s="132"/>
      <c r="J1057" s="132"/>
      <c r="K1057" s="132"/>
      <c r="L1057" s="132"/>
      <c r="M1057" s="132"/>
      <c r="N1057" s="132"/>
      <c r="O1057" s="132"/>
      <c r="P1057" s="132"/>
      <c r="Q1057" s="132"/>
      <c r="R1057" s="132"/>
      <c r="S1057" s="132"/>
      <c r="T1057" s="132"/>
      <c r="U1057" s="132"/>
      <c r="V1057" s="132"/>
      <c r="W1057" s="132"/>
      <c r="X1057" s="132"/>
    </row>
    <row r="1058" spans="1:24" x14ac:dyDescent="0.2">
      <c r="A1058" s="132"/>
      <c r="B1058" s="133"/>
      <c r="C1058" s="76"/>
      <c r="D1058" s="132"/>
      <c r="E1058" s="132"/>
      <c r="F1058" s="132"/>
      <c r="G1058" s="132"/>
      <c r="H1058" s="132"/>
      <c r="I1058" s="132"/>
      <c r="J1058" s="132"/>
      <c r="K1058" s="132"/>
      <c r="L1058" s="132"/>
      <c r="M1058" s="132"/>
      <c r="N1058" s="132"/>
      <c r="O1058" s="132"/>
      <c r="P1058" s="132"/>
      <c r="Q1058" s="132"/>
      <c r="R1058" s="132"/>
      <c r="S1058" s="132"/>
      <c r="T1058" s="132"/>
      <c r="U1058" s="132"/>
      <c r="V1058" s="132"/>
      <c r="W1058" s="132"/>
      <c r="X1058" s="132"/>
    </row>
    <row r="1059" spans="1:24" x14ac:dyDescent="0.2">
      <c r="A1059" s="132"/>
      <c r="B1059" s="133"/>
      <c r="C1059" s="76"/>
      <c r="D1059" s="132"/>
      <c r="E1059" s="132"/>
      <c r="F1059" s="132"/>
      <c r="G1059" s="132"/>
      <c r="H1059" s="132"/>
      <c r="I1059" s="132"/>
      <c r="J1059" s="132"/>
      <c r="K1059" s="132"/>
      <c r="L1059" s="132"/>
      <c r="M1059" s="132"/>
      <c r="N1059" s="132"/>
      <c r="O1059" s="132"/>
      <c r="P1059" s="132"/>
      <c r="Q1059" s="132"/>
      <c r="R1059" s="132"/>
      <c r="S1059" s="132"/>
      <c r="T1059" s="132"/>
      <c r="U1059" s="132"/>
      <c r="V1059" s="132"/>
      <c r="W1059" s="132"/>
      <c r="X1059" s="132"/>
    </row>
    <row r="1060" spans="1:24" x14ac:dyDescent="0.2">
      <c r="A1060" s="132"/>
      <c r="B1060" s="133"/>
      <c r="C1060" s="76"/>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row>
    <row r="1061" spans="1:24" x14ac:dyDescent="0.2">
      <c r="A1061" s="132"/>
      <c r="B1061" s="133"/>
      <c r="C1061" s="76"/>
      <c r="D1061" s="132"/>
      <c r="E1061" s="132"/>
      <c r="F1061" s="132"/>
      <c r="G1061" s="132"/>
      <c r="H1061" s="132"/>
      <c r="I1061" s="132"/>
      <c r="J1061" s="132"/>
      <c r="K1061" s="132"/>
      <c r="L1061" s="132"/>
      <c r="M1061" s="132"/>
      <c r="N1061" s="132"/>
      <c r="O1061" s="132"/>
      <c r="P1061" s="132"/>
      <c r="Q1061" s="132"/>
      <c r="R1061" s="132"/>
      <c r="S1061" s="132"/>
      <c r="T1061" s="132"/>
      <c r="U1061" s="132"/>
      <c r="V1061" s="132"/>
      <c r="W1061" s="132"/>
      <c r="X1061" s="132"/>
    </row>
    <row r="1062" spans="1:24" x14ac:dyDescent="0.2">
      <c r="A1062" s="132"/>
      <c r="B1062" s="133"/>
      <c r="C1062" s="76"/>
      <c r="D1062" s="132"/>
      <c r="E1062" s="132"/>
      <c r="F1062" s="132"/>
      <c r="G1062" s="132"/>
      <c r="H1062" s="132"/>
      <c r="I1062" s="132"/>
      <c r="J1062" s="132"/>
      <c r="K1062" s="132"/>
      <c r="L1062" s="132"/>
      <c r="M1062" s="132"/>
      <c r="N1062" s="132"/>
      <c r="O1062" s="132"/>
      <c r="P1062" s="132"/>
      <c r="Q1062" s="132"/>
      <c r="R1062" s="132"/>
      <c r="S1062" s="132"/>
      <c r="T1062" s="132"/>
      <c r="U1062" s="132"/>
      <c r="V1062" s="132"/>
      <c r="W1062" s="132"/>
      <c r="X1062" s="132"/>
    </row>
    <row r="1063" spans="1:24" x14ac:dyDescent="0.2">
      <c r="A1063" s="132"/>
      <c r="B1063" s="133"/>
      <c r="C1063" s="76"/>
      <c r="D1063" s="132"/>
      <c r="E1063" s="132"/>
      <c r="F1063" s="132"/>
      <c r="G1063" s="132"/>
      <c r="H1063" s="132"/>
      <c r="I1063" s="132"/>
      <c r="J1063" s="132"/>
      <c r="K1063" s="132"/>
      <c r="L1063" s="132"/>
      <c r="M1063" s="132"/>
      <c r="N1063" s="132"/>
      <c r="O1063" s="132"/>
      <c r="P1063" s="132"/>
      <c r="Q1063" s="132"/>
      <c r="R1063" s="132"/>
      <c r="S1063" s="132"/>
      <c r="T1063" s="132"/>
      <c r="U1063" s="132"/>
      <c r="V1063" s="132"/>
      <c r="W1063" s="132"/>
      <c r="X1063" s="132"/>
    </row>
    <row r="1064" spans="1:24" x14ac:dyDescent="0.2">
      <c r="A1064" s="132"/>
      <c r="B1064" s="133"/>
      <c r="C1064" s="76"/>
      <c r="D1064" s="132"/>
      <c r="E1064" s="132"/>
      <c r="F1064" s="132"/>
      <c r="G1064" s="132"/>
      <c r="H1064" s="132"/>
      <c r="I1064" s="132"/>
      <c r="J1064" s="132"/>
      <c r="K1064" s="132"/>
      <c r="L1064" s="132"/>
      <c r="M1064" s="132"/>
      <c r="N1064" s="132"/>
      <c r="O1064" s="132"/>
      <c r="P1064" s="132"/>
      <c r="Q1064" s="132"/>
      <c r="R1064" s="132"/>
      <c r="S1064" s="132"/>
      <c r="T1064" s="132"/>
      <c r="U1064" s="132"/>
      <c r="V1064" s="132"/>
      <c r="W1064" s="132"/>
      <c r="X1064" s="132"/>
    </row>
    <row r="1065" spans="1:24" x14ac:dyDescent="0.2">
      <c r="A1065" s="132"/>
      <c r="B1065" s="133"/>
      <c r="C1065" s="76"/>
      <c r="D1065" s="132"/>
      <c r="E1065" s="132"/>
      <c r="F1065" s="132"/>
      <c r="G1065" s="132"/>
      <c r="H1065" s="132"/>
      <c r="I1065" s="132"/>
      <c r="J1065" s="132"/>
      <c r="K1065" s="132"/>
      <c r="L1065" s="132"/>
      <c r="M1065" s="132"/>
      <c r="N1065" s="132"/>
      <c r="O1065" s="132"/>
      <c r="P1065" s="132"/>
      <c r="Q1065" s="132"/>
      <c r="R1065" s="132"/>
      <c r="S1065" s="132"/>
      <c r="T1065" s="132"/>
      <c r="U1065" s="132"/>
      <c r="V1065" s="132"/>
      <c r="W1065" s="132"/>
      <c r="X1065" s="132"/>
    </row>
    <row r="1066" spans="1:24" x14ac:dyDescent="0.2">
      <c r="A1066" s="132"/>
      <c r="B1066" s="133"/>
      <c r="C1066" s="76"/>
      <c r="D1066" s="132"/>
      <c r="E1066" s="132"/>
      <c r="F1066" s="132"/>
      <c r="G1066" s="132"/>
      <c r="H1066" s="132"/>
      <c r="I1066" s="132"/>
      <c r="J1066" s="132"/>
      <c r="K1066" s="132"/>
      <c r="L1066" s="132"/>
      <c r="M1066" s="132"/>
      <c r="N1066" s="132"/>
      <c r="O1066" s="132"/>
      <c r="P1066" s="132"/>
      <c r="Q1066" s="132"/>
      <c r="R1066" s="132"/>
      <c r="S1066" s="132"/>
      <c r="T1066" s="132"/>
      <c r="U1066" s="132"/>
      <c r="V1066" s="132"/>
      <c r="W1066" s="132"/>
      <c r="X1066" s="132"/>
    </row>
    <row r="1067" spans="1:24" x14ac:dyDescent="0.2">
      <c r="A1067" s="132"/>
      <c r="B1067" s="133"/>
      <c r="C1067" s="76"/>
      <c r="D1067" s="132"/>
      <c r="E1067" s="132"/>
      <c r="F1067" s="132"/>
      <c r="G1067" s="132"/>
      <c r="H1067" s="132"/>
      <c r="I1067" s="132"/>
      <c r="J1067" s="132"/>
      <c r="K1067" s="132"/>
      <c r="L1067" s="132"/>
      <c r="M1067" s="132"/>
      <c r="N1067" s="132"/>
      <c r="O1067" s="132"/>
      <c r="P1067" s="132"/>
      <c r="Q1067" s="132"/>
      <c r="R1067" s="132"/>
      <c r="S1067" s="132"/>
      <c r="T1067" s="132"/>
      <c r="U1067" s="132"/>
      <c r="V1067" s="132"/>
      <c r="W1067" s="132"/>
      <c r="X1067" s="132"/>
    </row>
    <row r="1068" spans="1:24" x14ac:dyDescent="0.2">
      <c r="A1068" s="132"/>
      <c r="B1068" s="133"/>
      <c r="C1068" s="76"/>
      <c r="D1068" s="132"/>
      <c r="E1068" s="132"/>
      <c r="F1068" s="132"/>
      <c r="G1068" s="132"/>
      <c r="H1068" s="132"/>
      <c r="I1068" s="132"/>
      <c r="J1068" s="132"/>
      <c r="K1068" s="132"/>
      <c r="L1068" s="132"/>
      <c r="M1068" s="132"/>
      <c r="N1068" s="132"/>
      <c r="O1068" s="132"/>
      <c r="P1068" s="132"/>
      <c r="Q1068" s="132"/>
      <c r="R1068" s="132"/>
      <c r="S1068" s="132"/>
      <c r="T1068" s="132"/>
      <c r="U1068" s="132"/>
      <c r="V1068" s="132"/>
      <c r="W1068" s="132"/>
      <c r="X1068" s="132"/>
    </row>
    <row r="1069" spans="1:24" x14ac:dyDescent="0.2">
      <c r="A1069" s="132"/>
      <c r="B1069" s="133"/>
      <c r="C1069" s="76"/>
      <c r="D1069" s="132"/>
      <c r="E1069" s="132"/>
      <c r="F1069" s="132"/>
      <c r="G1069" s="132"/>
      <c r="H1069" s="132"/>
      <c r="I1069" s="132"/>
      <c r="J1069" s="132"/>
      <c r="K1069" s="132"/>
      <c r="L1069" s="132"/>
      <c r="M1069" s="132"/>
      <c r="N1069" s="132"/>
      <c r="O1069" s="132"/>
      <c r="P1069" s="132"/>
      <c r="Q1069" s="132"/>
      <c r="R1069" s="132"/>
      <c r="S1069" s="132"/>
      <c r="T1069" s="132"/>
      <c r="U1069" s="132"/>
      <c r="V1069" s="132"/>
      <c r="W1069" s="132"/>
      <c r="X1069" s="132"/>
    </row>
    <row r="1070" spans="1:24" x14ac:dyDescent="0.2">
      <c r="A1070" s="132"/>
      <c r="B1070" s="133"/>
      <c r="C1070" s="76"/>
      <c r="D1070" s="132"/>
      <c r="E1070" s="132"/>
      <c r="F1070" s="132"/>
      <c r="G1070" s="132"/>
      <c r="H1070" s="132"/>
      <c r="I1070" s="132"/>
      <c r="J1070" s="132"/>
      <c r="K1070" s="132"/>
      <c r="L1070" s="132"/>
      <c r="M1070" s="132"/>
      <c r="N1070" s="132"/>
      <c r="O1070" s="132"/>
      <c r="P1070" s="132"/>
      <c r="Q1070" s="132"/>
      <c r="R1070" s="132"/>
      <c r="S1070" s="132"/>
      <c r="T1070" s="132"/>
      <c r="U1070" s="132"/>
      <c r="V1070" s="132"/>
      <c r="W1070" s="132"/>
      <c r="X1070" s="132"/>
    </row>
    <row r="1071" spans="1:24" x14ac:dyDescent="0.2">
      <c r="A1071" s="132"/>
      <c r="B1071" s="133"/>
      <c r="C1071" s="76"/>
      <c r="D1071" s="132"/>
      <c r="E1071" s="132"/>
      <c r="F1071" s="132"/>
      <c r="G1071" s="132"/>
      <c r="H1071" s="132"/>
      <c r="I1071" s="132"/>
      <c r="J1071" s="132"/>
      <c r="K1071" s="132"/>
      <c r="L1071" s="132"/>
      <c r="M1071" s="132"/>
      <c r="N1071" s="132"/>
      <c r="O1071" s="132"/>
      <c r="P1071" s="132"/>
      <c r="Q1071" s="132"/>
      <c r="R1071" s="132"/>
      <c r="S1071" s="132"/>
      <c r="T1071" s="132"/>
      <c r="U1071" s="132"/>
      <c r="V1071" s="132"/>
      <c r="W1071" s="132"/>
      <c r="X1071" s="132"/>
    </row>
    <row r="1072" spans="1:24" x14ac:dyDescent="0.2">
      <c r="A1072" s="132"/>
      <c r="B1072" s="133"/>
      <c r="C1072" s="76"/>
      <c r="D1072" s="132"/>
      <c r="E1072" s="132"/>
      <c r="F1072" s="132"/>
      <c r="G1072" s="132"/>
      <c r="H1072" s="132"/>
      <c r="I1072" s="132"/>
      <c r="J1072" s="132"/>
      <c r="K1072" s="132"/>
      <c r="L1072" s="132"/>
      <c r="M1072" s="132"/>
      <c r="N1072" s="132"/>
      <c r="O1072" s="132"/>
      <c r="P1072" s="132"/>
      <c r="Q1072" s="132"/>
      <c r="R1072" s="132"/>
      <c r="S1072" s="132"/>
      <c r="T1072" s="132"/>
      <c r="U1072" s="132"/>
      <c r="V1072" s="132"/>
      <c r="W1072" s="132"/>
      <c r="X1072" s="132"/>
    </row>
    <row r="1073" spans="1:24" x14ac:dyDescent="0.2">
      <c r="A1073" s="132"/>
      <c r="B1073" s="133"/>
      <c r="C1073" s="76"/>
      <c r="D1073" s="132"/>
      <c r="E1073" s="132"/>
      <c r="F1073" s="132"/>
      <c r="G1073" s="132"/>
      <c r="H1073" s="132"/>
      <c r="I1073" s="132"/>
      <c r="J1073" s="132"/>
      <c r="K1073" s="132"/>
      <c r="L1073" s="132"/>
      <c r="M1073" s="132"/>
      <c r="N1073" s="132"/>
      <c r="O1073" s="132"/>
      <c r="P1073" s="132"/>
      <c r="Q1073" s="132"/>
      <c r="R1073" s="132"/>
      <c r="S1073" s="132"/>
      <c r="T1073" s="132"/>
      <c r="U1073" s="132"/>
      <c r="V1073" s="132"/>
      <c r="W1073" s="132"/>
      <c r="X1073" s="132"/>
    </row>
    <row r="1074" spans="1:24" x14ac:dyDescent="0.2">
      <c r="A1074" s="132"/>
      <c r="B1074" s="133"/>
      <c r="C1074" s="76"/>
      <c r="D1074" s="132"/>
      <c r="E1074" s="132"/>
      <c r="F1074" s="132"/>
      <c r="G1074" s="132"/>
      <c r="H1074" s="132"/>
      <c r="I1074" s="132"/>
      <c r="J1074" s="132"/>
      <c r="K1074" s="132"/>
      <c r="L1074" s="132"/>
      <c r="M1074" s="132"/>
      <c r="N1074" s="132"/>
      <c r="O1074" s="132"/>
      <c r="P1074" s="132"/>
      <c r="Q1074" s="132"/>
      <c r="R1074" s="132"/>
      <c r="S1074" s="132"/>
      <c r="T1074" s="132"/>
      <c r="U1074" s="132"/>
      <c r="V1074" s="132"/>
      <c r="W1074" s="132"/>
      <c r="X1074" s="132"/>
    </row>
    <row r="1075" spans="1:24" x14ac:dyDescent="0.2">
      <c r="A1075" s="132"/>
      <c r="B1075" s="133"/>
      <c r="C1075" s="76"/>
      <c r="D1075" s="132"/>
      <c r="E1075" s="132"/>
      <c r="F1075" s="132"/>
      <c r="G1075" s="132"/>
      <c r="H1075" s="132"/>
      <c r="I1075" s="132"/>
      <c r="J1075" s="132"/>
      <c r="K1075" s="132"/>
      <c r="L1075" s="132"/>
      <c r="M1075" s="132"/>
      <c r="N1075" s="132"/>
      <c r="O1075" s="132"/>
      <c r="P1075" s="132"/>
      <c r="Q1075" s="132"/>
      <c r="R1075" s="132"/>
      <c r="S1075" s="132"/>
      <c r="T1075" s="132"/>
      <c r="U1075" s="132"/>
      <c r="V1075" s="132"/>
      <c r="W1075" s="132"/>
      <c r="X1075" s="132"/>
    </row>
    <row r="1076" spans="1:24" x14ac:dyDescent="0.2">
      <c r="A1076" s="132"/>
      <c r="B1076" s="133"/>
      <c r="C1076" s="76"/>
      <c r="D1076" s="132"/>
      <c r="E1076" s="132"/>
      <c r="F1076" s="132"/>
      <c r="G1076" s="132"/>
      <c r="H1076" s="132"/>
      <c r="I1076" s="132"/>
      <c r="J1076" s="132"/>
      <c r="K1076" s="132"/>
      <c r="L1076" s="132"/>
      <c r="M1076" s="132"/>
      <c r="N1076" s="132"/>
      <c r="O1076" s="132"/>
      <c r="P1076" s="132"/>
      <c r="Q1076" s="132"/>
      <c r="R1076" s="132"/>
      <c r="S1076" s="132"/>
      <c r="T1076" s="132"/>
      <c r="U1076" s="132"/>
      <c r="V1076" s="132"/>
      <c r="W1076" s="132"/>
      <c r="X1076" s="132"/>
    </row>
    <row r="1077" spans="1:24" x14ac:dyDescent="0.2">
      <c r="A1077" s="132"/>
      <c r="B1077" s="133"/>
      <c r="C1077" s="76"/>
      <c r="D1077" s="132"/>
      <c r="E1077" s="132"/>
      <c r="F1077" s="132"/>
      <c r="G1077" s="132"/>
      <c r="H1077" s="132"/>
      <c r="I1077" s="132"/>
      <c r="J1077" s="132"/>
      <c r="K1077" s="132"/>
      <c r="L1077" s="132"/>
      <c r="M1077" s="132"/>
      <c r="N1077" s="132"/>
      <c r="O1077" s="132"/>
      <c r="P1077" s="132"/>
      <c r="Q1077" s="132"/>
      <c r="R1077" s="132"/>
      <c r="S1077" s="132"/>
      <c r="T1077" s="132"/>
      <c r="U1077" s="132"/>
      <c r="V1077" s="132"/>
      <c r="W1077" s="132"/>
      <c r="X1077" s="132"/>
    </row>
    <row r="1078" spans="1:24" x14ac:dyDescent="0.2">
      <c r="A1078" s="132"/>
      <c r="B1078" s="133"/>
      <c r="C1078" s="76"/>
      <c r="D1078" s="132"/>
      <c r="E1078" s="132"/>
      <c r="F1078" s="132"/>
      <c r="G1078" s="132"/>
      <c r="H1078" s="132"/>
      <c r="I1078" s="132"/>
      <c r="J1078" s="132"/>
      <c r="K1078" s="132"/>
      <c r="L1078" s="132"/>
      <c r="M1078" s="132"/>
      <c r="N1078" s="132"/>
      <c r="O1078" s="132"/>
      <c r="P1078" s="132"/>
      <c r="Q1078" s="132"/>
      <c r="R1078" s="132"/>
      <c r="S1078" s="132"/>
      <c r="T1078" s="132"/>
      <c r="U1078" s="132"/>
      <c r="V1078" s="132"/>
      <c r="W1078" s="132"/>
      <c r="X1078" s="132"/>
    </row>
    <row r="1079" spans="1:24" x14ac:dyDescent="0.2">
      <c r="A1079" s="132"/>
      <c r="B1079" s="133"/>
      <c r="C1079" s="76"/>
      <c r="D1079" s="132"/>
      <c r="E1079" s="132"/>
      <c r="F1079" s="132"/>
      <c r="G1079" s="132"/>
      <c r="H1079" s="132"/>
      <c r="I1079" s="132"/>
      <c r="J1079" s="132"/>
      <c r="K1079" s="132"/>
      <c r="L1079" s="132"/>
      <c r="M1079" s="132"/>
      <c r="N1079" s="132"/>
      <c r="O1079" s="132"/>
      <c r="P1079" s="132"/>
      <c r="Q1079" s="132"/>
      <c r="R1079" s="132"/>
      <c r="S1079" s="132"/>
      <c r="T1079" s="132"/>
      <c r="U1079" s="132"/>
      <c r="V1079" s="132"/>
      <c r="W1079" s="132"/>
      <c r="X1079" s="132"/>
    </row>
    <row r="1080" spans="1:24" x14ac:dyDescent="0.2">
      <c r="A1080" s="132"/>
      <c r="B1080" s="133"/>
      <c r="C1080" s="76"/>
      <c r="D1080" s="132"/>
      <c r="E1080" s="132"/>
      <c r="F1080" s="132"/>
      <c r="G1080" s="132"/>
      <c r="H1080" s="132"/>
      <c r="I1080" s="132"/>
      <c r="J1080" s="132"/>
      <c r="K1080" s="132"/>
      <c r="L1080" s="132"/>
      <c r="M1080" s="132"/>
      <c r="N1080" s="132"/>
      <c r="O1080" s="132"/>
      <c r="P1080" s="132"/>
      <c r="Q1080" s="132"/>
      <c r="R1080" s="132"/>
      <c r="S1080" s="132"/>
      <c r="T1080" s="132"/>
      <c r="U1080" s="132"/>
      <c r="V1080" s="132"/>
      <c r="W1080" s="132"/>
      <c r="X1080" s="132"/>
    </row>
    <row r="1081" spans="1:24" x14ac:dyDescent="0.2">
      <c r="A1081" s="132"/>
      <c r="B1081" s="133"/>
      <c r="C1081" s="76"/>
      <c r="D1081" s="132"/>
      <c r="E1081" s="132"/>
      <c r="F1081" s="132"/>
      <c r="G1081" s="132"/>
      <c r="H1081" s="132"/>
      <c r="I1081" s="132"/>
      <c r="J1081" s="132"/>
      <c r="K1081" s="132"/>
      <c r="L1081" s="132"/>
      <c r="M1081" s="132"/>
      <c r="N1081" s="132"/>
      <c r="O1081" s="132"/>
      <c r="P1081" s="132"/>
      <c r="Q1081" s="132"/>
      <c r="R1081" s="132"/>
      <c r="S1081" s="132"/>
      <c r="T1081" s="132"/>
      <c r="U1081" s="132"/>
      <c r="V1081" s="132"/>
      <c r="W1081" s="132"/>
      <c r="X1081" s="132"/>
    </row>
    <row r="1082" spans="1:24" x14ac:dyDescent="0.2">
      <c r="A1082" s="132"/>
      <c r="B1082" s="133"/>
      <c r="C1082" s="76"/>
      <c r="D1082" s="132"/>
      <c r="E1082" s="132"/>
      <c r="F1082" s="132"/>
      <c r="G1082" s="132"/>
      <c r="H1082" s="132"/>
      <c r="I1082" s="132"/>
      <c r="J1082" s="132"/>
      <c r="K1082" s="132"/>
      <c r="L1082" s="132"/>
      <c r="M1082" s="132"/>
      <c r="N1082" s="132"/>
      <c r="O1082" s="132"/>
      <c r="P1082" s="132"/>
      <c r="Q1082" s="132"/>
      <c r="R1082" s="132"/>
      <c r="S1082" s="132"/>
      <c r="T1082" s="132"/>
      <c r="U1082" s="132"/>
      <c r="V1082" s="132"/>
      <c r="W1082" s="132"/>
      <c r="X1082" s="132"/>
    </row>
    <row r="1083" spans="1:24" x14ac:dyDescent="0.2">
      <c r="A1083" s="132"/>
      <c r="B1083" s="133"/>
      <c r="C1083" s="76"/>
      <c r="D1083" s="132"/>
      <c r="E1083" s="132"/>
      <c r="F1083" s="132"/>
      <c r="G1083" s="132"/>
      <c r="H1083" s="132"/>
      <c r="I1083" s="132"/>
      <c r="J1083" s="132"/>
      <c r="K1083" s="132"/>
      <c r="L1083" s="132"/>
      <c r="M1083" s="132"/>
      <c r="N1083" s="132"/>
      <c r="O1083" s="132"/>
      <c r="P1083" s="132"/>
      <c r="Q1083" s="132"/>
      <c r="R1083" s="132"/>
      <c r="S1083" s="132"/>
      <c r="T1083" s="132"/>
      <c r="U1083" s="132"/>
      <c r="V1083" s="132"/>
      <c r="W1083" s="132"/>
      <c r="X1083" s="132"/>
    </row>
    <row r="1084" spans="1:24" x14ac:dyDescent="0.2">
      <c r="A1084" s="132"/>
      <c r="B1084" s="133"/>
      <c r="C1084" s="76"/>
      <c r="D1084" s="132"/>
      <c r="E1084" s="132"/>
      <c r="F1084" s="132"/>
      <c r="G1084" s="132"/>
      <c r="H1084" s="132"/>
      <c r="I1084" s="132"/>
      <c r="J1084" s="132"/>
      <c r="K1084" s="132"/>
      <c r="L1084" s="132"/>
      <c r="M1084" s="132"/>
      <c r="N1084" s="132"/>
      <c r="O1084" s="132"/>
      <c r="P1084" s="132"/>
      <c r="Q1084" s="132"/>
      <c r="R1084" s="132"/>
      <c r="S1084" s="132"/>
      <c r="T1084" s="132"/>
      <c r="U1084" s="132"/>
      <c r="V1084" s="132"/>
      <c r="W1084" s="132"/>
      <c r="X1084" s="132"/>
    </row>
    <row r="1085" spans="1:24" x14ac:dyDescent="0.2">
      <c r="A1085" s="132"/>
      <c r="B1085" s="133"/>
      <c r="C1085" s="76"/>
      <c r="D1085" s="132"/>
      <c r="E1085" s="132"/>
      <c r="F1085" s="132"/>
      <c r="G1085" s="132"/>
      <c r="H1085" s="132"/>
      <c r="I1085" s="132"/>
      <c r="J1085" s="132"/>
      <c r="K1085" s="132"/>
      <c r="L1085" s="132"/>
      <c r="M1085" s="132"/>
      <c r="N1085" s="132"/>
      <c r="O1085" s="132"/>
      <c r="P1085" s="132"/>
      <c r="Q1085" s="132"/>
      <c r="R1085" s="132"/>
      <c r="S1085" s="132"/>
      <c r="T1085" s="132"/>
      <c r="U1085" s="132"/>
      <c r="V1085" s="132"/>
      <c r="W1085" s="132"/>
      <c r="X1085" s="132"/>
    </row>
    <row r="1086" spans="1:24" x14ac:dyDescent="0.2">
      <c r="A1086" s="132"/>
      <c r="B1086" s="133"/>
      <c r="C1086" s="76"/>
      <c r="D1086" s="132"/>
      <c r="E1086" s="132"/>
      <c r="F1086" s="132"/>
      <c r="G1086" s="132"/>
      <c r="H1086" s="132"/>
      <c r="I1086" s="132"/>
      <c r="J1086" s="132"/>
      <c r="K1086" s="132"/>
      <c r="L1086" s="132"/>
      <c r="M1086" s="132"/>
      <c r="N1086" s="132"/>
      <c r="O1086" s="132"/>
      <c r="P1086" s="132"/>
      <c r="Q1086" s="132"/>
      <c r="R1086" s="132"/>
      <c r="S1086" s="132"/>
      <c r="T1086" s="132"/>
      <c r="U1086" s="132"/>
      <c r="V1086" s="132"/>
      <c r="W1086" s="132"/>
      <c r="X1086" s="132"/>
    </row>
    <row r="1087" spans="1:24" x14ac:dyDescent="0.2">
      <c r="A1087" s="132"/>
      <c r="B1087" s="133"/>
      <c r="C1087" s="76"/>
      <c r="D1087" s="132"/>
      <c r="E1087" s="132"/>
      <c r="F1087" s="132"/>
      <c r="G1087" s="132"/>
      <c r="H1087" s="132"/>
      <c r="I1087" s="132"/>
      <c r="J1087" s="132"/>
      <c r="K1087" s="132"/>
      <c r="L1087" s="132"/>
      <c r="M1087" s="132"/>
      <c r="N1087" s="132"/>
      <c r="O1087" s="132"/>
      <c r="P1087" s="132"/>
      <c r="Q1087" s="132"/>
      <c r="R1087" s="132"/>
      <c r="S1087" s="132"/>
      <c r="T1087" s="132"/>
      <c r="U1087" s="132"/>
      <c r="V1087" s="132"/>
      <c r="W1087" s="132"/>
      <c r="X1087" s="132"/>
    </row>
    <row r="1088" spans="1:24" x14ac:dyDescent="0.2">
      <c r="A1088" s="132"/>
      <c r="B1088" s="133"/>
      <c r="C1088" s="76"/>
      <c r="D1088" s="132"/>
      <c r="E1088" s="132"/>
      <c r="F1088" s="132"/>
      <c r="G1088" s="132"/>
      <c r="H1088" s="132"/>
      <c r="I1088" s="132"/>
      <c r="J1088" s="132"/>
      <c r="K1088" s="132"/>
      <c r="L1088" s="132"/>
      <c r="M1088" s="132"/>
      <c r="N1088" s="132"/>
      <c r="O1088" s="132"/>
      <c r="P1088" s="132"/>
      <c r="Q1088" s="132"/>
      <c r="R1088" s="132"/>
      <c r="S1088" s="132"/>
      <c r="T1088" s="132"/>
      <c r="U1088" s="132"/>
      <c r="V1088" s="132"/>
      <c r="W1088" s="132"/>
      <c r="X1088" s="132"/>
    </row>
    <row r="1089" spans="1:24" x14ac:dyDescent="0.2">
      <c r="A1089" s="132"/>
      <c r="B1089" s="133"/>
      <c r="C1089" s="76"/>
      <c r="D1089" s="132"/>
      <c r="E1089" s="132"/>
      <c r="F1089" s="132"/>
      <c r="G1089" s="132"/>
      <c r="H1089" s="132"/>
      <c r="I1089" s="132"/>
      <c r="J1089" s="132"/>
      <c r="K1089" s="132"/>
      <c r="L1089" s="132"/>
      <c r="M1089" s="132"/>
      <c r="N1089" s="132"/>
      <c r="O1089" s="132"/>
      <c r="P1089" s="132"/>
      <c r="Q1089" s="132"/>
      <c r="R1089" s="132"/>
      <c r="S1089" s="132"/>
      <c r="T1089" s="132"/>
      <c r="U1089" s="132"/>
      <c r="V1089" s="132"/>
      <c r="W1089" s="132"/>
      <c r="X1089" s="132"/>
    </row>
    <row r="1090" spans="1:24" x14ac:dyDescent="0.2">
      <c r="A1090" s="132"/>
      <c r="B1090" s="133"/>
      <c r="C1090" s="76"/>
      <c r="D1090" s="132"/>
      <c r="E1090" s="132"/>
      <c r="F1090" s="132"/>
      <c r="G1090" s="132"/>
      <c r="H1090" s="132"/>
      <c r="I1090" s="132"/>
      <c r="J1090" s="132"/>
      <c r="K1090" s="132"/>
      <c r="L1090" s="132"/>
      <c r="M1090" s="132"/>
      <c r="N1090" s="132"/>
      <c r="O1090" s="132"/>
      <c r="P1090" s="132"/>
      <c r="Q1090" s="132"/>
      <c r="R1090" s="132"/>
      <c r="S1090" s="132"/>
      <c r="T1090" s="132"/>
      <c r="U1090" s="132"/>
      <c r="V1090" s="132"/>
      <c r="W1090" s="132"/>
      <c r="X1090" s="132"/>
    </row>
    <row r="1091" spans="1:24" x14ac:dyDescent="0.2">
      <c r="A1091" s="132"/>
      <c r="B1091" s="133"/>
      <c r="C1091" s="76"/>
      <c r="D1091" s="132"/>
      <c r="E1091" s="132"/>
      <c r="F1091" s="132"/>
      <c r="G1091" s="132"/>
      <c r="H1091" s="132"/>
      <c r="I1091" s="132"/>
      <c r="J1091" s="132"/>
      <c r="K1091" s="132"/>
      <c r="L1091" s="132"/>
      <c r="M1091" s="132"/>
      <c r="N1091" s="132"/>
      <c r="O1091" s="132"/>
      <c r="P1091" s="132"/>
      <c r="Q1091" s="132"/>
      <c r="R1091" s="132"/>
      <c r="S1091" s="132"/>
      <c r="T1091" s="132"/>
      <c r="U1091" s="132"/>
      <c r="V1091" s="132"/>
      <c r="W1091" s="132"/>
      <c r="X1091" s="132"/>
    </row>
    <row r="1092" spans="1:24" x14ac:dyDescent="0.2">
      <c r="A1092" s="132"/>
      <c r="B1092" s="133"/>
      <c r="C1092" s="76"/>
      <c r="D1092" s="132"/>
      <c r="E1092" s="132"/>
      <c r="F1092" s="132"/>
      <c r="G1092" s="132"/>
      <c r="H1092" s="132"/>
      <c r="I1092" s="132"/>
      <c r="J1092" s="132"/>
      <c r="K1092" s="132"/>
      <c r="L1092" s="132"/>
      <c r="M1092" s="132"/>
      <c r="N1092" s="132"/>
      <c r="O1092" s="132"/>
      <c r="P1092" s="132"/>
      <c r="Q1092" s="132"/>
      <c r="R1092" s="132"/>
      <c r="S1092" s="132"/>
      <c r="T1092" s="132"/>
      <c r="U1092" s="132"/>
      <c r="V1092" s="132"/>
      <c r="W1092" s="132"/>
      <c r="X1092" s="132"/>
    </row>
    <row r="1093" spans="1:24" x14ac:dyDescent="0.2">
      <c r="A1093" s="132"/>
      <c r="B1093" s="133"/>
      <c r="C1093" s="76"/>
      <c r="D1093" s="132"/>
      <c r="E1093" s="132"/>
      <c r="F1093" s="132"/>
      <c r="G1093" s="132"/>
      <c r="H1093" s="132"/>
      <c r="I1093" s="132"/>
      <c r="J1093" s="132"/>
      <c r="K1093" s="132"/>
      <c r="L1093" s="132"/>
      <c r="M1093" s="132"/>
      <c r="N1093" s="132"/>
      <c r="O1093" s="132"/>
      <c r="P1093" s="132"/>
      <c r="Q1093" s="132"/>
      <c r="R1093" s="132"/>
      <c r="S1093" s="132"/>
      <c r="T1093" s="132"/>
      <c r="U1093" s="132"/>
      <c r="V1093" s="132"/>
      <c r="W1093" s="132"/>
      <c r="X1093" s="132"/>
    </row>
    <row r="1094" spans="1:24" x14ac:dyDescent="0.2">
      <c r="A1094" s="132"/>
      <c r="B1094" s="133"/>
      <c r="C1094" s="76"/>
      <c r="D1094" s="132"/>
      <c r="E1094" s="132"/>
      <c r="F1094" s="132"/>
      <c r="G1094" s="132"/>
      <c r="H1094" s="132"/>
      <c r="I1094" s="132"/>
      <c r="J1094" s="132"/>
      <c r="K1094" s="132"/>
      <c r="L1094" s="132"/>
      <c r="M1094" s="132"/>
      <c r="N1094" s="132"/>
      <c r="O1094" s="132"/>
      <c r="P1094" s="132"/>
      <c r="Q1094" s="132"/>
      <c r="R1094" s="132"/>
      <c r="S1094" s="132"/>
      <c r="T1094" s="132"/>
      <c r="U1094" s="132"/>
      <c r="V1094" s="132"/>
      <c r="W1094" s="132"/>
      <c r="X1094" s="132"/>
    </row>
    <row r="1095" spans="1:24" x14ac:dyDescent="0.2">
      <c r="A1095" s="132"/>
      <c r="B1095" s="133"/>
      <c r="C1095" s="76"/>
      <c r="D1095" s="132"/>
      <c r="E1095" s="132"/>
      <c r="F1095" s="132"/>
      <c r="G1095" s="132"/>
      <c r="H1095" s="132"/>
      <c r="I1095" s="132"/>
      <c r="J1095" s="132"/>
      <c r="K1095" s="132"/>
      <c r="L1095" s="132"/>
      <c r="M1095" s="132"/>
      <c r="N1095" s="132"/>
      <c r="O1095" s="132"/>
      <c r="P1095" s="132"/>
      <c r="Q1095" s="132"/>
      <c r="R1095" s="132"/>
      <c r="S1095" s="132"/>
      <c r="T1095" s="132"/>
      <c r="U1095" s="132"/>
      <c r="V1095" s="132"/>
      <c r="W1095" s="132"/>
      <c r="X1095" s="132"/>
    </row>
    <row r="1096" spans="1:24" x14ac:dyDescent="0.2">
      <c r="A1096" s="132"/>
      <c r="B1096" s="133"/>
      <c r="C1096" s="76"/>
      <c r="D1096" s="132"/>
      <c r="E1096" s="132"/>
      <c r="F1096" s="132"/>
      <c r="G1096" s="132"/>
      <c r="H1096" s="132"/>
      <c r="I1096" s="132"/>
      <c r="J1096" s="132"/>
      <c r="K1096" s="132"/>
      <c r="L1096" s="132"/>
      <c r="M1096" s="132"/>
      <c r="N1096" s="132"/>
      <c r="O1096" s="132"/>
      <c r="P1096" s="132"/>
      <c r="Q1096" s="132"/>
      <c r="R1096" s="132"/>
      <c r="S1096" s="132"/>
      <c r="T1096" s="132"/>
      <c r="U1096" s="132"/>
      <c r="V1096" s="132"/>
      <c r="W1096" s="132"/>
      <c r="X1096" s="132"/>
    </row>
    <row r="1097" spans="1:24" x14ac:dyDescent="0.2">
      <c r="A1097" s="132"/>
      <c r="B1097" s="133"/>
      <c r="C1097" s="76"/>
      <c r="D1097" s="132"/>
      <c r="E1097" s="132"/>
      <c r="F1097" s="132"/>
      <c r="G1097" s="132"/>
      <c r="H1097" s="132"/>
      <c r="I1097" s="132"/>
      <c r="J1097" s="132"/>
      <c r="K1097" s="132"/>
      <c r="L1097" s="132"/>
      <c r="M1097" s="132"/>
      <c r="N1097" s="132"/>
      <c r="O1097" s="132"/>
      <c r="P1097" s="132"/>
      <c r="Q1097" s="132"/>
      <c r="R1097" s="132"/>
      <c r="S1097" s="132"/>
      <c r="T1097" s="132"/>
      <c r="U1097" s="132"/>
      <c r="V1097" s="132"/>
      <c r="W1097" s="132"/>
      <c r="X1097" s="132"/>
    </row>
    <row r="1098" spans="1:24" x14ac:dyDescent="0.2">
      <c r="A1098" s="132"/>
      <c r="B1098" s="133"/>
      <c r="C1098" s="76"/>
      <c r="D1098" s="132"/>
      <c r="E1098" s="132"/>
      <c r="F1098" s="132"/>
      <c r="G1098" s="132"/>
      <c r="H1098" s="132"/>
      <c r="I1098" s="132"/>
      <c r="J1098" s="132"/>
      <c r="K1098" s="132"/>
      <c r="L1098" s="132"/>
      <c r="M1098" s="132"/>
      <c r="N1098" s="132"/>
      <c r="O1098" s="132"/>
      <c r="P1098" s="132"/>
      <c r="Q1098" s="132"/>
      <c r="R1098" s="132"/>
      <c r="S1098" s="132"/>
      <c r="T1098" s="132"/>
      <c r="U1098" s="132"/>
      <c r="V1098" s="132"/>
      <c r="W1098" s="132"/>
      <c r="X1098" s="132"/>
    </row>
    <row r="1099" spans="1:24" x14ac:dyDescent="0.2">
      <c r="A1099" s="132"/>
      <c r="B1099" s="133"/>
      <c r="C1099" s="76"/>
      <c r="D1099" s="132"/>
      <c r="E1099" s="132"/>
      <c r="F1099" s="132"/>
      <c r="G1099" s="132"/>
      <c r="H1099" s="132"/>
      <c r="I1099" s="132"/>
      <c r="J1099" s="132"/>
      <c r="K1099" s="132"/>
      <c r="L1099" s="132"/>
      <c r="M1099" s="132"/>
      <c r="N1099" s="132"/>
      <c r="O1099" s="132"/>
      <c r="P1099" s="132"/>
      <c r="Q1099" s="132"/>
      <c r="R1099" s="132"/>
      <c r="S1099" s="132"/>
      <c r="T1099" s="132"/>
      <c r="U1099" s="132"/>
      <c r="V1099" s="132"/>
      <c r="W1099" s="132"/>
      <c r="X1099" s="132"/>
    </row>
    <row r="1100" spans="1:24" x14ac:dyDescent="0.2">
      <c r="A1100" s="132"/>
      <c r="B1100" s="133"/>
      <c r="C1100" s="76"/>
      <c r="D1100" s="132"/>
      <c r="E1100" s="132"/>
      <c r="F1100" s="132"/>
      <c r="G1100" s="132"/>
      <c r="H1100" s="132"/>
      <c r="I1100" s="132"/>
      <c r="J1100" s="132"/>
      <c r="K1100" s="132"/>
      <c r="L1100" s="132"/>
      <c r="M1100" s="132"/>
      <c r="N1100" s="132"/>
      <c r="O1100" s="132"/>
      <c r="P1100" s="132"/>
      <c r="Q1100" s="132"/>
      <c r="R1100" s="132"/>
      <c r="S1100" s="132"/>
      <c r="T1100" s="132"/>
      <c r="U1100" s="132"/>
      <c r="V1100" s="132"/>
      <c r="W1100" s="132"/>
      <c r="X1100" s="132"/>
    </row>
    <row r="1101" spans="1:24" x14ac:dyDescent="0.2">
      <c r="A1101" s="132"/>
      <c r="B1101" s="133"/>
      <c r="C1101" s="76"/>
      <c r="D1101" s="132"/>
      <c r="E1101" s="132"/>
      <c r="F1101" s="132"/>
      <c r="G1101" s="132"/>
      <c r="H1101" s="132"/>
      <c r="I1101" s="132"/>
      <c r="J1101" s="132"/>
      <c r="K1101" s="132"/>
      <c r="L1101" s="132"/>
      <c r="M1101" s="132"/>
      <c r="N1101" s="132"/>
      <c r="O1101" s="132"/>
      <c r="P1101" s="132"/>
      <c r="Q1101" s="132"/>
      <c r="R1101" s="132"/>
      <c r="S1101" s="132"/>
      <c r="T1101" s="132"/>
      <c r="U1101" s="132"/>
      <c r="V1101" s="132"/>
      <c r="W1101" s="132"/>
      <c r="X1101" s="132"/>
    </row>
    <row r="1102" spans="1:24" x14ac:dyDescent="0.2">
      <c r="A1102" s="132"/>
      <c r="B1102" s="133"/>
      <c r="C1102" s="76"/>
      <c r="D1102" s="132"/>
      <c r="E1102" s="132"/>
      <c r="F1102" s="132"/>
      <c r="G1102" s="132"/>
      <c r="H1102" s="132"/>
      <c r="I1102" s="132"/>
      <c r="J1102" s="132"/>
      <c r="K1102" s="132"/>
      <c r="L1102" s="132"/>
      <c r="M1102" s="132"/>
      <c r="N1102" s="132"/>
      <c r="O1102" s="132"/>
      <c r="P1102" s="132"/>
      <c r="Q1102" s="132"/>
      <c r="R1102" s="132"/>
      <c r="S1102" s="132"/>
      <c r="T1102" s="132"/>
      <c r="U1102" s="132"/>
      <c r="V1102" s="132"/>
      <c r="W1102" s="132"/>
      <c r="X1102" s="132"/>
    </row>
    <row r="1103" spans="1:24" x14ac:dyDescent="0.2">
      <c r="A1103" s="132"/>
      <c r="B1103" s="133"/>
      <c r="C1103" s="76"/>
      <c r="D1103" s="132"/>
      <c r="E1103" s="132"/>
      <c r="F1103" s="132"/>
      <c r="G1103" s="132"/>
      <c r="H1103" s="132"/>
      <c r="I1103" s="132"/>
      <c r="J1103" s="132"/>
      <c r="K1103" s="132"/>
      <c r="L1103" s="132"/>
      <c r="M1103" s="132"/>
      <c r="N1103" s="132"/>
      <c r="O1103" s="132"/>
      <c r="P1103" s="132"/>
      <c r="Q1103" s="132"/>
      <c r="R1103" s="132"/>
      <c r="S1103" s="132"/>
      <c r="T1103" s="132"/>
      <c r="U1103" s="132"/>
      <c r="V1103" s="132"/>
      <c r="W1103" s="132"/>
      <c r="X1103" s="132"/>
    </row>
    <row r="1104" spans="1:24" x14ac:dyDescent="0.2">
      <c r="A1104" s="132"/>
      <c r="B1104" s="133"/>
      <c r="C1104" s="76"/>
      <c r="D1104" s="132"/>
      <c r="E1104" s="132"/>
      <c r="F1104" s="132"/>
      <c r="G1104" s="132"/>
      <c r="H1104" s="132"/>
      <c r="I1104" s="132"/>
      <c r="J1104" s="132"/>
      <c r="K1104" s="132"/>
      <c r="L1104" s="132"/>
      <c r="M1104" s="132"/>
      <c r="N1104" s="132"/>
      <c r="O1104" s="132"/>
      <c r="P1104" s="132"/>
      <c r="Q1104" s="132"/>
      <c r="R1104" s="132"/>
      <c r="S1104" s="132"/>
      <c r="T1104" s="132"/>
      <c r="U1104" s="132"/>
      <c r="V1104" s="132"/>
      <c r="W1104" s="132"/>
      <c r="X1104" s="132"/>
    </row>
    <row r="1105" spans="1:24" x14ac:dyDescent="0.2">
      <c r="A1105" s="132"/>
      <c r="B1105" s="133"/>
      <c r="C1105" s="76"/>
      <c r="D1105" s="132"/>
      <c r="E1105" s="132"/>
      <c r="F1105" s="132"/>
      <c r="G1105" s="132"/>
      <c r="H1105" s="132"/>
      <c r="I1105" s="132"/>
      <c r="J1105" s="132"/>
      <c r="K1105" s="132"/>
      <c r="L1105" s="132"/>
      <c r="M1105" s="132"/>
      <c r="N1105" s="132"/>
      <c r="O1105" s="132"/>
      <c r="P1105" s="132"/>
      <c r="Q1105" s="132"/>
      <c r="R1105" s="132"/>
      <c r="S1105" s="132"/>
      <c r="T1105" s="132"/>
      <c r="U1105" s="132"/>
      <c r="V1105" s="132"/>
      <c r="W1105" s="132"/>
      <c r="X1105" s="132"/>
    </row>
    <row r="1106" spans="1:24" x14ac:dyDescent="0.2">
      <c r="A1106" s="132"/>
      <c r="B1106" s="133"/>
      <c r="C1106" s="76"/>
      <c r="D1106" s="132"/>
      <c r="E1106" s="132"/>
      <c r="F1106" s="132"/>
      <c r="G1106" s="132"/>
      <c r="H1106" s="132"/>
      <c r="I1106" s="132"/>
      <c r="J1106" s="132"/>
      <c r="K1106" s="132"/>
      <c r="L1106" s="132"/>
      <c r="M1106" s="132"/>
      <c r="N1106" s="132"/>
      <c r="O1106" s="132"/>
      <c r="P1106" s="132"/>
      <c r="Q1106" s="132"/>
      <c r="R1106" s="132"/>
      <c r="S1106" s="132"/>
      <c r="T1106" s="132"/>
      <c r="U1106" s="132"/>
      <c r="V1106" s="132"/>
      <c r="W1106" s="132"/>
      <c r="X1106" s="132"/>
    </row>
    <row r="1107" spans="1:24" x14ac:dyDescent="0.2">
      <c r="A1107" s="132"/>
      <c r="B1107" s="133"/>
      <c r="C1107" s="76"/>
      <c r="D1107" s="132"/>
      <c r="E1107" s="132"/>
      <c r="F1107" s="132"/>
      <c r="G1107" s="132"/>
      <c r="H1107" s="132"/>
      <c r="I1107" s="132"/>
      <c r="J1107" s="132"/>
      <c r="K1107" s="132"/>
      <c r="L1107" s="132"/>
      <c r="M1107" s="132"/>
      <c r="N1107" s="132"/>
      <c r="O1107" s="132"/>
      <c r="P1107" s="132"/>
      <c r="Q1107" s="132"/>
      <c r="R1107" s="132"/>
      <c r="S1107" s="132"/>
      <c r="T1107" s="132"/>
      <c r="U1107" s="132"/>
      <c r="V1107" s="132"/>
      <c r="W1107" s="132"/>
      <c r="X1107" s="132"/>
    </row>
    <row r="1108" spans="1:24" x14ac:dyDescent="0.2">
      <c r="A1108" s="132"/>
      <c r="B1108" s="133"/>
      <c r="C1108" s="76"/>
      <c r="D1108" s="132"/>
      <c r="E1108" s="132"/>
      <c r="F1108" s="132"/>
      <c r="G1108" s="132"/>
      <c r="H1108" s="132"/>
      <c r="I1108" s="132"/>
      <c r="J1108" s="132"/>
      <c r="K1108" s="132"/>
      <c r="L1108" s="132"/>
      <c r="M1108" s="132"/>
      <c r="N1108" s="132"/>
      <c r="O1108" s="132"/>
      <c r="P1108" s="132"/>
      <c r="Q1108" s="132"/>
      <c r="R1108" s="132"/>
      <c r="S1108" s="132"/>
      <c r="T1108" s="132"/>
      <c r="U1108" s="132"/>
      <c r="V1108" s="132"/>
      <c r="W1108" s="132"/>
      <c r="X1108" s="132"/>
    </row>
    <row r="1109" spans="1:24" x14ac:dyDescent="0.2">
      <c r="A1109" s="132"/>
      <c r="B1109" s="133"/>
      <c r="C1109" s="76"/>
      <c r="D1109" s="132"/>
      <c r="E1109" s="132"/>
      <c r="F1109" s="132"/>
      <c r="G1109" s="132"/>
      <c r="H1109" s="132"/>
      <c r="I1109" s="132"/>
      <c r="J1109" s="132"/>
      <c r="K1109" s="132"/>
      <c r="L1109" s="132"/>
      <c r="M1109" s="132"/>
      <c r="N1109" s="132"/>
      <c r="O1109" s="132"/>
      <c r="P1109" s="132"/>
      <c r="Q1109" s="132"/>
      <c r="R1109" s="132"/>
      <c r="S1109" s="132"/>
      <c r="T1109" s="132"/>
      <c r="U1109" s="132"/>
      <c r="V1109" s="132"/>
      <c r="W1109" s="132"/>
      <c r="X1109" s="132"/>
    </row>
    <row r="1110" spans="1:24" x14ac:dyDescent="0.2">
      <c r="A1110" s="132"/>
      <c r="B1110" s="133"/>
      <c r="C1110" s="76"/>
      <c r="D1110" s="132"/>
      <c r="E1110" s="132"/>
      <c r="F1110" s="132"/>
      <c r="G1110" s="132"/>
      <c r="H1110" s="132"/>
      <c r="I1110" s="132"/>
      <c r="J1110" s="132"/>
      <c r="K1110" s="132"/>
      <c r="L1110" s="132"/>
      <c r="M1110" s="132"/>
      <c r="N1110" s="132"/>
      <c r="O1110" s="132"/>
      <c r="P1110" s="132"/>
      <c r="Q1110" s="132"/>
      <c r="R1110" s="132"/>
      <c r="S1110" s="132"/>
      <c r="T1110" s="132"/>
      <c r="U1110" s="132"/>
      <c r="V1110" s="132"/>
      <c r="W1110" s="132"/>
      <c r="X1110" s="132"/>
    </row>
    <row r="1111" spans="1:24" x14ac:dyDescent="0.2">
      <c r="A1111" s="132"/>
      <c r="B1111" s="133"/>
      <c r="C1111" s="76"/>
      <c r="D1111" s="132"/>
      <c r="E1111" s="132"/>
      <c r="F1111" s="132"/>
      <c r="G1111" s="132"/>
      <c r="H1111" s="132"/>
      <c r="I1111" s="132"/>
      <c r="J1111" s="132"/>
      <c r="K1111" s="132"/>
      <c r="L1111" s="132"/>
      <c r="M1111" s="132"/>
      <c r="N1111" s="132"/>
      <c r="O1111" s="132"/>
      <c r="P1111" s="132"/>
      <c r="Q1111" s="132"/>
      <c r="R1111" s="132"/>
      <c r="S1111" s="132"/>
      <c r="T1111" s="132"/>
      <c r="U1111" s="132"/>
      <c r="V1111" s="132"/>
      <c r="W1111" s="132"/>
      <c r="X1111" s="132"/>
    </row>
    <row r="1112" spans="1:24" x14ac:dyDescent="0.2">
      <c r="A1112" s="132"/>
      <c r="B1112" s="133"/>
      <c r="C1112" s="76"/>
      <c r="D1112" s="132"/>
      <c r="E1112" s="132"/>
      <c r="F1112" s="132"/>
      <c r="G1112" s="132"/>
      <c r="H1112" s="132"/>
      <c r="I1112" s="132"/>
      <c r="J1112" s="132"/>
      <c r="K1112" s="132"/>
      <c r="L1112" s="132"/>
      <c r="M1112" s="132"/>
      <c r="N1112" s="132"/>
      <c r="O1112" s="132"/>
      <c r="P1112" s="132"/>
      <c r="Q1112" s="132"/>
      <c r="R1112" s="132"/>
      <c r="S1112" s="132"/>
      <c r="T1112" s="132"/>
      <c r="U1112" s="132"/>
      <c r="V1112" s="132"/>
      <c r="W1112" s="132"/>
      <c r="X1112" s="132"/>
    </row>
    <row r="1113" spans="1:24" x14ac:dyDescent="0.2">
      <c r="A1113" s="132"/>
      <c r="B1113" s="133"/>
      <c r="C1113" s="76"/>
      <c r="D1113" s="132"/>
      <c r="E1113" s="132"/>
      <c r="F1113" s="132"/>
      <c r="G1113" s="132"/>
      <c r="H1113" s="132"/>
      <c r="I1113" s="132"/>
      <c r="J1113" s="132"/>
      <c r="K1113" s="132"/>
      <c r="L1113" s="132"/>
      <c r="M1113" s="132"/>
      <c r="N1113" s="132"/>
      <c r="O1113" s="132"/>
      <c r="P1113" s="132"/>
      <c r="Q1113" s="132"/>
      <c r="R1113" s="132"/>
      <c r="S1113" s="132"/>
      <c r="T1113" s="132"/>
      <c r="U1113" s="132"/>
      <c r="V1113" s="132"/>
      <c r="W1113" s="132"/>
      <c r="X1113" s="132"/>
    </row>
    <row r="1114" spans="1:24" x14ac:dyDescent="0.2">
      <c r="A1114" s="132"/>
      <c r="B1114" s="133"/>
      <c r="C1114" s="76"/>
      <c r="D1114" s="132"/>
      <c r="E1114" s="132"/>
      <c r="F1114" s="132"/>
      <c r="G1114" s="132"/>
      <c r="H1114" s="132"/>
      <c r="I1114" s="132"/>
      <c r="J1114" s="132"/>
      <c r="K1114" s="132"/>
      <c r="L1114" s="132"/>
      <c r="M1114" s="132"/>
      <c r="N1114" s="132"/>
      <c r="O1114" s="132"/>
      <c r="P1114" s="132"/>
      <c r="Q1114" s="132"/>
      <c r="R1114" s="132"/>
      <c r="S1114" s="132"/>
      <c r="T1114" s="132"/>
      <c r="U1114" s="132"/>
      <c r="V1114" s="132"/>
      <c r="W1114" s="132"/>
      <c r="X1114" s="132"/>
    </row>
    <row r="1115" spans="1:24" x14ac:dyDescent="0.2">
      <c r="A1115" s="132"/>
      <c r="B1115" s="133"/>
      <c r="C1115" s="76"/>
      <c r="D1115" s="132"/>
      <c r="E1115" s="132"/>
      <c r="F1115" s="132"/>
      <c r="G1115" s="132"/>
      <c r="H1115" s="132"/>
      <c r="I1115" s="132"/>
      <c r="J1115" s="132"/>
      <c r="K1115" s="132"/>
      <c r="L1115" s="132"/>
      <c r="M1115" s="132"/>
      <c r="N1115" s="132"/>
      <c r="O1115" s="132"/>
      <c r="P1115" s="132"/>
      <c r="Q1115" s="132"/>
      <c r="R1115" s="132"/>
      <c r="S1115" s="132"/>
      <c r="T1115" s="132"/>
      <c r="U1115" s="132"/>
      <c r="V1115" s="132"/>
      <c r="W1115" s="132"/>
      <c r="X1115" s="132"/>
    </row>
    <row r="1116" spans="1:24" x14ac:dyDescent="0.2">
      <c r="A1116" s="132"/>
      <c r="B1116" s="133"/>
      <c r="C1116" s="76"/>
      <c r="D1116" s="132"/>
      <c r="E1116" s="132"/>
      <c r="F1116" s="132"/>
      <c r="G1116" s="132"/>
      <c r="H1116" s="132"/>
      <c r="I1116" s="132"/>
      <c r="J1116" s="132"/>
      <c r="K1116" s="132"/>
      <c r="L1116" s="132"/>
      <c r="M1116" s="132"/>
      <c r="N1116" s="132"/>
      <c r="O1116" s="132"/>
      <c r="P1116" s="132"/>
      <c r="Q1116" s="132"/>
      <c r="R1116" s="132"/>
      <c r="S1116" s="132"/>
      <c r="T1116" s="132"/>
      <c r="U1116" s="132"/>
      <c r="V1116" s="132"/>
      <c r="W1116" s="132"/>
      <c r="X1116" s="132"/>
    </row>
    <row r="1117" spans="1:24" x14ac:dyDescent="0.2">
      <c r="A1117" s="132"/>
      <c r="B1117" s="133"/>
      <c r="C1117" s="76"/>
      <c r="D1117" s="132"/>
      <c r="E1117" s="132"/>
      <c r="F1117" s="132"/>
      <c r="G1117" s="132"/>
      <c r="H1117" s="132"/>
      <c r="I1117" s="132"/>
      <c r="J1117" s="132"/>
      <c r="K1117" s="132"/>
      <c r="L1117" s="132"/>
      <c r="M1117" s="132"/>
      <c r="N1117" s="132"/>
      <c r="O1117" s="132"/>
      <c r="P1117" s="132"/>
      <c r="Q1117" s="132"/>
      <c r="R1117" s="132"/>
      <c r="S1117" s="132"/>
      <c r="T1117" s="132"/>
      <c r="U1117" s="132"/>
      <c r="V1117" s="132"/>
      <c r="W1117" s="132"/>
      <c r="X1117" s="132"/>
    </row>
    <row r="1118" spans="1:24" x14ac:dyDescent="0.2">
      <c r="A1118" s="132"/>
      <c r="B1118" s="133"/>
      <c r="C1118" s="76"/>
      <c r="D1118" s="132"/>
      <c r="E1118" s="132"/>
      <c r="F1118" s="132"/>
      <c r="G1118" s="132"/>
      <c r="H1118" s="132"/>
      <c r="I1118" s="132"/>
      <c r="J1118" s="132"/>
      <c r="K1118" s="132"/>
      <c r="L1118" s="132"/>
      <c r="M1118" s="132"/>
      <c r="N1118" s="132"/>
      <c r="O1118" s="132"/>
      <c r="P1118" s="132"/>
      <c r="Q1118" s="132"/>
      <c r="R1118" s="132"/>
      <c r="S1118" s="132"/>
      <c r="T1118" s="132"/>
      <c r="U1118" s="132"/>
      <c r="V1118" s="132"/>
      <c r="W1118" s="132"/>
      <c r="X1118" s="132"/>
    </row>
    <row r="1119" spans="1:24" x14ac:dyDescent="0.2">
      <c r="A1119" s="132"/>
      <c r="B1119" s="133"/>
      <c r="C1119" s="76"/>
      <c r="D1119" s="132"/>
      <c r="E1119" s="132"/>
      <c r="F1119" s="132"/>
      <c r="G1119" s="132"/>
      <c r="H1119" s="132"/>
      <c r="I1119" s="132"/>
      <c r="J1119" s="132"/>
      <c r="K1119" s="132"/>
      <c r="L1119" s="132"/>
      <c r="M1119" s="132"/>
      <c r="N1119" s="132"/>
      <c r="O1119" s="132"/>
      <c r="P1119" s="132"/>
      <c r="Q1119" s="132"/>
      <c r="R1119" s="132"/>
      <c r="S1119" s="132"/>
      <c r="T1119" s="132"/>
      <c r="U1119" s="132"/>
      <c r="V1119" s="132"/>
      <c r="W1119" s="132"/>
      <c r="X1119" s="132"/>
    </row>
    <row r="1120" spans="1:24" x14ac:dyDescent="0.2">
      <c r="A1120" s="132"/>
      <c r="B1120" s="133"/>
      <c r="C1120" s="76"/>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row>
    <row r="1121" spans="1:24" x14ac:dyDescent="0.2">
      <c r="A1121" s="132"/>
      <c r="B1121" s="133"/>
      <c r="C1121" s="76"/>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row>
    <row r="1122" spans="1:24" x14ac:dyDescent="0.2">
      <c r="A1122" s="132"/>
      <c r="B1122" s="133"/>
      <c r="C1122" s="76"/>
      <c r="D1122" s="132"/>
      <c r="E1122" s="132"/>
      <c r="F1122" s="132"/>
      <c r="G1122" s="132"/>
      <c r="H1122" s="132"/>
      <c r="I1122" s="132"/>
      <c r="J1122" s="132"/>
      <c r="K1122" s="132"/>
      <c r="L1122" s="132"/>
      <c r="M1122" s="132"/>
      <c r="N1122" s="132"/>
      <c r="O1122" s="132"/>
      <c r="P1122" s="132"/>
      <c r="Q1122" s="132"/>
      <c r="R1122" s="132"/>
      <c r="S1122" s="132"/>
      <c r="T1122" s="132"/>
      <c r="U1122" s="132"/>
      <c r="V1122" s="132"/>
      <c r="W1122" s="132"/>
      <c r="X1122" s="132"/>
    </row>
    <row r="1123" spans="1:24" x14ac:dyDescent="0.2">
      <c r="A1123" s="132"/>
      <c r="B1123" s="133"/>
      <c r="C1123" s="76"/>
      <c r="D1123" s="132"/>
      <c r="E1123" s="132"/>
      <c r="F1123" s="132"/>
      <c r="G1123" s="132"/>
      <c r="H1123" s="132"/>
      <c r="I1123" s="132"/>
      <c r="J1123" s="132"/>
      <c r="K1123" s="132"/>
      <c r="L1123" s="132"/>
      <c r="M1123" s="132"/>
      <c r="N1123" s="132"/>
      <c r="O1123" s="132"/>
      <c r="P1123" s="132"/>
      <c r="Q1123" s="132"/>
      <c r="R1123" s="132"/>
      <c r="S1123" s="132"/>
      <c r="T1123" s="132"/>
      <c r="U1123" s="132"/>
      <c r="V1123" s="132"/>
      <c r="W1123" s="132"/>
      <c r="X1123" s="132"/>
    </row>
    <row r="1124" spans="1:24" x14ac:dyDescent="0.2">
      <c r="A1124" s="132"/>
      <c r="B1124" s="133"/>
      <c r="C1124" s="76"/>
      <c r="D1124" s="132"/>
      <c r="E1124" s="132"/>
      <c r="F1124" s="132"/>
      <c r="G1124" s="132"/>
      <c r="H1124" s="132"/>
      <c r="I1124" s="132"/>
      <c r="J1124" s="132"/>
      <c r="K1124" s="132"/>
      <c r="L1124" s="132"/>
      <c r="M1124" s="132"/>
      <c r="N1124" s="132"/>
      <c r="O1124" s="132"/>
      <c r="P1124" s="132"/>
      <c r="Q1124" s="132"/>
      <c r="R1124" s="132"/>
      <c r="S1124" s="132"/>
      <c r="T1124" s="132"/>
      <c r="U1124" s="132"/>
      <c r="V1124" s="132"/>
      <c r="W1124" s="132"/>
      <c r="X1124" s="132"/>
    </row>
    <row r="1125" spans="1:24" x14ac:dyDescent="0.2">
      <c r="A1125" s="132"/>
      <c r="B1125" s="133"/>
      <c r="C1125" s="76"/>
      <c r="D1125" s="132"/>
      <c r="E1125" s="132"/>
      <c r="F1125" s="132"/>
      <c r="G1125" s="132"/>
      <c r="H1125" s="132"/>
      <c r="I1125" s="132"/>
      <c r="J1125" s="132"/>
      <c r="K1125" s="132"/>
      <c r="L1125" s="132"/>
      <c r="M1125" s="132"/>
      <c r="N1125" s="132"/>
      <c r="O1125" s="132"/>
      <c r="P1125" s="132"/>
      <c r="Q1125" s="132"/>
      <c r="R1125" s="132"/>
      <c r="S1125" s="132"/>
      <c r="T1125" s="132"/>
      <c r="U1125" s="132"/>
      <c r="V1125" s="132"/>
      <c r="W1125" s="132"/>
      <c r="X1125" s="132"/>
    </row>
    <row r="1126" spans="1:24" x14ac:dyDescent="0.2">
      <c r="A1126" s="132"/>
      <c r="B1126" s="133"/>
      <c r="C1126" s="76"/>
      <c r="D1126" s="132"/>
      <c r="E1126" s="132"/>
      <c r="F1126" s="132"/>
      <c r="G1126" s="132"/>
      <c r="H1126" s="132"/>
      <c r="I1126" s="132"/>
      <c r="J1126" s="132"/>
      <c r="K1126" s="132"/>
      <c r="L1126" s="132"/>
      <c r="M1126" s="132"/>
      <c r="N1126" s="132"/>
      <c r="O1126" s="132"/>
      <c r="P1126" s="132"/>
      <c r="Q1126" s="132"/>
      <c r="R1126" s="132"/>
      <c r="S1126" s="132"/>
      <c r="T1126" s="132"/>
      <c r="U1126" s="132"/>
      <c r="V1126" s="132"/>
      <c r="W1126" s="132"/>
      <c r="X1126" s="132"/>
    </row>
    <row r="1127" spans="1:24" x14ac:dyDescent="0.2">
      <c r="A1127" s="132"/>
      <c r="B1127" s="133"/>
      <c r="C1127" s="76"/>
      <c r="D1127" s="132"/>
      <c r="E1127" s="132"/>
      <c r="F1127" s="132"/>
      <c r="G1127" s="132"/>
      <c r="H1127" s="132"/>
      <c r="I1127" s="132"/>
      <c r="J1127" s="132"/>
      <c r="K1127" s="132"/>
      <c r="L1127" s="132"/>
      <c r="M1127" s="132"/>
      <c r="N1127" s="132"/>
      <c r="O1127" s="132"/>
      <c r="P1127" s="132"/>
      <c r="Q1127" s="132"/>
      <c r="R1127" s="132"/>
      <c r="S1127" s="132"/>
      <c r="T1127" s="132"/>
      <c r="U1127" s="132"/>
      <c r="V1127" s="132"/>
      <c r="W1127" s="132"/>
      <c r="X1127" s="132"/>
    </row>
    <row r="1128" spans="1:24" x14ac:dyDescent="0.2">
      <c r="A1128" s="132"/>
      <c r="B1128" s="133"/>
      <c r="C1128" s="76"/>
      <c r="D1128" s="132"/>
      <c r="E1128" s="132"/>
      <c r="F1128" s="132"/>
      <c r="G1128" s="132"/>
      <c r="H1128" s="132"/>
      <c r="I1128" s="132"/>
      <c r="J1128" s="132"/>
      <c r="K1128" s="132"/>
      <c r="L1128" s="132"/>
      <c r="M1128" s="132"/>
      <c r="N1128" s="132"/>
      <c r="O1128" s="132"/>
      <c r="P1128" s="132"/>
      <c r="Q1128" s="132"/>
      <c r="R1128" s="132"/>
      <c r="S1128" s="132"/>
      <c r="T1128" s="132"/>
      <c r="U1128" s="132"/>
      <c r="V1128" s="132"/>
      <c r="W1128" s="132"/>
      <c r="X1128" s="132"/>
    </row>
    <row r="1129" spans="1:24" x14ac:dyDescent="0.2">
      <c r="A1129" s="132"/>
      <c r="B1129" s="133"/>
      <c r="C1129" s="76"/>
      <c r="D1129" s="132"/>
      <c r="E1129" s="132"/>
      <c r="F1129" s="132"/>
      <c r="G1129" s="132"/>
      <c r="H1129" s="132"/>
      <c r="I1129" s="132"/>
      <c r="J1129" s="132"/>
      <c r="K1129" s="132"/>
      <c r="L1129" s="132"/>
      <c r="M1129" s="132"/>
      <c r="N1129" s="132"/>
      <c r="O1129" s="132"/>
      <c r="P1129" s="132"/>
      <c r="Q1129" s="132"/>
      <c r="R1129" s="132"/>
      <c r="S1129" s="132"/>
      <c r="T1129" s="132"/>
      <c r="U1129" s="132"/>
      <c r="V1129" s="132"/>
      <c r="W1129" s="132"/>
      <c r="X1129" s="132"/>
    </row>
    <row r="1130" spans="1:24" x14ac:dyDescent="0.2">
      <c r="A1130" s="132"/>
      <c r="B1130" s="133"/>
      <c r="C1130" s="76"/>
      <c r="D1130" s="132"/>
      <c r="E1130" s="132"/>
      <c r="F1130" s="132"/>
      <c r="G1130" s="132"/>
      <c r="H1130" s="132"/>
      <c r="I1130" s="132"/>
      <c r="J1130" s="132"/>
      <c r="K1130" s="132"/>
      <c r="L1130" s="132"/>
      <c r="M1130" s="132"/>
      <c r="N1130" s="132"/>
      <c r="O1130" s="132"/>
      <c r="P1130" s="132"/>
      <c r="Q1130" s="132"/>
      <c r="R1130" s="132"/>
      <c r="S1130" s="132"/>
      <c r="T1130" s="132"/>
      <c r="U1130" s="132"/>
      <c r="V1130" s="132"/>
      <c r="W1130" s="132"/>
      <c r="X1130" s="132"/>
    </row>
    <row r="1131" spans="1:24" x14ac:dyDescent="0.2">
      <c r="A1131" s="132"/>
      <c r="B1131" s="133"/>
      <c r="C1131" s="76"/>
      <c r="D1131" s="132"/>
      <c r="E1131" s="132"/>
      <c r="F1131" s="132"/>
      <c r="G1131" s="132"/>
      <c r="H1131" s="132"/>
      <c r="I1131" s="132"/>
      <c r="J1131" s="132"/>
      <c r="K1131" s="132"/>
      <c r="L1131" s="132"/>
      <c r="M1131" s="132"/>
      <c r="N1131" s="132"/>
      <c r="O1131" s="132"/>
      <c r="P1131" s="132"/>
      <c r="Q1131" s="132"/>
      <c r="R1131" s="132"/>
      <c r="S1131" s="132"/>
      <c r="T1131" s="132"/>
      <c r="U1131" s="132"/>
      <c r="V1131" s="132"/>
      <c r="W1131" s="132"/>
      <c r="X1131" s="132"/>
    </row>
    <row r="1132" spans="1:24" x14ac:dyDescent="0.2">
      <c r="A1132" s="132"/>
      <c r="B1132" s="133"/>
      <c r="C1132" s="76"/>
      <c r="D1132" s="132"/>
      <c r="E1132" s="132"/>
      <c r="F1132" s="132"/>
      <c r="G1132" s="132"/>
      <c r="H1132" s="132"/>
      <c r="I1132" s="132"/>
      <c r="J1132" s="132"/>
      <c r="K1132" s="132"/>
      <c r="L1132" s="132"/>
      <c r="M1132" s="132"/>
      <c r="N1132" s="132"/>
      <c r="O1132" s="132"/>
      <c r="P1132" s="132"/>
      <c r="Q1132" s="132"/>
      <c r="R1132" s="132"/>
      <c r="S1132" s="132"/>
      <c r="T1132" s="132"/>
      <c r="U1132" s="132"/>
      <c r="V1132" s="132"/>
      <c r="W1132" s="132"/>
      <c r="X1132" s="132"/>
    </row>
    <row r="1133" spans="1:24" x14ac:dyDescent="0.2">
      <c r="A1133" s="132"/>
      <c r="B1133" s="133"/>
      <c r="C1133" s="76"/>
      <c r="D1133" s="132"/>
      <c r="E1133" s="132"/>
      <c r="F1133" s="132"/>
      <c r="G1133" s="132"/>
      <c r="H1133" s="132"/>
      <c r="I1133" s="132"/>
      <c r="J1133" s="132"/>
      <c r="K1133" s="132"/>
      <c r="L1133" s="132"/>
      <c r="M1133" s="132"/>
      <c r="N1133" s="132"/>
      <c r="O1133" s="132"/>
      <c r="P1133" s="132"/>
      <c r="Q1133" s="132"/>
      <c r="R1133" s="132"/>
      <c r="S1133" s="132"/>
      <c r="T1133" s="132"/>
      <c r="U1133" s="132"/>
      <c r="V1133" s="132"/>
      <c r="W1133" s="132"/>
      <c r="X1133" s="132"/>
    </row>
    <row r="1134" spans="1:24" x14ac:dyDescent="0.2">
      <c r="A1134" s="132"/>
      <c r="B1134" s="133"/>
      <c r="C1134" s="76"/>
      <c r="D1134" s="132"/>
      <c r="E1134" s="132"/>
      <c r="F1134" s="132"/>
      <c r="G1134" s="132"/>
      <c r="H1134" s="132"/>
      <c r="I1134" s="132"/>
      <c r="J1134" s="132"/>
      <c r="K1134" s="132"/>
      <c r="L1134" s="132"/>
      <c r="M1134" s="132"/>
      <c r="N1134" s="132"/>
      <c r="O1134" s="132"/>
      <c r="P1134" s="132"/>
      <c r="Q1134" s="132"/>
      <c r="R1134" s="132"/>
      <c r="S1134" s="132"/>
      <c r="T1134" s="132"/>
      <c r="U1134" s="132"/>
      <c r="V1134" s="132"/>
      <c r="W1134" s="132"/>
      <c r="X1134" s="132"/>
    </row>
    <row r="1135" spans="1:24" x14ac:dyDescent="0.2">
      <c r="A1135" s="132"/>
      <c r="B1135" s="133"/>
      <c r="C1135" s="76"/>
      <c r="D1135" s="132"/>
      <c r="E1135" s="132"/>
      <c r="F1135" s="132"/>
      <c r="G1135" s="132"/>
      <c r="H1135" s="132"/>
      <c r="I1135" s="132"/>
      <c r="J1135" s="132"/>
      <c r="K1135" s="132"/>
      <c r="L1135" s="132"/>
      <c r="M1135" s="132"/>
      <c r="N1135" s="132"/>
      <c r="O1135" s="132"/>
      <c r="P1135" s="132"/>
      <c r="Q1135" s="132"/>
      <c r="R1135" s="132"/>
      <c r="S1135" s="132"/>
      <c r="T1135" s="132"/>
      <c r="U1135" s="132"/>
      <c r="V1135" s="132"/>
      <c r="W1135" s="132"/>
      <c r="X1135" s="132"/>
    </row>
    <row r="1136" spans="1:24" x14ac:dyDescent="0.2">
      <c r="A1136" s="132"/>
      <c r="B1136" s="133"/>
      <c r="C1136" s="76"/>
      <c r="D1136" s="132"/>
      <c r="E1136" s="132"/>
      <c r="F1136" s="132"/>
      <c r="G1136" s="132"/>
      <c r="H1136" s="132"/>
      <c r="I1136" s="132"/>
      <c r="J1136" s="132"/>
      <c r="K1136" s="132"/>
      <c r="L1136" s="132"/>
      <c r="M1136" s="132"/>
      <c r="N1136" s="132"/>
      <c r="O1136" s="132"/>
      <c r="P1136" s="132"/>
      <c r="Q1136" s="132"/>
      <c r="R1136" s="132"/>
      <c r="S1136" s="132"/>
      <c r="T1136" s="132"/>
      <c r="U1136" s="132"/>
      <c r="V1136" s="132"/>
      <c r="W1136" s="132"/>
      <c r="X1136" s="132"/>
    </row>
    <row r="1137" spans="1:24" x14ac:dyDescent="0.2">
      <c r="A1137" s="132"/>
      <c r="B1137" s="133"/>
      <c r="C1137" s="76"/>
      <c r="D1137" s="132"/>
      <c r="E1137" s="132"/>
      <c r="F1137" s="132"/>
      <c r="G1137" s="132"/>
      <c r="H1137" s="132"/>
      <c r="I1137" s="132"/>
      <c r="J1137" s="132"/>
      <c r="K1137" s="132"/>
      <c r="L1137" s="132"/>
      <c r="M1137" s="132"/>
      <c r="N1137" s="132"/>
      <c r="O1137" s="132"/>
      <c r="P1137" s="132"/>
      <c r="Q1137" s="132"/>
      <c r="R1137" s="132"/>
      <c r="S1137" s="132"/>
      <c r="T1137" s="132"/>
      <c r="U1137" s="132"/>
      <c r="V1137" s="132"/>
      <c r="W1137" s="132"/>
      <c r="X1137" s="132"/>
    </row>
    <row r="1138" spans="1:24" x14ac:dyDescent="0.2">
      <c r="A1138" s="132"/>
      <c r="B1138" s="133"/>
      <c r="C1138" s="76"/>
      <c r="D1138" s="132"/>
      <c r="E1138" s="132"/>
      <c r="F1138" s="132"/>
      <c r="G1138" s="132"/>
      <c r="H1138" s="132"/>
      <c r="I1138" s="132"/>
      <c r="J1138" s="132"/>
      <c r="K1138" s="132"/>
      <c r="L1138" s="132"/>
      <c r="M1138" s="132"/>
      <c r="N1138" s="132"/>
      <c r="O1138" s="132"/>
      <c r="P1138" s="132"/>
      <c r="Q1138" s="132"/>
      <c r="R1138" s="132"/>
      <c r="S1138" s="132"/>
      <c r="T1138" s="132"/>
      <c r="U1138" s="132"/>
      <c r="V1138" s="132"/>
      <c r="W1138" s="132"/>
      <c r="X1138" s="132"/>
    </row>
    <row r="1139" spans="1:24" x14ac:dyDescent="0.2">
      <c r="A1139" s="132"/>
      <c r="B1139" s="133"/>
      <c r="C1139" s="76"/>
      <c r="D1139" s="132"/>
      <c r="E1139" s="132"/>
      <c r="F1139" s="132"/>
      <c r="G1139" s="132"/>
      <c r="H1139" s="132"/>
      <c r="I1139" s="132"/>
      <c r="J1139" s="132"/>
      <c r="K1139" s="132"/>
      <c r="L1139" s="132"/>
      <c r="M1139" s="132"/>
      <c r="N1139" s="132"/>
      <c r="O1139" s="132"/>
      <c r="P1139" s="132"/>
      <c r="Q1139" s="132"/>
      <c r="R1139" s="132"/>
      <c r="S1139" s="132"/>
      <c r="T1139" s="132"/>
      <c r="U1139" s="132"/>
      <c r="V1139" s="132"/>
      <c r="W1139" s="132"/>
      <c r="X1139" s="132"/>
    </row>
    <row r="1140" spans="1:24" x14ac:dyDescent="0.2">
      <c r="A1140" s="132"/>
      <c r="B1140" s="133"/>
      <c r="C1140" s="76"/>
      <c r="D1140" s="132"/>
      <c r="E1140" s="132"/>
      <c r="F1140" s="132"/>
      <c r="G1140" s="132"/>
      <c r="H1140" s="132"/>
      <c r="I1140" s="132"/>
      <c r="J1140" s="132"/>
      <c r="K1140" s="132"/>
      <c r="L1140" s="132"/>
      <c r="M1140" s="132"/>
      <c r="N1140" s="132"/>
      <c r="O1140" s="132"/>
      <c r="P1140" s="132"/>
      <c r="Q1140" s="132"/>
      <c r="R1140" s="132"/>
      <c r="S1140" s="132"/>
      <c r="T1140" s="132"/>
      <c r="U1140" s="132"/>
      <c r="V1140" s="132"/>
      <c r="W1140" s="132"/>
      <c r="X1140" s="132"/>
    </row>
    <row r="1141" spans="1:24" x14ac:dyDescent="0.2">
      <c r="A1141" s="132"/>
      <c r="B1141" s="133"/>
      <c r="C1141" s="76"/>
      <c r="D1141" s="132"/>
      <c r="E1141" s="132"/>
      <c r="F1141" s="132"/>
      <c r="G1141" s="132"/>
      <c r="H1141" s="132"/>
      <c r="I1141" s="132"/>
      <c r="J1141" s="132"/>
      <c r="K1141" s="132"/>
      <c r="L1141" s="132"/>
      <c r="M1141" s="132"/>
      <c r="N1141" s="132"/>
      <c r="O1141" s="132"/>
      <c r="P1141" s="132"/>
      <c r="Q1141" s="132"/>
      <c r="R1141" s="132"/>
      <c r="S1141" s="132"/>
      <c r="T1141" s="132"/>
      <c r="U1141" s="132"/>
      <c r="V1141" s="132"/>
      <c r="W1141" s="132"/>
      <c r="X1141" s="132"/>
    </row>
    <row r="1142" spans="1:24" x14ac:dyDescent="0.2">
      <c r="A1142" s="132"/>
      <c r="B1142" s="133"/>
      <c r="C1142" s="76"/>
      <c r="D1142" s="132"/>
      <c r="E1142" s="132"/>
      <c r="F1142" s="132"/>
      <c r="G1142" s="132"/>
      <c r="H1142" s="132"/>
      <c r="I1142" s="132"/>
      <c r="J1142" s="132"/>
      <c r="K1142" s="132"/>
      <c r="L1142" s="132"/>
      <c r="M1142" s="132"/>
      <c r="N1142" s="132"/>
      <c r="O1142" s="132"/>
      <c r="P1142" s="132"/>
      <c r="Q1142" s="132"/>
      <c r="R1142" s="132"/>
      <c r="S1142" s="132"/>
      <c r="T1142" s="132"/>
      <c r="U1142" s="132"/>
      <c r="V1142" s="132"/>
      <c r="W1142" s="132"/>
      <c r="X1142" s="132"/>
    </row>
    <row r="1143" spans="1:24" x14ac:dyDescent="0.2">
      <c r="A1143" s="132"/>
      <c r="B1143" s="133"/>
      <c r="C1143" s="76"/>
      <c r="D1143" s="132"/>
      <c r="E1143" s="132"/>
      <c r="F1143" s="132"/>
      <c r="G1143" s="132"/>
      <c r="H1143" s="132"/>
      <c r="I1143" s="132"/>
      <c r="J1143" s="132"/>
      <c r="K1143" s="132"/>
      <c r="L1143" s="132"/>
      <c r="M1143" s="132"/>
      <c r="N1143" s="132"/>
      <c r="O1143" s="132"/>
      <c r="P1143" s="132"/>
      <c r="Q1143" s="132"/>
      <c r="R1143" s="132"/>
      <c r="S1143" s="132"/>
      <c r="T1143" s="132"/>
      <c r="U1143" s="132"/>
      <c r="V1143" s="132"/>
      <c r="W1143" s="132"/>
      <c r="X1143" s="132"/>
    </row>
    <row r="1144" spans="1:24" x14ac:dyDescent="0.2">
      <c r="A1144" s="132"/>
      <c r="B1144" s="133"/>
      <c r="C1144" s="76"/>
      <c r="D1144" s="132"/>
      <c r="E1144" s="132"/>
      <c r="F1144" s="132"/>
      <c r="G1144" s="132"/>
      <c r="H1144" s="132"/>
      <c r="I1144" s="132"/>
      <c r="J1144" s="132"/>
      <c r="K1144" s="132"/>
      <c r="L1144" s="132"/>
      <c r="M1144" s="132"/>
      <c r="N1144" s="132"/>
      <c r="O1144" s="132"/>
      <c r="P1144" s="132"/>
      <c r="Q1144" s="132"/>
      <c r="R1144" s="132"/>
      <c r="S1144" s="132"/>
      <c r="T1144" s="132"/>
      <c r="U1144" s="132"/>
      <c r="V1144" s="132"/>
      <c r="W1144" s="132"/>
      <c r="X1144" s="132"/>
    </row>
    <row r="1145" spans="1:24" x14ac:dyDescent="0.2">
      <c r="A1145" s="132"/>
      <c r="B1145" s="133"/>
      <c r="C1145" s="76"/>
      <c r="D1145" s="132"/>
      <c r="E1145" s="132"/>
      <c r="F1145" s="132"/>
      <c r="G1145" s="132"/>
      <c r="H1145" s="132"/>
      <c r="I1145" s="132"/>
      <c r="J1145" s="132"/>
      <c r="K1145" s="132"/>
      <c r="L1145" s="132"/>
      <c r="M1145" s="132"/>
      <c r="N1145" s="132"/>
      <c r="O1145" s="132"/>
      <c r="P1145" s="132"/>
      <c r="Q1145" s="132"/>
      <c r="R1145" s="132"/>
      <c r="S1145" s="132"/>
      <c r="T1145" s="132"/>
      <c r="U1145" s="132"/>
      <c r="V1145" s="132"/>
      <c r="W1145" s="132"/>
      <c r="X1145" s="132"/>
    </row>
    <row r="1146" spans="1:24" x14ac:dyDescent="0.2">
      <c r="A1146" s="132"/>
      <c r="B1146" s="133"/>
      <c r="C1146" s="76"/>
      <c r="D1146" s="132"/>
      <c r="E1146" s="132"/>
      <c r="F1146" s="132"/>
      <c r="G1146" s="132"/>
      <c r="H1146" s="132"/>
      <c r="I1146" s="132"/>
      <c r="J1146" s="132"/>
      <c r="K1146" s="132"/>
      <c r="L1146" s="132"/>
      <c r="M1146" s="132"/>
      <c r="N1146" s="132"/>
      <c r="O1146" s="132"/>
      <c r="P1146" s="132"/>
      <c r="Q1146" s="132"/>
      <c r="R1146" s="132"/>
      <c r="S1146" s="132"/>
      <c r="T1146" s="132"/>
      <c r="U1146" s="132"/>
      <c r="V1146" s="132"/>
      <c r="W1146" s="132"/>
      <c r="X1146" s="132"/>
    </row>
    <row r="1147" spans="1:24" x14ac:dyDescent="0.2">
      <c r="A1147" s="132"/>
      <c r="B1147" s="133"/>
      <c r="C1147" s="76"/>
      <c r="D1147" s="132"/>
      <c r="E1147" s="132"/>
      <c r="F1147" s="132"/>
      <c r="G1147" s="132"/>
      <c r="H1147" s="132"/>
      <c r="I1147" s="132"/>
      <c r="J1147" s="132"/>
      <c r="K1147" s="132"/>
      <c r="L1147" s="132"/>
      <c r="M1147" s="132"/>
      <c r="N1147" s="132"/>
      <c r="O1147" s="132"/>
      <c r="P1147" s="132"/>
      <c r="Q1147" s="132"/>
      <c r="R1147" s="132"/>
      <c r="S1147" s="132"/>
      <c r="T1147" s="132"/>
      <c r="U1147" s="132"/>
      <c r="V1147" s="132"/>
      <c r="W1147" s="132"/>
      <c r="X1147" s="132"/>
    </row>
    <row r="1148" spans="1:24" x14ac:dyDescent="0.2">
      <c r="A1148" s="132"/>
      <c r="B1148" s="133"/>
      <c r="C1148" s="76"/>
      <c r="D1148" s="132"/>
      <c r="E1148" s="132"/>
      <c r="F1148" s="132"/>
      <c r="G1148" s="132"/>
      <c r="H1148" s="132"/>
      <c r="I1148" s="132"/>
      <c r="J1148" s="132"/>
      <c r="K1148" s="132"/>
      <c r="L1148" s="132"/>
      <c r="M1148" s="132"/>
      <c r="N1148" s="132"/>
      <c r="O1148" s="132"/>
      <c r="P1148" s="132"/>
      <c r="Q1148" s="132"/>
      <c r="R1148" s="132"/>
      <c r="S1148" s="132"/>
      <c r="T1148" s="132"/>
      <c r="U1148" s="132"/>
      <c r="V1148" s="132"/>
      <c r="W1148" s="132"/>
      <c r="X1148" s="132"/>
    </row>
    <row r="1149" spans="1:24" x14ac:dyDescent="0.2">
      <c r="A1149" s="132"/>
      <c r="B1149" s="133"/>
      <c r="C1149" s="76"/>
      <c r="D1149" s="132"/>
      <c r="E1149" s="132"/>
      <c r="F1149" s="132"/>
      <c r="G1149" s="132"/>
      <c r="H1149" s="132"/>
      <c r="I1149" s="132"/>
      <c r="J1149" s="132"/>
      <c r="K1149" s="132"/>
      <c r="L1149" s="132"/>
      <c r="M1149" s="132"/>
      <c r="N1149" s="132"/>
      <c r="O1149" s="132"/>
      <c r="P1149" s="132"/>
      <c r="Q1149" s="132"/>
      <c r="R1149" s="132"/>
      <c r="S1149" s="132"/>
      <c r="T1149" s="132"/>
      <c r="U1149" s="132"/>
      <c r="V1149" s="132"/>
      <c r="W1149" s="132"/>
      <c r="X1149" s="132"/>
    </row>
    <row r="1150" spans="1:24" x14ac:dyDescent="0.2">
      <c r="A1150" s="132"/>
      <c r="B1150" s="133"/>
      <c r="C1150" s="76"/>
      <c r="D1150" s="132"/>
      <c r="E1150" s="132"/>
      <c r="F1150" s="132"/>
      <c r="G1150" s="132"/>
      <c r="H1150" s="132"/>
      <c r="I1150" s="132"/>
      <c r="J1150" s="132"/>
      <c r="K1150" s="132"/>
      <c r="L1150" s="132"/>
      <c r="M1150" s="132"/>
      <c r="N1150" s="132"/>
      <c r="O1150" s="132"/>
      <c r="P1150" s="132"/>
      <c r="Q1150" s="132"/>
      <c r="R1150" s="132"/>
      <c r="S1150" s="132"/>
      <c r="T1150" s="132"/>
      <c r="U1150" s="132"/>
      <c r="V1150" s="132"/>
      <c r="W1150" s="132"/>
      <c r="X1150" s="132"/>
    </row>
    <row r="1151" spans="1:24" x14ac:dyDescent="0.2">
      <c r="A1151" s="132"/>
      <c r="B1151" s="133"/>
      <c r="C1151" s="76"/>
      <c r="D1151" s="132"/>
      <c r="E1151" s="132"/>
      <c r="F1151" s="132"/>
      <c r="G1151" s="132"/>
      <c r="H1151" s="132"/>
      <c r="I1151" s="132"/>
      <c r="J1151" s="132"/>
      <c r="K1151" s="132"/>
      <c r="L1151" s="132"/>
      <c r="M1151" s="132"/>
      <c r="N1151" s="132"/>
      <c r="O1151" s="132"/>
      <c r="P1151" s="132"/>
      <c r="Q1151" s="132"/>
      <c r="R1151" s="132"/>
      <c r="S1151" s="132"/>
      <c r="T1151" s="132"/>
      <c r="U1151" s="132"/>
      <c r="V1151" s="132"/>
      <c r="W1151" s="132"/>
      <c r="X1151" s="132"/>
    </row>
    <row r="1152" spans="1:24" x14ac:dyDescent="0.2">
      <c r="A1152" s="132"/>
      <c r="B1152" s="133"/>
      <c r="C1152" s="76"/>
      <c r="D1152" s="132"/>
      <c r="E1152" s="132"/>
      <c r="F1152" s="132"/>
      <c r="G1152" s="132"/>
      <c r="H1152" s="132"/>
      <c r="I1152" s="132"/>
      <c r="J1152" s="132"/>
      <c r="K1152" s="132"/>
      <c r="L1152" s="132"/>
      <c r="M1152" s="132"/>
      <c r="N1152" s="132"/>
      <c r="O1152" s="132"/>
      <c r="P1152" s="132"/>
      <c r="Q1152" s="132"/>
      <c r="R1152" s="132"/>
      <c r="S1152" s="132"/>
      <c r="T1152" s="132"/>
      <c r="U1152" s="132"/>
      <c r="V1152" s="132"/>
      <c r="W1152" s="132"/>
      <c r="X1152" s="132"/>
    </row>
    <row r="1153" spans="1:24" x14ac:dyDescent="0.2">
      <c r="A1153" s="132"/>
      <c r="B1153" s="133"/>
      <c r="C1153" s="76"/>
      <c r="D1153" s="132"/>
      <c r="E1153" s="132"/>
      <c r="F1153" s="132"/>
      <c r="G1153" s="132"/>
      <c r="H1153" s="132"/>
      <c r="I1153" s="132"/>
      <c r="J1153" s="132"/>
      <c r="K1153" s="132"/>
      <c r="L1153" s="132"/>
      <c r="M1153" s="132"/>
      <c r="N1153" s="132"/>
      <c r="O1153" s="132"/>
      <c r="P1153" s="132"/>
      <c r="Q1153" s="132"/>
      <c r="R1153" s="132"/>
      <c r="S1153" s="132"/>
      <c r="T1153" s="132"/>
      <c r="U1153" s="132"/>
      <c r="V1153" s="132"/>
      <c r="W1153" s="132"/>
      <c r="X1153" s="132"/>
    </row>
    <row r="1154" spans="1:24" x14ac:dyDescent="0.2">
      <c r="A1154" s="132"/>
      <c r="B1154" s="133"/>
      <c r="C1154" s="76"/>
      <c r="D1154" s="132"/>
      <c r="E1154" s="132"/>
      <c r="F1154" s="132"/>
      <c r="G1154" s="132"/>
      <c r="H1154" s="132"/>
      <c r="I1154" s="132"/>
      <c r="J1154" s="132"/>
      <c r="K1154" s="132"/>
      <c r="L1154" s="132"/>
      <c r="M1154" s="132"/>
      <c r="N1154" s="132"/>
      <c r="O1154" s="132"/>
      <c r="P1154" s="132"/>
      <c r="Q1154" s="132"/>
      <c r="R1154" s="132"/>
      <c r="S1154" s="132"/>
      <c r="T1154" s="132"/>
      <c r="U1154" s="132"/>
      <c r="V1154" s="132"/>
      <c r="W1154" s="132"/>
      <c r="X1154" s="132"/>
    </row>
    <row r="1155" spans="1:24" x14ac:dyDescent="0.2">
      <c r="A1155" s="132"/>
      <c r="B1155" s="133"/>
      <c r="C1155" s="76"/>
      <c r="D1155" s="132"/>
      <c r="E1155" s="132"/>
      <c r="F1155" s="132"/>
      <c r="G1155" s="132"/>
      <c r="H1155" s="132"/>
      <c r="I1155" s="132"/>
      <c r="J1155" s="132"/>
      <c r="K1155" s="132"/>
      <c r="L1155" s="132"/>
      <c r="M1155" s="132"/>
      <c r="N1155" s="132"/>
      <c r="O1155" s="132"/>
      <c r="P1155" s="132"/>
      <c r="Q1155" s="132"/>
      <c r="R1155" s="132"/>
      <c r="S1155" s="132"/>
      <c r="T1155" s="132"/>
      <c r="U1155" s="132"/>
      <c r="V1155" s="132"/>
      <c r="W1155" s="132"/>
      <c r="X1155" s="132"/>
    </row>
    <row r="1156" spans="1:24" x14ac:dyDescent="0.2">
      <c r="A1156" s="132"/>
      <c r="B1156" s="133"/>
      <c r="C1156" s="76"/>
      <c r="D1156" s="132"/>
      <c r="E1156" s="132"/>
      <c r="F1156" s="132"/>
      <c r="G1156" s="132"/>
      <c r="H1156" s="132"/>
      <c r="I1156" s="132"/>
      <c r="J1156" s="132"/>
      <c r="K1156" s="132"/>
      <c r="L1156" s="132"/>
      <c r="M1156" s="132"/>
      <c r="N1156" s="132"/>
      <c r="O1156" s="132"/>
      <c r="P1156" s="132"/>
      <c r="Q1156" s="132"/>
      <c r="R1156" s="132"/>
      <c r="S1156" s="132"/>
      <c r="T1156" s="132"/>
      <c r="U1156" s="132"/>
      <c r="V1156" s="132"/>
      <c r="W1156" s="132"/>
      <c r="X1156" s="132"/>
    </row>
    <row r="1157" spans="1:24" x14ac:dyDescent="0.2">
      <c r="A1157" s="132"/>
      <c r="B1157" s="133"/>
      <c r="C1157" s="76"/>
      <c r="D1157" s="132"/>
      <c r="E1157" s="132"/>
      <c r="F1157" s="132"/>
      <c r="G1157" s="132"/>
      <c r="H1157" s="132"/>
      <c r="I1157" s="132"/>
      <c r="J1157" s="132"/>
      <c r="K1157" s="132"/>
      <c r="L1157" s="132"/>
      <c r="M1157" s="132"/>
      <c r="N1157" s="132"/>
      <c r="O1157" s="132"/>
      <c r="P1157" s="132"/>
      <c r="Q1157" s="132"/>
      <c r="R1157" s="132"/>
      <c r="S1157" s="132"/>
      <c r="T1157" s="132"/>
      <c r="U1157" s="132"/>
      <c r="V1157" s="132"/>
      <c r="W1157" s="132"/>
      <c r="X1157" s="132"/>
    </row>
    <row r="1158" spans="1:24" x14ac:dyDescent="0.2">
      <c r="A1158" s="132"/>
      <c r="B1158" s="133"/>
      <c r="C1158" s="76"/>
      <c r="D1158" s="132"/>
      <c r="E1158" s="132"/>
      <c r="F1158" s="132"/>
      <c r="G1158" s="132"/>
      <c r="H1158" s="132"/>
      <c r="I1158" s="132"/>
      <c r="J1158" s="132"/>
      <c r="K1158" s="132"/>
      <c r="L1158" s="132"/>
      <c r="M1158" s="132"/>
      <c r="N1158" s="132"/>
      <c r="O1158" s="132"/>
      <c r="P1158" s="132"/>
      <c r="Q1158" s="132"/>
      <c r="R1158" s="132"/>
      <c r="S1158" s="132"/>
      <c r="T1158" s="132"/>
      <c r="U1158" s="132"/>
      <c r="V1158" s="132"/>
      <c r="W1158" s="132"/>
      <c r="X1158" s="132"/>
    </row>
    <row r="1159" spans="1:24" x14ac:dyDescent="0.2">
      <c r="A1159" s="132"/>
      <c r="B1159" s="133"/>
      <c r="C1159" s="76"/>
      <c r="D1159" s="132"/>
      <c r="E1159" s="132"/>
      <c r="F1159" s="132"/>
      <c r="G1159" s="132"/>
      <c r="H1159" s="132"/>
      <c r="I1159" s="132"/>
      <c r="J1159" s="132"/>
      <c r="K1159" s="132"/>
      <c r="L1159" s="132"/>
      <c r="M1159" s="132"/>
      <c r="N1159" s="132"/>
      <c r="O1159" s="132"/>
      <c r="P1159" s="132"/>
      <c r="Q1159" s="132"/>
      <c r="R1159" s="132"/>
      <c r="S1159" s="132"/>
      <c r="T1159" s="132"/>
      <c r="U1159" s="132"/>
      <c r="V1159" s="132"/>
      <c r="W1159" s="132"/>
      <c r="X1159" s="132"/>
    </row>
    <row r="1160" spans="1:24" x14ac:dyDescent="0.2">
      <c r="A1160" s="132"/>
      <c r="B1160" s="133"/>
      <c r="C1160" s="76"/>
      <c r="D1160" s="132"/>
      <c r="E1160" s="132"/>
      <c r="F1160" s="132"/>
      <c r="G1160" s="132"/>
      <c r="H1160" s="132"/>
      <c r="I1160" s="132"/>
      <c r="J1160" s="132"/>
      <c r="K1160" s="132"/>
      <c r="L1160" s="132"/>
      <c r="M1160" s="132"/>
      <c r="N1160" s="132"/>
      <c r="O1160" s="132"/>
      <c r="P1160" s="132"/>
      <c r="Q1160" s="132"/>
      <c r="R1160" s="132"/>
      <c r="S1160" s="132"/>
      <c r="T1160" s="132"/>
      <c r="U1160" s="132"/>
      <c r="V1160" s="132"/>
      <c r="W1160" s="132"/>
      <c r="X1160" s="132"/>
    </row>
    <row r="1161" spans="1:24" x14ac:dyDescent="0.2">
      <c r="A1161" s="132"/>
      <c r="B1161" s="133"/>
      <c r="C1161" s="76"/>
      <c r="D1161" s="132"/>
      <c r="E1161" s="132"/>
      <c r="F1161" s="132"/>
      <c r="G1161" s="132"/>
      <c r="H1161" s="132"/>
      <c r="I1161" s="132"/>
      <c r="J1161" s="132"/>
      <c r="K1161" s="132"/>
      <c r="L1161" s="132"/>
      <c r="M1161" s="132"/>
      <c r="N1161" s="132"/>
      <c r="O1161" s="132"/>
      <c r="P1161" s="132"/>
      <c r="Q1161" s="132"/>
      <c r="R1161" s="132"/>
      <c r="S1161" s="132"/>
      <c r="T1161" s="132"/>
      <c r="U1161" s="132"/>
      <c r="V1161" s="132"/>
      <c r="W1161" s="132"/>
      <c r="X1161" s="132"/>
    </row>
    <row r="1162" spans="1:24" x14ac:dyDescent="0.2">
      <c r="A1162" s="132"/>
      <c r="B1162" s="133"/>
      <c r="C1162" s="76"/>
      <c r="D1162" s="132"/>
      <c r="E1162" s="132"/>
      <c r="F1162" s="132"/>
      <c r="G1162" s="132"/>
      <c r="H1162" s="132"/>
      <c r="I1162" s="132"/>
      <c r="J1162" s="132"/>
      <c r="K1162" s="132"/>
      <c r="L1162" s="132"/>
      <c r="M1162" s="132"/>
      <c r="N1162" s="132"/>
      <c r="O1162" s="132"/>
      <c r="P1162" s="132"/>
      <c r="Q1162" s="132"/>
      <c r="R1162" s="132"/>
      <c r="S1162" s="132"/>
      <c r="T1162" s="132"/>
      <c r="U1162" s="132"/>
      <c r="V1162" s="132"/>
      <c r="W1162" s="132"/>
      <c r="X1162" s="132"/>
    </row>
    <row r="1163" spans="1:24" x14ac:dyDescent="0.2">
      <c r="A1163" s="132"/>
      <c r="B1163" s="133"/>
      <c r="C1163" s="76"/>
      <c r="D1163" s="132"/>
      <c r="E1163" s="132"/>
      <c r="F1163" s="132"/>
      <c r="G1163" s="132"/>
      <c r="H1163" s="132"/>
      <c r="I1163" s="132"/>
      <c r="J1163" s="132"/>
      <c r="K1163" s="132"/>
      <c r="L1163" s="132"/>
      <c r="M1163" s="132"/>
      <c r="N1163" s="132"/>
      <c r="O1163" s="132"/>
      <c r="P1163" s="132"/>
      <c r="Q1163" s="132"/>
      <c r="R1163" s="132"/>
      <c r="S1163" s="132"/>
      <c r="T1163" s="132"/>
      <c r="U1163" s="132"/>
      <c r="V1163" s="132"/>
      <c r="W1163" s="132"/>
      <c r="X1163" s="132"/>
    </row>
    <row r="1164" spans="1:24" x14ac:dyDescent="0.2">
      <c r="A1164" s="132"/>
      <c r="B1164" s="133"/>
      <c r="C1164" s="76"/>
      <c r="D1164" s="132"/>
      <c r="E1164" s="132"/>
      <c r="F1164" s="132"/>
      <c r="G1164" s="132"/>
      <c r="H1164" s="132"/>
      <c r="I1164" s="132"/>
      <c r="J1164" s="132"/>
      <c r="K1164" s="132"/>
      <c r="L1164" s="132"/>
      <c r="M1164" s="132"/>
      <c r="N1164" s="132"/>
      <c r="O1164" s="132"/>
      <c r="P1164" s="132"/>
      <c r="Q1164" s="132"/>
      <c r="R1164" s="132"/>
      <c r="S1164" s="132"/>
      <c r="T1164" s="132"/>
      <c r="U1164" s="132"/>
      <c r="V1164" s="132"/>
      <c r="W1164" s="132"/>
      <c r="X1164" s="132"/>
    </row>
    <row r="1165" spans="1:24" x14ac:dyDescent="0.2">
      <c r="A1165" s="132"/>
      <c r="B1165" s="133"/>
      <c r="C1165" s="76"/>
      <c r="D1165" s="132"/>
      <c r="E1165" s="132"/>
      <c r="F1165" s="132"/>
      <c r="G1165" s="132"/>
      <c r="H1165" s="132"/>
      <c r="I1165" s="132"/>
      <c r="J1165" s="132"/>
      <c r="K1165" s="132"/>
      <c r="L1165" s="132"/>
      <c r="M1165" s="132"/>
      <c r="N1165" s="132"/>
      <c r="O1165" s="132"/>
      <c r="P1165" s="132"/>
      <c r="Q1165" s="132"/>
      <c r="R1165" s="132"/>
      <c r="S1165" s="132"/>
      <c r="T1165" s="132"/>
      <c r="U1165" s="132"/>
      <c r="V1165" s="132"/>
      <c r="W1165" s="132"/>
      <c r="X1165" s="132"/>
    </row>
    <row r="1166" spans="1:24" x14ac:dyDescent="0.2">
      <c r="A1166" s="132"/>
      <c r="B1166" s="133"/>
      <c r="C1166" s="76"/>
      <c r="D1166" s="132"/>
      <c r="E1166" s="132"/>
      <c r="F1166" s="132"/>
      <c r="G1166" s="132"/>
      <c r="H1166" s="132"/>
      <c r="I1166" s="132"/>
      <c r="J1166" s="132"/>
      <c r="K1166" s="132"/>
      <c r="L1166" s="132"/>
      <c r="M1166" s="132"/>
      <c r="N1166" s="132"/>
      <c r="O1166" s="132"/>
      <c r="P1166" s="132"/>
      <c r="Q1166" s="132"/>
      <c r="R1166" s="132"/>
      <c r="S1166" s="132"/>
      <c r="T1166" s="132"/>
      <c r="U1166" s="132"/>
      <c r="V1166" s="132"/>
      <c r="W1166" s="132"/>
      <c r="X1166" s="132"/>
    </row>
    <row r="1167" spans="1:24" x14ac:dyDescent="0.2">
      <c r="A1167" s="132"/>
      <c r="B1167" s="133"/>
      <c r="C1167" s="76"/>
      <c r="D1167" s="132"/>
      <c r="E1167" s="132"/>
      <c r="F1167" s="132"/>
      <c r="G1167" s="132"/>
      <c r="H1167" s="132"/>
      <c r="I1167" s="132"/>
      <c r="J1167" s="132"/>
      <c r="K1167" s="132"/>
      <c r="L1167" s="132"/>
      <c r="M1167" s="132"/>
      <c r="N1167" s="132"/>
      <c r="O1167" s="132"/>
      <c r="P1167" s="132"/>
      <c r="Q1167" s="132"/>
      <c r="R1167" s="132"/>
      <c r="S1167" s="132"/>
      <c r="T1167" s="132"/>
      <c r="U1167" s="132"/>
      <c r="V1167" s="132"/>
      <c r="W1167" s="132"/>
      <c r="X1167" s="132"/>
    </row>
    <row r="1168" spans="1:24" x14ac:dyDescent="0.2">
      <c r="A1168" s="132"/>
      <c r="B1168" s="133"/>
      <c r="C1168" s="76"/>
      <c r="D1168" s="132"/>
      <c r="E1168" s="132"/>
      <c r="F1168" s="132"/>
      <c r="G1168" s="132"/>
      <c r="H1168" s="132"/>
      <c r="I1168" s="132"/>
      <c r="J1168" s="132"/>
      <c r="K1168" s="132"/>
      <c r="L1168" s="132"/>
      <c r="M1168" s="132"/>
      <c r="N1168" s="132"/>
      <c r="O1168" s="132"/>
      <c r="P1168" s="132"/>
      <c r="Q1168" s="132"/>
      <c r="R1168" s="132"/>
      <c r="S1168" s="132"/>
      <c r="T1168" s="132"/>
      <c r="U1168" s="132"/>
      <c r="V1168" s="132"/>
      <c r="W1168" s="132"/>
      <c r="X1168" s="132"/>
    </row>
    <row r="1169" spans="1:24" x14ac:dyDescent="0.2">
      <c r="A1169" s="132"/>
      <c r="B1169" s="133"/>
      <c r="C1169" s="76"/>
      <c r="D1169" s="132"/>
      <c r="E1169" s="132"/>
      <c r="F1169" s="132"/>
      <c r="G1169" s="132"/>
      <c r="H1169" s="132"/>
      <c r="I1169" s="132"/>
      <c r="J1169" s="132"/>
      <c r="K1169" s="132"/>
      <c r="L1169" s="132"/>
      <c r="M1169" s="132"/>
      <c r="N1169" s="132"/>
      <c r="O1169" s="132"/>
      <c r="P1169" s="132"/>
      <c r="Q1169" s="132"/>
      <c r="R1169" s="132"/>
      <c r="S1169" s="132"/>
      <c r="T1169" s="132"/>
      <c r="U1169" s="132"/>
      <c r="V1169" s="132"/>
      <c r="W1169" s="132"/>
      <c r="X1169" s="132"/>
    </row>
    <row r="1170" spans="1:24" x14ac:dyDescent="0.2">
      <c r="A1170" s="132"/>
      <c r="B1170" s="133"/>
      <c r="C1170" s="76"/>
      <c r="D1170" s="132"/>
      <c r="E1170" s="132"/>
      <c r="F1170" s="132"/>
      <c r="G1170" s="132"/>
      <c r="H1170" s="132"/>
      <c r="I1170" s="132"/>
      <c r="J1170" s="132"/>
      <c r="K1170" s="132"/>
      <c r="L1170" s="132"/>
      <c r="M1170" s="132"/>
      <c r="N1170" s="132"/>
      <c r="O1170" s="132"/>
      <c r="P1170" s="132"/>
      <c r="Q1170" s="132"/>
      <c r="R1170" s="132"/>
      <c r="S1170" s="132"/>
      <c r="T1170" s="132"/>
      <c r="U1170" s="132"/>
      <c r="V1170" s="132"/>
      <c r="W1170" s="132"/>
      <c r="X1170" s="132"/>
    </row>
    <row r="1171" spans="1:24" x14ac:dyDescent="0.2">
      <c r="A1171" s="132"/>
      <c r="B1171" s="133"/>
      <c r="C1171" s="76"/>
      <c r="D1171" s="132"/>
      <c r="E1171" s="132"/>
      <c r="F1171" s="132"/>
      <c r="G1171" s="132"/>
      <c r="H1171" s="132"/>
      <c r="I1171" s="132"/>
      <c r="J1171" s="132"/>
      <c r="K1171" s="132"/>
      <c r="L1171" s="132"/>
      <c r="M1171" s="132"/>
      <c r="N1171" s="132"/>
      <c r="O1171" s="132"/>
      <c r="P1171" s="132"/>
      <c r="Q1171" s="132"/>
      <c r="R1171" s="132"/>
      <c r="S1171" s="132"/>
      <c r="T1171" s="132"/>
      <c r="U1171" s="132"/>
      <c r="V1171" s="132"/>
      <c r="W1171" s="132"/>
      <c r="X1171" s="132"/>
    </row>
    <row r="1172" spans="1:24" x14ac:dyDescent="0.2">
      <c r="A1172" s="132"/>
      <c r="B1172" s="133"/>
      <c r="C1172" s="76"/>
      <c r="D1172" s="132"/>
      <c r="E1172" s="132"/>
      <c r="F1172" s="132"/>
      <c r="G1172" s="132"/>
      <c r="H1172" s="132"/>
      <c r="I1172" s="132"/>
      <c r="J1172" s="132"/>
      <c r="K1172" s="132"/>
      <c r="L1172" s="132"/>
      <c r="M1172" s="132"/>
      <c r="N1172" s="132"/>
      <c r="O1172" s="132"/>
      <c r="P1172" s="132"/>
      <c r="Q1172" s="132"/>
      <c r="R1172" s="132"/>
      <c r="S1172" s="132"/>
      <c r="T1172" s="132"/>
      <c r="U1172" s="132"/>
      <c r="V1172" s="132"/>
      <c r="W1172" s="132"/>
      <c r="X1172" s="132"/>
    </row>
    <row r="1173" spans="1:24" x14ac:dyDescent="0.2">
      <c r="A1173" s="132"/>
      <c r="B1173" s="133"/>
      <c r="C1173" s="76"/>
      <c r="D1173" s="132"/>
      <c r="E1173" s="132"/>
      <c r="F1173" s="132"/>
      <c r="G1173" s="132"/>
      <c r="H1173" s="132"/>
      <c r="I1173" s="132"/>
      <c r="J1173" s="132"/>
      <c r="K1173" s="132"/>
      <c r="L1173" s="132"/>
      <c r="M1173" s="132"/>
      <c r="N1173" s="132"/>
      <c r="O1173" s="132"/>
      <c r="P1173" s="132"/>
      <c r="Q1173" s="132"/>
      <c r="R1173" s="132"/>
      <c r="S1173" s="132"/>
      <c r="T1173" s="132"/>
      <c r="U1173" s="132"/>
      <c r="V1173" s="132"/>
      <c r="W1173" s="132"/>
      <c r="X1173" s="132"/>
    </row>
    <row r="1174" spans="1:24" x14ac:dyDescent="0.2">
      <c r="A1174" s="132"/>
      <c r="B1174" s="133"/>
      <c r="C1174" s="76"/>
      <c r="D1174" s="132"/>
      <c r="E1174" s="132"/>
      <c r="F1174" s="132"/>
      <c r="G1174" s="132"/>
      <c r="H1174" s="132"/>
      <c r="I1174" s="132"/>
      <c r="J1174" s="132"/>
      <c r="K1174" s="132"/>
      <c r="L1174" s="132"/>
      <c r="M1174" s="132"/>
      <c r="N1174" s="132"/>
      <c r="O1174" s="132"/>
      <c r="P1174" s="132"/>
      <c r="Q1174" s="132"/>
      <c r="R1174" s="132"/>
      <c r="S1174" s="132"/>
      <c r="T1174" s="132"/>
      <c r="U1174" s="132"/>
      <c r="V1174" s="132"/>
      <c r="W1174" s="132"/>
      <c r="X1174" s="132"/>
    </row>
    <row r="1175" spans="1:24" x14ac:dyDescent="0.2">
      <c r="A1175" s="132"/>
      <c r="B1175" s="133"/>
      <c r="C1175" s="76"/>
      <c r="D1175" s="132"/>
      <c r="E1175" s="132"/>
      <c r="F1175" s="132"/>
      <c r="G1175" s="132"/>
      <c r="H1175" s="132"/>
      <c r="I1175" s="132"/>
      <c r="J1175" s="132"/>
      <c r="K1175" s="132"/>
      <c r="L1175" s="132"/>
      <c r="M1175" s="132"/>
      <c r="N1175" s="132"/>
      <c r="O1175" s="132"/>
      <c r="P1175" s="132"/>
      <c r="Q1175" s="132"/>
      <c r="R1175" s="132"/>
      <c r="S1175" s="132"/>
      <c r="T1175" s="132"/>
      <c r="U1175" s="132"/>
      <c r="V1175" s="132"/>
      <c r="W1175" s="132"/>
      <c r="X1175" s="132"/>
    </row>
    <row r="1176" spans="1:24" x14ac:dyDescent="0.2">
      <c r="A1176" s="132"/>
      <c r="B1176" s="133"/>
      <c r="C1176" s="76"/>
      <c r="D1176" s="132"/>
      <c r="E1176" s="132"/>
      <c r="F1176" s="132"/>
      <c r="G1176" s="132"/>
      <c r="H1176" s="132"/>
      <c r="I1176" s="132"/>
      <c r="J1176" s="132"/>
      <c r="K1176" s="132"/>
      <c r="L1176" s="132"/>
      <c r="M1176" s="132"/>
      <c r="N1176" s="132"/>
      <c r="O1176" s="132"/>
      <c r="P1176" s="132"/>
      <c r="Q1176" s="132"/>
      <c r="R1176" s="132"/>
      <c r="S1176" s="132"/>
      <c r="T1176" s="132"/>
      <c r="U1176" s="132"/>
      <c r="V1176" s="132"/>
      <c r="W1176" s="132"/>
      <c r="X1176" s="132"/>
    </row>
    <row r="1177" spans="1:24" x14ac:dyDescent="0.2">
      <c r="A1177" s="132"/>
      <c r="B1177" s="133"/>
      <c r="C1177" s="76"/>
      <c r="D1177" s="132"/>
      <c r="E1177" s="132"/>
      <c r="F1177" s="132"/>
      <c r="G1177" s="132"/>
      <c r="H1177" s="132"/>
      <c r="I1177" s="132"/>
      <c r="J1177" s="132"/>
      <c r="K1177" s="132"/>
      <c r="L1177" s="132"/>
      <c r="M1177" s="132"/>
      <c r="N1177" s="132"/>
      <c r="O1177" s="132"/>
      <c r="P1177" s="132"/>
      <c r="Q1177" s="132"/>
      <c r="R1177" s="132"/>
      <c r="S1177" s="132"/>
      <c r="T1177" s="132"/>
      <c r="U1177" s="132"/>
      <c r="V1177" s="132"/>
      <c r="W1177" s="132"/>
      <c r="X1177" s="132"/>
    </row>
    <row r="1178" spans="1:24" x14ac:dyDescent="0.2">
      <c r="A1178" s="132"/>
      <c r="B1178" s="133"/>
      <c r="C1178" s="76"/>
      <c r="D1178" s="132"/>
      <c r="E1178" s="132"/>
      <c r="F1178" s="132"/>
      <c r="G1178" s="132"/>
      <c r="H1178" s="132"/>
      <c r="I1178" s="132"/>
      <c r="J1178" s="132"/>
      <c r="K1178" s="132"/>
      <c r="L1178" s="132"/>
      <c r="M1178" s="132"/>
      <c r="N1178" s="132"/>
      <c r="O1178" s="132"/>
      <c r="P1178" s="132"/>
      <c r="Q1178" s="132"/>
      <c r="R1178" s="132"/>
      <c r="S1178" s="132"/>
      <c r="T1178" s="132"/>
      <c r="U1178" s="132"/>
      <c r="V1178" s="132"/>
      <c r="W1178" s="132"/>
      <c r="X1178" s="132"/>
    </row>
    <row r="1179" spans="1:24" x14ac:dyDescent="0.2">
      <c r="A1179" s="132"/>
      <c r="B1179" s="133"/>
      <c r="C1179" s="76"/>
      <c r="D1179" s="132"/>
      <c r="E1179" s="132"/>
      <c r="F1179" s="132"/>
      <c r="G1179" s="132"/>
      <c r="H1179" s="132"/>
      <c r="I1179" s="132"/>
      <c r="J1179" s="132"/>
      <c r="K1179" s="132"/>
      <c r="L1179" s="132"/>
      <c r="M1179" s="132"/>
      <c r="N1179" s="132"/>
      <c r="O1179" s="132"/>
      <c r="P1179" s="132"/>
      <c r="Q1179" s="132"/>
      <c r="R1179" s="132"/>
      <c r="S1179" s="132"/>
      <c r="T1179" s="132"/>
      <c r="U1179" s="132"/>
      <c r="V1179" s="132"/>
      <c r="W1179" s="132"/>
      <c r="X1179" s="132"/>
    </row>
    <row r="1180" spans="1:24" x14ac:dyDescent="0.2">
      <c r="A1180" s="132"/>
      <c r="B1180" s="133"/>
      <c r="C1180" s="76"/>
      <c r="D1180" s="132"/>
      <c r="E1180" s="132"/>
      <c r="F1180" s="132"/>
      <c r="G1180" s="132"/>
      <c r="H1180" s="132"/>
      <c r="I1180" s="132"/>
      <c r="J1180" s="132"/>
      <c r="K1180" s="132"/>
      <c r="L1180" s="132"/>
      <c r="M1180" s="132"/>
      <c r="N1180" s="132"/>
      <c r="O1180" s="132"/>
      <c r="P1180" s="132"/>
      <c r="Q1180" s="132"/>
      <c r="R1180" s="132"/>
      <c r="S1180" s="132"/>
      <c r="T1180" s="132"/>
      <c r="U1180" s="132"/>
      <c r="V1180" s="132"/>
      <c r="W1180" s="132"/>
      <c r="X1180" s="132"/>
    </row>
    <row r="1181" spans="1:24" x14ac:dyDescent="0.2">
      <c r="A1181" s="132"/>
      <c r="B1181" s="133"/>
      <c r="C1181" s="76"/>
      <c r="D1181" s="132"/>
      <c r="E1181" s="132"/>
      <c r="F1181" s="132"/>
      <c r="G1181" s="132"/>
      <c r="H1181" s="132"/>
      <c r="I1181" s="132"/>
      <c r="J1181" s="132"/>
      <c r="K1181" s="132"/>
      <c r="L1181" s="132"/>
      <c r="M1181" s="132"/>
      <c r="N1181" s="132"/>
      <c r="O1181" s="132"/>
      <c r="P1181" s="132"/>
      <c r="Q1181" s="132"/>
      <c r="R1181" s="132"/>
      <c r="S1181" s="132"/>
      <c r="T1181" s="132"/>
      <c r="U1181" s="132"/>
      <c r="V1181" s="132"/>
      <c r="W1181" s="132"/>
      <c r="X1181" s="132"/>
    </row>
    <row r="1182" spans="1:24" x14ac:dyDescent="0.2">
      <c r="A1182" s="132"/>
      <c r="B1182" s="133"/>
      <c r="C1182" s="76"/>
      <c r="D1182" s="132"/>
      <c r="E1182" s="132"/>
      <c r="F1182" s="132"/>
      <c r="G1182" s="132"/>
      <c r="H1182" s="132"/>
      <c r="I1182" s="132"/>
      <c r="J1182" s="132"/>
      <c r="K1182" s="132"/>
      <c r="L1182" s="132"/>
      <c r="M1182" s="132"/>
      <c r="N1182" s="132"/>
      <c r="O1182" s="132"/>
      <c r="P1182" s="132"/>
      <c r="Q1182" s="132"/>
      <c r="R1182" s="132"/>
      <c r="S1182" s="132"/>
      <c r="T1182" s="132"/>
      <c r="U1182" s="132"/>
      <c r="V1182" s="132"/>
      <c r="W1182" s="132"/>
      <c r="X1182" s="132"/>
    </row>
    <row r="1183" spans="1:24" x14ac:dyDescent="0.2">
      <c r="A1183" s="132"/>
      <c r="B1183" s="133"/>
      <c r="C1183" s="76"/>
      <c r="D1183" s="132"/>
      <c r="E1183" s="132"/>
      <c r="F1183" s="132"/>
      <c r="G1183" s="132"/>
      <c r="H1183" s="132"/>
      <c r="I1183" s="132"/>
      <c r="J1183" s="132"/>
      <c r="K1183" s="132"/>
      <c r="L1183" s="132"/>
      <c r="M1183" s="132"/>
      <c r="N1183" s="132"/>
      <c r="O1183" s="132"/>
      <c r="P1183" s="132"/>
      <c r="Q1183" s="132"/>
      <c r="R1183" s="132"/>
      <c r="S1183" s="132"/>
      <c r="T1183" s="132"/>
      <c r="U1183" s="132"/>
      <c r="V1183" s="132"/>
      <c r="W1183" s="132"/>
      <c r="X1183" s="132"/>
    </row>
    <row r="1184" spans="1:24" x14ac:dyDescent="0.2">
      <c r="A1184" s="132"/>
      <c r="B1184" s="133"/>
      <c r="C1184" s="76"/>
      <c r="D1184" s="132"/>
      <c r="E1184" s="132"/>
      <c r="F1184" s="132"/>
      <c r="G1184" s="132"/>
      <c r="H1184" s="132"/>
      <c r="I1184" s="132"/>
      <c r="J1184" s="132"/>
      <c r="K1184" s="132"/>
      <c r="L1184" s="132"/>
      <c r="M1184" s="132"/>
      <c r="N1184" s="132"/>
      <c r="O1184" s="132"/>
      <c r="P1184" s="132"/>
      <c r="Q1184" s="132"/>
      <c r="R1184" s="132"/>
      <c r="S1184" s="132"/>
      <c r="T1184" s="132"/>
      <c r="U1184" s="132"/>
      <c r="V1184" s="132"/>
      <c r="W1184" s="132"/>
      <c r="X1184" s="132"/>
    </row>
    <row r="1185" spans="1:24" x14ac:dyDescent="0.2">
      <c r="A1185" s="132"/>
      <c r="B1185" s="133"/>
      <c r="C1185" s="76"/>
      <c r="D1185" s="132"/>
      <c r="E1185" s="132"/>
      <c r="F1185" s="132"/>
      <c r="G1185" s="132"/>
      <c r="H1185" s="132"/>
      <c r="I1185" s="132"/>
      <c r="J1185" s="132"/>
      <c r="K1185" s="132"/>
      <c r="L1185" s="132"/>
      <c r="M1185" s="132"/>
      <c r="N1185" s="132"/>
      <c r="O1185" s="132"/>
      <c r="P1185" s="132"/>
      <c r="Q1185" s="132"/>
      <c r="R1185" s="132"/>
      <c r="S1185" s="132"/>
      <c r="T1185" s="132"/>
      <c r="U1185" s="132"/>
      <c r="V1185" s="132"/>
      <c r="W1185" s="132"/>
      <c r="X1185" s="132"/>
    </row>
    <row r="1186" spans="1:24" x14ac:dyDescent="0.2">
      <c r="A1186" s="132"/>
      <c r="B1186" s="133"/>
      <c r="C1186" s="76"/>
      <c r="D1186" s="132"/>
      <c r="E1186" s="132"/>
      <c r="F1186" s="132"/>
      <c r="G1186" s="132"/>
      <c r="H1186" s="132"/>
      <c r="I1186" s="132"/>
      <c r="J1186" s="132"/>
      <c r="K1186" s="132"/>
      <c r="L1186" s="132"/>
      <c r="M1186" s="132"/>
      <c r="N1186" s="132"/>
      <c r="O1186" s="132"/>
      <c r="P1186" s="132"/>
      <c r="Q1186" s="132"/>
      <c r="R1186" s="132"/>
      <c r="S1186" s="132"/>
      <c r="T1186" s="132"/>
      <c r="U1186" s="132"/>
      <c r="V1186" s="132"/>
      <c r="W1186" s="132"/>
      <c r="X1186" s="132"/>
    </row>
    <row r="1187" spans="1:24" x14ac:dyDescent="0.2">
      <c r="A1187" s="132"/>
      <c r="B1187" s="133"/>
      <c r="C1187" s="76"/>
      <c r="D1187" s="132"/>
      <c r="E1187" s="132"/>
      <c r="F1187" s="132"/>
      <c r="G1187" s="132"/>
      <c r="H1187" s="132"/>
      <c r="I1187" s="132"/>
      <c r="J1187" s="132"/>
      <c r="K1187" s="132"/>
      <c r="L1187" s="132"/>
      <c r="M1187" s="132"/>
      <c r="N1187" s="132"/>
      <c r="O1187" s="132"/>
      <c r="P1187" s="132"/>
      <c r="Q1187" s="132"/>
      <c r="R1187" s="132"/>
      <c r="S1187" s="132"/>
      <c r="T1187" s="132"/>
      <c r="U1187" s="132"/>
      <c r="V1187" s="132"/>
      <c r="W1187" s="132"/>
      <c r="X1187" s="132"/>
    </row>
    <row r="1188" spans="1:24" x14ac:dyDescent="0.2">
      <c r="A1188" s="132"/>
      <c r="B1188" s="133"/>
      <c r="C1188" s="76"/>
      <c r="D1188" s="132"/>
      <c r="E1188" s="132"/>
      <c r="F1188" s="132"/>
      <c r="G1188" s="132"/>
      <c r="H1188" s="132"/>
      <c r="I1188" s="132"/>
      <c r="J1188" s="132"/>
      <c r="K1188" s="132"/>
      <c r="L1188" s="132"/>
      <c r="M1188" s="132"/>
      <c r="N1188" s="132"/>
      <c r="O1188" s="132"/>
      <c r="P1188" s="132"/>
      <c r="Q1188" s="132"/>
      <c r="R1188" s="132"/>
      <c r="S1188" s="132"/>
      <c r="T1188" s="132"/>
      <c r="U1188" s="132"/>
      <c r="V1188" s="132"/>
      <c r="W1188" s="132"/>
      <c r="X1188" s="132"/>
    </row>
    <row r="1189" spans="1:24" x14ac:dyDescent="0.2">
      <c r="A1189" s="132"/>
      <c r="B1189" s="133"/>
      <c r="C1189" s="76"/>
      <c r="D1189" s="132"/>
      <c r="E1189" s="132"/>
      <c r="F1189" s="132"/>
      <c r="G1189" s="132"/>
      <c r="H1189" s="132"/>
      <c r="I1189" s="132"/>
      <c r="J1189" s="132"/>
      <c r="K1189" s="132"/>
      <c r="L1189" s="132"/>
      <c r="M1189" s="132"/>
      <c r="N1189" s="132"/>
      <c r="O1189" s="132"/>
      <c r="P1189" s="132"/>
      <c r="Q1189" s="132"/>
      <c r="R1189" s="132"/>
      <c r="S1189" s="132"/>
      <c r="T1189" s="132"/>
      <c r="U1189" s="132"/>
      <c r="V1189" s="132"/>
      <c r="W1189" s="132"/>
      <c r="X1189" s="132"/>
    </row>
    <row r="1190" spans="1:24" x14ac:dyDescent="0.2">
      <c r="A1190" s="132"/>
      <c r="B1190" s="133"/>
      <c r="C1190" s="76"/>
      <c r="D1190" s="132"/>
      <c r="E1190" s="132"/>
      <c r="F1190" s="132"/>
      <c r="G1190" s="132"/>
      <c r="H1190" s="132"/>
      <c r="I1190" s="132"/>
      <c r="J1190" s="132"/>
      <c r="K1190" s="132"/>
      <c r="L1190" s="132"/>
      <c r="M1190" s="132"/>
      <c r="N1190" s="132"/>
      <c r="O1190" s="132"/>
      <c r="P1190" s="132"/>
      <c r="Q1190" s="132"/>
      <c r="R1190" s="132"/>
      <c r="S1190" s="132"/>
      <c r="T1190" s="132"/>
      <c r="U1190" s="132"/>
      <c r="V1190" s="132"/>
      <c r="W1190" s="132"/>
      <c r="X1190" s="132"/>
    </row>
    <row r="1191" spans="1:24" x14ac:dyDescent="0.2">
      <c r="A1191" s="132"/>
      <c r="B1191" s="133"/>
      <c r="C1191" s="76"/>
      <c r="D1191" s="132"/>
      <c r="E1191" s="132"/>
      <c r="F1191" s="132"/>
      <c r="G1191" s="132"/>
      <c r="H1191" s="132"/>
      <c r="I1191" s="132"/>
      <c r="J1191" s="132"/>
      <c r="K1191" s="132"/>
      <c r="L1191" s="132"/>
      <c r="M1191" s="132"/>
      <c r="N1191" s="132"/>
      <c r="O1191" s="132"/>
      <c r="P1191" s="132"/>
      <c r="Q1191" s="132"/>
      <c r="R1191" s="132"/>
      <c r="S1191" s="132"/>
      <c r="T1191" s="132"/>
      <c r="U1191" s="132"/>
      <c r="V1191" s="132"/>
      <c r="W1191" s="132"/>
      <c r="X1191" s="132"/>
    </row>
    <row r="1192" spans="1:24" x14ac:dyDescent="0.2">
      <c r="A1192" s="132"/>
      <c r="B1192" s="133"/>
      <c r="C1192" s="76"/>
      <c r="D1192" s="132"/>
      <c r="E1192" s="132"/>
      <c r="F1192" s="132"/>
      <c r="G1192" s="132"/>
      <c r="H1192" s="132"/>
      <c r="I1192" s="132"/>
      <c r="J1192" s="132"/>
      <c r="K1192" s="132"/>
      <c r="L1192" s="132"/>
      <c r="M1192" s="132"/>
      <c r="N1192" s="132"/>
      <c r="O1192" s="132"/>
      <c r="P1192" s="132"/>
      <c r="Q1192" s="132"/>
      <c r="R1192" s="132"/>
      <c r="S1192" s="132"/>
      <c r="T1192" s="132"/>
      <c r="U1192" s="132"/>
      <c r="V1192" s="132"/>
      <c r="W1192" s="132"/>
      <c r="X1192" s="132"/>
    </row>
    <row r="1193" spans="1:24" x14ac:dyDescent="0.2">
      <c r="A1193" s="132"/>
      <c r="B1193" s="133"/>
      <c r="C1193" s="76"/>
      <c r="D1193" s="132"/>
      <c r="E1193" s="132"/>
      <c r="F1193" s="132"/>
      <c r="G1193" s="132"/>
      <c r="H1193" s="132"/>
      <c r="I1193" s="132"/>
      <c r="J1193" s="132"/>
      <c r="K1193" s="132"/>
      <c r="L1193" s="132"/>
      <c r="M1193" s="132"/>
      <c r="N1193" s="132"/>
      <c r="O1193" s="132"/>
      <c r="P1193" s="132"/>
      <c r="Q1193" s="132"/>
      <c r="R1193" s="132"/>
      <c r="S1193" s="132"/>
      <c r="T1193" s="132"/>
      <c r="U1193" s="132"/>
      <c r="V1193" s="132"/>
      <c r="W1193" s="132"/>
      <c r="X1193" s="132"/>
    </row>
    <row r="1194" spans="1:24" x14ac:dyDescent="0.2">
      <c r="A1194" s="132"/>
      <c r="B1194" s="133"/>
      <c r="C1194" s="76"/>
      <c r="D1194" s="132"/>
      <c r="E1194" s="132"/>
      <c r="F1194" s="132"/>
      <c r="G1194" s="132"/>
      <c r="H1194" s="132"/>
      <c r="I1194" s="132"/>
      <c r="J1194" s="132"/>
      <c r="K1194" s="132"/>
      <c r="L1194" s="132"/>
      <c r="M1194" s="132"/>
      <c r="N1194" s="132"/>
      <c r="O1194" s="132"/>
      <c r="P1194" s="132"/>
      <c r="Q1194" s="132"/>
      <c r="R1194" s="132"/>
      <c r="S1194" s="132"/>
      <c r="T1194" s="132"/>
      <c r="U1194" s="132"/>
      <c r="V1194" s="132"/>
      <c r="W1194" s="132"/>
      <c r="X1194" s="132"/>
    </row>
    <row r="1195" spans="1:24" x14ac:dyDescent="0.2">
      <c r="A1195" s="132"/>
      <c r="B1195" s="133"/>
      <c r="C1195" s="76"/>
      <c r="D1195" s="132"/>
      <c r="E1195" s="132"/>
      <c r="F1195" s="132"/>
      <c r="G1195" s="132"/>
      <c r="H1195" s="132"/>
      <c r="I1195" s="132"/>
      <c r="J1195" s="132"/>
      <c r="K1195" s="132"/>
      <c r="L1195" s="132"/>
      <c r="M1195" s="132"/>
      <c r="N1195" s="132"/>
      <c r="O1195" s="132"/>
      <c r="P1195" s="132"/>
      <c r="Q1195" s="132"/>
      <c r="R1195" s="132"/>
      <c r="S1195" s="132"/>
      <c r="T1195" s="132"/>
      <c r="U1195" s="132"/>
      <c r="V1195" s="132"/>
      <c r="W1195" s="132"/>
      <c r="X1195" s="132"/>
    </row>
    <row r="1196" spans="1:24" x14ac:dyDescent="0.2">
      <c r="A1196" s="132"/>
      <c r="B1196" s="133"/>
      <c r="C1196" s="76"/>
      <c r="D1196" s="132"/>
      <c r="E1196" s="132"/>
      <c r="F1196" s="132"/>
      <c r="G1196" s="132"/>
      <c r="H1196" s="132"/>
      <c r="I1196" s="132"/>
      <c r="J1196" s="132"/>
      <c r="K1196" s="132"/>
      <c r="L1196" s="132"/>
      <c r="M1196" s="132"/>
      <c r="N1196" s="132"/>
      <c r="O1196" s="132"/>
      <c r="P1196" s="132"/>
      <c r="Q1196" s="132"/>
      <c r="R1196" s="132"/>
      <c r="S1196" s="132"/>
      <c r="T1196" s="132"/>
      <c r="U1196" s="132"/>
      <c r="V1196" s="132"/>
      <c r="W1196" s="132"/>
      <c r="X1196" s="132"/>
    </row>
    <row r="1197" spans="1:24" x14ac:dyDescent="0.2">
      <c r="A1197" s="132"/>
      <c r="B1197" s="133"/>
      <c r="C1197" s="76"/>
      <c r="D1197" s="132"/>
      <c r="E1197" s="132"/>
      <c r="F1197" s="132"/>
      <c r="G1197" s="132"/>
      <c r="H1197" s="132"/>
      <c r="I1197" s="132"/>
      <c r="J1197" s="132"/>
      <c r="K1197" s="132"/>
      <c r="L1197" s="132"/>
      <c r="M1197" s="132"/>
      <c r="N1197" s="132"/>
      <c r="O1197" s="132"/>
      <c r="P1197" s="132"/>
      <c r="Q1197" s="132"/>
      <c r="R1197" s="132"/>
      <c r="S1197" s="132"/>
      <c r="T1197" s="132"/>
      <c r="U1197" s="132"/>
      <c r="V1197" s="132"/>
      <c r="W1197" s="132"/>
      <c r="X1197" s="132"/>
    </row>
    <row r="1198" spans="1:24" x14ac:dyDescent="0.2">
      <c r="A1198" s="132"/>
      <c r="B1198" s="133"/>
      <c r="C1198" s="76"/>
      <c r="D1198" s="132"/>
      <c r="E1198" s="132"/>
      <c r="F1198" s="132"/>
      <c r="G1198" s="132"/>
      <c r="H1198" s="132"/>
      <c r="I1198" s="132"/>
      <c r="J1198" s="132"/>
      <c r="K1198" s="132"/>
      <c r="L1198" s="132"/>
      <c r="M1198" s="132"/>
      <c r="N1198" s="132"/>
      <c r="O1198" s="132"/>
      <c r="P1198" s="132"/>
      <c r="Q1198" s="132"/>
      <c r="R1198" s="132"/>
      <c r="S1198" s="132"/>
      <c r="T1198" s="132"/>
      <c r="U1198" s="132"/>
      <c r="V1198" s="132"/>
      <c r="W1198" s="132"/>
      <c r="X1198" s="132"/>
    </row>
    <row r="1199" spans="1:24" x14ac:dyDescent="0.2">
      <c r="A1199" s="132"/>
      <c r="B1199" s="133"/>
      <c r="C1199" s="76"/>
      <c r="D1199" s="132"/>
      <c r="E1199" s="132"/>
      <c r="F1199" s="132"/>
      <c r="G1199" s="132"/>
      <c r="H1199" s="132"/>
      <c r="I1199" s="132"/>
      <c r="J1199" s="132"/>
      <c r="K1199" s="132"/>
      <c r="L1199" s="132"/>
      <c r="M1199" s="132"/>
      <c r="N1199" s="132"/>
      <c r="O1199" s="132"/>
      <c r="P1199" s="132"/>
      <c r="Q1199" s="132"/>
      <c r="R1199" s="132"/>
      <c r="S1199" s="132"/>
      <c r="T1199" s="132"/>
      <c r="U1199" s="132"/>
      <c r="V1199" s="132"/>
      <c r="W1199" s="132"/>
      <c r="X1199" s="132"/>
    </row>
    <row r="1200" spans="1:24" x14ac:dyDescent="0.2">
      <c r="A1200" s="132"/>
      <c r="B1200" s="133"/>
      <c r="C1200" s="76"/>
      <c r="D1200" s="132"/>
      <c r="E1200" s="132"/>
      <c r="F1200" s="132"/>
      <c r="G1200" s="132"/>
      <c r="H1200" s="132"/>
      <c r="I1200" s="132"/>
      <c r="J1200" s="132"/>
      <c r="K1200" s="132"/>
      <c r="L1200" s="132"/>
      <c r="M1200" s="132"/>
      <c r="N1200" s="132"/>
      <c r="O1200" s="132"/>
      <c r="P1200" s="132"/>
      <c r="Q1200" s="132"/>
      <c r="R1200" s="132"/>
      <c r="S1200" s="132"/>
      <c r="T1200" s="132"/>
      <c r="U1200" s="132"/>
      <c r="V1200" s="132"/>
      <c r="W1200" s="132"/>
      <c r="X1200" s="132"/>
    </row>
    <row r="1201" spans="1:24" x14ac:dyDescent="0.2">
      <c r="A1201" s="132"/>
      <c r="B1201" s="133"/>
      <c r="C1201" s="76"/>
      <c r="D1201" s="132"/>
      <c r="E1201" s="132"/>
      <c r="F1201" s="132"/>
      <c r="G1201" s="132"/>
      <c r="H1201" s="132"/>
      <c r="I1201" s="132"/>
      <c r="J1201" s="132"/>
      <c r="K1201" s="132"/>
      <c r="L1201" s="132"/>
      <c r="M1201" s="132"/>
      <c r="N1201" s="132"/>
      <c r="O1201" s="132"/>
      <c r="P1201" s="132"/>
      <c r="Q1201" s="132"/>
      <c r="R1201" s="132"/>
      <c r="S1201" s="132"/>
      <c r="T1201" s="132"/>
      <c r="U1201" s="132"/>
      <c r="V1201" s="132"/>
      <c r="W1201" s="132"/>
      <c r="X1201" s="132"/>
    </row>
    <row r="1202" spans="1:24" x14ac:dyDescent="0.2">
      <c r="A1202" s="132"/>
      <c r="B1202" s="133"/>
      <c r="C1202" s="76"/>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row>
    <row r="1203" spans="1:24" x14ac:dyDescent="0.2">
      <c r="A1203" s="132"/>
      <c r="B1203" s="133"/>
      <c r="C1203" s="76"/>
      <c r="D1203" s="132"/>
      <c r="E1203" s="132"/>
      <c r="F1203" s="132"/>
      <c r="G1203" s="132"/>
      <c r="H1203" s="132"/>
      <c r="I1203" s="132"/>
      <c r="J1203" s="132"/>
      <c r="K1203" s="132"/>
      <c r="L1203" s="132"/>
      <c r="M1203" s="132"/>
      <c r="N1203" s="132"/>
      <c r="O1203" s="132"/>
      <c r="P1203" s="132"/>
      <c r="Q1203" s="132"/>
      <c r="R1203" s="132"/>
      <c r="S1203" s="132"/>
      <c r="T1203" s="132"/>
      <c r="U1203" s="132"/>
      <c r="V1203" s="132"/>
      <c r="W1203" s="132"/>
      <c r="X1203" s="132"/>
    </row>
    <row r="1204" spans="1:24" x14ac:dyDescent="0.2">
      <c r="A1204" s="132"/>
      <c r="B1204" s="133"/>
      <c r="C1204" s="76"/>
      <c r="D1204" s="132"/>
      <c r="E1204" s="132"/>
      <c r="F1204" s="132"/>
      <c r="G1204" s="132"/>
      <c r="H1204" s="132"/>
      <c r="I1204" s="132"/>
      <c r="J1204" s="132"/>
      <c r="K1204" s="132"/>
      <c r="L1204" s="132"/>
      <c r="M1204" s="132"/>
      <c r="N1204" s="132"/>
      <c r="O1204" s="132"/>
      <c r="P1204" s="132"/>
      <c r="Q1204" s="132"/>
      <c r="R1204" s="132"/>
      <c r="S1204" s="132"/>
      <c r="T1204" s="132"/>
      <c r="U1204" s="132"/>
      <c r="V1204" s="132"/>
      <c r="W1204" s="132"/>
      <c r="X1204" s="132"/>
    </row>
    <row r="1205" spans="1:24" x14ac:dyDescent="0.2">
      <c r="A1205" s="132"/>
      <c r="B1205" s="133"/>
      <c r="C1205" s="76"/>
      <c r="D1205" s="132"/>
      <c r="E1205" s="132"/>
      <c r="F1205" s="132"/>
      <c r="G1205" s="132"/>
      <c r="H1205" s="132"/>
      <c r="I1205" s="132"/>
      <c r="J1205" s="132"/>
      <c r="K1205" s="132"/>
      <c r="L1205" s="132"/>
      <c r="M1205" s="132"/>
      <c r="N1205" s="132"/>
      <c r="O1205" s="132"/>
      <c r="P1205" s="132"/>
      <c r="Q1205" s="132"/>
      <c r="R1205" s="132"/>
      <c r="S1205" s="132"/>
      <c r="T1205" s="132"/>
      <c r="U1205" s="132"/>
      <c r="V1205" s="132"/>
      <c r="W1205" s="132"/>
      <c r="X1205" s="132"/>
    </row>
    <row r="1206" spans="1:24" x14ac:dyDescent="0.2">
      <c r="A1206" s="132"/>
      <c r="B1206" s="133"/>
      <c r="C1206" s="76"/>
      <c r="D1206" s="132"/>
      <c r="E1206" s="132"/>
      <c r="F1206" s="132"/>
      <c r="G1206" s="132"/>
      <c r="H1206" s="132"/>
      <c r="I1206" s="132"/>
      <c r="J1206" s="132"/>
      <c r="K1206" s="132"/>
      <c r="L1206" s="132"/>
      <c r="M1206" s="132"/>
      <c r="N1206" s="132"/>
      <c r="O1206" s="132"/>
      <c r="P1206" s="132"/>
      <c r="Q1206" s="132"/>
      <c r="R1206" s="132"/>
      <c r="S1206" s="132"/>
      <c r="T1206" s="132"/>
      <c r="U1206" s="132"/>
      <c r="V1206" s="132"/>
      <c r="W1206" s="132"/>
      <c r="X1206" s="132"/>
    </row>
    <row r="1207" spans="1:24" x14ac:dyDescent="0.2">
      <c r="A1207" s="132"/>
      <c r="B1207" s="133"/>
      <c r="C1207" s="76"/>
      <c r="D1207" s="132"/>
      <c r="E1207" s="132"/>
      <c r="F1207" s="132"/>
      <c r="G1207" s="132"/>
      <c r="H1207" s="132"/>
      <c r="I1207" s="132"/>
      <c r="J1207" s="132"/>
      <c r="K1207" s="132"/>
      <c r="L1207" s="132"/>
      <c r="M1207" s="132"/>
      <c r="N1207" s="132"/>
      <c r="O1207" s="132"/>
      <c r="P1207" s="132"/>
      <c r="Q1207" s="132"/>
      <c r="R1207" s="132"/>
      <c r="S1207" s="132"/>
      <c r="T1207" s="132"/>
      <c r="U1207" s="132"/>
      <c r="V1207" s="132"/>
      <c r="W1207" s="132"/>
      <c r="X1207" s="132"/>
    </row>
    <row r="1208" spans="1:24" x14ac:dyDescent="0.2">
      <c r="A1208" s="132"/>
      <c r="B1208" s="133"/>
      <c r="C1208" s="76"/>
      <c r="D1208" s="132"/>
      <c r="E1208" s="132"/>
      <c r="F1208" s="132"/>
      <c r="G1208" s="132"/>
      <c r="H1208" s="132"/>
      <c r="I1208" s="132"/>
      <c r="J1208" s="132"/>
      <c r="K1208" s="132"/>
      <c r="L1208" s="132"/>
      <c r="M1208" s="132"/>
      <c r="N1208" s="132"/>
      <c r="O1208" s="132"/>
      <c r="P1208" s="132"/>
      <c r="Q1208" s="132"/>
      <c r="R1208" s="132"/>
      <c r="S1208" s="132"/>
      <c r="T1208" s="132"/>
      <c r="U1208" s="132"/>
      <c r="V1208" s="132"/>
      <c r="W1208" s="132"/>
      <c r="X1208" s="132"/>
    </row>
    <row r="1209" spans="1:24" x14ac:dyDescent="0.2">
      <c r="A1209" s="132"/>
      <c r="B1209" s="133"/>
      <c r="C1209" s="76"/>
      <c r="D1209" s="132"/>
      <c r="E1209" s="132"/>
      <c r="F1209" s="132"/>
      <c r="G1209" s="132"/>
      <c r="H1209" s="132"/>
      <c r="I1209" s="132"/>
      <c r="J1209" s="132"/>
      <c r="K1209" s="132"/>
      <c r="L1209" s="132"/>
      <c r="M1209" s="132"/>
      <c r="N1209" s="132"/>
      <c r="O1209" s="132"/>
      <c r="P1209" s="132"/>
      <c r="Q1209" s="132"/>
      <c r="R1209" s="132"/>
      <c r="S1209" s="132"/>
      <c r="T1209" s="132"/>
      <c r="U1209" s="132"/>
      <c r="V1209" s="132"/>
      <c r="W1209" s="132"/>
      <c r="X1209" s="132"/>
    </row>
    <row r="1210" spans="1:24" x14ac:dyDescent="0.2">
      <c r="A1210" s="132"/>
      <c r="B1210" s="133"/>
      <c r="C1210" s="76"/>
      <c r="D1210" s="132"/>
      <c r="E1210" s="132"/>
      <c r="F1210" s="132"/>
      <c r="G1210" s="132"/>
      <c r="H1210" s="132"/>
      <c r="I1210" s="132"/>
      <c r="J1210" s="132"/>
      <c r="K1210" s="132"/>
      <c r="L1210" s="132"/>
      <c r="M1210" s="132"/>
      <c r="N1210" s="132"/>
      <c r="O1210" s="132"/>
      <c r="P1210" s="132"/>
      <c r="Q1210" s="132"/>
      <c r="R1210" s="132"/>
      <c r="S1210" s="132"/>
      <c r="T1210" s="132"/>
      <c r="U1210" s="132"/>
      <c r="V1210" s="132"/>
      <c r="W1210" s="132"/>
      <c r="X1210" s="132"/>
    </row>
    <row r="1211" spans="1:24" x14ac:dyDescent="0.2">
      <c r="A1211" s="132"/>
      <c r="B1211" s="133"/>
      <c r="C1211" s="76"/>
      <c r="D1211" s="132"/>
      <c r="E1211" s="132"/>
      <c r="F1211" s="132"/>
      <c r="G1211" s="132"/>
      <c r="H1211" s="132"/>
      <c r="I1211" s="132"/>
      <c r="J1211" s="132"/>
      <c r="K1211" s="132"/>
      <c r="L1211" s="132"/>
      <c r="M1211" s="132"/>
      <c r="N1211" s="132"/>
      <c r="O1211" s="132"/>
      <c r="P1211" s="132"/>
      <c r="Q1211" s="132"/>
      <c r="R1211" s="132"/>
      <c r="S1211" s="132"/>
      <c r="T1211" s="132"/>
      <c r="U1211" s="132"/>
      <c r="V1211" s="132"/>
      <c r="W1211" s="132"/>
      <c r="X1211" s="132"/>
    </row>
    <row r="1212" spans="1:24" x14ac:dyDescent="0.2">
      <c r="A1212" s="132"/>
      <c r="B1212" s="133"/>
      <c r="C1212" s="76"/>
      <c r="D1212" s="132"/>
      <c r="E1212" s="132"/>
      <c r="F1212" s="132"/>
      <c r="G1212" s="132"/>
      <c r="H1212" s="132"/>
      <c r="I1212" s="132"/>
      <c r="J1212" s="132"/>
      <c r="K1212" s="132"/>
      <c r="L1212" s="132"/>
      <c r="M1212" s="132"/>
      <c r="N1212" s="132"/>
      <c r="O1212" s="132"/>
      <c r="P1212" s="132"/>
      <c r="Q1212" s="132"/>
      <c r="R1212" s="132"/>
      <c r="S1212" s="132"/>
      <c r="T1212" s="132"/>
      <c r="U1212" s="132"/>
      <c r="V1212" s="132"/>
      <c r="W1212" s="132"/>
      <c r="X1212" s="132"/>
    </row>
    <row r="1213" spans="1:24" x14ac:dyDescent="0.2">
      <c r="A1213" s="132"/>
      <c r="B1213" s="133"/>
      <c r="C1213" s="76"/>
      <c r="D1213" s="132"/>
      <c r="E1213" s="132"/>
      <c r="F1213" s="132"/>
      <c r="G1213" s="132"/>
      <c r="H1213" s="132"/>
      <c r="I1213" s="132"/>
      <c r="J1213" s="132"/>
      <c r="K1213" s="132"/>
      <c r="L1213" s="132"/>
      <c r="M1213" s="132"/>
      <c r="N1213" s="132"/>
      <c r="O1213" s="132"/>
      <c r="P1213" s="132"/>
      <c r="Q1213" s="132"/>
      <c r="R1213" s="132"/>
      <c r="S1213" s="132"/>
      <c r="T1213" s="132"/>
      <c r="U1213" s="132"/>
      <c r="V1213" s="132"/>
      <c r="W1213" s="132"/>
      <c r="X1213" s="132"/>
    </row>
    <row r="1214" spans="1:24" x14ac:dyDescent="0.2">
      <c r="A1214" s="132"/>
      <c r="B1214" s="133"/>
      <c r="C1214" s="76"/>
      <c r="D1214" s="132"/>
      <c r="E1214" s="132"/>
      <c r="F1214" s="132"/>
      <c r="G1214" s="132"/>
      <c r="H1214" s="132"/>
      <c r="I1214" s="132"/>
      <c r="J1214" s="132"/>
      <c r="K1214" s="132"/>
      <c r="L1214" s="132"/>
      <c r="M1214" s="132"/>
      <c r="N1214" s="132"/>
      <c r="O1214" s="132"/>
      <c r="P1214" s="132"/>
      <c r="Q1214" s="132"/>
      <c r="R1214" s="132"/>
      <c r="S1214" s="132"/>
      <c r="T1214" s="132"/>
      <c r="U1214" s="132"/>
      <c r="V1214" s="132"/>
      <c r="W1214" s="132"/>
      <c r="X1214" s="132"/>
    </row>
    <row r="1215" spans="1:24" x14ac:dyDescent="0.2">
      <c r="A1215" s="132"/>
      <c r="B1215" s="133"/>
      <c r="C1215" s="76"/>
      <c r="D1215" s="132"/>
      <c r="E1215" s="132"/>
      <c r="F1215" s="132"/>
      <c r="G1215" s="132"/>
      <c r="H1215" s="132"/>
      <c r="I1215" s="132"/>
      <c r="J1215" s="132"/>
      <c r="K1215" s="132"/>
      <c r="L1215" s="132"/>
      <c r="M1215" s="132"/>
      <c r="N1215" s="132"/>
      <c r="O1215" s="132"/>
      <c r="P1215" s="132"/>
      <c r="Q1215" s="132"/>
      <c r="R1215" s="132"/>
      <c r="S1215" s="132"/>
      <c r="T1215" s="132"/>
      <c r="U1215" s="132"/>
      <c r="V1215" s="132"/>
      <c r="W1215" s="132"/>
      <c r="X1215" s="132"/>
    </row>
    <row r="1216" spans="1:24" x14ac:dyDescent="0.2">
      <c r="A1216" s="132"/>
      <c r="B1216" s="133"/>
      <c r="C1216" s="76"/>
      <c r="D1216" s="132"/>
      <c r="E1216" s="132"/>
      <c r="F1216" s="132"/>
      <c r="G1216" s="132"/>
      <c r="H1216" s="132"/>
      <c r="I1216" s="132"/>
      <c r="J1216" s="132"/>
      <c r="K1216" s="132"/>
      <c r="L1216" s="132"/>
      <c r="M1216" s="132"/>
      <c r="N1216" s="132"/>
      <c r="O1216" s="132"/>
      <c r="P1216" s="132"/>
      <c r="Q1216" s="132"/>
      <c r="R1216" s="132"/>
      <c r="S1216" s="132"/>
      <c r="T1216" s="132"/>
      <c r="U1216" s="132"/>
      <c r="V1216" s="132"/>
      <c r="W1216" s="132"/>
      <c r="X1216" s="132"/>
    </row>
    <row r="1217" spans="1:24" x14ac:dyDescent="0.2">
      <c r="A1217" s="132"/>
      <c r="B1217" s="133"/>
      <c r="C1217" s="76"/>
      <c r="D1217" s="132"/>
      <c r="E1217" s="132"/>
      <c r="F1217" s="132"/>
      <c r="G1217" s="132"/>
      <c r="H1217" s="132"/>
      <c r="I1217" s="132"/>
      <c r="J1217" s="132"/>
      <c r="K1217" s="132"/>
      <c r="L1217" s="132"/>
      <c r="M1217" s="132"/>
      <c r="N1217" s="132"/>
      <c r="O1217" s="132"/>
      <c r="P1217" s="132"/>
      <c r="Q1217" s="132"/>
      <c r="R1217" s="132"/>
      <c r="S1217" s="132"/>
      <c r="T1217" s="132"/>
      <c r="U1217" s="132"/>
      <c r="V1217" s="132"/>
      <c r="W1217" s="132"/>
      <c r="X1217" s="132"/>
    </row>
    <row r="1218" spans="1:24" x14ac:dyDescent="0.2">
      <c r="A1218" s="132"/>
      <c r="B1218" s="133"/>
      <c r="C1218" s="76"/>
      <c r="D1218" s="132"/>
      <c r="E1218" s="132"/>
      <c r="F1218" s="132"/>
      <c r="G1218" s="132"/>
      <c r="H1218" s="132"/>
      <c r="I1218" s="132"/>
      <c r="J1218" s="132"/>
      <c r="K1218" s="132"/>
      <c r="L1218" s="132"/>
      <c r="M1218" s="132"/>
      <c r="N1218" s="132"/>
      <c r="O1218" s="132"/>
      <c r="P1218" s="132"/>
      <c r="Q1218" s="132"/>
      <c r="R1218" s="132"/>
      <c r="S1218" s="132"/>
      <c r="T1218" s="132"/>
      <c r="U1218" s="132"/>
      <c r="V1218" s="132"/>
      <c r="W1218" s="132"/>
      <c r="X1218" s="132"/>
    </row>
    <row r="1219" spans="1:24" x14ac:dyDescent="0.2">
      <c r="A1219" s="132"/>
      <c r="B1219" s="133"/>
      <c r="C1219" s="76"/>
      <c r="D1219" s="132"/>
      <c r="E1219" s="132"/>
      <c r="F1219" s="132"/>
      <c r="G1219" s="132"/>
      <c r="H1219" s="132"/>
      <c r="I1219" s="132"/>
      <c r="J1219" s="132"/>
      <c r="K1219" s="132"/>
      <c r="L1219" s="132"/>
      <c r="M1219" s="132"/>
      <c r="N1219" s="132"/>
      <c r="O1219" s="132"/>
      <c r="P1219" s="132"/>
      <c r="Q1219" s="132"/>
      <c r="R1219" s="132"/>
      <c r="S1219" s="132"/>
      <c r="T1219" s="132"/>
      <c r="U1219" s="132"/>
      <c r="V1219" s="132"/>
      <c r="W1219" s="132"/>
      <c r="X1219" s="132"/>
    </row>
    <row r="1220" spans="1:24" x14ac:dyDescent="0.2">
      <c r="A1220" s="132"/>
      <c r="B1220" s="133"/>
      <c r="C1220" s="76"/>
      <c r="D1220" s="132"/>
      <c r="E1220" s="132"/>
      <c r="F1220" s="132"/>
      <c r="G1220" s="132"/>
      <c r="H1220" s="132"/>
      <c r="I1220" s="132"/>
      <c r="J1220" s="132"/>
      <c r="K1220" s="132"/>
      <c r="L1220" s="132"/>
      <c r="M1220" s="132"/>
      <c r="N1220" s="132"/>
      <c r="O1220" s="132"/>
      <c r="P1220" s="132"/>
      <c r="Q1220" s="132"/>
      <c r="R1220" s="132"/>
      <c r="S1220" s="132"/>
      <c r="T1220" s="132"/>
      <c r="U1220" s="132"/>
      <c r="V1220" s="132"/>
      <c r="W1220" s="132"/>
      <c r="X1220" s="132"/>
    </row>
    <row r="1221" spans="1:24" x14ac:dyDescent="0.2">
      <c r="A1221" s="132"/>
      <c r="B1221" s="133"/>
      <c r="C1221" s="76"/>
      <c r="D1221" s="132"/>
      <c r="E1221" s="132"/>
      <c r="F1221" s="132"/>
      <c r="G1221" s="132"/>
      <c r="H1221" s="132"/>
      <c r="I1221" s="132"/>
      <c r="J1221" s="132"/>
      <c r="K1221" s="132"/>
      <c r="L1221" s="132"/>
      <c r="M1221" s="132"/>
      <c r="N1221" s="132"/>
      <c r="O1221" s="132"/>
      <c r="P1221" s="132"/>
      <c r="Q1221" s="132"/>
      <c r="R1221" s="132"/>
      <c r="S1221" s="132"/>
      <c r="T1221" s="132"/>
      <c r="U1221" s="132"/>
      <c r="V1221" s="132"/>
      <c r="W1221" s="132"/>
      <c r="X1221" s="132"/>
    </row>
    <row r="1222" spans="1:24" x14ac:dyDescent="0.2">
      <c r="A1222" s="132"/>
      <c r="B1222" s="133"/>
      <c r="C1222" s="76"/>
      <c r="D1222" s="132"/>
      <c r="E1222" s="132"/>
      <c r="F1222" s="132"/>
      <c r="G1222" s="132"/>
      <c r="H1222" s="132"/>
      <c r="I1222" s="132"/>
      <c r="J1222" s="132"/>
      <c r="K1222" s="132"/>
      <c r="L1222" s="132"/>
      <c r="M1222" s="132"/>
      <c r="N1222" s="132"/>
      <c r="O1222" s="132"/>
      <c r="P1222" s="132"/>
      <c r="Q1222" s="132"/>
      <c r="R1222" s="132"/>
      <c r="S1222" s="132"/>
      <c r="T1222" s="132"/>
      <c r="U1222" s="132"/>
      <c r="V1222" s="132"/>
      <c r="W1222" s="132"/>
      <c r="X1222" s="132"/>
    </row>
    <row r="1223" spans="1:24" x14ac:dyDescent="0.2">
      <c r="A1223" s="132"/>
      <c r="B1223" s="133"/>
      <c r="C1223" s="76"/>
      <c r="D1223" s="132"/>
      <c r="E1223" s="132"/>
      <c r="F1223" s="132"/>
      <c r="G1223" s="132"/>
      <c r="H1223" s="132"/>
      <c r="I1223" s="132"/>
      <c r="J1223" s="132"/>
      <c r="K1223" s="132"/>
      <c r="L1223" s="132"/>
      <c r="M1223" s="132"/>
      <c r="N1223" s="132"/>
      <c r="O1223" s="132"/>
      <c r="P1223" s="132"/>
      <c r="Q1223" s="132"/>
      <c r="R1223" s="132"/>
      <c r="S1223" s="132"/>
      <c r="T1223" s="132"/>
      <c r="U1223" s="132"/>
      <c r="V1223" s="132"/>
      <c r="W1223" s="132"/>
      <c r="X1223" s="132"/>
    </row>
    <row r="1224" spans="1:24" x14ac:dyDescent="0.2">
      <c r="A1224" s="132"/>
      <c r="B1224" s="133"/>
      <c r="C1224" s="76"/>
      <c r="D1224" s="132"/>
      <c r="E1224" s="132"/>
      <c r="F1224" s="132"/>
      <c r="G1224" s="132"/>
      <c r="H1224" s="132"/>
      <c r="I1224" s="132"/>
      <c r="J1224" s="132"/>
      <c r="K1224" s="132"/>
      <c r="L1224" s="132"/>
      <c r="M1224" s="132"/>
      <c r="N1224" s="132"/>
      <c r="O1224" s="132"/>
      <c r="P1224" s="132"/>
      <c r="Q1224" s="132"/>
      <c r="R1224" s="132"/>
      <c r="S1224" s="132"/>
      <c r="T1224" s="132"/>
      <c r="U1224" s="132"/>
      <c r="V1224" s="132"/>
      <c r="W1224" s="132"/>
      <c r="X1224" s="132"/>
    </row>
    <row r="1225" spans="1:24" x14ac:dyDescent="0.2">
      <c r="A1225" s="132"/>
      <c r="B1225" s="133"/>
      <c r="C1225" s="76"/>
      <c r="D1225" s="132"/>
      <c r="E1225" s="132"/>
      <c r="F1225" s="132"/>
      <c r="G1225" s="132"/>
      <c r="H1225" s="132"/>
      <c r="I1225" s="132"/>
      <c r="J1225" s="132"/>
      <c r="K1225" s="132"/>
      <c r="L1225" s="132"/>
      <c r="M1225" s="132"/>
      <c r="N1225" s="132"/>
      <c r="O1225" s="132"/>
      <c r="P1225" s="132"/>
      <c r="Q1225" s="132"/>
      <c r="R1225" s="132"/>
      <c r="S1225" s="132"/>
      <c r="T1225" s="132"/>
      <c r="U1225" s="132"/>
      <c r="V1225" s="132"/>
      <c r="W1225" s="132"/>
      <c r="X1225" s="132"/>
    </row>
    <row r="1226" spans="1:24" x14ac:dyDescent="0.2">
      <c r="A1226" s="132"/>
      <c r="B1226" s="133"/>
      <c r="C1226" s="76"/>
      <c r="D1226" s="132"/>
      <c r="E1226" s="132"/>
      <c r="F1226" s="132"/>
      <c r="G1226" s="132"/>
      <c r="H1226" s="132"/>
      <c r="I1226" s="132"/>
      <c r="J1226" s="132"/>
      <c r="K1226" s="132"/>
      <c r="L1226" s="132"/>
      <c r="M1226" s="132"/>
      <c r="N1226" s="132"/>
      <c r="O1226" s="132"/>
      <c r="P1226" s="132"/>
      <c r="Q1226" s="132"/>
      <c r="R1226" s="132"/>
      <c r="S1226" s="132"/>
      <c r="T1226" s="132"/>
      <c r="U1226" s="132"/>
      <c r="V1226" s="132"/>
      <c r="W1226" s="132"/>
      <c r="X1226" s="132"/>
    </row>
    <row r="1227" spans="1:24" x14ac:dyDescent="0.2">
      <c r="A1227" s="132"/>
      <c r="B1227" s="133"/>
      <c r="C1227" s="76"/>
      <c r="D1227" s="132"/>
      <c r="E1227" s="132"/>
      <c r="F1227" s="132"/>
      <c r="G1227" s="132"/>
      <c r="H1227" s="132"/>
      <c r="I1227" s="132"/>
      <c r="J1227" s="132"/>
      <c r="K1227" s="132"/>
      <c r="L1227" s="132"/>
      <c r="M1227" s="132"/>
      <c r="N1227" s="132"/>
      <c r="O1227" s="132"/>
      <c r="P1227" s="132"/>
      <c r="Q1227" s="132"/>
      <c r="R1227" s="132"/>
      <c r="S1227" s="132"/>
      <c r="T1227" s="132"/>
      <c r="U1227" s="132"/>
      <c r="V1227" s="132"/>
      <c r="W1227" s="132"/>
      <c r="X1227" s="132"/>
    </row>
    <row r="1228" spans="1:24" x14ac:dyDescent="0.2">
      <c r="A1228" s="132"/>
      <c r="B1228" s="133"/>
      <c r="C1228" s="76"/>
      <c r="D1228" s="132"/>
      <c r="E1228" s="132"/>
      <c r="F1228" s="132"/>
      <c r="G1228" s="132"/>
      <c r="H1228" s="132"/>
      <c r="I1228" s="132"/>
      <c r="J1228" s="132"/>
      <c r="K1228" s="132"/>
      <c r="L1228" s="132"/>
      <c r="M1228" s="132"/>
      <c r="N1228" s="132"/>
      <c r="O1228" s="132"/>
      <c r="P1228" s="132"/>
      <c r="Q1228" s="132"/>
      <c r="R1228" s="132"/>
      <c r="S1228" s="132"/>
      <c r="T1228" s="132"/>
      <c r="U1228" s="132"/>
      <c r="V1228" s="132"/>
      <c r="W1228" s="132"/>
      <c r="X1228" s="132"/>
    </row>
    <row r="1229" spans="1:24" x14ac:dyDescent="0.2">
      <c r="A1229" s="132"/>
      <c r="B1229" s="133"/>
      <c r="C1229" s="76"/>
      <c r="D1229" s="132"/>
      <c r="E1229" s="132"/>
      <c r="F1229" s="132"/>
      <c r="G1229" s="132"/>
      <c r="H1229" s="132"/>
      <c r="I1229" s="132"/>
      <c r="J1229" s="132"/>
      <c r="K1229" s="132"/>
      <c r="L1229" s="132"/>
      <c r="M1229" s="132"/>
      <c r="N1229" s="132"/>
      <c r="O1229" s="132"/>
      <c r="P1229" s="132"/>
      <c r="Q1229" s="132"/>
      <c r="R1229" s="132"/>
      <c r="S1229" s="132"/>
      <c r="T1229" s="132"/>
      <c r="U1229" s="132"/>
      <c r="V1229" s="132"/>
      <c r="W1229" s="132"/>
      <c r="X1229" s="132"/>
    </row>
    <row r="1230" spans="1:24" x14ac:dyDescent="0.2">
      <c r="A1230" s="132"/>
      <c r="B1230" s="133"/>
      <c r="C1230" s="76"/>
      <c r="D1230" s="132"/>
      <c r="E1230" s="132"/>
      <c r="F1230" s="132"/>
      <c r="G1230" s="132"/>
      <c r="H1230" s="132"/>
      <c r="I1230" s="132"/>
      <c r="J1230" s="132"/>
      <c r="K1230" s="132"/>
      <c r="L1230" s="132"/>
      <c r="M1230" s="132"/>
      <c r="N1230" s="132"/>
      <c r="O1230" s="132"/>
      <c r="P1230" s="132"/>
      <c r="Q1230" s="132"/>
      <c r="R1230" s="132"/>
      <c r="S1230" s="132"/>
      <c r="T1230" s="132"/>
      <c r="U1230" s="132"/>
      <c r="V1230" s="132"/>
      <c r="W1230" s="132"/>
      <c r="X1230" s="132"/>
    </row>
    <row r="1231" spans="1:24" x14ac:dyDescent="0.2">
      <c r="A1231" s="132"/>
      <c r="B1231" s="133"/>
      <c r="C1231" s="76"/>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row>
    <row r="1232" spans="1:24" x14ac:dyDescent="0.2">
      <c r="A1232" s="132"/>
      <c r="B1232" s="133"/>
      <c r="C1232" s="76"/>
      <c r="D1232" s="132"/>
      <c r="E1232" s="132"/>
      <c r="F1232" s="132"/>
      <c r="G1232" s="132"/>
      <c r="H1232" s="132"/>
      <c r="I1232" s="132"/>
      <c r="J1232" s="132"/>
      <c r="K1232" s="132"/>
      <c r="L1232" s="132"/>
      <c r="M1232" s="132"/>
      <c r="N1232" s="132"/>
      <c r="O1232" s="132"/>
      <c r="P1232" s="132"/>
      <c r="Q1232" s="132"/>
      <c r="R1232" s="132"/>
      <c r="S1232" s="132"/>
      <c r="T1232" s="132"/>
      <c r="U1232" s="132"/>
      <c r="V1232" s="132"/>
      <c r="W1232" s="132"/>
      <c r="X1232" s="132"/>
    </row>
    <row r="1233" spans="1:24" x14ac:dyDescent="0.2">
      <c r="A1233" s="132"/>
      <c r="B1233" s="133"/>
      <c r="C1233" s="76"/>
      <c r="D1233" s="132"/>
      <c r="E1233" s="132"/>
      <c r="F1233" s="132"/>
      <c r="G1233" s="132"/>
      <c r="H1233" s="132"/>
      <c r="I1233" s="132"/>
      <c r="J1233" s="132"/>
      <c r="K1233" s="132"/>
      <c r="L1233" s="132"/>
      <c r="M1233" s="132"/>
      <c r="N1233" s="132"/>
      <c r="O1233" s="132"/>
      <c r="P1233" s="132"/>
      <c r="Q1233" s="132"/>
      <c r="R1233" s="132"/>
      <c r="S1233" s="132"/>
      <c r="T1233" s="132"/>
      <c r="U1233" s="132"/>
      <c r="V1233" s="132"/>
      <c r="W1233" s="132"/>
      <c r="X1233" s="132"/>
    </row>
    <row r="1234" spans="1:24" x14ac:dyDescent="0.2">
      <c r="A1234" s="132"/>
      <c r="B1234" s="133"/>
      <c r="C1234" s="76"/>
      <c r="D1234" s="132"/>
      <c r="E1234" s="132"/>
      <c r="F1234" s="132"/>
      <c r="G1234" s="132"/>
      <c r="H1234" s="132"/>
      <c r="I1234" s="132"/>
      <c r="J1234" s="132"/>
      <c r="K1234" s="132"/>
      <c r="L1234" s="132"/>
      <c r="M1234" s="132"/>
      <c r="N1234" s="132"/>
      <c r="O1234" s="132"/>
      <c r="P1234" s="132"/>
      <c r="Q1234" s="132"/>
      <c r="R1234" s="132"/>
      <c r="S1234" s="132"/>
      <c r="T1234" s="132"/>
      <c r="U1234" s="132"/>
      <c r="V1234" s="132"/>
      <c r="W1234" s="132"/>
      <c r="X1234" s="132"/>
    </row>
    <row r="1235" spans="1:24" x14ac:dyDescent="0.2">
      <c r="A1235" s="132"/>
      <c r="B1235" s="133"/>
      <c r="C1235" s="76"/>
      <c r="D1235" s="132"/>
      <c r="E1235" s="132"/>
      <c r="F1235" s="132"/>
      <c r="G1235" s="132"/>
      <c r="H1235" s="132"/>
      <c r="I1235" s="132"/>
      <c r="J1235" s="132"/>
      <c r="K1235" s="132"/>
      <c r="L1235" s="132"/>
      <c r="M1235" s="132"/>
      <c r="N1235" s="132"/>
      <c r="O1235" s="132"/>
      <c r="P1235" s="132"/>
      <c r="Q1235" s="132"/>
      <c r="R1235" s="132"/>
      <c r="S1235" s="132"/>
      <c r="T1235" s="132"/>
      <c r="U1235" s="132"/>
      <c r="V1235" s="132"/>
      <c r="W1235" s="132"/>
      <c r="X1235" s="132"/>
    </row>
    <row r="1236" spans="1:24" x14ac:dyDescent="0.2">
      <c r="A1236" s="132"/>
      <c r="B1236" s="133"/>
      <c r="C1236" s="76"/>
      <c r="D1236" s="132"/>
      <c r="E1236" s="132"/>
      <c r="F1236" s="132"/>
      <c r="G1236" s="132"/>
      <c r="H1236" s="132"/>
      <c r="I1236" s="132"/>
      <c r="J1236" s="132"/>
      <c r="K1236" s="132"/>
      <c r="L1236" s="132"/>
      <c r="M1236" s="132"/>
      <c r="N1236" s="132"/>
      <c r="O1236" s="132"/>
      <c r="P1236" s="132"/>
      <c r="Q1236" s="132"/>
      <c r="R1236" s="132"/>
      <c r="S1236" s="132"/>
      <c r="T1236" s="132"/>
      <c r="U1236" s="132"/>
      <c r="V1236" s="132"/>
      <c r="W1236" s="132"/>
      <c r="X1236" s="132"/>
    </row>
    <row r="1237" spans="1:24" x14ac:dyDescent="0.2">
      <c r="A1237" s="132"/>
      <c r="B1237" s="133"/>
      <c r="C1237" s="76"/>
      <c r="D1237" s="132"/>
      <c r="E1237" s="132"/>
      <c r="F1237" s="132"/>
      <c r="G1237" s="132"/>
      <c r="H1237" s="132"/>
      <c r="I1237" s="132"/>
      <c r="J1237" s="132"/>
      <c r="K1237" s="132"/>
      <c r="L1237" s="132"/>
      <c r="M1237" s="132"/>
      <c r="N1237" s="132"/>
      <c r="O1237" s="132"/>
      <c r="P1237" s="132"/>
      <c r="Q1237" s="132"/>
      <c r="R1237" s="132"/>
      <c r="S1237" s="132"/>
      <c r="T1237" s="132"/>
      <c r="U1237" s="132"/>
      <c r="V1237" s="132"/>
      <c r="W1237" s="132"/>
      <c r="X1237" s="132"/>
    </row>
    <row r="1238" spans="1:24" x14ac:dyDescent="0.2">
      <c r="A1238" s="132"/>
      <c r="B1238" s="133"/>
      <c r="C1238" s="76"/>
      <c r="D1238" s="132"/>
      <c r="E1238" s="132"/>
      <c r="F1238" s="132"/>
      <c r="G1238" s="132"/>
      <c r="H1238" s="132"/>
      <c r="I1238" s="132"/>
      <c r="J1238" s="132"/>
      <c r="K1238" s="132"/>
      <c r="L1238" s="132"/>
      <c r="M1238" s="132"/>
      <c r="N1238" s="132"/>
      <c r="O1238" s="132"/>
      <c r="P1238" s="132"/>
      <c r="Q1238" s="132"/>
      <c r="R1238" s="132"/>
      <c r="S1238" s="132"/>
      <c r="T1238" s="132"/>
      <c r="U1238" s="132"/>
      <c r="V1238" s="132"/>
      <c r="W1238" s="132"/>
      <c r="X1238" s="132"/>
    </row>
    <row r="1239" spans="1:24" x14ac:dyDescent="0.2">
      <c r="A1239" s="132"/>
      <c r="B1239" s="133"/>
      <c r="C1239" s="76"/>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row>
    <row r="1240" spans="1:24" x14ac:dyDescent="0.2">
      <c r="A1240" s="132"/>
      <c r="B1240" s="133"/>
      <c r="C1240" s="76"/>
      <c r="D1240" s="132"/>
      <c r="E1240" s="132"/>
      <c r="F1240" s="132"/>
      <c r="G1240" s="132"/>
      <c r="H1240" s="132"/>
      <c r="I1240" s="132"/>
      <c r="J1240" s="132"/>
      <c r="K1240" s="132"/>
      <c r="L1240" s="132"/>
      <c r="M1240" s="132"/>
      <c r="N1240" s="132"/>
      <c r="O1240" s="132"/>
      <c r="P1240" s="132"/>
      <c r="Q1240" s="132"/>
      <c r="R1240" s="132"/>
      <c r="S1240" s="132"/>
      <c r="T1240" s="132"/>
      <c r="U1240" s="132"/>
      <c r="V1240" s="132"/>
      <c r="W1240" s="132"/>
      <c r="X1240" s="132"/>
    </row>
    <row r="1241" spans="1:24" x14ac:dyDescent="0.2">
      <c r="A1241" s="132"/>
      <c r="B1241" s="133"/>
      <c r="C1241" s="76"/>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row>
    <row r="1242" spans="1:24" x14ac:dyDescent="0.2">
      <c r="A1242" s="132"/>
      <c r="B1242" s="133"/>
      <c r="C1242" s="76"/>
      <c r="D1242" s="132"/>
      <c r="E1242" s="132"/>
      <c r="F1242" s="132"/>
      <c r="G1242" s="132"/>
      <c r="H1242" s="132"/>
      <c r="I1242" s="132"/>
      <c r="J1242" s="132"/>
      <c r="K1242" s="132"/>
      <c r="L1242" s="132"/>
      <c r="M1242" s="132"/>
      <c r="N1242" s="132"/>
      <c r="O1242" s="132"/>
      <c r="P1242" s="132"/>
      <c r="Q1242" s="132"/>
      <c r="R1242" s="132"/>
      <c r="S1242" s="132"/>
      <c r="T1242" s="132"/>
      <c r="U1242" s="132"/>
      <c r="V1242" s="132"/>
      <c r="W1242" s="132"/>
      <c r="X1242" s="132"/>
    </row>
    <row r="1243" spans="1:24" x14ac:dyDescent="0.2">
      <c r="A1243" s="132"/>
      <c r="B1243" s="133"/>
      <c r="C1243" s="76"/>
      <c r="D1243" s="132"/>
      <c r="E1243" s="132"/>
      <c r="F1243" s="132"/>
      <c r="G1243" s="132"/>
      <c r="H1243" s="132"/>
      <c r="I1243" s="132"/>
      <c r="J1243" s="132"/>
      <c r="K1243" s="132"/>
      <c r="L1243" s="132"/>
      <c r="M1243" s="132"/>
      <c r="N1243" s="132"/>
      <c r="O1243" s="132"/>
      <c r="P1243" s="132"/>
      <c r="Q1243" s="132"/>
      <c r="R1243" s="132"/>
      <c r="S1243" s="132"/>
      <c r="T1243" s="132"/>
      <c r="U1243" s="132"/>
      <c r="V1243" s="132"/>
      <c r="W1243" s="132"/>
      <c r="X1243" s="132"/>
    </row>
    <row r="1244" spans="1:24" x14ac:dyDescent="0.2">
      <c r="A1244" s="132"/>
      <c r="B1244" s="133"/>
      <c r="C1244" s="76"/>
      <c r="D1244" s="132"/>
      <c r="E1244" s="132"/>
      <c r="F1244" s="132"/>
      <c r="G1244" s="132"/>
      <c r="H1244" s="132"/>
      <c r="I1244" s="132"/>
      <c r="J1244" s="132"/>
      <c r="K1244" s="132"/>
      <c r="L1244" s="132"/>
      <c r="M1244" s="132"/>
      <c r="N1244" s="132"/>
      <c r="O1244" s="132"/>
      <c r="P1244" s="132"/>
      <c r="Q1244" s="132"/>
      <c r="R1244" s="132"/>
      <c r="S1244" s="132"/>
      <c r="T1244" s="132"/>
      <c r="U1244" s="132"/>
      <c r="V1244" s="132"/>
      <c r="W1244" s="132"/>
      <c r="X1244" s="132"/>
    </row>
    <row r="1245" spans="1:24" x14ac:dyDescent="0.2">
      <c r="A1245" s="132"/>
      <c r="B1245" s="133"/>
      <c r="C1245" s="76"/>
      <c r="D1245" s="132"/>
      <c r="E1245" s="132"/>
      <c r="F1245" s="132"/>
      <c r="G1245" s="132"/>
      <c r="H1245" s="132"/>
      <c r="I1245" s="132"/>
      <c r="J1245" s="132"/>
      <c r="K1245" s="132"/>
      <c r="L1245" s="132"/>
      <c r="M1245" s="132"/>
      <c r="N1245" s="132"/>
      <c r="O1245" s="132"/>
      <c r="P1245" s="132"/>
      <c r="Q1245" s="132"/>
      <c r="R1245" s="132"/>
      <c r="S1245" s="132"/>
      <c r="T1245" s="132"/>
      <c r="U1245" s="132"/>
      <c r="V1245" s="132"/>
      <c r="W1245" s="132"/>
      <c r="X1245" s="132"/>
    </row>
    <row r="1246" spans="1:24" x14ac:dyDescent="0.2">
      <c r="A1246" s="132"/>
      <c r="B1246" s="133"/>
      <c r="C1246" s="76"/>
      <c r="D1246" s="132"/>
      <c r="E1246" s="132"/>
      <c r="F1246" s="132"/>
      <c r="G1246" s="132"/>
      <c r="H1246" s="132"/>
      <c r="I1246" s="132"/>
      <c r="J1246" s="132"/>
      <c r="K1246" s="132"/>
      <c r="L1246" s="132"/>
      <c r="M1246" s="132"/>
      <c r="N1246" s="132"/>
      <c r="O1246" s="132"/>
      <c r="P1246" s="132"/>
      <c r="Q1246" s="132"/>
      <c r="R1246" s="132"/>
      <c r="S1246" s="132"/>
      <c r="T1246" s="132"/>
      <c r="U1246" s="132"/>
      <c r="V1246" s="132"/>
      <c r="W1246" s="132"/>
      <c r="X1246" s="132"/>
    </row>
    <row r="1247" spans="1:24" x14ac:dyDescent="0.2">
      <c r="A1247" s="132"/>
      <c r="B1247" s="133"/>
      <c r="C1247" s="76"/>
      <c r="D1247" s="132"/>
      <c r="E1247" s="132"/>
      <c r="F1247" s="132"/>
      <c r="G1247" s="132"/>
      <c r="H1247" s="132"/>
      <c r="I1247" s="132"/>
      <c r="J1247" s="132"/>
      <c r="K1247" s="132"/>
      <c r="L1247" s="132"/>
      <c r="M1247" s="132"/>
      <c r="N1247" s="132"/>
      <c r="O1247" s="132"/>
      <c r="P1247" s="132"/>
      <c r="Q1247" s="132"/>
      <c r="R1247" s="132"/>
      <c r="S1247" s="132"/>
      <c r="T1247" s="132"/>
      <c r="U1247" s="132"/>
      <c r="V1247" s="132"/>
      <c r="W1247" s="132"/>
      <c r="X1247" s="132"/>
    </row>
    <row r="1248" spans="1:24" x14ac:dyDescent="0.2">
      <c r="A1248" s="132"/>
      <c r="B1248" s="133"/>
      <c r="C1248" s="76"/>
      <c r="D1248" s="132"/>
      <c r="E1248" s="132"/>
      <c r="F1248" s="132"/>
      <c r="G1248" s="132"/>
      <c r="H1248" s="132"/>
      <c r="I1248" s="132"/>
      <c r="J1248" s="132"/>
      <c r="K1248" s="132"/>
      <c r="L1248" s="132"/>
      <c r="M1248" s="132"/>
      <c r="N1248" s="132"/>
      <c r="O1248" s="132"/>
      <c r="P1248" s="132"/>
      <c r="Q1248" s="132"/>
      <c r="R1248" s="132"/>
      <c r="S1248" s="132"/>
      <c r="T1248" s="132"/>
      <c r="U1248" s="132"/>
      <c r="V1248" s="132"/>
      <c r="W1248" s="132"/>
      <c r="X1248" s="132"/>
    </row>
    <row r="1249" spans="1:24" x14ac:dyDescent="0.2">
      <c r="A1249" s="132"/>
      <c r="B1249" s="133"/>
      <c r="C1249" s="76"/>
      <c r="D1249" s="132"/>
      <c r="E1249" s="132"/>
      <c r="F1249" s="132"/>
      <c r="G1249" s="132"/>
      <c r="H1249" s="132"/>
      <c r="I1249" s="132"/>
      <c r="J1249" s="132"/>
      <c r="K1249" s="132"/>
      <c r="L1249" s="132"/>
      <c r="M1249" s="132"/>
      <c r="N1249" s="132"/>
      <c r="O1249" s="132"/>
      <c r="P1249" s="132"/>
      <c r="Q1249" s="132"/>
      <c r="R1249" s="132"/>
      <c r="S1249" s="132"/>
      <c r="T1249" s="132"/>
      <c r="U1249" s="132"/>
      <c r="V1249" s="132"/>
      <c r="W1249" s="132"/>
      <c r="X1249" s="132"/>
    </row>
    <row r="1250" spans="1:24" x14ac:dyDescent="0.2">
      <c r="A1250" s="132"/>
      <c r="B1250" s="133"/>
      <c r="C1250" s="76"/>
      <c r="D1250" s="132"/>
      <c r="E1250" s="132"/>
      <c r="F1250" s="132"/>
      <c r="G1250" s="132"/>
      <c r="H1250" s="132"/>
      <c r="I1250" s="132"/>
      <c r="J1250" s="132"/>
      <c r="K1250" s="132"/>
      <c r="L1250" s="132"/>
      <c r="M1250" s="132"/>
      <c r="N1250" s="132"/>
      <c r="O1250" s="132"/>
      <c r="P1250" s="132"/>
      <c r="Q1250" s="132"/>
      <c r="R1250" s="132"/>
      <c r="S1250" s="132"/>
      <c r="T1250" s="132"/>
      <c r="U1250" s="132"/>
      <c r="V1250" s="132"/>
      <c r="W1250" s="132"/>
      <c r="X1250" s="132"/>
    </row>
    <row r="1251" spans="1:24" x14ac:dyDescent="0.2">
      <c r="A1251" s="132"/>
      <c r="B1251" s="133"/>
      <c r="C1251" s="76"/>
      <c r="D1251" s="132"/>
      <c r="E1251" s="132"/>
      <c r="F1251" s="132"/>
      <c r="G1251" s="132"/>
      <c r="H1251" s="132"/>
      <c r="I1251" s="132"/>
      <c r="J1251" s="132"/>
      <c r="K1251" s="132"/>
      <c r="L1251" s="132"/>
      <c r="M1251" s="132"/>
      <c r="N1251" s="132"/>
      <c r="O1251" s="132"/>
      <c r="P1251" s="132"/>
      <c r="Q1251" s="132"/>
      <c r="R1251" s="132"/>
      <c r="S1251" s="132"/>
      <c r="T1251" s="132"/>
      <c r="U1251" s="132"/>
      <c r="V1251" s="132"/>
      <c r="W1251" s="132"/>
      <c r="X1251" s="132"/>
    </row>
    <row r="1252" spans="1:24" x14ac:dyDescent="0.2">
      <c r="A1252" s="132"/>
      <c r="B1252" s="133"/>
      <c r="C1252" s="76"/>
      <c r="D1252" s="132"/>
      <c r="E1252" s="132"/>
      <c r="F1252" s="132"/>
      <c r="G1252" s="132"/>
      <c r="H1252" s="132"/>
      <c r="I1252" s="132"/>
      <c r="J1252" s="132"/>
      <c r="K1252" s="132"/>
      <c r="L1252" s="132"/>
      <c r="M1252" s="132"/>
      <c r="N1252" s="132"/>
      <c r="O1252" s="132"/>
      <c r="P1252" s="132"/>
      <c r="Q1252" s="132"/>
      <c r="R1252" s="132"/>
      <c r="S1252" s="132"/>
      <c r="T1252" s="132"/>
      <c r="U1252" s="132"/>
      <c r="V1252" s="132"/>
      <c r="W1252" s="132"/>
      <c r="X1252" s="132"/>
    </row>
    <row r="1253" spans="1:24" x14ac:dyDescent="0.2">
      <c r="A1253" s="132"/>
      <c r="B1253" s="133"/>
      <c r="C1253" s="76"/>
      <c r="D1253" s="132"/>
      <c r="E1253" s="132"/>
      <c r="F1253" s="132"/>
      <c r="G1253" s="132"/>
      <c r="H1253" s="132"/>
      <c r="I1253" s="132"/>
      <c r="J1253" s="132"/>
      <c r="K1253" s="132"/>
      <c r="L1253" s="132"/>
      <c r="M1253" s="132"/>
      <c r="N1253" s="132"/>
      <c r="O1253" s="132"/>
      <c r="P1253" s="132"/>
      <c r="Q1253" s="132"/>
      <c r="R1253" s="132"/>
      <c r="S1253" s="132"/>
      <c r="T1253" s="132"/>
      <c r="U1253" s="132"/>
      <c r="V1253" s="132"/>
      <c r="W1253" s="132"/>
      <c r="X1253" s="132"/>
    </row>
    <row r="1254" spans="1:24" x14ac:dyDescent="0.2">
      <c r="A1254" s="132"/>
      <c r="B1254" s="133"/>
      <c r="C1254" s="76"/>
      <c r="D1254" s="132"/>
      <c r="E1254" s="132"/>
      <c r="F1254" s="132"/>
      <c r="G1254" s="132"/>
      <c r="H1254" s="132"/>
      <c r="I1254" s="132"/>
      <c r="J1254" s="132"/>
      <c r="K1254" s="132"/>
      <c r="L1254" s="132"/>
      <c r="M1254" s="132"/>
      <c r="N1254" s="132"/>
      <c r="O1254" s="132"/>
      <c r="P1254" s="132"/>
      <c r="Q1254" s="132"/>
      <c r="R1254" s="132"/>
      <c r="S1254" s="132"/>
      <c r="T1254" s="132"/>
      <c r="U1254" s="132"/>
      <c r="V1254" s="132"/>
      <c r="W1254" s="132"/>
      <c r="X1254" s="132"/>
    </row>
    <row r="1255" spans="1:24" x14ac:dyDescent="0.2">
      <c r="A1255" s="132"/>
      <c r="B1255" s="133"/>
      <c r="C1255" s="76"/>
      <c r="D1255" s="132"/>
      <c r="E1255" s="132"/>
      <c r="F1255" s="132"/>
      <c r="G1255" s="132"/>
      <c r="H1255" s="132"/>
      <c r="I1255" s="132"/>
      <c r="J1255" s="132"/>
      <c r="K1255" s="132"/>
      <c r="L1255" s="132"/>
      <c r="M1255" s="132"/>
      <c r="N1255" s="132"/>
      <c r="O1255" s="132"/>
      <c r="P1255" s="132"/>
      <c r="Q1255" s="132"/>
      <c r="R1255" s="132"/>
      <c r="S1255" s="132"/>
      <c r="T1255" s="132"/>
      <c r="U1255" s="132"/>
      <c r="V1255" s="132"/>
      <c r="W1255" s="132"/>
      <c r="X1255" s="132"/>
    </row>
    <row r="1256" spans="1:24" x14ac:dyDescent="0.2">
      <c r="A1256" s="132"/>
      <c r="B1256" s="133"/>
      <c r="C1256" s="76"/>
      <c r="D1256" s="132"/>
      <c r="E1256" s="132"/>
      <c r="F1256" s="132"/>
      <c r="G1256" s="132"/>
      <c r="H1256" s="132"/>
      <c r="I1256" s="132"/>
      <c r="J1256" s="132"/>
      <c r="K1256" s="132"/>
      <c r="L1256" s="132"/>
      <c r="M1256" s="132"/>
      <c r="N1256" s="132"/>
      <c r="O1256" s="132"/>
      <c r="P1256" s="132"/>
      <c r="Q1256" s="132"/>
      <c r="R1256" s="132"/>
      <c r="S1256" s="132"/>
      <c r="T1256" s="132"/>
      <c r="U1256" s="132"/>
      <c r="V1256" s="132"/>
      <c r="W1256" s="132"/>
      <c r="X1256" s="132"/>
    </row>
    <row r="1257" spans="1:24" x14ac:dyDescent="0.2">
      <c r="A1257" s="132"/>
      <c r="B1257" s="133"/>
      <c r="C1257" s="76"/>
      <c r="D1257" s="132"/>
      <c r="E1257" s="132"/>
      <c r="F1257" s="132"/>
      <c r="G1257" s="132"/>
      <c r="H1257" s="132"/>
      <c r="I1257" s="132"/>
      <c r="J1257" s="132"/>
      <c r="K1257" s="132"/>
      <c r="L1257" s="132"/>
      <c r="M1257" s="132"/>
      <c r="N1257" s="132"/>
      <c r="O1257" s="132"/>
      <c r="P1257" s="132"/>
      <c r="Q1257" s="132"/>
      <c r="R1257" s="132"/>
      <c r="S1257" s="132"/>
      <c r="T1257" s="132"/>
      <c r="U1257" s="132"/>
      <c r="V1257" s="132"/>
      <c r="W1257" s="132"/>
      <c r="X1257" s="132"/>
    </row>
    <row r="1258" spans="1:24" x14ac:dyDescent="0.2">
      <c r="A1258" s="132"/>
      <c r="B1258" s="133"/>
      <c r="C1258" s="76"/>
      <c r="D1258" s="132"/>
      <c r="E1258" s="132"/>
      <c r="F1258" s="132"/>
      <c r="G1258" s="132"/>
      <c r="H1258" s="132"/>
      <c r="I1258" s="132"/>
      <c r="J1258" s="132"/>
      <c r="K1258" s="132"/>
      <c r="L1258" s="132"/>
      <c r="M1258" s="132"/>
      <c r="N1258" s="132"/>
      <c r="O1258" s="132"/>
      <c r="P1258" s="132"/>
      <c r="Q1258" s="132"/>
      <c r="R1258" s="132"/>
      <c r="S1258" s="132"/>
      <c r="T1258" s="132"/>
      <c r="U1258" s="132"/>
      <c r="V1258" s="132"/>
      <c r="W1258" s="132"/>
      <c r="X1258" s="132"/>
    </row>
    <row r="1259" spans="1:24" x14ac:dyDescent="0.2">
      <c r="A1259" s="132"/>
      <c r="B1259" s="133"/>
      <c r="C1259" s="76"/>
      <c r="D1259" s="132"/>
      <c r="E1259" s="132"/>
      <c r="F1259" s="132"/>
      <c r="G1259" s="132"/>
      <c r="H1259" s="132"/>
      <c r="I1259" s="132"/>
      <c r="J1259" s="132"/>
      <c r="K1259" s="132"/>
      <c r="L1259" s="132"/>
      <c r="M1259" s="132"/>
      <c r="N1259" s="132"/>
      <c r="O1259" s="132"/>
      <c r="P1259" s="132"/>
      <c r="Q1259" s="132"/>
      <c r="R1259" s="132"/>
      <c r="S1259" s="132"/>
      <c r="T1259" s="132"/>
      <c r="U1259" s="132"/>
      <c r="V1259" s="132"/>
      <c r="W1259" s="132"/>
      <c r="X1259" s="132"/>
    </row>
    <row r="1260" spans="1:24" x14ac:dyDescent="0.2">
      <c r="A1260" s="132"/>
      <c r="B1260" s="133"/>
      <c r="C1260" s="76"/>
      <c r="D1260" s="132"/>
      <c r="E1260" s="132"/>
      <c r="F1260" s="132"/>
      <c r="G1260" s="132"/>
      <c r="H1260" s="132"/>
      <c r="I1260" s="132"/>
      <c r="J1260" s="132"/>
      <c r="K1260" s="132"/>
      <c r="L1260" s="132"/>
      <c r="M1260" s="132"/>
      <c r="N1260" s="132"/>
      <c r="O1260" s="132"/>
      <c r="P1260" s="132"/>
      <c r="Q1260" s="132"/>
      <c r="R1260" s="132"/>
      <c r="S1260" s="132"/>
      <c r="T1260" s="132"/>
      <c r="U1260" s="132"/>
      <c r="V1260" s="132"/>
      <c r="W1260" s="132"/>
      <c r="X1260" s="132"/>
    </row>
    <row r="1261" spans="1:24" x14ac:dyDescent="0.2">
      <c r="A1261" s="132"/>
      <c r="B1261" s="133"/>
      <c r="C1261" s="76"/>
      <c r="D1261" s="132"/>
      <c r="E1261" s="132"/>
      <c r="F1261" s="132"/>
      <c r="G1261" s="132"/>
      <c r="H1261" s="132"/>
      <c r="I1261" s="132"/>
      <c r="J1261" s="132"/>
      <c r="K1261" s="132"/>
      <c r="L1261" s="132"/>
      <c r="M1261" s="132"/>
      <c r="N1261" s="132"/>
      <c r="O1261" s="132"/>
      <c r="P1261" s="132"/>
      <c r="Q1261" s="132"/>
      <c r="R1261" s="132"/>
      <c r="S1261" s="132"/>
      <c r="T1261" s="132"/>
      <c r="U1261" s="132"/>
      <c r="V1261" s="132"/>
      <c r="W1261" s="132"/>
      <c r="X1261" s="132"/>
    </row>
    <row r="1262" spans="1:24" x14ac:dyDescent="0.2">
      <c r="A1262" s="132"/>
      <c r="B1262" s="133"/>
      <c r="C1262" s="76"/>
      <c r="D1262" s="132"/>
      <c r="E1262" s="132"/>
      <c r="F1262" s="132"/>
      <c r="G1262" s="132"/>
      <c r="H1262" s="132"/>
      <c r="I1262" s="132"/>
      <c r="J1262" s="132"/>
      <c r="K1262" s="132"/>
      <c r="L1262" s="132"/>
      <c r="M1262" s="132"/>
      <c r="N1262" s="132"/>
      <c r="O1262" s="132"/>
      <c r="P1262" s="132"/>
      <c r="Q1262" s="132"/>
      <c r="R1262" s="132"/>
      <c r="S1262" s="132"/>
      <c r="T1262" s="132"/>
      <c r="U1262" s="132"/>
      <c r="V1262" s="132"/>
      <c r="W1262" s="132"/>
      <c r="X1262" s="132"/>
    </row>
    <row r="1263" spans="1:24" x14ac:dyDescent="0.2">
      <c r="A1263" s="132"/>
      <c r="B1263" s="133"/>
      <c r="C1263" s="76"/>
      <c r="D1263" s="132"/>
      <c r="E1263" s="132"/>
      <c r="F1263" s="132"/>
      <c r="G1263" s="132"/>
      <c r="H1263" s="132"/>
      <c r="I1263" s="132"/>
      <c r="J1263" s="132"/>
      <c r="K1263" s="132"/>
      <c r="L1263" s="132"/>
      <c r="M1263" s="132"/>
      <c r="N1263" s="132"/>
      <c r="O1263" s="132"/>
      <c r="P1263" s="132"/>
      <c r="Q1263" s="132"/>
      <c r="R1263" s="132"/>
      <c r="S1263" s="132"/>
      <c r="T1263" s="132"/>
      <c r="U1263" s="132"/>
      <c r="V1263" s="132"/>
      <c r="W1263" s="132"/>
      <c r="X1263" s="132"/>
    </row>
    <row r="1264" spans="1:24" x14ac:dyDescent="0.2">
      <c r="A1264" s="132"/>
      <c r="B1264" s="133"/>
      <c r="C1264" s="76"/>
      <c r="D1264" s="132"/>
      <c r="E1264" s="132"/>
      <c r="F1264" s="132"/>
      <c r="G1264" s="132"/>
      <c r="H1264" s="132"/>
      <c r="I1264" s="132"/>
      <c r="J1264" s="132"/>
      <c r="K1264" s="132"/>
      <c r="L1264" s="132"/>
      <c r="M1264" s="132"/>
      <c r="N1264" s="132"/>
      <c r="O1264" s="132"/>
      <c r="P1264" s="132"/>
      <c r="Q1264" s="132"/>
      <c r="R1264" s="132"/>
      <c r="S1264" s="132"/>
      <c r="T1264" s="132"/>
      <c r="U1264" s="132"/>
      <c r="V1264" s="132"/>
      <c r="W1264" s="132"/>
      <c r="X1264" s="132"/>
    </row>
    <row r="1265" spans="1:24" x14ac:dyDescent="0.2">
      <c r="A1265" s="132"/>
      <c r="B1265" s="133"/>
      <c r="C1265" s="76"/>
      <c r="D1265" s="132"/>
      <c r="E1265" s="132"/>
      <c r="F1265" s="132"/>
      <c r="G1265" s="132"/>
      <c r="H1265" s="132"/>
      <c r="I1265" s="132"/>
      <c r="J1265" s="132"/>
      <c r="K1265" s="132"/>
      <c r="L1265" s="132"/>
      <c r="M1265" s="132"/>
      <c r="N1265" s="132"/>
      <c r="O1265" s="132"/>
      <c r="P1265" s="132"/>
      <c r="Q1265" s="132"/>
      <c r="R1265" s="132"/>
      <c r="S1265" s="132"/>
      <c r="T1265" s="132"/>
      <c r="U1265" s="132"/>
      <c r="V1265" s="132"/>
      <c r="W1265" s="132"/>
      <c r="X1265" s="132"/>
    </row>
    <row r="1266" spans="1:24" x14ac:dyDescent="0.2">
      <c r="A1266" s="132"/>
      <c r="B1266" s="133"/>
      <c r="C1266" s="76"/>
      <c r="D1266" s="132"/>
      <c r="E1266" s="132"/>
      <c r="F1266" s="132"/>
      <c r="G1266" s="132"/>
      <c r="H1266" s="132"/>
      <c r="I1266" s="132"/>
      <c r="J1266" s="132"/>
      <c r="K1266" s="132"/>
      <c r="L1266" s="132"/>
      <c r="M1266" s="132"/>
      <c r="N1266" s="132"/>
      <c r="O1266" s="132"/>
      <c r="P1266" s="132"/>
      <c r="Q1266" s="132"/>
      <c r="R1266" s="132"/>
      <c r="S1266" s="132"/>
      <c r="T1266" s="132"/>
      <c r="U1266" s="132"/>
      <c r="V1266" s="132"/>
      <c r="W1266" s="132"/>
      <c r="X1266" s="132"/>
    </row>
    <row r="1267" spans="1:24" x14ac:dyDescent="0.2">
      <c r="A1267" s="132"/>
      <c r="B1267" s="133"/>
      <c r="C1267" s="76"/>
      <c r="D1267" s="132"/>
      <c r="E1267" s="132"/>
      <c r="F1267" s="132"/>
      <c r="G1267" s="132"/>
      <c r="H1267" s="132"/>
      <c r="I1267" s="132"/>
      <c r="J1267" s="132"/>
      <c r="K1267" s="132"/>
      <c r="L1267" s="132"/>
      <c r="M1267" s="132"/>
      <c r="N1267" s="132"/>
      <c r="O1267" s="132"/>
      <c r="P1267" s="132"/>
      <c r="Q1267" s="132"/>
      <c r="R1267" s="132"/>
      <c r="S1267" s="132"/>
      <c r="T1267" s="132"/>
      <c r="U1267" s="132"/>
      <c r="V1267" s="132"/>
      <c r="W1267" s="132"/>
      <c r="X1267" s="132"/>
    </row>
    <row r="1268" spans="1:24" x14ac:dyDescent="0.2">
      <c r="A1268" s="132"/>
      <c r="B1268" s="133"/>
      <c r="C1268" s="76"/>
      <c r="D1268" s="132"/>
      <c r="E1268" s="132"/>
      <c r="F1268" s="132"/>
      <c r="G1268" s="132"/>
      <c r="H1268" s="132"/>
      <c r="I1268" s="132"/>
      <c r="J1268" s="132"/>
      <c r="K1268" s="132"/>
      <c r="L1268" s="132"/>
      <c r="M1268" s="132"/>
      <c r="N1268" s="132"/>
      <c r="O1268" s="132"/>
      <c r="P1268" s="132"/>
      <c r="Q1268" s="132"/>
      <c r="R1268" s="132"/>
      <c r="S1268" s="132"/>
      <c r="T1268" s="132"/>
      <c r="U1268" s="132"/>
      <c r="V1268" s="132"/>
      <c r="W1268" s="132"/>
      <c r="X1268" s="132"/>
    </row>
    <row r="1269" spans="1:24" x14ac:dyDescent="0.2">
      <c r="A1269" s="132"/>
      <c r="B1269" s="133"/>
      <c r="C1269" s="76"/>
      <c r="D1269" s="132"/>
      <c r="E1269" s="132"/>
      <c r="F1269" s="132"/>
      <c r="G1269" s="132"/>
      <c r="H1269" s="132"/>
      <c r="I1269" s="132"/>
      <c r="J1269" s="132"/>
      <c r="K1269" s="132"/>
      <c r="L1269" s="132"/>
      <c r="M1269" s="132"/>
      <c r="N1269" s="132"/>
      <c r="O1269" s="132"/>
      <c r="P1269" s="132"/>
      <c r="Q1269" s="132"/>
      <c r="R1269" s="132"/>
      <c r="S1269" s="132"/>
      <c r="T1269" s="132"/>
      <c r="U1269" s="132"/>
      <c r="V1269" s="132"/>
      <c r="W1269" s="132"/>
      <c r="X1269" s="132"/>
    </row>
    <row r="1270" spans="1:24" x14ac:dyDescent="0.2">
      <c r="A1270" s="132"/>
      <c r="B1270" s="133"/>
      <c r="C1270" s="76"/>
      <c r="D1270" s="132"/>
      <c r="E1270" s="132"/>
      <c r="F1270" s="132"/>
      <c r="G1270" s="132"/>
      <c r="H1270" s="132"/>
      <c r="I1270" s="132"/>
      <c r="J1270" s="132"/>
      <c r="K1270" s="132"/>
      <c r="L1270" s="132"/>
      <c r="M1270" s="132"/>
      <c r="N1270" s="132"/>
      <c r="O1270" s="132"/>
      <c r="P1270" s="132"/>
      <c r="Q1270" s="132"/>
      <c r="R1270" s="132"/>
      <c r="S1270" s="132"/>
      <c r="T1270" s="132"/>
      <c r="U1270" s="132"/>
      <c r="V1270" s="132"/>
      <c r="W1270" s="132"/>
      <c r="X1270" s="132"/>
    </row>
    <row r="1271" spans="1:24" x14ac:dyDescent="0.2">
      <c r="A1271" s="132"/>
      <c r="B1271" s="133"/>
      <c r="C1271" s="76"/>
      <c r="D1271" s="132"/>
      <c r="E1271" s="132"/>
      <c r="F1271" s="132"/>
      <c r="G1271" s="132"/>
      <c r="H1271" s="132"/>
      <c r="I1271" s="132"/>
      <c r="J1271" s="132"/>
      <c r="K1271" s="132"/>
      <c r="L1271" s="132"/>
      <c r="M1271" s="132"/>
      <c r="N1271" s="132"/>
      <c r="O1271" s="132"/>
      <c r="P1271" s="132"/>
      <c r="Q1271" s="132"/>
      <c r="R1271" s="132"/>
      <c r="S1271" s="132"/>
      <c r="T1271" s="132"/>
      <c r="U1271" s="132"/>
      <c r="V1271" s="132"/>
      <c r="W1271" s="132"/>
      <c r="X1271" s="132"/>
    </row>
    <row r="1272" spans="1:24" x14ac:dyDescent="0.2">
      <c r="A1272" s="132"/>
      <c r="B1272" s="133"/>
      <c r="C1272" s="76"/>
      <c r="D1272" s="132"/>
      <c r="E1272" s="132"/>
      <c r="F1272" s="132"/>
      <c r="G1272" s="132"/>
      <c r="H1272" s="132"/>
      <c r="I1272" s="132"/>
      <c r="J1272" s="132"/>
      <c r="K1272" s="132"/>
      <c r="L1272" s="132"/>
      <c r="M1272" s="132"/>
      <c r="N1272" s="132"/>
      <c r="O1272" s="132"/>
      <c r="P1272" s="132"/>
      <c r="Q1272" s="132"/>
      <c r="R1272" s="132"/>
      <c r="S1272" s="132"/>
      <c r="T1272" s="132"/>
      <c r="U1272" s="132"/>
      <c r="V1272" s="132"/>
      <c r="W1272" s="132"/>
      <c r="X1272" s="132"/>
    </row>
    <row r="1273" spans="1:24" x14ac:dyDescent="0.2">
      <c r="A1273" s="132"/>
      <c r="B1273" s="133"/>
      <c r="C1273" s="76"/>
      <c r="D1273" s="132"/>
      <c r="E1273" s="132"/>
      <c r="F1273" s="132"/>
      <c r="G1273" s="132"/>
      <c r="H1273" s="132"/>
      <c r="I1273" s="132"/>
      <c r="J1273" s="132"/>
      <c r="K1273" s="132"/>
      <c r="L1273" s="132"/>
      <c r="M1273" s="132"/>
      <c r="N1273" s="132"/>
      <c r="O1273" s="132"/>
      <c r="P1273" s="132"/>
      <c r="Q1273" s="132"/>
      <c r="R1273" s="132"/>
      <c r="S1273" s="132"/>
      <c r="T1273" s="132"/>
      <c r="U1273" s="132"/>
      <c r="V1273" s="132"/>
      <c r="W1273" s="132"/>
      <c r="X1273" s="132"/>
    </row>
    <row r="1274" spans="1:24" x14ac:dyDescent="0.2">
      <c r="A1274" s="132"/>
      <c r="B1274" s="133"/>
      <c r="C1274" s="76"/>
      <c r="D1274" s="132"/>
      <c r="E1274" s="132"/>
      <c r="F1274" s="132"/>
      <c r="G1274" s="132"/>
      <c r="H1274" s="132"/>
      <c r="I1274" s="132"/>
      <c r="J1274" s="132"/>
      <c r="K1274" s="132"/>
      <c r="L1274" s="132"/>
      <c r="M1274" s="132"/>
      <c r="N1274" s="132"/>
      <c r="O1274" s="132"/>
      <c r="P1274" s="132"/>
      <c r="Q1274" s="132"/>
      <c r="R1274" s="132"/>
      <c r="S1274" s="132"/>
      <c r="T1274" s="132"/>
      <c r="U1274" s="132"/>
      <c r="V1274" s="132"/>
      <c r="W1274" s="132"/>
      <c r="X1274" s="132"/>
    </row>
    <row r="1275" spans="1:24" x14ac:dyDescent="0.2">
      <c r="A1275" s="132"/>
      <c r="B1275" s="133"/>
      <c r="C1275" s="76"/>
      <c r="D1275" s="132"/>
      <c r="E1275" s="132"/>
      <c r="F1275" s="132"/>
      <c r="G1275" s="132"/>
      <c r="H1275" s="132"/>
      <c r="I1275" s="132"/>
      <c r="J1275" s="132"/>
      <c r="K1275" s="132"/>
      <c r="L1275" s="132"/>
      <c r="M1275" s="132"/>
      <c r="N1275" s="132"/>
      <c r="O1275" s="132"/>
      <c r="P1275" s="132"/>
      <c r="Q1275" s="132"/>
      <c r="R1275" s="132"/>
      <c r="S1275" s="132"/>
      <c r="T1275" s="132"/>
      <c r="U1275" s="132"/>
      <c r="V1275" s="132"/>
      <c r="W1275" s="132"/>
      <c r="X1275" s="132"/>
    </row>
    <row r="1276" spans="1:24" x14ac:dyDescent="0.2">
      <c r="A1276" s="132"/>
      <c r="B1276" s="133"/>
      <c r="C1276" s="76"/>
      <c r="D1276" s="132"/>
      <c r="E1276" s="132"/>
      <c r="F1276" s="132"/>
      <c r="G1276" s="132"/>
      <c r="H1276" s="132"/>
      <c r="I1276" s="132"/>
      <c r="J1276" s="132"/>
      <c r="K1276" s="132"/>
      <c r="L1276" s="132"/>
      <c r="M1276" s="132"/>
      <c r="N1276" s="132"/>
      <c r="O1276" s="132"/>
      <c r="P1276" s="132"/>
      <c r="Q1276" s="132"/>
      <c r="R1276" s="132"/>
      <c r="S1276" s="132"/>
      <c r="T1276" s="132"/>
      <c r="U1276" s="132"/>
      <c r="V1276" s="132"/>
      <c r="W1276" s="132"/>
      <c r="X1276" s="132"/>
    </row>
    <row r="1277" spans="1:24" x14ac:dyDescent="0.2">
      <c r="A1277" s="132"/>
      <c r="B1277" s="133"/>
      <c r="C1277" s="76"/>
      <c r="D1277" s="132"/>
      <c r="E1277" s="132"/>
      <c r="F1277" s="132"/>
      <c r="G1277" s="132"/>
      <c r="H1277" s="132"/>
      <c r="I1277" s="132"/>
      <c r="J1277" s="132"/>
      <c r="K1277" s="132"/>
      <c r="L1277" s="132"/>
      <c r="M1277" s="132"/>
      <c r="N1277" s="132"/>
      <c r="O1277" s="132"/>
      <c r="P1277" s="132"/>
      <c r="Q1277" s="132"/>
      <c r="R1277" s="132"/>
      <c r="S1277" s="132"/>
      <c r="T1277" s="132"/>
      <c r="U1277" s="132"/>
      <c r="V1277" s="132"/>
      <c r="W1277" s="132"/>
      <c r="X1277" s="132"/>
    </row>
    <row r="1278" spans="1:24" x14ac:dyDescent="0.2">
      <c r="A1278" s="132"/>
      <c r="B1278" s="133"/>
      <c r="C1278" s="76"/>
      <c r="D1278" s="132"/>
      <c r="E1278" s="132"/>
      <c r="F1278" s="132"/>
      <c r="G1278" s="132"/>
      <c r="H1278" s="132"/>
      <c r="I1278" s="132"/>
      <c r="J1278" s="132"/>
      <c r="K1278" s="132"/>
      <c r="L1278" s="132"/>
      <c r="M1278" s="132"/>
      <c r="N1278" s="132"/>
      <c r="O1278" s="132"/>
      <c r="P1278" s="132"/>
      <c r="Q1278" s="132"/>
      <c r="R1278" s="132"/>
      <c r="S1278" s="132"/>
      <c r="T1278" s="132"/>
      <c r="U1278" s="132"/>
      <c r="V1278" s="132"/>
      <c r="W1278" s="132"/>
      <c r="X1278" s="132"/>
    </row>
    <row r="1279" spans="1:24" x14ac:dyDescent="0.2">
      <c r="A1279" s="132"/>
      <c r="B1279" s="133"/>
      <c r="C1279" s="76"/>
      <c r="D1279" s="132"/>
      <c r="E1279" s="132"/>
      <c r="F1279" s="132"/>
      <c r="G1279" s="132"/>
      <c r="H1279" s="132"/>
      <c r="I1279" s="132"/>
      <c r="J1279" s="132"/>
      <c r="K1279" s="132"/>
      <c r="L1279" s="132"/>
      <c r="M1279" s="132"/>
      <c r="N1279" s="132"/>
      <c r="O1279" s="132"/>
      <c r="P1279" s="132"/>
      <c r="Q1279" s="132"/>
      <c r="R1279" s="132"/>
      <c r="S1279" s="132"/>
      <c r="T1279" s="132"/>
      <c r="U1279" s="132"/>
      <c r="V1279" s="132"/>
      <c r="W1279" s="132"/>
      <c r="X1279" s="132"/>
    </row>
    <row r="1280" spans="1:24" x14ac:dyDescent="0.2">
      <c r="A1280" s="132"/>
      <c r="B1280" s="133"/>
      <c r="C1280" s="76"/>
      <c r="D1280" s="132"/>
      <c r="E1280" s="132"/>
      <c r="F1280" s="132"/>
      <c r="G1280" s="132"/>
      <c r="H1280" s="132"/>
      <c r="I1280" s="132"/>
      <c r="J1280" s="132"/>
      <c r="K1280" s="132"/>
      <c r="L1280" s="132"/>
      <c r="M1280" s="132"/>
      <c r="N1280" s="132"/>
      <c r="O1280" s="132"/>
      <c r="P1280" s="132"/>
      <c r="Q1280" s="132"/>
      <c r="R1280" s="132"/>
      <c r="S1280" s="132"/>
      <c r="T1280" s="132"/>
      <c r="U1280" s="132"/>
      <c r="V1280" s="132"/>
      <c r="W1280" s="132"/>
      <c r="X1280" s="132"/>
    </row>
    <row r="1281" spans="1:24" x14ac:dyDescent="0.2">
      <c r="A1281" s="132"/>
      <c r="B1281" s="133"/>
      <c r="C1281" s="76"/>
      <c r="D1281" s="132"/>
      <c r="E1281" s="132"/>
      <c r="F1281" s="132"/>
      <c r="G1281" s="132"/>
      <c r="H1281" s="132"/>
      <c r="I1281" s="132"/>
      <c r="J1281" s="132"/>
      <c r="K1281" s="132"/>
      <c r="L1281" s="132"/>
      <c r="M1281" s="132"/>
      <c r="N1281" s="132"/>
      <c r="O1281" s="132"/>
      <c r="P1281" s="132"/>
      <c r="Q1281" s="132"/>
      <c r="R1281" s="132"/>
      <c r="S1281" s="132"/>
      <c r="T1281" s="132"/>
      <c r="U1281" s="132"/>
      <c r="V1281" s="132"/>
      <c r="W1281" s="132"/>
      <c r="X1281" s="132"/>
    </row>
    <row r="1282" spans="1:24" x14ac:dyDescent="0.2">
      <c r="A1282" s="132"/>
      <c r="B1282" s="133"/>
      <c r="C1282" s="76"/>
      <c r="D1282" s="132"/>
      <c r="E1282" s="132"/>
      <c r="F1282" s="132"/>
      <c r="G1282" s="132"/>
      <c r="H1282" s="132"/>
      <c r="I1282" s="132"/>
      <c r="J1282" s="132"/>
      <c r="K1282" s="132"/>
      <c r="L1282" s="132"/>
      <c r="M1282" s="132"/>
      <c r="N1282" s="132"/>
      <c r="O1282" s="132"/>
      <c r="P1282" s="132"/>
      <c r="Q1282" s="132"/>
      <c r="R1282" s="132"/>
      <c r="S1282" s="132"/>
      <c r="T1282" s="132"/>
      <c r="U1282" s="132"/>
      <c r="V1282" s="132"/>
      <c r="W1282" s="132"/>
      <c r="X1282" s="132"/>
    </row>
    <row r="1283" spans="1:24" x14ac:dyDescent="0.2">
      <c r="A1283" s="132"/>
      <c r="B1283" s="133"/>
      <c r="C1283" s="76"/>
      <c r="D1283" s="132"/>
      <c r="E1283" s="132"/>
      <c r="F1283" s="132"/>
      <c r="G1283" s="132"/>
      <c r="H1283" s="132"/>
      <c r="I1283" s="132"/>
      <c r="J1283" s="132"/>
      <c r="K1283" s="132"/>
      <c r="L1283" s="132"/>
      <c r="M1283" s="132"/>
      <c r="N1283" s="132"/>
      <c r="O1283" s="132"/>
      <c r="P1283" s="132"/>
      <c r="Q1283" s="132"/>
      <c r="R1283" s="132"/>
      <c r="S1283" s="132"/>
      <c r="T1283" s="132"/>
      <c r="U1283" s="132"/>
      <c r="V1283" s="132"/>
      <c r="W1283" s="132"/>
      <c r="X1283" s="132"/>
    </row>
    <row r="1284" spans="1:24" x14ac:dyDescent="0.2">
      <c r="A1284" s="132"/>
      <c r="B1284" s="133"/>
      <c r="C1284" s="76"/>
      <c r="D1284" s="132"/>
      <c r="E1284" s="132"/>
      <c r="F1284" s="132"/>
      <c r="G1284" s="132"/>
      <c r="H1284" s="132"/>
      <c r="I1284" s="132"/>
      <c r="J1284" s="132"/>
      <c r="K1284" s="132"/>
      <c r="L1284" s="132"/>
      <c r="M1284" s="132"/>
      <c r="N1284" s="132"/>
      <c r="O1284" s="132"/>
      <c r="P1284" s="132"/>
      <c r="Q1284" s="132"/>
      <c r="R1284" s="132"/>
      <c r="S1284" s="132"/>
      <c r="T1284" s="132"/>
      <c r="U1284" s="132"/>
      <c r="V1284" s="132"/>
      <c r="W1284" s="132"/>
      <c r="X1284" s="132"/>
    </row>
    <row r="1285" spans="1:24" x14ac:dyDescent="0.2">
      <c r="A1285" s="132"/>
      <c r="B1285" s="133"/>
      <c r="C1285" s="76"/>
      <c r="D1285" s="132"/>
      <c r="E1285" s="132"/>
      <c r="F1285" s="132"/>
      <c r="G1285" s="132"/>
      <c r="H1285" s="132"/>
      <c r="I1285" s="132"/>
      <c r="J1285" s="132"/>
      <c r="K1285" s="132"/>
      <c r="L1285" s="132"/>
      <c r="M1285" s="132"/>
      <c r="N1285" s="132"/>
      <c r="O1285" s="132"/>
      <c r="P1285" s="132"/>
      <c r="Q1285" s="132"/>
      <c r="R1285" s="132"/>
      <c r="S1285" s="132"/>
      <c r="T1285" s="132"/>
      <c r="U1285" s="132"/>
      <c r="V1285" s="132"/>
      <c r="W1285" s="132"/>
      <c r="X1285" s="132"/>
    </row>
    <row r="1286" spans="1:24" x14ac:dyDescent="0.2">
      <c r="A1286" s="132"/>
      <c r="B1286" s="133"/>
      <c r="C1286" s="76"/>
      <c r="D1286" s="132"/>
      <c r="E1286" s="132"/>
      <c r="F1286" s="132"/>
      <c r="G1286" s="132"/>
      <c r="H1286" s="132"/>
      <c r="I1286" s="132"/>
      <c r="J1286" s="132"/>
      <c r="K1286" s="132"/>
      <c r="L1286" s="132"/>
      <c r="M1286" s="132"/>
      <c r="N1286" s="132"/>
      <c r="O1286" s="132"/>
      <c r="P1286" s="132"/>
      <c r="Q1286" s="132"/>
      <c r="R1286" s="132"/>
      <c r="S1286" s="132"/>
      <c r="T1286" s="132"/>
      <c r="U1286" s="132"/>
      <c r="V1286" s="132"/>
      <c r="W1286" s="132"/>
      <c r="X1286" s="132"/>
    </row>
    <row r="1287" spans="1:24" x14ac:dyDescent="0.2">
      <c r="A1287" s="132"/>
      <c r="B1287" s="133"/>
      <c r="C1287" s="76"/>
      <c r="D1287" s="132"/>
      <c r="E1287" s="132"/>
      <c r="F1287" s="132"/>
      <c r="G1287" s="132"/>
      <c r="H1287" s="132"/>
      <c r="I1287" s="132"/>
      <c r="J1287" s="132"/>
      <c r="K1287" s="132"/>
      <c r="L1287" s="132"/>
      <c r="M1287" s="132"/>
      <c r="N1287" s="132"/>
      <c r="O1287" s="132"/>
      <c r="P1287" s="132"/>
      <c r="Q1287" s="132"/>
      <c r="R1287" s="132"/>
      <c r="S1287" s="132"/>
      <c r="T1287" s="132"/>
      <c r="U1287" s="132"/>
      <c r="V1287" s="132"/>
      <c r="W1287" s="132"/>
      <c r="X1287" s="132"/>
    </row>
    <row r="1288" spans="1:24" x14ac:dyDescent="0.2">
      <c r="A1288" s="132"/>
      <c r="B1288" s="133"/>
      <c r="C1288" s="76"/>
      <c r="D1288" s="132"/>
      <c r="E1288" s="132"/>
      <c r="F1288" s="132"/>
      <c r="G1288" s="132"/>
      <c r="H1288" s="132"/>
      <c r="I1288" s="132"/>
      <c r="J1288" s="132"/>
      <c r="K1288" s="132"/>
      <c r="L1288" s="132"/>
      <c r="M1288" s="132"/>
      <c r="N1288" s="132"/>
      <c r="O1288" s="132"/>
      <c r="P1288" s="132"/>
      <c r="Q1288" s="132"/>
      <c r="R1288" s="132"/>
      <c r="S1288" s="132"/>
      <c r="T1288" s="132"/>
      <c r="U1288" s="132"/>
      <c r="V1288" s="132"/>
      <c r="W1288" s="132"/>
      <c r="X1288" s="132"/>
    </row>
    <row r="1289" spans="1:24" x14ac:dyDescent="0.2">
      <c r="A1289" s="132"/>
      <c r="B1289" s="133"/>
      <c r="C1289" s="76"/>
      <c r="D1289" s="132"/>
      <c r="E1289" s="132"/>
      <c r="F1289" s="132"/>
      <c r="G1289" s="132"/>
      <c r="H1289" s="132"/>
      <c r="I1289" s="132"/>
      <c r="J1289" s="132"/>
      <c r="K1289" s="132"/>
      <c r="L1289" s="132"/>
      <c r="M1289" s="132"/>
      <c r="N1289" s="132"/>
      <c r="O1289" s="132"/>
      <c r="P1289" s="132"/>
      <c r="Q1289" s="132"/>
      <c r="R1289" s="132"/>
      <c r="S1289" s="132"/>
      <c r="T1289" s="132"/>
      <c r="U1289" s="132"/>
      <c r="V1289" s="132"/>
      <c r="W1289" s="132"/>
      <c r="X1289" s="132"/>
    </row>
    <row r="1290" spans="1:24" x14ac:dyDescent="0.2">
      <c r="A1290" s="132"/>
      <c r="B1290" s="133"/>
      <c r="C1290" s="76"/>
      <c r="D1290" s="132"/>
      <c r="E1290" s="132"/>
      <c r="F1290" s="132"/>
      <c r="G1290" s="132"/>
      <c r="H1290" s="132"/>
      <c r="I1290" s="132"/>
      <c r="J1290" s="132"/>
      <c r="K1290" s="132"/>
      <c r="L1290" s="132"/>
      <c r="M1290" s="132"/>
      <c r="N1290" s="132"/>
      <c r="O1290" s="132"/>
      <c r="P1290" s="132"/>
      <c r="Q1290" s="132"/>
      <c r="R1290" s="132"/>
      <c r="S1290" s="132"/>
      <c r="T1290" s="132"/>
      <c r="U1290" s="132"/>
      <c r="V1290" s="132"/>
      <c r="W1290" s="132"/>
      <c r="X1290" s="132"/>
    </row>
    <row r="1291" spans="1:24" x14ac:dyDescent="0.2">
      <c r="A1291" s="132"/>
      <c r="B1291" s="133"/>
      <c r="C1291" s="76"/>
      <c r="D1291" s="132"/>
      <c r="E1291" s="132"/>
      <c r="F1291" s="132"/>
      <c r="G1291" s="132"/>
      <c r="H1291" s="132"/>
      <c r="I1291" s="132"/>
      <c r="J1291" s="132"/>
      <c r="K1291" s="132"/>
      <c r="L1291" s="132"/>
      <c r="M1291" s="132"/>
      <c r="N1291" s="132"/>
      <c r="O1291" s="132"/>
      <c r="P1291" s="132"/>
      <c r="Q1291" s="132"/>
      <c r="R1291" s="132"/>
      <c r="S1291" s="132"/>
      <c r="T1291" s="132"/>
      <c r="U1291" s="132"/>
      <c r="V1291" s="132"/>
      <c r="W1291" s="132"/>
      <c r="X1291" s="132"/>
    </row>
    <row r="1292" spans="1:24" x14ac:dyDescent="0.2">
      <c r="A1292" s="132"/>
      <c r="B1292" s="133"/>
      <c r="C1292" s="76"/>
      <c r="D1292" s="132"/>
      <c r="E1292" s="132"/>
      <c r="F1292" s="132"/>
      <c r="G1292" s="132"/>
      <c r="H1292" s="132"/>
      <c r="I1292" s="132"/>
      <c r="J1292" s="132"/>
      <c r="K1292" s="132"/>
      <c r="L1292" s="132"/>
      <c r="M1292" s="132"/>
      <c r="N1292" s="132"/>
      <c r="O1292" s="132"/>
      <c r="P1292" s="132"/>
      <c r="Q1292" s="132"/>
      <c r="R1292" s="132"/>
      <c r="S1292" s="132"/>
      <c r="T1292" s="132"/>
      <c r="U1292" s="132"/>
      <c r="V1292" s="132"/>
      <c r="W1292" s="132"/>
      <c r="X1292" s="132"/>
    </row>
    <row r="1293" spans="1:24" x14ac:dyDescent="0.2">
      <c r="A1293" s="132"/>
      <c r="B1293" s="133"/>
      <c r="C1293" s="76"/>
      <c r="D1293" s="132"/>
      <c r="E1293" s="132"/>
      <c r="F1293" s="132"/>
      <c r="G1293" s="132"/>
      <c r="H1293" s="132"/>
      <c r="I1293" s="132"/>
      <c r="J1293" s="132"/>
      <c r="K1293" s="132"/>
      <c r="L1293" s="132"/>
      <c r="M1293" s="132"/>
      <c r="N1293" s="132"/>
      <c r="O1293" s="132"/>
      <c r="P1293" s="132"/>
      <c r="Q1293" s="132"/>
      <c r="R1293" s="132"/>
      <c r="S1293" s="132"/>
      <c r="T1293" s="132"/>
      <c r="U1293" s="132"/>
      <c r="V1293" s="132"/>
      <c r="W1293" s="132"/>
      <c r="X1293" s="132"/>
    </row>
    <row r="1294" spans="1:24" x14ac:dyDescent="0.2">
      <c r="A1294" s="132"/>
      <c r="B1294" s="133"/>
      <c r="C1294" s="76"/>
      <c r="D1294" s="132"/>
      <c r="E1294" s="132"/>
      <c r="F1294" s="132"/>
      <c r="G1294" s="132"/>
      <c r="H1294" s="132"/>
      <c r="I1294" s="132"/>
      <c r="J1294" s="132"/>
      <c r="K1294" s="132"/>
      <c r="L1294" s="132"/>
      <c r="M1294" s="132"/>
      <c r="N1294" s="132"/>
      <c r="O1294" s="132"/>
      <c r="P1294" s="132"/>
      <c r="Q1294" s="132"/>
      <c r="R1294" s="132"/>
      <c r="S1294" s="132"/>
      <c r="T1294" s="132"/>
      <c r="U1294" s="132"/>
      <c r="V1294" s="132"/>
      <c r="W1294" s="132"/>
      <c r="X1294" s="132"/>
    </row>
    <row r="1295" spans="1:24" x14ac:dyDescent="0.2">
      <c r="A1295" s="132"/>
      <c r="B1295" s="133"/>
      <c r="C1295" s="76"/>
      <c r="D1295" s="132"/>
      <c r="E1295" s="132"/>
      <c r="F1295" s="132"/>
      <c r="G1295" s="132"/>
      <c r="H1295" s="132"/>
      <c r="I1295" s="132"/>
      <c r="J1295" s="132"/>
      <c r="K1295" s="132"/>
      <c r="L1295" s="132"/>
      <c r="M1295" s="132"/>
      <c r="N1295" s="132"/>
      <c r="O1295" s="132"/>
      <c r="P1295" s="132"/>
      <c r="Q1295" s="132"/>
      <c r="R1295" s="132"/>
      <c r="S1295" s="132"/>
      <c r="T1295" s="132"/>
      <c r="U1295" s="132"/>
      <c r="V1295" s="132"/>
      <c r="W1295" s="132"/>
      <c r="X1295" s="132"/>
    </row>
    <row r="1296" spans="1:24" x14ac:dyDescent="0.2">
      <c r="A1296" s="132"/>
      <c r="B1296" s="133"/>
      <c r="C1296" s="76"/>
      <c r="D1296" s="132"/>
      <c r="E1296" s="132"/>
      <c r="F1296" s="132"/>
      <c r="G1296" s="132"/>
      <c r="H1296" s="132"/>
      <c r="I1296" s="132"/>
      <c r="J1296" s="132"/>
      <c r="K1296" s="132"/>
      <c r="L1296" s="132"/>
      <c r="M1296" s="132"/>
      <c r="N1296" s="132"/>
      <c r="O1296" s="132"/>
      <c r="P1296" s="132"/>
      <c r="Q1296" s="132"/>
      <c r="R1296" s="132"/>
      <c r="S1296" s="132"/>
      <c r="T1296" s="132"/>
      <c r="U1296" s="132"/>
      <c r="V1296" s="132"/>
      <c r="W1296" s="132"/>
      <c r="X1296" s="132"/>
    </row>
    <row r="1297" spans="1:24" x14ac:dyDescent="0.2">
      <c r="A1297" s="132"/>
      <c r="B1297" s="133"/>
      <c r="C1297" s="76"/>
      <c r="D1297" s="132"/>
      <c r="E1297" s="132"/>
      <c r="F1297" s="132"/>
      <c r="G1297" s="132"/>
      <c r="H1297" s="132"/>
      <c r="I1297" s="132"/>
      <c r="J1297" s="132"/>
      <c r="K1297" s="132"/>
      <c r="L1297" s="132"/>
      <c r="M1297" s="132"/>
      <c r="N1297" s="132"/>
      <c r="O1297" s="132"/>
      <c r="P1297" s="132"/>
      <c r="Q1297" s="132"/>
      <c r="R1297" s="132"/>
      <c r="S1297" s="132"/>
      <c r="T1297" s="132"/>
      <c r="U1297" s="132"/>
      <c r="V1297" s="132"/>
      <c r="W1297" s="132"/>
      <c r="X1297" s="132"/>
    </row>
    <row r="1298" spans="1:24" x14ac:dyDescent="0.2">
      <c r="A1298" s="132"/>
      <c r="B1298" s="133"/>
      <c r="C1298" s="76"/>
      <c r="D1298" s="132"/>
      <c r="E1298" s="132"/>
      <c r="F1298" s="132"/>
      <c r="G1298" s="132"/>
      <c r="H1298" s="132"/>
      <c r="I1298" s="132"/>
      <c r="J1298" s="132"/>
      <c r="K1298" s="132"/>
      <c r="L1298" s="132"/>
      <c r="M1298" s="132"/>
      <c r="N1298" s="132"/>
      <c r="O1298" s="132"/>
      <c r="P1298" s="132"/>
      <c r="Q1298" s="132"/>
      <c r="R1298" s="132"/>
      <c r="S1298" s="132"/>
      <c r="T1298" s="132"/>
      <c r="U1298" s="132"/>
      <c r="V1298" s="132"/>
      <c r="W1298" s="132"/>
      <c r="X1298" s="132"/>
    </row>
    <row r="1299" spans="1:24" x14ac:dyDescent="0.2">
      <c r="A1299" s="132"/>
      <c r="B1299" s="133"/>
      <c r="C1299" s="76"/>
      <c r="D1299" s="132"/>
      <c r="E1299" s="132"/>
      <c r="F1299" s="132"/>
      <c r="G1299" s="132"/>
      <c r="H1299" s="132"/>
      <c r="I1299" s="132"/>
      <c r="J1299" s="132"/>
      <c r="K1299" s="132"/>
      <c r="L1299" s="132"/>
      <c r="M1299" s="132"/>
      <c r="N1299" s="132"/>
      <c r="O1299" s="132"/>
      <c r="P1299" s="132"/>
      <c r="Q1299" s="132"/>
      <c r="R1299" s="132"/>
      <c r="S1299" s="132"/>
      <c r="T1299" s="132"/>
      <c r="U1299" s="132"/>
      <c r="V1299" s="132"/>
      <c r="W1299" s="132"/>
      <c r="X1299" s="132"/>
    </row>
    <row r="1300" spans="1:24" x14ac:dyDescent="0.2">
      <c r="A1300" s="132"/>
      <c r="B1300" s="133"/>
      <c r="C1300" s="76"/>
      <c r="D1300" s="132"/>
      <c r="E1300" s="132"/>
      <c r="F1300" s="132"/>
      <c r="G1300" s="132"/>
      <c r="H1300" s="132"/>
      <c r="I1300" s="132"/>
      <c r="J1300" s="132"/>
      <c r="K1300" s="132"/>
      <c r="L1300" s="132"/>
      <c r="M1300" s="132"/>
      <c r="N1300" s="132"/>
      <c r="O1300" s="132"/>
      <c r="P1300" s="132"/>
      <c r="Q1300" s="132"/>
      <c r="R1300" s="132"/>
      <c r="S1300" s="132"/>
      <c r="T1300" s="132"/>
      <c r="U1300" s="132"/>
      <c r="V1300" s="132"/>
      <c r="W1300" s="132"/>
      <c r="X1300" s="132"/>
    </row>
    <row r="1301" spans="1:24" x14ac:dyDescent="0.2">
      <c r="A1301" s="132"/>
      <c r="B1301" s="133"/>
      <c r="C1301" s="76"/>
      <c r="D1301" s="132"/>
      <c r="E1301" s="132"/>
      <c r="F1301" s="132"/>
      <c r="G1301" s="132"/>
      <c r="H1301" s="132"/>
      <c r="I1301" s="132"/>
      <c r="J1301" s="132"/>
      <c r="K1301" s="132"/>
      <c r="L1301" s="132"/>
      <c r="M1301" s="132"/>
      <c r="N1301" s="132"/>
      <c r="O1301" s="132"/>
      <c r="P1301" s="132"/>
      <c r="Q1301" s="132"/>
      <c r="R1301" s="132"/>
      <c r="S1301" s="132"/>
      <c r="T1301" s="132"/>
      <c r="U1301" s="132"/>
      <c r="V1301" s="132"/>
      <c r="W1301" s="132"/>
      <c r="X1301" s="132"/>
    </row>
    <row r="1302" spans="1:24" x14ac:dyDescent="0.2">
      <c r="A1302" s="132"/>
      <c r="B1302" s="133"/>
      <c r="C1302" s="76"/>
      <c r="D1302" s="132"/>
      <c r="E1302" s="132"/>
      <c r="F1302" s="132"/>
      <c r="G1302" s="132"/>
      <c r="H1302" s="132"/>
      <c r="I1302" s="132"/>
      <c r="J1302" s="132"/>
      <c r="K1302" s="132"/>
      <c r="L1302" s="132"/>
      <c r="M1302" s="132"/>
      <c r="N1302" s="132"/>
      <c r="O1302" s="132"/>
      <c r="P1302" s="132"/>
      <c r="Q1302" s="132"/>
      <c r="R1302" s="132"/>
      <c r="S1302" s="132"/>
      <c r="T1302" s="132"/>
      <c r="U1302" s="132"/>
      <c r="V1302" s="132"/>
      <c r="W1302" s="132"/>
      <c r="X1302" s="132"/>
    </row>
    <row r="1303" spans="1:24" x14ac:dyDescent="0.2">
      <c r="A1303" s="132"/>
      <c r="B1303" s="133"/>
      <c r="C1303" s="76"/>
      <c r="D1303" s="132"/>
      <c r="E1303" s="132"/>
      <c r="F1303" s="132"/>
      <c r="G1303" s="132"/>
      <c r="H1303" s="132"/>
      <c r="I1303" s="132"/>
      <c r="J1303" s="132"/>
      <c r="K1303" s="132"/>
      <c r="L1303" s="132"/>
      <c r="M1303" s="132"/>
      <c r="N1303" s="132"/>
      <c r="O1303" s="132"/>
      <c r="P1303" s="132"/>
      <c r="Q1303" s="132"/>
      <c r="R1303" s="132"/>
      <c r="S1303" s="132"/>
      <c r="T1303" s="132"/>
      <c r="U1303" s="132"/>
      <c r="V1303" s="132"/>
      <c r="W1303" s="132"/>
      <c r="X1303" s="132"/>
    </row>
    <row r="1304" spans="1:24" x14ac:dyDescent="0.2">
      <c r="A1304" s="132"/>
      <c r="B1304" s="133"/>
      <c r="C1304" s="76"/>
      <c r="D1304" s="132"/>
      <c r="E1304" s="132"/>
      <c r="F1304" s="132"/>
      <c r="G1304" s="132"/>
      <c r="H1304" s="132"/>
      <c r="I1304" s="132"/>
      <c r="J1304" s="132"/>
      <c r="K1304" s="132"/>
      <c r="L1304" s="132"/>
      <c r="M1304" s="132"/>
      <c r="N1304" s="132"/>
      <c r="O1304" s="132"/>
      <c r="P1304" s="132"/>
      <c r="Q1304" s="132"/>
      <c r="R1304" s="132"/>
      <c r="S1304" s="132"/>
      <c r="T1304" s="132"/>
      <c r="U1304" s="132"/>
      <c r="V1304" s="132"/>
      <c r="W1304" s="132"/>
      <c r="X1304" s="132"/>
    </row>
    <row r="1305" spans="1:24" x14ac:dyDescent="0.2">
      <c r="A1305" s="132"/>
      <c r="B1305" s="133"/>
      <c r="C1305" s="76"/>
      <c r="D1305" s="132"/>
      <c r="E1305" s="132"/>
      <c r="F1305" s="132"/>
      <c r="G1305" s="132"/>
      <c r="H1305" s="132"/>
      <c r="I1305" s="132"/>
      <c r="J1305" s="132"/>
      <c r="K1305" s="132"/>
      <c r="L1305" s="132"/>
      <c r="M1305" s="132"/>
      <c r="N1305" s="132"/>
      <c r="O1305" s="132"/>
      <c r="P1305" s="132"/>
      <c r="Q1305" s="132"/>
      <c r="R1305" s="132"/>
      <c r="S1305" s="132"/>
      <c r="T1305" s="132"/>
      <c r="U1305" s="132"/>
      <c r="V1305" s="132"/>
      <c r="W1305" s="132"/>
      <c r="X1305" s="132"/>
    </row>
    <row r="1306" spans="1:24" x14ac:dyDescent="0.2">
      <c r="A1306" s="132"/>
      <c r="B1306" s="133"/>
      <c r="C1306" s="76"/>
      <c r="D1306" s="132"/>
      <c r="E1306" s="132"/>
      <c r="F1306" s="132"/>
      <c r="G1306" s="132"/>
      <c r="H1306" s="132"/>
      <c r="I1306" s="132"/>
      <c r="J1306" s="132"/>
      <c r="K1306" s="132"/>
      <c r="L1306" s="132"/>
      <c r="M1306" s="132"/>
      <c r="N1306" s="132"/>
      <c r="O1306" s="132"/>
      <c r="P1306" s="132"/>
      <c r="Q1306" s="132"/>
      <c r="R1306" s="132"/>
      <c r="S1306" s="132"/>
      <c r="T1306" s="132"/>
      <c r="U1306" s="132"/>
      <c r="V1306" s="132"/>
      <c r="W1306" s="132"/>
      <c r="X1306" s="132"/>
    </row>
    <row r="1307" spans="1:24" x14ac:dyDescent="0.2">
      <c r="A1307" s="132"/>
      <c r="B1307" s="133"/>
      <c r="C1307" s="76"/>
      <c r="D1307" s="132"/>
      <c r="E1307" s="132"/>
      <c r="F1307" s="132"/>
      <c r="G1307" s="132"/>
      <c r="H1307" s="132"/>
      <c r="I1307" s="132"/>
      <c r="J1307" s="132"/>
      <c r="K1307" s="132"/>
      <c r="L1307" s="132"/>
      <c r="M1307" s="132"/>
      <c r="N1307" s="132"/>
      <c r="O1307" s="132"/>
      <c r="P1307" s="132"/>
      <c r="Q1307" s="132"/>
      <c r="R1307" s="132"/>
      <c r="S1307" s="132"/>
      <c r="T1307" s="132"/>
      <c r="U1307" s="132"/>
      <c r="V1307" s="132"/>
      <c r="W1307" s="132"/>
      <c r="X1307" s="132"/>
    </row>
    <row r="1308" spans="1:24" x14ac:dyDescent="0.2">
      <c r="A1308" s="132"/>
      <c r="B1308" s="133"/>
      <c r="C1308" s="76"/>
      <c r="D1308" s="132"/>
      <c r="E1308" s="132"/>
      <c r="F1308" s="132"/>
      <c r="G1308" s="132"/>
      <c r="H1308" s="132"/>
      <c r="I1308" s="132"/>
      <c r="J1308" s="132"/>
      <c r="K1308" s="132"/>
      <c r="L1308" s="132"/>
      <c r="M1308" s="132"/>
      <c r="N1308" s="132"/>
      <c r="O1308" s="132"/>
      <c r="P1308" s="132"/>
      <c r="Q1308" s="132"/>
      <c r="R1308" s="132"/>
      <c r="S1308" s="132"/>
      <c r="T1308" s="132"/>
      <c r="U1308" s="132"/>
      <c r="V1308" s="132"/>
      <c r="W1308" s="132"/>
      <c r="X1308" s="132"/>
    </row>
    <row r="1309" spans="1:24" x14ac:dyDescent="0.2">
      <c r="A1309" s="132"/>
      <c r="B1309" s="133"/>
      <c r="C1309" s="76"/>
      <c r="D1309" s="132"/>
      <c r="E1309" s="132"/>
      <c r="F1309" s="132"/>
      <c r="G1309" s="132"/>
      <c r="H1309" s="132"/>
      <c r="I1309" s="132"/>
      <c r="J1309" s="132"/>
      <c r="K1309" s="132"/>
      <c r="L1309" s="132"/>
      <c r="M1309" s="132"/>
      <c r="N1309" s="132"/>
      <c r="O1309" s="132"/>
      <c r="P1309" s="132"/>
      <c r="Q1309" s="132"/>
      <c r="R1309" s="132"/>
      <c r="S1309" s="132"/>
      <c r="T1309" s="132"/>
      <c r="U1309" s="132"/>
      <c r="V1309" s="132"/>
      <c r="W1309" s="132"/>
      <c r="X1309" s="132"/>
    </row>
    <row r="1310" spans="1:24" x14ac:dyDescent="0.2">
      <c r="A1310" s="132"/>
      <c r="B1310" s="133"/>
      <c r="C1310" s="76"/>
      <c r="D1310" s="132"/>
      <c r="E1310" s="132"/>
      <c r="F1310" s="132"/>
      <c r="G1310" s="132"/>
      <c r="H1310" s="132"/>
      <c r="I1310" s="132"/>
      <c r="J1310" s="132"/>
      <c r="K1310" s="132"/>
      <c r="L1310" s="132"/>
      <c r="M1310" s="132"/>
      <c r="N1310" s="132"/>
      <c r="O1310" s="132"/>
      <c r="P1310" s="132"/>
      <c r="Q1310" s="132"/>
      <c r="R1310" s="132"/>
      <c r="S1310" s="132"/>
      <c r="T1310" s="132"/>
      <c r="U1310" s="132"/>
      <c r="V1310" s="132"/>
      <c r="W1310" s="132"/>
      <c r="X1310" s="132"/>
    </row>
    <row r="1311" spans="1:24" x14ac:dyDescent="0.2">
      <c r="A1311" s="132"/>
      <c r="B1311" s="133"/>
      <c r="C1311" s="76"/>
      <c r="D1311" s="132"/>
      <c r="E1311" s="132"/>
      <c r="F1311" s="132"/>
      <c r="G1311" s="132"/>
      <c r="H1311" s="132"/>
      <c r="I1311" s="132"/>
      <c r="J1311" s="132"/>
      <c r="K1311" s="132"/>
      <c r="L1311" s="132"/>
      <c r="M1311" s="132"/>
      <c r="N1311" s="132"/>
      <c r="O1311" s="132"/>
      <c r="P1311" s="132"/>
      <c r="Q1311" s="132"/>
      <c r="R1311" s="132"/>
      <c r="S1311" s="132"/>
      <c r="T1311" s="132"/>
      <c r="U1311" s="132"/>
      <c r="V1311" s="132"/>
      <c r="W1311" s="132"/>
      <c r="X1311" s="132"/>
    </row>
    <row r="1312" spans="1:24" x14ac:dyDescent="0.2">
      <c r="A1312" s="132"/>
      <c r="B1312" s="133"/>
      <c r="C1312" s="76"/>
      <c r="D1312" s="132"/>
      <c r="E1312" s="132"/>
      <c r="F1312" s="132"/>
      <c r="G1312" s="132"/>
      <c r="H1312" s="132"/>
      <c r="I1312" s="132"/>
      <c r="J1312" s="132"/>
      <c r="K1312" s="132"/>
      <c r="L1312" s="132"/>
      <c r="M1312" s="132"/>
      <c r="N1312" s="132"/>
      <c r="O1312" s="132"/>
      <c r="P1312" s="132"/>
      <c r="Q1312" s="132"/>
      <c r="R1312" s="132"/>
      <c r="S1312" s="132"/>
      <c r="T1312" s="132"/>
      <c r="U1312" s="132"/>
      <c r="V1312" s="132"/>
      <c r="W1312" s="132"/>
      <c r="X1312" s="132"/>
    </row>
    <row r="1313" spans="1:24" x14ac:dyDescent="0.2">
      <c r="A1313" s="132"/>
      <c r="B1313" s="133"/>
      <c r="C1313" s="76"/>
      <c r="D1313" s="132"/>
      <c r="E1313" s="132"/>
      <c r="F1313" s="132"/>
      <c r="G1313" s="132"/>
      <c r="H1313" s="132"/>
      <c r="I1313" s="132"/>
      <c r="J1313" s="132"/>
      <c r="K1313" s="132"/>
      <c r="L1313" s="132"/>
      <c r="M1313" s="132"/>
      <c r="N1313" s="132"/>
      <c r="O1313" s="132"/>
      <c r="P1313" s="132"/>
      <c r="Q1313" s="132"/>
      <c r="R1313" s="132"/>
      <c r="S1313" s="132"/>
      <c r="T1313" s="132"/>
      <c r="U1313" s="132"/>
      <c r="V1313" s="132"/>
      <c r="W1313" s="132"/>
      <c r="X1313" s="132"/>
    </row>
    <row r="1314" spans="1:24" x14ac:dyDescent="0.2">
      <c r="A1314" s="132"/>
      <c r="B1314" s="133"/>
      <c r="C1314" s="76"/>
      <c r="D1314" s="132"/>
      <c r="E1314" s="132"/>
      <c r="F1314" s="132"/>
      <c r="G1314" s="132"/>
      <c r="H1314" s="132"/>
      <c r="I1314" s="132"/>
      <c r="J1314" s="132"/>
      <c r="K1314" s="132"/>
      <c r="L1314" s="132"/>
      <c r="M1314" s="132"/>
      <c r="N1314" s="132"/>
      <c r="O1314" s="132"/>
      <c r="P1314" s="132"/>
      <c r="Q1314" s="132"/>
      <c r="R1314" s="132"/>
      <c r="S1314" s="132"/>
      <c r="T1314" s="132"/>
      <c r="U1314" s="132"/>
      <c r="V1314" s="132"/>
      <c r="W1314" s="132"/>
      <c r="X1314" s="132"/>
    </row>
    <row r="1315" spans="1:24" x14ac:dyDescent="0.2">
      <c r="A1315" s="132"/>
      <c r="B1315" s="133"/>
      <c r="C1315" s="76"/>
      <c r="D1315" s="132"/>
      <c r="E1315" s="132"/>
      <c r="F1315" s="132"/>
      <c r="G1315" s="132"/>
      <c r="H1315" s="132"/>
      <c r="I1315" s="132"/>
      <c r="J1315" s="132"/>
      <c r="K1315" s="132"/>
      <c r="L1315" s="132"/>
      <c r="M1315" s="132"/>
      <c r="N1315" s="132"/>
      <c r="O1315" s="132"/>
      <c r="P1315" s="132"/>
      <c r="Q1315" s="132"/>
      <c r="R1315" s="132"/>
      <c r="S1315" s="132"/>
      <c r="T1315" s="132"/>
      <c r="U1315" s="132"/>
      <c r="V1315" s="132"/>
      <c r="W1315" s="132"/>
      <c r="X1315" s="132"/>
    </row>
    <row r="1316" spans="1:24" x14ac:dyDescent="0.2">
      <c r="A1316" s="132"/>
      <c r="B1316" s="133"/>
      <c r="C1316" s="76"/>
      <c r="D1316" s="132"/>
      <c r="E1316" s="132"/>
      <c r="F1316" s="132"/>
      <c r="G1316" s="132"/>
      <c r="H1316" s="132"/>
      <c r="I1316" s="132"/>
      <c r="J1316" s="132"/>
      <c r="K1316" s="132"/>
      <c r="L1316" s="132"/>
      <c r="M1316" s="132"/>
      <c r="N1316" s="132"/>
      <c r="O1316" s="132"/>
      <c r="P1316" s="132"/>
      <c r="Q1316" s="132"/>
      <c r="R1316" s="132"/>
      <c r="S1316" s="132"/>
      <c r="T1316" s="132"/>
      <c r="U1316" s="132"/>
      <c r="V1316" s="132"/>
      <c r="W1316" s="132"/>
      <c r="X1316" s="132"/>
    </row>
    <row r="1317" spans="1:24" x14ac:dyDescent="0.2">
      <c r="A1317" s="132"/>
      <c r="B1317" s="133"/>
      <c r="C1317" s="76"/>
      <c r="D1317" s="132"/>
      <c r="E1317" s="132"/>
      <c r="F1317" s="132"/>
      <c r="G1317" s="132"/>
      <c r="H1317" s="132"/>
      <c r="I1317" s="132"/>
      <c r="J1317" s="132"/>
      <c r="K1317" s="132"/>
      <c r="L1317" s="132"/>
      <c r="M1317" s="132"/>
      <c r="N1317" s="132"/>
      <c r="O1317" s="132"/>
      <c r="P1317" s="132"/>
      <c r="Q1317" s="132"/>
      <c r="R1317" s="132"/>
      <c r="S1317" s="132"/>
      <c r="T1317" s="132"/>
      <c r="U1317" s="132"/>
      <c r="V1317" s="132"/>
      <c r="W1317" s="132"/>
      <c r="X1317" s="132"/>
    </row>
    <row r="1318" spans="1:24" x14ac:dyDescent="0.2">
      <c r="A1318" s="132"/>
      <c r="B1318" s="133"/>
      <c r="C1318" s="76"/>
      <c r="D1318" s="132"/>
      <c r="E1318" s="132"/>
      <c r="F1318" s="132"/>
      <c r="G1318" s="132"/>
      <c r="H1318" s="132"/>
      <c r="I1318" s="132"/>
      <c r="J1318" s="132"/>
      <c r="K1318" s="132"/>
      <c r="L1318" s="132"/>
      <c r="M1318" s="132"/>
      <c r="N1318" s="132"/>
      <c r="O1318" s="132"/>
      <c r="P1318" s="132"/>
      <c r="Q1318" s="132"/>
      <c r="R1318" s="132"/>
      <c r="S1318" s="132"/>
      <c r="T1318" s="132"/>
      <c r="U1318" s="132"/>
      <c r="V1318" s="132"/>
      <c r="W1318" s="132"/>
      <c r="X1318" s="132"/>
    </row>
    <row r="1319" spans="1:24" x14ac:dyDescent="0.2">
      <c r="A1319" s="132"/>
      <c r="B1319" s="133"/>
      <c r="C1319" s="76"/>
      <c r="D1319" s="132"/>
      <c r="E1319" s="132"/>
      <c r="F1319" s="132"/>
      <c r="G1319" s="132"/>
      <c r="H1319" s="132"/>
      <c r="I1319" s="132"/>
      <c r="J1319" s="132"/>
      <c r="K1319" s="132"/>
      <c r="L1319" s="132"/>
      <c r="M1319" s="132"/>
      <c r="N1319" s="132"/>
      <c r="O1319" s="132"/>
      <c r="P1319" s="132"/>
      <c r="Q1319" s="132"/>
      <c r="R1319" s="132"/>
      <c r="S1319" s="132"/>
      <c r="T1319" s="132"/>
      <c r="U1319" s="132"/>
      <c r="V1319" s="132"/>
      <c r="W1319" s="132"/>
      <c r="X1319" s="132"/>
    </row>
    <row r="1320" spans="1:24" x14ac:dyDescent="0.2">
      <c r="A1320" s="132"/>
      <c r="B1320" s="133"/>
      <c r="C1320" s="76"/>
      <c r="D1320" s="132"/>
      <c r="E1320" s="132"/>
      <c r="F1320" s="132"/>
      <c r="G1320" s="132"/>
      <c r="H1320" s="132"/>
      <c r="I1320" s="132"/>
      <c r="J1320" s="132"/>
      <c r="K1320" s="132"/>
      <c r="L1320" s="132"/>
      <c r="M1320" s="132"/>
      <c r="N1320" s="132"/>
      <c r="O1320" s="132"/>
      <c r="P1320" s="132"/>
      <c r="Q1320" s="132"/>
      <c r="R1320" s="132"/>
      <c r="S1320" s="132"/>
      <c r="T1320" s="132"/>
      <c r="U1320" s="132"/>
      <c r="V1320" s="132"/>
      <c r="W1320" s="132"/>
      <c r="X1320" s="132"/>
    </row>
    <row r="1321" spans="1:24" x14ac:dyDescent="0.2">
      <c r="A1321" s="132"/>
      <c r="B1321" s="133"/>
      <c r="C1321" s="76"/>
      <c r="D1321" s="132"/>
      <c r="E1321" s="132"/>
      <c r="F1321" s="132"/>
      <c r="G1321" s="132"/>
      <c r="H1321" s="132"/>
      <c r="I1321" s="132"/>
      <c r="J1321" s="132"/>
      <c r="K1321" s="132"/>
      <c r="L1321" s="132"/>
      <c r="M1321" s="132"/>
      <c r="N1321" s="132"/>
      <c r="O1321" s="132"/>
      <c r="P1321" s="132"/>
      <c r="Q1321" s="132"/>
      <c r="R1321" s="132"/>
      <c r="S1321" s="132"/>
      <c r="T1321" s="132"/>
      <c r="U1321" s="132"/>
      <c r="V1321" s="132"/>
      <c r="W1321" s="132"/>
      <c r="X1321" s="132"/>
    </row>
    <row r="1322" spans="1:24" x14ac:dyDescent="0.2">
      <c r="A1322" s="132"/>
      <c r="B1322" s="133"/>
      <c r="C1322" s="76"/>
      <c r="D1322" s="132"/>
      <c r="E1322" s="132"/>
      <c r="F1322" s="132"/>
      <c r="G1322" s="132"/>
      <c r="H1322" s="132"/>
      <c r="I1322" s="132"/>
      <c r="J1322" s="132"/>
      <c r="K1322" s="132"/>
      <c r="L1322" s="132"/>
      <c r="M1322" s="132"/>
      <c r="N1322" s="132"/>
      <c r="O1322" s="132"/>
      <c r="P1322" s="132"/>
      <c r="Q1322" s="132"/>
      <c r="R1322" s="132"/>
      <c r="S1322" s="132"/>
      <c r="T1322" s="132"/>
      <c r="U1322" s="132"/>
      <c r="V1322" s="132"/>
      <c r="W1322" s="132"/>
      <c r="X1322" s="132"/>
    </row>
    <row r="1323" spans="1:24" x14ac:dyDescent="0.2">
      <c r="A1323" s="132"/>
      <c r="B1323" s="133"/>
      <c r="C1323" s="76"/>
      <c r="D1323" s="132"/>
      <c r="E1323" s="132"/>
      <c r="F1323" s="132"/>
      <c r="G1323" s="132"/>
      <c r="H1323" s="132"/>
      <c r="I1323" s="132"/>
      <c r="J1323" s="132"/>
      <c r="K1323" s="132"/>
      <c r="L1323" s="132"/>
      <c r="M1323" s="132"/>
      <c r="N1323" s="132"/>
      <c r="O1323" s="132"/>
      <c r="P1323" s="132"/>
      <c r="Q1323" s="132"/>
      <c r="R1323" s="132"/>
      <c r="S1323" s="132"/>
      <c r="T1323" s="132"/>
      <c r="U1323" s="132"/>
      <c r="V1323" s="132"/>
      <c r="W1323" s="132"/>
      <c r="X1323" s="132"/>
    </row>
    <row r="1324" spans="1:24" x14ac:dyDescent="0.2">
      <c r="A1324" s="132"/>
      <c r="B1324" s="133"/>
      <c r="C1324" s="76"/>
      <c r="D1324" s="132"/>
      <c r="E1324" s="132"/>
      <c r="F1324" s="132"/>
      <c r="G1324" s="132"/>
      <c r="H1324" s="132"/>
      <c r="I1324" s="132"/>
      <c r="J1324" s="132"/>
      <c r="K1324" s="132"/>
      <c r="L1324" s="132"/>
      <c r="M1324" s="132"/>
      <c r="N1324" s="132"/>
      <c r="O1324" s="132"/>
      <c r="P1324" s="132"/>
      <c r="Q1324" s="132"/>
      <c r="R1324" s="132"/>
      <c r="S1324" s="132"/>
      <c r="T1324" s="132"/>
      <c r="U1324" s="132"/>
      <c r="V1324" s="132"/>
      <c r="W1324" s="132"/>
      <c r="X1324" s="132"/>
    </row>
    <row r="1325" spans="1:24" x14ac:dyDescent="0.2">
      <c r="A1325" s="132"/>
      <c r="B1325" s="133"/>
      <c r="C1325" s="76"/>
      <c r="D1325" s="132"/>
      <c r="E1325" s="132"/>
      <c r="F1325" s="132"/>
      <c r="G1325" s="132"/>
      <c r="H1325" s="132"/>
      <c r="I1325" s="132"/>
      <c r="J1325" s="132"/>
      <c r="K1325" s="132"/>
      <c r="L1325" s="132"/>
      <c r="M1325" s="132"/>
      <c r="N1325" s="132"/>
      <c r="O1325" s="132"/>
      <c r="P1325" s="132"/>
      <c r="Q1325" s="132"/>
      <c r="R1325" s="132"/>
      <c r="S1325" s="132"/>
      <c r="T1325" s="132"/>
      <c r="U1325" s="132"/>
      <c r="V1325" s="132"/>
      <c r="W1325" s="132"/>
      <c r="X1325" s="132"/>
    </row>
    <row r="1326" spans="1:24" x14ac:dyDescent="0.2">
      <c r="A1326" s="132"/>
      <c r="B1326" s="133"/>
      <c r="C1326" s="76"/>
      <c r="D1326" s="132"/>
      <c r="E1326" s="132"/>
      <c r="F1326" s="132"/>
      <c r="G1326" s="132"/>
      <c r="H1326" s="132"/>
      <c r="I1326" s="132"/>
      <c r="J1326" s="132"/>
      <c r="K1326" s="132"/>
      <c r="L1326" s="132"/>
      <c r="M1326" s="132"/>
      <c r="N1326" s="132"/>
      <c r="O1326" s="132"/>
      <c r="P1326" s="132"/>
      <c r="Q1326" s="132"/>
      <c r="R1326" s="132"/>
      <c r="S1326" s="132"/>
      <c r="T1326" s="132"/>
      <c r="U1326" s="132"/>
      <c r="V1326" s="132"/>
      <c r="W1326" s="132"/>
      <c r="X1326" s="132"/>
    </row>
    <row r="1327" spans="1:24" x14ac:dyDescent="0.2">
      <c r="A1327" s="132"/>
      <c r="B1327" s="133"/>
      <c r="C1327" s="76"/>
      <c r="D1327" s="132"/>
      <c r="E1327" s="132"/>
      <c r="F1327" s="132"/>
      <c r="G1327" s="132"/>
      <c r="H1327" s="132"/>
      <c r="I1327" s="132"/>
      <c r="J1327" s="132"/>
      <c r="K1327" s="132"/>
      <c r="L1327" s="132"/>
      <c r="M1327" s="132"/>
      <c r="N1327" s="132"/>
      <c r="O1327" s="132"/>
      <c r="P1327" s="132"/>
      <c r="Q1327" s="132"/>
      <c r="R1327" s="132"/>
      <c r="S1327" s="132"/>
      <c r="T1327" s="132"/>
      <c r="U1327" s="132"/>
      <c r="V1327" s="132"/>
      <c r="W1327" s="132"/>
      <c r="X1327" s="132"/>
    </row>
    <row r="1328" spans="1:24" x14ac:dyDescent="0.2">
      <c r="A1328" s="132"/>
      <c r="B1328" s="133"/>
      <c r="C1328" s="76"/>
      <c r="D1328" s="132"/>
      <c r="E1328" s="132"/>
      <c r="F1328" s="132"/>
      <c r="G1328" s="132"/>
      <c r="H1328" s="132"/>
      <c r="I1328" s="132"/>
      <c r="J1328" s="132"/>
      <c r="K1328" s="132"/>
      <c r="L1328" s="132"/>
      <c r="M1328" s="132"/>
      <c r="N1328" s="132"/>
      <c r="O1328" s="132"/>
      <c r="P1328" s="132"/>
      <c r="Q1328" s="132"/>
      <c r="R1328" s="132"/>
      <c r="S1328" s="132"/>
      <c r="T1328" s="132"/>
      <c r="U1328" s="132"/>
      <c r="V1328" s="132"/>
      <c r="W1328" s="132"/>
      <c r="X1328" s="132"/>
    </row>
    <row r="1329" spans="1:24" x14ac:dyDescent="0.2">
      <c r="A1329" s="132"/>
      <c r="B1329" s="133"/>
      <c r="C1329" s="76"/>
      <c r="D1329" s="132"/>
      <c r="E1329" s="132"/>
      <c r="F1329" s="132"/>
      <c r="G1329" s="132"/>
      <c r="H1329" s="132"/>
      <c r="I1329" s="132"/>
      <c r="J1329" s="132"/>
      <c r="K1329" s="132"/>
      <c r="L1329" s="132"/>
      <c r="M1329" s="132"/>
      <c r="N1329" s="132"/>
      <c r="O1329" s="132"/>
      <c r="P1329" s="132"/>
      <c r="Q1329" s="132"/>
      <c r="R1329" s="132"/>
      <c r="S1329" s="132"/>
      <c r="T1329" s="132"/>
      <c r="U1329" s="132"/>
      <c r="V1329" s="132"/>
      <c r="W1329" s="132"/>
      <c r="X1329" s="132"/>
    </row>
    <row r="1330" spans="1:24" x14ac:dyDescent="0.2">
      <c r="A1330" s="132"/>
      <c r="B1330" s="133"/>
      <c r="C1330" s="76"/>
      <c r="D1330" s="132"/>
      <c r="E1330" s="132"/>
      <c r="F1330" s="132"/>
      <c r="G1330" s="132"/>
      <c r="H1330" s="132"/>
      <c r="I1330" s="132"/>
      <c r="J1330" s="132"/>
      <c r="K1330" s="132"/>
      <c r="L1330" s="132"/>
      <c r="M1330" s="132"/>
      <c r="N1330" s="132"/>
      <c r="O1330" s="132"/>
      <c r="P1330" s="132"/>
      <c r="Q1330" s="132"/>
      <c r="R1330" s="132"/>
      <c r="S1330" s="132"/>
      <c r="T1330" s="132"/>
      <c r="U1330" s="132"/>
      <c r="V1330" s="132"/>
      <c r="W1330" s="132"/>
      <c r="X1330" s="132"/>
    </row>
    <row r="1331" spans="1:24" x14ac:dyDescent="0.2">
      <c r="A1331" s="132"/>
      <c r="B1331" s="133"/>
      <c r="C1331" s="76"/>
      <c r="D1331" s="132"/>
      <c r="E1331" s="132"/>
      <c r="F1331" s="132"/>
      <c r="G1331" s="132"/>
      <c r="H1331" s="132"/>
      <c r="I1331" s="132"/>
      <c r="J1331" s="132"/>
      <c r="K1331" s="132"/>
      <c r="L1331" s="132"/>
      <c r="M1331" s="132"/>
      <c r="N1331" s="132"/>
      <c r="O1331" s="132"/>
      <c r="P1331" s="132"/>
      <c r="Q1331" s="132"/>
      <c r="R1331" s="132"/>
      <c r="S1331" s="132"/>
      <c r="T1331" s="132"/>
      <c r="U1331" s="132"/>
      <c r="V1331" s="132"/>
      <c r="W1331" s="132"/>
      <c r="X1331" s="132"/>
    </row>
    <row r="1332" spans="1:24" x14ac:dyDescent="0.2">
      <c r="A1332" s="132"/>
      <c r="B1332" s="133"/>
      <c r="C1332" s="76"/>
      <c r="D1332" s="132"/>
      <c r="E1332" s="132"/>
      <c r="F1332" s="132"/>
      <c r="G1332" s="132"/>
      <c r="H1332" s="132"/>
      <c r="I1332" s="132"/>
      <c r="J1332" s="132"/>
      <c r="K1332" s="132"/>
      <c r="L1332" s="132"/>
      <c r="M1332" s="132"/>
      <c r="N1332" s="132"/>
      <c r="O1332" s="132"/>
      <c r="P1332" s="132"/>
      <c r="Q1332" s="132"/>
      <c r="R1332" s="132"/>
      <c r="S1332" s="132"/>
      <c r="T1332" s="132"/>
      <c r="U1332" s="132"/>
      <c r="V1332" s="132"/>
      <c r="W1332" s="132"/>
      <c r="X1332" s="132"/>
    </row>
    <row r="1333" spans="1:24" x14ac:dyDescent="0.2">
      <c r="A1333" s="132"/>
      <c r="B1333" s="133"/>
      <c r="C1333" s="76"/>
      <c r="D1333" s="132"/>
      <c r="E1333" s="132"/>
      <c r="F1333" s="132"/>
      <c r="G1333" s="132"/>
      <c r="H1333" s="132"/>
      <c r="I1333" s="132"/>
      <c r="J1333" s="132"/>
      <c r="K1333" s="132"/>
      <c r="L1333" s="132"/>
      <c r="M1333" s="132"/>
      <c r="N1333" s="132"/>
      <c r="O1333" s="132"/>
      <c r="P1333" s="132"/>
      <c r="Q1333" s="132"/>
      <c r="R1333" s="132"/>
      <c r="S1333" s="132"/>
      <c r="T1333" s="132"/>
      <c r="U1333" s="132"/>
      <c r="V1333" s="132"/>
      <c r="W1333" s="132"/>
      <c r="X1333" s="132"/>
    </row>
    <row r="1334" spans="1:24" x14ac:dyDescent="0.2">
      <c r="A1334" s="132"/>
      <c r="B1334" s="133"/>
      <c r="C1334" s="76"/>
      <c r="D1334" s="132"/>
      <c r="E1334" s="132"/>
      <c r="F1334" s="132"/>
      <c r="G1334" s="132"/>
      <c r="H1334" s="132"/>
      <c r="I1334" s="132"/>
      <c r="J1334" s="132"/>
      <c r="K1334" s="132"/>
      <c r="L1334" s="132"/>
      <c r="M1334" s="132"/>
      <c r="N1334" s="132"/>
      <c r="O1334" s="132"/>
      <c r="P1334" s="132"/>
      <c r="Q1334" s="132"/>
      <c r="R1334" s="132"/>
      <c r="S1334" s="132"/>
      <c r="T1334" s="132"/>
      <c r="U1334" s="132"/>
      <c r="V1334" s="132"/>
      <c r="W1334" s="132"/>
      <c r="X1334" s="132"/>
    </row>
    <row r="1335" spans="1:24" x14ac:dyDescent="0.2">
      <c r="A1335" s="132"/>
      <c r="B1335" s="133"/>
      <c r="C1335" s="76"/>
      <c r="D1335" s="132"/>
      <c r="E1335" s="132"/>
      <c r="F1335" s="132"/>
      <c r="G1335" s="132"/>
      <c r="H1335" s="132"/>
      <c r="I1335" s="132"/>
      <c r="J1335" s="132"/>
      <c r="K1335" s="132"/>
      <c r="L1335" s="132"/>
      <c r="M1335" s="132"/>
      <c r="N1335" s="132"/>
      <c r="O1335" s="132"/>
      <c r="P1335" s="132"/>
      <c r="Q1335" s="132"/>
      <c r="R1335" s="132"/>
      <c r="S1335" s="132"/>
      <c r="T1335" s="132"/>
      <c r="U1335" s="132"/>
      <c r="V1335" s="132"/>
      <c r="W1335" s="132"/>
      <c r="X1335" s="132"/>
    </row>
    <row r="1336" spans="1:24" x14ac:dyDescent="0.2">
      <c r="A1336" s="132"/>
      <c r="B1336" s="133"/>
      <c r="C1336" s="76"/>
      <c r="D1336" s="132"/>
      <c r="E1336" s="132"/>
      <c r="F1336" s="132"/>
      <c r="G1336" s="132"/>
      <c r="H1336" s="132"/>
      <c r="I1336" s="132"/>
      <c r="J1336" s="132"/>
      <c r="K1336" s="132"/>
      <c r="L1336" s="132"/>
      <c r="M1336" s="132"/>
      <c r="N1336" s="132"/>
      <c r="O1336" s="132"/>
      <c r="P1336" s="132"/>
      <c r="Q1336" s="132"/>
      <c r="R1336" s="132"/>
      <c r="S1336" s="132"/>
      <c r="T1336" s="132"/>
      <c r="U1336" s="132"/>
      <c r="V1336" s="132"/>
      <c r="W1336" s="132"/>
      <c r="X1336" s="132"/>
    </row>
    <row r="1337" spans="1:24" x14ac:dyDescent="0.2">
      <c r="A1337" s="132"/>
      <c r="B1337" s="133"/>
      <c r="C1337" s="76"/>
      <c r="D1337" s="132"/>
      <c r="E1337" s="132"/>
      <c r="F1337" s="132"/>
      <c r="G1337" s="132"/>
      <c r="H1337" s="132"/>
      <c r="I1337" s="132"/>
      <c r="J1337" s="132"/>
      <c r="K1337" s="132"/>
      <c r="L1337" s="132"/>
      <c r="M1337" s="132"/>
      <c r="N1337" s="132"/>
      <c r="O1337" s="132"/>
      <c r="P1337" s="132"/>
      <c r="Q1337" s="132"/>
      <c r="R1337" s="132"/>
      <c r="S1337" s="132"/>
      <c r="T1337" s="132"/>
      <c r="U1337" s="132"/>
      <c r="V1337" s="132"/>
      <c r="W1337" s="132"/>
      <c r="X1337" s="132"/>
    </row>
    <row r="1338" spans="1:24" x14ac:dyDescent="0.2">
      <c r="A1338" s="132"/>
      <c r="B1338" s="133"/>
      <c r="C1338" s="76"/>
      <c r="D1338" s="132"/>
      <c r="E1338" s="132"/>
      <c r="F1338" s="132"/>
      <c r="G1338" s="132"/>
      <c r="H1338" s="132"/>
      <c r="I1338" s="132"/>
      <c r="J1338" s="132"/>
      <c r="K1338" s="132"/>
      <c r="L1338" s="132"/>
      <c r="M1338" s="132"/>
      <c r="N1338" s="132"/>
      <c r="O1338" s="132"/>
      <c r="P1338" s="132"/>
      <c r="Q1338" s="132"/>
      <c r="R1338" s="132"/>
      <c r="S1338" s="132"/>
      <c r="T1338" s="132"/>
      <c r="U1338" s="132"/>
      <c r="V1338" s="132"/>
      <c r="W1338" s="132"/>
      <c r="X1338" s="132"/>
    </row>
    <row r="1339" spans="1:24" x14ac:dyDescent="0.2">
      <c r="A1339" s="132"/>
      <c r="B1339" s="133"/>
      <c r="C1339" s="76"/>
      <c r="D1339" s="132"/>
      <c r="E1339" s="132"/>
      <c r="F1339" s="132"/>
      <c r="G1339" s="132"/>
      <c r="H1339" s="132"/>
      <c r="I1339" s="132"/>
      <c r="J1339" s="132"/>
      <c r="K1339" s="132"/>
      <c r="L1339" s="132"/>
      <c r="M1339" s="132"/>
      <c r="N1339" s="132"/>
      <c r="O1339" s="132"/>
      <c r="P1339" s="132"/>
      <c r="Q1339" s="132"/>
      <c r="R1339" s="132"/>
      <c r="S1339" s="132"/>
      <c r="T1339" s="132"/>
      <c r="U1339" s="132"/>
      <c r="V1339" s="132"/>
      <c r="W1339" s="132"/>
      <c r="X1339" s="132"/>
    </row>
    <row r="1340" spans="1:24" x14ac:dyDescent="0.2">
      <c r="A1340" s="132"/>
      <c r="B1340" s="133"/>
      <c r="C1340" s="76"/>
      <c r="D1340" s="132"/>
      <c r="E1340" s="132"/>
      <c r="F1340" s="132"/>
      <c r="G1340" s="132"/>
      <c r="H1340" s="132"/>
      <c r="I1340" s="132"/>
      <c r="J1340" s="132"/>
      <c r="K1340" s="132"/>
      <c r="L1340" s="132"/>
      <c r="M1340" s="132"/>
      <c r="N1340" s="132"/>
      <c r="O1340" s="132"/>
      <c r="P1340" s="132"/>
      <c r="Q1340" s="132"/>
      <c r="R1340" s="132"/>
      <c r="S1340" s="132"/>
      <c r="T1340" s="132"/>
      <c r="U1340" s="132"/>
      <c r="V1340" s="132"/>
      <c r="W1340" s="132"/>
      <c r="X1340" s="132"/>
    </row>
    <row r="1341" spans="1:24" x14ac:dyDescent="0.2">
      <c r="A1341" s="132"/>
      <c r="B1341" s="133"/>
      <c r="C1341" s="76"/>
      <c r="D1341" s="132"/>
      <c r="E1341" s="132"/>
      <c r="F1341" s="132"/>
      <c r="G1341" s="132"/>
      <c r="H1341" s="132"/>
      <c r="I1341" s="132"/>
      <c r="J1341" s="132"/>
      <c r="K1341" s="132"/>
      <c r="L1341" s="132"/>
      <c r="M1341" s="132"/>
      <c r="N1341" s="132"/>
      <c r="O1341" s="132"/>
      <c r="P1341" s="132"/>
      <c r="Q1341" s="132"/>
      <c r="R1341" s="132"/>
      <c r="S1341" s="132"/>
      <c r="T1341" s="132"/>
      <c r="U1341" s="132"/>
      <c r="V1341" s="132"/>
      <c r="W1341" s="132"/>
      <c r="X1341" s="132"/>
    </row>
    <row r="1342" spans="1:24" x14ac:dyDescent="0.2">
      <c r="A1342" s="132"/>
      <c r="B1342" s="133"/>
      <c r="C1342" s="76"/>
      <c r="D1342" s="132"/>
      <c r="E1342" s="132"/>
      <c r="F1342" s="132"/>
      <c r="G1342" s="132"/>
      <c r="H1342" s="132"/>
      <c r="I1342" s="132"/>
      <c r="J1342" s="132"/>
      <c r="K1342" s="132"/>
      <c r="L1342" s="132"/>
      <c r="M1342" s="132"/>
      <c r="N1342" s="132"/>
      <c r="O1342" s="132"/>
      <c r="P1342" s="132"/>
      <c r="Q1342" s="132"/>
      <c r="R1342" s="132"/>
      <c r="S1342" s="132"/>
      <c r="T1342" s="132"/>
      <c r="U1342" s="132"/>
      <c r="V1342" s="132"/>
      <c r="W1342" s="132"/>
      <c r="X1342" s="132"/>
    </row>
    <row r="1343" spans="1:24" x14ac:dyDescent="0.2">
      <c r="A1343" s="132"/>
      <c r="B1343" s="133"/>
      <c r="C1343" s="76"/>
      <c r="D1343" s="132"/>
      <c r="E1343" s="132"/>
      <c r="F1343" s="132"/>
      <c r="G1343" s="132"/>
      <c r="H1343" s="132"/>
      <c r="I1343" s="132"/>
      <c r="J1343" s="132"/>
      <c r="K1343" s="132"/>
      <c r="L1343" s="132"/>
      <c r="M1343" s="132"/>
      <c r="N1343" s="132"/>
      <c r="O1343" s="132"/>
      <c r="P1343" s="132"/>
      <c r="Q1343" s="132"/>
      <c r="R1343" s="132"/>
      <c r="S1343" s="132"/>
      <c r="T1343" s="132"/>
      <c r="U1343" s="132"/>
      <c r="V1343" s="132"/>
      <c r="W1343" s="132"/>
      <c r="X1343" s="132"/>
    </row>
    <row r="1344" spans="1:24" x14ac:dyDescent="0.2">
      <c r="A1344" s="132"/>
      <c r="B1344" s="133"/>
      <c r="C1344" s="76"/>
      <c r="D1344" s="132"/>
      <c r="E1344" s="132"/>
      <c r="F1344" s="132"/>
      <c r="G1344" s="132"/>
      <c r="H1344" s="132"/>
      <c r="I1344" s="132"/>
      <c r="J1344" s="132"/>
      <c r="K1344" s="132"/>
      <c r="L1344" s="132"/>
      <c r="M1344" s="132"/>
      <c r="N1344" s="132"/>
      <c r="O1344" s="132"/>
      <c r="P1344" s="132"/>
      <c r="Q1344" s="132"/>
      <c r="R1344" s="132"/>
      <c r="S1344" s="132"/>
      <c r="T1344" s="132"/>
      <c r="U1344" s="132"/>
      <c r="V1344" s="132"/>
      <c r="W1344" s="132"/>
      <c r="X1344" s="132"/>
    </row>
    <row r="1345" spans="1:24" x14ac:dyDescent="0.2">
      <c r="A1345" s="132"/>
      <c r="B1345" s="133"/>
      <c r="C1345" s="76"/>
      <c r="D1345" s="132"/>
      <c r="E1345" s="132"/>
      <c r="F1345" s="132"/>
      <c r="G1345" s="132"/>
      <c r="H1345" s="132"/>
      <c r="I1345" s="132"/>
      <c r="J1345" s="132"/>
      <c r="K1345" s="132"/>
      <c r="L1345" s="132"/>
      <c r="M1345" s="132"/>
      <c r="N1345" s="132"/>
      <c r="O1345" s="132"/>
      <c r="P1345" s="132"/>
      <c r="Q1345" s="132"/>
      <c r="R1345" s="132"/>
      <c r="S1345" s="132"/>
      <c r="T1345" s="132"/>
      <c r="U1345" s="132"/>
      <c r="V1345" s="132"/>
      <c r="W1345" s="132"/>
      <c r="X1345" s="132"/>
    </row>
    <row r="1346" spans="1:24" x14ac:dyDescent="0.2">
      <c r="A1346" s="132"/>
      <c r="B1346" s="133"/>
      <c r="C1346" s="76"/>
      <c r="D1346" s="132"/>
      <c r="E1346" s="132"/>
      <c r="F1346" s="132"/>
      <c r="G1346" s="132"/>
      <c r="H1346" s="132"/>
      <c r="I1346" s="132"/>
      <c r="J1346" s="132"/>
      <c r="K1346" s="132"/>
      <c r="L1346" s="132"/>
      <c r="M1346" s="132"/>
      <c r="N1346" s="132"/>
      <c r="O1346" s="132"/>
      <c r="P1346" s="132"/>
      <c r="Q1346" s="132"/>
      <c r="R1346" s="132"/>
      <c r="S1346" s="132"/>
      <c r="T1346" s="132"/>
      <c r="U1346" s="132"/>
      <c r="V1346" s="132"/>
      <c r="W1346" s="132"/>
      <c r="X1346" s="132"/>
    </row>
    <row r="1347" spans="1:24" x14ac:dyDescent="0.2">
      <c r="A1347" s="132"/>
      <c r="B1347" s="133"/>
      <c r="C1347" s="76"/>
      <c r="D1347" s="132"/>
      <c r="E1347" s="132"/>
      <c r="F1347" s="132"/>
      <c r="G1347" s="132"/>
      <c r="H1347" s="132"/>
      <c r="I1347" s="132"/>
      <c r="J1347" s="132"/>
      <c r="K1347" s="132"/>
      <c r="L1347" s="132"/>
      <c r="M1347" s="132"/>
      <c r="N1347" s="132"/>
      <c r="O1347" s="132"/>
      <c r="P1347" s="132"/>
      <c r="Q1347" s="132"/>
      <c r="R1347" s="132"/>
      <c r="S1347" s="132"/>
      <c r="T1347" s="132"/>
      <c r="U1347" s="132"/>
      <c r="V1347" s="132"/>
      <c r="W1347" s="132"/>
      <c r="X1347" s="132"/>
    </row>
    <row r="1348" spans="1:24" x14ac:dyDescent="0.2">
      <c r="A1348" s="132"/>
      <c r="B1348" s="133"/>
      <c r="C1348" s="76"/>
      <c r="D1348" s="132"/>
      <c r="E1348" s="132"/>
      <c r="F1348" s="132"/>
      <c r="G1348" s="132"/>
      <c r="H1348" s="132"/>
      <c r="I1348" s="132"/>
      <c r="J1348" s="132"/>
      <c r="K1348" s="132"/>
      <c r="L1348" s="132"/>
      <c r="M1348" s="132"/>
      <c r="N1348" s="132"/>
      <c r="O1348" s="132"/>
      <c r="P1348" s="132"/>
      <c r="Q1348" s="132"/>
      <c r="R1348" s="132"/>
      <c r="S1348" s="132"/>
      <c r="T1348" s="132"/>
      <c r="U1348" s="132"/>
      <c r="V1348" s="132"/>
      <c r="W1348" s="132"/>
      <c r="X1348" s="132"/>
    </row>
    <row r="1349" spans="1:24" x14ac:dyDescent="0.2">
      <c r="A1349" s="132"/>
      <c r="B1349" s="133"/>
      <c r="C1349" s="76"/>
      <c r="D1349" s="132"/>
      <c r="E1349" s="132"/>
      <c r="F1349" s="132"/>
      <c r="G1349" s="132"/>
      <c r="H1349" s="132"/>
      <c r="I1349" s="132"/>
      <c r="J1349" s="132"/>
      <c r="K1349" s="132"/>
      <c r="L1349" s="132"/>
      <c r="M1349" s="132"/>
      <c r="N1349" s="132"/>
      <c r="O1349" s="132"/>
      <c r="P1349" s="132"/>
      <c r="Q1349" s="132"/>
      <c r="R1349" s="132"/>
      <c r="S1349" s="132"/>
      <c r="T1349" s="132"/>
      <c r="U1349" s="132"/>
      <c r="V1349" s="132"/>
      <c r="W1349" s="132"/>
      <c r="X1349" s="132"/>
    </row>
    <row r="1350" spans="1:24" x14ac:dyDescent="0.2">
      <c r="A1350" s="132"/>
      <c r="B1350" s="133"/>
      <c r="C1350" s="76"/>
      <c r="D1350" s="132"/>
      <c r="E1350" s="132"/>
      <c r="F1350" s="132"/>
      <c r="G1350" s="132"/>
      <c r="H1350" s="132"/>
      <c r="I1350" s="132"/>
      <c r="J1350" s="132"/>
      <c r="K1350" s="132"/>
      <c r="L1350" s="132"/>
      <c r="M1350" s="132"/>
      <c r="N1350" s="132"/>
      <c r="O1350" s="132"/>
      <c r="P1350" s="132"/>
      <c r="Q1350" s="132"/>
      <c r="R1350" s="132"/>
      <c r="S1350" s="132"/>
      <c r="T1350" s="132"/>
      <c r="U1350" s="132"/>
      <c r="V1350" s="132"/>
      <c r="W1350" s="132"/>
      <c r="X1350" s="132"/>
    </row>
    <row r="1351" spans="1:24" x14ac:dyDescent="0.2">
      <c r="A1351" s="132"/>
      <c r="B1351" s="133"/>
      <c r="C1351" s="76"/>
      <c r="D1351" s="132"/>
      <c r="E1351" s="132"/>
      <c r="F1351" s="132"/>
      <c r="G1351" s="132"/>
      <c r="H1351" s="132"/>
      <c r="I1351" s="132"/>
      <c r="J1351" s="132"/>
      <c r="K1351" s="132"/>
      <c r="L1351" s="132"/>
      <c r="M1351" s="132"/>
      <c r="N1351" s="132"/>
      <c r="O1351" s="132"/>
      <c r="P1351" s="132"/>
      <c r="Q1351" s="132"/>
      <c r="R1351" s="132"/>
      <c r="S1351" s="132"/>
      <c r="T1351" s="132"/>
      <c r="U1351" s="132"/>
      <c r="V1351" s="132"/>
      <c r="W1351" s="132"/>
      <c r="X1351" s="132"/>
    </row>
    <row r="1352" spans="1:24" x14ac:dyDescent="0.2">
      <c r="A1352" s="132"/>
      <c r="B1352" s="133"/>
      <c r="C1352" s="76"/>
      <c r="D1352" s="132"/>
      <c r="E1352" s="132"/>
      <c r="F1352" s="132"/>
      <c r="G1352" s="132"/>
      <c r="H1352" s="132"/>
      <c r="I1352" s="132"/>
      <c r="J1352" s="132"/>
      <c r="K1352" s="132"/>
      <c r="L1352" s="132"/>
      <c r="M1352" s="132"/>
      <c r="N1352" s="132"/>
      <c r="O1352" s="132"/>
      <c r="P1352" s="132"/>
      <c r="Q1352" s="132"/>
      <c r="R1352" s="132"/>
      <c r="S1352" s="132"/>
      <c r="T1352" s="132"/>
      <c r="U1352" s="132"/>
      <c r="V1352" s="132"/>
      <c r="W1352" s="132"/>
      <c r="X1352" s="132"/>
    </row>
    <row r="1353" spans="1:24" x14ac:dyDescent="0.2">
      <c r="A1353" s="132"/>
      <c r="B1353" s="133"/>
      <c r="C1353" s="76"/>
      <c r="D1353" s="132"/>
      <c r="E1353" s="132"/>
      <c r="F1353" s="132"/>
      <c r="G1353" s="132"/>
      <c r="H1353" s="132"/>
      <c r="I1353" s="132"/>
      <c r="J1353" s="132"/>
      <c r="K1353" s="132"/>
      <c r="L1353" s="132"/>
      <c r="M1353" s="132"/>
      <c r="N1353" s="132"/>
      <c r="O1353" s="132"/>
      <c r="P1353" s="132"/>
      <c r="Q1353" s="132"/>
      <c r="R1353" s="132"/>
      <c r="S1353" s="132"/>
      <c r="T1353" s="132"/>
      <c r="U1353" s="132"/>
      <c r="V1353" s="132"/>
      <c r="W1353" s="132"/>
      <c r="X1353" s="132"/>
    </row>
    <row r="1354" spans="1:24" x14ac:dyDescent="0.2">
      <c r="A1354" s="132"/>
      <c r="B1354" s="133"/>
      <c r="C1354" s="76"/>
      <c r="D1354" s="132"/>
      <c r="E1354" s="132"/>
      <c r="F1354" s="132"/>
      <c r="G1354" s="132"/>
      <c r="H1354" s="132"/>
      <c r="I1354" s="132"/>
      <c r="J1354" s="132"/>
      <c r="K1354" s="132"/>
      <c r="L1354" s="132"/>
      <c r="M1354" s="132"/>
      <c r="N1354" s="132"/>
      <c r="O1354" s="132"/>
      <c r="P1354" s="132"/>
      <c r="Q1354" s="132"/>
      <c r="R1354" s="132"/>
      <c r="S1354" s="132"/>
      <c r="T1354" s="132"/>
      <c r="U1354" s="132"/>
      <c r="V1354" s="132"/>
      <c r="W1354" s="132"/>
      <c r="X1354" s="132"/>
    </row>
    <row r="1355" spans="1:24" x14ac:dyDescent="0.2">
      <c r="A1355" s="132"/>
      <c r="B1355" s="133"/>
      <c r="C1355" s="76"/>
      <c r="D1355" s="132"/>
      <c r="E1355" s="132"/>
      <c r="F1355" s="132"/>
      <c r="G1355" s="132"/>
      <c r="H1355" s="132"/>
      <c r="I1355" s="132"/>
      <c r="J1355" s="132"/>
      <c r="K1355" s="132"/>
      <c r="L1355" s="132"/>
      <c r="M1355" s="132"/>
      <c r="N1355" s="132"/>
      <c r="O1355" s="132"/>
      <c r="P1355" s="132"/>
      <c r="Q1355" s="132"/>
      <c r="R1355" s="132"/>
      <c r="S1355" s="132"/>
      <c r="T1355" s="132"/>
      <c r="U1355" s="132"/>
      <c r="V1355" s="132"/>
      <c r="W1355" s="132"/>
      <c r="X1355" s="132"/>
    </row>
    <row r="1356" spans="1:24" x14ac:dyDescent="0.2">
      <c r="A1356" s="132"/>
      <c r="B1356" s="133"/>
      <c r="C1356" s="76"/>
      <c r="D1356" s="132"/>
      <c r="E1356" s="132"/>
      <c r="F1356" s="132"/>
      <c r="G1356" s="132"/>
      <c r="H1356" s="132"/>
      <c r="I1356" s="132"/>
      <c r="J1356" s="132"/>
      <c r="K1356" s="132"/>
      <c r="L1356" s="132"/>
      <c r="M1356" s="132"/>
      <c r="N1356" s="132"/>
      <c r="O1356" s="132"/>
      <c r="P1356" s="132"/>
      <c r="Q1356" s="132"/>
      <c r="R1356" s="132"/>
      <c r="S1356" s="132"/>
      <c r="T1356" s="132"/>
      <c r="U1356" s="132"/>
      <c r="V1356" s="132"/>
      <c r="W1356" s="132"/>
      <c r="X1356" s="132"/>
    </row>
    <row r="1357" spans="1:24" x14ac:dyDescent="0.2">
      <c r="A1357" s="132"/>
      <c r="B1357" s="133"/>
      <c r="C1357" s="76"/>
      <c r="D1357" s="132"/>
      <c r="E1357" s="132"/>
      <c r="F1357" s="132"/>
      <c r="G1357" s="132"/>
      <c r="H1357" s="132"/>
      <c r="I1357" s="132"/>
      <c r="J1357" s="132"/>
      <c r="K1357" s="132"/>
      <c r="L1357" s="132"/>
      <c r="M1357" s="132"/>
      <c r="N1357" s="132"/>
      <c r="O1357" s="132"/>
      <c r="P1357" s="132"/>
      <c r="Q1357" s="132"/>
      <c r="R1357" s="132"/>
      <c r="S1357" s="132"/>
      <c r="T1357" s="132"/>
      <c r="U1357" s="132"/>
      <c r="V1357" s="132"/>
      <c r="W1357" s="132"/>
      <c r="X1357" s="132"/>
    </row>
    <row r="1358" spans="1:24" x14ac:dyDescent="0.2">
      <c r="A1358" s="132"/>
      <c r="B1358" s="133"/>
      <c r="C1358" s="76"/>
      <c r="D1358" s="132"/>
      <c r="E1358" s="132"/>
      <c r="F1358" s="132"/>
      <c r="G1358" s="132"/>
      <c r="H1358" s="132"/>
      <c r="I1358" s="132"/>
      <c r="J1358" s="132"/>
      <c r="K1358" s="132"/>
      <c r="L1358" s="132"/>
      <c r="M1358" s="132"/>
      <c r="N1358" s="132"/>
      <c r="O1358" s="132"/>
      <c r="P1358" s="132"/>
      <c r="Q1358" s="132"/>
      <c r="R1358" s="132"/>
      <c r="S1358" s="132"/>
      <c r="T1358" s="132"/>
      <c r="U1358" s="132"/>
      <c r="V1358" s="132"/>
      <c r="W1358" s="132"/>
      <c r="X1358" s="132"/>
    </row>
    <row r="1359" spans="1:24" x14ac:dyDescent="0.2">
      <c r="A1359" s="132"/>
      <c r="B1359" s="133"/>
      <c r="C1359" s="76"/>
      <c r="D1359" s="132"/>
      <c r="E1359" s="132"/>
      <c r="F1359" s="132"/>
      <c r="G1359" s="132"/>
      <c r="H1359" s="132"/>
      <c r="I1359" s="132"/>
      <c r="J1359" s="132"/>
      <c r="K1359" s="132"/>
      <c r="L1359" s="132"/>
      <c r="M1359" s="132"/>
      <c r="N1359" s="132"/>
      <c r="O1359" s="132"/>
      <c r="P1359" s="132"/>
      <c r="Q1359" s="132"/>
      <c r="R1359" s="132"/>
      <c r="S1359" s="132"/>
      <c r="T1359" s="132"/>
      <c r="U1359" s="132"/>
      <c r="V1359" s="132"/>
      <c r="W1359" s="132"/>
      <c r="X1359" s="132"/>
    </row>
    <row r="1360" spans="1:24" x14ac:dyDescent="0.2">
      <c r="A1360" s="132"/>
      <c r="B1360" s="133"/>
      <c r="C1360" s="76"/>
      <c r="D1360" s="132"/>
      <c r="E1360" s="132"/>
      <c r="F1360" s="132"/>
      <c r="G1360" s="132"/>
      <c r="H1360" s="132"/>
      <c r="I1360" s="132"/>
      <c r="J1360" s="132"/>
      <c r="K1360" s="132"/>
      <c r="L1360" s="132"/>
      <c r="M1360" s="132"/>
      <c r="N1360" s="132"/>
      <c r="O1360" s="132"/>
      <c r="P1360" s="132"/>
      <c r="Q1360" s="132"/>
      <c r="R1360" s="132"/>
      <c r="S1360" s="132"/>
      <c r="T1360" s="132"/>
      <c r="U1360" s="132"/>
      <c r="V1360" s="132"/>
      <c r="W1360" s="132"/>
      <c r="X1360" s="132"/>
    </row>
    <row r="1361" spans="1:24" x14ac:dyDescent="0.2">
      <c r="A1361" s="132"/>
      <c r="B1361" s="133"/>
      <c r="C1361" s="76"/>
      <c r="D1361" s="132"/>
      <c r="E1361" s="132"/>
      <c r="F1361" s="132"/>
      <c r="G1361" s="132"/>
      <c r="H1361" s="132"/>
      <c r="I1361" s="132"/>
      <c r="J1361" s="132"/>
      <c r="K1361" s="132"/>
      <c r="L1361" s="132"/>
      <c r="M1361" s="132"/>
      <c r="N1361" s="132"/>
      <c r="O1361" s="132"/>
      <c r="P1361" s="132"/>
      <c r="Q1361" s="132"/>
      <c r="R1361" s="132"/>
      <c r="S1361" s="132"/>
      <c r="T1361" s="132"/>
      <c r="U1361" s="132"/>
      <c r="V1361" s="132"/>
      <c r="W1361" s="132"/>
      <c r="X1361" s="132"/>
    </row>
    <row r="1362" spans="1:24" x14ac:dyDescent="0.2">
      <c r="A1362" s="132"/>
      <c r="B1362" s="133"/>
      <c r="C1362" s="76"/>
      <c r="D1362" s="132"/>
      <c r="E1362" s="132"/>
      <c r="F1362" s="132"/>
      <c r="G1362" s="132"/>
      <c r="H1362" s="132"/>
      <c r="I1362" s="132"/>
      <c r="J1362" s="132"/>
      <c r="K1362" s="132"/>
      <c r="L1362" s="132"/>
      <c r="M1362" s="132"/>
      <c r="N1362" s="132"/>
      <c r="O1362" s="132"/>
      <c r="P1362" s="132"/>
      <c r="Q1362" s="132"/>
      <c r="R1362" s="132"/>
      <c r="S1362" s="132"/>
      <c r="T1362" s="132"/>
      <c r="U1362" s="132"/>
      <c r="V1362" s="132"/>
      <c r="W1362" s="132"/>
      <c r="X1362" s="132"/>
    </row>
    <row r="1363" spans="1:24" x14ac:dyDescent="0.2">
      <c r="A1363" s="132"/>
      <c r="B1363" s="133"/>
      <c r="C1363" s="76"/>
      <c r="D1363" s="132"/>
      <c r="E1363" s="132"/>
      <c r="F1363" s="132"/>
      <c r="G1363" s="132"/>
      <c r="H1363" s="132"/>
      <c r="I1363" s="132"/>
      <c r="J1363" s="132"/>
      <c r="K1363" s="132"/>
      <c r="L1363" s="132"/>
      <c r="M1363" s="132"/>
      <c r="N1363" s="132"/>
      <c r="O1363" s="132"/>
      <c r="P1363" s="132"/>
      <c r="Q1363" s="132"/>
      <c r="R1363" s="132"/>
      <c r="S1363" s="132"/>
      <c r="T1363" s="132"/>
      <c r="U1363" s="132"/>
      <c r="V1363" s="132"/>
      <c r="W1363" s="132"/>
      <c r="X1363" s="132"/>
    </row>
    <row r="1364" spans="1:24" x14ac:dyDescent="0.2">
      <c r="A1364" s="132"/>
      <c r="B1364" s="133"/>
      <c r="C1364" s="76"/>
      <c r="D1364" s="132"/>
      <c r="E1364" s="132"/>
      <c r="F1364" s="132"/>
      <c r="G1364" s="132"/>
      <c r="H1364" s="132"/>
      <c r="I1364" s="132"/>
      <c r="J1364" s="132"/>
      <c r="K1364" s="132"/>
      <c r="L1364" s="132"/>
      <c r="M1364" s="132"/>
      <c r="N1364" s="132"/>
      <c r="O1364" s="132"/>
      <c r="P1364" s="132"/>
      <c r="Q1364" s="132"/>
      <c r="R1364" s="132"/>
      <c r="S1364" s="132"/>
      <c r="T1364" s="132"/>
      <c r="U1364" s="132"/>
      <c r="V1364" s="132"/>
      <c r="W1364" s="132"/>
      <c r="X1364" s="132"/>
    </row>
    <row r="1365" spans="1:24" x14ac:dyDescent="0.2">
      <c r="A1365" s="132"/>
      <c r="B1365" s="133"/>
      <c r="C1365" s="76"/>
      <c r="D1365" s="132"/>
      <c r="E1365" s="132"/>
      <c r="F1365" s="132"/>
      <c r="G1365" s="132"/>
      <c r="H1365" s="132"/>
      <c r="I1365" s="132"/>
      <c r="J1365" s="132"/>
      <c r="K1365" s="132"/>
      <c r="L1365" s="132"/>
      <c r="M1365" s="132"/>
      <c r="N1365" s="132"/>
      <c r="O1365" s="132"/>
      <c r="P1365" s="132"/>
      <c r="Q1365" s="132"/>
      <c r="R1365" s="132"/>
      <c r="S1365" s="132"/>
      <c r="T1365" s="132"/>
      <c r="U1365" s="132"/>
      <c r="V1365" s="132"/>
      <c r="W1365" s="132"/>
      <c r="X1365" s="132"/>
    </row>
    <row r="1366" spans="1:24" x14ac:dyDescent="0.2">
      <c r="A1366" s="132"/>
      <c r="B1366" s="133"/>
      <c r="C1366" s="76"/>
      <c r="D1366" s="132"/>
      <c r="E1366" s="132"/>
      <c r="F1366" s="132"/>
      <c r="G1366" s="132"/>
      <c r="H1366" s="132"/>
      <c r="I1366" s="132"/>
      <c r="J1366" s="132"/>
      <c r="K1366" s="132"/>
      <c r="L1366" s="132"/>
      <c r="M1366" s="132"/>
      <c r="N1366" s="132"/>
      <c r="O1366" s="132"/>
      <c r="P1366" s="132"/>
      <c r="Q1366" s="132"/>
      <c r="R1366" s="132"/>
      <c r="S1366" s="132"/>
      <c r="T1366" s="132"/>
      <c r="U1366" s="132"/>
      <c r="V1366" s="132"/>
      <c r="W1366" s="132"/>
      <c r="X1366" s="132"/>
    </row>
    <row r="1367" spans="1:24" x14ac:dyDescent="0.2">
      <c r="A1367" s="132"/>
      <c r="B1367" s="133"/>
      <c r="C1367" s="76"/>
      <c r="D1367" s="132"/>
      <c r="E1367" s="132"/>
      <c r="F1367" s="132"/>
      <c r="G1367" s="132"/>
      <c r="H1367" s="132"/>
      <c r="I1367" s="132"/>
      <c r="J1367" s="132"/>
      <c r="K1367" s="132"/>
      <c r="L1367" s="132"/>
      <c r="M1367" s="132"/>
      <c r="N1367" s="132"/>
      <c r="O1367" s="132"/>
      <c r="P1367" s="132"/>
      <c r="Q1367" s="132"/>
      <c r="R1367" s="132"/>
      <c r="S1367" s="132"/>
      <c r="T1367" s="132"/>
      <c r="U1367" s="132"/>
      <c r="V1367" s="132"/>
      <c r="W1367" s="132"/>
      <c r="X1367" s="132"/>
    </row>
    <row r="1368" spans="1:24" x14ac:dyDescent="0.2">
      <c r="A1368" s="132"/>
      <c r="B1368" s="133"/>
      <c r="C1368" s="76"/>
      <c r="D1368" s="132"/>
      <c r="E1368" s="132"/>
      <c r="F1368" s="132"/>
      <c r="G1368" s="132"/>
      <c r="H1368" s="132"/>
      <c r="I1368" s="132"/>
      <c r="J1368" s="132"/>
      <c r="K1368" s="132"/>
      <c r="L1368" s="132"/>
      <c r="M1368" s="132"/>
      <c r="N1368" s="132"/>
      <c r="O1368" s="132"/>
      <c r="P1368" s="132"/>
      <c r="Q1368" s="132"/>
      <c r="R1368" s="132"/>
      <c r="S1368" s="132"/>
      <c r="T1368" s="132"/>
      <c r="U1368" s="132"/>
      <c r="V1368" s="132"/>
      <c r="W1368" s="132"/>
      <c r="X1368" s="132"/>
    </row>
    <row r="1369" spans="1:24" x14ac:dyDescent="0.2">
      <c r="A1369" s="132"/>
      <c r="B1369" s="133"/>
      <c r="C1369" s="76"/>
      <c r="D1369" s="132"/>
      <c r="E1369" s="132"/>
      <c r="F1369" s="132"/>
      <c r="G1369" s="132"/>
      <c r="H1369" s="132"/>
      <c r="I1369" s="132"/>
      <c r="J1369" s="132"/>
      <c r="K1369" s="132"/>
      <c r="L1369" s="132"/>
      <c r="M1369" s="132"/>
      <c r="N1369" s="132"/>
      <c r="O1369" s="132"/>
      <c r="P1369" s="132"/>
      <c r="Q1369" s="132"/>
      <c r="R1369" s="132"/>
      <c r="S1369" s="132"/>
      <c r="T1369" s="132"/>
      <c r="U1369" s="132"/>
      <c r="V1369" s="132"/>
      <c r="W1369" s="132"/>
      <c r="X1369" s="132"/>
    </row>
    <row r="1370" spans="1:24" x14ac:dyDescent="0.2">
      <c r="A1370" s="132"/>
      <c r="B1370" s="133"/>
      <c r="C1370" s="76"/>
      <c r="D1370" s="132"/>
      <c r="E1370" s="132"/>
      <c r="F1370" s="132"/>
      <c r="G1370" s="132"/>
      <c r="H1370" s="132"/>
      <c r="I1370" s="132"/>
      <c r="J1370" s="132"/>
      <c r="K1370" s="132"/>
      <c r="L1370" s="132"/>
      <c r="M1370" s="132"/>
      <c r="N1370" s="132"/>
      <c r="O1370" s="132"/>
      <c r="P1370" s="132"/>
      <c r="Q1370" s="132"/>
      <c r="R1370" s="132"/>
      <c r="S1370" s="132"/>
      <c r="T1370" s="132"/>
      <c r="U1370" s="132"/>
      <c r="V1370" s="132"/>
      <c r="W1370" s="132"/>
      <c r="X1370" s="132"/>
    </row>
    <row r="1371" spans="1:24" x14ac:dyDescent="0.2">
      <c r="A1371" s="132"/>
      <c r="B1371" s="133"/>
      <c r="C1371" s="76"/>
      <c r="D1371" s="132"/>
      <c r="E1371" s="132"/>
      <c r="F1371" s="132"/>
      <c r="G1371" s="132"/>
      <c r="H1371" s="132"/>
      <c r="I1371" s="132"/>
      <c r="J1371" s="132"/>
      <c r="K1371" s="132"/>
      <c r="L1371" s="132"/>
      <c r="M1371" s="132"/>
      <c r="N1371" s="132"/>
      <c r="O1371" s="132"/>
      <c r="P1371" s="132"/>
      <c r="Q1371" s="132"/>
      <c r="R1371" s="132"/>
      <c r="S1371" s="132"/>
      <c r="T1371" s="132"/>
      <c r="U1371" s="132"/>
      <c r="V1371" s="132"/>
      <c r="W1371" s="132"/>
      <c r="X1371" s="132"/>
    </row>
    <row r="1372" spans="1:24" x14ac:dyDescent="0.2">
      <c r="A1372" s="132"/>
      <c r="B1372" s="133"/>
      <c r="C1372" s="76"/>
      <c r="D1372" s="132"/>
      <c r="E1372" s="132"/>
      <c r="F1372" s="132"/>
      <c r="G1372" s="132"/>
      <c r="H1372" s="132"/>
      <c r="I1372" s="132"/>
      <c r="J1372" s="132"/>
      <c r="K1372" s="132"/>
      <c r="L1372" s="132"/>
      <c r="M1372" s="132"/>
      <c r="N1372" s="132"/>
      <c r="O1372" s="132"/>
      <c r="P1372" s="132"/>
      <c r="Q1372" s="132"/>
      <c r="R1372" s="132"/>
      <c r="S1372" s="132"/>
      <c r="T1372" s="132"/>
      <c r="U1372" s="132"/>
      <c r="V1372" s="132"/>
      <c r="W1372" s="132"/>
      <c r="X1372" s="132"/>
    </row>
    <row r="1373" spans="1:24" x14ac:dyDescent="0.2">
      <c r="A1373" s="132"/>
      <c r="B1373" s="133"/>
      <c r="C1373" s="76"/>
      <c r="D1373" s="132"/>
      <c r="E1373" s="132"/>
      <c r="F1373" s="132"/>
      <c r="G1373" s="132"/>
      <c r="H1373" s="132"/>
      <c r="I1373" s="132"/>
      <c r="J1373" s="132"/>
      <c r="K1373" s="132"/>
      <c r="L1373" s="132"/>
      <c r="M1373" s="132"/>
      <c r="N1373" s="132"/>
      <c r="O1373" s="132"/>
      <c r="P1373" s="132"/>
      <c r="Q1373" s="132"/>
      <c r="R1373" s="132"/>
      <c r="S1373" s="132"/>
      <c r="T1373" s="132"/>
      <c r="U1373" s="132"/>
      <c r="V1373" s="132"/>
      <c r="W1373" s="132"/>
      <c r="X1373" s="132"/>
    </row>
    <row r="1374" spans="1:24" x14ac:dyDescent="0.2">
      <c r="A1374" s="132"/>
      <c r="B1374" s="133"/>
      <c r="C1374" s="76"/>
      <c r="D1374" s="132"/>
      <c r="E1374" s="132"/>
      <c r="F1374" s="132"/>
      <c r="G1374" s="132"/>
      <c r="H1374" s="132"/>
      <c r="I1374" s="132"/>
      <c r="J1374" s="132"/>
      <c r="K1374" s="132"/>
      <c r="L1374" s="132"/>
      <c r="M1374" s="132"/>
      <c r="N1374" s="132"/>
      <c r="O1374" s="132"/>
      <c r="P1374" s="132"/>
      <c r="Q1374" s="132"/>
      <c r="R1374" s="132"/>
      <c r="S1374" s="132"/>
      <c r="T1374" s="132"/>
      <c r="U1374" s="132"/>
      <c r="V1374" s="132"/>
      <c r="W1374" s="132"/>
      <c r="X1374" s="132"/>
    </row>
    <row r="1375" spans="1:24" x14ac:dyDescent="0.2">
      <c r="A1375" s="132"/>
      <c r="B1375" s="133"/>
      <c r="C1375" s="76"/>
      <c r="D1375" s="132"/>
      <c r="E1375" s="132"/>
      <c r="F1375" s="132"/>
      <c r="G1375" s="132"/>
      <c r="H1375" s="132"/>
      <c r="I1375" s="132"/>
      <c r="J1375" s="132"/>
      <c r="K1375" s="132"/>
      <c r="L1375" s="132"/>
      <c r="M1375" s="132"/>
      <c r="N1375" s="132"/>
      <c r="O1375" s="132"/>
      <c r="P1375" s="132"/>
      <c r="Q1375" s="132"/>
      <c r="R1375" s="132"/>
      <c r="S1375" s="132"/>
      <c r="T1375" s="132"/>
      <c r="U1375" s="132"/>
      <c r="V1375" s="132"/>
      <c r="W1375" s="132"/>
      <c r="X1375" s="132"/>
    </row>
    <row r="1376" spans="1:24" x14ac:dyDescent="0.2">
      <c r="A1376" s="132"/>
      <c r="B1376" s="133"/>
      <c r="C1376" s="76"/>
      <c r="D1376" s="132"/>
      <c r="E1376" s="132"/>
      <c r="F1376" s="132"/>
      <c r="G1376" s="132"/>
      <c r="H1376" s="132"/>
      <c r="I1376" s="132"/>
      <c r="J1376" s="132"/>
      <c r="K1376" s="132"/>
      <c r="L1376" s="132"/>
      <c r="M1376" s="132"/>
      <c r="N1376" s="132"/>
      <c r="O1376" s="132"/>
      <c r="P1376" s="132"/>
      <c r="Q1376" s="132"/>
      <c r="R1376" s="132"/>
      <c r="S1376" s="132"/>
      <c r="T1376" s="132"/>
      <c r="U1376" s="132"/>
      <c r="V1376" s="132"/>
      <c r="W1376" s="132"/>
      <c r="X1376" s="132"/>
    </row>
    <row r="1377" spans="1:24" x14ac:dyDescent="0.2">
      <c r="A1377" s="132"/>
      <c r="B1377" s="133"/>
      <c r="C1377" s="76"/>
      <c r="D1377" s="132"/>
      <c r="E1377" s="132"/>
      <c r="F1377" s="132"/>
      <c r="G1377" s="132"/>
      <c r="H1377" s="132"/>
      <c r="I1377" s="132"/>
      <c r="J1377" s="132"/>
      <c r="K1377" s="132"/>
      <c r="L1377" s="132"/>
      <c r="M1377" s="132"/>
      <c r="N1377" s="132"/>
      <c r="O1377" s="132"/>
      <c r="P1377" s="132"/>
      <c r="Q1377" s="132"/>
      <c r="R1377" s="132"/>
      <c r="S1377" s="132"/>
      <c r="T1377" s="132"/>
      <c r="U1377" s="132"/>
      <c r="V1377" s="132"/>
      <c r="W1377" s="132"/>
      <c r="X1377" s="132"/>
    </row>
    <row r="1378" spans="1:24" x14ac:dyDescent="0.2">
      <c r="A1378" s="132"/>
      <c r="B1378" s="133"/>
      <c r="C1378" s="76"/>
      <c r="D1378" s="132"/>
      <c r="E1378" s="132"/>
      <c r="F1378" s="132"/>
      <c r="G1378" s="132"/>
      <c r="H1378" s="132"/>
      <c r="I1378" s="132"/>
      <c r="J1378" s="132"/>
      <c r="K1378" s="132"/>
      <c r="L1378" s="132"/>
      <c r="M1378" s="132"/>
      <c r="N1378" s="132"/>
      <c r="O1378" s="132"/>
      <c r="P1378" s="132"/>
      <c r="Q1378" s="132"/>
      <c r="R1378" s="132"/>
      <c r="S1378" s="132"/>
      <c r="T1378" s="132"/>
      <c r="U1378" s="132"/>
      <c r="V1378" s="132"/>
      <c r="W1378" s="132"/>
      <c r="X1378" s="132"/>
    </row>
    <row r="1379" spans="1:24" x14ac:dyDescent="0.2">
      <c r="A1379" s="132"/>
      <c r="B1379" s="133"/>
      <c r="C1379" s="76"/>
      <c r="D1379" s="132"/>
      <c r="E1379" s="132"/>
      <c r="F1379" s="132"/>
      <c r="G1379" s="132"/>
      <c r="H1379" s="132"/>
      <c r="I1379" s="132"/>
      <c r="J1379" s="132"/>
      <c r="K1379" s="132"/>
      <c r="L1379" s="132"/>
      <c r="M1379" s="132"/>
      <c r="N1379" s="132"/>
      <c r="O1379" s="132"/>
      <c r="P1379" s="132"/>
      <c r="Q1379" s="132"/>
      <c r="R1379" s="132"/>
      <c r="S1379" s="132"/>
      <c r="T1379" s="132"/>
      <c r="U1379" s="132"/>
      <c r="V1379" s="132"/>
      <c r="W1379" s="132"/>
      <c r="X1379" s="132"/>
    </row>
    <row r="1380" spans="1:24" x14ac:dyDescent="0.2">
      <c r="A1380" s="132"/>
      <c r="B1380" s="133"/>
      <c r="C1380" s="76"/>
      <c r="D1380" s="132"/>
      <c r="E1380" s="132"/>
      <c r="F1380" s="132"/>
      <c r="G1380" s="132"/>
      <c r="H1380" s="132"/>
      <c r="I1380" s="132"/>
      <c r="J1380" s="132"/>
      <c r="K1380" s="132"/>
      <c r="L1380" s="132"/>
      <c r="M1380" s="132"/>
      <c r="N1380" s="132"/>
      <c r="O1380" s="132"/>
      <c r="P1380" s="132"/>
      <c r="Q1380" s="132"/>
      <c r="R1380" s="132"/>
      <c r="S1380" s="132"/>
      <c r="T1380" s="132"/>
      <c r="U1380" s="132"/>
      <c r="V1380" s="132"/>
      <c r="W1380" s="132"/>
      <c r="X1380" s="132"/>
    </row>
    <row r="1381" spans="1:24" x14ac:dyDescent="0.2">
      <c r="A1381" s="132"/>
      <c r="B1381" s="133"/>
      <c r="C1381" s="76"/>
      <c r="D1381" s="132"/>
      <c r="E1381" s="132"/>
      <c r="F1381" s="132"/>
      <c r="G1381" s="132"/>
      <c r="H1381" s="132"/>
      <c r="I1381" s="132"/>
      <c r="J1381" s="132"/>
      <c r="K1381" s="132"/>
      <c r="L1381" s="132"/>
      <c r="M1381" s="132"/>
      <c r="N1381" s="132"/>
      <c r="O1381" s="132"/>
      <c r="P1381" s="132"/>
      <c r="Q1381" s="132"/>
      <c r="R1381" s="132"/>
      <c r="S1381" s="132"/>
      <c r="T1381" s="132"/>
      <c r="U1381" s="132"/>
      <c r="V1381" s="132"/>
      <c r="W1381" s="132"/>
      <c r="X1381" s="132"/>
    </row>
    <row r="1382" spans="1:24" x14ac:dyDescent="0.2">
      <c r="A1382" s="132"/>
      <c r="B1382" s="133"/>
      <c r="C1382" s="76"/>
      <c r="D1382" s="132"/>
      <c r="E1382" s="132"/>
      <c r="F1382" s="132"/>
      <c r="G1382" s="132"/>
      <c r="H1382" s="132"/>
      <c r="I1382" s="132"/>
      <c r="J1382" s="132"/>
      <c r="K1382" s="132"/>
      <c r="L1382" s="132"/>
      <c r="M1382" s="132"/>
      <c r="N1382" s="132"/>
      <c r="O1382" s="132"/>
      <c r="P1382" s="132"/>
      <c r="Q1382" s="132"/>
      <c r="R1382" s="132"/>
      <c r="S1382" s="132"/>
      <c r="T1382" s="132"/>
      <c r="U1382" s="132"/>
      <c r="V1382" s="132"/>
      <c r="W1382" s="132"/>
      <c r="X1382" s="132"/>
    </row>
    <row r="1383" spans="1:24" x14ac:dyDescent="0.2">
      <c r="A1383" s="132"/>
      <c r="B1383" s="133"/>
      <c r="C1383" s="76"/>
      <c r="D1383" s="132"/>
      <c r="E1383" s="132"/>
      <c r="F1383" s="132"/>
      <c r="G1383" s="132"/>
      <c r="H1383" s="132"/>
      <c r="I1383" s="132"/>
      <c r="J1383" s="132"/>
      <c r="K1383" s="132"/>
      <c r="L1383" s="132"/>
      <c r="M1383" s="132"/>
      <c r="N1383" s="132"/>
      <c r="O1383" s="132"/>
      <c r="P1383" s="132"/>
      <c r="Q1383" s="132"/>
      <c r="R1383" s="132"/>
      <c r="S1383" s="132"/>
      <c r="T1383" s="132"/>
      <c r="U1383" s="132"/>
      <c r="V1383" s="132"/>
      <c r="W1383" s="132"/>
      <c r="X1383" s="132"/>
    </row>
    <row r="1384" spans="1:24" x14ac:dyDescent="0.2">
      <c r="A1384" s="132"/>
      <c r="B1384" s="133"/>
      <c r="C1384" s="76"/>
      <c r="D1384" s="132"/>
      <c r="E1384" s="132"/>
      <c r="F1384" s="132"/>
      <c r="G1384" s="132"/>
      <c r="H1384" s="132"/>
      <c r="I1384" s="132"/>
      <c r="J1384" s="132"/>
      <c r="K1384" s="132"/>
      <c r="L1384" s="132"/>
      <c r="M1384" s="132"/>
      <c r="N1384" s="132"/>
      <c r="O1384" s="132"/>
      <c r="P1384" s="132"/>
      <c r="Q1384" s="132"/>
      <c r="R1384" s="132"/>
      <c r="S1384" s="132"/>
      <c r="T1384" s="132"/>
      <c r="U1384" s="132"/>
      <c r="V1384" s="132"/>
      <c r="W1384" s="132"/>
      <c r="X1384" s="132"/>
    </row>
    <row r="1385" spans="1:24" x14ac:dyDescent="0.2">
      <c r="A1385" s="132"/>
      <c r="B1385" s="133"/>
      <c r="C1385" s="76"/>
      <c r="D1385" s="132"/>
      <c r="E1385" s="132"/>
      <c r="F1385" s="132"/>
      <c r="G1385" s="132"/>
      <c r="H1385" s="132"/>
      <c r="I1385" s="132"/>
      <c r="J1385" s="132"/>
      <c r="K1385" s="132"/>
      <c r="L1385" s="132"/>
      <c r="M1385" s="132"/>
      <c r="N1385" s="132"/>
      <c r="O1385" s="132"/>
      <c r="P1385" s="132"/>
      <c r="Q1385" s="132"/>
      <c r="R1385" s="132"/>
      <c r="S1385" s="132"/>
      <c r="T1385" s="132"/>
      <c r="U1385" s="132"/>
      <c r="V1385" s="132"/>
      <c r="W1385" s="132"/>
      <c r="X1385" s="132"/>
    </row>
    <row r="1386" spans="1:24" x14ac:dyDescent="0.2">
      <c r="A1386" s="132"/>
      <c r="B1386" s="133"/>
      <c r="C1386" s="76"/>
      <c r="D1386" s="132"/>
      <c r="E1386" s="132"/>
      <c r="F1386" s="132"/>
      <c r="G1386" s="132"/>
      <c r="H1386" s="132"/>
      <c r="I1386" s="132"/>
      <c r="J1386" s="132"/>
      <c r="K1386" s="132"/>
      <c r="L1386" s="132"/>
      <c r="M1386" s="132"/>
      <c r="N1386" s="132"/>
      <c r="O1386" s="132"/>
      <c r="P1386" s="132"/>
      <c r="Q1386" s="132"/>
      <c r="R1386" s="132"/>
      <c r="S1386" s="132"/>
      <c r="T1386" s="132"/>
      <c r="U1386" s="132"/>
      <c r="V1386" s="132"/>
      <c r="W1386" s="132"/>
      <c r="X1386" s="132"/>
    </row>
    <row r="1387" spans="1:24" x14ac:dyDescent="0.2">
      <c r="A1387" s="132"/>
      <c r="B1387" s="133"/>
      <c r="C1387" s="76"/>
      <c r="D1387" s="132"/>
      <c r="E1387" s="132"/>
      <c r="F1387" s="132"/>
      <c r="G1387" s="132"/>
      <c r="H1387" s="132"/>
      <c r="I1387" s="132"/>
      <c r="J1387" s="132"/>
      <c r="K1387" s="132"/>
      <c r="L1387" s="132"/>
      <c r="M1387" s="132"/>
      <c r="N1387" s="132"/>
      <c r="O1387" s="132"/>
      <c r="P1387" s="132"/>
      <c r="Q1387" s="132"/>
      <c r="R1387" s="132"/>
      <c r="S1387" s="132"/>
      <c r="T1387" s="132"/>
      <c r="U1387" s="132"/>
      <c r="V1387" s="132"/>
      <c r="W1387" s="132"/>
      <c r="X1387" s="132"/>
    </row>
    <row r="1388" spans="1:24" x14ac:dyDescent="0.2">
      <c r="A1388" s="132"/>
      <c r="B1388" s="133"/>
      <c r="C1388" s="76"/>
      <c r="D1388" s="132"/>
      <c r="E1388" s="132"/>
      <c r="F1388" s="132"/>
      <c r="G1388" s="132"/>
      <c r="H1388" s="132"/>
      <c r="I1388" s="132"/>
      <c r="J1388" s="132"/>
      <c r="K1388" s="132"/>
      <c r="L1388" s="132"/>
      <c r="M1388" s="132"/>
      <c r="N1388" s="132"/>
      <c r="O1388" s="132"/>
      <c r="P1388" s="132"/>
      <c r="Q1388" s="132"/>
      <c r="R1388" s="132"/>
      <c r="S1388" s="132"/>
      <c r="T1388" s="132"/>
      <c r="U1388" s="132"/>
      <c r="V1388" s="132"/>
      <c r="W1388" s="132"/>
      <c r="X1388" s="132"/>
    </row>
    <row r="1389" spans="1:24" x14ac:dyDescent="0.2">
      <c r="A1389" s="132"/>
      <c r="B1389" s="133"/>
      <c r="C1389" s="76"/>
      <c r="D1389" s="132"/>
      <c r="E1389" s="132"/>
      <c r="F1389" s="132"/>
      <c r="G1389" s="132"/>
      <c r="H1389" s="132"/>
      <c r="I1389" s="132"/>
      <c r="J1389" s="132"/>
      <c r="K1389" s="132"/>
      <c r="L1389" s="132"/>
      <c r="M1389" s="132"/>
      <c r="N1389" s="132"/>
      <c r="O1389" s="132"/>
      <c r="P1389" s="132"/>
      <c r="Q1389" s="132"/>
      <c r="R1389" s="132"/>
      <c r="S1389" s="132"/>
      <c r="T1389" s="132"/>
      <c r="U1389" s="132"/>
      <c r="V1389" s="132"/>
      <c r="W1389" s="132"/>
      <c r="X1389" s="132"/>
    </row>
    <row r="1390" spans="1:24" x14ac:dyDescent="0.2">
      <c r="A1390" s="132"/>
      <c r="B1390" s="133"/>
      <c r="C1390" s="76"/>
      <c r="D1390" s="132"/>
      <c r="E1390" s="132"/>
      <c r="F1390" s="132"/>
      <c r="G1390" s="132"/>
      <c r="H1390" s="132"/>
      <c r="I1390" s="132"/>
      <c r="J1390" s="132"/>
      <c r="K1390" s="132"/>
      <c r="L1390" s="132"/>
      <c r="M1390" s="132"/>
      <c r="N1390" s="132"/>
      <c r="O1390" s="132"/>
      <c r="P1390" s="132"/>
      <c r="Q1390" s="132"/>
      <c r="R1390" s="132"/>
      <c r="S1390" s="132"/>
      <c r="T1390" s="132"/>
      <c r="U1390" s="132"/>
      <c r="V1390" s="132"/>
      <c r="W1390" s="132"/>
      <c r="X1390" s="132"/>
    </row>
    <row r="1391" spans="1:24" x14ac:dyDescent="0.2">
      <c r="A1391" s="132"/>
      <c r="B1391" s="133"/>
      <c r="C1391" s="76"/>
      <c r="D1391" s="132"/>
      <c r="E1391" s="132"/>
      <c r="F1391" s="132"/>
      <c r="G1391" s="132"/>
      <c r="H1391" s="132"/>
      <c r="I1391" s="132"/>
      <c r="J1391" s="132"/>
      <c r="K1391" s="132"/>
      <c r="L1391" s="132"/>
      <c r="M1391" s="132"/>
      <c r="N1391" s="132"/>
      <c r="O1391" s="132"/>
      <c r="P1391" s="132"/>
      <c r="Q1391" s="132"/>
      <c r="R1391" s="132"/>
      <c r="S1391" s="132"/>
      <c r="T1391" s="132"/>
      <c r="U1391" s="132"/>
      <c r="V1391" s="132"/>
      <c r="W1391" s="132"/>
      <c r="X1391" s="132"/>
    </row>
    <row r="1392" spans="1:24" x14ac:dyDescent="0.2">
      <c r="A1392" s="132"/>
      <c r="B1392" s="133"/>
      <c r="C1392" s="76"/>
      <c r="D1392" s="132"/>
      <c r="E1392" s="132"/>
      <c r="F1392" s="132"/>
      <c r="G1392" s="132"/>
      <c r="H1392" s="132"/>
      <c r="I1392" s="132"/>
      <c r="J1392" s="132"/>
      <c r="K1392" s="132"/>
      <c r="L1392" s="132"/>
      <c r="M1392" s="132"/>
      <c r="N1392" s="132"/>
      <c r="O1392" s="132"/>
      <c r="P1392" s="132"/>
      <c r="Q1392" s="132"/>
      <c r="R1392" s="132"/>
      <c r="S1392" s="132"/>
      <c r="T1392" s="132"/>
      <c r="U1392" s="132"/>
      <c r="V1392" s="132"/>
      <c r="W1392" s="132"/>
      <c r="X1392" s="132"/>
    </row>
    <row r="1393" spans="1:24" x14ac:dyDescent="0.2">
      <c r="A1393" s="132"/>
      <c r="B1393" s="133"/>
      <c r="C1393" s="76"/>
      <c r="D1393" s="132"/>
      <c r="E1393" s="132"/>
      <c r="F1393" s="132"/>
      <c r="G1393" s="132"/>
      <c r="H1393" s="132"/>
      <c r="I1393" s="132"/>
      <c r="J1393" s="132"/>
      <c r="K1393" s="132"/>
      <c r="L1393" s="132"/>
      <c r="M1393" s="132"/>
      <c r="N1393" s="132"/>
      <c r="O1393" s="132"/>
      <c r="P1393" s="132"/>
      <c r="Q1393" s="132"/>
      <c r="R1393" s="132"/>
      <c r="S1393" s="132"/>
      <c r="T1393" s="132"/>
      <c r="U1393" s="132"/>
      <c r="V1393" s="132"/>
      <c r="W1393" s="132"/>
      <c r="X1393" s="132"/>
    </row>
    <row r="1394" spans="1:24" x14ac:dyDescent="0.2">
      <c r="A1394" s="132"/>
      <c r="B1394" s="133"/>
      <c r="C1394" s="76"/>
      <c r="D1394" s="132"/>
      <c r="E1394" s="132"/>
      <c r="F1394" s="132"/>
      <c r="G1394" s="132"/>
      <c r="H1394" s="132"/>
      <c r="I1394" s="132"/>
      <c r="J1394" s="132"/>
      <c r="K1394" s="132"/>
      <c r="L1394" s="132"/>
      <c r="M1394" s="132"/>
      <c r="N1394" s="132"/>
      <c r="O1394" s="132"/>
      <c r="P1394" s="132"/>
      <c r="Q1394" s="132"/>
      <c r="R1394" s="132"/>
      <c r="S1394" s="132"/>
      <c r="T1394" s="132"/>
      <c r="U1394" s="132"/>
      <c r="V1394" s="132"/>
      <c r="W1394" s="132"/>
      <c r="X1394" s="132"/>
    </row>
    <row r="1395" spans="1:24" x14ac:dyDescent="0.2">
      <c r="A1395" s="132"/>
      <c r="B1395" s="133"/>
      <c r="C1395" s="76"/>
      <c r="D1395" s="132"/>
      <c r="E1395" s="132"/>
      <c r="F1395" s="132"/>
      <c r="G1395" s="132"/>
      <c r="H1395" s="132"/>
      <c r="I1395" s="132"/>
      <c r="J1395" s="132"/>
      <c r="K1395" s="132"/>
      <c r="L1395" s="132"/>
      <c r="M1395" s="132"/>
      <c r="N1395" s="132"/>
      <c r="O1395" s="132"/>
      <c r="P1395" s="132"/>
      <c r="Q1395" s="132"/>
      <c r="R1395" s="132"/>
      <c r="S1395" s="132"/>
      <c r="T1395" s="132"/>
      <c r="U1395" s="132"/>
      <c r="V1395" s="132"/>
      <c r="W1395" s="132"/>
      <c r="X1395" s="132"/>
    </row>
    <row r="1396" spans="1:24" x14ac:dyDescent="0.2">
      <c r="A1396" s="132"/>
      <c r="B1396" s="133"/>
      <c r="C1396" s="76"/>
      <c r="D1396" s="132"/>
      <c r="E1396" s="132"/>
      <c r="F1396" s="132"/>
      <c r="G1396" s="132"/>
      <c r="H1396" s="132"/>
      <c r="I1396" s="132"/>
      <c r="J1396" s="132"/>
      <c r="K1396" s="132"/>
      <c r="L1396" s="132"/>
      <c r="M1396" s="132"/>
      <c r="N1396" s="132"/>
      <c r="O1396" s="132"/>
      <c r="P1396" s="132"/>
      <c r="Q1396" s="132"/>
      <c r="R1396" s="132"/>
      <c r="S1396" s="132"/>
      <c r="T1396" s="132"/>
      <c r="U1396" s="132"/>
      <c r="V1396" s="132"/>
      <c r="W1396" s="132"/>
      <c r="X1396" s="132"/>
    </row>
    <row r="1397" spans="1:24" x14ac:dyDescent="0.2">
      <c r="A1397" s="132"/>
      <c r="B1397" s="133"/>
      <c r="C1397" s="76"/>
      <c r="D1397" s="132"/>
      <c r="E1397" s="132"/>
      <c r="F1397" s="132"/>
      <c r="G1397" s="132"/>
      <c r="H1397" s="132"/>
      <c r="I1397" s="132"/>
      <c r="J1397" s="132"/>
      <c r="K1397" s="132"/>
      <c r="L1397" s="132"/>
      <c r="M1397" s="132"/>
      <c r="N1397" s="132"/>
      <c r="O1397" s="132"/>
      <c r="P1397" s="132"/>
      <c r="Q1397" s="132"/>
      <c r="R1397" s="132"/>
      <c r="S1397" s="132"/>
      <c r="T1397" s="132"/>
      <c r="U1397" s="132"/>
      <c r="V1397" s="132"/>
      <c r="W1397" s="132"/>
      <c r="X1397" s="132"/>
    </row>
    <row r="1398" spans="1:24" x14ac:dyDescent="0.2">
      <c r="A1398" s="132"/>
      <c r="B1398" s="133"/>
      <c r="C1398" s="76"/>
      <c r="D1398" s="132"/>
      <c r="E1398" s="132"/>
      <c r="F1398" s="132"/>
      <c r="G1398" s="132"/>
      <c r="H1398" s="132"/>
      <c r="I1398" s="132"/>
      <c r="J1398" s="132"/>
      <c r="K1398" s="132"/>
      <c r="L1398" s="132"/>
      <c r="M1398" s="132"/>
      <c r="N1398" s="132"/>
      <c r="O1398" s="132"/>
      <c r="P1398" s="132"/>
      <c r="Q1398" s="132"/>
      <c r="R1398" s="132"/>
      <c r="S1398" s="132"/>
      <c r="T1398" s="132"/>
      <c r="U1398" s="132"/>
      <c r="V1398" s="132"/>
      <c r="W1398" s="132"/>
      <c r="X1398" s="132"/>
    </row>
    <row r="1399" spans="1:24" x14ac:dyDescent="0.2">
      <c r="A1399" s="132"/>
      <c r="B1399" s="133"/>
      <c r="C1399" s="76"/>
      <c r="D1399" s="132"/>
      <c r="E1399" s="132"/>
      <c r="F1399" s="132"/>
      <c r="G1399" s="132"/>
      <c r="H1399" s="132"/>
      <c r="I1399" s="132"/>
      <c r="J1399" s="132"/>
      <c r="K1399" s="132"/>
      <c r="L1399" s="132"/>
      <c r="M1399" s="132"/>
      <c r="N1399" s="132"/>
      <c r="O1399" s="132"/>
      <c r="P1399" s="132"/>
      <c r="Q1399" s="132"/>
      <c r="R1399" s="132"/>
      <c r="S1399" s="132"/>
      <c r="T1399" s="132"/>
      <c r="U1399" s="132"/>
      <c r="V1399" s="132"/>
      <c r="W1399" s="132"/>
      <c r="X1399" s="132"/>
    </row>
    <row r="1400" spans="1:24" x14ac:dyDescent="0.2">
      <c r="A1400" s="132"/>
      <c r="B1400" s="133"/>
      <c r="C1400" s="76"/>
      <c r="D1400" s="132"/>
      <c r="E1400" s="132"/>
      <c r="F1400" s="132"/>
      <c r="G1400" s="132"/>
      <c r="H1400" s="132"/>
      <c r="I1400" s="132"/>
      <c r="J1400" s="132"/>
      <c r="K1400" s="132"/>
      <c r="L1400" s="132"/>
      <c r="M1400" s="132"/>
      <c r="N1400" s="132"/>
      <c r="O1400" s="132"/>
      <c r="P1400" s="132"/>
      <c r="Q1400" s="132"/>
      <c r="R1400" s="132"/>
      <c r="S1400" s="132"/>
      <c r="T1400" s="132"/>
      <c r="U1400" s="132"/>
      <c r="V1400" s="132"/>
      <c r="W1400" s="132"/>
      <c r="X1400" s="132"/>
    </row>
    <row r="1401" spans="1:24" x14ac:dyDescent="0.2">
      <c r="A1401" s="132"/>
      <c r="B1401" s="133"/>
      <c r="C1401" s="76"/>
      <c r="D1401" s="132"/>
      <c r="E1401" s="132"/>
      <c r="F1401" s="132"/>
      <c r="G1401" s="132"/>
      <c r="H1401" s="132"/>
      <c r="I1401" s="132"/>
      <c r="J1401" s="132"/>
      <c r="K1401" s="132"/>
      <c r="L1401" s="132"/>
      <c r="M1401" s="132"/>
      <c r="N1401" s="132"/>
      <c r="O1401" s="132"/>
      <c r="P1401" s="132"/>
      <c r="Q1401" s="132"/>
      <c r="R1401" s="132"/>
      <c r="S1401" s="132"/>
      <c r="T1401" s="132"/>
      <c r="U1401" s="132"/>
      <c r="V1401" s="132"/>
      <c r="W1401" s="132"/>
      <c r="X1401" s="132"/>
    </row>
    <row r="1402" spans="1:24" x14ac:dyDescent="0.2">
      <c r="A1402" s="132"/>
      <c r="B1402" s="133"/>
      <c r="C1402" s="76"/>
      <c r="D1402" s="132"/>
      <c r="E1402" s="132"/>
      <c r="F1402" s="132"/>
      <c r="G1402" s="132"/>
      <c r="H1402" s="132"/>
      <c r="I1402" s="132"/>
      <c r="J1402" s="132"/>
      <c r="K1402" s="132"/>
      <c r="L1402" s="132"/>
      <c r="M1402" s="132"/>
      <c r="N1402" s="132"/>
      <c r="O1402" s="132"/>
      <c r="P1402" s="132"/>
      <c r="Q1402" s="132"/>
      <c r="R1402" s="132"/>
      <c r="S1402" s="132"/>
      <c r="T1402" s="132"/>
      <c r="U1402" s="132"/>
      <c r="V1402" s="132"/>
      <c r="W1402" s="132"/>
      <c r="X1402" s="132"/>
    </row>
    <row r="1403" spans="1:24" x14ac:dyDescent="0.2">
      <c r="A1403" s="132"/>
      <c r="B1403" s="133"/>
      <c r="C1403" s="76"/>
      <c r="D1403" s="132"/>
      <c r="E1403" s="132"/>
      <c r="F1403" s="132"/>
      <c r="G1403" s="132"/>
      <c r="H1403" s="132"/>
      <c r="I1403" s="132"/>
      <c r="J1403" s="132"/>
      <c r="K1403" s="132"/>
      <c r="L1403" s="132"/>
      <c r="M1403" s="132"/>
      <c r="N1403" s="132"/>
      <c r="O1403" s="132"/>
      <c r="P1403" s="132"/>
      <c r="Q1403" s="132"/>
      <c r="R1403" s="132"/>
      <c r="S1403" s="132"/>
      <c r="T1403" s="132"/>
      <c r="U1403" s="132"/>
      <c r="V1403" s="132"/>
      <c r="W1403" s="132"/>
      <c r="X1403" s="132"/>
    </row>
    <row r="1404" spans="1:24" x14ac:dyDescent="0.2">
      <c r="A1404" s="132"/>
      <c r="B1404" s="133"/>
      <c r="C1404" s="76"/>
      <c r="D1404" s="132"/>
      <c r="E1404" s="132"/>
      <c r="F1404" s="132"/>
      <c r="G1404" s="132"/>
      <c r="H1404" s="132"/>
      <c r="I1404" s="132"/>
      <c r="J1404" s="132"/>
      <c r="K1404" s="132"/>
      <c r="L1404" s="132"/>
      <c r="M1404" s="132"/>
      <c r="N1404" s="132"/>
      <c r="O1404" s="132"/>
      <c r="P1404" s="132"/>
      <c r="Q1404" s="132"/>
      <c r="R1404" s="132"/>
      <c r="S1404" s="132"/>
      <c r="T1404" s="132"/>
      <c r="U1404" s="132"/>
      <c r="V1404" s="132"/>
      <c r="W1404" s="132"/>
      <c r="X1404" s="132"/>
    </row>
    <row r="1405" spans="1:24" x14ac:dyDescent="0.2">
      <c r="A1405" s="132"/>
      <c r="B1405" s="133"/>
      <c r="C1405" s="76"/>
      <c r="D1405" s="132"/>
      <c r="E1405" s="132"/>
      <c r="F1405" s="132"/>
      <c r="G1405" s="132"/>
      <c r="H1405" s="132"/>
      <c r="I1405" s="132"/>
      <c r="J1405" s="132"/>
      <c r="K1405" s="132"/>
      <c r="L1405" s="132"/>
      <c r="M1405" s="132"/>
      <c r="N1405" s="132"/>
      <c r="O1405" s="132"/>
      <c r="P1405" s="132"/>
      <c r="Q1405" s="132"/>
      <c r="R1405" s="132"/>
      <c r="S1405" s="132"/>
      <c r="T1405" s="132"/>
      <c r="U1405" s="132"/>
      <c r="V1405" s="132"/>
      <c r="W1405" s="132"/>
      <c r="X1405" s="132"/>
    </row>
    <row r="1406" spans="1:24" x14ac:dyDescent="0.2">
      <c r="A1406" s="132"/>
      <c r="B1406" s="133"/>
      <c r="C1406" s="76"/>
      <c r="D1406" s="132"/>
      <c r="E1406" s="132"/>
      <c r="F1406" s="132"/>
      <c r="G1406" s="132"/>
      <c r="H1406" s="132"/>
      <c r="I1406" s="132"/>
      <c r="J1406" s="132"/>
      <c r="K1406" s="132"/>
      <c r="L1406" s="132"/>
      <c r="M1406" s="132"/>
      <c r="N1406" s="132"/>
      <c r="O1406" s="132"/>
      <c r="P1406" s="132"/>
      <c r="Q1406" s="132"/>
      <c r="R1406" s="132"/>
      <c r="S1406" s="132"/>
      <c r="T1406" s="132"/>
      <c r="U1406" s="132"/>
      <c r="V1406" s="132"/>
      <c r="W1406" s="132"/>
      <c r="X1406" s="132"/>
    </row>
    <row r="1407" spans="1:24" x14ac:dyDescent="0.2">
      <c r="A1407" s="132"/>
      <c r="B1407" s="133"/>
      <c r="C1407" s="76"/>
      <c r="D1407" s="132"/>
      <c r="E1407" s="132"/>
      <c r="F1407" s="132"/>
      <c r="G1407" s="132"/>
      <c r="H1407" s="132"/>
      <c r="I1407" s="132"/>
      <c r="J1407" s="132"/>
      <c r="K1407" s="132"/>
      <c r="L1407" s="132"/>
      <c r="M1407" s="132"/>
      <c r="N1407" s="132"/>
      <c r="O1407" s="132"/>
      <c r="P1407" s="132"/>
      <c r="Q1407" s="132"/>
      <c r="R1407" s="132"/>
      <c r="S1407" s="132"/>
      <c r="T1407" s="132"/>
      <c r="U1407" s="132"/>
      <c r="V1407" s="132"/>
      <c r="W1407" s="132"/>
      <c r="X1407" s="132"/>
    </row>
    <row r="1408" spans="1:24" x14ac:dyDescent="0.2">
      <c r="A1408" s="132"/>
      <c r="B1408" s="133"/>
      <c r="C1408" s="76"/>
      <c r="D1408" s="132"/>
      <c r="E1408" s="132"/>
      <c r="F1408" s="132"/>
      <c r="G1408" s="132"/>
      <c r="H1408" s="132"/>
      <c r="I1408" s="132"/>
      <c r="J1408" s="132"/>
      <c r="K1408" s="132"/>
      <c r="L1408" s="132"/>
      <c r="M1408" s="132"/>
      <c r="N1408" s="132"/>
      <c r="O1408" s="132"/>
      <c r="P1408" s="132"/>
      <c r="Q1408" s="132"/>
      <c r="R1408" s="132"/>
      <c r="S1408" s="132"/>
      <c r="T1408" s="132"/>
      <c r="U1408" s="132"/>
      <c r="V1408" s="132"/>
      <c r="W1408" s="132"/>
      <c r="X1408" s="132"/>
    </row>
    <row r="1409" spans="1:24" x14ac:dyDescent="0.2">
      <c r="A1409" s="132"/>
      <c r="B1409" s="133"/>
      <c r="C1409" s="76"/>
      <c r="D1409" s="132"/>
      <c r="E1409" s="132"/>
      <c r="F1409" s="132"/>
      <c r="G1409" s="132"/>
      <c r="H1409" s="132"/>
      <c r="I1409" s="132"/>
      <c r="J1409" s="132"/>
      <c r="K1409" s="132"/>
      <c r="L1409" s="132"/>
      <c r="M1409" s="132"/>
      <c r="N1409" s="132"/>
      <c r="O1409" s="132"/>
      <c r="P1409" s="132"/>
      <c r="Q1409" s="132"/>
      <c r="R1409" s="132"/>
      <c r="S1409" s="132"/>
      <c r="T1409" s="132"/>
      <c r="U1409" s="132"/>
      <c r="V1409" s="132"/>
      <c r="W1409" s="132"/>
      <c r="X1409" s="132"/>
    </row>
    <row r="1410" spans="1:24" x14ac:dyDescent="0.2">
      <c r="A1410" s="132"/>
      <c r="B1410" s="133"/>
      <c r="C1410" s="76"/>
      <c r="D1410" s="132"/>
      <c r="E1410" s="132"/>
      <c r="F1410" s="132"/>
      <c r="G1410" s="132"/>
      <c r="H1410" s="132"/>
      <c r="I1410" s="132"/>
      <c r="J1410" s="132"/>
      <c r="K1410" s="132"/>
      <c r="L1410" s="132"/>
      <c r="M1410" s="132"/>
      <c r="N1410" s="132"/>
      <c r="O1410" s="132"/>
      <c r="P1410" s="132"/>
      <c r="Q1410" s="132"/>
      <c r="R1410" s="132"/>
      <c r="S1410" s="132"/>
      <c r="T1410" s="132"/>
      <c r="U1410" s="132"/>
      <c r="V1410" s="132"/>
      <c r="W1410" s="132"/>
      <c r="X1410" s="132"/>
    </row>
    <row r="1411" spans="1:24" x14ac:dyDescent="0.2">
      <c r="A1411" s="132"/>
      <c r="B1411" s="133"/>
      <c r="C1411" s="76"/>
      <c r="D1411" s="132"/>
      <c r="E1411" s="132"/>
      <c r="F1411" s="132"/>
      <c r="G1411" s="132"/>
      <c r="H1411" s="132"/>
      <c r="I1411" s="132"/>
      <c r="J1411" s="132"/>
      <c r="K1411" s="132"/>
      <c r="L1411" s="132"/>
      <c r="M1411" s="132"/>
      <c r="N1411" s="132"/>
      <c r="O1411" s="132"/>
      <c r="P1411" s="132"/>
      <c r="Q1411" s="132"/>
      <c r="R1411" s="132"/>
      <c r="S1411" s="132"/>
      <c r="T1411" s="132"/>
      <c r="U1411" s="132"/>
      <c r="V1411" s="132"/>
      <c r="W1411" s="132"/>
      <c r="X1411" s="132"/>
    </row>
    <row r="1412" spans="1:24" x14ac:dyDescent="0.2">
      <c r="A1412" s="132"/>
      <c r="B1412" s="133"/>
      <c r="C1412" s="76"/>
      <c r="D1412" s="132"/>
      <c r="E1412" s="132"/>
      <c r="F1412" s="132"/>
      <c r="G1412" s="132"/>
      <c r="H1412" s="132"/>
      <c r="I1412" s="132"/>
      <c r="J1412" s="132"/>
      <c r="K1412" s="132"/>
      <c r="L1412" s="132"/>
      <c r="M1412" s="132"/>
      <c r="N1412" s="132"/>
      <c r="O1412" s="132"/>
      <c r="P1412" s="132"/>
      <c r="Q1412" s="132"/>
      <c r="R1412" s="132"/>
      <c r="S1412" s="132"/>
      <c r="T1412" s="132"/>
      <c r="U1412" s="132"/>
      <c r="V1412" s="132"/>
      <c r="W1412" s="132"/>
      <c r="X1412" s="132"/>
    </row>
    <row r="1413" spans="1:24" x14ac:dyDescent="0.2">
      <c r="A1413" s="132"/>
      <c r="B1413" s="133"/>
      <c r="C1413" s="76"/>
      <c r="D1413" s="132"/>
      <c r="E1413" s="132"/>
      <c r="F1413" s="132"/>
      <c r="G1413" s="132"/>
      <c r="H1413" s="132"/>
      <c r="I1413" s="132"/>
      <c r="J1413" s="132"/>
      <c r="K1413" s="132"/>
      <c r="L1413" s="132"/>
      <c r="M1413" s="132"/>
      <c r="N1413" s="132"/>
      <c r="O1413" s="132"/>
      <c r="P1413" s="132"/>
      <c r="Q1413" s="132"/>
      <c r="R1413" s="132"/>
      <c r="S1413" s="132"/>
      <c r="T1413" s="132"/>
      <c r="U1413" s="132"/>
      <c r="V1413" s="132"/>
      <c r="W1413" s="132"/>
      <c r="X1413" s="132"/>
    </row>
    <row r="1414" spans="1:24" x14ac:dyDescent="0.2">
      <c r="A1414" s="132"/>
      <c r="B1414" s="133"/>
      <c r="C1414" s="76"/>
      <c r="D1414" s="132"/>
      <c r="E1414" s="132"/>
      <c r="F1414" s="132"/>
      <c r="G1414" s="132"/>
      <c r="H1414" s="132"/>
      <c r="I1414" s="132"/>
      <c r="J1414" s="132"/>
      <c r="K1414" s="132"/>
      <c r="L1414" s="132"/>
      <c r="M1414" s="132"/>
      <c r="N1414" s="132"/>
      <c r="O1414" s="132"/>
      <c r="P1414" s="132"/>
      <c r="Q1414" s="132"/>
      <c r="R1414" s="132"/>
      <c r="S1414" s="132"/>
      <c r="T1414" s="132"/>
      <c r="U1414" s="132"/>
      <c r="V1414" s="132"/>
      <c r="W1414" s="132"/>
      <c r="X1414" s="132"/>
    </row>
    <row r="1415" spans="1:24" x14ac:dyDescent="0.2">
      <c r="A1415" s="132"/>
      <c r="B1415" s="133"/>
      <c r="C1415" s="76"/>
      <c r="D1415" s="132"/>
      <c r="E1415" s="132"/>
      <c r="F1415" s="132"/>
      <c r="G1415" s="132"/>
      <c r="H1415" s="132"/>
      <c r="I1415" s="132"/>
      <c r="J1415" s="132"/>
      <c r="K1415" s="132"/>
      <c r="L1415" s="132"/>
      <c r="M1415" s="132"/>
      <c r="N1415" s="132"/>
      <c r="O1415" s="132"/>
      <c r="P1415" s="132"/>
      <c r="Q1415" s="132"/>
      <c r="R1415" s="132"/>
      <c r="S1415" s="132"/>
      <c r="T1415" s="132"/>
      <c r="U1415" s="132"/>
      <c r="V1415" s="132"/>
      <c r="W1415" s="132"/>
      <c r="X1415" s="132"/>
    </row>
    <row r="1416" spans="1:24" x14ac:dyDescent="0.2">
      <c r="A1416" s="132"/>
      <c r="B1416" s="133"/>
      <c r="C1416" s="76"/>
      <c r="D1416" s="132"/>
      <c r="E1416" s="132"/>
      <c r="F1416" s="132"/>
      <c r="G1416" s="132"/>
      <c r="H1416" s="132"/>
      <c r="I1416" s="132"/>
      <c r="J1416" s="132"/>
      <c r="K1416" s="132"/>
      <c r="L1416" s="132"/>
      <c r="M1416" s="132"/>
      <c r="N1416" s="132"/>
      <c r="O1416" s="132"/>
      <c r="P1416" s="132"/>
      <c r="Q1416" s="132"/>
      <c r="R1416" s="132"/>
      <c r="S1416" s="132"/>
      <c r="T1416" s="132"/>
      <c r="U1416" s="132"/>
      <c r="V1416" s="132"/>
      <c r="W1416" s="132"/>
      <c r="X1416" s="132"/>
    </row>
    <row r="1417" spans="1:24" x14ac:dyDescent="0.2">
      <c r="A1417" s="132"/>
      <c r="B1417" s="133"/>
      <c r="C1417" s="76"/>
      <c r="D1417" s="132"/>
      <c r="E1417" s="132"/>
      <c r="F1417" s="132"/>
      <c r="G1417" s="132"/>
      <c r="H1417" s="132"/>
      <c r="I1417" s="132"/>
      <c r="J1417" s="132"/>
      <c r="K1417" s="132"/>
      <c r="L1417" s="132"/>
      <c r="M1417" s="132"/>
      <c r="N1417" s="132"/>
      <c r="O1417" s="132"/>
      <c r="P1417" s="132"/>
      <c r="Q1417" s="132"/>
      <c r="R1417" s="132"/>
      <c r="S1417" s="132"/>
      <c r="T1417" s="132"/>
      <c r="U1417" s="132"/>
      <c r="V1417" s="132"/>
      <c r="W1417" s="132"/>
      <c r="X1417" s="132"/>
    </row>
    <row r="1418" spans="1:24" x14ac:dyDescent="0.2">
      <c r="A1418" s="132"/>
      <c r="B1418" s="133"/>
      <c r="C1418" s="76"/>
      <c r="D1418" s="132"/>
      <c r="E1418" s="132"/>
      <c r="F1418" s="132"/>
      <c r="G1418" s="132"/>
      <c r="H1418" s="132"/>
      <c r="I1418" s="132"/>
      <c r="J1418" s="132"/>
      <c r="K1418" s="132"/>
      <c r="L1418" s="132"/>
      <c r="M1418" s="132"/>
      <c r="N1418" s="132"/>
      <c r="O1418" s="132"/>
      <c r="P1418" s="132"/>
      <c r="Q1418" s="132"/>
      <c r="R1418" s="132"/>
      <c r="S1418" s="132"/>
      <c r="T1418" s="132"/>
      <c r="U1418" s="132"/>
      <c r="V1418" s="132"/>
      <c r="W1418" s="132"/>
      <c r="X1418" s="132"/>
    </row>
    <row r="1419" spans="1:24" x14ac:dyDescent="0.2">
      <c r="A1419" s="132"/>
      <c r="B1419" s="133"/>
      <c r="C1419" s="76"/>
      <c r="D1419" s="132"/>
      <c r="E1419" s="132"/>
      <c r="F1419" s="132"/>
      <c r="G1419" s="132"/>
      <c r="H1419" s="132"/>
      <c r="I1419" s="132"/>
      <c r="J1419" s="132"/>
      <c r="K1419" s="132"/>
      <c r="L1419" s="132"/>
      <c r="M1419" s="132"/>
      <c r="N1419" s="132"/>
      <c r="O1419" s="132"/>
      <c r="P1419" s="132"/>
      <c r="Q1419" s="132"/>
      <c r="R1419" s="132"/>
      <c r="S1419" s="132"/>
      <c r="T1419" s="132"/>
      <c r="U1419" s="132"/>
      <c r="V1419" s="132"/>
      <c r="W1419" s="132"/>
      <c r="X1419" s="132"/>
    </row>
    <row r="1420" spans="1:24" x14ac:dyDescent="0.2">
      <c r="A1420" s="132"/>
      <c r="B1420" s="133"/>
      <c r="C1420" s="76"/>
      <c r="D1420" s="132"/>
      <c r="E1420" s="132"/>
      <c r="F1420" s="132"/>
      <c r="G1420" s="132"/>
      <c r="H1420" s="132"/>
      <c r="I1420" s="132"/>
      <c r="J1420" s="132"/>
      <c r="K1420" s="132"/>
      <c r="L1420" s="132"/>
      <c r="M1420" s="132"/>
      <c r="N1420" s="132"/>
      <c r="O1420" s="132"/>
      <c r="P1420" s="132"/>
      <c r="Q1420" s="132"/>
      <c r="R1420" s="132"/>
      <c r="S1420" s="132"/>
      <c r="T1420" s="132"/>
      <c r="U1420" s="132"/>
      <c r="V1420" s="132"/>
      <c r="W1420" s="132"/>
      <c r="X1420" s="132"/>
    </row>
    <row r="1421" spans="1:24" x14ac:dyDescent="0.2">
      <c r="A1421" s="132"/>
      <c r="B1421" s="133"/>
      <c r="C1421" s="76"/>
      <c r="D1421" s="132"/>
      <c r="E1421" s="132"/>
      <c r="F1421" s="132"/>
      <c r="G1421" s="132"/>
      <c r="H1421" s="132"/>
      <c r="I1421" s="132"/>
      <c r="J1421" s="132"/>
      <c r="K1421" s="132"/>
      <c r="L1421" s="132"/>
      <c r="M1421" s="132"/>
      <c r="N1421" s="132"/>
      <c r="O1421" s="132"/>
      <c r="P1421" s="132"/>
      <c r="Q1421" s="132"/>
      <c r="R1421" s="132"/>
      <c r="S1421" s="132"/>
      <c r="T1421" s="132"/>
      <c r="U1421" s="132"/>
      <c r="V1421" s="132"/>
      <c r="W1421" s="132"/>
      <c r="X1421" s="132"/>
    </row>
    <row r="1422" spans="1:24" x14ac:dyDescent="0.2">
      <c r="A1422" s="132"/>
      <c r="B1422" s="133"/>
      <c r="C1422" s="76"/>
      <c r="D1422" s="132"/>
      <c r="E1422" s="132"/>
      <c r="F1422" s="132"/>
      <c r="G1422" s="132"/>
      <c r="H1422" s="132"/>
      <c r="I1422" s="132"/>
      <c r="J1422" s="132"/>
      <c r="K1422" s="132"/>
      <c r="L1422" s="132"/>
      <c r="M1422" s="132"/>
      <c r="N1422" s="132"/>
      <c r="O1422" s="132"/>
      <c r="P1422" s="132"/>
      <c r="Q1422" s="132"/>
      <c r="R1422" s="132"/>
      <c r="S1422" s="132"/>
      <c r="T1422" s="132"/>
      <c r="U1422" s="132"/>
      <c r="V1422" s="132"/>
      <c r="W1422" s="132"/>
      <c r="X1422" s="132"/>
    </row>
    <row r="1423" spans="1:24" x14ac:dyDescent="0.2">
      <c r="A1423" s="132"/>
      <c r="B1423" s="133"/>
      <c r="C1423" s="76"/>
      <c r="D1423" s="132"/>
      <c r="E1423" s="132"/>
      <c r="F1423" s="132"/>
      <c r="G1423" s="132"/>
      <c r="H1423" s="132"/>
      <c r="I1423" s="132"/>
      <c r="J1423" s="132"/>
      <c r="K1423" s="132"/>
      <c r="L1423" s="132"/>
      <c r="M1423" s="132"/>
      <c r="N1423" s="132"/>
      <c r="O1423" s="132"/>
      <c r="P1423" s="132"/>
      <c r="Q1423" s="132"/>
      <c r="R1423" s="132"/>
      <c r="S1423" s="132"/>
      <c r="T1423" s="132"/>
      <c r="U1423" s="132"/>
      <c r="V1423" s="132"/>
      <c r="W1423" s="132"/>
      <c r="X1423" s="132"/>
    </row>
    <row r="1424" spans="1:24" x14ac:dyDescent="0.2">
      <c r="A1424" s="132"/>
      <c r="B1424" s="133"/>
      <c r="C1424" s="76"/>
      <c r="D1424" s="132"/>
      <c r="E1424" s="132"/>
      <c r="F1424" s="132"/>
      <c r="G1424" s="132"/>
      <c r="H1424" s="132"/>
      <c r="I1424" s="132"/>
      <c r="J1424" s="132"/>
      <c r="K1424" s="132"/>
      <c r="L1424" s="132"/>
      <c r="M1424" s="132"/>
      <c r="N1424" s="132"/>
      <c r="O1424" s="132"/>
      <c r="P1424" s="132"/>
      <c r="Q1424" s="132"/>
      <c r="R1424" s="132"/>
      <c r="S1424" s="132"/>
      <c r="T1424" s="132"/>
      <c r="U1424" s="132"/>
      <c r="V1424" s="132"/>
      <c r="W1424" s="132"/>
      <c r="X1424" s="132"/>
    </row>
    <row r="1425" spans="1:24" x14ac:dyDescent="0.2">
      <c r="A1425" s="132"/>
      <c r="B1425" s="133"/>
      <c r="C1425" s="76"/>
      <c r="D1425" s="132"/>
      <c r="E1425" s="132"/>
      <c r="F1425" s="132"/>
      <c r="G1425" s="132"/>
      <c r="H1425" s="132"/>
      <c r="I1425" s="132"/>
      <c r="J1425" s="132"/>
      <c r="K1425" s="132"/>
      <c r="L1425" s="132"/>
      <c r="M1425" s="132"/>
      <c r="N1425" s="132"/>
      <c r="O1425" s="132"/>
      <c r="P1425" s="132"/>
      <c r="Q1425" s="132"/>
      <c r="R1425" s="132"/>
      <c r="S1425" s="132"/>
      <c r="T1425" s="132"/>
      <c r="U1425" s="132"/>
      <c r="V1425" s="132"/>
      <c r="W1425" s="132"/>
      <c r="X1425" s="132"/>
    </row>
    <row r="1426" spans="1:24" x14ac:dyDescent="0.2">
      <c r="A1426" s="132"/>
      <c r="B1426" s="133"/>
      <c r="C1426" s="76"/>
      <c r="D1426" s="132"/>
      <c r="E1426" s="132"/>
      <c r="F1426" s="132"/>
      <c r="G1426" s="132"/>
      <c r="H1426" s="132"/>
      <c r="I1426" s="132"/>
      <c r="J1426" s="132"/>
      <c r="K1426" s="132"/>
      <c r="L1426" s="132"/>
      <c r="M1426" s="132"/>
      <c r="N1426" s="132"/>
      <c r="O1426" s="132"/>
      <c r="P1426" s="132"/>
      <c r="Q1426" s="132"/>
      <c r="R1426" s="132"/>
      <c r="S1426" s="132"/>
      <c r="T1426" s="132"/>
      <c r="U1426" s="132"/>
      <c r="V1426" s="132"/>
      <c r="W1426" s="132"/>
      <c r="X1426" s="132"/>
    </row>
    <row r="1427" spans="1:24" x14ac:dyDescent="0.2">
      <c r="A1427" s="132"/>
      <c r="B1427" s="133"/>
      <c r="C1427" s="76"/>
      <c r="D1427" s="132"/>
      <c r="E1427" s="132"/>
      <c r="F1427" s="132"/>
      <c r="G1427" s="132"/>
      <c r="H1427" s="132"/>
      <c r="I1427" s="132"/>
      <c r="J1427" s="132"/>
      <c r="K1427" s="132"/>
      <c r="L1427" s="132"/>
      <c r="M1427" s="132"/>
      <c r="N1427" s="132"/>
      <c r="O1427" s="132"/>
      <c r="P1427" s="132"/>
      <c r="Q1427" s="132"/>
      <c r="R1427" s="132"/>
      <c r="S1427" s="132"/>
      <c r="T1427" s="132"/>
      <c r="U1427" s="132"/>
      <c r="V1427" s="132"/>
      <c r="W1427" s="132"/>
      <c r="X1427" s="132"/>
    </row>
    <row r="1428" spans="1:24" x14ac:dyDescent="0.2">
      <c r="A1428" s="132"/>
      <c r="B1428" s="133"/>
      <c r="C1428" s="76"/>
      <c r="D1428" s="132"/>
      <c r="E1428" s="132"/>
      <c r="F1428" s="132"/>
      <c r="G1428" s="132"/>
      <c r="H1428" s="132"/>
      <c r="I1428" s="132"/>
      <c r="J1428" s="132"/>
      <c r="K1428" s="132"/>
      <c r="L1428" s="132"/>
      <c r="M1428" s="132"/>
      <c r="N1428" s="132"/>
      <c r="O1428" s="132"/>
      <c r="P1428" s="132"/>
      <c r="Q1428" s="132"/>
      <c r="R1428" s="132"/>
      <c r="S1428" s="132"/>
      <c r="T1428" s="132"/>
      <c r="U1428" s="132"/>
      <c r="V1428" s="132"/>
      <c r="W1428" s="132"/>
      <c r="X1428" s="132"/>
    </row>
    <row r="1429" spans="1:24" x14ac:dyDescent="0.2">
      <c r="A1429" s="132"/>
      <c r="B1429" s="133"/>
      <c r="C1429" s="76"/>
      <c r="D1429" s="132"/>
      <c r="E1429" s="132"/>
      <c r="F1429" s="132"/>
      <c r="G1429" s="132"/>
      <c r="H1429" s="132"/>
      <c r="I1429" s="132"/>
      <c r="J1429" s="132"/>
      <c r="K1429" s="132"/>
      <c r="L1429" s="132"/>
      <c r="M1429" s="132"/>
      <c r="N1429" s="132"/>
      <c r="O1429" s="132"/>
      <c r="P1429" s="132"/>
      <c r="Q1429" s="132"/>
      <c r="R1429" s="132"/>
      <c r="S1429" s="132"/>
      <c r="T1429" s="132"/>
      <c r="U1429" s="132"/>
      <c r="V1429" s="132"/>
      <c r="W1429" s="132"/>
      <c r="X1429" s="132"/>
    </row>
    <row r="1430" spans="1:24" x14ac:dyDescent="0.2">
      <c r="A1430" s="132"/>
      <c r="B1430" s="133"/>
      <c r="C1430" s="76"/>
      <c r="D1430" s="132"/>
      <c r="E1430" s="132"/>
      <c r="F1430" s="132"/>
      <c r="G1430" s="132"/>
      <c r="H1430" s="132"/>
      <c r="I1430" s="132"/>
      <c r="J1430" s="132"/>
      <c r="K1430" s="132"/>
      <c r="L1430" s="132"/>
      <c r="M1430" s="132"/>
      <c r="N1430" s="132"/>
      <c r="O1430" s="132"/>
      <c r="P1430" s="132"/>
      <c r="Q1430" s="132"/>
      <c r="R1430" s="132"/>
      <c r="S1430" s="132"/>
      <c r="T1430" s="132"/>
      <c r="U1430" s="132"/>
      <c r="V1430" s="132"/>
      <c r="W1430" s="132"/>
      <c r="X1430" s="132"/>
    </row>
    <row r="1431" spans="1:24" x14ac:dyDescent="0.2">
      <c r="A1431" s="132"/>
      <c r="B1431" s="133"/>
      <c r="C1431" s="76"/>
      <c r="D1431" s="132"/>
      <c r="E1431" s="132"/>
      <c r="F1431" s="132"/>
      <c r="G1431" s="132"/>
      <c r="H1431" s="132"/>
      <c r="I1431" s="132"/>
      <c r="J1431" s="132"/>
      <c r="K1431" s="132"/>
      <c r="L1431" s="132"/>
      <c r="M1431" s="132"/>
      <c r="N1431" s="132"/>
      <c r="O1431" s="132"/>
      <c r="P1431" s="132"/>
      <c r="Q1431" s="132"/>
      <c r="R1431" s="132"/>
      <c r="S1431" s="132"/>
      <c r="T1431" s="132"/>
      <c r="U1431" s="132"/>
      <c r="V1431" s="132"/>
      <c r="W1431" s="132"/>
      <c r="X1431" s="132"/>
    </row>
    <row r="1432" spans="1:24" x14ac:dyDescent="0.2">
      <c r="A1432" s="132"/>
      <c r="B1432" s="133"/>
      <c r="C1432" s="76"/>
      <c r="D1432" s="132"/>
      <c r="E1432" s="132"/>
      <c r="F1432" s="132"/>
      <c r="G1432" s="132"/>
      <c r="H1432" s="132"/>
      <c r="I1432" s="132"/>
      <c r="J1432" s="132"/>
      <c r="K1432" s="132"/>
      <c r="L1432" s="132"/>
      <c r="M1432" s="132"/>
      <c r="N1432" s="132"/>
      <c r="O1432" s="132"/>
      <c r="P1432" s="132"/>
      <c r="Q1432" s="132"/>
      <c r="R1432" s="132"/>
      <c r="S1432" s="132"/>
      <c r="T1432" s="132"/>
      <c r="U1432" s="132"/>
      <c r="V1432" s="132"/>
      <c r="W1432" s="132"/>
      <c r="X1432" s="132"/>
    </row>
    <row r="1433" spans="1:24" x14ac:dyDescent="0.2">
      <c r="A1433" s="132"/>
      <c r="B1433" s="133"/>
      <c r="C1433" s="76"/>
      <c r="D1433" s="132"/>
      <c r="E1433" s="132"/>
      <c r="F1433" s="132"/>
      <c r="G1433" s="132"/>
      <c r="H1433" s="132"/>
      <c r="I1433" s="132"/>
      <c r="J1433" s="132"/>
      <c r="K1433" s="132"/>
      <c r="L1433" s="132"/>
      <c r="M1433" s="132"/>
      <c r="N1433" s="132"/>
      <c r="O1433" s="132"/>
      <c r="P1433" s="132"/>
      <c r="Q1433" s="132"/>
      <c r="R1433" s="132"/>
      <c r="S1433" s="132"/>
      <c r="T1433" s="132"/>
      <c r="U1433" s="132"/>
      <c r="V1433" s="132"/>
      <c r="W1433" s="132"/>
      <c r="X1433" s="132"/>
    </row>
    <row r="1434" spans="1:24" x14ac:dyDescent="0.2">
      <c r="A1434" s="132"/>
      <c r="B1434" s="133"/>
      <c r="C1434" s="76"/>
      <c r="D1434" s="132"/>
      <c r="E1434" s="132"/>
      <c r="F1434" s="132"/>
      <c r="G1434" s="132"/>
      <c r="H1434" s="132"/>
      <c r="I1434" s="132"/>
      <c r="J1434" s="132"/>
      <c r="K1434" s="132"/>
      <c r="L1434" s="132"/>
      <c r="M1434" s="132"/>
      <c r="N1434" s="132"/>
      <c r="O1434" s="132"/>
      <c r="P1434" s="132"/>
      <c r="Q1434" s="132"/>
      <c r="R1434" s="132"/>
      <c r="S1434" s="132"/>
      <c r="T1434" s="132"/>
      <c r="U1434" s="132"/>
      <c r="V1434" s="132"/>
      <c r="W1434" s="132"/>
      <c r="X1434" s="132"/>
    </row>
    <row r="1435" spans="1:24" x14ac:dyDescent="0.2">
      <c r="A1435" s="132"/>
      <c r="B1435" s="133"/>
      <c r="C1435" s="76"/>
      <c r="D1435" s="132"/>
      <c r="E1435" s="132"/>
      <c r="F1435" s="132"/>
      <c r="G1435" s="132"/>
      <c r="H1435" s="132"/>
      <c r="I1435" s="132"/>
      <c r="J1435" s="132"/>
      <c r="K1435" s="132"/>
      <c r="L1435" s="132"/>
      <c r="M1435" s="132"/>
      <c r="N1435" s="132"/>
      <c r="O1435" s="132"/>
      <c r="P1435" s="132"/>
      <c r="Q1435" s="132"/>
      <c r="R1435" s="132"/>
      <c r="S1435" s="132"/>
      <c r="T1435" s="132"/>
      <c r="U1435" s="132"/>
      <c r="V1435" s="132"/>
      <c r="W1435" s="132"/>
      <c r="X1435" s="132"/>
    </row>
    <row r="1436" spans="1:24" x14ac:dyDescent="0.2">
      <c r="A1436" s="132"/>
      <c r="B1436" s="133"/>
      <c r="C1436" s="76"/>
      <c r="D1436" s="132"/>
      <c r="E1436" s="132"/>
      <c r="F1436" s="132"/>
      <c r="G1436" s="132"/>
      <c r="H1436" s="132"/>
      <c r="I1436" s="132"/>
      <c r="J1436" s="132"/>
      <c r="K1436" s="132"/>
      <c r="L1436" s="132"/>
      <c r="M1436" s="132"/>
      <c r="N1436" s="132"/>
      <c r="O1436" s="132"/>
      <c r="P1436" s="132"/>
      <c r="Q1436" s="132"/>
      <c r="R1436" s="132"/>
      <c r="S1436" s="132"/>
      <c r="T1436" s="132"/>
      <c r="U1436" s="132"/>
      <c r="V1436" s="132"/>
      <c r="W1436" s="132"/>
      <c r="X1436" s="132"/>
    </row>
    <row r="1437" spans="1:24" x14ac:dyDescent="0.2">
      <c r="A1437" s="132"/>
      <c r="B1437" s="133"/>
      <c r="C1437" s="76"/>
      <c r="D1437" s="132"/>
      <c r="E1437" s="132"/>
      <c r="F1437" s="132"/>
      <c r="G1437" s="132"/>
      <c r="H1437" s="132"/>
      <c r="I1437" s="132"/>
      <c r="J1437" s="132"/>
      <c r="K1437" s="132"/>
      <c r="L1437" s="132"/>
      <c r="M1437" s="132"/>
      <c r="N1437" s="132"/>
      <c r="O1437" s="132"/>
      <c r="P1437" s="132"/>
      <c r="Q1437" s="132"/>
      <c r="R1437" s="132"/>
      <c r="S1437" s="132"/>
      <c r="T1437" s="132"/>
      <c r="U1437" s="132"/>
      <c r="V1437" s="132"/>
      <c r="W1437" s="132"/>
      <c r="X1437" s="132"/>
    </row>
    <row r="1438" spans="1:24" x14ac:dyDescent="0.2">
      <c r="A1438" s="132"/>
      <c r="B1438" s="133"/>
      <c r="C1438" s="76"/>
      <c r="D1438" s="132"/>
      <c r="E1438" s="132"/>
      <c r="F1438" s="132"/>
      <c r="G1438" s="132"/>
      <c r="H1438" s="132"/>
      <c r="I1438" s="132"/>
      <c r="J1438" s="132"/>
      <c r="K1438" s="132"/>
      <c r="L1438" s="132"/>
      <c r="M1438" s="132"/>
      <c r="N1438" s="132"/>
      <c r="O1438" s="132"/>
      <c r="P1438" s="132"/>
      <c r="Q1438" s="132"/>
      <c r="R1438" s="132"/>
      <c r="S1438" s="132"/>
      <c r="T1438" s="132"/>
      <c r="U1438" s="132"/>
      <c r="V1438" s="132"/>
      <c r="W1438" s="132"/>
      <c r="X1438" s="132"/>
    </row>
    <row r="1439" spans="1:24" x14ac:dyDescent="0.2">
      <c r="A1439" s="132"/>
      <c r="B1439" s="133"/>
      <c r="C1439" s="76"/>
      <c r="D1439" s="132"/>
      <c r="E1439" s="132"/>
      <c r="F1439" s="132"/>
      <c r="G1439" s="132"/>
      <c r="H1439" s="132"/>
      <c r="I1439" s="132"/>
      <c r="J1439" s="132"/>
      <c r="K1439" s="132"/>
      <c r="L1439" s="132"/>
      <c r="M1439" s="132"/>
      <c r="N1439" s="132"/>
      <c r="O1439" s="132"/>
      <c r="P1439" s="132"/>
      <c r="Q1439" s="132"/>
      <c r="R1439" s="132"/>
      <c r="S1439" s="132"/>
      <c r="T1439" s="132"/>
      <c r="U1439" s="132"/>
      <c r="V1439" s="132"/>
      <c r="W1439" s="132"/>
      <c r="X1439" s="132"/>
    </row>
    <row r="1440" spans="1:24" x14ac:dyDescent="0.2">
      <c r="A1440" s="132"/>
      <c r="B1440" s="133"/>
      <c r="C1440" s="76"/>
      <c r="D1440" s="132"/>
      <c r="E1440" s="132"/>
      <c r="F1440" s="132"/>
      <c r="G1440" s="132"/>
      <c r="H1440" s="132"/>
      <c r="I1440" s="132"/>
      <c r="J1440" s="132"/>
      <c r="K1440" s="132"/>
      <c r="L1440" s="132"/>
      <c r="M1440" s="132"/>
      <c r="N1440" s="132"/>
      <c r="O1440" s="132"/>
      <c r="P1440" s="132"/>
      <c r="Q1440" s="132"/>
      <c r="R1440" s="132"/>
      <c r="S1440" s="132"/>
      <c r="T1440" s="132"/>
      <c r="U1440" s="132"/>
      <c r="V1440" s="132"/>
      <c r="W1440" s="132"/>
      <c r="X1440" s="132"/>
    </row>
    <row r="1441" spans="1:24" x14ac:dyDescent="0.2">
      <c r="A1441" s="132"/>
      <c r="B1441" s="133"/>
      <c r="C1441" s="76"/>
      <c r="D1441" s="132"/>
      <c r="E1441" s="132"/>
      <c r="F1441" s="132"/>
      <c r="G1441" s="132"/>
      <c r="H1441" s="132"/>
      <c r="I1441" s="132"/>
      <c r="J1441" s="132"/>
      <c r="K1441" s="132"/>
      <c r="L1441" s="132"/>
      <c r="M1441" s="132"/>
      <c r="N1441" s="132"/>
      <c r="O1441" s="132"/>
      <c r="P1441" s="132"/>
      <c r="Q1441" s="132"/>
      <c r="R1441" s="132"/>
      <c r="S1441" s="132"/>
      <c r="T1441" s="132"/>
      <c r="U1441" s="132"/>
      <c r="V1441" s="132"/>
      <c r="W1441" s="132"/>
      <c r="X1441" s="132"/>
    </row>
    <row r="1442" spans="1:24" x14ac:dyDescent="0.2">
      <c r="A1442" s="132"/>
      <c r="B1442" s="133"/>
      <c r="C1442" s="76"/>
      <c r="D1442" s="132"/>
      <c r="E1442" s="132"/>
      <c r="F1442" s="132"/>
      <c r="G1442" s="132"/>
      <c r="H1442" s="132"/>
      <c r="I1442" s="132"/>
      <c r="J1442" s="132"/>
      <c r="K1442" s="132"/>
      <c r="L1442" s="132"/>
      <c r="M1442" s="132"/>
      <c r="N1442" s="132"/>
      <c r="O1442" s="132"/>
      <c r="P1442" s="132"/>
      <c r="Q1442" s="132"/>
      <c r="R1442" s="132"/>
      <c r="S1442" s="132"/>
      <c r="T1442" s="132"/>
      <c r="U1442" s="132"/>
      <c r="V1442" s="132"/>
      <c r="W1442" s="132"/>
      <c r="X1442" s="132"/>
    </row>
    <row r="1443" spans="1:24" x14ac:dyDescent="0.2">
      <c r="A1443" s="132"/>
      <c r="B1443" s="133"/>
      <c r="C1443" s="76"/>
      <c r="D1443" s="132"/>
      <c r="E1443" s="132"/>
      <c r="F1443" s="132"/>
      <c r="G1443" s="132"/>
      <c r="H1443" s="132"/>
      <c r="I1443" s="132"/>
      <c r="J1443" s="132"/>
      <c r="K1443" s="132"/>
      <c r="L1443" s="132"/>
      <c r="M1443" s="132"/>
      <c r="N1443" s="132"/>
      <c r="O1443" s="132"/>
      <c r="P1443" s="132"/>
      <c r="Q1443" s="132"/>
      <c r="R1443" s="132"/>
      <c r="S1443" s="132"/>
      <c r="T1443" s="132"/>
      <c r="U1443" s="132"/>
      <c r="V1443" s="132"/>
      <c r="W1443" s="132"/>
      <c r="X1443" s="132"/>
    </row>
    <row r="1444" spans="1:24" x14ac:dyDescent="0.2">
      <c r="A1444" s="132"/>
      <c r="B1444" s="133"/>
      <c r="C1444" s="76"/>
      <c r="D1444" s="132"/>
      <c r="E1444" s="132"/>
      <c r="F1444" s="132"/>
      <c r="G1444" s="132"/>
      <c r="H1444" s="132"/>
      <c r="I1444" s="132"/>
      <c r="J1444" s="132"/>
      <c r="K1444" s="132"/>
      <c r="L1444" s="132"/>
      <c r="M1444" s="132"/>
      <c r="N1444" s="132"/>
      <c r="O1444" s="132"/>
      <c r="P1444" s="132"/>
      <c r="Q1444" s="132"/>
      <c r="R1444" s="132"/>
      <c r="S1444" s="132"/>
      <c r="T1444" s="132"/>
      <c r="U1444" s="132"/>
      <c r="V1444" s="132"/>
      <c r="W1444" s="132"/>
      <c r="X1444" s="132"/>
    </row>
    <row r="1445" spans="1:24" x14ac:dyDescent="0.2">
      <c r="A1445" s="132"/>
      <c r="B1445" s="133"/>
      <c r="C1445" s="76"/>
      <c r="D1445" s="132"/>
      <c r="E1445" s="132"/>
      <c r="F1445" s="132"/>
      <c r="G1445" s="132"/>
      <c r="H1445" s="132"/>
      <c r="I1445" s="132"/>
      <c r="J1445" s="132"/>
      <c r="K1445" s="132"/>
      <c r="L1445" s="132"/>
      <c r="M1445" s="132"/>
      <c r="N1445" s="132"/>
      <c r="O1445" s="132"/>
      <c r="P1445" s="132"/>
      <c r="Q1445" s="132"/>
      <c r="R1445" s="132"/>
      <c r="S1445" s="132"/>
      <c r="T1445" s="132"/>
      <c r="U1445" s="132"/>
      <c r="V1445" s="132"/>
      <c r="W1445" s="132"/>
      <c r="X1445" s="132"/>
    </row>
    <row r="1446" spans="1:24" x14ac:dyDescent="0.2">
      <c r="A1446" s="132"/>
      <c r="B1446" s="133"/>
      <c r="C1446" s="76"/>
      <c r="D1446" s="132"/>
      <c r="E1446" s="132"/>
      <c r="F1446" s="132"/>
      <c r="G1446" s="132"/>
      <c r="H1446" s="132"/>
      <c r="I1446" s="132"/>
      <c r="J1446" s="132"/>
      <c r="K1446" s="132"/>
      <c r="L1446" s="132"/>
      <c r="M1446" s="132"/>
      <c r="N1446" s="132"/>
      <c r="O1446" s="132"/>
      <c r="P1446" s="132"/>
      <c r="Q1446" s="132"/>
      <c r="R1446" s="132"/>
      <c r="S1446" s="132"/>
      <c r="T1446" s="132"/>
      <c r="U1446" s="132"/>
      <c r="V1446" s="132"/>
      <c r="W1446" s="132"/>
      <c r="X1446" s="132"/>
    </row>
    <row r="1447" spans="1:24" x14ac:dyDescent="0.2">
      <c r="A1447" s="132"/>
      <c r="B1447" s="133"/>
      <c r="C1447" s="76"/>
      <c r="D1447" s="132"/>
      <c r="E1447" s="132"/>
      <c r="F1447" s="132"/>
      <c r="G1447" s="132"/>
      <c r="H1447" s="132"/>
      <c r="I1447" s="132"/>
      <c r="J1447" s="132"/>
      <c r="K1447" s="132"/>
      <c r="L1447" s="132"/>
      <c r="M1447" s="132"/>
      <c r="N1447" s="132"/>
      <c r="O1447" s="132"/>
      <c r="P1447" s="132"/>
      <c r="Q1447" s="132"/>
      <c r="R1447" s="132"/>
      <c r="S1447" s="132"/>
      <c r="T1447" s="132"/>
      <c r="U1447" s="132"/>
      <c r="V1447" s="132"/>
      <c r="W1447" s="132"/>
      <c r="X1447" s="132"/>
    </row>
    <row r="1448" spans="1:24" x14ac:dyDescent="0.2">
      <c r="A1448" s="132"/>
      <c r="B1448" s="133"/>
      <c r="C1448" s="76"/>
      <c r="D1448" s="132"/>
      <c r="E1448" s="132"/>
      <c r="F1448" s="132"/>
      <c r="G1448" s="132"/>
      <c r="H1448" s="132"/>
      <c r="I1448" s="132"/>
      <c r="J1448" s="132"/>
      <c r="K1448" s="132"/>
      <c r="L1448" s="132"/>
      <c r="M1448" s="132"/>
      <c r="N1448" s="132"/>
      <c r="O1448" s="132"/>
      <c r="P1448" s="132"/>
      <c r="Q1448" s="132"/>
      <c r="R1448" s="132"/>
      <c r="S1448" s="132"/>
      <c r="T1448" s="132"/>
      <c r="U1448" s="132"/>
      <c r="V1448" s="132"/>
      <c r="W1448" s="132"/>
      <c r="X1448" s="132"/>
    </row>
    <row r="1449" spans="1:24" x14ac:dyDescent="0.2">
      <c r="A1449" s="132"/>
      <c r="B1449" s="133"/>
      <c r="C1449" s="76"/>
      <c r="D1449" s="132"/>
      <c r="E1449" s="132"/>
      <c r="F1449" s="132"/>
      <c r="G1449" s="132"/>
      <c r="H1449" s="132"/>
      <c r="I1449" s="132"/>
      <c r="J1449" s="132"/>
      <c r="K1449" s="132"/>
      <c r="L1449" s="132"/>
      <c r="M1449" s="132"/>
      <c r="N1449" s="132"/>
      <c r="O1449" s="132"/>
      <c r="P1449" s="132"/>
      <c r="Q1449" s="132"/>
      <c r="R1449" s="132"/>
      <c r="S1449" s="132"/>
      <c r="T1449" s="132"/>
      <c r="U1449" s="132"/>
      <c r="V1449" s="132"/>
      <c r="W1449" s="132"/>
      <c r="X1449" s="132"/>
    </row>
    <row r="1450" spans="1:24" x14ac:dyDescent="0.2">
      <c r="A1450" s="132"/>
      <c r="B1450" s="133"/>
      <c r="C1450" s="76"/>
      <c r="D1450" s="132"/>
      <c r="E1450" s="132"/>
      <c r="F1450" s="132"/>
      <c r="G1450" s="132"/>
      <c r="H1450" s="132"/>
      <c r="I1450" s="132"/>
      <c r="J1450" s="132"/>
      <c r="K1450" s="132"/>
      <c r="L1450" s="132"/>
      <c r="M1450" s="132"/>
      <c r="N1450" s="132"/>
      <c r="O1450" s="132"/>
      <c r="P1450" s="132"/>
      <c r="Q1450" s="132"/>
      <c r="R1450" s="132"/>
      <c r="S1450" s="132"/>
      <c r="T1450" s="132"/>
      <c r="U1450" s="132"/>
      <c r="V1450" s="132"/>
      <c r="W1450" s="132"/>
      <c r="X1450" s="132"/>
    </row>
    <row r="1451" spans="1:24" x14ac:dyDescent="0.2">
      <c r="A1451" s="132"/>
      <c r="B1451" s="133"/>
      <c r="C1451" s="76"/>
      <c r="D1451" s="132"/>
      <c r="E1451" s="132"/>
      <c r="F1451" s="132"/>
      <c r="G1451" s="132"/>
      <c r="H1451" s="132"/>
      <c r="I1451" s="132"/>
      <c r="J1451" s="132"/>
      <c r="K1451" s="132"/>
      <c r="L1451" s="132"/>
      <c r="M1451" s="132"/>
      <c r="N1451" s="132"/>
      <c r="O1451" s="132"/>
      <c r="P1451" s="132"/>
      <c r="Q1451" s="132"/>
      <c r="R1451" s="132"/>
      <c r="S1451" s="132"/>
      <c r="T1451" s="132"/>
      <c r="U1451" s="132"/>
      <c r="V1451" s="132"/>
      <c r="W1451" s="132"/>
      <c r="X1451" s="132"/>
    </row>
    <row r="1452" spans="1:24" x14ac:dyDescent="0.2">
      <c r="A1452" s="132"/>
      <c r="B1452" s="133"/>
      <c r="C1452" s="76"/>
      <c r="D1452" s="132"/>
      <c r="E1452" s="132"/>
      <c r="F1452" s="132"/>
      <c r="G1452" s="132"/>
      <c r="H1452" s="132"/>
      <c r="I1452" s="132"/>
      <c r="J1452" s="132"/>
      <c r="K1452" s="132"/>
      <c r="L1452" s="132"/>
      <c r="M1452" s="132"/>
      <c r="N1452" s="132"/>
      <c r="O1452" s="132"/>
      <c r="P1452" s="132"/>
      <c r="Q1452" s="132"/>
      <c r="R1452" s="132"/>
      <c r="S1452" s="132"/>
      <c r="T1452" s="132"/>
      <c r="U1452" s="132"/>
      <c r="V1452" s="132"/>
      <c r="W1452" s="132"/>
      <c r="X1452" s="132"/>
    </row>
    <row r="1453" spans="1:24" x14ac:dyDescent="0.2">
      <c r="A1453" s="132"/>
      <c r="B1453" s="133"/>
      <c r="C1453" s="76"/>
      <c r="D1453" s="132"/>
      <c r="E1453" s="132"/>
      <c r="F1453" s="132"/>
      <c r="G1453" s="132"/>
      <c r="H1453" s="132"/>
      <c r="I1453" s="132"/>
      <c r="J1453" s="132"/>
      <c r="K1453" s="132"/>
      <c r="L1453" s="132"/>
      <c r="M1453" s="132"/>
      <c r="N1453" s="132"/>
      <c r="O1453" s="132"/>
      <c r="P1453" s="132"/>
      <c r="Q1453" s="132"/>
      <c r="R1453" s="132"/>
      <c r="S1453" s="132"/>
      <c r="T1453" s="132"/>
      <c r="U1453" s="132"/>
      <c r="V1453" s="132"/>
      <c r="W1453" s="132"/>
      <c r="X1453" s="132"/>
    </row>
    <row r="1454" spans="1:24" x14ac:dyDescent="0.2">
      <c r="A1454" s="132"/>
      <c r="B1454" s="133"/>
      <c r="C1454" s="76"/>
      <c r="D1454" s="132"/>
      <c r="E1454" s="132"/>
      <c r="F1454" s="132"/>
      <c r="G1454" s="132"/>
      <c r="H1454" s="132"/>
      <c r="I1454" s="132"/>
      <c r="J1454" s="132"/>
      <c r="K1454" s="132"/>
      <c r="L1454" s="132"/>
      <c r="M1454" s="132"/>
      <c r="N1454" s="132"/>
      <c r="O1454" s="132"/>
      <c r="P1454" s="132"/>
      <c r="Q1454" s="132"/>
      <c r="R1454" s="132"/>
      <c r="S1454" s="132"/>
      <c r="T1454" s="132"/>
      <c r="U1454" s="132"/>
      <c r="V1454" s="132"/>
      <c r="W1454" s="132"/>
      <c r="X1454" s="132"/>
    </row>
    <row r="1455" spans="1:24" x14ac:dyDescent="0.2">
      <c r="A1455" s="132"/>
      <c r="B1455" s="133"/>
      <c r="C1455" s="76"/>
      <c r="D1455" s="132"/>
      <c r="E1455" s="132"/>
      <c r="F1455" s="132"/>
      <c r="G1455" s="132"/>
      <c r="H1455" s="132"/>
      <c r="I1455" s="132"/>
      <c r="J1455" s="132"/>
      <c r="K1455" s="132"/>
      <c r="L1455" s="132"/>
      <c r="M1455" s="132"/>
      <c r="N1455" s="132"/>
      <c r="O1455" s="132"/>
      <c r="P1455" s="132"/>
      <c r="Q1455" s="132"/>
      <c r="R1455" s="132"/>
      <c r="S1455" s="132"/>
      <c r="T1455" s="132"/>
      <c r="U1455" s="132"/>
      <c r="V1455" s="132"/>
      <c r="W1455" s="132"/>
      <c r="X1455" s="132"/>
    </row>
    <row r="1456" spans="1:24" x14ac:dyDescent="0.2">
      <c r="A1456" s="132"/>
      <c r="B1456" s="133"/>
      <c r="C1456" s="76"/>
      <c r="D1456" s="132"/>
      <c r="E1456" s="132"/>
      <c r="F1456" s="132"/>
      <c r="G1456" s="132"/>
      <c r="H1456" s="132"/>
      <c r="I1456" s="132"/>
      <c r="J1456" s="132"/>
      <c r="K1456" s="132"/>
      <c r="L1456" s="132"/>
      <c r="M1456" s="132"/>
      <c r="N1456" s="132"/>
      <c r="O1456" s="132"/>
      <c r="P1456" s="132"/>
      <c r="Q1456" s="132"/>
      <c r="R1456" s="132"/>
      <c r="S1456" s="132"/>
      <c r="T1456" s="132"/>
      <c r="U1456" s="132"/>
      <c r="V1456" s="132"/>
      <c r="W1456" s="132"/>
      <c r="X1456" s="132"/>
    </row>
    <row r="1457" spans="1:24" x14ac:dyDescent="0.2">
      <c r="A1457" s="132"/>
      <c r="B1457" s="133"/>
      <c r="C1457" s="76"/>
      <c r="D1457" s="132"/>
      <c r="E1457" s="132"/>
      <c r="F1457" s="132"/>
      <c r="G1457" s="132"/>
      <c r="H1457" s="132"/>
      <c r="I1457" s="132"/>
      <c r="J1457" s="132"/>
      <c r="K1457" s="132"/>
      <c r="L1457" s="132"/>
      <c r="M1457" s="132"/>
      <c r="N1457" s="132"/>
      <c r="O1457" s="132"/>
      <c r="P1457" s="132"/>
      <c r="Q1457" s="132"/>
      <c r="R1457" s="132"/>
      <c r="S1457" s="132"/>
      <c r="T1457" s="132"/>
      <c r="U1457" s="132"/>
      <c r="V1457" s="132"/>
      <c r="W1457" s="132"/>
      <c r="X1457" s="132"/>
    </row>
    <row r="1458" spans="1:24" x14ac:dyDescent="0.2">
      <c r="A1458" s="132"/>
      <c r="B1458" s="133"/>
      <c r="C1458" s="76"/>
      <c r="D1458" s="132"/>
      <c r="E1458" s="132"/>
      <c r="F1458" s="132"/>
      <c r="G1458" s="132"/>
      <c r="H1458" s="132"/>
      <c r="I1458" s="132"/>
      <c r="J1458" s="132"/>
      <c r="K1458" s="132"/>
      <c r="L1458" s="132"/>
      <c r="M1458" s="132"/>
      <c r="N1458" s="132"/>
      <c r="O1458" s="132"/>
      <c r="P1458" s="132"/>
      <c r="Q1458" s="132"/>
      <c r="R1458" s="132"/>
      <c r="S1458" s="132"/>
      <c r="T1458" s="132"/>
      <c r="U1458" s="132"/>
      <c r="V1458" s="132"/>
      <c r="W1458" s="132"/>
      <c r="X1458" s="132"/>
    </row>
    <row r="1459" spans="1:24" x14ac:dyDescent="0.2">
      <c r="A1459" s="132"/>
      <c r="B1459" s="133"/>
      <c r="C1459" s="76"/>
      <c r="D1459" s="132"/>
      <c r="E1459" s="132"/>
      <c r="F1459" s="132"/>
      <c r="G1459" s="132"/>
      <c r="H1459" s="132"/>
      <c r="I1459" s="132"/>
      <c r="J1459" s="132"/>
      <c r="K1459" s="132"/>
      <c r="L1459" s="132"/>
      <c r="M1459" s="132"/>
      <c r="N1459" s="132"/>
      <c r="O1459" s="132"/>
      <c r="P1459" s="132"/>
      <c r="Q1459" s="132"/>
      <c r="R1459" s="132"/>
      <c r="S1459" s="132"/>
      <c r="T1459" s="132"/>
      <c r="U1459" s="132"/>
      <c r="V1459" s="132"/>
      <c r="W1459" s="132"/>
      <c r="X1459" s="132"/>
    </row>
    <row r="1460" spans="1:24" x14ac:dyDescent="0.2">
      <c r="A1460" s="132"/>
      <c r="B1460" s="133"/>
      <c r="C1460" s="76"/>
      <c r="D1460" s="132"/>
      <c r="E1460" s="132"/>
      <c r="F1460" s="132"/>
      <c r="G1460" s="132"/>
      <c r="H1460" s="132"/>
      <c r="I1460" s="132"/>
      <c r="J1460" s="132"/>
      <c r="K1460" s="132"/>
      <c r="L1460" s="132"/>
      <c r="M1460" s="132"/>
      <c r="N1460" s="132"/>
      <c r="O1460" s="132"/>
      <c r="P1460" s="132"/>
      <c r="Q1460" s="132"/>
      <c r="R1460" s="132"/>
      <c r="S1460" s="132"/>
      <c r="T1460" s="132"/>
      <c r="U1460" s="132"/>
      <c r="V1460" s="132"/>
      <c r="W1460" s="132"/>
      <c r="X1460" s="132"/>
    </row>
    <row r="1461" spans="1:24" x14ac:dyDescent="0.2">
      <c r="A1461" s="132"/>
      <c r="B1461" s="133"/>
      <c r="C1461" s="76"/>
      <c r="D1461" s="132"/>
      <c r="E1461" s="132"/>
      <c r="F1461" s="132"/>
      <c r="G1461" s="132"/>
      <c r="H1461" s="132"/>
      <c r="I1461" s="132"/>
      <c r="J1461" s="132"/>
      <c r="K1461" s="132"/>
      <c r="L1461" s="132"/>
      <c r="M1461" s="132"/>
      <c r="N1461" s="132"/>
      <c r="O1461" s="132"/>
      <c r="P1461" s="132"/>
      <c r="Q1461" s="132"/>
      <c r="R1461" s="132"/>
      <c r="S1461" s="132"/>
      <c r="T1461" s="132"/>
      <c r="U1461" s="132"/>
      <c r="V1461" s="132"/>
      <c r="W1461" s="132"/>
      <c r="X1461" s="132"/>
    </row>
    <row r="1462" spans="1:24" x14ac:dyDescent="0.2">
      <c r="A1462" s="132"/>
      <c r="B1462" s="133"/>
      <c r="C1462" s="76"/>
      <c r="D1462" s="132"/>
      <c r="E1462" s="132"/>
      <c r="F1462" s="132"/>
      <c r="G1462" s="132"/>
      <c r="H1462" s="132"/>
      <c r="I1462" s="132"/>
      <c r="J1462" s="132"/>
      <c r="K1462" s="132"/>
      <c r="L1462" s="132"/>
      <c r="M1462" s="132"/>
      <c r="N1462" s="132"/>
      <c r="O1462" s="132"/>
      <c r="P1462" s="132"/>
      <c r="Q1462" s="132"/>
      <c r="R1462" s="132"/>
      <c r="S1462" s="132"/>
      <c r="T1462" s="132"/>
      <c r="U1462" s="132"/>
      <c r="V1462" s="132"/>
      <c r="W1462" s="132"/>
      <c r="X1462" s="132"/>
    </row>
    <row r="1463" spans="1:24" x14ac:dyDescent="0.2">
      <c r="A1463" s="132"/>
      <c r="B1463" s="133"/>
      <c r="C1463" s="76"/>
      <c r="D1463" s="132"/>
      <c r="E1463" s="132"/>
      <c r="F1463" s="132"/>
      <c r="G1463" s="132"/>
      <c r="H1463" s="132"/>
      <c r="I1463" s="132"/>
      <c r="J1463" s="132"/>
      <c r="K1463" s="132"/>
      <c r="L1463" s="132"/>
      <c r="M1463" s="132"/>
      <c r="N1463" s="132"/>
      <c r="O1463" s="132"/>
      <c r="P1463" s="132"/>
      <c r="Q1463" s="132"/>
      <c r="R1463" s="132"/>
      <c r="S1463" s="132"/>
      <c r="T1463" s="132"/>
      <c r="U1463" s="132"/>
      <c r="V1463" s="132"/>
      <c r="W1463" s="132"/>
      <c r="X1463" s="132"/>
    </row>
    <row r="1464" spans="1:24" x14ac:dyDescent="0.2">
      <c r="A1464" s="132"/>
      <c r="B1464" s="133"/>
      <c r="C1464" s="76"/>
      <c r="D1464" s="132"/>
      <c r="E1464" s="132"/>
      <c r="F1464" s="132"/>
      <c r="G1464" s="132"/>
      <c r="H1464" s="132"/>
      <c r="I1464" s="132"/>
      <c r="J1464" s="132"/>
      <c r="K1464" s="132"/>
      <c r="L1464" s="132"/>
      <c r="M1464" s="132"/>
      <c r="N1464" s="132"/>
      <c r="O1464" s="132"/>
      <c r="P1464" s="132"/>
      <c r="Q1464" s="132"/>
      <c r="R1464" s="132"/>
      <c r="S1464" s="132"/>
      <c r="T1464" s="132"/>
      <c r="U1464" s="132"/>
      <c r="V1464" s="132"/>
      <c r="W1464" s="132"/>
      <c r="X1464" s="132"/>
    </row>
    <row r="1465" spans="1:24" x14ac:dyDescent="0.2">
      <c r="A1465" s="132"/>
      <c r="B1465" s="133"/>
      <c r="C1465" s="76"/>
      <c r="D1465" s="132"/>
      <c r="E1465" s="132"/>
      <c r="F1465" s="132"/>
      <c r="G1465" s="132"/>
      <c r="H1465" s="132"/>
      <c r="I1465" s="132"/>
      <c r="J1465" s="132"/>
      <c r="K1465" s="132"/>
      <c r="L1465" s="132"/>
      <c r="M1465" s="132"/>
      <c r="N1465" s="132"/>
      <c r="O1465" s="132"/>
      <c r="P1465" s="132"/>
      <c r="Q1465" s="132"/>
      <c r="R1465" s="132"/>
      <c r="S1465" s="132"/>
      <c r="T1465" s="132"/>
      <c r="U1465" s="132"/>
      <c r="V1465" s="132"/>
      <c r="W1465" s="132"/>
      <c r="X1465" s="132"/>
    </row>
    <row r="1466" spans="1:24" x14ac:dyDescent="0.2">
      <c r="A1466" s="132"/>
      <c r="B1466" s="133"/>
      <c r="C1466" s="76"/>
      <c r="D1466" s="132"/>
      <c r="E1466" s="132"/>
      <c r="F1466" s="132"/>
      <c r="G1466" s="132"/>
      <c r="H1466" s="132"/>
      <c r="I1466" s="132"/>
      <c r="J1466" s="132"/>
      <c r="K1466" s="132"/>
      <c r="L1466" s="132"/>
      <c r="M1466" s="132"/>
      <c r="N1466" s="132"/>
      <c r="O1466" s="132"/>
      <c r="P1466" s="132"/>
      <c r="Q1466" s="132"/>
      <c r="R1466" s="132"/>
      <c r="S1466" s="132"/>
      <c r="T1466" s="132"/>
      <c r="U1466" s="132"/>
      <c r="V1466" s="132"/>
      <c r="W1466" s="132"/>
      <c r="X1466" s="132"/>
    </row>
    <row r="1467" spans="1:24" x14ac:dyDescent="0.2">
      <c r="A1467" s="132"/>
      <c r="B1467" s="133"/>
      <c r="C1467" s="76"/>
      <c r="D1467" s="132"/>
      <c r="E1467" s="132"/>
      <c r="F1467" s="132"/>
      <c r="G1467" s="132"/>
      <c r="H1467" s="132"/>
      <c r="I1467" s="132"/>
      <c r="J1467" s="132"/>
      <c r="K1467" s="132"/>
      <c r="L1467" s="132"/>
      <c r="M1467" s="132"/>
      <c r="N1467" s="132"/>
      <c r="O1467" s="132"/>
      <c r="P1467" s="132"/>
      <c r="Q1467" s="132"/>
      <c r="R1467" s="132"/>
      <c r="S1467" s="132"/>
      <c r="T1467" s="132"/>
      <c r="U1467" s="132"/>
      <c r="V1467" s="132"/>
      <c r="W1467" s="132"/>
      <c r="X1467" s="132"/>
    </row>
    <row r="1468" spans="1:24" x14ac:dyDescent="0.2">
      <c r="A1468" s="132"/>
      <c r="B1468" s="133"/>
      <c r="C1468" s="76"/>
      <c r="D1468" s="132"/>
      <c r="E1468" s="132"/>
      <c r="F1468" s="132"/>
      <c r="G1468" s="132"/>
      <c r="H1468" s="132"/>
      <c r="I1468" s="132"/>
      <c r="J1468" s="132"/>
      <c r="K1468" s="132"/>
      <c r="L1468" s="132"/>
      <c r="M1468" s="132"/>
      <c r="N1468" s="132"/>
      <c r="O1468" s="132"/>
      <c r="P1468" s="132"/>
      <c r="Q1468" s="132"/>
      <c r="R1468" s="132"/>
      <c r="S1468" s="132"/>
      <c r="T1468" s="132"/>
      <c r="U1468" s="132"/>
      <c r="V1468" s="132"/>
      <c r="W1468" s="132"/>
      <c r="X1468" s="132"/>
    </row>
    <row r="1469" spans="1:24" x14ac:dyDescent="0.2">
      <c r="A1469" s="132"/>
      <c r="B1469" s="133"/>
      <c r="C1469" s="76"/>
      <c r="D1469" s="132"/>
      <c r="E1469" s="132"/>
      <c r="F1469" s="132"/>
      <c r="G1469" s="132"/>
      <c r="H1469" s="132"/>
      <c r="I1469" s="132"/>
      <c r="J1469" s="132"/>
      <c r="K1469" s="132"/>
      <c r="L1469" s="132"/>
      <c r="M1469" s="132"/>
      <c r="N1469" s="132"/>
      <c r="O1469" s="132"/>
      <c r="P1469" s="132"/>
      <c r="Q1469" s="132"/>
      <c r="R1469" s="132"/>
      <c r="S1469" s="132"/>
      <c r="T1469" s="132"/>
      <c r="U1469" s="132"/>
      <c r="V1469" s="132"/>
      <c r="W1469" s="132"/>
      <c r="X1469" s="132"/>
    </row>
    <row r="1470" spans="1:24" x14ac:dyDescent="0.2">
      <c r="A1470" s="132"/>
      <c r="B1470" s="133"/>
      <c r="C1470" s="76"/>
      <c r="D1470" s="132"/>
      <c r="E1470" s="132"/>
      <c r="F1470" s="132"/>
      <c r="G1470" s="132"/>
      <c r="H1470" s="132"/>
      <c r="I1470" s="132"/>
      <c r="J1470" s="132"/>
      <c r="K1470" s="132"/>
      <c r="L1470" s="132"/>
      <c r="M1470" s="132"/>
      <c r="N1470" s="132"/>
      <c r="O1470" s="132"/>
      <c r="P1470" s="132"/>
      <c r="Q1470" s="132"/>
      <c r="R1470" s="132"/>
      <c r="S1470" s="132"/>
      <c r="T1470" s="132"/>
      <c r="U1470" s="132"/>
      <c r="V1470" s="132"/>
      <c r="W1470" s="132"/>
      <c r="X1470" s="132"/>
    </row>
    <row r="1471" spans="1:24" x14ac:dyDescent="0.2">
      <c r="A1471" s="132"/>
      <c r="B1471" s="133"/>
      <c r="C1471" s="76"/>
      <c r="D1471" s="132"/>
      <c r="E1471" s="132"/>
      <c r="F1471" s="132"/>
      <c r="G1471" s="132"/>
      <c r="H1471" s="132"/>
      <c r="I1471" s="132"/>
      <c r="J1471" s="132"/>
      <c r="K1471" s="132"/>
      <c r="L1471" s="132"/>
      <c r="M1471" s="132"/>
      <c r="N1471" s="132"/>
      <c r="O1471" s="132"/>
      <c r="P1471" s="132"/>
      <c r="Q1471" s="132"/>
      <c r="R1471" s="132"/>
      <c r="S1471" s="132"/>
      <c r="T1471" s="132"/>
      <c r="U1471" s="132"/>
      <c r="V1471" s="132"/>
      <c r="W1471" s="132"/>
      <c r="X1471" s="132"/>
    </row>
    <row r="1472" spans="1:24" x14ac:dyDescent="0.2">
      <c r="A1472" s="132"/>
      <c r="B1472" s="133"/>
      <c r="C1472" s="76"/>
      <c r="D1472" s="132"/>
      <c r="E1472" s="132"/>
      <c r="F1472" s="132"/>
      <c r="G1472" s="132"/>
      <c r="H1472" s="132"/>
      <c r="I1472" s="132"/>
      <c r="J1472" s="132"/>
      <c r="K1472" s="132"/>
      <c r="L1472" s="132"/>
      <c r="M1472" s="132"/>
      <c r="N1472" s="132"/>
      <c r="O1472" s="132"/>
      <c r="P1472" s="132"/>
      <c r="Q1472" s="132"/>
      <c r="R1472" s="132"/>
      <c r="S1472" s="132"/>
      <c r="T1472" s="132"/>
      <c r="U1472" s="132"/>
      <c r="V1472" s="132"/>
      <c r="W1472" s="132"/>
      <c r="X1472" s="132"/>
    </row>
    <row r="1473" spans="1:24" x14ac:dyDescent="0.2">
      <c r="A1473" s="132"/>
      <c r="B1473" s="133"/>
      <c r="C1473" s="76"/>
      <c r="D1473" s="132"/>
      <c r="E1473" s="132"/>
      <c r="F1473" s="132"/>
      <c r="G1473" s="132"/>
      <c r="H1473" s="132"/>
      <c r="I1473" s="132"/>
      <c r="J1473" s="132"/>
      <c r="K1473" s="132"/>
      <c r="L1473" s="132"/>
      <c r="M1473" s="132"/>
      <c r="N1473" s="132"/>
      <c r="O1473" s="132"/>
      <c r="P1473" s="132"/>
      <c r="Q1473" s="132"/>
      <c r="R1473" s="132"/>
      <c r="S1473" s="132"/>
      <c r="T1473" s="132"/>
      <c r="U1473" s="132"/>
      <c r="V1473" s="132"/>
      <c r="W1473" s="132"/>
      <c r="X1473" s="132"/>
    </row>
    <row r="1474" spans="1:24" x14ac:dyDescent="0.2">
      <c r="A1474" s="132"/>
      <c r="B1474" s="133"/>
      <c r="C1474" s="76"/>
      <c r="D1474" s="132"/>
      <c r="E1474" s="132"/>
      <c r="F1474" s="132"/>
      <c r="G1474" s="132"/>
      <c r="H1474" s="132"/>
      <c r="I1474" s="132"/>
      <c r="J1474" s="132"/>
      <c r="K1474" s="132"/>
      <c r="L1474" s="132"/>
      <c r="M1474" s="132"/>
      <c r="N1474" s="132"/>
      <c r="O1474" s="132"/>
      <c r="P1474" s="132"/>
      <c r="Q1474" s="132"/>
      <c r="R1474" s="132"/>
      <c r="S1474" s="132"/>
      <c r="T1474" s="132"/>
      <c r="U1474" s="132"/>
      <c r="V1474" s="132"/>
      <c r="W1474" s="132"/>
      <c r="X1474" s="132"/>
    </row>
    <row r="1475" spans="1:24" x14ac:dyDescent="0.2">
      <c r="A1475" s="132"/>
      <c r="B1475" s="133"/>
      <c r="C1475" s="76"/>
      <c r="D1475" s="132"/>
      <c r="E1475" s="132"/>
      <c r="F1475" s="132"/>
      <c r="G1475" s="132"/>
      <c r="H1475" s="132"/>
      <c r="I1475" s="132"/>
      <c r="J1475" s="132"/>
      <c r="K1475" s="132"/>
      <c r="L1475" s="132"/>
      <c r="M1475" s="132"/>
      <c r="N1475" s="132"/>
      <c r="O1475" s="132"/>
      <c r="P1475" s="132"/>
      <c r="Q1475" s="132"/>
      <c r="R1475" s="132"/>
      <c r="S1475" s="132"/>
      <c r="T1475" s="132"/>
      <c r="U1475" s="132"/>
      <c r="V1475" s="132"/>
      <c r="W1475" s="132"/>
      <c r="X1475" s="132"/>
    </row>
    <row r="1476" spans="1:24" x14ac:dyDescent="0.2">
      <c r="A1476" s="132"/>
      <c r="B1476" s="133"/>
      <c r="C1476" s="76"/>
      <c r="D1476" s="132"/>
      <c r="E1476" s="132"/>
      <c r="F1476" s="132"/>
      <c r="G1476" s="132"/>
      <c r="H1476" s="132"/>
      <c r="I1476" s="132"/>
      <c r="J1476" s="132"/>
      <c r="K1476" s="132"/>
      <c r="L1476" s="132"/>
      <c r="M1476" s="132"/>
      <c r="N1476" s="132"/>
      <c r="O1476" s="132"/>
      <c r="P1476" s="132"/>
      <c r="Q1476" s="132"/>
      <c r="R1476" s="132"/>
      <c r="S1476" s="132"/>
      <c r="T1476" s="132"/>
      <c r="U1476" s="132"/>
      <c r="V1476" s="132"/>
      <c r="W1476" s="132"/>
      <c r="X1476" s="132"/>
    </row>
    <row r="1477" spans="1:24" x14ac:dyDescent="0.2">
      <c r="A1477" s="132"/>
      <c r="B1477" s="133"/>
      <c r="C1477" s="76"/>
      <c r="D1477" s="132"/>
      <c r="E1477" s="132"/>
      <c r="F1477" s="132"/>
      <c r="G1477" s="132"/>
      <c r="H1477" s="132"/>
      <c r="I1477" s="132"/>
      <c r="J1477" s="132"/>
      <c r="K1477" s="132"/>
      <c r="L1477" s="132"/>
      <c r="M1477" s="132"/>
      <c r="N1477" s="132"/>
      <c r="O1477" s="132"/>
      <c r="P1477" s="132"/>
      <c r="Q1477" s="132"/>
      <c r="R1477" s="132"/>
      <c r="S1477" s="132"/>
      <c r="T1477" s="132"/>
      <c r="U1477" s="132"/>
      <c r="V1477" s="132"/>
      <c r="W1477" s="132"/>
      <c r="X1477" s="132"/>
    </row>
    <row r="1478" spans="1:24" x14ac:dyDescent="0.2">
      <c r="A1478" s="132"/>
      <c r="B1478" s="133"/>
      <c r="C1478" s="76"/>
      <c r="D1478" s="132"/>
      <c r="E1478" s="132"/>
      <c r="F1478" s="132"/>
      <c r="G1478" s="132"/>
      <c r="H1478" s="132"/>
      <c r="I1478" s="132"/>
      <c r="J1478" s="132"/>
      <c r="K1478" s="132"/>
      <c r="L1478" s="132"/>
      <c r="M1478" s="132"/>
      <c r="N1478" s="132"/>
      <c r="O1478" s="132"/>
      <c r="P1478" s="132"/>
      <c r="Q1478" s="132"/>
      <c r="R1478" s="132"/>
      <c r="S1478" s="132"/>
      <c r="T1478" s="132"/>
      <c r="U1478" s="132"/>
      <c r="V1478" s="132"/>
      <c r="W1478" s="132"/>
      <c r="X1478" s="132"/>
    </row>
    <row r="1479" spans="1:24" x14ac:dyDescent="0.2">
      <c r="A1479" s="132"/>
      <c r="B1479" s="133"/>
      <c r="C1479" s="76"/>
      <c r="D1479" s="132"/>
      <c r="E1479" s="132"/>
      <c r="F1479" s="132"/>
      <c r="G1479" s="132"/>
      <c r="H1479" s="132"/>
      <c r="I1479" s="132"/>
      <c r="J1479" s="132"/>
      <c r="K1479" s="132"/>
      <c r="L1479" s="132"/>
      <c r="M1479" s="132"/>
      <c r="N1479" s="132"/>
      <c r="O1479" s="132"/>
      <c r="P1479" s="132"/>
      <c r="Q1479" s="132"/>
      <c r="R1479" s="132"/>
      <c r="S1479" s="132"/>
      <c r="T1479" s="132"/>
      <c r="U1479" s="132"/>
      <c r="V1479" s="132"/>
      <c r="W1479" s="132"/>
      <c r="X1479" s="132"/>
    </row>
    <row r="1480" spans="1:24" x14ac:dyDescent="0.2">
      <c r="A1480" s="132"/>
      <c r="B1480" s="133"/>
      <c r="C1480" s="76"/>
      <c r="D1480" s="132"/>
      <c r="E1480" s="132"/>
      <c r="F1480" s="132"/>
      <c r="G1480" s="132"/>
      <c r="H1480" s="132"/>
      <c r="I1480" s="132"/>
      <c r="J1480" s="132"/>
      <c r="K1480" s="132"/>
      <c r="L1480" s="132"/>
      <c r="M1480" s="132"/>
      <c r="N1480" s="132"/>
      <c r="O1480" s="132"/>
      <c r="P1480" s="132"/>
      <c r="Q1480" s="132"/>
      <c r="R1480" s="132"/>
      <c r="S1480" s="132"/>
      <c r="T1480" s="132"/>
      <c r="U1480" s="132"/>
      <c r="V1480" s="132"/>
      <c r="W1480" s="132"/>
      <c r="X1480" s="132"/>
    </row>
    <row r="1481" spans="1:24" x14ac:dyDescent="0.2">
      <c r="A1481" s="132"/>
      <c r="B1481" s="133"/>
      <c r="C1481" s="76"/>
      <c r="D1481" s="132"/>
      <c r="E1481" s="132"/>
      <c r="F1481" s="132"/>
      <c r="G1481" s="132"/>
      <c r="H1481" s="132"/>
      <c r="I1481" s="132"/>
      <c r="J1481" s="132"/>
      <c r="K1481" s="132"/>
      <c r="L1481" s="132"/>
      <c r="M1481" s="132"/>
      <c r="N1481" s="132"/>
      <c r="O1481" s="132"/>
      <c r="P1481" s="132"/>
      <c r="Q1481" s="132"/>
      <c r="R1481" s="132"/>
      <c r="S1481" s="132"/>
      <c r="T1481" s="132"/>
      <c r="U1481" s="132"/>
      <c r="V1481" s="132"/>
      <c r="W1481" s="132"/>
      <c r="X1481" s="132"/>
    </row>
    <row r="1482" spans="1:24" x14ac:dyDescent="0.2">
      <c r="A1482" s="132"/>
      <c r="B1482" s="133"/>
      <c r="C1482" s="76"/>
      <c r="D1482" s="132"/>
      <c r="E1482" s="132"/>
      <c r="F1482" s="132"/>
      <c r="G1482" s="132"/>
      <c r="H1482" s="132"/>
      <c r="I1482" s="132"/>
      <c r="J1482" s="132"/>
      <c r="K1482" s="132"/>
      <c r="L1482" s="132"/>
      <c r="M1482" s="132"/>
      <c r="N1482" s="132"/>
      <c r="O1482" s="132"/>
      <c r="P1482" s="132"/>
      <c r="Q1482" s="132"/>
      <c r="R1482" s="132"/>
      <c r="S1482" s="132"/>
      <c r="T1482" s="132"/>
      <c r="U1482" s="132"/>
      <c r="V1482" s="132"/>
      <c r="W1482" s="132"/>
      <c r="X1482" s="132"/>
    </row>
    <row r="1483" spans="1:24" x14ac:dyDescent="0.2">
      <c r="A1483" s="132"/>
      <c r="B1483" s="133"/>
      <c r="C1483" s="76"/>
      <c r="D1483" s="132"/>
      <c r="E1483" s="132"/>
      <c r="F1483" s="132"/>
      <c r="G1483" s="132"/>
      <c r="H1483" s="132"/>
      <c r="I1483" s="132"/>
      <c r="J1483" s="132"/>
      <c r="K1483" s="132"/>
      <c r="L1483" s="132"/>
      <c r="M1483" s="132"/>
      <c r="N1483" s="132"/>
      <c r="O1483" s="132"/>
      <c r="P1483" s="132"/>
      <c r="Q1483" s="132"/>
      <c r="R1483" s="132"/>
      <c r="S1483" s="132"/>
      <c r="T1483" s="132"/>
      <c r="U1483" s="132"/>
      <c r="V1483" s="132"/>
      <c r="W1483" s="132"/>
      <c r="X1483" s="132"/>
    </row>
    <row r="1484" spans="1:24" x14ac:dyDescent="0.2">
      <c r="A1484" s="132"/>
      <c r="B1484" s="133"/>
      <c r="C1484" s="76"/>
      <c r="D1484" s="132"/>
      <c r="E1484" s="132"/>
      <c r="F1484" s="132"/>
      <c r="G1484" s="132"/>
      <c r="H1484" s="132"/>
      <c r="I1484" s="132"/>
      <c r="J1484" s="132"/>
      <c r="K1484" s="132"/>
      <c r="L1484" s="132"/>
      <c r="M1484" s="132"/>
      <c r="N1484" s="132"/>
      <c r="O1484" s="132"/>
      <c r="P1484" s="132"/>
      <c r="Q1484" s="132"/>
      <c r="R1484" s="132"/>
      <c r="S1484" s="132"/>
      <c r="T1484" s="132"/>
      <c r="U1484" s="132"/>
      <c r="V1484" s="132"/>
      <c r="W1484" s="132"/>
      <c r="X1484" s="132"/>
    </row>
    <row r="1485" spans="1:24" x14ac:dyDescent="0.2">
      <c r="A1485" s="132"/>
      <c r="B1485" s="133"/>
      <c r="C1485" s="76"/>
      <c r="D1485" s="132"/>
      <c r="E1485" s="132"/>
      <c r="F1485" s="132"/>
      <c r="G1485" s="132"/>
      <c r="H1485" s="132"/>
      <c r="I1485" s="132"/>
      <c r="J1485" s="132"/>
      <c r="K1485" s="132"/>
      <c r="L1485" s="132"/>
      <c r="M1485" s="132"/>
      <c r="N1485" s="132"/>
      <c r="O1485" s="132"/>
      <c r="P1485" s="132"/>
      <c r="Q1485" s="132"/>
      <c r="R1485" s="132"/>
      <c r="S1485" s="132"/>
      <c r="T1485" s="132"/>
      <c r="U1485" s="132"/>
      <c r="V1485" s="132"/>
      <c r="W1485" s="132"/>
      <c r="X1485" s="132"/>
    </row>
    <row r="1486" spans="1:24" x14ac:dyDescent="0.2">
      <c r="A1486" s="132"/>
      <c r="B1486" s="133"/>
      <c r="C1486" s="76"/>
      <c r="D1486" s="132"/>
      <c r="E1486" s="132"/>
      <c r="F1486" s="132"/>
      <c r="G1486" s="132"/>
      <c r="H1486" s="132"/>
      <c r="I1486" s="132"/>
      <c r="J1486" s="132"/>
      <c r="K1486" s="132"/>
      <c r="L1486" s="132"/>
      <c r="M1486" s="132"/>
      <c r="N1486" s="132"/>
      <c r="O1486" s="132"/>
      <c r="P1486" s="132"/>
      <c r="Q1486" s="132"/>
      <c r="R1486" s="132"/>
      <c r="S1486" s="132"/>
      <c r="T1486" s="132"/>
      <c r="U1486" s="132"/>
      <c r="V1486" s="132"/>
      <c r="W1486" s="132"/>
      <c r="X1486" s="132"/>
    </row>
    <row r="1487" spans="1:24" x14ac:dyDescent="0.2">
      <c r="A1487" s="132"/>
      <c r="B1487" s="133"/>
      <c r="C1487" s="76"/>
      <c r="D1487" s="132"/>
      <c r="E1487" s="132"/>
      <c r="F1487" s="132"/>
      <c r="G1487" s="132"/>
      <c r="H1487" s="132"/>
      <c r="I1487" s="132"/>
      <c r="J1487" s="132"/>
      <c r="K1487" s="132"/>
      <c r="L1487" s="132"/>
      <c r="M1487" s="132"/>
      <c r="N1487" s="132"/>
      <c r="O1487" s="132"/>
      <c r="P1487" s="132"/>
      <c r="Q1487" s="132"/>
      <c r="R1487" s="132"/>
      <c r="S1487" s="132"/>
      <c r="T1487" s="132"/>
      <c r="U1487" s="132"/>
      <c r="V1487" s="132"/>
      <c r="W1487" s="132"/>
      <c r="X1487" s="132"/>
    </row>
    <row r="1488" spans="1:24" x14ac:dyDescent="0.2">
      <c r="A1488" s="132"/>
      <c r="B1488" s="133"/>
      <c r="C1488" s="76"/>
      <c r="D1488" s="132"/>
      <c r="E1488" s="132"/>
      <c r="F1488" s="132"/>
      <c r="G1488" s="132"/>
      <c r="H1488" s="132"/>
      <c r="I1488" s="132"/>
      <c r="J1488" s="132"/>
      <c r="K1488" s="132"/>
      <c r="L1488" s="132"/>
      <c r="M1488" s="132"/>
      <c r="N1488" s="132"/>
      <c r="O1488" s="132"/>
      <c r="P1488" s="132"/>
      <c r="Q1488" s="132"/>
      <c r="R1488" s="132"/>
      <c r="S1488" s="132"/>
      <c r="T1488" s="132"/>
      <c r="U1488" s="132"/>
      <c r="V1488" s="132"/>
      <c r="W1488" s="132"/>
      <c r="X1488" s="132"/>
    </row>
    <row r="1489" spans="1:24" x14ac:dyDescent="0.2">
      <c r="A1489" s="132"/>
      <c r="B1489" s="133"/>
      <c r="C1489" s="76"/>
      <c r="D1489" s="132"/>
      <c r="E1489" s="132"/>
      <c r="F1489" s="132"/>
      <c r="G1489" s="132"/>
      <c r="H1489" s="132"/>
      <c r="I1489" s="132"/>
      <c r="J1489" s="132"/>
      <c r="K1489" s="132"/>
      <c r="L1489" s="132"/>
      <c r="M1489" s="132"/>
      <c r="N1489" s="132"/>
      <c r="O1489" s="132"/>
      <c r="P1489" s="132"/>
      <c r="Q1489" s="132"/>
      <c r="R1489" s="132"/>
      <c r="S1489" s="132"/>
      <c r="T1489" s="132"/>
      <c r="U1489" s="132"/>
      <c r="V1489" s="132"/>
      <c r="W1489" s="132"/>
      <c r="X1489" s="132"/>
    </row>
    <row r="1490" spans="1:24" x14ac:dyDescent="0.2">
      <c r="A1490" s="132"/>
      <c r="B1490" s="133"/>
      <c r="C1490" s="76"/>
      <c r="D1490" s="132"/>
      <c r="E1490" s="132"/>
      <c r="F1490" s="132"/>
      <c r="G1490" s="132"/>
      <c r="H1490" s="132"/>
      <c r="I1490" s="132"/>
      <c r="J1490" s="132"/>
      <c r="K1490" s="132"/>
      <c r="L1490" s="132"/>
      <c r="M1490" s="132"/>
      <c r="N1490" s="132"/>
      <c r="O1490" s="132"/>
      <c r="P1490" s="132"/>
      <c r="Q1490" s="132"/>
      <c r="R1490" s="132"/>
      <c r="S1490" s="132"/>
      <c r="T1490" s="132"/>
      <c r="U1490" s="132"/>
      <c r="V1490" s="132"/>
      <c r="W1490" s="132"/>
      <c r="X1490" s="132"/>
    </row>
    <row r="1491" spans="1:24" x14ac:dyDescent="0.2">
      <c r="A1491" s="132"/>
      <c r="B1491" s="133"/>
      <c r="C1491" s="76"/>
      <c r="D1491" s="132"/>
      <c r="E1491" s="132"/>
      <c r="F1491" s="132"/>
      <c r="G1491" s="132"/>
      <c r="H1491" s="132"/>
      <c r="I1491" s="132"/>
      <c r="J1491" s="132"/>
      <c r="K1491" s="132"/>
      <c r="L1491" s="132"/>
      <c r="M1491" s="132"/>
      <c r="N1491" s="132"/>
      <c r="O1491" s="132"/>
      <c r="P1491" s="132"/>
      <c r="Q1491" s="132"/>
      <c r="R1491" s="132"/>
      <c r="S1491" s="132"/>
      <c r="T1491" s="132"/>
      <c r="U1491" s="132"/>
      <c r="V1491" s="132"/>
      <c r="W1491" s="132"/>
      <c r="X1491" s="132"/>
    </row>
    <row r="1492" spans="1:24" x14ac:dyDescent="0.2">
      <c r="A1492" s="132"/>
      <c r="B1492" s="133"/>
      <c r="C1492" s="76"/>
      <c r="D1492" s="132"/>
      <c r="E1492" s="132"/>
      <c r="F1492" s="132"/>
      <c r="G1492" s="132"/>
      <c r="H1492" s="132"/>
      <c r="I1492" s="132"/>
      <c r="J1492" s="132"/>
      <c r="K1492" s="132"/>
      <c r="L1492" s="132"/>
      <c r="M1492" s="132"/>
      <c r="N1492" s="132"/>
      <c r="O1492" s="132"/>
      <c r="P1492" s="132"/>
      <c r="Q1492" s="132"/>
      <c r="R1492" s="132"/>
      <c r="S1492" s="132"/>
      <c r="T1492" s="132"/>
      <c r="U1492" s="132"/>
      <c r="V1492" s="132"/>
      <c r="W1492" s="132"/>
      <c r="X1492" s="132"/>
    </row>
    <row r="1493" spans="1:24" x14ac:dyDescent="0.2">
      <c r="A1493" s="132"/>
      <c r="B1493" s="133"/>
      <c r="C1493" s="76"/>
      <c r="D1493" s="132"/>
      <c r="E1493" s="132"/>
      <c r="F1493" s="132"/>
      <c r="G1493" s="132"/>
      <c r="H1493" s="132"/>
      <c r="I1493" s="132"/>
      <c r="J1493" s="132"/>
      <c r="K1493" s="132"/>
      <c r="L1493" s="132"/>
      <c r="M1493" s="132"/>
      <c r="N1493" s="132"/>
      <c r="O1493" s="132"/>
      <c r="P1493" s="132"/>
      <c r="Q1493" s="132"/>
      <c r="R1493" s="132"/>
      <c r="S1493" s="132"/>
      <c r="T1493" s="132"/>
      <c r="U1493" s="132"/>
      <c r="V1493" s="132"/>
      <c r="W1493" s="132"/>
      <c r="X1493" s="132"/>
    </row>
    <row r="1494" spans="1:24" x14ac:dyDescent="0.2">
      <c r="A1494" s="132"/>
      <c r="B1494" s="133"/>
      <c r="C1494" s="76"/>
      <c r="D1494" s="132"/>
      <c r="E1494" s="132"/>
      <c r="F1494" s="132"/>
      <c r="G1494" s="132"/>
      <c r="H1494" s="132"/>
      <c r="I1494" s="132"/>
      <c r="J1494" s="132"/>
      <c r="K1494" s="132"/>
      <c r="L1494" s="132"/>
      <c r="M1494" s="132"/>
      <c r="N1494" s="132"/>
      <c r="O1494" s="132"/>
      <c r="P1494" s="132"/>
      <c r="Q1494" s="132"/>
      <c r="R1494" s="132"/>
      <c r="S1494" s="132"/>
      <c r="T1494" s="132"/>
      <c r="U1494" s="132"/>
      <c r="V1494" s="132"/>
      <c r="W1494" s="132"/>
      <c r="X1494" s="132"/>
    </row>
    <row r="1495" spans="1:24" x14ac:dyDescent="0.2">
      <c r="A1495" s="132"/>
      <c r="B1495" s="133"/>
      <c r="C1495" s="76"/>
      <c r="D1495" s="132"/>
      <c r="E1495" s="132"/>
      <c r="F1495" s="132"/>
      <c r="G1495" s="132"/>
      <c r="H1495" s="132"/>
      <c r="I1495" s="132"/>
      <c r="J1495" s="132"/>
      <c r="K1495" s="132"/>
      <c r="L1495" s="132"/>
      <c r="M1495" s="132"/>
      <c r="N1495" s="132"/>
      <c r="O1495" s="132"/>
      <c r="P1495" s="132"/>
      <c r="Q1495" s="132"/>
      <c r="R1495" s="132"/>
      <c r="S1495" s="132"/>
      <c r="T1495" s="132"/>
      <c r="U1495" s="132"/>
      <c r="V1495" s="132"/>
      <c r="W1495" s="132"/>
      <c r="X1495" s="132"/>
    </row>
    <row r="1496" spans="1:24" x14ac:dyDescent="0.2">
      <c r="A1496" s="132"/>
      <c r="B1496" s="133"/>
      <c r="C1496" s="76"/>
      <c r="D1496" s="132"/>
      <c r="E1496" s="132"/>
      <c r="F1496" s="132"/>
      <c r="G1496" s="132"/>
      <c r="H1496" s="132"/>
      <c r="I1496" s="132"/>
      <c r="J1496" s="132"/>
      <c r="K1496" s="132"/>
      <c r="L1496" s="132"/>
      <c r="M1496" s="132"/>
      <c r="N1496" s="132"/>
      <c r="O1496" s="132"/>
      <c r="P1496" s="132"/>
      <c r="Q1496" s="132"/>
      <c r="R1496" s="132"/>
      <c r="S1496" s="132"/>
      <c r="T1496" s="132"/>
      <c r="U1496" s="132"/>
      <c r="V1496" s="132"/>
      <c r="W1496" s="132"/>
      <c r="X1496" s="132"/>
    </row>
    <row r="1497" spans="1:24" x14ac:dyDescent="0.2">
      <c r="A1497" s="132"/>
      <c r="B1497" s="133"/>
      <c r="C1497" s="76"/>
      <c r="D1497" s="132"/>
      <c r="E1497" s="132"/>
      <c r="F1497" s="132"/>
      <c r="G1497" s="132"/>
      <c r="H1497" s="132"/>
      <c r="I1497" s="132"/>
      <c r="J1497" s="132"/>
      <c r="K1497" s="132"/>
      <c r="L1497" s="132"/>
      <c r="M1497" s="132"/>
      <c r="N1497" s="132"/>
      <c r="O1497" s="132"/>
      <c r="P1497" s="132"/>
      <c r="Q1497" s="132"/>
      <c r="R1497" s="132"/>
      <c r="S1497" s="132"/>
      <c r="T1497" s="132"/>
      <c r="U1497" s="132"/>
      <c r="V1497" s="132"/>
      <c r="W1497" s="132"/>
      <c r="X1497" s="132"/>
    </row>
    <row r="1498" spans="1:24" x14ac:dyDescent="0.2">
      <c r="A1498" s="132"/>
      <c r="B1498" s="133"/>
      <c r="C1498" s="76"/>
      <c r="D1498" s="132"/>
      <c r="E1498" s="132"/>
      <c r="F1498" s="132"/>
      <c r="G1498" s="132"/>
      <c r="H1498" s="132"/>
      <c r="I1498" s="132"/>
      <c r="J1498" s="132"/>
      <c r="K1498" s="132"/>
      <c r="L1498" s="132"/>
      <c r="M1498" s="132"/>
      <c r="N1498" s="132"/>
      <c r="O1498" s="132"/>
      <c r="P1498" s="132"/>
      <c r="Q1498" s="132"/>
      <c r="R1498" s="132"/>
      <c r="S1498" s="132"/>
      <c r="T1498" s="132"/>
      <c r="U1498" s="132"/>
      <c r="V1498" s="132"/>
      <c r="W1498" s="132"/>
      <c r="X1498" s="132"/>
    </row>
    <row r="1499" spans="1:24" x14ac:dyDescent="0.2">
      <c r="A1499" s="132"/>
      <c r="B1499" s="133"/>
      <c r="C1499" s="76"/>
      <c r="D1499" s="132"/>
      <c r="E1499" s="132"/>
      <c r="F1499" s="132"/>
      <c r="G1499" s="132"/>
      <c r="H1499" s="132"/>
      <c r="I1499" s="132"/>
      <c r="J1499" s="132"/>
      <c r="K1499" s="132"/>
      <c r="L1499" s="132"/>
      <c r="M1499" s="132"/>
      <c r="N1499" s="132"/>
      <c r="O1499" s="132"/>
      <c r="P1499" s="132"/>
      <c r="Q1499" s="132"/>
      <c r="R1499" s="132"/>
      <c r="S1499" s="132"/>
      <c r="T1499" s="132"/>
      <c r="U1499" s="132"/>
      <c r="V1499" s="132"/>
      <c r="W1499" s="132"/>
      <c r="X1499" s="132"/>
    </row>
    <row r="1500" spans="1:24" x14ac:dyDescent="0.2">
      <c r="A1500" s="132"/>
      <c r="B1500" s="133"/>
      <c r="C1500" s="76"/>
      <c r="D1500" s="132"/>
      <c r="E1500" s="132"/>
      <c r="F1500" s="132"/>
      <c r="G1500" s="132"/>
      <c r="H1500" s="132"/>
      <c r="I1500" s="132"/>
      <c r="J1500" s="132"/>
      <c r="K1500" s="132"/>
      <c r="L1500" s="132"/>
      <c r="M1500" s="132"/>
      <c r="N1500" s="132"/>
      <c r="O1500" s="132"/>
      <c r="P1500" s="132"/>
      <c r="Q1500" s="132"/>
      <c r="R1500" s="132"/>
      <c r="S1500" s="132"/>
      <c r="T1500" s="132"/>
      <c r="U1500" s="132"/>
      <c r="V1500" s="132"/>
      <c r="W1500" s="132"/>
      <c r="X1500" s="132"/>
    </row>
    <row r="1501" spans="1:24" x14ac:dyDescent="0.2">
      <c r="A1501" s="132"/>
      <c r="B1501" s="133"/>
      <c r="C1501" s="76"/>
      <c r="D1501" s="132"/>
      <c r="E1501" s="132"/>
      <c r="F1501" s="132"/>
      <c r="G1501" s="132"/>
      <c r="H1501" s="132"/>
      <c r="I1501" s="132"/>
      <c r="J1501" s="132"/>
      <c r="K1501" s="132"/>
      <c r="L1501" s="132"/>
      <c r="M1501" s="132"/>
      <c r="N1501" s="132"/>
      <c r="O1501" s="132"/>
      <c r="P1501" s="132"/>
      <c r="Q1501" s="132"/>
      <c r="R1501" s="132"/>
      <c r="S1501" s="132"/>
      <c r="T1501" s="132"/>
      <c r="U1501" s="132"/>
      <c r="V1501" s="132"/>
      <c r="W1501" s="132"/>
      <c r="X1501" s="132"/>
    </row>
    <row r="1502" spans="1:24" x14ac:dyDescent="0.2">
      <c r="A1502" s="132"/>
      <c r="B1502" s="133"/>
      <c r="C1502" s="76"/>
      <c r="D1502" s="132"/>
      <c r="E1502" s="132"/>
      <c r="F1502" s="132"/>
      <c r="G1502" s="132"/>
      <c r="H1502" s="132"/>
      <c r="I1502" s="132"/>
      <c r="J1502" s="132"/>
      <c r="K1502" s="132"/>
      <c r="L1502" s="132"/>
      <c r="M1502" s="132"/>
      <c r="N1502" s="132"/>
      <c r="O1502" s="132"/>
      <c r="P1502" s="132"/>
      <c r="Q1502" s="132"/>
      <c r="R1502" s="132"/>
      <c r="S1502" s="132"/>
      <c r="T1502" s="132"/>
      <c r="U1502" s="132"/>
      <c r="V1502" s="132"/>
      <c r="W1502" s="132"/>
      <c r="X1502" s="132"/>
    </row>
    <row r="1503" spans="1:24" x14ac:dyDescent="0.2">
      <c r="A1503" s="132"/>
      <c r="B1503" s="133"/>
      <c r="C1503" s="76"/>
      <c r="D1503" s="132"/>
      <c r="E1503" s="132"/>
      <c r="F1503" s="132"/>
      <c r="G1503" s="132"/>
      <c r="H1503" s="132"/>
      <c r="I1503" s="132"/>
      <c r="J1503" s="132"/>
      <c r="K1503" s="132"/>
      <c r="L1503" s="132"/>
      <c r="M1503" s="132"/>
      <c r="N1503" s="132"/>
      <c r="O1503" s="132"/>
      <c r="P1503" s="132"/>
      <c r="Q1503" s="132"/>
      <c r="R1503" s="132"/>
      <c r="S1503" s="132"/>
      <c r="T1503" s="132"/>
      <c r="U1503" s="132"/>
      <c r="V1503" s="132"/>
      <c r="W1503" s="132"/>
      <c r="X1503" s="132"/>
    </row>
    <row r="1504" spans="1:24" x14ac:dyDescent="0.2">
      <c r="A1504" s="132"/>
      <c r="B1504" s="133"/>
      <c r="C1504" s="76"/>
      <c r="D1504" s="132"/>
      <c r="E1504" s="132"/>
      <c r="F1504" s="132"/>
      <c r="G1504" s="132"/>
      <c r="H1504" s="132"/>
      <c r="I1504" s="132"/>
      <c r="J1504" s="132"/>
      <c r="K1504" s="132"/>
      <c r="L1504" s="132"/>
      <c r="M1504" s="132"/>
      <c r="N1504" s="132"/>
      <c r="O1504" s="132"/>
      <c r="P1504" s="132"/>
      <c r="Q1504" s="132"/>
      <c r="R1504" s="132"/>
      <c r="S1504" s="132"/>
      <c r="T1504" s="132"/>
      <c r="U1504" s="132"/>
      <c r="V1504" s="132"/>
      <c r="W1504" s="132"/>
      <c r="X1504" s="132"/>
    </row>
    <row r="1505" spans="1:24" x14ac:dyDescent="0.2">
      <c r="A1505" s="132"/>
      <c r="B1505" s="133"/>
      <c r="C1505" s="76"/>
      <c r="D1505" s="132"/>
      <c r="E1505" s="132"/>
      <c r="F1505" s="132"/>
      <c r="G1505" s="132"/>
      <c r="H1505" s="132"/>
      <c r="I1505" s="132"/>
      <c r="J1505" s="132"/>
      <c r="K1505" s="132"/>
      <c r="L1505" s="132"/>
      <c r="M1505" s="132"/>
      <c r="N1505" s="132"/>
      <c r="O1505" s="132"/>
      <c r="P1505" s="132"/>
      <c r="Q1505" s="132"/>
      <c r="R1505" s="132"/>
      <c r="S1505" s="132"/>
      <c r="T1505" s="132"/>
      <c r="U1505" s="132"/>
      <c r="V1505" s="132"/>
      <c r="W1505" s="132"/>
      <c r="X1505" s="132"/>
    </row>
    <row r="1506" spans="1:24" x14ac:dyDescent="0.2">
      <c r="A1506" s="132"/>
      <c r="B1506" s="133"/>
      <c r="C1506" s="76"/>
      <c r="D1506" s="132"/>
      <c r="E1506" s="132"/>
      <c r="F1506" s="132"/>
      <c r="G1506" s="132"/>
      <c r="H1506" s="132"/>
      <c r="I1506" s="132"/>
      <c r="J1506" s="132"/>
      <c r="K1506" s="132"/>
      <c r="L1506" s="132"/>
      <c r="M1506" s="132"/>
      <c r="N1506" s="132"/>
      <c r="O1506" s="132"/>
      <c r="P1506" s="132"/>
      <c r="Q1506" s="132"/>
      <c r="R1506" s="132"/>
      <c r="S1506" s="132"/>
      <c r="T1506" s="132"/>
      <c r="U1506" s="132"/>
      <c r="V1506" s="132"/>
      <c r="W1506" s="132"/>
      <c r="X1506" s="132"/>
    </row>
    <row r="1507" spans="1:24" x14ac:dyDescent="0.2">
      <c r="A1507" s="132"/>
      <c r="B1507" s="133"/>
      <c r="C1507" s="76"/>
      <c r="D1507" s="132"/>
      <c r="E1507" s="132"/>
      <c r="F1507" s="132"/>
      <c r="G1507" s="132"/>
      <c r="H1507" s="132"/>
      <c r="I1507" s="132"/>
      <c r="J1507" s="132"/>
      <c r="K1507" s="132"/>
      <c r="L1507" s="132"/>
      <c r="M1507" s="132"/>
      <c r="N1507" s="132"/>
      <c r="O1507" s="132"/>
      <c r="P1507" s="132"/>
      <c r="Q1507" s="132"/>
      <c r="R1507" s="132"/>
      <c r="S1507" s="132"/>
      <c r="T1507" s="132"/>
      <c r="U1507" s="132"/>
      <c r="V1507" s="132"/>
      <c r="W1507" s="132"/>
      <c r="X1507" s="132"/>
    </row>
    <row r="1508" spans="1:24" x14ac:dyDescent="0.2">
      <c r="A1508" s="132"/>
      <c r="B1508" s="133"/>
      <c r="C1508" s="76"/>
      <c r="D1508" s="132"/>
      <c r="E1508" s="132"/>
      <c r="F1508" s="132"/>
      <c r="G1508" s="132"/>
      <c r="H1508" s="132"/>
      <c r="I1508" s="132"/>
      <c r="J1508" s="132"/>
      <c r="K1508" s="132"/>
      <c r="L1508" s="132"/>
      <c r="M1508" s="132"/>
      <c r="N1508" s="132"/>
      <c r="O1508" s="132"/>
      <c r="P1508" s="132"/>
      <c r="Q1508" s="132"/>
      <c r="R1508" s="132"/>
      <c r="S1508" s="132"/>
      <c r="T1508" s="132"/>
      <c r="U1508" s="132"/>
      <c r="V1508" s="132"/>
      <c r="W1508" s="132"/>
      <c r="X1508" s="132"/>
    </row>
    <row r="1509" spans="1:24" x14ac:dyDescent="0.2">
      <c r="A1509" s="132"/>
      <c r="B1509" s="133"/>
      <c r="C1509" s="76"/>
      <c r="D1509" s="132"/>
      <c r="E1509" s="132"/>
      <c r="F1509" s="132"/>
      <c r="G1509" s="132"/>
      <c r="H1509" s="132"/>
      <c r="I1509" s="132"/>
      <c r="J1509" s="132"/>
      <c r="K1509" s="132"/>
      <c r="L1509" s="132"/>
      <c r="M1509" s="132"/>
      <c r="N1509" s="132"/>
      <c r="O1509" s="132"/>
      <c r="P1509" s="132"/>
      <c r="Q1509" s="132"/>
      <c r="R1509" s="132"/>
      <c r="S1509" s="132"/>
      <c r="T1509" s="132"/>
      <c r="U1509" s="132"/>
      <c r="V1509" s="132"/>
      <c r="W1509" s="132"/>
      <c r="X1509" s="132"/>
    </row>
    <row r="1510" spans="1:24" x14ac:dyDescent="0.2">
      <c r="A1510" s="132"/>
      <c r="B1510" s="133"/>
      <c r="C1510" s="76"/>
      <c r="D1510" s="132"/>
      <c r="E1510" s="132"/>
      <c r="F1510" s="132"/>
      <c r="G1510" s="132"/>
      <c r="H1510" s="132"/>
      <c r="I1510" s="132"/>
      <c r="J1510" s="132"/>
      <c r="K1510" s="132"/>
      <c r="L1510" s="132"/>
      <c r="M1510" s="132"/>
      <c r="N1510" s="132"/>
      <c r="O1510" s="132"/>
      <c r="P1510" s="132"/>
      <c r="Q1510" s="132"/>
      <c r="R1510" s="132"/>
      <c r="S1510" s="132"/>
      <c r="T1510" s="132"/>
      <c r="U1510" s="132"/>
      <c r="V1510" s="132"/>
      <c r="W1510" s="132"/>
      <c r="X1510" s="132"/>
    </row>
    <row r="1511" spans="1:24" x14ac:dyDescent="0.2">
      <c r="A1511" s="132"/>
      <c r="B1511" s="133"/>
      <c r="C1511" s="76"/>
      <c r="D1511" s="132"/>
      <c r="E1511" s="132"/>
      <c r="F1511" s="132"/>
      <c r="G1511" s="132"/>
      <c r="H1511" s="132"/>
      <c r="I1511" s="132"/>
      <c r="J1511" s="132"/>
      <c r="K1511" s="132"/>
      <c r="L1511" s="132"/>
      <c r="M1511" s="132"/>
      <c r="N1511" s="132"/>
      <c r="O1511" s="132"/>
      <c r="P1511" s="132"/>
      <c r="Q1511" s="132"/>
      <c r="R1511" s="132"/>
      <c r="S1511" s="132"/>
      <c r="T1511" s="132"/>
      <c r="U1511" s="132"/>
      <c r="V1511" s="132"/>
      <c r="W1511" s="132"/>
      <c r="X1511" s="132"/>
    </row>
    <row r="1512" spans="1:24" x14ac:dyDescent="0.2">
      <c r="A1512" s="132"/>
      <c r="B1512" s="133"/>
      <c r="C1512" s="76"/>
      <c r="D1512" s="132"/>
      <c r="E1512" s="132"/>
      <c r="F1512" s="132"/>
      <c r="G1512" s="132"/>
      <c r="H1512" s="132"/>
      <c r="I1512" s="132"/>
      <c r="J1512" s="132"/>
      <c r="K1512" s="132"/>
      <c r="L1512" s="132"/>
      <c r="M1512" s="132"/>
      <c r="N1512" s="132"/>
      <c r="O1512" s="132"/>
      <c r="P1512" s="132"/>
      <c r="Q1512" s="132"/>
      <c r="R1512" s="132"/>
      <c r="S1512" s="132"/>
      <c r="T1512" s="132"/>
      <c r="U1512" s="132"/>
      <c r="V1512" s="132"/>
      <c r="W1512" s="132"/>
      <c r="X1512" s="132"/>
    </row>
    <row r="1513" spans="1:24" x14ac:dyDescent="0.2">
      <c r="A1513" s="132"/>
      <c r="B1513" s="133"/>
      <c r="C1513" s="76"/>
      <c r="D1513" s="132"/>
      <c r="E1513" s="132"/>
      <c r="F1513" s="132"/>
      <c r="G1513" s="132"/>
      <c r="H1513" s="132"/>
      <c r="I1513" s="132"/>
      <c r="J1513" s="132"/>
      <c r="K1513" s="132"/>
      <c r="L1513" s="132"/>
      <c r="M1513" s="132"/>
      <c r="N1513" s="132"/>
      <c r="O1513" s="132"/>
      <c r="P1513" s="132"/>
      <c r="Q1513" s="132"/>
      <c r="R1513" s="132"/>
      <c r="S1513" s="132"/>
      <c r="T1513" s="132"/>
      <c r="U1513" s="132"/>
      <c r="V1513" s="132"/>
      <c r="W1513" s="132"/>
      <c r="X1513" s="132"/>
    </row>
    <row r="1514" spans="1:24" x14ac:dyDescent="0.2">
      <c r="A1514" s="132"/>
      <c r="B1514" s="133"/>
      <c r="C1514" s="76"/>
      <c r="D1514" s="132"/>
      <c r="E1514" s="132"/>
      <c r="F1514" s="132"/>
      <c r="G1514" s="132"/>
      <c r="H1514" s="132"/>
      <c r="I1514" s="132"/>
      <c r="J1514" s="132"/>
      <c r="K1514" s="132"/>
      <c r="L1514" s="132"/>
      <c r="M1514" s="132"/>
      <c r="N1514" s="132"/>
      <c r="O1514" s="132"/>
      <c r="P1514" s="132"/>
      <c r="Q1514" s="132"/>
      <c r="R1514" s="132"/>
      <c r="S1514" s="132"/>
      <c r="T1514" s="132"/>
      <c r="U1514" s="132"/>
      <c r="V1514" s="132"/>
      <c r="W1514" s="132"/>
      <c r="X1514" s="132"/>
    </row>
    <row r="1515" spans="1:24" x14ac:dyDescent="0.2">
      <c r="A1515" s="132"/>
      <c r="B1515" s="133"/>
      <c r="C1515" s="76"/>
      <c r="D1515" s="132"/>
      <c r="E1515" s="132"/>
      <c r="F1515" s="132"/>
      <c r="G1515" s="132"/>
      <c r="H1515" s="132"/>
      <c r="I1515" s="132"/>
      <c r="J1515" s="132"/>
      <c r="K1515" s="132"/>
      <c r="L1515" s="132"/>
      <c r="M1515" s="132"/>
      <c r="N1515" s="132"/>
      <c r="O1515" s="132"/>
      <c r="P1515" s="132"/>
      <c r="Q1515" s="132"/>
      <c r="R1515" s="132"/>
      <c r="S1515" s="132"/>
      <c r="T1515" s="132"/>
      <c r="U1515" s="132"/>
      <c r="V1515" s="132"/>
      <c r="W1515" s="132"/>
      <c r="X1515" s="132"/>
    </row>
    <row r="1516" spans="1:24" x14ac:dyDescent="0.2">
      <c r="A1516" s="132"/>
      <c r="B1516" s="133"/>
      <c r="C1516" s="76"/>
      <c r="D1516" s="132"/>
      <c r="E1516" s="132"/>
      <c r="F1516" s="132"/>
      <c r="G1516" s="132"/>
      <c r="H1516" s="132"/>
      <c r="I1516" s="132"/>
      <c r="J1516" s="132"/>
      <c r="K1516" s="132"/>
      <c r="L1516" s="132"/>
      <c r="M1516" s="132"/>
      <c r="N1516" s="132"/>
      <c r="O1516" s="132"/>
      <c r="P1516" s="132"/>
      <c r="Q1516" s="132"/>
      <c r="R1516" s="132"/>
      <c r="S1516" s="132"/>
      <c r="T1516" s="132"/>
      <c r="U1516" s="132"/>
      <c r="V1516" s="132"/>
      <c r="W1516" s="132"/>
      <c r="X1516" s="132"/>
    </row>
    <row r="1517" spans="1:24" x14ac:dyDescent="0.2">
      <c r="A1517" s="132"/>
      <c r="B1517" s="133"/>
      <c r="C1517" s="76"/>
      <c r="D1517" s="132"/>
      <c r="E1517" s="132"/>
      <c r="F1517" s="132"/>
      <c r="G1517" s="132"/>
      <c r="H1517" s="132"/>
      <c r="I1517" s="132"/>
      <c r="J1517" s="132"/>
      <c r="K1517" s="132"/>
      <c r="L1517" s="132"/>
      <c r="M1517" s="132"/>
      <c r="N1517" s="132"/>
      <c r="O1517" s="132"/>
      <c r="P1517" s="132"/>
      <c r="Q1517" s="132"/>
      <c r="R1517" s="132"/>
      <c r="S1517" s="132"/>
      <c r="T1517" s="132"/>
      <c r="U1517" s="132"/>
      <c r="V1517" s="132"/>
      <c r="W1517" s="132"/>
      <c r="X1517" s="132"/>
    </row>
    <row r="1518" spans="1:24" x14ac:dyDescent="0.2">
      <c r="A1518" s="132"/>
      <c r="B1518" s="133"/>
      <c r="C1518" s="76"/>
      <c r="D1518" s="132"/>
      <c r="E1518" s="132"/>
      <c r="F1518" s="132"/>
      <c r="G1518" s="132"/>
      <c r="H1518" s="132"/>
      <c r="I1518" s="132"/>
      <c r="J1518" s="132"/>
      <c r="K1518" s="132"/>
      <c r="L1518" s="132"/>
      <c r="M1518" s="132"/>
      <c r="N1518" s="132"/>
      <c r="O1518" s="132"/>
      <c r="P1518" s="132"/>
      <c r="Q1518" s="132"/>
      <c r="R1518" s="132"/>
      <c r="S1518" s="132"/>
      <c r="T1518" s="132"/>
      <c r="U1518" s="132"/>
      <c r="V1518" s="132"/>
      <c r="W1518" s="132"/>
      <c r="X1518" s="132"/>
    </row>
    <row r="1519" spans="1:24" x14ac:dyDescent="0.2">
      <c r="A1519" s="132"/>
      <c r="B1519" s="133"/>
      <c r="C1519" s="76"/>
      <c r="D1519" s="132"/>
      <c r="E1519" s="132"/>
      <c r="F1519" s="132"/>
      <c r="G1519" s="132"/>
      <c r="H1519" s="132"/>
      <c r="I1519" s="132"/>
      <c r="J1519" s="132"/>
      <c r="K1519" s="132"/>
      <c r="L1519" s="132"/>
      <c r="M1519" s="132"/>
      <c r="N1519" s="132"/>
      <c r="O1519" s="132"/>
      <c r="P1519" s="132"/>
      <c r="Q1519" s="132"/>
      <c r="R1519" s="132"/>
      <c r="S1519" s="132"/>
      <c r="T1519" s="132"/>
      <c r="U1519" s="132"/>
      <c r="V1519" s="132"/>
      <c r="W1519" s="132"/>
      <c r="X1519" s="132"/>
    </row>
    <row r="1520" spans="1:24" x14ac:dyDescent="0.2">
      <c r="A1520" s="132"/>
      <c r="B1520" s="133"/>
      <c r="C1520" s="76"/>
      <c r="D1520" s="132"/>
      <c r="E1520" s="132"/>
      <c r="F1520" s="132"/>
      <c r="G1520" s="132"/>
      <c r="H1520" s="132"/>
      <c r="I1520" s="132"/>
      <c r="J1520" s="132"/>
      <c r="K1520" s="132"/>
      <c r="L1520" s="132"/>
      <c r="M1520" s="132"/>
      <c r="N1520" s="132"/>
      <c r="O1520" s="132"/>
      <c r="P1520" s="132"/>
      <c r="Q1520" s="132"/>
      <c r="R1520" s="132"/>
      <c r="S1520" s="132"/>
      <c r="T1520" s="132"/>
      <c r="U1520" s="132"/>
      <c r="V1520" s="132"/>
      <c r="W1520" s="132"/>
      <c r="X1520" s="132"/>
    </row>
    <row r="1521" spans="1:24" x14ac:dyDescent="0.2">
      <c r="A1521" s="132"/>
      <c r="B1521" s="133"/>
      <c r="C1521" s="76"/>
      <c r="D1521" s="132"/>
      <c r="E1521" s="132"/>
      <c r="F1521" s="132"/>
      <c r="G1521" s="132"/>
      <c r="H1521" s="132"/>
      <c r="I1521" s="132"/>
      <c r="J1521" s="132"/>
      <c r="K1521" s="132"/>
      <c r="L1521" s="132"/>
      <c r="M1521" s="132"/>
      <c r="N1521" s="132"/>
      <c r="O1521" s="132"/>
      <c r="P1521" s="132"/>
      <c r="Q1521" s="132"/>
      <c r="R1521" s="132"/>
      <c r="S1521" s="132"/>
      <c r="T1521" s="132"/>
      <c r="U1521" s="132"/>
      <c r="V1521" s="132"/>
      <c r="W1521" s="132"/>
      <c r="X1521" s="132"/>
    </row>
    <row r="1522" spans="1:24" x14ac:dyDescent="0.2">
      <c r="A1522" s="132"/>
      <c r="B1522" s="133"/>
      <c r="C1522" s="76"/>
      <c r="D1522" s="132"/>
      <c r="E1522" s="132"/>
      <c r="F1522" s="132"/>
      <c r="G1522" s="132"/>
      <c r="H1522" s="132"/>
      <c r="I1522" s="132"/>
      <c r="J1522" s="132"/>
      <c r="K1522" s="132"/>
      <c r="L1522" s="132"/>
      <c r="M1522" s="132"/>
      <c r="N1522" s="132"/>
      <c r="O1522" s="132"/>
      <c r="P1522" s="132"/>
      <c r="Q1522" s="132"/>
      <c r="R1522" s="132"/>
      <c r="S1522" s="132"/>
      <c r="T1522" s="132"/>
      <c r="U1522" s="132"/>
      <c r="V1522" s="132"/>
      <c r="W1522" s="132"/>
      <c r="X1522" s="132"/>
    </row>
    <row r="1523" spans="1:24" x14ac:dyDescent="0.2">
      <c r="A1523" s="132"/>
      <c r="B1523" s="133"/>
      <c r="C1523" s="76"/>
      <c r="D1523" s="132"/>
      <c r="E1523" s="132"/>
      <c r="F1523" s="132"/>
      <c r="G1523" s="132"/>
      <c r="H1523" s="132"/>
      <c r="I1523" s="132"/>
      <c r="J1523" s="132"/>
      <c r="K1523" s="132"/>
      <c r="L1523" s="132"/>
      <c r="M1523" s="132"/>
      <c r="N1523" s="132"/>
      <c r="O1523" s="132"/>
      <c r="P1523" s="132"/>
      <c r="Q1523" s="132"/>
      <c r="R1523" s="132"/>
      <c r="S1523" s="132"/>
      <c r="T1523" s="132"/>
      <c r="U1523" s="132"/>
      <c r="V1523" s="132"/>
      <c r="W1523" s="132"/>
      <c r="X1523" s="132"/>
    </row>
    <row r="1524" spans="1:24" x14ac:dyDescent="0.2">
      <c r="A1524" s="132"/>
      <c r="B1524" s="133"/>
      <c r="C1524" s="76"/>
      <c r="D1524" s="132"/>
      <c r="E1524" s="132"/>
      <c r="F1524" s="132"/>
      <c r="G1524" s="132"/>
      <c r="H1524" s="132"/>
      <c r="I1524" s="132"/>
      <c r="J1524" s="132"/>
      <c r="K1524" s="132"/>
      <c r="L1524" s="132"/>
      <c r="M1524" s="132"/>
      <c r="N1524" s="132"/>
      <c r="O1524" s="132"/>
      <c r="P1524" s="132"/>
      <c r="Q1524" s="132"/>
      <c r="R1524" s="132"/>
      <c r="S1524" s="132"/>
      <c r="T1524" s="132"/>
      <c r="U1524" s="132"/>
      <c r="V1524" s="132"/>
      <c r="W1524" s="132"/>
      <c r="X1524" s="132"/>
    </row>
    <row r="1525" spans="1:24" x14ac:dyDescent="0.2">
      <c r="A1525" s="132"/>
      <c r="B1525" s="133"/>
      <c r="C1525" s="76"/>
      <c r="D1525" s="132"/>
      <c r="E1525" s="132"/>
      <c r="F1525" s="132"/>
      <c r="G1525" s="132"/>
      <c r="H1525" s="132"/>
      <c r="I1525" s="132"/>
      <c r="J1525" s="132"/>
      <c r="K1525" s="132"/>
      <c r="L1525" s="132"/>
      <c r="M1525" s="132"/>
      <c r="N1525" s="132"/>
      <c r="O1525" s="132"/>
      <c r="P1525" s="132"/>
      <c r="Q1525" s="132"/>
      <c r="R1525" s="132"/>
      <c r="S1525" s="132"/>
      <c r="T1525" s="132"/>
      <c r="U1525" s="132"/>
      <c r="V1525" s="132"/>
      <c r="W1525" s="132"/>
      <c r="X1525" s="132"/>
    </row>
    <row r="1526" spans="1:24" x14ac:dyDescent="0.2">
      <c r="A1526" s="132"/>
      <c r="B1526" s="133"/>
      <c r="C1526" s="76"/>
      <c r="D1526" s="132"/>
      <c r="E1526" s="132"/>
      <c r="F1526" s="132"/>
      <c r="G1526" s="132"/>
      <c r="H1526" s="132"/>
      <c r="I1526" s="132"/>
      <c r="J1526" s="132"/>
      <c r="K1526" s="132"/>
      <c r="L1526" s="132"/>
      <c r="M1526" s="132"/>
      <c r="N1526" s="132"/>
      <c r="O1526" s="132"/>
      <c r="P1526" s="132"/>
      <c r="Q1526" s="132"/>
      <c r="R1526" s="132"/>
      <c r="S1526" s="132"/>
      <c r="T1526" s="132"/>
      <c r="U1526" s="132"/>
      <c r="V1526" s="132"/>
      <c r="W1526" s="132"/>
      <c r="X1526" s="132"/>
    </row>
    <row r="1527" spans="1:24" x14ac:dyDescent="0.2">
      <c r="A1527" s="132"/>
      <c r="B1527" s="133"/>
      <c r="C1527" s="76"/>
      <c r="D1527" s="132"/>
      <c r="E1527" s="132"/>
      <c r="F1527" s="132"/>
      <c r="G1527" s="132"/>
      <c r="H1527" s="132"/>
      <c r="I1527" s="132"/>
      <c r="J1527" s="132"/>
      <c r="K1527" s="132"/>
      <c r="L1527" s="132"/>
      <c r="M1527" s="132"/>
      <c r="N1527" s="132"/>
      <c r="O1527" s="132"/>
      <c r="P1527" s="132"/>
      <c r="Q1527" s="132"/>
      <c r="R1527" s="132"/>
      <c r="S1527" s="132"/>
      <c r="T1527" s="132"/>
      <c r="U1527" s="132"/>
      <c r="V1527" s="132"/>
      <c r="W1527" s="132"/>
      <c r="X1527" s="132"/>
    </row>
    <row r="1528" spans="1:24" x14ac:dyDescent="0.2">
      <c r="A1528" s="132"/>
      <c r="B1528" s="133"/>
      <c r="C1528" s="76"/>
      <c r="D1528" s="132"/>
      <c r="E1528" s="132"/>
      <c r="F1528" s="132"/>
      <c r="G1528" s="132"/>
      <c r="H1528" s="132"/>
      <c r="I1528" s="132"/>
      <c r="J1528" s="132"/>
      <c r="K1528" s="132"/>
      <c r="L1528" s="132"/>
      <c r="M1528" s="132"/>
      <c r="N1528" s="132"/>
      <c r="O1528" s="132"/>
      <c r="P1528" s="132"/>
      <c r="Q1528" s="132"/>
      <c r="R1528" s="132"/>
      <c r="S1528" s="132"/>
      <c r="T1528" s="132"/>
      <c r="U1528" s="132"/>
      <c r="V1528" s="132"/>
      <c r="W1528" s="132"/>
      <c r="X1528" s="132"/>
    </row>
    <row r="1529" spans="1:24" x14ac:dyDescent="0.2">
      <c r="A1529" s="132"/>
      <c r="B1529" s="133"/>
      <c r="C1529" s="76"/>
      <c r="D1529" s="132"/>
      <c r="E1529" s="132"/>
      <c r="F1529" s="132"/>
      <c r="G1529" s="132"/>
      <c r="H1529" s="132"/>
      <c r="I1529" s="132"/>
      <c r="J1529" s="132"/>
      <c r="K1529" s="132"/>
      <c r="L1529" s="132"/>
      <c r="M1529" s="132"/>
      <c r="N1529" s="132"/>
      <c r="O1529" s="132"/>
      <c r="P1529" s="132"/>
      <c r="Q1529" s="132"/>
      <c r="R1529" s="132"/>
      <c r="S1529" s="132"/>
      <c r="T1529" s="132"/>
      <c r="U1529" s="132"/>
      <c r="V1529" s="132"/>
      <c r="W1529" s="132"/>
      <c r="X1529" s="132"/>
    </row>
    <row r="1530" spans="1:24" x14ac:dyDescent="0.2">
      <c r="A1530" s="132"/>
      <c r="B1530" s="133"/>
      <c r="C1530" s="76"/>
      <c r="D1530" s="132"/>
      <c r="E1530" s="132"/>
      <c r="F1530" s="132"/>
      <c r="G1530" s="132"/>
      <c r="H1530" s="132"/>
      <c r="I1530" s="132"/>
      <c r="J1530" s="132"/>
      <c r="K1530" s="132"/>
      <c r="L1530" s="132"/>
      <c r="M1530" s="132"/>
      <c r="N1530" s="132"/>
      <c r="O1530" s="132"/>
      <c r="P1530" s="132"/>
      <c r="Q1530" s="132"/>
      <c r="R1530" s="132"/>
      <c r="S1530" s="132"/>
      <c r="T1530" s="132"/>
      <c r="U1530" s="132"/>
      <c r="V1530" s="132"/>
      <c r="W1530" s="132"/>
      <c r="X1530" s="132"/>
    </row>
    <row r="1531" spans="1:24" x14ac:dyDescent="0.2">
      <c r="A1531" s="132"/>
      <c r="B1531" s="133"/>
      <c r="C1531" s="76"/>
      <c r="D1531" s="132"/>
      <c r="E1531" s="132"/>
      <c r="F1531" s="132"/>
      <c r="G1531" s="132"/>
      <c r="H1531" s="132"/>
      <c r="I1531" s="132"/>
      <c r="J1531" s="132"/>
      <c r="K1531" s="132"/>
      <c r="L1531" s="132"/>
      <c r="M1531" s="132"/>
      <c r="N1531" s="132"/>
      <c r="O1531" s="132"/>
      <c r="P1531" s="132"/>
      <c r="Q1531" s="132"/>
      <c r="R1531" s="132"/>
      <c r="S1531" s="132"/>
      <c r="T1531" s="132"/>
      <c r="U1531" s="132"/>
      <c r="V1531" s="132"/>
      <c r="W1531" s="132"/>
      <c r="X1531" s="132"/>
    </row>
    <row r="1532" spans="1:24" x14ac:dyDescent="0.2">
      <c r="A1532" s="132"/>
      <c r="B1532" s="133"/>
      <c r="C1532" s="76"/>
      <c r="D1532" s="132"/>
      <c r="E1532" s="132"/>
      <c r="F1532" s="132"/>
      <c r="G1532" s="132"/>
      <c r="H1532" s="132"/>
      <c r="I1532" s="132"/>
      <c r="J1532" s="132"/>
      <c r="K1532" s="132"/>
      <c r="L1532" s="132"/>
      <c r="M1532" s="132"/>
      <c r="N1532" s="132"/>
      <c r="O1532" s="132"/>
      <c r="P1532" s="132"/>
      <c r="Q1532" s="132"/>
      <c r="R1532" s="132"/>
      <c r="S1532" s="132"/>
      <c r="T1532" s="132"/>
      <c r="U1532" s="132"/>
      <c r="V1532" s="132"/>
      <c r="W1532" s="132"/>
      <c r="X1532" s="132"/>
    </row>
    <row r="1533" spans="1:24" x14ac:dyDescent="0.2">
      <c r="A1533" s="132"/>
      <c r="B1533" s="133"/>
      <c r="C1533" s="76"/>
      <c r="D1533" s="132"/>
      <c r="E1533" s="132"/>
      <c r="F1533" s="132"/>
      <c r="G1533" s="132"/>
      <c r="H1533" s="132"/>
      <c r="I1533" s="132"/>
      <c r="J1533" s="132"/>
      <c r="K1533" s="132"/>
      <c r="L1533" s="132"/>
      <c r="M1533" s="132"/>
      <c r="N1533" s="132"/>
      <c r="O1533" s="132"/>
      <c r="P1533" s="132"/>
      <c r="Q1533" s="132"/>
      <c r="R1533" s="132"/>
      <c r="S1533" s="132"/>
      <c r="T1533" s="132"/>
      <c r="U1533" s="132"/>
      <c r="V1533" s="132"/>
      <c r="W1533" s="132"/>
      <c r="X1533" s="132"/>
    </row>
    <row r="1534" spans="1:24" x14ac:dyDescent="0.2">
      <c r="A1534" s="132"/>
      <c r="B1534" s="133"/>
      <c r="C1534" s="76"/>
      <c r="D1534" s="132"/>
      <c r="E1534" s="132"/>
      <c r="F1534" s="132"/>
      <c r="G1534" s="132"/>
      <c r="H1534" s="132"/>
      <c r="I1534" s="132"/>
      <c r="J1534" s="132"/>
      <c r="K1534" s="132"/>
      <c r="L1534" s="132"/>
      <c r="M1534" s="132"/>
      <c r="N1534" s="132"/>
      <c r="O1534" s="132"/>
      <c r="P1534" s="132"/>
      <c r="Q1534" s="132"/>
      <c r="R1534" s="132"/>
      <c r="S1534" s="132"/>
      <c r="T1534" s="132"/>
      <c r="U1534" s="132"/>
      <c r="V1534" s="132"/>
      <c r="W1534" s="132"/>
      <c r="X1534" s="132"/>
    </row>
    <row r="1535" spans="1:24" x14ac:dyDescent="0.2">
      <c r="A1535" s="132"/>
      <c r="B1535" s="133"/>
      <c r="C1535" s="76"/>
      <c r="D1535" s="132"/>
      <c r="E1535" s="132"/>
      <c r="F1535" s="132"/>
      <c r="G1535" s="132"/>
      <c r="H1535" s="132"/>
      <c r="I1535" s="132"/>
      <c r="J1535" s="132"/>
      <c r="K1535" s="132"/>
      <c r="L1535" s="132"/>
      <c r="M1535" s="132"/>
      <c r="N1535" s="132"/>
      <c r="O1535" s="132"/>
      <c r="P1535" s="132"/>
      <c r="Q1535" s="132"/>
      <c r="R1535" s="132"/>
      <c r="S1535" s="132"/>
      <c r="T1535" s="132"/>
      <c r="U1535" s="132"/>
      <c r="V1535" s="132"/>
      <c r="W1535" s="132"/>
      <c r="X1535" s="132"/>
    </row>
    <row r="1536" spans="1:24" x14ac:dyDescent="0.2">
      <c r="A1536" s="132"/>
      <c r="B1536" s="133"/>
      <c r="C1536" s="76"/>
      <c r="D1536" s="132"/>
      <c r="E1536" s="132"/>
      <c r="F1536" s="132"/>
      <c r="G1536" s="132"/>
      <c r="H1536" s="132"/>
      <c r="I1536" s="132"/>
      <c r="J1536" s="132"/>
      <c r="K1536" s="132"/>
      <c r="L1536" s="132"/>
      <c r="M1536" s="132"/>
      <c r="N1536" s="132"/>
      <c r="O1536" s="132"/>
      <c r="P1536" s="132"/>
      <c r="Q1536" s="132"/>
      <c r="R1536" s="132"/>
      <c r="S1536" s="132"/>
      <c r="T1536" s="132"/>
      <c r="U1536" s="132"/>
      <c r="V1536" s="132"/>
      <c r="W1536" s="132"/>
      <c r="X1536" s="132"/>
    </row>
    <row r="1537" spans="1:24" x14ac:dyDescent="0.2">
      <c r="A1537" s="132"/>
      <c r="B1537" s="133"/>
      <c r="C1537" s="76"/>
      <c r="D1537" s="132"/>
      <c r="E1537" s="132"/>
      <c r="F1537" s="132"/>
      <c r="G1537" s="132"/>
      <c r="H1537" s="132"/>
      <c r="I1537" s="132"/>
      <c r="J1537" s="132"/>
      <c r="K1537" s="132"/>
      <c r="L1537" s="132"/>
      <c r="M1537" s="132"/>
      <c r="N1537" s="132"/>
      <c r="O1537" s="132"/>
      <c r="P1537" s="132"/>
      <c r="Q1537" s="132"/>
      <c r="R1537" s="132"/>
      <c r="S1537" s="132"/>
      <c r="T1537" s="132"/>
      <c r="U1537" s="132"/>
      <c r="V1537" s="132"/>
      <c r="W1537" s="132"/>
      <c r="X1537" s="132"/>
    </row>
    <row r="1538" spans="1:24" x14ac:dyDescent="0.2">
      <c r="A1538" s="132"/>
      <c r="B1538" s="133"/>
      <c r="C1538" s="76"/>
      <c r="D1538" s="132"/>
      <c r="E1538" s="132"/>
      <c r="F1538" s="132"/>
      <c r="G1538" s="132"/>
      <c r="H1538" s="132"/>
      <c r="I1538" s="132"/>
      <c r="J1538" s="132"/>
      <c r="K1538" s="132"/>
      <c r="L1538" s="132"/>
      <c r="M1538" s="132"/>
      <c r="N1538" s="132"/>
      <c r="O1538" s="132"/>
      <c r="P1538" s="132"/>
      <c r="Q1538" s="132"/>
      <c r="R1538" s="132"/>
      <c r="S1538" s="132"/>
      <c r="T1538" s="132"/>
      <c r="U1538" s="132"/>
      <c r="V1538" s="132"/>
      <c r="W1538" s="132"/>
      <c r="X1538" s="132"/>
    </row>
    <row r="1539" spans="1:24" x14ac:dyDescent="0.2">
      <c r="A1539" s="132"/>
      <c r="B1539" s="133"/>
      <c r="C1539" s="76"/>
      <c r="D1539" s="132"/>
      <c r="E1539" s="132"/>
      <c r="F1539" s="132"/>
      <c r="G1539" s="132"/>
      <c r="H1539" s="132"/>
      <c r="I1539" s="132"/>
      <c r="J1539" s="132"/>
      <c r="K1539" s="132"/>
      <c r="L1539" s="132"/>
      <c r="M1539" s="132"/>
      <c r="N1539" s="132"/>
      <c r="O1539" s="132"/>
      <c r="P1539" s="132"/>
      <c r="Q1539" s="132"/>
      <c r="R1539" s="132"/>
      <c r="S1539" s="132"/>
      <c r="T1539" s="132"/>
      <c r="U1539" s="132"/>
      <c r="V1539" s="132"/>
      <c r="W1539" s="132"/>
      <c r="X1539" s="132"/>
    </row>
    <row r="1540" spans="1:24" x14ac:dyDescent="0.2">
      <c r="A1540" s="132"/>
      <c r="B1540" s="133"/>
      <c r="C1540" s="76"/>
      <c r="D1540" s="132"/>
      <c r="E1540" s="132"/>
      <c r="F1540" s="132"/>
      <c r="G1540" s="132"/>
      <c r="H1540" s="132"/>
      <c r="I1540" s="132"/>
      <c r="J1540" s="132"/>
      <c r="K1540" s="132"/>
      <c r="L1540" s="132"/>
      <c r="M1540" s="132"/>
      <c r="N1540" s="132"/>
      <c r="O1540" s="132"/>
      <c r="P1540" s="132"/>
      <c r="Q1540" s="132"/>
      <c r="R1540" s="132"/>
      <c r="S1540" s="132"/>
      <c r="T1540" s="132"/>
      <c r="U1540" s="132"/>
      <c r="V1540" s="132"/>
      <c r="W1540" s="132"/>
      <c r="X1540" s="132"/>
    </row>
    <row r="1541" spans="1:24" x14ac:dyDescent="0.2">
      <c r="A1541" s="132"/>
      <c r="B1541" s="133"/>
      <c r="C1541" s="76"/>
      <c r="D1541" s="132"/>
      <c r="E1541" s="132"/>
      <c r="F1541" s="132"/>
      <c r="G1541" s="132"/>
      <c r="H1541" s="132"/>
      <c r="I1541" s="132"/>
      <c r="J1541" s="132"/>
      <c r="K1541" s="132"/>
      <c r="L1541" s="132"/>
      <c r="M1541" s="132"/>
      <c r="N1541" s="132"/>
      <c r="O1541" s="132"/>
      <c r="P1541" s="132"/>
      <c r="Q1541" s="132"/>
      <c r="R1541" s="132"/>
      <c r="S1541" s="132"/>
      <c r="T1541" s="132"/>
      <c r="U1541" s="132"/>
      <c r="V1541" s="132"/>
      <c r="W1541" s="132"/>
      <c r="X1541" s="132"/>
    </row>
    <row r="1542" spans="1:24" x14ac:dyDescent="0.2">
      <c r="A1542" s="132"/>
      <c r="B1542" s="133"/>
      <c r="C1542" s="76"/>
      <c r="D1542" s="132"/>
      <c r="E1542" s="132"/>
      <c r="F1542" s="132"/>
      <c r="G1542" s="132"/>
      <c r="H1542" s="132"/>
      <c r="I1542" s="132"/>
      <c r="J1542" s="132"/>
      <c r="K1542" s="132"/>
      <c r="L1542" s="132"/>
      <c r="M1542" s="132"/>
      <c r="N1542" s="132"/>
      <c r="O1542" s="132"/>
      <c r="P1542" s="132"/>
      <c r="Q1542" s="132"/>
      <c r="R1542" s="132"/>
      <c r="S1542" s="132"/>
      <c r="T1542" s="132"/>
      <c r="U1542" s="132"/>
      <c r="V1542" s="132"/>
      <c r="W1542" s="132"/>
      <c r="X1542" s="132"/>
    </row>
    <row r="1543" spans="1:24" x14ac:dyDescent="0.2">
      <c r="A1543" s="132"/>
      <c r="B1543" s="133"/>
      <c r="C1543" s="76"/>
      <c r="D1543" s="132"/>
      <c r="E1543" s="132"/>
      <c r="F1543" s="132"/>
      <c r="G1543" s="132"/>
      <c r="H1543" s="132"/>
      <c r="I1543" s="132"/>
      <c r="J1543" s="132"/>
      <c r="K1543" s="132"/>
      <c r="L1543" s="132"/>
      <c r="M1543" s="132"/>
      <c r="N1543" s="132"/>
      <c r="O1543" s="132"/>
      <c r="P1543" s="132"/>
      <c r="Q1543" s="132"/>
      <c r="R1543" s="132"/>
      <c r="S1543" s="132"/>
      <c r="T1543" s="132"/>
      <c r="U1543" s="132"/>
      <c r="V1543" s="132"/>
      <c r="W1543" s="132"/>
      <c r="X1543" s="132"/>
    </row>
    <row r="1544" spans="1:24" x14ac:dyDescent="0.2">
      <c r="A1544" s="132"/>
      <c r="B1544" s="133"/>
      <c r="C1544" s="76"/>
      <c r="D1544" s="132"/>
      <c r="E1544" s="132"/>
      <c r="F1544" s="132"/>
      <c r="G1544" s="132"/>
      <c r="H1544" s="132"/>
      <c r="I1544" s="132"/>
      <c r="J1544" s="132"/>
      <c r="K1544" s="132"/>
      <c r="L1544" s="132"/>
      <c r="M1544" s="132"/>
      <c r="N1544" s="132"/>
      <c r="O1544" s="132"/>
      <c r="P1544" s="132"/>
      <c r="Q1544" s="132"/>
      <c r="R1544" s="132"/>
      <c r="S1544" s="132"/>
      <c r="T1544" s="132"/>
      <c r="U1544" s="132"/>
      <c r="V1544" s="132"/>
      <c r="W1544" s="132"/>
      <c r="X1544" s="132"/>
    </row>
    <row r="1545" spans="1:24" x14ac:dyDescent="0.2">
      <c r="A1545" s="132"/>
      <c r="B1545" s="133"/>
      <c r="C1545" s="76"/>
      <c r="D1545" s="132"/>
      <c r="E1545" s="132"/>
      <c r="F1545" s="132"/>
      <c r="G1545" s="132"/>
      <c r="H1545" s="132"/>
      <c r="I1545" s="132"/>
      <c r="J1545" s="132"/>
      <c r="K1545" s="132"/>
      <c r="L1545" s="132"/>
      <c r="M1545" s="132"/>
      <c r="N1545" s="132"/>
      <c r="O1545" s="132"/>
      <c r="P1545" s="132"/>
      <c r="Q1545" s="132"/>
      <c r="R1545" s="132"/>
      <c r="S1545" s="132"/>
      <c r="T1545" s="132"/>
      <c r="U1545" s="132"/>
      <c r="V1545" s="132"/>
      <c r="W1545" s="132"/>
      <c r="X1545" s="132"/>
    </row>
    <row r="1546" spans="1:24" x14ac:dyDescent="0.2">
      <c r="A1546" s="132"/>
      <c r="B1546" s="133"/>
      <c r="C1546" s="76"/>
      <c r="D1546" s="132"/>
      <c r="E1546" s="132"/>
      <c r="F1546" s="132"/>
      <c r="G1546" s="132"/>
      <c r="H1546" s="132"/>
      <c r="I1546" s="132"/>
      <c r="J1546" s="132"/>
      <c r="K1546" s="132"/>
      <c r="L1546" s="132"/>
      <c r="M1546" s="132"/>
      <c r="N1546" s="132"/>
      <c r="O1546" s="132"/>
      <c r="P1546" s="132"/>
      <c r="Q1546" s="132"/>
      <c r="R1546" s="132"/>
      <c r="S1546" s="132"/>
      <c r="T1546" s="132"/>
      <c r="U1546" s="132"/>
      <c r="V1546" s="132"/>
      <c r="W1546" s="132"/>
      <c r="X1546" s="132"/>
    </row>
    <row r="1547" spans="1:24" x14ac:dyDescent="0.2">
      <c r="A1547" s="132"/>
      <c r="B1547" s="133"/>
      <c r="C1547" s="76"/>
      <c r="D1547" s="132"/>
      <c r="E1547" s="132"/>
      <c r="F1547" s="132"/>
      <c r="G1547" s="132"/>
      <c r="H1547" s="132"/>
      <c r="I1547" s="132"/>
      <c r="J1547" s="132"/>
      <c r="K1547" s="132"/>
      <c r="L1547" s="132"/>
      <c r="M1547" s="132"/>
      <c r="N1547" s="132"/>
      <c r="O1547" s="132"/>
      <c r="P1547" s="132"/>
      <c r="Q1547" s="132"/>
      <c r="R1547" s="132"/>
      <c r="S1547" s="132"/>
      <c r="T1547" s="132"/>
      <c r="U1547" s="132"/>
      <c r="V1547" s="132"/>
      <c r="W1547" s="132"/>
      <c r="X1547" s="132"/>
    </row>
    <row r="1548" spans="1:24" x14ac:dyDescent="0.2">
      <c r="A1548" s="132"/>
      <c r="B1548" s="133"/>
      <c r="C1548" s="76"/>
      <c r="D1548" s="132"/>
      <c r="E1548" s="132"/>
      <c r="F1548" s="132"/>
      <c r="G1548" s="132"/>
      <c r="H1548" s="132"/>
      <c r="I1548" s="132"/>
      <c r="J1548" s="132"/>
      <c r="K1548" s="132"/>
      <c r="L1548" s="132"/>
      <c r="M1548" s="132"/>
      <c r="N1548" s="132"/>
      <c r="O1548" s="132"/>
      <c r="P1548" s="132"/>
      <c r="Q1548" s="132"/>
      <c r="R1548" s="132"/>
      <c r="S1548" s="132"/>
      <c r="T1548" s="132"/>
      <c r="U1548" s="132"/>
      <c r="V1548" s="132"/>
      <c r="W1548" s="132"/>
      <c r="X1548" s="132"/>
    </row>
    <row r="1549" spans="1:24" x14ac:dyDescent="0.2">
      <c r="A1549" s="132"/>
      <c r="B1549" s="133"/>
      <c r="C1549" s="76"/>
      <c r="D1549" s="132"/>
      <c r="E1549" s="132"/>
      <c r="F1549" s="132"/>
      <c r="G1549" s="132"/>
      <c r="H1549" s="132"/>
      <c r="I1549" s="132"/>
      <c r="J1549" s="132"/>
      <c r="K1549" s="132"/>
      <c r="L1549" s="132"/>
      <c r="M1549" s="132"/>
      <c r="N1549" s="132"/>
      <c r="O1549" s="132"/>
      <c r="P1549" s="132"/>
      <c r="Q1549" s="132"/>
      <c r="R1549" s="132"/>
      <c r="S1549" s="132"/>
      <c r="T1549" s="132"/>
      <c r="U1549" s="132"/>
      <c r="V1549" s="132"/>
      <c r="W1549" s="132"/>
      <c r="X1549" s="132"/>
    </row>
    <row r="1550" spans="1:24" x14ac:dyDescent="0.2">
      <c r="A1550" s="132"/>
      <c r="B1550" s="133"/>
      <c r="C1550" s="76"/>
      <c r="D1550" s="132"/>
      <c r="E1550" s="132"/>
      <c r="F1550" s="132"/>
      <c r="G1550" s="132"/>
      <c r="H1550" s="132"/>
      <c r="I1550" s="132"/>
      <c r="J1550" s="132"/>
      <c r="K1550" s="132"/>
      <c r="L1550" s="132"/>
      <c r="M1550" s="132"/>
      <c r="N1550" s="132"/>
      <c r="O1550" s="132"/>
      <c r="P1550" s="132"/>
      <c r="Q1550" s="132"/>
      <c r="R1550" s="132"/>
      <c r="S1550" s="132"/>
      <c r="T1550" s="132"/>
      <c r="U1550" s="132"/>
      <c r="V1550" s="132"/>
      <c r="W1550" s="132"/>
      <c r="X1550" s="132"/>
    </row>
    <row r="1551" spans="1:24" x14ac:dyDescent="0.2">
      <c r="A1551" s="132"/>
      <c r="B1551" s="133"/>
      <c r="C1551" s="76"/>
      <c r="D1551" s="132"/>
      <c r="E1551" s="132"/>
      <c r="F1551" s="132"/>
      <c r="G1551" s="132"/>
      <c r="H1551" s="132"/>
      <c r="I1551" s="132"/>
      <c r="J1551" s="132"/>
      <c r="K1551" s="132"/>
      <c r="L1551" s="132"/>
      <c r="M1551" s="132"/>
      <c r="N1551" s="132"/>
      <c r="O1551" s="132"/>
      <c r="P1551" s="132"/>
      <c r="Q1551" s="132"/>
      <c r="R1551" s="132"/>
      <c r="S1551" s="132"/>
      <c r="T1551" s="132"/>
      <c r="U1551" s="132"/>
      <c r="V1551" s="132"/>
      <c r="W1551" s="132"/>
      <c r="X1551" s="132"/>
    </row>
    <row r="1552" spans="1:24" x14ac:dyDescent="0.2">
      <c r="A1552" s="132"/>
      <c r="B1552" s="133"/>
      <c r="C1552" s="76"/>
      <c r="D1552" s="132"/>
      <c r="E1552" s="132"/>
      <c r="F1552" s="132"/>
      <c r="G1552" s="132"/>
      <c r="H1552" s="132"/>
      <c r="I1552" s="132"/>
      <c r="J1552" s="132"/>
      <c r="K1552" s="132"/>
      <c r="L1552" s="132"/>
      <c r="M1552" s="132"/>
      <c r="N1552" s="132"/>
      <c r="O1552" s="132"/>
      <c r="P1552" s="132"/>
      <c r="Q1552" s="132"/>
      <c r="R1552" s="132"/>
      <c r="S1552" s="132"/>
      <c r="T1552" s="132"/>
      <c r="U1552" s="132"/>
      <c r="V1552" s="132"/>
      <c r="W1552" s="132"/>
      <c r="X1552" s="132"/>
    </row>
    <row r="1553" spans="1:24" x14ac:dyDescent="0.2">
      <c r="A1553" s="132"/>
      <c r="B1553" s="133"/>
      <c r="C1553" s="76"/>
      <c r="D1553" s="132"/>
      <c r="E1553" s="132"/>
      <c r="F1553" s="132"/>
      <c r="G1553" s="132"/>
      <c r="H1553" s="132"/>
      <c r="I1553" s="132"/>
      <c r="J1553" s="132"/>
      <c r="K1553" s="132"/>
      <c r="L1553" s="132"/>
      <c r="M1553" s="132"/>
      <c r="N1553" s="132"/>
      <c r="O1553" s="132"/>
      <c r="P1553" s="132"/>
      <c r="Q1553" s="132"/>
      <c r="R1553" s="132"/>
      <c r="S1553" s="132"/>
      <c r="T1553" s="132"/>
      <c r="U1553" s="132"/>
      <c r="V1553" s="132"/>
      <c r="W1553" s="132"/>
      <c r="X1553" s="132"/>
    </row>
    <row r="1554" spans="1:24" x14ac:dyDescent="0.2">
      <c r="A1554" s="132"/>
      <c r="B1554" s="133"/>
      <c r="C1554" s="76"/>
      <c r="D1554" s="132"/>
      <c r="E1554" s="132"/>
      <c r="F1554" s="132"/>
      <c r="G1554" s="132"/>
      <c r="H1554" s="132"/>
      <c r="I1554" s="132"/>
      <c r="J1554" s="132"/>
      <c r="K1554" s="132"/>
      <c r="L1554" s="132"/>
      <c r="M1554" s="132"/>
      <c r="N1554" s="132"/>
      <c r="O1554" s="132"/>
      <c r="P1554" s="132"/>
      <c r="Q1554" s="132"/>
      <c r="R1554" s="132"/>
      <c r="S1554" s="132"/>
      <c r="T1554" s="132"/>
      <c r="U1554" s="132"/>
      <c r="V1554" s="132"/>
      <c r="W1554" s="132"/>
      <c r="X1554" s="132"/>
    </row>
    <row r="1555" spans="1:24" x14ac:dyDescent="0.2">
      <c r="A1555" s="132"/>
      <c r="B1555" s="133"/>
      <c r="C1555" s="76"/>
      <c r="D1555" s="132"/>
      <c r="E1555" s="132"/>
      <c r="F1555" s="132"/>
      <c r="G1555" s="132"/>
      <c r="H1555" s="132"/>
      <c r="I1555" s="132"/>
      <c r="J1555" s="132"/>
      <c r="K1555" s="132"/>
      <c r="L1555" s="132"/>
      <c r="M1555" s="132"/>
      <c r="N1555" s="132"/>
      <c r="O1555" s="132"/>
      <c r="P1555" s="132"/>
      <c r="Q1555" s="132"/>
      <c r="R1555" s="132"/>
      <c r="S1555" s="132"/>
      <c r="T1555" s="132"/>
      <c r="U1555" s="132"/>
      <c r="V1555" s="132"/>
      <c r="W1555" s="132"/>
      <c r="X1555" s="132"/>
    </row>
    <row r="1556" spans="1:24" x14ac:dyDescent="0.2">
      <c r="A1556" s="132"/>
      <c r="B1556" s="133"/>
      <c r="C1556" s="76"/>
      <c r="D1556" s="132"/>
      <c r="E1556" s="132"/>
      <c r="F1556" s="132"/>
      <c r="G1556" s="132"/>
      <c r="H1556" s="132"/>
      <c r="I1556" s="132"/>
      <c r="J1556" s="132"/>
      <c r="K1556" s="132"/>
      <c r="L1556" s="132"/>
      <c r="M1556" s="132"/>
      <c r="N1556" s="132"/>
      <c r="O1556" s="132"/>
      <c r="P1556" s="132"/>
      <c r="Q1556" s="132"/>
      <c r="R1556" s="132"/>
      <c r="S1556" s="132"/>
      <c r="T1556" s="132"/>
      <c r="U1556" s="132"/>
      <c r="V1556" s="132"/>
      <c r="W1556" s="132"/>
      <c r="X1556" s="132"/>
    </row>
    <row r="1557" spans="1:24" x14ac:dyDescent="0.2">
      <c r="A1557" s="132"/>
      <c r="B1557" s="133"/>
      <c r="C1557" s="76"/>
      <c r="D1557" s="132"/>
      <c r="E1557" s="132"/>
      <c r="F1557" s="132"/>
      <c r="G1557" s="132"/>
      <c r="H1557" s="132"/>
      <c r="I1557" s="132"/>
      <c r="J1557" s="132"/>
      <c r="K1557" s="132"/>
      <c r="L1557" s="132"/>
      <c r="M1557" s="132"/>
      <c r="N1557" s="132"/>
      <c r="O1557" s="132"/>
      <c r="P1557" s="132"/>
      <c r="Q1557" s="132"/>
      <c r="R1557" s="132"/>
      <c r="S1557" s="132"/>
      <c r="T1557" s="132"/>
      <c r="U1557" s="132"/>
      <c r="V1557" s="132"/>
      <c r="W1557" s="132"/>
      <c r="X1557" s="132"/>
    </row>
    <row r="1558" spans="1:24" x14ac:dyDescent="0.2">
      <c r="A1558" s="132"/>
      <c r="B1558" s="133"/>
      <c r="C1558" s="76"/>
      <c r="D1558" s="132"/>
      <c r="E1558" s="132"/>
      <c r="F1558" s="132"/>
      <c r="G1558" s="132"/>
      <c r="H1558" s="132"/>
      <c r="I1558" s="132"/>
      <c r="J1558" s="132"/>
      <c r="K1558" s="132"/>
      <c r="L1558" s="132"/>
      <c r="M1558" s="132"/>
      <c r="N1558" s="132"/>
      <c r="O1558" s="132"/>
      <c r="P1558" s="132"/>
      <c r="Q1558" s="132"/>
      <c r="R1558" s="132"/>
      <c r="S1558" s="132"/>
      <c r="T1558" s="132"/>
      <c r="U1558" s="132"/>
      <c r="V1558" s="132"/>
      <c r="W1558" s="132"/>
      <c r="X1558" s="132"/>
    </row>
    <row r="1559" spans="1:24" x14ac:dyDescent="0.2">
      <c r="A1559" s="132"/>
      <c r="B1559" s="133"/>
      <c r="C1559" s="76"/>
      <c r="D1559" s="132"/>
      <c r="E1559" s="132"/>
      <c r="F1559" s="132"/>
      <c r="G1559" s="132"/>
      <c r="H1559" s="132"/>
      <c r="I1559" s="132"/>
      <c r="J1559" s="132"/>
      <c r="K1559" s="132"/>
      <c r="L1559" s="132"/>
      <c r="M1559" s="132"/>
      <c r="N1559" s="132"/>
      <c r="O1559" s="132"/>
      <c r="P1559" s="132"/>
      <c r="Q1559" s="132"/>
      <c r="R1559" s="132"/>
      <c r="S1559" s="132"/>
      <c r="T1559" s="132"/>
      <c r="U1559" s="132"/>
      <c r="V1559" s="132"/>
      <c r="W1559" s="132"/>
      <c r="X1559" s="132"/>
    </row>
    <row r="1560" spans="1:24" x14ac:dyDescent="0.2">
      <c r="A1560" s="132"/>
      <c r="B1560" s="133"/>
      <c r="C1560" s="76"/>
      <c r="D1560" s="132"/>
      <c r="E1560" s="132"/>
      <c r="F1560" s="132"/>
      <c r="G1560" s="132"/>
      <c r="H1560" s="132"/>
      <c r="I1560" s="132"/>
      <c r="J1560" s="132"/>
      <c r="K1560" s="132"/>
      <c r="L1560" s="132"/>
      <c r="M1560" s="132"/>
      <c r="N1560" s="132"/>
      <c r="O1560" s="132"/>
      <c r="P1560" s="132"/>
      <c r="Q1560" s="132"/>
      <c r="R1560" s="132"/>
      <c r="S1560" s="132"/>
      <c r="T1560" s="132"/>
      <c r="U1560" s="132"/>
      <c r="V1560" s="132"/>
      <c r="W1560" s="132"/>
      <c r="X1560" s="132"/>
    </row>
    <row r="1561" spans="1:24" x14ac:dyDescent="0.2">
      <c r="A1561" s="132"/>
      <c r="B1561" s="133"/>
      <c r="C1561" s="76"/>
      <c r="D1561" s="132"/>
      <c r="E1561" s="132"/>
      <c r="F1561" s="132"/>
      <c r="G1561" s="132"/>
      <c r="H1561" s="132"/>
      <c r="I1561" s="132"/>
      <c r="J1561" s="132"/>
      <c r="K1561" s="132"/>
      <c r="L1561" s="132"/>
      <c r="M1561" s="132"/>
      <c r="N1561" s="132"/>
      <c r="O1561" s="132"/>
      <c r="P1561" s="132"/>
      <c r="Q1561" s="132"/>
      <c r="R1561" s="132"/>
      <c r="S1561" s="132"/>
      <c r="T1561" s="132"/>
      <c r="U1561" s="132"/>
      <c r="V1561" s="132"/>
      <c r="W1561" s="132"/>
      <c r="X1561" s="132"/>
    </row>
    <row r="1562" spans="1:24" x14ac:dyDescent="0.2">
      <c r="A1562" s="132"/>
      <c r="B1562" s="133"/>
      <c r="C1562" s="76"/>
      <c r="D1562" s="132"/>
      <c r="E1562" s="132"/>
      <c r="F1562" s="132"/>
      <c r="G1562" s="132"/>
      <c r="H1562" s="132"/>
      <c r="I1562" s="132"/>
      <c r="J1562" s="132"/>
      <c r="K1562" s="132"/>
      <c r="L1562" s="132"/>
      <c r="M1562" s="132"/>
      <c r="N1562" s="132"/>
      <c r="O1562" s="132"/>
      <c r="P1562" s="132"/>
      <c r="Q1562" s="132"/>
      <c r="R1562" s="132"/>
      <c r="S1562" s="132"/>
      <c r="T1562" s="132"/>
      <c r="U1562" s="132"/>
      <c r="V1562" s="132"/>
      <c r="W1562" s="132"/>
      <c r="X1562" s="132"/>
    </row>
    <row r="1563" spans="1:24" x14ac:dyDescent="0.2">
      <c r="A1563" s="132"/>
      <c r="B1563" s="133"/>
      <c r="C1563" s="76"/>
      <c r="D1563" s="132"/>
      <c r="E1563" s="132"/>
      <c r="F1563" s="132"/>
      <c r="G1563" s="132"/>
      <c r="H1563" s="132"/>
      <c r="I1563" s="132"/>
      <c r="J1563" s="132"/>
      <c r="K1563" s="132"/>
      <c r="L1563" s="132"/>
      <c r="M1563" s="132"/>
      <c r="N1563" s="132"/>
      <c r="O1563" s="132"/>
      <c r="P1563" s="132"/>
      <c r="Q1563" s="132"/>
      <c r="R1563" s="132"/>
      <c r="S1563" s="132"/>
      <c r="T1563" s="132"/>
      <c r="U1563" s="132"/>
      <c r="V1563" s="132"/>
      <c r="W1563" s="132"/>
      <c r="X1563" s="132"/>
    </row>
    <row r="1564" spans="1:24" x14ac:dyDescent="0.2">
      <c r="A1564" s="132"/>
      <c r="B1564" s="133"/>
      <c r="C1564" s="76"/>
      <c r="D1564" s="132"/>
      <c r="E1564" s="132"/>
      <c r="F1564" s="132"/>
      <c r="G1564" s="132"/>
      <c r="H1564" s="132"/>
      <c r="I1564" s="132"/>
      <c r="J1564" s="132"/>
      <c r="K1564" s="132"/>
      <c r="L1564" s="132"/>
      <c r="M1564" s="132"/>
      <c r="N1564" s="132"/>
      <c r="O1564" s="132"/>
      <c r="P1564" s="132"/>
      <c r="Q1564" s="132"/>
      <c r="R1564" s="132"/>
      <c r="S1564" s="132"/>
      <c r="T1564" s="132"/>
      <c r="U1564" s="132"/>
      <c r="V1564" s="132"/>
      <c r="W1564" s="132"/>
      <c r="X1564" s="132"/>
    </row>
    <row r="1565" spans="1:24" x14ac:dyDescent="0.2">
      <c r="A1565" s="132"/>
      <c r="B1565" s="133"/>
      <c r="C1565" s="76"/>
      <c r="D1565" s="132"/>
      <c r="E1565" s="132"/>
      <c r="F1565" s="132"/>
      <c r="G1565" s="132"/>
      <c r="H1565" s="132"/>
      <c r="I1565" s="132"/>
      <c r="J1565" s="132"/>
      <c r="K1565" s="132"/>
      <c r="L1565" s="132"/>
      <c r="M1565" s="132"/>
      <c r="N1565" s="132"/>
      <c r="O1565" s="132"/>
      <c r="P1565" s="132"/>
      <c r="Q1565" s="132"/>
      <c r="R1565" s="132"/>
      <c r="S1565" s="132"/>
      <c r="T1565" s="132"/>
      <c r="U1565" s="132"/>
      <c r="V1565" s="132"/>
      <c r="W1565" s="132"/>
      <c r="X1565" s="132"/>
    </row>
    <row r="1566" spans="1:24" x14ac:dyDescent="0.2">
      <c r="A1566" s="132"/>
      <c r="B1566" s="133"/>
      <c r="C1566" s="76"/>
      <c r="D1566" s="132"/>
      <c r="E1566" s="132"/>
      <c r="F1566" s="132"/>
      <c r="G1566" s="132"/>
      <c r="H1566" s="132"/>
      <c r="I1566" s="132"/>
      <c r="J1566" s="132"/>
      <c r="K1566" s="132"/>
      <c r="L1566" s="132"/>
      <c r="M1566" s="132"/>
      <c r="N1566" s="132"/>
      <c r="O1566" s="132"/>
      <c r="P1566" s="132"/>
      <c r="Q1566" s="132"/>
      <c r="R1566" s="132"/>
      <c r="S1566" s="132"/>
      <c r="T1566" s="132"/>
      <c r="U1566" s="132"/>
      <c r="V1566" s="132"/>
      <c r="W1566" s="132"/>
      <c r="X1566" s="132"/>
    </row>
    <row r="1567" spans="1:24" x14ac:dyDescent="0.2">
      <c r="A1567" s="132"/>
      <c r="B1567" s="133"/>
      <c r="C1567" s="76"/>
      <c r="D1567" s="132"/>
      <c r="E1567" s="132"/>
      <c r="F1567" s="132"/>
      <c r="G1567" s="132"/>
      <c r="H1567" s="132"/>
      <c r="I1567" s="132"/>
      <c r="J1567" s="132"/>
      <c r="K1567" s="132"/>
      <c r="L1567" s="132"/>
      <c r="M1567" s="132"/>
      <c r="N1567" s="132"/>
      <c r="O1567" s="132"/>
      <c r="P1567" s="132"/>
      <c r="Q1567" s="132"/>
      <c r="R1567" s="132"/>
      <c r="S1567" s="132"/>
      <c r="T1567" s="132"/>
      <c r="U1567" s="132"/>
      <c r="V1567" s="132"/>
      <c r="W1567" s="132"/>
      <c r="X1567" s="132"/>
    </row>
    <row r="1568" spans="1:24" x14ac:dyDescent="0.2">
      <c r="A1568" s="132"/>
      <c r="B1568" s="133"/>
      <c r="C1568" s="76"/>
      <c r="D1568" s="132"/>
      <c r="E1568" s="132"/>
      <c r="F1568" s="132"/>
      <c r="G1568" s="132"/>
      <c r="H1568" s="132"/>
      <c r="I1568" s="132"/>
      <c r="J1568" s="132"/>
      <c r="K1568" s="132"/>
      <c r="L1568" s="132"/>
      <c r="M1568" s="132"/>
      <c r="N1568" s="132"/>
      <c r="O1568" s="132"/>
      <c r="P1568" s="132"/>
      <c r="Q1568" s="132"/>
      <c r="R1568" s="132"/>
      <c r="S1568" s="132"/>
      <c r="T1568" s="132"/>
      <c r="U1568" s="132"/>
      <c r="V1568" s="132"/>
      <c r="W1568" s="132"/>
      <c r="X1568" s="132"/>
    </row>
    <row r="1569" spans="1:24" x14ac:dyDescent="0.2">
      <c r="A1569" s="132"/>
      <c r="B1569" s="133"/>
      <c r="C1569" s="76"/>
      <c r="D1569" s="132"/>
      <c r="E1569" s="132"/>
      <c r="F1569" s="132"/>
      <c r="G1569" s="132"/>
      <c r="H1569" s="132"/>
      <c r="I1569" s="132"/>
      <c r="J1569" s="132"/>
      <c r="K1569" s="132"/>
      <c r="L1569" s="132"/>
      <c r="M1569" s="132"/>
      <c r="N1569" s="132"/>
      <c r="O1569" s="132"/>
      <c r="P1569" s="132"/>
      <c r="Q1569" s="132"/>
      <c r="R1569" s="132"/>
      <c r="S1569" s="132"/>
      <c r="T1569" s="132"/>
      <c r="U1569" s="132"/>
      <c r="V1569" s="132"/>
      <c r="W1569" s="132"/>
      <c r="X1569" s="132"/>
    </row>
    <row r="1570" spans="1:24" x14ac:dyDescent="0.2">
      <c r="A1570" s="132"/>
      <c r="B1570" s="133"/>
      <c r="C1570" s="76"/>
      <c r="D1570" s="132"/>
      <c r="E1570" s="132"/>
      <c r="F1570" s="132"/>
      <c r="G1570" s="132"/>
      <c r="H1570" s="132"/>
      <c r="I1570" s="132"/>
      <c r="J1570" s="132"/>
      <c r="K1570" s="132"/>
      <c r="L1570" s="132"/>
      <c r="M1570" s="132"/>
      <c r="N1570" s="132"/>
      <c r="O1570" s="132"/>
      <c r="P1570" s="132"/>
      <c r="Q1570" s="132"/>
      <c r="R1570" s="132"/>
      <c r="S1570" s="132"/>
      <c r="T1570" s="132"/>
      <c r="U1570" s="132"/>
      <c r="V1570" s="132"/>
      <c r="W1570" s="132"/>
      <c r="X1570" s="132"/>
    </row>
    <row r="1571" spans="1:24" x14ac:dyDescent="0.2">
      <c r="A1571" s="132"/>
      <c r="B1571" s="133"/>
      <c r="C1571" s="76"/>
      <c r="D1571" s="132"/>
      <c r="E1571" s="132"/>
      <c r="F1571" s="132"/>
      <c r="G1571" s="132"/>
      <c r="H1571" s="132"/>
      <c r="I1571" s="132"/>
      <c r="J1571" s="132"/>
      <c r="K1571" s="132"/>
      <c r="L1571" s="132"/>
      <c r="M1571" s="132"/>
      <c r="N1571" s="132"/>
      <c r="O1571" s="132"/>
      <c r="P1571" s="132"/>
      <c r="Q1571" s="132"/>
      <c r="R1571" s="132"/>
      <c r="S1571" s="132"/>
      <c r="T1571" s="132"/>
      <c r="U1571" s="132"/>
      <c r="V1571" s="132"/>
      <c r="W1571" s="132"/>
      <c r="X1571" s="132"/>
    </row>
    <row r="1572" spans="1:24" x14ac:dyDescent="0.2">
      <c r="A1572" s="132"/>
      <c r="B1572" s="133"/>
      <c r="C1572" s="76"/>
      <c r="D1572" s="132"/>
      <c r="E1572" s="132"/>
      <c r="F1572" s="132"/>
      <c r="G1572" s="132"/>
      <c r="H1572" s="132"/>
      <c r="I1572" s="132"/>
      <c r="J1572" s="132"/>
      <c r="K1572" s="132"/>
      <c r="L1572" s="132"/>
      <c r="M1572" s="132"/>
      <c r="N1572" s="132"/>
      <c r="O1572" s="132"/>
      <c r="P1572" s="132"/>
      <c r="Q1572" s="132"/>
      <c r="R1572" s="132"/>
      <c r="S1572" s="132"/>
      <c r="T1572" s="132"/>
      <c r="U1572" s="132"/>
      <c r="V1572" s="132"/>
      <c r="W1572" s="132"/>
      <c r="X1572" s="132"/>
    </row>
    <row r="1573" spans="1:24" x14ac:dyDescent="0.2">
      <c r="A1573" s="132"/>
      <c r="B1573" s="133"/>
      <c r="C1573" s="76"/>
      <c r="D1573" s="132"/>
      <c r="E1573" s="132"/>
      <c r="F1573" s="132"/>
      <c r="G1573" s="132"/>
      <c r="H1573" s="132"/>
      <c r="I1573" s="132"/>
      <c r="J1573" s="132"/>
      <c r="K1573" s="132"/>
      <c r="L1573" s="132"/>
      <c r="M1573" s="132"/>
      <c r="N1573" s="132"/>
      <c r="O1573" s="132"/>
      <c r="P1573" s="132"/>
      <c r="Q1573" s="132"/>
      <c r="R1573" s="132"/>
      <c r="S1573" s="132"/>
      <c r="T1573" s="132"/>
      <c r="U1573" s="132"/>
      <c r="V1573" s="132"/>
      <c r="W1573" s="132"/>
      <c r="X1573" s="132"/>
    </row>
    <row r="1574" spans="1:24" x14ac:dyDescent="0.2">
      <c r="A1574" s="132"/>
      <c r="B1574" s="133"/>
      <c r="C1574" s="76"/>
      <c r="D1574" s="132"/>
      <c r="E1574" s="132"/>
      <c r="F1574" s="132"/>
      <c r="G1574" s="132"/>
      <c r="H1574" s="132"/>
      <c r="I1574" s="132"/>
      <c r="J1574" s="132"/>
      <c r="K1574" s="132"/>
      <c r="L1574" s="132"/>
      <c r="M1574" s="132"/>
      <c r="N1574" s="132"/>
      <c r="O1574" s="132"/>
      <c r="P1574" s="132"/>
      <c r="Q1574" s="132"/>
      <c r="R1574" s="132"/>
      <c r="S1574" s="132"/>
      <c r="T1574" s="132"/>
      <c r="U1574" s="132"/>
      <c r="V1574" s="132"/>
      <c r="W1574" s="132"/>
      <c r="X1574" s="132"/>
    </row>
    <row r="1575" spans="1:24" x14ac:dyDescent="0.2">
      <c r="A1575" s="132"/>
      <c r="B1575" s="133"/>
      <c r="C1575" s="76"/>
      <c r="D1575" s="132"/>
      <c r="E1575" s="132"/>
      <c r="F1575" s="132"/>
      <c r="G1575" s="132"/>
      <c r="H1575" s="132"/>
      <c r="I1575" s="132"/>
      <c r="J1575" s="132"/>
      <c r="K1575" s="132"/>
      <c r="L1575" s="132"/>
      <c r="M1575" s="132"/>
      <c r="N1575" s="132"/>
      <c r="O1575" s="132"/>
      <c r="P1575" s="132"/>
      <c r="Q1575" s="132"/>
      <c r="R1575" s="132"/>
      <c r="S1575" s="132"/>
      <c r="T1575" s="132"/>
      <c r="U1575" s="132"/>
      <c r="V1575" s="132"/>
      <c r="W1575" s="132"/>
      <c r="X1575" s="132"/>
    </row>
    <row r="1576" spans="1:24" x14ac:dyDescent="0.2">
      <c r="A1576" s="132"/>
      <c r="B1576" s="133"/>
      <c r="C1576" s="76"/>
      <c r="D1576" s="132"/>
      <c r="E1576" s="132"/>
      <c r="F1576" s="132"/>
      <c r="G1576" s="132"/>
      <c r="H1576" s="132"/>
      <c r="I1576" s="132"/>
      <c r="J1576" s="132"/>
      <c r="K1576" s="132"/>
      <c r="L1576" s="132"/>
      <c r="M1576" s="132"/>
      <c r="N1576" s="132"/>
      <c r="O1576" s="132"/>
      <c r="P1576" s="132"/>
      <c r="Q1576" s="132"/>
      <c r="R1576" s="132"/>
      <c r="S1576" s="132"/>
      <c r="T1576" s="132"/>
      <c r="U1576" s="132"/>
      <c r="V1576" s="132"/>
      <c r="W1576" s="132"/>
      <c r="X1576" s="132"/>
    </row>
    <row r="1577" spans="1:24" x14ac:dyDescent="0.2">
      <c r="A1577" s="132"/>
      <c r="B1577" s="133"/>
      <c r="C1577" s="76"/>
      <c r="D1577" s="132"/>
      <c r="E1577" s="132"/>
      <c r="F1577" s="132"/>
      <c r="G1577" s="132"/>
      <c r="H1577" s="132"/>
      <c r="I1577" s="132"/>
      <c r="J1577" s="132"/>
      <c r="K1577" s="132"/>
      <c r="L1577" s="132"/>
      <c r="M1577" s="132"/>
      <c r="N1577" s="132"/>
      <c r="O1577" s="132"/>
      <c r="P1577" s="132"/>
      <c r="Q1577" s="132"/>
      <c r="R1577" s="132"/>
      <c r="S1577" s="132"/>
      <c r="T1577" s="132"/>
      <c r="U1577" s="132"/>
      <c r="V1577" s="132"/>
      <c r="W1577" s="132"/>
      <c r="X1577" s="132"/>
    </row>
    <row r="1578" spans="1:24" x14ac:dyDescent="0.2">
      <c r="A1578" s="132"/>
      <c r="B1578" s="133"/>
      <c r="C1578" s="76"/>
      <c r="D1578" s="132"/>
      <c r="E1578" s="132"/>
      <c r="F1578" s="132"/>
      <c r="G1578" s="132"/>
      <c r="H1578" s="132"/>
      <c r="I1578" s="132"/>
      <c r="J1578" s="132"/>
      <c r="K1578" s="132"/>
      <c r="L1578" s="132"/>
      <c r="M1578" s="132"/>
      <c r="N1578" s="132"/>
      <c r="O1578" s="132"/>
      <c r="P1578" s="132"/>
      <c r="Q1578" s="132"/>
      <c r="R1578" s="132"/>
      <c r="S1578" s="132"/>
      <c r="T1578" s="132"/>
      <c r="U1578" s="132"/>
      <c r="V1578" s="132"/>
      <c r="W1578" s="132"/>
      <c r="X1578" s="132"/>
    </row>
    <row r="1579" spans="1:24" x14ac:dyDescent="0.2">
      <c r="A1579" s="132"/>
      <c r="B1579" s="133"/>
      <c r="C1579" s="76"/>
      <c r="D1579" s="132"/>
      <c r="E1579" s="132"/>
      <c r="F1579" s="132"/>
      <c r="G1579" s="132"/>
      <c r="H1579" s="132"/>
      <c r="I1579" s="132"/>
      <c r="J1579" s="132"/>
      <c r="K1579" s="132"/>
      <c r="L1579" s="132"/>
      <c r="M1579" s="132"/>
      <c r="N1579" s="132"/>
      <c r="O1579" s="132"/>
      <c r="P1579" s="132"/>
      <c r="Q1579" s="132"/>
      <c r="R1579" s="132"/>
      <c r="S1579" s="132"/>
      <c r="T1579" s="132"/>
      <c r="U1579" s="132"/>
      <c r="V1579" s="132"/>
      <c r="W1579" s="132"/>
      <c r="X1579" s="132"/>
    </row>
    <row r="1580" spans="1:24" x14ac:dyDescent="0.2">
      <c r="A1580" s="132"/>
      <c r="B1580" s="133"/>
      <c r="C1580" s="76"/>
      <c r="D1580" s="132"/>
      <c r="E1580" s="132"/>
      <c r="F1580" s="132"/>
      <c r="G1580" s="132"/>
      <c r="H1580" s="132"/>
      <c r="I1580" s="132"/>
      <c r="J1580" s="132"/>
      <c r="K1580" s="132"/>
      <c r="L1580" s="132"/>
      <c r="M1580" s="132"/>
      <c r="N1580" s="132"/>
      <c r="O1580" s="132"/>
      <c r="P1580" s="132"/>
      <c r="Q1580" s="132"/>
      <c r="R1580" s="132"/>
      <c r="S1580" s="132"/>
      <c r="T1580" s="132"/>
      <c r="U1580" s="132"/>
      <c r="V1580" s="132"/>
      <c r="W1580" s="132"/>
      <c r="X1580" s="132"/>
    </row>
    <row r="1581" spans="1:24" x14ac:dyDescent="0.2">
      <c r="A1581" s="132"/>
      <c r="B1581" s="133"/>
      <c r="C1581" s="76"/>
      <c r="D1581" s="132"/>
      <c r="E1581" s="132"/>
      <c r="F1581" s="132"/>
      <c r="G1581" s="132"/>
      <c r="H1581" s="132"/>
      <c r="I1581" s="132"/>
      <c r="J1581" s="132"/>
      <c r="K1581" s="132"/>
      <c r="L1581" s="132"/>
      <c r="M1581" s="132"/>
      <c r="N1581" s="132"/>
      <c r="O1581" s="132"/>
      <c r="P1581" s="132"/>
      <c r="Q1581" s="132"/>
      <c r="R1581" s="132"/>
      <c r="S1581" s="132"/>
      <c r="T1581" s="132"/>
      <c r="U1581" s="132"/>
      <c r="V1581" s="132"/>
      <c r="W1581" s="132"/>
      <c r="X1581" s="132"/>
    </row>
    <row r="1582" spans="1:24" x14ac:dyDescent="0.2">
      <c r="A1582" s="132"/>
      <c r="B1582" s="133"/>
      <c r="C1582" s="76"/>
      <c r="D1582" s="132"/>
      <c r="E1582" s="132"/>
      <c r="F1582" s="132"/>
      <c r="G1582" s="132"/>
      <c r="H1582" s="132"/>
      <c r="I1582" s="132"/>
      <c r="J1582" s="132"/>
      <c r="K1582" s="132"/>
      <c r="L1582" s="132"/>
      <c r="M1582" s="132"/>
      <c r="N1582" s="132"/>
      <c r="O1582" s="132"/>
      <c r="P1582" s="132"/>
      <c r="Q1582" s="132"/>
      <c r="R1582" s="132"/>
      <c r="S1582" s="132"/>
      <c r="T1582" s="132"/>
      <c r="U1582" s="132"/>
      <c r="V1582" s="132"/>
      <c r="W1582" s="132"/>
      <c r="X1582" s="132"/>
    </row>
    <row r="1583" spans="1:24" x14ac:dyDescent="0.2">
      <c r="A1583" s="132"/>
      <c r="B1583" s="133"/>
      <c r="C1583" s="76"/>
      <c r="D1583" s="132"/>
      <c r="E1583" s="132"/>
      <c r="F1583" s="132"/>
      <c r="G1583" s="132"/>
      <c r="H1583" s="132"/>
      <c r="I1583" s="132"/>
      <c r="J1583" s="132"/>
      <c r="K1583" s="132"/>
      <c r="L1583" s="132"/>
      <c r="M1583" s="132"/>
      <c r="N1583" s="132"/>
      <c r="O1583" s="132"/>
      <c r="P1583" s="132"/>
      <c r="Q1583" s="132"/>
      <c r="R1583" s="132"/>
      <c r="S1583" s="132"/>
      <c r="T1583" s="132"/>
      <c r="U1583" s="132"/>
      <c r="V1583" s="132"/>
      <c r="W1583" s="132"/>
      <c r="X1583" s="132"/>
    </row>
    <row r="1584" spans="1:24" x14ac:dyDescent="0.2">
      <c r="A1584" s="132"/>
      <c r="B1584" s="133"/>
      <c r="C1584" s="76"/>
      <c r="D1584" s="132"/>
      <c r="E1584" s="132"/>
      <c r="F1584" s="132"/>
      <c r="G1584" s="132"/>
      <c r="H1584" s="132"/>
      <c r="I1584" s="132"/>
      <c r="J1584" s="132"/>
      <c r="K1584" s="132"/>
      <c r="L1584" s="132"/>
      <c r="M1584" s="132"/>
      <c r="N1584" s="132"/>
      <c r="O1584" s="132"/>
      <c r="P1584" s="132"/>
      <c r="Q1584" s="132"/>
      <c r="R1584" s="132"/>
      <c r="S1584" s="132"/>
      <c r="T1584" s="132"/>
      <c r="U1584" s="132"/>
      <c r="V1584" s="132"/>
      <c r="W1584" s="132"/>
      <c r="X1584" s="132"/>
    </row>
    <row r="1585" spans="1:24" x14ac:dyDescent="0.2">
      <c r="A1585" s="132"/>
      <c r="B1585" s="133"/>
      <c r="C1585" s="76"/>
      <c r="D1585" s="132"/>
      <c r="E1585" s="132"/>
      <c r="F1585" s="132"/>
      <c r="G1585" s="132"/>
      <c r="H1585" s="132"/>
      <c r="I1585" s="132"/>
      <c r="J1585" s="132"/>
      <c r="K1585" s="132"/>
      <c r="L1585" s="132"/>
      <c r="M1585" s="132"/>
      <c r="N1585" s="132"/>
      <c r="O1585" s="132"/>
      <c r="P1585" s="132"/>
      <c r="Q1585" s="132"/>
      <c r="R1585" s="132"/>
      <c r="S1585" s="132"/>
      <c r="T1585" s="132"/>
      <c r="U1585" s="132"/>
      <c r="V1585" s="132"/>
      <c r="W1585" s="132"/>
      <c r="X1585" s="132"/>
    </row>
    <row r="1586" spans="1:24" x14ac:dyDescent="0.2">
      <c r="A1586" s="132"/>
      <c r="B1586" s="133"/>
      <c r="C1586" s="76"/>
      <c r="D1586" s="132"/>
      <c r="E1586" s="132"/>
      <c r="F1586" s="132"/>
      <c r="G1586" s="132"/>
      <c r="H1586" s="132"/>
      <c r="I1586" s="132"/>
      <c r="J1586" s="132"/>
      <c r="K1586" s="132"/>
      <c r="L1586" s="132"/>
      <c r="M1586" s="132"/>
      <c r="N1586" s="132"/>
      <c r="O1586" s="132"/>
      <c r="P1586" s="132"/>
      <c r="Q1586" s="132"/>
      <c r="R1586" s="132"/>
      <c r="S1586" s="132"/>
      <c r="T1586" s="132"/>
      <c r="U1586" s="132"/>
      <c r="V1586" s="132"/>
      <c r="W1586" s="132"/>
      <c r="X1586" s="132"/>
    </row>
    <row r="1587" spans="1:24" x14ac:dyDescent="0.2">
      <c r="A1587" s="132"/>
      <c r="B1587" s="133"/>
      <c r="C1587" s="76"/>
      <c r="D1587" s="132"/>
      <c r="E1587" s="132"/>
      <c r="F1587" s="132"/>
      <c r="G1587" s="132"/>
      <c r="H1587" s="132"/>
      <c r="I1587" s="132"/>
      <c r="J1587" s="132"/>
      <c r="K1587" s="132"/>
      <c r="L1587" s="132"/>
      <c r="M1587" s="132"/>
      <c r="N1587" s="132"/>
      <c r="O1587" s="132"/>
      <c r="P1587" s="132"/>
      <c r="Q1587" s="132"/>
      <c r="R1587" s="132"/>
      <c r="S1587" s="132"/>
      <c r="T1587" s="132"/>
      <c r="U1587" s="132"/>
      <c r="V1587" s="132"/>
      <c r="W1587" s="132"/>
      <c r="X1587" s="132"/>
    </row>
    <row r="1588" spans="1:24" x14ac:dyDescent="0.2">
      <c r="A1588" s="132"/>
      <c r="B1588" s="133"/>
      <c r="C1588" s="76"/>
      <c r="D1588" s="132"/>
      <c r="E1588" s="132"/>
      <c r="F1588" s="132"/>
      <c r="G1588" s="132"/>
      <c r="H1588" s="132"/>
      <c r="I1588" s="132"/>
      <c r="J1588" s="132"/>
      <c r="K1588" s="132"/>
      <c r="L1588" s="132"/>
      <c r="M1588" s="132"/>
      <c r="N1588" s="132"/>
      <c r="O1588" s="132"/>
      <c r="P1588" s="132"/>
      <c r="Q1588" s="132"/>
      <c r="R1588" s="132"/>
      <c r="S1588" s="132"/>
      <c r="T1588" s="132"/>
      <c r="U1588" s="132"/>
      <c r="V1588" s="132"/>
      <c r="W1588" s="132"/>
      <c r="X1588" s="132"/>
    </row>
    <row r="1589" spans="1:24" x14ac:dyDescent="0.2">
      <c r="A1589" s="132"/>
      <c r="B1589" s="133"/>
      <c r="C1589" s="76"/>
      <c r="D1589" s="132"/>
      <c r="E1589" s="132"/>
      <c r="F1589" s="132"/>
      <c r="G1589" s="132"/>
      <c r="H1589" s="132"/>
      <c r="I1589" s="132"/>
      <c r="J1589" s="132"/>
      <c r="K1589" s="132"/>
      <c r="L1589" s="132"/>
      <c r="M1589" s="132"/>
      <c r="N1589" s="132"/>
      <c r="O1589" s="132"/>
      <c r="P1589" s="132"/>
      <c r="Q1589" s="132"/>
      <c r="R1589" s="132"/>
      <c r="S1589" s="132"/>
      <c r="T1589" s="132"/>
      <c r="U1589" s="132"/>
      <c r="V1589" s="132"/>
      <c r="W1589" s="132"/>
      <c r="X1589" s="132"/>
    </row>
    <row r="1590" spans="1:24" x14ac:dyDescent="0.2">
      <c r="A1590" s="132"/>
      <c r="B1590" s="133"/>
      <c r="C1590" s="76"/>
      <c r="D1590" s="132"/>
      <c r="E1590" s="132"/>
      <c r="F1590" s="132"/>
      <c r="G1590" s="132"/>
      <c r="H1590" s="132"/>
      <c r="I1590" s="132"/>
      <c r="J1590" s="132"/>
      <c r="K1590" s="132"/>
      <c r="L1590" s="132"/>
      <c r="M1590" s="132"/>
      <c r="N1590" s="132"/>
      <c r="O1590" s="132"/>
      <c r="P1590" s="132"/>
      <c r="Q1590" s="132"/>
      <c r="R1590" s="132"/>
      <c r="S1590" s="132"/>
      <c r="T1590" s="132"/>
      <c r="U1590" s="132"/>
      <c r="V1590" s="132"/>
      <c r="W1590" s="132"/>
      <c r="X1590" s="132"/>
    </row>
    <row r="1591" spans="1:24" x14ac:dyDescent="0.2">
      <c r="A1591" s="132"/>
      <c r="B1591" s="133"/>
      <c r="C1591" s="76"/>
      <c r="D1591" s="132"/>
      <c r="E1591" s="132"/>
      <c r="F1591" s="132"/>
      <c r="G1591" s="132"/>
      <c r="H1591" s="132"/>
      <c r="I1591" s="132"/>
      <c r="J1591" s="132"/>
      <c r="K1591" s="132"/>
      <c r="L1591" s="132"/>
      <c r="M1591" s="132"/>
      <c r="N1591" s="132"/>
      <c r="O1591" s="132"/>
      <c r="P1591" s="132"/>
      <c r="Q1591" s="132"/>
      <c r="R1591" s="132"/>
      <c r="S1591" s="132"/>
      <c r="T1591" s="132"/>
      <c r="U1591" s="132"/>
      <c r="V1591" s="132"/>
      <c r="W1591" s="132"/>
      <c r="X1591" s="132"/>
    </row>
    <row r="1592" spans="1:24" x14ac:dyDescent="0.2">
      <c r="A1592" s="132"/>
      <c r="B1592" s="133"/>
      <c r="C1592" s="76"/>
      <c r="D1592" s="132"/>
      <c r="E1592" s="132"/>
      <c r="F1592" s="132"/>
      <c r="G1592" s="132"/>
      <c r="H1592" s="132"/>
      <c r="I1592" s="132"/>
      <c r="J1592" s="132"/>
      <c r="K1592" s="132"/>
      <c r="L1592" s="132"/>
      <c r="M1592" s="132"/>
      <c r="N1592" s="132"/>
      <c r="O1592" s="132"/>
      <c r="P1592" s="132"/>
      <c r="Q1592" s="132"/>
      <c r="R1592" s="132"/>
      <c r="S1592" s="132"/>
      <c r="T1592" s="132"/>
      <c r="U1592" s="132"/>
      <c r="V1592" s="132"/>
      <c r="W1592" s="132"/>
      <c r="X1592" s="132"/>
    </row>
    <row r="1593" spans="1:24" x14ac:dyDescent="0.2">
      <c r="A1593" s="132"/>
      <c r="B1593" s="133"/>
      <c r="C1593" s="76"/>
      <c r="D1593" s="132"/>
      <c r="E1593" s="132"/>
      <c r="F1593" s="132"/>
      <c r="G1593" s="132"/>
      <c r="H1593" s="132"/>
      <c r="I1593" s="132"/>
      <c r="J1593" s="132"/>
      <c r="K1593" s="132"/>
      <c r="L1593" s="132"/>
      <c r="M1593" s="132"/>
      <c r="N1593" s="132"/>
      <c r="O1593" s="132"/>
      <c r="P1593" s="132"/>
      <c r="Q1593" s="132"/>
      <c r="R1593" s="132"/>
      <c r="S1593" s="132"/>
      <c r="T1593" s="132"/>
      <c r="U1593" s="132"/>
      <c r="V1593" s="132"/>
      <c r="W1593" s="132"/>
      <c r="X1593" s="132"/>
    </row>
    <row r="1594" spans="1:24" x14ac:dyDescent="0.2">
      <c r="A1594" s="132"/>
      <c r="B1594" s="133"/>
      <c r="C1594" s="76"/>
      <c r="D1594" s="132"/>
      <c r="E1594" s="132"/>
      <c r="F1594" s="132"/>
      <c r="G1594" s="132"/>
      <c r="H1594" s="132"/>
      <c r="I1594" s="132"/>
      <c r="J1594" s="132"/>
      <c r="K1594" s="132"/>
      <c r="L1594" s="132"/>
      <c r="M1594" s="132"/>
      <c r="N1594" s="132"/>
      <c r="O1594" s="132"/>
      <c r="P1594" s="132"/>
      <c r="Q1594" s="132"/>
      <c r="R1594" s="132"/>
      <c r="S1594" s="132"/>
      <c r="T1594" s="132"/>
      <c r="U1594" s="132"/>
      <c r="V1594" s="132"/>
      <c r="W1594" s="132"/>
      <c r="X1594" s="132"/>
    </row>
    <row r="1595" spans="1:24" x14ac:dyDescent="0.2">
      <c r="A1595" s="132"/>
      <c r="B1595" s="133"/>
      <c r="C1595" s="76"/>
      <c r="D1595" s="132"/>
      <c r="E1595" s="132"/>
      <c r="F1595" s="132"/>
      <c r="G1595" s="132"/>
      <c r="H1595" s="132"/>
      <c r="I1595" s="132"/>
      <c r="J1595" s="132"/>
      <c r="K1595" s="132"/>
      <c r="L1595" s="132"/>
      <c r="M1595" s="132"/>
      <c r="N1595" s="132"/>
      <c r="O1595" s="132"/>
      <c r="P1595" s="132"/>
      <c r="Q1595" s="132"/>
      <c r="R1595" s="132"/>
      <c r="S1595" s="132"/>
      <c r="T1595" s="132"/>
      <c r="U1595" s="132"/>
      <c r="V1595" s="132"/>
      <c r="W1595" s="132"/>
      <c r="X1595" s="132"/>
    </row>
    <row r="1596" spans="1:24" x14ac:dyDescent="0.2">
      <c r="A1596" s="132"/>
      <c r="B1596" s="133"/>
      <c r="C1596" s="76"/>
      <c r="D1596" s="132"/>
      <c r="E1596" s="132"/>
      <c r="F1596" s="132"/>
      <c r="G1596" s="132"/>
      <c r="H1596" s="132"/>
      <c r="I1596" s="132"/>
      <c r="J1596" s="132"/>
      <c r="K1596" s="132"/>
      <c r="L1596" s="132"/>
      <c r="M1596" s="132"/>
      <c r="N1596" s="132"/>
      <c r="O1596" s="132"/>
      <c r="P1596" s="132"/>
      <c r="Q1596" s="132"/>
      <c r="R1596" s="132"/>
      <c r="S1596" s="132"/>
      <c r="T1596" s="132"/>
      <c r="U1596" s="132"/>
      <c r="V1596" s="132"/>
      <c r="W1596" s="132"/>
      <c r="X1596" s="132"/>
    </row>
    <row r="1597" spans="1:24" x14ac:dyDescent="0.2">
      <c r="A1597" s="132"/>
      <c r="B1597" s="133"/>
      <c r="C1597" s="76"/>
      <c r="D1597" s="132"/>
      <c r="E1597" s="132"/>
      <c r="F1597" s="132"/>
      <c r="G1597" s="132"/>
      <c r="H1597" s="132"/>
      <c r="I1597" s="132"/>
      <c r="J1597" s="132"/>
      <c r="K1597" s="132"/>
      <c r="L1597" s="132"/>
      <c r="M1597" s="132"/>
      <c r="N1597" s="132"/>
      <c r="O1597" s="132"/>
      <c r="P1597" s="132"/>
      <c r="Q1597" s="132"/>
      <c r="R1597" s="132"/>
      <c r="S1597" s="132"/>
      <c r="T1597" s="132"/>
      <c r="U1597" s="132"/>
      <c r="V1597" s="132"/>
      <c r="W1597" s="132"/>
      <c r="X1597" s="132"/>
    </row>
    <row r="1598" spans="1:24" x14ac:dyDescent="0.2">
      <c r="A1598" s="132"/>
      <c r="B1598" s="133"/>
      <c r="C1598" s="76"/>
      <c r="D1598" s="132"/>
      <c r="E1598" s="132"/>
      <c r="F1598" s="132"/>
      <c r="G1598" s="132"/>
      <c r="H1598" s="132"/>
      <c r="I1598" s="132"/>
      <c r="J1598" s="132"/>
      <c r="K1598" s="132"/>
      <c r="L1598" s="132"/>
      <c r="M1598" s="132"/>
      <c r="N1598" s="132"/>
      <c r="O1598" s="132"/>
      <c r="P1598" s="132"/>
      <c r="Q1598" s="132"/>
      <c r="R1598" s="132"/>
      <c r="S1598" s="132"/>
      <c r="T1598" s="132"/>
      <c r="U1598" s="132"/>
      <c r="V1598" s="132"/>
      <c r="W1598" s="132"/>
      <c r="X1598" s="132"/>
    </row>
    <row r="1599" spans="1:24" x14ac:dyDescent="0.2">
      <c r="A1599" s="132"/>
      <c r="B1599" s="133"/>
      <c r="C1599" s="76"/>
      <c r="D1599" s="132"/>
      <c r="E1599" s="132"/>
      <c r="F1599" s="132"/>
      <c r="G1599" s="132"/>
      <c r="H1599" s="132"/>
      <c r="I1599" s="132"/>
      <c r="J1599" s="132"/>
      <c r="K1599" s="132"/>
      <c r="L1599" s="132"/>
      <c r="M1599" s="132"/>
      <c r="N1599" s="132"/>
      <c r="O1599" s="132"/>
      <c r="P1599" s="132"/>
      <c r="Q1599" s="132"/>
      <c r="R1599" s="132"/>
      <c r="S1599" s="132"/>
      <c r="T1599" s="132"/>
      <c r="U1599" s="132"/>
      <c r="V1599" s="132"/>
      <c r="W1599" s="132"/>
      <c r="X1599" s="132"/>
    </row>
    <row r="1600" spans="1:24" x14ac:dyDescent="0.2">
      <c r="A1600" s="132"/>
      <c r="B1600" s="133"/>
      <c r="C1600" s="76"/>
      <c r="D1600" s="132"/>
      <c r="E1600" s="132"/>
      <c r="F1600" s="132"/>
      <c r="G1600" s="132"/>
      <c r="H1600" s="132"/>
      <c r="I1600" s="132"/>
      <c r="J1600" s="132"/>
      <c r="K1600" s="132"/>
      <c r="L1600" s="132"/>
      <c r="M1600" s="132"/>
      <c r="N1600" s="132"/>
      <c r="O1600" s="132"/>
      <c r="P1600" s="132"/>
      <c r="Q1600" s="132"/>
      <c r="R1600" s="132"/>
      <c r="S1600" s="132"/>
      <c r="T1600" s="132"/>
      <c r="U1600" s="132"/>
      <c r="V1600" s="132"/>
      <c r="W1600" s="132"/>
      <c r="X1600" s="132"/>
    </row>
    <row r="1601" spans="1:24" x14ac:dyDescent="0.2">
      <c r="A1601" s="132"/>
      <c r="B1601" s="133"/>
      <c r="C1601" s="76"/>
      <c r="D1601" s="132"/>
      <c r="E1601" s="132"/>
      <c r="F1601" s="132"/>
      <c r="G1601" s="132"/>
      <c r="H1601" s="132"/>
      <c r="I1601" s="132"/>
      <c r="J1601" s="132"/>
      <c r="K1601" s="132"/>
      <c r="L1601" s="132"/>
      <c r="M1601" s="132"/>
      <c r="N1601" s="132"/>
      <c r="O1601" s="132"/>
      <c r="P1601" s="132"/>
      <c r="Q1601" s="132"/>
      <c r="R1601" s="132"/>
      <c r="S1601" s="132"/>
      <c r="T1601" s="132"/>
      <c r="U1601" s="132"/>
      <c r="V1601" s="132"/>
      <c r="W1601" s="132"/>
      <c r="X1601" s="132"/>
    </row>
    <row r="1602" spans="1:24" x14ac:dyDescent="0.2">
      <c r="A1602" s="132"/>
      <c r="B1602" s="133"/>
      <c r="C1602" s="76"/>
      <c r="D1602" s="132"/>
      <c r="E1602" s="132"/>
      <c r="F1602" s="132"/>
      <c r="G1602" s="132"/>
      <c r="H1602" s="132"/>
      <c r="I1602" s="132"/>
      <c r="J1602" s="132"/>
      <c r="K1602" s="132"/>
      <c r="L1602" s="132"/>
      <c r="M1602" s="132"/>
      <c r="N1602" s="132"/>
      <c r="O1602" s="132"/>
      <c r="P1602" s="132"/>
      <c r="Q1602" s="132"/>
      <c r="R1602" s="132"/>
      <c r="S1602" s="132"/>
      <c r="T1602" s="132"/>
      <c r="U1602" s="132"/>
      <c r="V1602" s="132"/>
      <c r="W1602" s="132"/>
      <c r="X1602" s="132"/>
    </row>
    <row r="1603" spans="1:24" x14ac:dyDescent="0.2">
      <c r="A1603" s="132"/>
      <c r="B1603" s="133"/>
      <c r="C1603" s="76"/>
      <c r="D1603" s="132"/>
      <c r="E1603" s="132"/>
      <c r="F1603" s="132"/>
      <c r="G1603" s="132"/>
      <c r="H1603" s="132"/>
      <c r="I1603" s="132"/>
      <c r="J1603" s="132"/>
      <c r="K1603" s="132"/>
      <c r="L1603" s="132"/>
      <c r="M1603" s="132"/>
      <c r="N1603" s="132"/>
      <c r="O1603" s="132"/>
      <c r="P1603" s="132"/>
      <c r="Q1603" s="132"/>
      <c r="R1603" s="132"/>
      <c r="S1603" s="132"/>
      <c r="T1603" s="132"/>
      <c r="U1603" s="132"/>
      <c r="V1603" s="132"/>
      <c r="W1603" s="132"/>
      <c r="X1603" s="132"/>
    </row>
    <row r="1604" spans="1:24" x14ac:dyDescent="0.2">
      <c r="A1604" s="132"/>
      <c r="B1604" s="133"/>
      <c r="C1604" s="76"/>
      <c r="D1604" s="132"/>
      <c r="E1604" s="132"/>
      <c r="F1604" s="132"/>
      <c r="G1604" s="132"/>
      <c r="H1604" s="132"/>
      <c r="I1604" s="132"/>
      <c r="J1604" s="132"/>
      <c r="K1604" s="132"/>
      <c r="L1604" s="132"/>
      <c r="M1604" s="132"/>
      <c r="N1604" s="132"/>
      <c r="O1604" s="132"/>
      <c r="P1604" s="132"/>
      <c r="Q1604" s="132"/>
      <c r="R1604" s="132"/>
      <c r="S1604" s="132"/>
      <c r="T1604" s="132"/>
      <c r="U1604" s="132"/>
      <c r="V1604" s="132"/>
      <c r="W1604" s="132"/>
      <c r="X1604" s="132"/>
    </row>
    <row r="1605" spans="1:24" x14ac:dyDescent="0.2">
      <c r="A1605" s="132"/>
      <c r="B1605" s="133"/>
      <c r="C1605" s="76"/>
      <c r="D1605" s="132"/>
      <c r="E1605" s="132"/>
      <c r="F1605" s="132"/>
      <c r="G1605" s="132"/>
      <c r="H1605" s="132"/>
      <c r="I1605" s="132"/>
      <c r="J1605" s="132"/>
      <c r="K1605" s="132"/>
      <c r="L1605" s="132"/>
      <c r="M1605" s="132"/>
      <c r="N1605" s="132"/>
      <c r="O1605" s="132"/>
      <c r="P1605" s="132"/>
      <c r="Q1605" s="132"/>
      <c r="R1605" s="132"/>
      <c r="S1605" s="132"/>
      <c r="T1605" s="132"/>
      <c r="U1605" s="132"/>
      <c r="V1605" s="132"/>
      <c r="W1605" s="132"/>
      <c r="X1605" s="132"/>
    </row>
    <row r="1606" spans="1:24" x14ac:dyDescent="0.2">
      <c r="A1606" s="132"/>
      <c r="B1606" s="133"/>
      <c r="C1606" s="76"/>
      <c r="D1606" s="132"/>
      <c r="E1606" s="132"/>
      <c r="F1606" s="132"/>
      <c r="G1606" s="132"/>
      <c r="H1606" s="132"/>
      <c r="I1606" s="132"/>
      <c r="J1606" s="132"/>
      <c r="K1606" s="132"/>
      <c r="L1606" s="132"/>
      <c r="M1606" s="132"/>
      <c r="N1606" s="132"/>
      <c r="O1606" s="132"/>
      <c r="P1606" s="132"/>
      <c r="Q1606" s="132"/>
      <c r="R1606" s="132"/>
      <c r="S1606" s="132"/>
      <c r="T1606" s="132"/>
      <c r="U1606" s="132"/>
      <c r="V1606" s="132"/>
      <c r="W1606" s="132"/>
      <c r="X1606" s="132"/>
    </row>
    <row r="1607" spans="1:24" x14ac:dyDescent="0.2">
      <c r="A1607" s="132"/>
      <c r="B1607" s="133"/>
      <c r="C1607" s="76"/>
      <c r="D1607" s="132"/>
      <c r="E1607" s="132"/>
      <c r="F1607" s="132"/>
      <c r="G1607" s="132"/>
      <c r="H1607" s="132"/>
      <c r="I1607" s="132"/>
      <c r="J1607" s="132"/>
      <c r="K1607" s="132"/>
      <c r="L1607" s="132"/>
      <c r="M1607" s="132"/>
      <c r="N1607" s="132"/>
      <c r="O1607" s="132"/>
      <c r="P1607" s="132"/>
      <c r="Q1607" s="132"/>
      <c r="R1607" s="132"/>
      <c r="S1607" s="132"/>
      <c r="T1607" s="132"/>
      <c r="U1607" s="132"/>
      <c r="V1607" s="132"/>
      <c r="W1607" s="132"/>
      <c r="X1607" s="132"/>
    </row>
    <row r="1608" spans="1:24" x14ac:dyDescent="0.2">
      <c r="A1608" s="132"/>
      <c r="B1608" s="133"/>
      <c r="C1608" s="76"/>
      <c r="D1608" s="132"/>
      <c r="E1608" s="132"/>
      <c r="F1608" s="132"/>
      <c r="G1608" s="132"/>
      <c r="H1608" s="132"/>
      <c r="I1608" s="132"/>
      <c r="J1608" s="132"/>
      <c r="K1608" s="132"/>
      <c r="L1608" s="132"/>
      <c r="M1608" s="132"/>
      <c r="N1608" s="132"/>
      <c r="O1608" s="132"/>
      <c r="P1608" s="132"/>
      <c r="Q1608" s="132"/>
      <c r="R1608" s="132"/>
      <c r="S1608" s="132"/>
      <c r="T1608" s="132"/>
      <c r="U1608" s="132"/>
      <c r="V1608" s="132"/>
      <c r="W1608" s="132"/>
      <c r="X1608" s="132"/>
    </row>
    <row r="1609" spans="1:24" x14ac:dyDescent="0.2">
      <c r="A1609" s="132"/>
      <c r="B1609" s="133"/>
      <c r="C1609" s="76"/>
      <c r="D1609" s="132"/>
      <c r="E1609" s="132"/>
      <c r="F1609" s="132"/>
      <c r="G1609" s="132"/>
      <c r="H1609" s="132"/>
      <c r="I1609" s="132"/>
      <c r="J1609" s="132"/>
      <c r="K1609" s="132"/>
      <c r="L1609" s="132"/>
      <c r="M1609" s="132"/>
      <c r="N1609" s="132"/>
      <c r="O1609" s="132"/>
      <c r="P1609" s="132"/>
      <c r="Q1609" s="132"/>
      <c r="R1609" s="132"/>
      <c r="S1609" s="132"/>
      <c r="T1609" s="132"/>
      <c r="U1609" s="132"/>
      <c r="V1609" s="132"/>
      <c r="W1609" s="132"/>
      <c r="X1609" s="132"/>
    </row>
    <row r="1610" spans="1:24" x14ac:dyDescent="0.2">
      <c r="A1610" s="132"/>
      <c r="B1610" s="133"/>
      <c r="C1610" s="76"/>
      <c r="D1610" s="132"/>
      <c r="E1610" s="132"/>
      <c r="F1610" s="132"/>
      <c r="G1610" s="132"/>
      <c r="H1610" s="132"/>
      <c r="I1610" s="132"/>
      <c r="J1610" s="132"/>
      <c r="K1610" s="132"/>
      <c r="L1610" s="132"/>
      <c r="M1610" s="132"/>
      <c r="N1610" s="132"/>
      <c r="O1610" s="132"/>
      <c r="P1610" s="132"/>
      <c r="Q1610" s="132"/>
      <c r="R1610" s="132"/>
      <c r="S1610" s="132"/>
      <c r="T1610" s="132"/>
      <c r="U1610" s="132"/>
      <c r="V1610" s="132"/>
      <c r="W1610" s="132"/>
      <c r="X1610" s="132"/>
    </row>
    <row r="1611" spans="1:24" x14ac:dyDescent="0.2">
      <c r="A1611" s="132"/>
      <c r="B1611" s="133"/>
      <c r="C1611" s="76"/>
      <c r="D1611" s="132"/>
      <c r="E1611" s="132"/>
      <c r="F1611" s="132"/>
      <c r="G1611" s="132"/>
      <c r="H1611" s="132"/>
      <c r="I1611" s="132"/>
      <c r="J1611" s="132"/>
      <c r="K1611" s="132"/>
      <c r="L1611" s="132"/>
      <c r="M1611" s="132"/>
      <c r="N1611" s="132"/>
      <c r="O1611" s="132"/>
      <c r="P1611" s="132"/>
      <c r="Q1611" s="132"/>
      <c r="R1611" s="132"/>
      <c r="S1611" s="132"/>
      <c r="T1611" s="132"/>
      <c r="U1611" s="132"/>
      <c r="V1611" s="132"/>
      <c r="W1611" s="132"/>
      <c r="X1611" s="132"/>
    </row>
    <row r="1612" spans="1:24" x14ac:dyDescent="0.2">
      <c r="A1612" s="132"/>
      <c r="B1612" s="133"/>
      <c r="C1612" s="76"/>
      <c r="D1612" s="132"/>
      <c r="E1612" s="132"/>
      <c r="F1612" s="132"/>
      <c r="G1612" s="132"/>
      <c r="H1612" s="132"/>
      <c r="I1612" s="132"/>
      <c r="J1612" s="132"/>
      <c r="K1612" s="132"/>
      <c r="L1612" s="132"/>
      <c r="M1612" s="132"/>
      <c r="N1612" s="132"/>
      <c r="O1612" s="132"/>
      <c r="P1612" s="132"/>
      <c r="Q1612" s="132"/>
      <c r="R1612" s="132"/>
      <c r="S1612" s="132"/>
      <c r="T1612" s="132"/>
      <c r="U1612" s="132"/>
      <c r="V1612" s="132"/>
      <c r="W1612" s="132"/>
      <c r="X1612" s="132"/>
    </row>
    <row r="1613" spans="1:24" x14ac:dyDescent="0.2">
      <c r="A1613" s="132"/>
      <c r="B1613" s="133"/>
      <c r="C1613" s="76"/>
      <c r="D1613" s="132"/>
      <c r="E1613" s="132"/>
      <c r="F1613" s="132"/>
      <c r="G1613" s="132"/>
      <c r="H1613" s="132"/>
      <c r="I1613" s="132"/>
      <c r="J1613" s="132"/>
      <c r="K1613" s="132"/>
      <c r="L1613" s="132"/>
      <c r="M1613" s="132"/>
      <c r="N1613" s="132"/>
      <c r="O1613" s="132"/>
      <c r="P1613" s="132"/>
      <c r="Q1613" s="132"/>
      <c r="R1613" s="132"/>
      <c r="S1613" s="132"/>
      <c r="T1613" s="132"/>
      <c r="U1613" s="132"/>
      <c r="V1613" s="132"/>
      <c r="W1613" s="132"/>
      <c r="X1613" s="132"/>
    </row>
    <row r="1614" spans="1:24" x14ac:dyDescent="0.2">
      <c r="A1614" s="132"/>
      <c r="B1614" s="133"/>
      <c r="C1614" s="76"/>
      <c r="D1614" s="132"/>
      <c r="E1614" s="132"/>
      <c r="F1614" s="132"/>
      <c r="G1614" s="132"/>
      <c r="H1614" s="132"/>
      <c r="I1614" s="132"/>
      <c r="J1614" s="132"/>
      <c r="K1614" s="132"/>
      <c r="L1614" s="132"/>
      <c r="M1614" s="132"/>
      <c r="N1614" s="132"/>
      <c r="O1614" s="132"/>
      <c r="P1614" s="132"/>
      <c r="Q1614" s="132"/>
      <c r="R1614" s="132"/>
      <c r="S1614" s="132"/>
      <c r="T1614" s="132"/>
      <c r="U1614" s="132"/>
      <c r="V1614" s="132"/>
      <c r="W1614" s="132"/>
      <c r="X1614" s="132"/>
    </row>
    <row r="1615" spans="1:24" x14ac:dyDescent="0.2">
      <c r="A1615" s="132"/>
      <c r="B1615" s="133"/>
      <c r="C1615" s="76"/>
      <c r="D1615" s="132"/>
      <c r="E1615" s="132"/>
      <c r="F1615" s="132"/>
      <c r="G1615" s="132"/>
      <c r="H1615" s="132"/>
      <c r="I1615" s="132"/>
      <c r="J1615" s="132"/>
      <c r="K1615" s="132"/>
      <c r="L1615" s="132"/>
      <c r="M1615" s="132"/>
      <c r="N1615" s="132"/>
      <c r="O1615" s="132"/>
      <c r="P1615" s="132"/>
      <c r="Q1615" s="132"/>
      <c r="R1615" s="132"/>
      <c r="S1615" s="132"/>
      <c r="T1615" s="132"/>
      <c r="U1615" s="132"/>
      <c r="V1615" s="132"/>
      <c r="W1615" s="132"/>
      <c r="X1615" s="132"/>
    </row>
    <row r="1616" spans="1:24" x14ac:dyDescent="0.2">
      <c r="A1616" s="132"/>
      <c r="B1616" s="133"/>
      <c r="C1616" s="76"/>
      <c r="D1616" s="132"/>
      <c r="E1616" s="132"/>
      <c r="F1616" s="132"/>
      <c r="G1616" s="132"/>
      <c r="H1616" s="132"/>
      <c r="I1616" s="132"/>
      <c r="J1616" s="132"/>
      <c r="K1616" s="132"/>
      <c r="L1616" s="132"/>
      <c r="M1616" s="132"/>
      <c r="N1616" s="132"/>
      <c r="O1616" s="132"/>
      <c r="P1616" s="132"/>
      <c r="Q1616" s="132"/>
      <c r="R1616" s="132"/>
      <c r="S1616" s="132"/>
      <c r="T1616" s="132"/>
      <c r="U1616" s="132"/>
      <c r="V1616" s="132"/>
      <c r="W1616" s="132"/>
      <c r="X1616" s="132"/>
    </row>
    <row r="1617" spans="1:24" x14ac:dyDescent="0.2">
      <c r="A1617" s="132"/>
      <c r="B1617" s="133"/>
      <c r="C1617" s="76"/>
      <c r="D1617" s="132"/>
      <c r="E1617" s="132"/>
      <c r="F1617" s="132"/>
      <c r="G1617" s="132"/>
      <c r="H1617" s="132"/>
      <c r="I1617" s="132"/>
      <c r="J1617" s="132"/>
      <c r="K1617" s="132"/>
      <c r="L1617" s="132"/>
      <c r="M1617" s="132"/>
      <c r="N1617" s="132"/>
      <c r="O1617" s="132"/>
      <c r="P1617" s="132"/>
      <c r="Q1617" s="132"/>
      <c r="R1617" s="132"/>
      <c r="S1617" s="132"/>
      <c r="T1617" s="132"/>
      <c r="U1617" s="132"/>
      <c r="V1617" s="132"/>
      <c r="W1617" s="132"/>
      <c r="X1617" s="132"/>
    </row>
    <row r="1618" spans="1:24" x14ac:dyDescent="0.2">
      <c r="A1618" s="132"/>
      <c r="B1618" s="133"/>
      <c r="C1618" s="76"/>
      <c r="D1618" s="132"/>
      <c r="E1618" s="132"/>
      <c r="F1618" s="132"/>
      <c r="G1618" s="132"/>
      <c r="H1618" s="132"/>
      <c r="I1618" s="132"/>
      <c r="J1618" s="132"/>
      <c r="K1618" s="132"/>
      <c r="L1618" s="132"/>
      <c r="M1618" s="132"/>
      <c r="N1618" s="132"/>
      <c r="O1618" s="132"/>
      <c r="P1618" s="132"/>
      <c r="Q1618" s="132"/>
      <c r="R1618" s="132"/>
      <c r="S1618" s="132"/>
      <c r="T1618" s="132"/>
      <c r="U1618" s="132"/>
      <c r="V1618" s="132"/>
      <c r="W1618" s="132"/>
      <c r="X1618" s="132"/>
    </row>
    <row r="1619" spans="1:24" x14ac:dyDescent="0.2">
      <c r="A1619" s="132"/>
      <c r="B1619" s="133"/>
      <c r="C1619" s="76"/>
      <c r="D1619" s="132"/>
      <c r="E1619" s="132"/>
      <c r="F1619" s="132"/>
      <c r="G1619" s="132"/>
      <c r="H1619" s="132"/>
      <c r="I1619" s="132"/>
      <c r="J1619" s="132"/>
      <c r="K1619" s="132"/>
      <c r="L1619" s="132"/>
      <c r="M1619" s="132"/>
      <c r="N1619" s="132"/>
      <c r="O1619" s="132"/>
      <c r="P1619" s="132"/>
      <c r="Q1619" s="132"/>
      <c r="R1619" s="132"/>
      <c r="S1619" s="132"/>
      <c r="T1619" s="132"/>
      <c r="U1619" s="132"/>
      <c r="V1619" s="132"/>
      <c r="W1619" s="132"/>
      <c r="X1619" s="132"/>
    </row>
    <row r="1620" spans="1:24" x14ac:dyDescent="0.2">
      <c r="A1620" s="132"/>
      <c r="B1620" s="133"/>
      <c r="C1620" s="76"/>
      <c r="D1620" s="132"/>
      <c r="E1620" s="132"/>
      <c r="F1620" s="132"/>
      <c r="G1620" s="132"/>
      <c r="H1620" s="132"/>
      <c r="I1620" s="132"/>
      <c r="J1620" s="132"/>
      <c r="K1620" s="132"/>
      <c r="L1620" s="132"/>
      <c r="M1620" s="132"/>
      <c r="N1620" s="132"/>
      <c r="O1620" s="132"/>
      <c r="P1620" s="132"/>
      <c r="Q1620" s="132"/>
      <c r="R1620" s="132"/>
      <c r="S1620" s="132"/>
      <c r="T1620" s="132"/>
      <c r="U1620" s="132"/>
      <c r="V1620" s="132"/>
      <c r="W1620" s="132"/>
      <c r="X1620" s="132"/>
    </row>
    <row r="1621" spans="1:24" x14ac:dyDescent="0.2">
      <c r="A1621" s="132"/>
      <c r="B1621" s="133"/>
      <c r="C1621" s="76"/>
      <c r="D1621" s="132"/>
      <c r="E1621" s="132"/>
      <c r="F1621" s="132"/>
      <c r="G1621" s="132"/>
      <c r="H1621" s="132"/>
      <c r="I1621" s="132"/>
      <c r="J1621" s="132"/>
      <c r="K1621" s="132"/>
      <c r="L1621" s="132"/>
      <c r="M1621" s="132"/>
      <c r="N1621" s="132"/>
      <c r="O1621" s="132"/>
      <c r="P1621" s="132"/>
      <c r="Q1621" s="132"/>
      <c r="R1621" s="132"/>
      <c r="S1621" s="132"/>
      <c r="T1621" s="132"/>
      <c r="U1621" s="132"/>
      <c r="V1621" s="132"/>
      <c r="W1621" s="132"/>
      <c r="X1621" s="132"/>
    </row>
    <row r="1622" spans="1:24" x14ac:dyDescent="0.2">
      <c r="A1622" s="132"/>
      <c r="B1622" s="133"/>
      <c r="C1622" s="76"/>
      <c r="D1622" s="132"/>
      <c r="E1622" s="132"/>
      <c r="F1622" s="132"/>
      <c r="G1622" s="132"/>
      <c r="H1622" s="132"/>
      <c r="I1622" s="132"/>
      <c r="J1622" s="132"/>
      <c r="K1622" s="132"/>
      <c r="L1622" s="132"/>
      <c r="M1622" s="132"/>
      <c r="N1622" s="132"/>
      <c r="O1622" s="132"/>
      <c r="P1622" s="132"/>
      <c r="Q1622" s="132"/>
      <c r="R1622" s="132"/>
      <c r="S1622" s="132"/>
      <c r="T1622" s="132"/>
      <c r="U1622" s="132"/>
      <c r="V1622" s="132"/>
      <c r="W1622" s="132"/>
      <c r="X1622" s="132"/>
    </row>
    <row r="1623" spans="1:24" x14ac:dyDescent="0.2">
      <c r="A1623" s="132"/>
      <c r="B1623" s="133"/>
      <c r="C1623" s="76"/>
      <c r="D1623" s="132"/>
      <c r="E1623" s="132"/>
      <c r="F1623" s="132"/>
      <c r="G1623" s="132"/>
      <c r="H1623" s="132"/>
      <c r="I1623" s="132"/>
      <c r="J1623" s="132"/>
      <c r="K1623" s="132"/>
      <c r="L1623" s="132"/>
      <c r="M1623" s="132"/>
      <c r="N1623" s="132"/>
      <c r="O1623" s="132"/>
      <c r="P1623" s="132"/>
      <c r="Q1623" s="132"/>
      <c r="R1623" s="132"/>
      <c r="S1623" s="132"/>
      <c r="T1623" s="132"/>
      <c r="U1623" s="132"/>
      <c r="V1623" s="132"/>
      <c r="W1623" s="132"/>
      <c r="X1623" s="132"/>
    </row>
    <row r="1624" spans="1:24" x14ac:dyDescent="0.2">
      <c r="A1624" s="132"/>
      <c r="B1624" s="133"/>
      <c r="C1624" s="76"/>
      <c r="D1624" s="132"/>
      <c r="E1624" s="132"/>
      <c r="F1624" s="132"/>
      <c r="G1624" s="132"/>
      <c r="H1624" s="132"/>
      <c r="I1624" s="132"/>
      <c r="J1624" s="132"/>
      <c r="K1624" s="132"/>
      <c r="L1624" s="132"/>
      <c r="M1624" s="132"/>
      <c r="N1624" s="132"/>
      <c r="O1624" s="132"/>
      <c r="P1624" s="132"/>
      <c r="Q1624" s="132"/>
      <c r="R1624" s="132"/>
      <c r="S1624" s="132"/>
      <c r="T1624" s="132"/>
      <c r="U1624" s="132"/>
      <c r="V1624" s="132"/>
      <c r="W1624" s="132"/>
      <c r="X1624" s="132"/>
    </row>
    <row r="1625" spans="1:24" x14ac:dyDescent="0.2">
      <c r="A1625" s="132"/>
      <c r="B1625" s="133"/>
      <c r="C1625" s="76"/>
      <c r="D1625" s="132"/>
      <c r="E1625" s="132"/>
      <c r="F1625" s="132"/>
      <c r="G1625" s="132"/>
      <c r="H1625" s="132"/>
      <c r="I1625" s="132"/>
      <c r="J1625" s="132"/>
      <c r="K1625" s="132"/>
      <c r="L1625" s="132"/>
      <c r="M1625" s="132"/>
      <c r="N1625" s="132"/>
      <c r="O1625" s="132"/>
      <c r="P1625" s="132"/>
      <c r="Q1625" s="132"/>
      <c r="R1625" s="132"/>
      <c r="S1625" s="132"/>
      <c r="T1625" s="132"/>
      <c r="U1625" s="132"/>
      <c r="V1625" s="132"/>
      <c r="W1625" s="132"/>
      <c r="X1625" s="132"/>
    </row>
    <row r="1626" spans="1:24" x14ac:dyDescent="0.2">
      <c r="A1626" s="132"/>
      <c r="B1626" s="133"/>
      <c r="C1626" s="76"/>
      <c r="D1626" s="132"/>
      <c r="E1626" s="132"/>
      <c r="F1626" s="132"/>
      <c r="G1626" s="132"/>
      <c r="H1626" s="132"/>
      <c r="I1626" s="132"/>
      <c r="J1626" s="132"/>
      <c r="K1626" s="132"/>
      <c r="L1626" s="132"/>
      <c r="M1626" s="132"/>
      <c r="N1626" s="132"/>
      <c r="O1626" s="132"/>
      <c r="P1626" s="132"/>
      <c r="Q1626" s="132"/>
      <c r="R1626" s="132"/>
      <c r="S1626" s="132"/>
      <c r="T1626" s="132"/>
      <c r="U1626" s="132"/>
      <c r="V1626" s="132"/>
      <c r="W1626" s="132"/>
      <c r="X1626" s="132"/>
    </row>
    <row r="1627" spans="1:24" x14ac:dyDescent="0.2">
      <c r="A1627" s="132"/>
      <c r="B1627" s="133"/>
      <c r="C1627" s="76"/>
      <c r="D1627" s="132"/>
      <c r="E1627" s="132"/>
      <c r="F1627" s="132"/>
      <c r="G1627" s="132"/>
      <c r="H1627" s="132"/>
      <c r="I1627" s="132"/>
      <c r="J1627" s="132"/>
      <c r="K1627" s="132"/>
      <c r="L1627" s="132"/>
      <c r="M1627" s="132"/>
      <c r="N1627" s="132"/>
      <c r="O1627" s="132"/>
      <c r="P1627" s="132"/>
      <c r="Q1627" s="132"/>
      <c r="R1627" s="132"/>
      <c r="S1627" s="132"/>
      <c r="T1627" s="132"/>
      <c r="U1627" s="132"/>
      <c r="V1627" s="132"/>
      <c r="W1627" s="132"/>
      <c r="X1627" s="132"/>
    </row>
    <row r="1628" spans="1:24" x14ac:dyDescent="0.2">
      <c r="A1628" s="132"/>
      <c r="B1628" s="133"/>
      <c r="C1628" s="76"/>
      <c r="D1628" s="132"/>
      <c r="E1628" s="132"/>
      <c r="F1628" s="132"/>
      <c r="G1628" s="132"/>
      <c r="H1628" s="132"/>
      <c r="I1628" s="132"/>
      <c r="J1628" s="132"/>
      <c r="K1628" s="132"/>
      <c r="L1628" s="132"/>
      <c r="M1628" s="132"/>
      <c r="N1628" s="132"/>
      <c r="O1628" s="132"/>
      <c r="P1628" s="132"/>
      <c r="Q1628" s="132"/>
      <c r="R1628" s="132"/>
      <c r="S1628" s="132"/>
      <c r="T1628" s="132"/>
      <c r="U1628" s="132"/>
      <c r="V1628" s="132"/>
      <c r="W1628" s="132"/>
      <c r="X1628" s="132"/>
    </row>
    <row r="1629" spans="1:24" x14ac:dyDescent="0.2">
      <c r="A1629" s="132"/>
      <c r="B1629" s="133"/>
      <c r="C1629" s="76"/>
      <c r="D1629" s="132"/>
      <c r="E1629" s="132"/>
      <c r="F1629" s="132"/>
      <c r="G1629" s="132"/>
      <c r="H1629" s="132"/>
      <c r="I1629" s="132"/>
      <c r="J1629" s="132"/>
      <c r="K1629" s="132"/>
      <c r="L1629" s="132"/>
      <c r="M1629" s="132"/>
      <c r="N1629" s="132"/>
      <c r="O1629" s="132"/>
      <c r="P1629" s="132"/>
      <c r="Q1629" s="132"/>
      <c r="R1629" s="132"/>
      <c r="S1629" s="132"/>
      <c r="T1629" s="132"/>
      <c r="U1629" s="132"/>
      <c r="V1629" s="132"/>
      <c r="W1629" s="132"/>
      <c r="X1629" s="132"/>
    </row>
    <row r="1630" spans="1:24" x14ac:dyDescent="0.2">
      <c r="A1630" s="132"/>
      <c r="B1630" s="133"/>
      <c r="C1630" s="76"/>
      <c r="D1630" s="132"/>
      <c r="E1630" s="132"/>
      <c r="F1630" s="132"/>
      <c r="G1630" s="132"/>
      <c r="H1630" s="132"/>
      <c r="I1630" s="132"/>
      <c r="J1630" s="132"/>
      <c r="K1630" s="132"/>
      <c r="L1630" s="132"/>
      <c r="M1630" s="132"/>
      <c r="N1630" s="132"/>
      <c r="O1630" s="132"/>
      <c r="P1630" s="132"/>
      <c r="Q1630" s="132"/>
      <c r="R1630" s="132"/>
      <c r="S1630" s="132"/>
      <c r="T1630" s="132"/>
      <c r="U1630" s="132"/>
      <c r="V1630" s="132"/>
      <c r="W1630" s="132"/>
      <c r="X1630" s="132"/>
    </row>
    <row r="1631" spans="1:24" x14ac:dyDescent="0.2">
      <c r="A1631" s="132"/>
      <c r="B1631" s="133"/>
      <c r="C1631" s="76"/>
      <c r="D1631" s="132"/>
      <c r="E1631" s="132"/>
      <c r="F1631" s="132"/>
      <c r="G1631" s="132"/>
      <c r="H1631" s="132"/>
      <c r="I1631" s="132"/>
      <c r="J1631" s="132"/>
      <c r="K1631" s="132"/>
      <c r="L1631" s="132"/>
      <c r="M1631" s="132"/>
      <c r="N1631" s="132"/>
      <c r="O1631" s="132"/>
      <c r="P1631" s="132"/>
      <c r="Q1631" s="132"/>
      <c r="R1631" s="132"/>
      <c r="S1631" s="132"/>
      <c r="T1631" s="132"/>
      <c r="U1631" s="132"/>
      <c r="V1631" s="132"/>
      <c r="W1631" s="132"/>
      <c r="X1631" s="132"/>
    </row>
    <row r="1632" spans="1:24" x14ac:dyDescent="0.2">
      <c r="A1632" s="132"/>
      <c r="B1632" s="133"/>
      <c r="C1632" s="76"/>
      <c r="D1632" s="132"/>
      <c r="E1632" s="132"/>
      <c r="F1632" s="132"/>
      <c r="G1632" s="132"/>
      <c r="H1632" s="132"/>
      <c r="I1632" s="132"/>
      <c r="J1632" s="132"/>
      <c r="K1632" s="132"/>
      <c r="L1632" s="132"/>
      <c r="M1632" s="132"/>
      <c r="N1632" s="132"/>
      <c r="O1632" s="132"/>
      <c r="P1632" s="132"/>
      <c r="Q1632" s="132"/>
      <c r="R1632" s="132"/>
      <c r="S1632" s="132"/>
      <c r="T1632" s="132"/>
      <c r="U1632" s="132"/>
      <c r="V1632" s="132"/>
      <c r="W1632" s="132"/>
      <c r="X1632" s="132"/>
    </row>
    <row r="1633" spans="1:24" x14ac:dyDescent="0.2">
      <c r="A1633" s="132"/>
      <c r="B1633" s="133"/>
      <c r="C1633" s="76"/>
      <c r="D1633" s="132"/>
      <c r="E1633" s="132"/>
      <c r="F1633" s="132"/>
      <c r="G1633" s="132"/>
      <c r="H1633" s="132"/>
      <c r="I1633" s="132"/>
      <c r="J1633" s="132"/>
      <c r="K1633" s="132"/>
      <c r="L1633" s="132"/>
      <c r="M1633" s="132"/>
      <c r="N1633" s="132"/>
      <c r="O1633" s="132"/>
      <c r="P1633" s="132"/>
      <c r="Q1633" s="132"/>
      <c r="R1633" s="132"/>
      <c r="S1633" s="132"/>
      <c r="T1633" s="132"/>
      <c r="U1633" s="132"/>
      <c r="V1633" s="132"/>
      <c r="W1633" s="132"/>
      <c r="X1633" s="132"/>
    </row>
    <row r="1634" spans="1:24" x14ac:dyDescent="0.2">
      <c r="A1634" s="132"/>
      <c r="B1634" s="133"/>
      <c r="C1634" s="76"/>
      <c r="D1634" s="132"/>
      <c r="E1634" s="132"/>
      <c r="F1634" s="132"/>
      <c r="G1634" s="132"/>
      <c r="H1634" s="132"/>
      <c r="I1634" s="132"/>
      <c r="J1634" s="132"/>
      <c r="K1634" s="132"/>
      <c r="L1634" s="132"/>
      <c r="M1634" s="132"/>
      <c r="N1634" s="132"/>
      <c r="O1634" s="132"/>
      <c r="P1634" s="132"/>
      <c r="Q1634" s="132"/>
      <c r="R1634" s="132"/>
      <c r="S1634" s="132"/>
      <c r="T1634" s="132"/>
      <c r="U1634" s="132"/>
      <c r="V1634" s="132"/>
      <c r="W1634" s="132"/>
      <c r="X1634" s="132"/>
    </row>
    <row r="1635" spans="1:24" x14ac:dyDescent="0.2">
      <c r="A1635" s="132"/>
      <c r="B1635" s="133"/>
      <c r="C1635" s="76"/>
      <c r="D1635" s="132"/>
      <c r="E1635" s="132"/>
      <c r="F1635" s="132"/>
      <c r="G1635" s="132"/>
      <c r="H1635" s="132"/>
      <c r="I1635" s="132"/>
      <c r="J1635" s="132"/>
      <c r="K1635" s="132"/>
      <c r="L1635" s="132"/>
      <c r="M1635" s="132"/>
      <c r="N1635" s="132"/>
      <c r="O1635" s="132"/>
      <c r="P1635" s="132"/>
      <c r="Q1635" s="132"/>
      <c r="R1635" s="132"/>
      <c r="S1635" s="132"/>
      <c r="T1635" s="132"/>
      <c r="U1635" s="132"/>
      <c r="V1635" s="132"/>
      <c r="W1635" s="132"/>
      <c r="X1635" s="132"/>
    </row>
    <row r="1636" spans="1:24" x14ac:dyDescent="0.2">
      <c r="A1636" s="132"/>
      <c r="B1636" s="133"/>
      <c r="C1636" s="76"/>
      <c r="D1636" s="132"/>
      <c r="E1636" s="132"/>
      <c r="F1636" s="132"/>
      <c r="G1636" s="132"/>
      <c r="H1636" s="132"/>
      <c r="I1636" s="132"/>
      <c r="J1636" s="132"/>
      <c r="K1636" s="132"/>
      <c r="L1636" s="132"/>
      <c r="M1636" s="132"/>
      <c r="N1636" s="132"/>
      <c r="O1636" s="132"/>
      <c r="P1636" s="132"/>
      <c r="Q1636" s="132"/>
      <c r="R1636" s="132"/>
      <c r="S1636" s="132"/>
      <c r="T1636" s="132"/>
      <c r="U1636" s="132"/>
      <c r="V1636" s="132"/>
      <c r="W1636" s="132"/>
      <c r="X1636" s="132"/>
    </row>
    <row r="1637" spans="1:24" x14ac:dyDescent="0.2">
      <c r="A1637" s="132"/>
      <c r="B1637" s="133"/>
      <c r="C1637" s="76"/>
      <c r="D1637" s="132"/>
      <c r="E1637" s="132"/>
      <c r="F1637" s="132"/>
      <c r="G1637" s="132"/>
      <c r="H1637" s="132"/>
      <c r="I1637" s="132"/>
      <c r="J1637" s="132"/>
      <c r="K1637" s="132"/>
      <c r="L1637" s="132"/>
      <c r="M1637" s="132"/>
      <c r="N1637" s="132"/>
      <c r="O1637" s="132"/>
      <c r="P1637" s="132"/>
      <c r="Q1637" s="132"/>
      <c r="R1637" s="132"/>
      <c r="S1637" s="132"/>
      <c r="T1637" s="132"/>
      <c r="U1637" s="132"/>
      <c r="V1637" s="132"/>
      <c r="W1637" s="132"/>
      <c r="X1637" s="132"/>
    </row>
    <row r="1638" spans="1:24" x14ac:dyDescent="0.2">
      <c r="A1638" s="132"/>
      <c r="B1638" s="133"/>
      <c r="C1638" s="76"/>
      <c r="D1638" s="132"/>
      <c r="E1638" s="132"/>
      <c r="F1638" s="132"/>
      <c r="G1638" s="132"/>
      <c r="H1638" s="132"/>
      <c r="I1638" s="132"/>
      <c r="J1638" s="132"/>
      <c r="K1638" s="132"/>
      <c r="L1638" s="132"/>
      <c r="M1638" s="132"/>
      <c r="N1638" s="132"/>
      <c r="O1638" s="132"/>
      <c r="P1638" s="132"/>
      <c r="Q1638" s="132"/>
      <c r="R1638" s="132"/>
      <c r="S1638" s="132"/>
      <c r="T1638" s="132"/>
      <c r="U1638" s="132"/>
      <c r="V1638" s="132"/>
      <c r="W1638" s="132"/>
      <c r="X1638" s="132"/>
    </row>
    <row r="1639" spans="1:24" x14ac:dyDescent="0.2">
      <c r="A1639" s="132"/>
      <c r="B1639" s="133"/>
      <c r="C1639" s="76"/>
      <c r="D1639" s="132"/>
      <c r="E1639" s="132"/>
      <c r="F1639" s="132"/>
      <c r="G1639" s="132"/>
      <c r="H1639" s="132"/>
      <c r="I1639" s="132"/>
      <c r="J1639" s="132"/>
      <c r="K1639" s="132"/>
      <c r="L1639" s="132"/>
      <c r="M1639" s="132"/>
      <c r="N1639" s="132"/>
      <c r="O1639" s="132"/>
      <c r="P1639" s="132"/>
      <c r="Q1639" s="132"/>
      <c r="R1639" s="132"/>
      <c r="S1639" s="132"/>
      <c r="T1639" s="132"/>
      <c r="U1639" s="132"/>
      <c r="V1639" s="132"/>
      <c r="W1639" s="132"/>
      <c r="X1639" s="132"/>
    </row>
    <row r="1640" spans="1:24" x14ac:dyDescent="0.2">
      <c r="A1640" s="132"/>
      <c r="B1640" s="133"/>
      <c r="C1640" s="76"/>
      <c r="D1640" s="132"/>
      <c r="E1640" s="132"/>
      <c r="F1640" s="132"/>
      <c r="G1640" s="132"/>
      <c r="H1640" s="132"/>
      <c r="I1640" s="132"/>
      <c r="J1640" s="132"/>
      <c r="K1640" s="132"/>
      <c r="L1640" s="132"/>
      <c r="M1640" s="132"/>
      <c r="N1640" s="132"/>
      <c r="O1640" s="132"/>
      <c r="P1640" s="132"/>
      <c r="Q1640" s="132"/>
      <c r="R1640" s="132"/>
      <c r="S1640" s="132"/>
      <c r="T1640" s="132"/>
      <c r="U1640" s="132"/>
      <c r="V1640" s="132"/>
      <c r="W1640" s="132"/>
      <c r="X1640" s="132"/>
    </row>
    <row r="1641" spans="1:24" x14ac:dyDescent="0.2">
      <c r="A1641" s="132"/>
      <c r="B1641" s="133"/>
      <c r="C1641" s="76"/>
      <c r="D1641" s="132"/>
      <c r="E1641" s="132"/>
      <c r="F1641" s="132"/>
      <c r="G1641" s="132"/>
      <c r="H1641" s="132"/>
      <c r="I1641" s="132"/>
      <c r="J1641" s="132"/>
      <c r="K1641" s="132"/>
      <c r="L1641" s="132"/>
      <c r="M1641" s="132"/>
      <c r="N1641" s="132"/>
      <c r="O1641" s="132"/>
      <c r="P1641" s="132"/>
      <c r="Q1641" s="132"/>
      <c r="R1641" s="132"/>
      <c r="S1641" s="132"/>
      <c r="T1641" s="132"/>
      <c r="U1641" s="132"/>
      <c r="V1641" s="132"/>
      <c r="W1641" s="132"/>
      <c r="X1641" s="132"/>
    </row>
    <row r="1642" spans="1:24" x14ac:dyDescent="0.2">
      <c r="A1642" s="132"/>
      <c r="B1642" s="133"/>
      <c r="C1642" s="76"/>
      <c r="D1642" s="132"/>
      <c r="E1642" s="132"/>
      <c r="F1642" s="132"/>
      <c r="G1642" s="132"/>
      <c r="H1642" s="132"/>
      <c r="I1642" s="132"/>
      <c r="J1642" s="132"/>
      <c r="K1642" s="132"/>
      <c r="L1642" s="132"/>
      <c r="M1642" s="132"/>
      <c r="N1642" s="132"/>
      <c r="O1642" s="132"/>
      <c r="P1642" s="132"/>
      <c r="Q1642" s="132"/>
      <c r="R1642" s="132"/>
      <c r="S1642" s="132"/>
      <c r="T1642" s="132"/>
      <c r="U1642" s="132"/>
      <c r="V1642" s="132"/>
      <c r="W1642" s="132"/>
      <c r="X1642" s="132"/>
    </row>
    <row r="1643" spans="1:24" x14ac:dyDescent="0.2">
      <c r="A1643" s="132"/>
      <c r="B1643" s="133"/>
      <c r="C1643" s="76"/>
      <c r="D1643" s="132"/>
      <c r="E1643" s="132"/>
      <c r="F1643" s="132"/>
      <c r="G1643" s="132"/>
      <c r="H1643" s="132"/>
      <c r="I1643" s="132"/>
      <c r="J1643" s="132"/>
      <c r="K1643" s="132"/>
      <c r="L1643" s="132"/>
      <c r="M1643" s="132"/>
      <c r="N1643" s="132"/>
      <c r="O1643" s="132"/>
      <c r="P1643" s="132"/>
      <c r="Q1643" s="132"/>
      <c r="R1643" s="132"/>
      <c r="S1643" s="132"/>
      <c r="T1643" s="132"/>
      <c r="U1643" s="132"/>
      <c r="V1643" s="132"/>
      <c r="W1643" s="132"/>
      <c r="X1643" s="132"/>
    </row>
    <row r="1644" spans="1:24" x14ac:dyDescent="0.2">
      <c r="A1644" s="132"/>
      <c r="B1644" s="133"/>
      <c r="C1644" s="76"/>
      <c r="D1644" s="132"/>
      <c r="E1644" s="132"/>
      <c r="F1644" s="132"/>
      <c r="G1644" s="132"/>
      <c r="H1644" s="132"/>
      <c r="I1644" s="132"/>
      <c r="J1644" s="132"/>
      <c r="K1644" s="132"/>
      <c r="L1644" s="132"/>
      <c r="M1644" s="132"/>
      <c r="N1644" s="132"/>
      <c r="O1644" s="132"/>
      <c r="P1644" s="132"/>
      <c r="Q1644" s="132"/>
      <c r="R1644" s="132"/>
      <c r="S1644" s="132"/>
      <c r="T1644" s="132"/>
      <c r="U1644" s="132"/>
      <c r="V1644" s="132"/>
      <c r="W1644" s="132"/>
      <c r="X1644" s="132"/>
    </row>
    <row r="1645" spans="1:24" x14ac:dyDescent="0.2">
      <c r="A1645" s="132"/>
      <c r="B1645" s="133"/>
      <c r="C1645" s="76"/>
      <c r="D1645" s="132"/>
      <c r="E1645" s="132"/>
      <c r="F1645" s="132"/>
      <c r="G1645" s="132"/>
      <c r="H1645" s="132"/>
      <c r="I1645" s="132"/>
      <c r="J1645" s="132"/>
      <c r="K1645" s="132"/>
      <c r="L1645" s="132"/>
      <c r="M1645" s="132"/>
      <c r="N1645" s="132"/>
      <c r="O1645" s="132"/>
      <c r="P1645" s="132"/>
      <c r="Q1645" s="132"/>
      <c r="R1645" s="132"/>
      <c r="S1645" s="132"/>
      <c r="T1645" s="132"/>
      <c r="U1645" s="132"/>
      <c r="V1645" s="132"/>
      <c r="W1645" s="132"/>
      <c r="X1645" s="132"/>
    </row>
    <row r="1646" spans="1:24" x14ac:dyDescent="0.2">
      <c r="A1646" s="132"/>
      <c r="B1646" s="133"/>
      <c r="C1646" s="76"/>
      <c r="D1646" s="132"/>
      <c r="E1646" s="132"/>
      <c r="F1646" s="132"/>
      <c r="G1646" s="132"/>
      <c r="H1646" s="132"/>
      <c r="I1646" s="132"/>
      <c r="J1646" s="132"/>
      <c r="K1646" s="132"/>
      <c r="L1646" s="132"/>
      <c r="M1646" s="132"/>
      <c r="N1646" s="132"/>
      <c r="O1646" s="132"/>
      <c r="P1646" s="132"/>
      <c r="Q1646" s="132"/>
      <c r="R1646" s="132"/>
      <c r="S1646" s="132"/>
      <c r="T1646" s="132"/>
      <c r="U1646" s="132"/>
      <c r="V1646" s="132"/>
      <c r="W1646" s="132"/>
      <c r="X1646" s="132"/>
    </row>
    <row r="1647" spans="1:24" x14ac:dyDescent="0.2">
      <c r="A1647" s="132"/>
      <c r="B1647" s="133"/>
      <c r="C1647" s="76"/>
      <c r="D1647" s="132"/>
      <c r="E1647" s="132"/>
      <c r="F1647" s="132"/>
      <c r="G1647" s="132"/>
      <c r="H1647" s="132"/>
      <c r="I1647" s="132"/>
      <c r="J1647" s="132"/>
      <c r="K1647" s="132"/>
      <c r="L1647" s="132"/>
      <c r="M1647" s="132"/>
      <c r="N1647" s="132"/>
      <c r="O1647" s="132"/>
      <c r="P1647" s="132"/>
      <c r="Q1647" s="132"/>
      <c r="R1647" s="132"/>
      <c r="S1647" s="132"/>
      <c r="T1647" s="132"/>
      <c r="U1647" s="132"/>
      <c r="V1647" s="132"/>
      <c r="W1647" s="132"/>
      <c r="X1647" s="132"/>
    </row>
    <row r="1648" spans="1:24" x14ac:dyDescent="0.2">
      <c r="A1648" s="132"/>
      <c r="B1648" s="133"/>
      <c r="C1648" s="76"/>
      <c r="D1648" s="132"/>
      <c r="E1648" s="132"/>
      <c r="F1648" s="132"/>
      <c r="G1648" s="132"/>
      <c r="H1648" s="132"/>
      <c r="I1648" s="132"/>
      <c r="J1648" s="132"/>
      <c r="K1648" s="132"/>
      <c r="L1648" s="132"/>
      <c r="M1648" s="132"/>
      <c r="N1648" s="132"/>
      <c r="O1648" s="132"/>
      <c r="P1648" s="132"/>
      <c r="Q1648" s="132"/>
      <c r="R1648" s="132"/>
      <c r="S1648" s="132"/>
      <c r="T1648" s="132"/>
      <c r="U1648" s="132"/>
      <c r="V1648" s="132"/>
      <c r="W1648" s="132"/>
      <c r="X1648" s="132"/>
    </row>
    <row r="1649" spans="1:24" x14ac:dyDescent="0.2">
      <c r="A1649" s="132"/>
      <c r="B1649" s="133"/>
      <c r="C1649" s="76"/>
      <c r="D1649" s="132"/>
      <c r="E1649" s="132"/>
      <c r="F1649" s="132"/>
      <c r="G1649" s="132"/>
      <c r="H1649" s="132"/>
      <c r="I1649" s="132"/>
      <c r="J1649" s="132"/>
      <c r="K1649" s="132"/>
      <c r="L1649" s="132"/>
      <c r="M1649" s="132"/>
      <c r="N1649" s="132"/>
      <c r="O1649" s="132"/>
      <c r="P1649" s="132"/>
      <c r="Q1649" s="132"/>
      <c r="R1649" s="132"/>
      <c r="S1649" s="132"/>
      <c r="T1649" s="132"/>
      <c r="U1649" s="132"/>
      <c r="V1649" s="132"/>
      <c r="W1649" s="132"/>
      <c r="X1649" s="132"/>
    </row>
    <row r="1650" spans="1:24" x14ac:dyDescent="0.2">
      <c r="A1650" s="132"/>
      <c r="B1650" s="133"/>
      <c r="C1650" s="76"/>
      <c r="D1650" s="132"/>
      <c r="E1650" s="132"/>
      <c r="F1650" s="132"/>
      <c r="G1650" s="132"/>
      <c r="H1650" s="132"/>
      <c r="I1650" s="132"/>
      <c r="J1650" s="132"/>
      <c r="K1650" s="132"/>
      <c r="L1650" s="132"/>
      <c r="M1650" s="132"/>
      <c r="N1650" s="132"/>
      <c r="O1650" s="132"/>
      <c r="P1650" s="132"/>
      <c r="Q1650" s="132"/>
      <c r="R1650" s="132"/>
      <c r="S1650" s="132"/>
      <c r="T1650" s="132"/>
      <c r="U1650" s="132"/>
      <c r="V1650" s="132"/>
      <c r="W1650" s="132"/>
      <c r="X1650" s="132"/>
    </row>
    <row r="1651" spans="1:24" x14ac:dyDescent="0.2">
      <c r="A1651" s="132"/>
      <c r="B1651" s="133"/>
      <c r="C1651" s="76"/>
      <c r="D1651" s="132"/>
      <c r="E1651" s="132"/>
      <c r="F1651" s="132"/>
      <c r="G1651" s="132"/>
      <c r="H1651" s="132"/>
      <c r="I1651" s="132"/>
      <c r="J1651" s="132"/>
      <c r="K1651" s="132"/>
      <c r="L1651" s="132"/>
      <c r="M1651" s="132"/>
      <c r="N1651" s="132"/>
      <c r="O1651" s="132"/>
      <c r="P1651" s="132"/>
      <c r="Q1651" s="132"/>
      <c r="R1651" s="132"/>
      <c r="S1651" s="132"/>
      <c r="T1651" s="132"/>
      <c r="U1651" s="132"/>
      <c r="V1651" s="132"/>
      <c r="W1651" s="132"/>
      <c r="X1651" s="132"/>
    </row>
    <row r="1652" spans="1:24" x14ac:dyDescent="0.2">
      <c r="A1652" s="132"/>
      <c r="B1652" s="133"/>
      <c r="C1652" s="76"/>
      <c r="D1652" s="132"/>
      <c r="E1652" s="132"/>
      <c r="F1652" s="132"/>
      <c r="G1652" s="132"/>
      <c r="H1652" s="132"/>
      <c r="I1652" s="132"/>
      <c r="J1652" s="132"/>
      <c r="K1652" s="132"/>
      <c r="L1652" s="132"/>
      <c r="M1652" s="132"/>
      <c r="N1652" s="132"/>
      <c r="O1652" s="132"/>
      <c r="P1652" s="132"/>
      <c r="Q1652" s="132"/>
      <c r="R1652" s="132"/>
      <c r="S1652" s="132"/>
      <c r="T1652" s="132"/>
      <c r="U1652" s="132"/>
      <c r="V1652" s="132"/>
      <c r="W1652" s="132"/>
      <c r="X1652" s="132"/>
    </row>
    <row r="1653" spans="1:24" x14ac:dyDescent="0.2">
      <c r="A1653" s="132"/>
      <c r="B1653" s="133"/>
      <c r="C1653" s="76"/>
      <c r="D1653" s="132"/>
      <c r="E1653" s="132"/>
      <c r="F1653" s="132"/>
      <c r="G1653" s="132"/>
      <c r="H1653" s="132"/>
      <c r="I1653" s="132"/>
      <c r="J1653" s="132"/>
      <c r="K1653" s="132"/>
      <c r="L1653" s="132"/>
      <c r="M1653" s="132"/>
      <c r="N1653" s="132"/>
      <c r="O1653" s="132"/>
      <c r="P1653" s="132"/>
      <c r="Q1653" s="132"/>
      <c r="R1653" s="132"/>
      <c r="S1653" s="132"/>
      <c r="T1653" s="132"/>
      <c r="U1653" s="132"/>
      <c r="V1653" s="132"/>
      <c r="W1653" s="132"/>
      <c r="X1653" s="132"/>
    </row>
    <row r="1654" spans="1:24" x14ac:dyDescent="0.2">
      <c r="A1654" s="132"/>
      <c r="B1654" s="133"/>
      <c r="C1654" s="76"/>
      <c r="D1654" s="132"/>
      <c r="E1654" s="132"/>
      <c r="F1654" s="132"/>
      <c r="G1654" s="132"/>
      <c r="H1654" s="132"/>
      <c r="I1654" s="132"/>
      <c r="J1654" s="132"/>
      <c r="K1654" s="132"/>
      <c r="L1654" s="132"/>
      <c r="M1654" s="132"/>
      <c r="N1654" s="132"/>
      <c r="O1654" s="132"/>
      <c r="P1654" s="132"/>
      <c r="Q1654" s="132"/>
      <c r="R1654" s="132"/>
      <c r="S1654" s="132"/>
      <c r="T1654" s="132"/>
      <c r="U1654" s="132"/>
      <c r="V1654" s="132"/>
      <c r="W1654" s="132"/>
      <c r="X1654" s="132"/>
    </row>
    <row r="1655" spans="1:24" x14ac:dyDescent="0.2">
      <c r="A1655" s="132"/>
      <c r="B1655" s="133"/>
      <c r="C1655" s="76"/>
      <c r="D1655" s="132"/>
      <c r="E1655" s="132"/>
      <c r="F1655" s="132"/>
      <c r="G1655" s="132"/>
      <c r="H1655" s="132"/>
      <c r="I1655" s="132"/>
      <c r="J1655" s="132"/>
      <c r="K1655" s="132"/>
      <c r="L1655" s="132"/>
      <c r="M1655" s="132"/>
      <c r="N1655" s="132"/>
      <c r="O1655" s="132"/>
      <c r="P1655" s="132"/>
      <c r="Q1655" s="132"/>
      <c r="R1655" s="132"/>
      <c r="S1655" s="132"/>
      <c r="T1655" s="132"/>
      <c r="U1655" s="132"/>
      <c r="V1655" s="132"/>
      <c r="W1655" s="132"/>
      <c r="X1655" s="132"/>
    </row>
    <row r="1656" spans="1:24" x14ac:dyDescent="0.2">
      <c r="A1656" s="132"/>
      <c r="B1656" s="133"/>
      <c r="C1656" s="76"/>
      <c r="D1656" s="132"/>
      <c r="E1656" s="132"/>
      <c r="F1656" s="132"/>
      <c r="G1656" s="132"/>
      <c r="H1656" s="132"/>
      <c r="I1656" s="132"/>
      <c r="J1656" s="132"/>
      <c r="K1656" s="132"/>
      <c r="L1656" s="132"/>
      <c r="M1656" s="132"/>
      <c r="N1656" s="132"/>
      <c r="O1656" s="132"/>
      <c r="P1656" s="132"/>
      <c r="Q1656" s="132"/>
      <c r="R1656" s="132"/>
      <c r="S1656" s="132"/>
      <c r="T1656" s="132"/>
      <c r="U1656" s="132"/>
      <c r="V1656" s="132"/>
      <c r="W1656" s="132"/>
      <c r="X1656" s="132"/>
    </row>
    <row r="1657" spans="1:24" x14ac:dyDescent="0.2">
      <c r="A1657" s="132"/>
      <c r="B1657" s="133"/>
      <c r="C1657" s="76"/>
      <c r="D1657" s="132"/>
      <c r="E1657" s="132"/>
      <c r="F1657" s="132"/>
      <c r="G1657" s="132"/>
      <c r="H1657" s="132"/>
      <c r="I1657" s="132"/>
      <c r="J1657" s="132"/>
      <c r="K1657" s="132"/>
      <c r="L1657" s="132"/>
      <c r="M1657" s="132"/>
      <c r="N1657" s="132"/>
      <c r="O1657" s="132"/>
      <c r="P1657" s="132"/>
      <c r="Q1657" s="132"/>
      <c r="R1657" s="132"/>
      <c r="S1657" s="132"/>
      <c r="T1657" s="132"/>
      <c r="U1657" s="132"/>
      <c r="V1657" s="132"/>
      <c r="W1657" s="132"/>
      <c r="X1657" s="132"/>
    </row>
    <row r="1658" spans="1:24" x14ac:dyDescent="0.2">
      <c r="A1658" s="132"/>
      <c r="B1658" s="133"/>
      <c r="C1658" s="76"/>
      <c r="D1658" s="132"/>
      <c r="E1658" s="132"/>
      <c r="F1658" s="132"/>
      <c r="G1658" s="132"/>
      <c r="H1658" s="132"/>
      <c r="I1658" s="132"/>
      <c r="J1658" s="132"/>
      <c r="K1658" s="132"/>
      <c r="L1658" s="132"/>
      <c r="M1658" s="132"/>
      <c r="N1658" s="132"/>
      <c r="O1658" s="132"/>
      <c r="P1658" s="132"/>
      <c r="Q1658" s="132"/>
      <c r="R1658" s="132"/>
      <c r="S1658" s="132"/>
      <c r="T1658" s="132"/>
      <c r="U1658" s="132"/>
      <c r="V1658" s="132"/>
      <c r="W1658" s="132"/>
      <c r="X1658" s="132"/>
    </row>
    <row r="1659" spans="1:24" x14ac:dyDescent="0.2">
      <c r="A1659" s="132"/>
      <c r="B1659" s="133"/>
      <c r="C1659" s="76"/>
      <c r="D1659" s="132"/>
      <c r="E1659" s="132"/>
      <c r="F1659" s="132"/>
      <c r="G1659" s="132"/>
      <c r="H1659" s="132"/>
      <c r="I1659" s="132"/>
      <c r="J1659" s="132"/>
      <c r="K1659" s="132"/>
      <c r="L1659" s="132"/>
      <c r="M1659" s="132"/>
      <c r="N1659" s="132"/>
      <c r="O1659" s="132"/>
      <c r="P1659" s="132"/>
      <c r="Q1659" s="132"/>
      <c r="R1659" s="132"/>
      <c r="S1659" s="132"/>
      <c r="T1659" s="132"/>
      <c r="U1659" s="132"/>
      <c r="V1659" s="132"/>
      <c r="W1659" s="132"/>
      <c r="X1659" s="132"/>
    </row>
    <row r="1660" spans="1:24" x14ac:dyDescent="0.2">
      <c r="A1660" s="132"/>
      <c r="B1660" s="133"/>
      <c r="C1660" s="76"/>
      <c r="D1660" s="132"/>
      <c r="E1660" s="132"/>
      <c r="F1660" s="132"/>
      <c r="G1660" s="132"/>
      <c r="H1660" s="132"/>
      <c r="I1660" s="132"/>
      <c r="J1660" s="132"/>
      <c r="K1660" s="132"/>
      <c r="L1660" s="132"/>
      <c r="M1660" s="132"/>
      <c r="N1660" s="132"/>
      <c r="O1660" s="132"/>
      <c r="P1660" s="132"/>
      <c r="Q1660" s="132"/>
      <c r="R1660" s="132"/>
      <c r="S1660" s="132"/>
      <c r="T1660" s="132"/>
      <c r="U1660" s="132"/>
      <c r="V1660" s="132"/>
      <c r="W1660" s="132"/>
      <c r="X1660" s="132"/>
    </row>
    <row r="1661" spans="1:24" x14ac:dyDescent="0.2">
      <c r="A1661" s="132"/>
      <c r="B1661" s="133"/>
      <c r="C1661" s="76"/>
      <c r="D1661" s="132"/>
      <c r="E1661" s="132"/>
      <c r="F1661" s="132"/>
      <c r="G1661" s="132"/>
      <c r="H1661" s="132"/>
      <c r="I1661" s="132"/>
      <c r="J1661" s="132"/>
      <c r="K1661" s="132"/>
      <c r="L1661" s="132"/>
      <c r="M1661" s="132"/>
      <c r="N1661" s="132"/>
      <c r="O1661" s="132"/>
      <c r="P1661" s="132"/>
      <c r="Q1661" s="132"/>
      <c r="R1661" s="132"/>
      <c r="S1661" s="132"/>
      <c r="T1661" s="132"/>
      <c r="U1661" s="132"/>
      <c r="V1661" s="132"/>
      <c r="W1661" s="132"/>
      <c r="X1661" s="132"/>
    </row>
    <row r="1662" spans="1:24" x14ac:dyDescent="0.2">
      <c r="A1662" s="132"/>
      <c r="B1662" s="133"/>
      <c r="C1662" s="76"/>
      <c r="D1662" s="132"/>
      <c r="E1662" s="132"/>
      <c r="F1662" s="132"/>
      <c r="G1662" s="132"/>
      <c r="H1662" s="132"/>
      <c r="I1662" s="132"/>
      <c r="J1662" s="132"/>
      <c r="K1662" s="132"/>
      <c r="L1662" s="132"/>
      <c r="M1662" s="132"/>
      <c r="N1662" s="132"/>
      <c r="O1662" s="132"/>
      <c r="P1662" s="132"/>
      <c r="Q1662" s="132"/>
      <c r="R1662" s="132"/>
      <c r="S1662" s="132"/>
      <c r="T1662" s="132"/>
      <c r="U1662" s="132"/>
      <c r="V1662" s="132"/>
      <c r="W1662" s="132"/>
      <c r="X1662" s="132"/>
    </row>
    <row r="1663" spans="1:24" x14ac:dyDescent="0.2">
      <c r="A1663" s="132"/>
      <c r="B1663" s="133"/>
      <c r="C1663" s="76"/>
      <c r="D1663" s="132"/>
      <c r="E1663" s="132"/>
      <c r="F1663" s="132"/>
      <c r="G1663" s="132"/>
      <c r="H1663" s="132"/>
      <c r="I1663" s="132"/>
      <c r="J1663" s="132"/>
      <c r="K1663" s="132"/>
      <c r="L1663" s="132"/>
      <c r="M1663" s="132"/>
      <c r="N1663" s="132"/>
      <c r="O1663" s="132"/>
      <c r="P1663" s="132"/>
      <c r="Q1663" s="132"/>
      <c r="R1663" s="132"/>
      <c r="S1663" s="132"/>
      <c r="T1663" s="132"/>
      <c r="U1663" s="132"/>
      <c r="V1663" s="132"/>
      <c r="W1663" s="132"/>
      <c r="X1663" s="132"/>
    </row>
    <row r="1664" spans="1:24" x14ac:dyDescent="0.2">
      <c r="A1664" s="132"/>
      <c r="B1664" s="133"/>
      <c r="C1664" s="76"/>
      <c r="D1664" s="132"/>
      <c r="E1664" s="132"/>
      <c r="F1664" s="132"/>
      <c r="G1664" s="132"/>
      <c r="H1664" s="132"/>
      <c r="I1664" s="132"/>
      <c r="J1664" s="132"/>
      <c r="K1664" s="132"/>
      <c r="L1664" s="132"/>
      <c r="M1664" s="132"/>
      <c r="N1664" s="132"/>
      <c r="O1664" s="132"/>
      <c r="P1664" s="132"/>
      <c r="Q1664" s="132"/>
      <c r="R1664" s="132"/>
      <c r="S1664" s="132"/>
      <c r="T1664" s="132"/>
      <c r="U1664" s="132"/>
      <c r="V1664" s="132"/>
      <c r="W1664" s="132"/>
      <c r="X1664" s="132"/>
    </row>
    <row r="1665" spans="1:24" x14ac:dyDescent="0.2">
      <c r="A1665" s="132"/>
      <c r="B1665" s="133"/>
      <c r="C1665" s="76"/>
      <c r="D1665" s="132"/>
      <c r="E1665" s="132"/>
      <c r="F1665" s="132"/>
      <c r="G1665" s="132"/>
      <c r="H1665" s="132"/>
      <c r="I1665" s="132"/>
      <c r="J1665" s="132"/>
      <c r="K1665" s="132"/>
      <c r="L1665" s="132"/>
      <c r="M1665" s="132"/>
      <c r="N1665" s="132"/>
      <c r="O1665" s="132"/>
      <c r="P1665" s="132"/>
      <c r="Q1665" s="132"/>
      <c r="R1665" s="132"/>
      <c r="S1665" s="132"/>
      <c r="T1665" s="132"/>
      <c r="U1665" s="132"/>
      <c r="V1665" s="132"/>
      <c r="W1665" s="132"/>
      <c r="X1665" s="132"/>
    </row>
    <row r="1666" spans="1:24" x14ac:dyDescent="0.2">
      <c r="A1666" s="132"/>
      <c r="B1666" s="133"/>
      <c r="C1666" s="76"/>
      <c r="D1666" s="132"/>
      <c r="E1666" s="132"/>
      <c r="F1666" s="132"/>
      <c r="G1666" s="132"/>
      <c r="H1666" s="132"/>
      <c r="I1666" s="132"/>
      <c r="J1666" s="132"/>
      <c r="K1666" s="132"/>
      <c r="L1666" s="132"/>
      <c r="M1666" s="132"/>
      <c r="N1666" s="132"/>
      <c r="O1666" s="132"/>
      <c r="P1666" s="132"/>
      <c r="Q1666" s="132"/>
      <c r="R1666" s="132"/>
      <c r="S1666" s="132"/>
      <c r="T1666" s="132"/>
      <c r="U1666" s="132"/>
      <c r="V1666" s="132"/>
      <c r="W1666" s="132"/>
      <c r="X1666" s="132"/>
    </row>
    <row r="1667" spans="1:24" x14ac:dyDescent="0.2">
      <c r="A1667" s="132"/>
      <c r="B1667" s="133"/>
      <c r="C1667" s="76"/>
      <c r="D1667" s="132"/>
      <c r="E1667" s="132"/>
      <c r="F1667" s="132"/>
      <c r="G1667" s="132"/>
      <c r="H1667" s="132"/>
      <c r="I1667" s="132"/>
      <c r="J1667" s="132"/>
      <c r="K1667" s="132"/>
      <c r="L1667" s="132"/>
      <c r="M1667" s="132"/>
      <c r="N1667" s="132"/>
      <c r="O1667" s="132"/>
      <c r="P1667" s="132"/>
      <c r="Q1667" s="132"/>
      <c r="R1667" s="132"/>
      <c r="S1667" s="132"/>
      <c r="T1667" s="132"/>
      <c r="U1667" s="132"/>
      <c r="V1667" s="132"/>
      <c r="W1667" s="132"/>
      <c r="X1667" s="132"/>
    </row>
    <row r="1668" spans="1:24" x14ac:dyDescent="0.2">
      <c r="A1668" s="132"/>
      <c r="B1668" s="133"/>
      <c r="C1668" s="76"/>
      <c r="D1668" s="132"/>
      <c r="E1668" s="132"/>
      <c r="F1668" s="132"/>
      <c r="G1668" s="132"/>
      <c r="H1668" s="132"/>
      <c r="I1668" s="132"/>
      <c r="J1668" s="132"/>
      <c r="K1668" s="132"/>
      <c r="L1668" s="132"/>
      <c r="M1668" s="132"/>
      <c r="N1668" s="132"/>
      <c r="O1668" s="132"/>
      <c r="P1668" s="132"/>
      <c r="Q1668" s="132"/>
      <c r="R1668" s="132"/>
      <c r="S1668" s="132"/>
      <c r="T1668" s="132"/>
      <c r="U1668" s="132"/>
      <c r="V1668" s="132"/>
      <c r="W1668" s="132"/>
      <c r="X1668" s="132"/>
    </row>
    <row r="1669" spans="1:24" x14ac:dyDescent="0.2">
      <c r="A1669" s="132"/>
      <c r="B1669" s="133"/>
      <c r="C1669" s="76"/>
      <c r="D1669" s="132"/>
      <c r="E1669" s="132"/>
      <c r="F1669" s="132"/>
      <c r="G1669" s="132"/>
      <c r="H1669" s="132"/>
      <c r="I1669" s="132"/>
      <c r="J1669" s="132"/>
      <c r="K1669" s="132"/>
      <c r="L1669" s="132"/>
      <c r="M1669" s="132"/>
      <c r="N1669" s="132"/>
      <c r="O1669" s="132"/>
      <c r="P1669" s="132"/>
      <c r="Q1669" s="132"/>
      <c r="R1669" s="132"/>
      <c r="S1669" s="132"/>
      <c r="T1669" s="132"/>
      <c r="U1669" s="132"/>
      <c r="V1669" s="132"/>
      <c r="W1669" s="132"/>
      <c r="X1669" s="132"/>
    </row>
    <row r="1670" spans="1:24" x14ac:dyDescent="0.2">
      <c r="A1670" s="132"/>
      <c r="B1670" s="133"/>
      <c r="C1670" s="76"/>
      <c r="D1670" s="132"/>
      <c r="E1670" s="132"/>
      <c r="F1670" s="132"/>
      <c r="G1670" s="132"/>
      <c r="H1670" s="132"/>
      <c r="I1670" s="132"/>
      <c r="J1670" s="132"/>
      <c r="K1670" s="132"/>
      <c r="L1670" s="132"/>
      <c r="M1670" s="132"/>
      <c r="N1670" s="132"/>
      <c r="O1670" s="132"/>
      <c r="P1670" s="132"/>
      <c r="Q1670" s="132"/>
      <c r="R1670" s="132"/>
      <c r="S1670" s="132"/>
      <c r="T1670" s="132"/>
      <c r="U1670" s="132"/>
      <c r="V1670" s="132"/>
      <c r="W1670" s="132"/>
      <c r="X1670" s="132"/>
    </row>
    <row r="1671" spans="1:24" x14ac:dyDescent="0.2">
      <c r="A1671" s="132"/>
      <c r="B1671" s="133"/>
      <c r="C1671" s="76"/>
      <c r="D1671" s="132"/>
      <c r="E1671" s="132"/>
      <c r="F1671" s="132"/>
      <c r="G1671" s="132"/>
      <c r="H1671" s="132"/>
      <c r="I1671" s="132"/>
      <c r="J1671" s="132"/>
      <c r="K1671" s="132"/>
      <c r="L1671" s="132"/>
      <c r="M1671" s="132"/>
      <c r="N1671" s="132"/>
      <c r="O1671" s="132"/>
      <c r="P1671" s="132"/>
      <c r="Q1671" s="132"/>
      <c r="R1671" s="132"/>
      <c r="S1671" s="132"/>
      <c r="T1671" s="132"/>
      <c r="U1671" s="132"/>
      <c r="V1671" s="132"/>
      <c r="W1671" s="132"/>
      <c r="X1671" s="132"/>
    </row>
    <row r="1672" spans="1:24" x14ac:dyDescent="0.2">
      <c r="A1672" s="132"/>
      <c r="B1672" s="133"/>
      <c r="C1672" s="76"/>
      <c r="D1672" s="132"/>
      <c r="E1672" s="132"/>
      <c r="F1672" s="132"/>
      <c r="G1672" s="132"/>
      <c r="H1672" s="132"/>
      <c r="I1672" s="132"/>
      <c r="J1672" s="132"/>
      <c r="K1672" s="132"/>
      <c r="L1672" s="132"/>
      <c r="M1672" s="132"/>
      <c r="N1672" s="132"/>
      <c r="O1672" s="132"/>
      <c r="P1672" s="132"/>
      <c r="Q1672" s="132"/>
      <c r="R1672" s="132"/>
      <c r="S1672" s="132"/>
      <c r="T1672" s="132"/>
      <c r="U1672" s="132"/>
      <c r="V1672" s="132"/>
      <c r="W1672" s="132"/>
      <c r="X1672" s="132"/>
    </row>
    <row r="1673" spans="1:24" x14ac:dyDescent="0.2">
      <c r="A1673" s="132"/>
      <c r="B1673" s="133"/>
      <c r="C1673" s="76"/>
      <c r="D1673" s="132"/>
      <c r="E1673" s="132"/>
      <c r="F1673" s="132"/>
      <c r="G1673" s="132"/>
      <c r="H1673" s="132"/>
      <c r="I1673" s="132"/>
      <c r="J1673" s="132"/>
      <c r="K1673" s="132"/>
      <c r="L1673" s="132"/>
      <c r="M1673" s="132"/>
      <c r="N1673" s="132"/>
      <c r="O1673" s="132"/>
      <c r="P1673" s="132"/>
      <c r="Q1673" s="132"/>
      <c r="R1673" s="132"/>
      <c r="S1673" s="132"/>
      <c r="T1673" s="132"/>
      <c r="U1673" s="132"/>
      <c r="V1673" s="132"/>
      <c r="W1673" s="132"/>
      <c r="X1673" s="132"/>
    </row>
    <row r="1674" spans="1:24" x14ac:dyDescent="0.2">
      <c r="A1674" s="132"/>
      <c r="B1674" s="133"/>
      <c r="C1674" s="76"/>
      <c r="D1674" s="132"/>
      <c r="E1674" s="132"/>
      <c r="F1674" s="132"/>
      <c r="G1674" s="132"/>
      <c r="H1674" s="132"/>
      <c r="I1674" s="132"/>
      <c r="J1674" s="132"/>
      <c r="K1674" s="132"/>
      <c r="L1674" s="132"/>
      <c r="M1674" s="132"/>
      <c r="N1674" s="132"/>
      <c r="O1674" s="132"/>
      <c r="P1674" s="132"/>
      <c r="Q1674" s="132"/>
      <c r="R1674" s="132"/>
      <c r="S1674" s="132"/>
      <c r="T1674" s="132"/>
      <c r="U1674" s="132"/>
      <c r="V1674" s="132"/>
      <c r="W1674" s="132"/>
      <c r="X1674" s="132"/>
    </row>
    <row r="1675" spans="1:24" x14ac:dyDescent="0.2">
      <c r="A1675" s="132"/>
      <c r="B1675" s="133"/>
      <c r="C1675" s="76"/>
      <c r="D1675" s="132"/>
      <c r="E1675" s="132"/>
      <c r="F1675" s="132"/>
      <c r="G1675" s="132"/>
      <c r="H1675" s="132"/>
      <c r="I1675" s="132"/>
      <c r="J1675" s="132"/>
      <c r="K1675" s="132"/>
      <c r="L1675" s="132"/>
      <c r="M1675" s="132"/>
      <c r="N1675" s="132"/>
      <c r="O1675" s="132"/>
      <c r="P1675" s="132"/>
      <c r="Q1675" s="132"/>
      <c r="R1675" s="132"/>
      <c r="S1675" s="132"/>
      <c r="T1675" s="132"/>
      <c r="U1675" s="132"/>
      <c r="V1675" s="132"/>
      <c r="W1675" s="132"/>
      <c r="X1675" s="132"/>
    </row>
    <row r="1676" spans="1:24" x14ac:dyDescent="0.2">
      <c r="A1676" s="132"/>
      <c r="B1676" s="133"/>
      <c r="C1676" s="76"/>
      <c r="D1676" s="132"/>
      <c r="E1676" s="132"/>
      <c r="F1676" s="132"/>
      <c r="G1676" s="132"/>
      <c r="H1676" s="132"/>
      <c r="I1676" s="132"/>
      <c r="J1676" s="132"/>
      <c r="K1676" s="132"/>
      <c r="L1676" s="132"/>
      <c r="M1676" s="132"/>
      <c r="N1676" s="132"/>
      <c r="O1676" s="132"/>
      <c r="P1676" s="132"/>
      <c r="Q1676" s="132"/>
      <c r="R1676" s="132"/>
      <c r="S1676" s="132"/>
      <c r="T1676" s="132"/>
      <c r="U1676" s="132"/>
      <c r="V1676" s="132"/>
      <c r="W1676" s="132"/>
      <c r="X1676" s="132"/>
    </row>
    <row r="1677" spans="1:24" x14ac:dyDescent="0.2">
      <c r="A1677" s="132"/>
      <c r="B1677" s="133"/>
      <c r="C1677" s="76"/>
      <c r="D1677" s="132"/>
      <c r="E1677" s="132"/>
      <c r="F1677" s="132"/>
      <c r="G1677" s="132"/>
      <c r="H1677" s="132"/>
      <c r="I1677" s="132"/>
      <c r="J1677" s="132"/>
      <c r="K1677" s="132"/>
      <c r="L1677" s="132"/>
      <c r="M1677" s="132"/>
      <c r="N1677" s="132"/>
      <c r="O1677" s="132"/>
      <c r="P1677" s="132"/>
      <c r="Q1677" s="132"/>
      <c r="R1677" s="132"/>
      <c r="S1677" s="132"/>
      <c r="T1677" s="132"/>
      <c r="U1677" s="132"/>
      <c r="V1677" s="132"/>
      <c r="W1677" s="132"/>
      <c r="X1677" s="132"/>
    </row>
    <row r="1678" spans="1:24" x14ac:dyDescent="0.2">
      <c r="A1678" s="132"/>
      <c r="B1678" s="133"/>
      <c r="C1678" s="76"/>
      <c r="D1678" s="132"/>
      <c r="E1678" s="132"/>
      <c r="F1678" s="132"/>
      <c r="G1678" s="132"/>
      <c r="H1678" s="132"/>
      <c r="I1678" s="132"/>
      <c r="J1678" s="132"/>
      <c r="K1678" s="132"/>
      <c r="L1678" s="132"/>
      <c r="M1678" s="132"/>
      <c r="N1678" s="132"/>
      <c r="O1678" s="132"/>
      <c r="P1678" s="132"/>
      <c r="Q1678" s="132"/>
      <c r="R1678" s="132"/>
      <c r="S1678" s="132"/>
      <c r="T1678" s="132"/>
      <c r="U1678" s="132"/>
      <c r="V1678" s="132"/>
      <c r="W1678" s="132"/>
      <c r="X1678" s="132"/>
    </row>
    <row r="1679" spans="1:24" x14ac:dyDescent="0.2">
      <c r="A1679" s="132"/>
      <c r="B1679" s="133"/>
      <c r="C1679" s="76"/>
      <c r="D1679" s="132"/>
      <c r="E1679" s="132"/>
      <c r="F1679" s="132"/>
      <c r="G1679" s="132"/>
      <c r="H1679" s="132"/>
      <c r="I1679" s="132"/>
      <c r="J1679" s="132"/>
      <c r="K1679" s="132"/>
      <c r="L1679" s="132"/>
      <c r="M1679" s="132"/>
      <c r="N1679" s="132"/>
      <c r="O1679" s="132"/>
      <c r="P1679" s="132"/>
      <c r="Q1679" s="132"/>
      <c r="R1679" s="132"/>
      <c r="S1679" s="132"/>
      <c r="T1679" s="132"/>
      <c r="U1679" s="132"/>
      <c r="V1679" s="132"/>
      <c r="W1679" s="132"/>
      <c r="X1679" s="132"/>
    </row>
    <row r="1680" spans="1:24" x14ac:dyDescent="0.2">
      <c r="A1680" s="132"/>
      <c r="B1680" s="133"/>
      <c r="C1680" s="76"/>
      <c r="D1680" s="132"/>
      <c r="E1680" s="132"/>
      <c r="F1680" s="132"/>
      <c r="G1680" s="132"/>
      <c r="H1680" s="132"/>
      <c r="I1680" s="132"/>
      <c r="J1680" s="132"/>
      <c r="K1680" s="132"/>
      <c r="L1680" s="132"/>
      <c r="M1680" s="132"/>
      <c r="N1680" s="132"/>
      <c r="O1680" s="132"/>
      <c r="P1680" s="132"/>
      <c r="Q1680" s="132"/>
      <c r="R1680" s="132"/>
      <c r="S1680" s="132"/>
      <c r="T1680" s="132"/>
      <c r="U1680" s="132"/>
      <c r="V1680" s="132"/>
      <c r="W1680" s="132"/>
      <c r="X1680" s="132"/>
    </row>
    <row r="1681" spans="1:24" x14ac:dyDescent="0.2">
      <c r="A1681" s="132"/>
      <c r="B1681" s="133"/>
      <c r="C1681" s="76"/>
      <c r="D1681" s="132"/>
      <c r="E1681" s="132"/>
      <c r="F1681" s="132"/>
      <c r="G1681" s="132"/>
      <c r="H1681" s="132"/>
      <c r="I1681" s="132"/>
      <c r="J1681" s="132"/>
      <c r="K1681" s="132"/>
      <c r="L1681" s="132"/>
      <c r="M1681" s="132"/>
      <c r="N1681" s="132"/>
      <c r="O1681" s="132"/>
      <c r="P1681" s="132"/>
      <c r="Q1681" s="132"/>
      <c r="R1681" s="132"/>
      <c r="S1681" s="132"/>
      <c r="T1681" s="132"/>
      <c r="U1681" s="132"/>
      <c r="V1681" s="132"/>
      <c r="W1681" s="132"/>
      <c r="X1681" s="132"/>
    </row>
    <row r="1682" spans="1:24" x14ac:dyDescent="0.2">
      <c r="A1682" s="132"/>
      <c r="B1682" s="133"/>
      <c r="C1682" s="76"/>
      <c r="D1682" s="132"/>
      <c r="E1682" s="132"/>
      <c r="F1682" s="132"/>
      <c r="G1682" s="132"/>
      <c r="H1682" s="132"/>
      <c r="I1682" s="132"/>
      <c r="J1682" s="132"/>
      <c r="K1682" s="132"/>
      <c r="L1682" s="132"/>
      <c r="M1682" s="132"/>
      <c r="N1682" s="132"/>
      <c r="O1682" s="132"/>
      <c r="P1682" s="132"/>
      <c r="Q1682" s="132"/>
      <c r="R1682" s="132"/>
      <c r="S1682" s="132"/>
      <c r="T1682" s="132"/>
      <c r="U1682" s="132"/>
      <c r="V1682" s="132"/>
      <c r="W1682" s="132"/>
      <c r="X1682" s="132"/>
    </row>
    <row r="1683" spans="1:24" x14ac:dyDescent="0.2">
      <c r="A1683" s="132"/>
      <c r="B1683" s="133"/>
      <c r="C1683" s="76"/>
      <c r="D1683" s="132"/>
      <c r="E1683" s="132"/>
      <c r="F1683" s="132"/>
      <c r="G1683" s="132"/>
      <c r="H1683" s="132"/>
      <c r="I1683" s="132"/>
      <c r="J1683" s="132"/>
      <c r="K1683" s="132"/>
      <c r="L1683" s="132"/>
      <c r="M1683" s="132"/>
      <c r="N1683" s="132"/>
      <c r="O1683" s="132"/>
      <c r="P1683" s="132"/>
      <c r="Q1683" s="132"/>
      <c r="R1683" s="132"/>
      <c r="S1683" s="132"/>
      <c r="T1683" s="132"/>
      <c r="U1683" s="132"/>
      <c r="V1683" s="132"/>
      <c r="W1683" s="132"/>
      <c r="X1683" s="132"/>
    </row>
    <row r="1684" spans="1:24" x14ac:dyDescent="0.2">
      <c r="A1684" s="132"/>
      <c r="B1684" s="133"/>
      <c r="C1684" s="76"/>
      <c r="D1684" s="132"/>
      <c r="E1684" s="132"/>
      <c r="F1684" s="132"/>
      <c r="G1684" s="132"/>
      <c r="H1684" s="132"/>
      <c r="I1684" s="132"/>
      <c r="J1684" s="132"/>
      <c r="K1684" s="132"/>
      <c r="L1684" s="132"/>
      <c r="M1684" s="132"/>
      <c r="N1684" s="132"/>
      <c r="O1684" s="132"/>
      <c r="P1684" s="132"/>
      <c r="Q1684" s="132"/>
      <c r="R1684" s="132"/>
      <c r="S1684" s="132"/>
      <c r="T1684" s="132"/>
      <c r="U1684" s="132"/>
      <c r="V1684" s="132"/>
      <c r="W1684" s="132"/>
      <c r="X1684" s="132"/>
    </row>
    <row r="1685" spans="1:24" x14ac:dyDescent="0.2">
      <c r="A1685" s="132"/>
      <c r="B1685" s="133"/>
      <c r="C1685" s="76"/>
      <c r="D1685" s="132"/>
      <c r="E1685" s="132"/>
      <c r="F1685" s="132"/>
      <c r="G1685" s="132"/>
      <c r="H1685" s="132"/>
      <c r="I1685" s="132"/>
      <c r="J1685" s="132"/>
      <c r="K1685" s="132"/>
      <c r="L1685" s="132"/>
      <c r="M1685" s="132"/>
      <c r="N1685" s="132"/>
      <c r="O1685" s="132"/>
      <c r="P1685" s="132"/>
      <c r="Q1685" s="132"/>
      <c r="R1685" s="132"/>
      <c r="S1685" s="132"/>
      <c r="T1685" s="132"/>
      <c r="U1685" s="132"/>
      <c r="V1685" s="132"/>
      <c r="W1685" s="132"/>
      <c r="X1685" s="132"/>
    </row>
    <row r="1686" spans="1:24" x14ac:dyDescent="0.2">
      <c r="A1686" s="132"/>
      <c r="B1686" s="133"/>
      <c r="C1686" s="76"/>
      <c r="D1686" s="132"/>
      <c r="E1686" s="132"/>
      <c r="F1686" s="132"/>
      <c r="G1686" s="132"/>
      <c r="H1686" s="132"/>
      <c r="I1686" s="132"/>
      <c r="J1686" s="132"/>
      <c r="K1686" s="132"/>
      <c r="L1686" s="132"/>
      <c r="M1686" s="132"/>
      <c r="N1686" s="132"/>
      <c r="O1686" s="132"/>
      <c r="P1686" s="132"/>
      <c r="Q1686" s="132"/>
      <c r="R1686" s="132"/>
      <c r="S1686" s="132"/>
      <c r="T1686" s="132"/>
      <c r="U1686" s="132"/>
      <c r="V1686" s="132"/>
      <c r="W1686" s="132"/>
      <c r="X1686" s="132"/>
    </row>
    <row r="1687" spans="1:24" x14ac:dyDescent="0.2">
      <c r="A1687" s="132"/>
      <c r="B1687" s="133"/>
      <c r="C1687" s="76"/>
      <c r="D1687" s="132"/>
      <c r="E1687" s="132"/>
      <c r="F1687" s="132"/>
      <c r="G1687" s="132"/>
      <c r="H1687" s="132"/>
      <c r="I1687" s="132"/>
      <c r="J1687" s="132"/>
      <c r="K1687" s="132"/>
      <c r="L1687" s="132"/>
      <c r="M1687" s="132"/>
      <c r="N1687" s="132"/>
      <c r="O1687" s="132"/>
      <c r="P1687" s="132"/>
      <c r="Q1687" s="132"/>
      <c r="R1687" s="132"/>
      <c r="S1687" s="132"/>
      <c r="T1687" s="132"/>
      <c r="U1687" s="132"/>
      <c r="V1687" s="132"/>
      <c r="W1687" s="132"/>
      <c r="X1687" s="132"/>
    </row>
    <row r="1688" spans="1:24" x14ac:dyDescent="0.2">
      <c r="A1688" s="132"/>
      <c r="B1688" s="133"/>
      <c r="C1688" s="76"/>
      <c r="D1688" s="132"/>
      <c r="E1688" s="132"/>
      <c r="F1688" s="132"/>
      <c r="G1688" s="132"/>
      <c r="H1688" s="132"/>
      <c r="I1688" s="132"/>
      <c r="J1688" s="132"/>
      <c r="K1688" s="132"/>
      <c r="L1688" s="132"/>
      <c r="M1688" s="132"/>
      <c r="N1688" s="132"/>
      <c r="O1688" s="132"/>
      <c r="P1688" s="132"/>
      <c r="Q1688" s="132"/>
      <c r="R1688" s="132"/>
      <c r="S1688" s="132"/>
      <c r="T1688" s="132"/>
      <c r="U1688" s="132"/>
      <c r="V1688" s="132"/>
      <c r="W1688" s="132"/>
      <c r="X1688" s="132"/>
    </row>
    <row r="1689" spans="1:24" x14ac:dyDescent="0.2">
      <c r="A1689" s="132"/>
      <c r="B1689" s="133"/>
      <c r="C1689" s="76"/>
      <c r="D1689" s="132"/>
      <c r="E1689" s="132"/>
      <c r="F1689" s="132"/>
      <c r="G1689" s="132"/>
      <c r="H1689" s="132"/>
      <c r="I1689" s="132"/>
      <c r="J1689" s="132"/>
      <c r="K1689" s="132"/>
      <c r="L1689" s="132"/>
      <c r="M1689" s="132"/>
      <c r="N1689" s="132"/>
      <c r="O1689" s="132"/>
      <c r="P1689" s="132"/>
      <c r="Q1689" s="132"/>
      <c r="R1689" s="132"/>
      <c r="S1689" s="132"/>
      <c r="T1689" s="132"/>
      <c r="U1689" s="132"/>
      <c r="V1689" s="132"/>
      <c r="W1689" s="132"/>
      <c r="X1689" s="132"/>
    </row>
    <row r="1690" spans="1:24" x14ac:dyDescent="0.2">
      <c r="A1690" s="132"/>
      <c r="B1690" s="133"/>
      <c r="C1690" s="76"/>
      <c r="D1690" s="132"/>
      <c r="E1690" s="132"/>
      <c r="F1690" s="132"/>
      <c r="G1690" s="132"/>
      <c r="H1690" s="132"/>
      <c r="I1690" s="132"/>
      <c r="J1690" s="132"/>
      <c r="K1690" s="132"/>
      <c r="L1690" s="132"/>
      <c r="M1690" s="132"/>
      <c r="N1690" s="132"/>
      <c r="O1690" s="132"/>
      <c r="P1690" s="132"/>
      <c r="Q1690" s="132"/>
      <c r="R1690" s="132"/>
      <c r="S1690" s="132"/>
      <c r="T1690" s="132"/>
      <c r="U1690" s="132"/>
      <c r="V1690" s="132"/>
      <c r="W1690" s="132"/>
      <c r="X1690" s="132"/>
    </row>
    <row r="1691" spans="1:24" x14ac:dyDescent="0.2">
      <c r="A1691" s="132"/>
      <c r="B1691" s="133"/>
      <c r="C1691" s="76"/>
      <c r="D1691" s="132"/>
      <c r="E1691" s="132"/>
      <c r="F1691" s="132"/>
      <c r="G1691" s="132"/>
      <c r="H1691" s="132"/>
      <c r="I1691" s="132"/>
      <c r="J1691" s="132"/>
      <c r="K1691" s="132"/>
      <c r="L1691" s="132"/>
      <c r="M1691" s="132"/>
      <c r="N1691" s="132"/>
      <c r="O1691" s="132"/>
      <c r="P1691" s="132"/>
      <c r="Q1691" s="132"/>
      <c r="R1691" s="132"/>
      <c r="S1691" s="132"/>
      <c r="T1691" s="132"/>
      <c r="U1691" s="132"/>
      <c r="V1691" s="132"/>
      <c r="W1691" s="132"/>
      <c r="X1691" s="132"/>
    </row>
    <row r="1692" spans="1:24" x14ac:dyDescent="0.2">
      <c r="A1692" s="132"/>
      <c r="B1692" s="133"/>
      <c r="C1692" s="76"/>
      <c r="D1692" s="132"/>
      <c r="E1692" s="132"/>
      <c r="F1692" s="132"/>
      <c r="G1692" s="132"/>
      <c r="H1692" s="132"/>
      <c r="I1692" s="132"/>
      <c r="J1692" s="132"/>
      <c r="K1692" s="132"/>
      <c r="L1692" s="132"/>
      <c r="M1692" s="132"/>
      <c r="N1692" s="132"/>
      <c r="O1692" s="132"/>
      <c r="P1692" s="132"/>
      <c r="Q1692" s="132"/>
      <c r="R1692" s="132"/>
      <c r="S1692" s="132"/>
      <c r="T1692" s="132"/>
      <c r="U1692" s="132"/>
      <c r="V1692" s="132"/>
      <c r="W1692" s="132"/>
      <c r="X1692" s="132"/>
    </row>
    <row r="1693" spans="1:24" x14ac:dyDescent="0.2">
      <c r="A1693" s="132"/>
      <c r="B1693" s="133"/>
      <c r="C1693" s="76"/>
      <c r="D1693" s="132"/>
      <c r="E1693" s="132"/>
      <c r="F1693" s="132"/>
      <c r="G1693" s="132"/>
      <c r="H1693" s="132"/>
      <c r="I1693" s="132"/>
      <c r="J1693" s="132"/>
      <c r="K1693" s="132"/>
      <c r="L1693" s="132"/>
      <c r="M1693" s="132"/>
      <c r="N1693" s="132"/>
      <c r="O1693" s="132"/>
      <c r="P1693" s="132"/>
      <c r="Q1693" s="132"/>
      <c r="R1693" s="132"/>
      <c r="S1693" s="132"/>
      <c r="T1693" s="132"/>
      <c r="U1693" s="132"/>
      <c r="V1693" s="132"/>
      <c r="W1693" s="132"/>
      <c r="X1693" s="132"/>
    </row>
    <row r="1694" spans="1:24" x14ac:dyDescent="0.2">
      <c r="A1694" s="132"/>
      <c r="B1694" s="133"/>
      <c r="C1694" s="76"/>
      <c r="D1694" s="132"/>
      <c r="E1694" s="132"/>
      <c r="F1694" s="132"/>
      <c r="G1694" s="132"/>
      <c r="H1694" s="132"/>
      <c r="I1694" s="132"/>
      <c r="J1694" s="132"/>
      <c r="K1694" s="132"/>
      <c r="L1694" s="132"/>
      <c r="M1694" s="132"/>
      <c r="N1694" s="132"/>
      <c r="O1694" s="132"/>
      <c r="P1694" s="132"/>
      <c r="Q1694" s="132"/>
      <c r="R1694" s="132"/>
      <c r="S1694" s="132"/>
      <c r="T1694" s="132"/>
      <c r="U1694" s="132"/>
      <c r="V1694" s="132"/>
      <c r="W1694" s="132"/>
      <c r="X1694" s="132"/>
    </row>
    <row r="1695" spans="1:24" x14ac:dyDescent="0.2">
      <c r="A1695" s="132"/>
      <c r="B1695" s="133"/>
      <c r="C1695" s="76"/>
      <c r="D1695" s="132"/>
      <c r="E1695" s="132"/>
      <c r="F1695" s="132"/>
      <c r="G1695" s="132"/>
      <c r="H1695" s="132"/>
      <c r="I1695" s="132"/>
      <c r="J1695" s="132"/>
      <c r="K1695" s="132"/>
      <c r="L1695" s="132"/>
      <c r="M1695" s="132"/>
      <c r="N1695" s="132"/>
      <c r="O1695" s="132"/>
      <c r="P1695" s="132"/>
      <c r="Q1695" s="132"/>
      <c r="R1695" s="132"/>
      <c r="S1695" s="132"/>
      <c r="T1695" s="132"/>
      <c r="U1695" s="132"/>
      <c r="V1695" s="132"/>
      <c r="W1695" s="132"/>
      <c r="X1695" s="132"/>
    </row>
    <row r="1696" spans="1:24" x14ac:dyDescent="0.2">
      <c r="A1696" s="132"/>
      <c r="B1696" s="133"/>
      <c r="C1696" s="76"/>
      <c r="D1696" s="132"/>
      <c r="E1696" s="132"/>
      <c r="F1696" s="132"/>
      <c r="G1696" s="132"/>
      <c r="H1696" s="132"/>
      <c r="I1696" s="132"/>
      <c r="J1696" s="132"/>
      <c r="K1696" s="132"/>
      <c r="L1696" s="132"/>
      <c r="M1696" s="132"/>
      <c r="N1696" s="132"/>
      <c r="O1696" s="132"/>
      <c r="P1696" s="132"/>
      <c r="Q1696" s="132"/>
      <c r="R1696" s="132"/>
      <c r="S1696" s="132"/>
      <c r="T1696" s="132"/>
      <c r="U1696" s="132"/>
      <c r="V1696" s="132"/>
      <c r="W1696" s="132"/>
      <c r="X1696" s="132"/>
    </row>
    <row r="1697" spans="1:24" x14ac:dyDescent="0.2">
      <c r="A1697" s="132"/>
      <c r="B1697" s="133"/>
      <c r="C1697" s="76"/>
      <c r="D1697" s="132"/>
      <c r="E1697" s="132"/>
      <c r="F1697" s="132"/>
      <c r="G1697" s="132"/>
      <c r="H1697" s="132"/>
      <c r="I1697" s="132"/>
      <c r="J1697" s="132"/>
      <c r="K1697" s="132"/>
      <c r="L1697" s="132"/>
      <c r="M1697" s="132"/>
      <c r="N1697" s="132"/>
      <c r="O1697" s="132"/>
      <c r="P1697" s="132"/>
      <c r="Q1697" s="132"/>
      <c r="R1697" s="132"/>
      <c r="S1697" s="132"/>
      <c r="T1697" s="132"/>
      <c r="U1697" s="132"/>
      <c r="V1697" s="132"/>
      <c r="W1697" s="132"/>
      <c r="X1697" s="132"/>
    </row>
    <row r="1698" spans="1:24" x14ac:dyDescent="0.2">
      <c r="A1698" s="132"/>
      <c r="B1698" s="133"/>
      <c r="C1698" s="76"/>
      <c r="D1698" s="132"/>
      <c r="E1698" s="132"/>
      <c r="F1698" s="132"/>
      <c r="G1698" s="132"/>
      <c r="H1698" s="132"/>
      <c r="I1698" s="132"/>
      <c r="J1698" s="132"/>
      <c r="K1698" s="132"/>
      <c r="L1698" s="132"/>
      <c r="M1698" s="132"/>
      <c r="N1698" s="132"/>
      <c r="O1698" s="132"/>
      <c r="P1698" s="132"/>
      <c r="Q1698" s="132"/>
      <c r="R1698" s="132"/>
      <c r="S1698" s="132"/>
      <c r="T1698" s="132"/>
      <c r="U1698" s="132"/>
      <c r="V1698" s="132"/>
      <c r="W1698" s="132"/>
      <c r="X1698" s="132"/>
    </row>
    <row r="1699" spans="1:24" x14ac:dyDescent="0.2">
      <c r="A1699" s="132"/>
      <c r="B1699" s="133"/>
      <c r="C1699" s="76"/>
      <c r="D1699" s="132"/>
      <c r="E1699" s="132"/>
      <c r="F1699" s="132"/>
      <c r="G1699" s="132"/>
      <c r="H1699" s="132"/>
      <c r="I1699" s="132"/>
      <c r="J1699" s="132"/>
      <c r="K1699" s="132"/>
      <c r="L1699" s="132"/>
      <c r="M1699" s="132"/>
      <c r="N1699" s="132"/>
      <c r="O1699" s="132"/>
      <c r="P1699" s="132"/>
      <c r="Q1699" s="132"/>
      <c r="R1699" s="132"/>
      <c r="S1699" s="132"/>
      <c r="T1699" s="132"/>
      <c r="U1699" s="132"/>
      <c r="V1699" s="132"/>
      <c r="W1699" s="132"/>
      <c r="X1699" s="132"/>
    </row>
    <row r="1700" spans="1:24" x14ac:dyDescent="0.2">
      <c r="A1700" s="132"/>
      <c r="B1700" s="133"/>
      <c r="C1700" s="76"/>
      <c r="D1700" s="132"/>
      <c r="E1700" s="132"/>
      <c r="F1700" s="132"/>
      <c r="G1700" s="132"/>
      <c r="H1700" s="132"/>
      <c r="I1700" s="132"/>
      <c r="J1700" s="132"/>
      <c r="K1700" s="132"/>
      <c r="L1700" s="132"/>
      <c r="M1700" s="132"/>
      <c r="N1700" s="132"/>
      <c r="O1700" s="132"/>
      <c r="P1700" s="132"/>
      <c r="Q1700" s="132"/>
      <c r="R1700" s="132"/>
      <c r="S1700" s="132"/>
      <c r="T1700" s="132"/>
      <c r="U1700" s="132"/>
      <c r="V1700" s="132"/>
      <c r="W1700" s="132"/>
      <c r="X1700" s="132"/>
    </row>
    <row r="1701" spans="1:24" x14ac:dyDescent="0.2">
      <c r="A1701" s="132"/>
      <c r="B1701" s="133"/>
      <c r="C1701" s="76"/>
      <c r="D1701" s="132"/>
      <c r="E1701" s="132"/>
      <c r="F1701" s="132"/>
      <c r="G1701" s="132"/>
      <c r="H1701" s="132"/>
      <c r="I1701" s="132"/>
      <c r="J1701" s="132"/>
      <c r="K1701" s="132"/>
      <c r="L1701" s="132"/>
      <c r="M1701" s="132"/>
      <c r="N1701" s="132"/>
      <c r="O1701" s="132"/>
      <c r="P1701" s="132"/>
      <c r="Q1701" s="132"/>
      <c r="R1701" s="132"/>
      <c r="S1701" s="132"/>
      <c r="T1701" s="132"/>
      <c r="U1701" s="132"/>
      <c r="V1701" s="132"/>
      <c r="W1701" s="132"/>
      <c r="X1701" s="132"/>
    </row>
    <row r="1702" spans="1:24" x14ac:dyDescent="0.2">
      <c r="A1702" s="132"/>
      <c r="B1702" s="133"/>
      <c r="C1702" s="76"/>
      <c r="D1702" s="132"/>
      <c r="E1702" s="132"/>
      <c r="F1702" s="132"/>
      <c r="G1702" s="132"/>
      <c r="H1702" s="132"/>
      <c r="I1702" s="132"/>
      <c r="J1702" s="132"/>
      <c r="K1702" s="132"/>
      <c r="L1702" s="132"/>
      <c r="M1702" s="132"/>
      <c r="N1702" s="132"/>
      <c r="O1702" s="132"/>
      <c r="P1702" s="132"/>
      <c r="Q1702" s="132"/>
      <c r="R1702" s="132"/>
      <c r="S1702" s="132"/>
      <c r="T1702" s="132"/>
      <c r="U1702" s="132"/>
      <c r="V1702" s="132"/>
      <c r="W1702" s="132"/>
      <c r="X1702" s="132"/>
    </row>
    <row r="1703" spans="1:24" x14ac:dyDescent="0.2">
      <c r="A1703" s="132"/>
      <c r="B1703" s="133"/>
      <c r="C1703" s="76"/>
      <c r="D1703" s="132"/>
      <c r="E1703" s="132"/>
      <c r="F1703" s="132"/>
      <c r="G1703" s="132"/>
      <c r="H1703" s="132"/>
      <c r="I1703" s="132"/>
      <c r="J1703" s="132"/>
      <c r="K1703" s="132"/>
      <c r="L1703" s="132"/>
      <c r="M1703" s="132"/>
      <c r="N1703" s="132"/>
      <c r="O1703" s="132"/>
      <c r="P1703" s="132"/>
      <c r="Q1703" s="132"/>
      <c r="R1703" s="132"/>
      <c r="S1703" s="132"/>
      <c r="T1703" s="132"/>
      <c r="U1703" s="132"/>
      <c r="V1703" s="132"/>
      <c r="W1703" s="132"/>
      <c r="X1703" s="132"/>
    </row>
    <row r="1704" spans="1:24" x14ac:dyDescent="0.2">
      <c r="A1704" s="132"/>
      <c r="B1704" s="133"/>
      <c r="C1704" s="76"/>
      <c r="D1704" s="132"/>
      <c r="E1704" s="132"/>
      <c r="F1704" s="132"/>
      <c r="G1704" s="132"/>
      <c r="H1704" s="132"/>
      <c r="I1704" s="132"/>
      <c r="J1704" s="132"/>
      <c r="K1704" s="132"/>
      <c r="L1704" s="132"/>
      <c r="M1704" s="132"/>
      <c r="N1704" s="132"/>
      <c r="O1704" s="132"/>
      <c r="P1704" s="132"/>
      <c r="Q1704" s="132"/>
      <c r="R1704" s="132"/>
      <c r="S1704" s="132"/>
      <c r="T1704" s="132"/>
      <c r="U1704" s="132"/>
      <c r="V1704" s="132"/>
      <c r="W1704" s="132"/>
      <c r="X1704" s="132"/>
    </row>
    <row r="1705" spans="1:24" x14ac:dyDescent="0.2">
      <c r="A1705" s="132"/>
      <c r="B1705" s="133"/>
      <c r="C1705" s="76"/>
      <c r="D1705" s="132"/>
      <c r="E1705" s="132"/>
      <c r="F1705" s="132"/>
      <c r="G1705" s="132"/>
      <c r="H1705" s="132"/>
      <c r="I1705" s="132"/>
      <c r="J1705" s="132"/>
      <c r="K1705" s="132"/>
      <c r="L1705" s="132"/>
      <c r="M1705" s="132"/>
      <c r="N1705" s="132"/>
      <c r="O1705" s="132"/>
      <c r="P1705" s="132"/>
      <c r="Q1705" s="132"/>
      <c r="R1705" s="132"/>
      <c r="S1705" s="132"/>
      <c r="T1705" s="132"/>
      <c r="U1705" s="132"/>
      <c r="V1705" s="132"/>
      <c r="W1705" s="132"/>
      <c r="X1705" s="132"/>
    </row>
    <row r="1706" spans="1:24" x14ac:dyDescent="0.2">
      <c r="A1706" s="132"/>
      <c r="B1706" s="133"/>
      <c r="C1706" s="76"/>
      <c r="D1706" s="132"/>
      <c r="E1706" s="132"/>
      <c r="F1706" s="132"/>
      <c r="G1706" s="132"/>
      <c r="H1706" s="132"/>
      <c r="I1706" s="132"/>
      <c r="J1706" s="132"/>
      <c r="K1706" s="132"/>
      <c r="L1706" s="132"/>
      <c r="M1706" s="132"/>
      <c r="N1706" s="132"/>
      <c r="O1706" s="132"/>
      <c r="P1706" s="132"/>
      <c r="Q1706" s="132"/>
      <c r="R1706" s="132"/>
      <c r="S1706" s="132"/>
      <c r="T1706" s="132"/>
      <c r="U1706" s="132"/>
      <c r="V1706" s="132"/>
      <c r="W1706" s="132"/>
      <c r="X1706" s="132"/>
    </row>
    <row r="1707" spans="1:24" x14ac:dyDescent="0.2">
      <c r="A1707" s="132"/>
      <c r="B1707" s="133"/>
      <c r="C1707" s="76"/>
      <c r="D1707" s="132"/>
      <c r="E1707" s="132"/>
      <c r="F1707" s="132"/>
      <c r="G1707" s="132"/>
      <c r="H1707" s="132"/>
      <c r="I1707" s="132"/>
      <c r="J1707" s="132"/>
      <c r="K1707" s="132"/>
      <c r="L1707" s="132"/>
      <c r="M1707" s="132"/>
      <c r="N1707" s="132"/>
      <c r="O1707" s="132"/>
      <c r="P1707" s="132"/>
      <c r="Q1707" s="132"/>
      <c r="R1707" s="132"/>
      <c r="S1707" s="132"/>
      <c r="T1707" s="132"/>
      <c r="U1707" s="132"/>
      <c r="V1707" s="132"/>
      <c r="W1707" s="132"/>
      <c r="X1707" s="132"/>
    </row>
    <row r="1708" spans="1:24" x14ac:dyDescent="0.2">
      <c r="A1708" s="132"/>
      <c r="B1708" s="133"/>
      <c r="C1708" s="76"/>
      <c r="D1708" s="132"/>
      <c r="E1708" s="132"/>
      <c r="F1708" s="132"/>
      <c r="G1708" s="132"/>
      <c r="H1708" s="132"/>
      <c r="I1708" s="132"/>
      <c r="J1708" s="132"/>
      <c r="K1708" s="132"/>
      <c r="L1708" s="132"/>
      <c r="M1708" s="132"/>
      <c r="N1708" s="132"/>
      <c r="O1708" s="132"/>
      <c r="P1708" s="132"/>
      <c r="Q1708" s="132"/>
      <c r="R1708" s="132"/>
      <c r="S1708" s="132"/>
      <c r="T1708" s="132"/>
      <c r="U1708" s="132"/>
      <c r="V1708" s="132"/>
      <c r="W1708" s="132"/>
      <c r="X1708" s="132"/>
    </row>
    <row r="1709" spans="1:24" x14ac:dyDescent="0.2">
      <c r="A1709" s="132"/>
      <c r="B1709" s="133"/>
      <c r="C1709" s="76"/>
      <c r="D1709" s="132"/>
      <c r="E1709" s="132"/>
      <c r="F1709" s="132"/>
      <c r="G1709" s="132"/>
      <c r="H1709" s="132"/>
      <c r="I1709" s="132"/>
      <c r="J1709" s="132"/>
      <c r="K1709" s="132"/>
      <c r="L1709" s="132"/>
      <c r="M1709" s="132"/>
      <c r="N1709" s="132"/>
      <c r="O1709" s="132"/>
      <c r="P1709" s="132"/>
      <c r="Q1709" s="132"/>
      <c r="R1709" s="132"/>
      <c r="S1709" s="132"/>
      <c r="T1709" s="132"/>
      <c r="U1709" s="132"/>
      <c r="V1709" s="132"/>
      <c r="W1709" s="132"/>
      <c r="X1709" s="132"/>
    </row>
    <row r="1710" spans="1:24" x14ac:dyDescent="0.2">
      <c r="A1710" s="132"/>
      <c r="B1710" s="133"/>
      <c r="C1710" s="76"/>
      <c r="D1710" s="132"/>
      <c r="E1710" s="132"/>
      <c r="F1710" s="132"/>
      <c r="G1710" s="132"/>
      <c r="H1710" s="132"/>
      <c r="I1710" s="132"/>
      <c r="J1710" s="132"/>
      <c r="K1710" s="132"/>
      <c r="L1710" s="132"/>
      <c r="M1710" s="132"/>
      <c r="N1710" s="132"/>
      <c r="O1710" s="132"/>
      <c r="P1710" s="132"/>
      <c r="Q1710" s="132"/>
      <c r="R1710" s="132"/>
      <c r="S1710" s="132"/>
      <c r="T1710" s="132"/>
      <c r="U1710" s="132"/>
      <c r="V1710" s="132"/>
      <c r="W1710" s="132"/>
      <c r="X1710" s="132"/>
    </row>
    <row r="1711" spans="1:24" x14ac:dyDescent="0.2">
      <c r="A1711" s="132"/>
      <c r="B1711" s="133"/>
      <c r="C1711" s="76"/>
      <c r="D1711" s="132"/>
      <c r="E1711" s="132"/>
      <c r="F1711" s="132"/>
      <c r="G1711" s="132"/>
      <c r="H1711" s="132"/>
      <c r="I1711" s="132"/>
      <c r="J1711" s="132"/>
      <c r="K1711" s="132"/>
      <c r="L1711" s="132"/>
      <c r="M1711" s="132"/>
      <c r="N1711" s="132"/>
      <c r="O1711" s="132"/>
      <c r="P1711" s="132"/>
      <c r="Q1711" s="132"/>
      <c r="R1711" s="132"/>
      <c r="S1711" s="132"/>
      <c r="T1711" s="132"/>
      <c r="U1711" s="132"/>
      <c r="V1711" s="132"/>
      <c r="W1711" s="132"/>
      <c r="X1711" s="132"/>
    </row>
    <row r="1712" spans="1:24" x14ac:dyDescent="0.2">
      <c r="A1712" s="132"/>
      <c r="B1712" s="133"/>
      <c r="C1712" s="76"/>
      <c r="D1712" s="132"/>
      <c r="E1712" s="132"/>
      <c r="F1712" s="132"/>
      <c r="G1712" s="132"/>
      <c r="H1712" s="132"/>
      <c r="I1712" s="132"/>
      <c r="J1712" s="132"/>
      <c r="K1712" s="132"/>
      <c r="L1712" s="132"/>
      <c r="M1712" s="132"/>
      <c r="N1712" s="132"/>
      <c r="O1712" s="132"/>
      <c r="P1712" s="132"/>
      <c r="Q1712" s="132"/>
      <c r="R1712" s="132"/>
      <c r="S1712" s="132"/>
      <c r="T1712" s="132"/>
      <c r="U1712" s="132"/>
      <c r="V1712" s="132"/>
      <c r="W1712" s="132"/>
      <c r="X1712" s="132"/>
    </row>
    <row r="1713" spans="1:24" x14ac:dyDescent="0.2">
      <c r="A1713" s="132"/>
      <c r="B1713" s="133"/>
      <c r="C1713" s="76"/>
      <c r="D1713" s="132"/>
      <c r="E1713" s="132"/>
      <c r="F1713" s="132"/>
      <c r="G1713" s="132"/>
      <c r="H1713" s="132"/>
      <c r="I1713" s="132"/>
      <c r="J1713" s="132"/>
      <c r="K1713" s="132"/>
      <c r="L1713" s="132"/>
      <c r="M1713" s="132"/>
      <c r="N1713" s="132"/>
      <c r="O1713" s="132"/>
      <c r="P1713" s="132"/>
      <c r="Q1713" s="132"/>
      <c r="R1713" s="132"/>
      <c r="S1713" s="132"/>
      <c r="T1713" s="132"/>
      <c r="U1713" s="132"/>
      <c r="V1713" s="132"/>
      <c r="W1713" s="132"/>
      <c r="X1713" s="132"/>
    </row>
    <row r="1714" spans="1:24" x14ac:dyDescent="0.2">
      <c r="A1714" s="132"/>
      <c r="B1714" s="133"/>
      <c r="C1714" s="76"/>
      <c r="D1714" s="132"/>
      <c r="E1714" s="132"/>
      <c r="F1714" s="132"/>
      <c r="G1714" s="132"/>
      <c r="H1714" s="132"/>
      <c r="I1714" s="132"/>
      <c r="J1714" s="132"/>
      <c r="K1714" s="132"/>
      <c r="L1714" s="132"/>
      <c r="M1714" s="132"/>
      <c r="N1714" s="132"/>
      <c r="O1714" s="132"/>
      <c r="P1714" s="132"/>
      <c r="Q1714" s="132"/>
      <c r="R1714" s="132"/>
      <c r="S1714" s="132"/>
      <c r="T1714" s="132"/>
      <c r="U1714" s="132"/>
      <c r="V1714" s="132"/>
      <c r="W1714" s="132"/>
      <c r="X1714" s="132"/>
    </row>
    <row r="1715" spans="1:24" x14ac:dyDescent="0.2">
      <c r="A1715" s="132"/>
      <c r="B1715" s="133"/>
      <c r="C1715" s="76"/>
      <c r="D1715" s="132"/>
      <c r="E1715" s="132"/>
      <c r="F1715" s="132"/>
      <c r="G1715" s="132"/>
      <c r="H1715" s="132"/>
      <c r="I1715" s="132"/>
      <c r="J1715" s="132"/>
      <c r="K1715" s="132"/>
      <c r="L1715" s="132"/>
      <c r="M1715" s="132"/>
      <c r="N1715" s="132"/>
      <c r="O1715" s="132"/>
      <c r="P1715" s="132"/>
      <c r="Q1715" s="132"/>
      <c r="R1715" s="132"/>
      <c r="S1715" s="132"/>
      <c r="T1715" s="132"/>
      <c r="U1715" s="132"/>
      <c r="V1715" s="132"/>
      <c r="W1715" s="132"/>
      <c r="X1715" s="132"/>
    </row>
    <row r="1716" spans="1:24" x14ac:dyDescent="0.2">
      <c r="A1716" s="132"/>
      <c r="B1716" s="133"/>
      <c r="C1716" s="76"/>
      <c r="D1716" s="132"/>
      <c r="E1716" s="132"/>
      <c r="F1716" s="132"/>
      <c r="G1716" s="132"/>
      <c r="H1716" s="132"/>
      <c r="I1716" s="132"/>
      <c r="J1716" s="132"/>
      <c r="K1716" s="132"/>
      <c r="L1716" s="132"/>
      <c r="M1716" s="132"/>
      <c r="N1716" s="132"/>
      <c r="O1716" s="132"/>
      <c r="P1716" s="132"/>
      <c r="Q1716" s="132"/>
      <c r="R1716" s="132"/>
      <c r="S1716" s="132"/>
      <c r="T1716" s="132"/>
      <c r="U1716" s="132"/>
      <c r="V1716" s="132"/>
      <c r="W1716" s="132"/>
      <c r="X1716" s="132"/>
    </row>
    <row r="1717" spans="1:24" x14ac:dyDescent="0.2">
      <c r="A1717" s="132"/>
      <c r="B1717" s="133"/>
      <c r="C1717" s="76"/>
      <c r="D1717" s="132"/>
      <c r="E1717" s="132"/>
      <c r="F1717" s="132"/>
      <c r="G1717" s="132"/>
      <c r="H1717" s="132"/>
      <c r="I1717" s="132"/>
      <c r="J1717" s="132"/>
      <c r="K1717" s="132"/>
      <c r="L1717" s="132"/>
      <c r="M1717" s="132"/>
      <c r="N1717" s="132"/>
      <c r="O1717" s="132"/>
      <c r="P1717" s="132"/>
      <c r="Q1717" s="132"/>
      <c r="R1717" s="132"/>
      <c r="S1717" s="132"/>
      <c r="T1717" s="132"/>
      <c r="U1717" s="132"/>
      <c r="V1717" s="132"/>
      <c r="W1717" s="132"/>
      <c r="X1717" s="132"/>
    </row>
    <row r="1718" spans="1:24" x14ac:dyDescent="0.2">
      <c r="A1718" s="132"/>
      <c r="B1718" s="133"/>
      <c r="C1718" s="76"/>
      <c r="D1718" s="132"/>
      <c r="E1718" s="132"/>
      <c r="F1718" s="132"/>
      <c r="G1718" s="132"/>
      <c r="H1718" s="132"/>
      <c r="I1718" s="132"/>
      <c r="J1718" s="132"/>
      <c r="K1718" s="132"/>
      <c r="L1718" s="132"/>
      <c r="M1718" s="132"/>
      <c r="N1718" s="132"/>
      <c r="O1718" s="132"/>
      <c r="P1718" s="132"/>
      <c r="Q1718" s="132"/>
      <c r="R1718" s="132"/>
      <c r="S1718" s="132"/>
      <c r="T1718" s="132"/>
      <c r="U1718" s="132"/>
      <c r="V1718" s="132"/>
      <c r="W1718" s="132"/>
      <c r="X1718" s="132"/>
    </row>
    <row r="1719" spans="1:24" x14ac:dyDescent="0.2">
      <c r="A1719" s="132"/>
      <c r="B1719" s="133"/>
      <c r="C1719" s="76"/>
      <c r="D1719" s="132"/>
      <c r="E1719" s="132"/>
      <c r="F1719" s="132"/>
      <c r="G1719" s="132"/>
      <c r="H1719" s="132"/>
      <c r="I1719" s="132"/>
      <c r="J1719" s="132"/>
      <c r="K1719" s="132"/>
      <c r="L1719" s="132"/>
      <c r="M1719" s="132"/>
      <c r="N1719" s="132"/>
      <c r="O1719" s="132"/>
      <c r="P1719" s="132"/>
      <c r="Q1719" s="132"/>
      <c r="R1719" s="132"/>
      <c r="S1719" s="132"/>
      <c r="T1719" s="132"/>
      <c r="U1719" s="132"/>
      <c r="V1719" s="132"/>
      <c r="W1719" s="132"/>
      <c r="X1719" s="132"/>
    </row>
    <row r="1720" spans="1:24" x14ac:dyDescent="0.2">
      <c r="A1720" s="132"/>
      <c r="B1720" s="133"/>
      <c r="C1720" s="76"/>
      <c r="D1720" s="132"/>
      <c r="E1720" s="132"/>
      <c r="F1720" s="132"/>
      <c r="G1720" s="132"/>
      <c r="H1720" s="132"/>
      <c r="I1720" s="132"/>
      <c r="J1720" s="132"/>
      <c r="K1720" s="132"/>
      <c r="L1720" s="132"/>
      <c r="M1720" s="132"/>
      <c r="N1720" s="132"/>
      <c r="O1720" s="132"/>
      <c r="P1720" s="132"/>
      <c r="Q1720" s="132"/>
      <c r="R1720" s="132"/>
      <c r="S1720" s="132"/>
      <c r="T1720" s="132"/>
      <c r="U1720" s="132"/>
      <c r="V1720" s="132"/>
      <c r="W1720" s="132"/>
      <c r="X1720" s="132"/>
    </row>
    <row r="1721" spans="1:24" x14ac:dyDescent="0.2">
      <c r="A1721" s="132"/>
      <c r="B1721" s="133"/>
      <c r="C1721" s="76"/>
      <c r="D1721" s="132"/>
      <c r="E1721" s="132"/>
      <c r="F1721" s="132"/>
      <c r="G1721" s="132"/>
      <c r="H1721" s="132"/>
      <c r="I1721" s="132"/>
      <c r="J1721" s="132"/>
      <c r="K1721" s="132"/>
      <c r="L1721" s="132"/>
      <c r="M1721" s="132"/>
      <c r="N1721" s="132"/>
      <c r="O1721" s="132"/>
      <c r="P1721" s="132"/>
      <c r="Q1721" s="132"/>
      <c r="R1721" s="132"/>
      <c r="S1721" s="132"/>
      <c r="T1721" s="132"/>
      <c r="U1721" s="132"/>
      <c r="V1721" s="132"/>
      <c r="W1721" s="132"/>
      <c r="X1721" s="132"/>
    </row>
    <row r="1722" spans="1:24" x14ac:dyDescent="0.2">
      <c r="A1722" s="132"/>
      <c r="B1722" s="133"/>
      <c r="C1722" s="76"/>
      <c r="D1722" s="132"/>
      <c r="E1722" s="132"/>
      <c r="F1722" s="132"/>
      <c r="G1722" s="132"/>
      <c r="H1722" s="132"/>
      <c r="I1722" s="132"/>
      <c r="J1722" s="132"/>
      <c r="K1722" s="132"/>
      <c r="L1722" s="132"/>
      <c r="M1722" s="132"/>
      <c r="N1722" s="132"/>
      <c r="O1722" s="132"/>
      <c r="P1722" s="132"/>
      <c r="Q1722" s="132"/>
      <c r="R1722" s="132"/>
      <c r="S1722" s="132"/>
      <c r="T1722" s="132"/>
      <c r="U1722" s="132"/>
      <c r="V1722" s="132"/>
      <c r="W1722" s="132"/>
      <c r="X1722" s="132"/>
    </row>
    <row r="1723" spans="1:24" x14ac:dyDescent="0.2">
      <c r="A1723" s="132"/>
      <c r="B1723" s="133"/>
      <c r="C1723" s="76"/>
      <c r="D1723" s="132"/>
      <c r="E1723" s="132"/>
      <c r="F1723" s="132"/>
      <c r="G1723" s="132"/>
      <c r="H1723" s="132"/>
      <c r="I1723" s="132"/>
      <c r="J1723" s="132"/>
      <c r="K1723" s="132"/>
      <c r="L1723" s="132"/>
      <c r="M1723" s="132"/>
      <c r="N1723" s="132"/>
      <c r="O1723" s="132"/>
      <c r="P1723" s="132"/>
      <c r="Q1723" s="132"/>
      <c r="R1723" s="132"/>
      <c r="S1723" s="132"/>
      <c r="T1723" s="132"/>
      <c r="U1723" s="132"/>
      <c r="V1723" s="132"/>
      <c r="W1723" s="132"/>
      <c r="X1723" s="132"/>
    </row>
    <row r="1724" spans="1:24" x14ac:dyDescent="0.2">
      <c r="A1724" s="132"/>
      <c r="B1724" s="133"/>
      <c r="C1724" s="76"/>
      <c r="D1724" s="132"/>
      <c r="E1724" s="132"/>
      <c r="F1724" s="132"/>
      <c r="G1724" s="132"/>
      <c r="H1724" s="132"/>
      <c r="I1724" s="132"/>
      <c r="J1724" s="132"/>
      <c r="K1724" s="132"/>
      <c r="L1724" s="132"/>
      <c r="M1724" s="132"/>
      <c r="N1724" s="132"/>
      <c r="O1724" s="132"/>
      <c r="P1724" s="132"/>
      <c r="Q1724" s="132"/>
      <c r="R1724" s="132"/>
      <c r="S1724" s="132"/>
      <c r="T1724" s="132"/>
      <c r="U1724" s="132"/>
      <c r="V1724" s="132"/>
      <c r="W1724" s="132"/>
      <c r="X1724" s="132"/>
    </row>
    <row r="1725" spans="1:24" x14ac:dyDescent="0.2">
      <c r="A1725" s="132"/>
      <c r="B1725" s="133"/>
      <c r="C1725" s="76"/>
      <c r="D1725" s="132"/>
      <c r="E1725" s="132"/>
      <c r="F1725" s="132"/>
      <c r="G1725" s="132"/>
      <c r="H1725" s="132"/>
      <c r="I1725" s="132"/>
      <c r="J1725" s="132"/>
      <c r="K1725" s="132"/>
      <c r="L1725" s="132"/>
      <c r="M1725" s="132"/>
      <c r="N1725" s="132"/>
      <c r="O1725" s="132"/>
      <c r="P1725" s="132"/>
      <c r="Q1725" s="132"/>
      <c r="R1725" s="132"/>
      <c r="S1725" s="132"/>
      <c r="T1725" s="132"/>
      <c r="U1725" s="132"/>
      <c r="V1725" s="132"/>
      <c r="W1725" s="132"/>
      <c r="X1725" s="132"/>
    </row>
    <row r="1726" spans="1:24" x14ac:dyDescent="0.2">
      <c r="A1726" s="132"/>
      <c r="B1726" s="133"/>
      <c r="C1726" s="76"/>
      <c r="D1726" s="132"/>
      <c r="E1726" s="132"/>
      <c r="F1726" s="132"/>
      <c r="G1726" s="132"/>
      <c r="H1726" s="132"/>
      <c r="I1726" s="132"/>
      <c r="J1726" s="132"/>
      <c r="K1726" s="132"/>
      <c r="L1726" s="132"/>
      <c r="M1726" s="132"/>
      <c r="N1726" s="132"/>
      <c r="O1726" s="132"/>
      <c r="P1726" s="132"/>
      <c r="Q1726" s="132"/>
      <c r="R1726" s="132"/>
      <c r="S1726" s="132"/>
      <c r="T1726" s="132"/>
      <c r="U1726" s="132"/>
      <c r="V1726" s="132"/>
      <c r="W1726" s="132"/>
      <c r="X1726" s="132"/>
    </row>
    <row r="1727" spans="1:24" x14ac:dyDescent="0.2">
      <c r="A1727" s="132"/>
      <c r="B1727" s="133"/>
      <c r="C1727" s="76"/>
      <c r="D1727" s="132"/>
      <c r="E1727" s="132"/>
      <c r="F1727" s="132"/>
      <c r="G1727" s="132"/>
      <c r="H1727" s="132"/>
      <c r="I1727" s="132"/>
      <c r="J1727" s="132"/>
      <c r="K1727" s="132"/>
      <c r="L1727" s="132"/>
      <c r="M1727" s="132"/>
      <c r="N1727" s="132"/>
      <c r="O1727" s="132"/>
      <c r="P1727" s="132"/>
      <c r="Q1727" s="132"/>
      <c r="R1727" s="132"/>
      <c r="S1727" s="132"/>
      <c r="T1727" s="132"/>
      <c r="U1727" s="132"/>
      <c r="V1727" s="132"/>
      <c r="W1727" s="132"/>
      <c r="X1727" s="132"/>
    </row>
    <row r="1728" spans="1:24" x14ac:dyDescent="0.2">
      <c r="A1728" s="132"/>
      <c r="B1728" s="133"/>
      <c r="C1728" s="76"/>
      <c r="D1728" s="132"/>
      <c r="E1728" s="132"/>
      <c r="F1728" s="132"/>
      <c r="G1728" s="132"/>
      <c r="H1728" s="132"/>
      <c r="I1728" s="132"/>
      <c r="J1728" s="132"/>
      <c r="K1728" s="132"/>
      <c r="L1728" s="132"/>
      <c r="M1728" s="132"/>
      <c r="N1728" s="132"/>
      <c r="O1728" s="132"/>
      <c r="P1728" s="132"/>
      <c r="Q1728" s="132"/>
      <c r="R1728" s="132"/>
      <c r="S1728" s="132"/>
      <c r="T1728" s="132"/>
      <c r="U1728" s="132"/>
      <c r="V1728" s="132"/>
      <c r="W1728" s="132"/>
      <c r="X1728" s="132"/>
    </row>
    <row r="1729" spans="1:24" x14ac:dyDescent="0.2">
      <c r="A1729" s="132"/>
      <c r="B1729" s="133"/>
      <c r="C1729" s="76"/>
      <c r="D1729" s="132"/>
      <c r="E1729" s="132"/>
      <c r="F1729" s="132"/>
      <c r="G1729" s="132"/>
      <c r="H1729" s="132"/>
      <c r="I1729" s="132"/>
      <c r="J1729" s="132"/>
      <c r="K1729" s="132"/>
      <c r="L1729" s="132"/>
      <c r="M1729" s="132"/>
      <c r="N1729" s="132"/>
      <c r="O1729" s="132"/>
      <c r="P1729" s="132"/>
      <c r="Q1729" s="132"/>
      <c r="R1729" s="132"/>
      <c r="S1729" s="132"/>
      <c r="T1729" s="132"/>
      <c r="U1729" s="132"/>
      <c r="V1729" s="132"/>
      <c r="W1729" s="132"/>
      <c r="X1729" s="132"/>
    </row>
    <row r="1730" spans="1:24" x14ac:dyDescent="0.2">
      <c r="A1730" s="132"/>
      <c r="B1730" s="133"/>
      <c r="C1730" s="76"/>
      <c r="D1730" s="132"/>
      <c r="E1730" s="132"/>
      <c r="F1730" s="132"/>
      <c r="G1730" s="132"/>
      <c r="H1730" s="132"/>
      <c r="I1730" s="132"/>
      <c r="J1730" s="132"/>
      <c r="K1730" s="132"/>
      <c r="L1730" s="132"/>
      <c r="M1730" s="132"/>
      <c r="N1730" s="132"/>
      <c r="O1730" s="132"/>
      <c r="P1730" s="132"/>
      <c r="Q1730" s="132"/>
      <c r="R1730" s="132"/>
      <c r="S1730" s="132"/>
      <c r="T1730" s="132"/>
      <c r="U1730" s="132"/>
      <c r="V1730" s="132"/>
      <c r="W1730" s="132"/>
      <c r="X1730" s="132"/>
    </row>
    <row r="1731" spans="1:24" x14ac:dyDescent="0.2">
      <c r="A1731" s="132"/>
      <c r="B1731" s="133"/>
      <c r="C1731" s="76"/>
      <c r="D1731" s="132"/>
      <c r="E1731" s="132"/>
      <c r="F1731" s="132"/>
      <c r="G1731" s="132"/>
      <c r="H1731" s="132"/>
      <c r="I1731" s="132"/>
      <c r="J1731" s="132"/>
      <c r="K1731" s="132"/>
      <c r="L1731" s="132"/>
      <c r="M1731" s="132"/>
      <c r="N1731" s="132"/>
      <c r="O1731" s="132"/>
      <c r="P1731" s="132"/>
      <c r="Q1731" s="132"/>
      <c r="R1731" s="132"/>
      <c r="S1731" s="132"/>
      <c r="T1731" s="132"/>
      <c r="U1731" s="132"/>
      <c r="V1731" s="132"/>
      <c r="W1731" s="132"/>
      <c r="X1731" s="132"/>
    </row>
    <row r="1732" spans="1:24" x14ac:dyDescent="0.2">
      <c r="A1732" s="132"/>
      <c r="B1732" s="133"/>
      <c r="C1732" s="76"/>
      <c r="D1732" s="132"/>
      <c r="E1732" s="132"/>
      <c r="F1732" s="132"/>
      <c r="G1732" s="132"/>
      <c r="H1732" s="132"/>
      <c r="I1732" s="132"/>
      <c r="J1732" s="132"/>
      <c r="K1732" s="132"/>
      <c r="L1732" s="132"/>
      <c r="M1732" s="132"/>
      <c r="N1732" s="132"/>
      <c r="O1732" s="132"/>
      <c r="P1732" s="132"/>
      <c r="Q1732" s="132"/>
      <c r="R1732" s="132"/>
      <c r="S1732" s="132"/>
      <c r="T1732" s="132"/>
      <c r="U1732" s="132"/>
      <c r="V1732" s="132"/>
      <c r="W1732" s="132"/>
      <c r="X1732" s="132"/>
    </row>
    <row r="1733" spans="1:24" x14ac:dyDescent="0.2">
      <c r="A1733" s="132"/>
      <c r="B1733" s="133"/>
      <c r="C1733" s="76"/>
      <c r="D1733" s="132"/>
      <c r="E1733" s="132"/>
      <c r="F1733" s="132"/>
      <c r="G1733" s="132"/>
      <c r="H1733" s="132"/>
      <c r="I1733" s="132"/>
      <c r="J1733" s="132"/>
      <c r="K1733" s="132"/>
      <c r="L1733" s="132"/>
      <c r="M1733" s="132"/>
      <c r="N1733" s="132"/>
      <c r="O1733" s="132"/>
      <c r="P1733" s="132"/>
      <c r="Q1733" s="132"/>
      <c r="R1733" s="132"/>
      <c r="S1733" s="132"/>
      <c r="T1733" s="132"/>
      <c r="U1733" s="132"/>
      <c r="V1733" s="132"/>
      <c r="W1733" s="132"/>
      <c r="X1733" s="132"/>
    </row>
    <row r="1734" spans="1:24" x14ac:dyDescent="0.2">
      <c r="A1734" s="132"/>
      <c r="B1734" s="133"/>
      <c r="C1734" s="76"/>
      <c r="D1734" s="132"/>
      <c r="E1734" s="132"/>
      <c r="F1734" s="132"/>
      <c r="G1734" s="132"/>
      <c r="H1734" s="132"/>
      <c r="I1734" s="132"/>
      <c r="J1734" s="132"/>
      <c r="K1734" s="132"/>
      <c r="L1734" s="132"/>
      <c r="M1734" s="132"/>
      <c r="N1734" s="132"/>
      <c r="O1734" s="132"/>
      <c r="P1734" s="132"/>
      <c r="Q1734" s="132"/>
      <c r="R1734" s="132"/>
      <c r="S1734" s="132"/>
      <c r="T1734" s="132"/>
      <c r="U1734" s="132"/>
      <c r="V1734" s="132"/>
      <c r="W1734" s="132"/>
      <c r="X1734" s="132"/>
    </row>
    <row r="1735" spans="1:24" x14ac:dyDescent="0.2">
      <c r="A1735" s="132"/>
      <c r="B1735" s="133"/>
      <c r="C1735" s="76"/>
      <c r="D1735" s="132"/>
      <c r="E1735" s="132"/>
      <c r="F1735" s="132"/>
      <c r="G1735" s="132"/>
      <c r="H1735" s="132"/>
      <c r="I1735" s="132"/>
      <c r="J1735" s="132"/>
      <c r="K1735" s="132"/>
      <c r="L1735" s="132"/>
      <c r="M1735" s="132"/>
      <c r="N1735" s="132"/>
      <c r="O1735" s="132"/>
      <c r="P1735" s="132"/>
      <c r="Q1735" s="132"/>
      <c r="R1735" s="132"/>
      <c r="S1735" s="132"/>
      <c r="T1735" s="132"/>
      <c r="U1735" s="132"/>
      <c r="V1735" s="132"/>
      <c r="W1735" s="132"/>
      <c r="X1735" s="132"/>
    </row>
    <row r="1736" spans="1:24" x14ac:dyDescent="0.2">
      <c r="A1736" s="132"/>
      <c r="B1736" s="133"/>
      <c r="C1736" s="76"/>
      <c r="D1736" s="132"/>
      <c r="E1736" s="132"/>
      <c r="F1736" s="132"/>
      <c r="G1736" s="132"/>
      <c r="H1736" s="132"/>
      <c r="I1736" s="132"/>
      <c r="J1736" s="132"/>
      <c r="K1736" s="132"/>
      <c r="L1736" s="132"/>
      <c r="M1736" s="132"/>
      <c r="N1736" s="132"/>
      <c r="O1736" s="132"/>
      <c r="P1736" s="132"/>
      <c r="Q1736" s="132"/>
      <c r="R1736" s="132"/>
      <c r="S1736" s="132"/>
      <c r="T1736" s="132"/>
      <c r="U1736" s="132"/>
      <c r="V1736" s="132"/>
      <c r="W1736" s="132"/>
      <c r="X1736" s="132"/>
    </row>
    <row r="1737" spans="1:24" x14ac:dyDescent="0.2">
      <c r="A1737" s="132"/>
      <c r="B1737" s="133"/>
      <c r="C1737" s="76"/>
      <c r="D1737" s="132"/>
      <c r="E1737" s="132"/>
      <c r="F1737" s="132"/>
      <c r="G1737" s="132"/>
      <c r="H1737" s="132"/>
      <c r="I1737" s="132"/>
      <c r="J1737" s="132"/>
      <c r="K1737" s="132"/>
      <c r="L1737" s="132"/>
      <c r="M1737" s="132"/>
      <c r="N1737" s="132"/>
      <c r="O1737" s="132"/>
      <c r="P1737" s="132"/>
      <c r="Q1737" s="132"/>
      <c r="R1737" s="132"/>
      <c r="S1737" s="132"/>
      <c r="T1737" s="132"/>
      <c r="U1737" s="132"/>
      <c r="V1737" s="132"/>
      <c r="W1737" s="132"/>
      <c r="X1737" s="132"/>
    </row>
    <row r="1738" spans="1:24" x14ac:dyDescent="0.2">
      <c r="A1738" s="132"/>
      <c r="B1738" s="133"/>
      <c r="C1738" s="76"/>
      <c r="D1738" s="132"/>
      <c r="E1738" s="132"/>
      <c r="F1738" s="132"/>
      <c r="G1738" s="132"/>
      <c r="H1738" s="132"/>
      <c r="I1738" s="132"/>
      <c r="J1738" s="132"/>
      <c r="K1738" s="132"/>
      <c r="L1738" s="132"/>
      <c r="M1738" s="132"/>
      <c r="N1738" s="132"/>
      <c r="O1738" s="132"/>
      <c r="P1738" s="132"/>
      <c r="Q1738" s="132"/>
      <c r="R1738" s="132"/>
      <c r="S1738" s="132"/>
      <c r="T1738" s="132"/>
      <c r="U1738" s="132"/>
      <c r="V1738" s="132"/>
      <c r="W1738" s="132"/>
      <c r="X1738" s="132"/>
    </row>
    <row r="1739" spans="1:24" x14ac:dyDescent="0.2">
      <c r="A1739" s="132"/>
      <c r="B1739" s="133"/>
      <c r="C1739" s="76"/>
      <c r="D1739" s="132"/>
      <c r="E1739" s="132"/>
      <c r="F1739" s="132"/>
      <c r="G1739" s="132"/>
      <c r="H1739" s="132"/>
      <c r="I1739" s="132"/>
      <c r="J1739" s="132"/>
      <c r="K1739" s="132"/>
      <c r="L1739" s="132"/>
      <c r="M1739" s="132"/>
      <c r="N1739" s="132"/>
      <c r="O1739" s="132"/>
      <c r="P1739" s="132"/>
      <c r="Q1739" s="132"/>
      <c r="R1739" s="132"/>
      <c r="S1739" s="132"/>
      <c r="T1739" s="132"/>
      <c r="U1739" s="132"/>
      <c r="V1739" s="132"/>
      <c r="W1739" s="132"/>
      <c r="X1739" s="132"/>
    </row>
    <row r="1740" spans="1:24" x14ac:dyDescent="0.2">
      <c r="A1740" s="132"/>
      <c r="B1740" s="133"/>
      <c r="C1740" s="76"/>
      <c r="D1740" s="132"/>
      <c r="E1740" s="132"/>
      <c r="F1740" s="132"/>
      <c r="G1740" s="132"/>
      <c r="H1740" s="132"/>
      <c r="I1740" s="132"/>
      <c r="J1740" s="132"/>
      <c r="K1740" s="132"/>
      <c r="L1740" s="132"/>
      <c r="M1740" s="132"/>
      <c r="N1740" s="132"/>
      <c r="O1740" s="132"/>
      <c r="P1740" s="132"/>
      <c r="Q1740" s="132"/>
      <c r="R1740" s="132"/>
      <c r="S1740" s="132"/>
      <c r="T1740" s="132"/>
      <c r="U1740" s="132"/>
      <c r="V1740" s="132"/>
      <c r="W1740" s="132"/>
      <c r="X1740" s="132"/>
    </row>
    <row r="1741" spans="1:24" x14ac:dyDescent="0.2">
      <c r="A1741" s="132"/>
      <c r="B1741" s="133"/>
      <c r="C1741" s="76"/>
      <c r="D1741" s="132"/>
      <c r="E1741" s="132"/>
      <c r="F1741" s="132"/>
      <c r="G1741" s="132"/>
      <c r="H1741" s="132"/>
      <c r="I1741" s="132"/>
      <c r="J1741" s="132"/>
      <c r="K1741" s="132"/>
      <c r="L1741" s="132"/>
      <c r="M1741" s="132"/>
      <c r="N1741" s="132"/>
      <c r="O1741" s="132"/>
      <c r="P1741" s="132"/>
      <c r="Q1741" s="132"/>
      <c r="R1741" s="132"/>
      <c r="S1741" s="132"/>
      <c r="T1741" s="132"/>
      <c r="U1741" s="132"/>
      <c r="V1741" s="132"/>
      <c r="W1741" s="132"/>
      <c r="X1741" s="132"/>
    </row>
    <row r="1742" spans="1:24" x14ac:dyDescent="0.2">
      <c r="A1742" s="132"/>
      <c r="B1742" s="133"/>
      <c r="C1742" s="76"/>
      <c r="D1742" s="132"/>
      <c r="E1742" s="132"/>
      <c r="F1742" s="132"/>
      <c r="G1742" s="132"/>
      <c r="H1742" s="132"/>
      <c r="I1742" s="132"/>
      <c r="J1742" s="132"/>
      <c r="K1742" s="132"/>
      <c r="L1742" s="132"/>
      <c r="M1742" s="132"/>
      <c r="N1742" s="132"/>
      <c r="O1742" s="132"/>
      <c r="P1742" s="132"/>
      <c r="Q1742" s="132"/>
      <c r="R1742" s="132"/>
      <c r="S1742" s="132"/>
      <c r="T1742" s="132"/>
      <c r="U1742" s="132"/>
      <c r="V1742" s="132"/>
      <c r="W1742" s="132"/>
      <c r="X1742" s="132"/>
    </row>
    <row r="1743" spans="1:24" x14ac:dyDescent="0.2">
      <c r="A1743" s="132"/>
      <c r="B1743" s="133"/>
      <c r="C1743" s="76"/>
      <c r="D1743" s="132"/>
      <c r="E1743" s="132"/>
      <c r="F1743" s="132"/>
      <c r="G1743" s="132"/>
      <c r="H1743" s="132"/>
      <c r="I1743" s="132"/>
      <c r="J1743" s="132"/>
      <c r="K1743" s="132"/>
      <c r="L1743" s="132"/>
      <c r="M1743" s="132"/>
      <c r="N1743" s="132"/>
      <c r="O1743" s="132"/>
      <c r="P1743" s="132"/>
      <c r="Q1743" s="132"/>
      <c r="R1743" s="132"/>
      <c r="S1743" s="132"/>
      <c r="T1743" s="132"/>
      <c r="U1743" s="132"/>
      <c r="V1743" s="132"/>
      <c r="W1743" s="132"/>
      <c r="X1743" s="132"/>
    </row>
    <row r="1744" spans="1:24" x14ac:dyDescent="0.2">
      <c r="A1744" s="132"/>
      <c r="B1744" s="133"/>
      <c r="C1744" s="76"/>
      <c r="D1744" s="132"/>
      <c r="E1744" s="132"/>
      <c r="F1744" s="132"/>
      <c r="G1744" s="132"/>
      <c r="H1744" s="132"/>
      <c r="I1744" s="132"/>
      <c r="J1744" s="132"/>
      <c r="K1744" s="132"/>
      <c r="L1744" s="132"/>
      <c r="M1744" s="132"/>
      <c r="N1744" s="132"/>
      <c r="O1744" s="132"/>
      <c r="P1744" s="132"/>
      <c r="Q1744" s="132"/>
      <c r="R1744" s="132"/>
      <c r="S1744" s="132"/>
      <c r="T1744" s="132"/>
      <c r="U1744" s="132"/>
      <c r="V1744" s="132"/>
      <c r="W1744" s="132"/>
      <c r="X1744" s="132"/>
    </row>
    <row r="1745" spans="1:24" x14ac:dyDescent="0.2">
      <c r="A1745" s="132"/>
      <c r="B1745" s="133"/>
      <c r="C1745" s="76"/>
      <c r="D1745" s="132"/>
      <c r="E1745" s="132"/>
      <c r="F1745" s="132"/>
      <c r="G1745" s="132"/>
      <c r="H1745" s="132"/>
      <c r="I1745" s="132"/>
      <c r="J1745" s="132"/>
      <c r="K1745" s="132"/>
      <c r="L1745" s="132"/>
      <c r="M1745" s="132"/>
      <c r="N1745" s="132"/>
      <c r="O1745" s="132"/>
      <c r="P1745" s="132"/>
      <c r="Q1745" s="132"/>
      <c r="R1745" s="132"/>
      <c r="S1745" s="132"/>
      <c r="T1745" s="132"/>
      <c r="U1745" s="132"/>
      <c r="V1745" s="132"/>
      <c r="W1745" s="132"/>
      <c r="X1745" s="132"/>
    </row>
    <row r="1746" spans="1:24" x14ac:dyDescent="0.2">
      <c r="A1746" s="132"/>
      <c r="B1746" s="133"/>
      <c r="C1746" s="76"/>
      <c r="D1746" s="132"/>
      <c r="E1746" s="132"/>
      <c r="F1746" s="132"/>
      <c r="G1746" s="132"/>
      <c r="H1746" s="132"/>
      <c r="I1746" s="132"/>
      <c r="J1746" s="132"/>
      <c r="K1746" s="132"/>
      <c r="L1746" s="132"/>
      <c r="M1746" s="132"/>
      <c r="N1746" s="132"/>
      <c r="O1746" s="132"/>
      <c r="P1746" s="132"/>
      <c r="Q1746" s="132"/>
      <c r="R1746" s="132"/>
      <c r="S1746" s="132"/>
      <c r="T1746" s="132"/>
      <c r="U1746" s="132"/>
      <c r="V1746" s="132"/>
      <c r="W1746" s="132"/>
      <c r="X1746" s="132"/>
    </row>
    <row r="1747" spans="1:24" x14ac:dyDescent="0.2">
      <c r="A1747" s="132"/>
      <c r="B1747" s="133"/>
      <c r="C1747" s="76"/>
      <c r="D1747" s="132"/>
      <c r="E1747" s="132"/>
      <c r="F1747" s="132"/>
      <c r="G1747" s="132"/>
      <c r="H1747" s="132"/>
      <c r="I1747" s="132"/>
      <c r="J1747" s="132"/>
      <c r="K1747" s="132"/>
      <c r="L1747" s="132"/>
      <c r="M1747" s="132"/>
      <c r="N1747" s="132"/>
      <c r="O1747" s="132"/>
      <c r="P1747" s="132"/>
      <c r="Q1747" s="132"/>
      <c r="R1747" s="132"/>
      <c r="S1747" s="132"/>
      <c r="T1747" s="132"/>
      <c r="U1747" s="132"/>
      <c r="V1747" s="132"/>
      <c r="W1747" s="132"/>
      <c r="X1747" s="132"/>
    </row>
    <row r="1748" spans="1:24" x14ac:dyDescent="0.2">
      <c r="A1748" s="132"/>
      <c r="B1748" s="133"/>
      <c r="C1748" s="76"/>
      <c r="D1748" s="132"/>
      <c r="E1748" s="132"/>
      <c r="F1748" s="132"/>
      <c r="G1748" s="132"/>
      <c r="H1748" s="132"/>
      <c r="I1748" s="132"/>
      <c r="J1748" s="132"/>
      <c r="K1748" s="132"/>
      <c r="L1748" s="132"/>
      <c r="M1748" s="132"/>
      <c r="N1748" s="132"/>
      <c r="O1748" s="132"/>
      <c r="P1748" s="132"/>
      <c r="Q1748" s="132"/>
      <c r="R1748" s="132"/>
      <c r="S1748" s="132"/>
      <c r="T1748" s="132"/>
      <c r="U1748" s="132"/>
      <c r="V1748" s="132"/>
      <c r="W1748" s="132"/>
      <c r="X1748" s="132"/>
    </row>
    <row r="1749" spans="1:24" x14ac:dyDescent="0.2">
      <c r="A1749" s="132"/>
      <c r="B1749" s="133"/>
      <c r="C1749" s="76"/>
      <c r="D1749" s="132"/>
      <c r="E1749" s="132"/>
      <c r="F1749" s="132"/>
      <c r="G1749" s="132"/>
      <c r="H1749" s="132"/>
      <c r="I1749" s="132"/>
      <c r="J1749" s="132"/>
      <c r="K1749" s="132"/>
      <c r="L1749" s="132"/>
      <c r="M1749" s="132"/>
      <c r="N1749" s="132"/>
      <c r="O1749" s="132"/>
      <c r="P1749" s="132"/>
      <c r="Q1749" s="132"/>
      <c r="R1749" s="132"/>
      <c r="S1749" s="132"/>
      <c r="T1749" s="132"/>
      <c r="U1749" s="132"/>
      <c r="V1749" s="132"/>
      <c r="W1749" s="132"/>
      <c r="X1749" s="132"/>
    </row>
    <row r="1750" spans="1:24" x14ac:dyDescent="0.2">
      <c r="A1750" s="132"/>
      <c r="B1750" s="133"/>
      <c r="C1750" s="76"/>
      <c r="D1750" s="132"/>
      <c r="E1750" s="132"/>
      <c r="F1750" s="132"/>
      <c r="G1750" s="132"/>
      <c r="H1750" s="132"/>
      <c r="I1750" s="132"/>
      <c r="J1750" s="132"/>
      <c r="K1750" s="132"/>
      <c r="L1750" s="132"/>
      <c r="M1750" s="132"/>
      <c r="N1750" s="132"/>
      <c r="O1750" s="132"/>
      <c r="P1750" s="132"/>
      <c r="Q1750" s="132"/>
      <c r="R1750" s="132"/>
      <c r="S1750" s="132"/>
      <c r="T1750" s="132"/>
      <c r="U1750" s="132"/>
      <c r="V1750" s="132"/>
      <c r="W1750" s="132"/>
      <c r="X1750" s="132"/>
    </row>
    <row r="1751" spans="1:24" x14ac:dyDescent="0.2">
      <c r="A1751" s="132"/>
      <c r="B1751" s="133"/>
      <c r="C1751" s="76"/>
      <c r="D1751" s="132"/>
      <c r="E1751" s="132"/>
      <c r="F1751" s="132"/>
      <c r="G1751" s="132"/>
      <c r="H1751" s="132"/>
      <c r="I1751" s="132"/>
      <c r="J1751" s="132"/>
      <c r="K1751" s="132"/>
      <c r="L1751" s="132"/>
      <c r="M1751" s="132"/>
      <c r="N1751" s="132"/>
      <c r="O1751" s="132"/>
      <c r="P1751" s="132"/>
      <c r="Q1751" s="132"/>
      <c r="R1751" s="132"/>
      <c r="S1751" s="132"/>
      <c r="T1751" s="132"/>
      <c r="U1751" s="132"/>
      <c r="V1751" s="132"/>
      <c r="W1751" s="132"/>
      <c r="X1751" s="132"/>
    </row>
    <row r="1752" spans="1:24" x14ac:dyDescent="0.2">
      <c r="A1752" s="132"/>
      <c r="B1752" s="133"/>
      <c r="C1752" s="76"/>
      <c r="D1752" s="132"/>
      <c r="E1752" s="132"/>
      <c r="F1752" s="132"/>
      <c r="G1752" s="132"/>
      <c r="H1752" s="132"/>
      <c r="I1752" s="132"/>
      <c r="J1752" s="132"/>
      <c r="K1752" s="132"/>
      <c r="L1752" s="132"/>
      <c r="M1752" s="132"/>
      <c r="N1752" s="132"/>
      <c r="O1752" s="132"/>
      <c r="P1752" s="132"/>
      <c r="Q1752" s="132"/>
      <c r="R1752" s="132"/>
      <c r="S1752" s="132"/>
      <c r="T1752" s="132"/>
      <c r="U1752" s="132"/>
      <c r="V1752" s="132"/>
      <c r="W1752" s="132"/>
      <c r="X1752" s="132"/>
    </row>
    <row r="1753" spans="1:24" x14ac:dyDescent="0.2">
      <c r="A1753" s="132"/>
      <c r="B1753" s="133"/>
      <c r="C1753" s="76"/>
      <c r="D1753" s="132"/>
      <c r="E1753" s="132"/>
      <c r="F1753" s="132"/>
      <c r="G1753" s="132"/>
      <c r="H1753" s="132"/>
      <c r="I1753" s="132"/>
      <c r="J1753" s="132"/>
      <c r="K1753" s="132"/>
      <c r="L1753" s="132"/>
      <c r="M1753" s="132"/>
      <c r="N1753" s="132"/>
      <c r="O1753" s="132"/>
      <c r="P1753" s="132"/>
      <c r="Q1753" s="132"/>
      <c r="R1753" s="132"/>
      <c r="S1753" s="132"/>
      <c r="T1753" s="132"/>
      <c r="U1753" s="132"/>
      <c r="V1753" s="132"/>
      <c r="W1753" s="132"/>
      <c r="X1753" s="132"/>
    </row>
    <row r="1754" spans="1:24" x14ac:dyDescent="0.2">
      <c r="A1754" s="132"/>
      <c r="B1754" s="133"/>
      <c r="C1754" s="76"/>
      <c r="D1754" s="132"/>
      <c r="E1754" s="132"/>
      <c r="F1754" s="132"/>
      <c r="G1754" s="132"/>
      <c r="H1754" s="132"/>
      <c r="I1754" s="132"/>
      <c r="J1754" s="132"/>
      <c r="K1754" s="132"/>
      <c r="L1754" s="132"/>
      <c r="M1754" s="132"/>
      <c r="N1754" s="132"/>
      <c r="O1754" s="132"/>
      <c r="P1754" s="132"/>
      <c r="Q1754" s="132"/>
      <c r="R1754" s="132"/>
      <c r="S1754" s="132"/>
      <c r="T1754" s="132"/>
      <c r="U1754" s="132"/>
      <c r="V1754" s="132"/>
      <c r="W1754" s="132"/>
      <c r="X1754" s="132"/>
    </row>
    <row r="1755" spans="1:24" x14ac:dyDescent="0.2">
      <c r="A1755" s="132"/>
      <c r="B1755" s="133"/>
      <c r="C1755" s="76"/>
      <c r="D1755" s="132"/>
      <c r="E1755" s="132"/>
      <c r="F1755" s="132"/>
      <c r="G1755" s="132"/>
      <c r="H1755" s="132"/>
      <c r="I1755" s="132"/>
      <c r="J1755" s="132"/>
      <c r="K1755" s="132"/>
      <c r="L1755" s="132"/>
      <c r="M1755" s="132"/>
      <c r="N1755" s="132"/>
      <c r="O1755" s="132"/>
      <c r="P1755" s="132"/>
      <c r="Q1755" s="132"/>
      <c r="R1755" s="132"/>
      <c r="S1755" s="132"/>
      <c r="T1755" s="132"/>
      <c r="U1755" s="132"/>
      <c r="V1755" s="132"/>
      <c r="W1755" s="132"/>
      <c r="X1755" s="132"/>
    </row>
    <row r="1756" spans="1:24" x14ac:dyDescent="0.2">
      <c r="A1756" s="132"/>
      <c r="B1756" s="133"/>
      <c r="C1756" s="76"/>
      <c r="D1756" s="132"/>
      <c r="E1756" s="132"/>
      <c r="F1756" s="132"/>
      <c r="G1756" s="132"/>
      <c r="H1756" s="132"/>
      <c r="I1756" s="132"/>
      <c r="J1756" s="132"/>
      <c r="K1756" s="132"/>
      <c r="L1756" s="132"/>
      <c r="M1756" s="132"/>
      <c r="N1756" s="132"/>
      <c r="O1756" s="132"/>
      <c r="P1756" s="132"/>
      <c r="Q1756" s="132"/>
      <c r="R1756" s="132"/>
      <c r="S1756" s="132"/>
      <c r="T1756" s="132"/>
      <c r="U1756" s="132"/>
      <c r="V1756" s="132"/>
      <c r="W1756" s="132"/>
      <c r="X1756" s="132"/>
    </row>
    <row r="1757" spans="1:24" x14ac:dyDescent="0.2">
      <c r="A1757" s="132"/>
      <c r="B1757" s="133"/>
      <c r="C1757" s="76"/>
      <c r="D1757" s="132"/>
      <c r="E1757" s="132"/>
      <c r="F1757" s="132"/>
      <c r="G1757" s="132"/>
      <c r="H1757" s="132"/>
      <c r="I1757" s="132"/>
      <c r="J1757" s="132"/>
      <c r="K1757" s="132"/>
      <c r="L1757" s="132"/>
      <c r="M1757" s="132"/>
      <c r="N1757" s="132"/>
      <c r="O1757" s="132"/>
      <c r="P1757" s="132"/>
      <c r="Q1757" s="132"/>
      <c r="R1757" s="132"/>
      <c r="S1757" s="132"/>
      <c r="T1757" s="132"/>
      <c r="U1757" s="132"/>
      <c r="V1757" s="132"/>
      <c r="W1757" s="132"/>
      <c r="X1757" s="132"/>
    </row>
    <row r="1758" spans="1:24" x14ac:dyDescent="0.2">
      <c r="A1758" s="132"/>
      <c r="B1758" s="133"/>
      <c r="C1758" s="76"/>
      <c r="D1758" s="132"/>
      <c r="E1758" s="132"/>
      <c r="F1758" s="132"/>
      <c r="G1758" s="132"/>
      <c r="H1758" s="132"/>
      <c r="I1758" s="132"/>
      <c r="J1758" s="132"/>
      <c r="K1758" s="132"/>
      <c r="L1758" s="132"/>
      <c r="M1758" s="132"/>
      <c r="N1758" s="132"/>
      <c r="O1758" s="132"/>
      <c r="P1758" s="132"/>
      <c r="Q1758" s="132"/>
      <c r="R1758" s="132"/>
      <c r="S1758" s="132"/>
      <c r="T1758" s="132"/>
      <c r="U1758" s="132"/>
      <c r="V1758" s="132"/>
      <c r="W1758" s="132"/>
      <c r="X1758" s="132"/>
    </row>
    <row r="1759" spans="1:24" x14ac:dyDescent="0.2">
      <c r="A1759" s="132"/>
      <c r="B1759" s="133"/>
      <c r="C1759" s="76"/>
      <c r="D1759" s="132"/>
      <c r="E1759" s="132"/>
      <c r="F1759" s="132"/>
      <c r="G1759" s="132"/>
      <c r="H1759" s="132"/>
      <c r="I1759" s="132"/>
      <c r="J1759" s="132"/>
      <c r="K1759" s="132"/>
      <c r="L1759" s="132"/>
      <c r="M1759" s="132"/>
      <c r="N1759" s="132"/>
      <c r="O1759" s="132"/>
      <c r="P1759" s="132"/>
      <c r="Q1759" s="132"/>
      <c r="R1759" s="132"/>
      <c r="S1759" s="132"/>
      <c r="T1759" s="132"/>
      <c r="U1759" s="132"/>
      <c r="V1759" s="132"/>
      <c r="W1759" s="132"/>
      <c r="X1759" s="132"/>
    </row>
    <row r="1760" spans="1:24" x14ac:dyDescent="0.2">
      <c r="A1760" s="132"/>
      <c r="B1760" s="133"/>
      <c r="C1760" s="76"/>
      <c r="D1760" s="132"/>
      <c r="E1760" s="132"/>
      <c r="F1760" s="132"/>
      <c r="G1760" s="132"/>
      <c r="H1760" s="132"/>
      <c r="I1760" s="132"/>
      <c r="J1760" s="132"/>
      <c r="K1760" s="132"/>
      <c r="L1760" s="132"/>
      <c r="M1760" s="132"/>
      <c r="N1760" s="132"/>
      <c r="O1760" s="132"/>
      <c r="P1760" s="132"/>
      <c r="Q1760" s="132"/>
      <c r="R1760" s="132"/>
      <c r="S1760" s="132"/>
      <c r="T1760" s="132"/>
      <c r="U1760" s="132"/>
      <c r="V1760" s="132"/>
      <c r="W1760" s="132"/>
      <c r="X1760" s="132"/>
    </row>
    <row r="1761" spans="1:24" x14ac:dyDescent="0.2">
      <c r="A1761" s="132"/>
      <c r="B1761" s="133"/>
      <c r="C1761" s="76"/>
      <c r="D1761" s="132"/>
      <c r="E1761" s="132"/>
      <c r="F1761" s="132"/>
      <c r="G1761" s="132"/>
      <c r="H1761" s="132"/>
      <c r="I1761" s="132"/>
      <c r="J1761" s="132"/>
      <c r="K1761" s="132"/>
      <c r="L1761" s="132"/>
      <c r="M1761" s="132"/>
      <c r="N1761" s="132"/>
      <c r="O1761" s="132"/>
      <c r="P1761" s="132"/>
      <c r="Q1761" s="132"/>
      <c r="R1761" s="132"/>
      <c r="S1761" s="132"/>
      <c r="T1761" s="132"/>
      <c r="U1761" s="132"/>
      <c r="V1761" s="132"/>
      <c r="W1761" s="132"/>
      <c r="X1761" s="132"/>
    </row>
    <row r="1762" spans="1:24" x14ac:dyDescent="0.2">
      <c r="A1762" s="132"/>
      <c r="B1762" s="133"/>
      <c r="C1762" s="76"/>
      <c r="D1762" s="132"/>
      <c r="E1762" s="132"/>
      <c r="F1762" s="132"/>
      <c r="G1762" s="132"/>
      <c r="H1762" s="132"/>
      <c r="I1762" s="132"/>
      <c r="J1762" s="132"/>
      <c r="K1762" s="132"/>
      <c r="L1762" s="132"/>
      <c r="M1762" s="132"/>
      <c r="N1762" s="132"/>
      <c r="O1762" s="132"/>
      <c r="P1762" s="132"/>
      <c r="Q1762" s="132"/>
      <c r="R1762" s="132"/>
      <c r="S1762" s="132"/>
      <c r="T1762" s="132"/>
      <c r="U1762" s="132"/>
      <c r="V1762" s="132"/>
      <c r="W1762" s="132"/>
      <c r="X1762" s="132"/>
    </row>
    <row r="1763" spans="1:24" x14ac:dyDescent="0.2">
      <c r="A1763" s="132"/>
      <c r="B1763" s="133"/>
      <c r="C1763" s="76"/>
      <c r="D1763" s="132"/>
      <c r="E1763" s="132"/>
      <c r="F1763" s="132"/>
      <c r="G1763" s="132"/>
      <c r="H1763" s="132"/>
      <c r="I1763" s="132"/>
      <c r="J1763" s="132"/>
      <c r="K1763" s="132"/>
      <c r="L1763" s="132"/>
      <c r="M1763" s="132"/>
      <c r="N1763" s="132"/>
      <c r="O1763" s="132"/>
      <c r="P1763" s="132"/>
      <c r="Q1763" s="132"/>
      <c r="R1763" s="132"/>
      <c r="S1763" s="132"/>
      <c r="T1763" s="132"/>
      <c r="U1763" s="132"/>
      <c r="V1763" s="132"/>
      <c r="W1763" s="132"/>
      <c r="X1763" s="132"/>
    </row>
    <row r="1764" spans="1:24" x14ac:dyDescent="0.2">
      <c r="A1764" s="132"/>
      <c r="B1764" s="133"/>
      <c r="C1764" s="76"/>
      <c r="D1764" s="132"/>
      <c r="E1764" s="132"/>
      <c r="F1764" s="132"/>
      <c r="G1764" s="132"/>
      <c r="H1764" s="132"/>
      <c r="I1764" s="132"/>
      <c r="J1764" s="132"/>
      <c r="K1764" s="132"/>
      <c r="L1764" s="132"/>
      <c r="M1764" s="132"/>
      <c r="N1764" s="132"/>
      <c r="O1764" s="132"/>
      <c r="P1764" s="132"/>
      <c r="Q1764" s="132"/>
      <c r="R1764" s="132"/>
      <c r="S1764" s="132"/>
      <c r="T1764" s="132"/>
      <c r="U1764" s="132"/>
      <c r="V1764" s="132"/>
      <c r="W1764" s="132"/>
      <c r="X1764" s="132"/>
    </row>
    <row r="1765" spans="1:24" x14ac:dyDescent="0.2">
      <c r="A1765" s="132"/>
      <c r="B1765" s="133"/>
      <c r="C1765" s="76"/>
      <c r="D1765" s="132"/>
      <c r="E1765" s="132"/>
      <c r="F1765" s="132"/>
      <c r="G1765" s="132"/>
      <c r="H1765" s="132"/>
      <c r="I1765" s="132"/>
      <c r="J1765" s="132"/>
      <c r="K1765" s="132"/>
      <c r="L1765" s="132"/>
      <c r="M1765" s="132"/>
      <c r="N1765" s="132"/>
      <c r="O1765" s="132"/>
      <c r="P1765" s="132"/>
      <c r="Q1765" s="132"/>
      <c r="R1765" s="132"/>
      <c r="S1765" s="132"/>
      <c r="T1765" s="132"/>
      <c r="U1765" s="132"/>
      <c r="V1765" s="132"/>
      <c r="W1765" s="132"/>
      <c r="X1765" s="132"/>
    </row>
    <row r="1766" spans="1:24" x14ac:dyDescent="0.2">
      <c r="A1766" s="132"/>
      <c r="B1766" s="133"/>
      <c r="C1766" s="76"/>
      <c r="D1766" s="132"/>
      <c r="E1766" s="132"/>
      <c r="F1766" s="132"/>
      <c r="G1766" s="132"/>
      <c r="H1766" s="132"/>
      <c r="I1766" s="132"/>
      <c r="J1766" s="132"/>
      <c r="K1766" s="132"/>
      <c r="L1766" s="132"/>
      <c r="M1766" s="132"/>
      <c r="N1766" s="132"/>
      <c r="O1766" s="132"/>
      <c r="P1766" s="132"/>
      <c r="Q1766" s="132"/>
      <c r="R1766" s="132"/>
      <c r="S1766" s="132"/>
      <c r="T1766" s="132"/>
      <c r="U1766" s="132"/>
      <c r="V1766" s="132"/>
      <c r="W1766" s="132"/>
      <c r="X1766" s="132"/>
    </row>
    <row r="1767" spans="1:24" x14ac:dyDescent="0.2">
      <c r="A1767" s="132"/>
      <c r="B1767" s="133"/>
      <c r="C1767" s="76"/>
      <c r="D1767" s="132"/>
      <c r="E1767" s="132"/>
      <c r="F1767" s="132"/>
      <c r="G1767" s="132"/>
      <c r="H1767" s="132"/>
      <c r="I1767" s="132"/>
      <c r="J1767" s="132"/>
      <c r="K1767" s="132"/>
      <c r="L1767" s="132"/>
      <c r="M1767" s="132"/>
      <c r="N1767" s="132"/>
      <c r="O1767" s="132"/>
      <c r="P1767" s="132"/>
      <c r="Q1767" s="132"/>
      <c r="R1767" s="132"/>
      <c r="S1767" s="132"/>
      <c r="T1767" s="132"/>
      <c r="U1767" s="132"/>
      <c r="V1767" s="132"/>
      <c r="W1767" s="132"/>
      <c r="X1767" s="132"/>
    </row>
    <row r="1768" spans="1:24" x14ac:dyDescent="0.2">
      <c r="A1768" s="132"/>
      <c r="B1768" s="133"/>
      <c r="C1768" s="76"/>
      <c r="D1768" s="132"/>
      <c r="E1768" s="132"/>
      <c r="F1768" s="132"/>
      <c r="G1768" s="132"/>
      <c r="H1768" s="132"/>
      <c r="I1768" s="132"/>
      <c r="J1768" s="132"/>
      <c r="K1768" s="132"/>
      <c r="L1768" s="132"/>
      <c r="M1768" s="132"/>
      <c r="N1768" s="132"/>
      <c r="O1768" s="132"/>
      <c r="P1768" s="132"/>
      <c r="Q1768" s="132"/>
      <c r="R1768" s="132"/>
      <c r="S1768" s="132"/>
      <c r="T1768" s="132"/>
      <c r="U1768" s="132"/>
      <c r="V1768" s="132"/>
      <c r="W1768" s="132"/>
      <c r="X1768" s="132"/>
    </row>
    <row r="1769" spans="1:24" x14ac:dyDescent="0.2">
      <c r="A1769" s="132"/>
      <c r="B1769" s="133"/>
      <c r="C1769" s="76"/>
      <c r="D1769" s="132"/>
      <c r="E1769" s="132"/>
      <c r="F1769" s="132"/>
      <c r="G1769" s="132"/>
      <c r="H1769" s="132"/>
      <c r="I1769" s="132"/>
      <c r="J1769" s="132"/>
      <c r="K1769" s="132"/>
      <c r="L1769" s="132"/>
      <c r="M1769" s="132"/>
      <c r="N1769" s="132"/>
      <c r="O1769" s="132"/>
      <c r="P1769" s="132"/>
      <c r="Q1769" s="132"/>
      <c r="R1769" s="132"/>
      <c r="S1769" s="132"/>
      <c r="T1769" s="132"/>
      <c r="U1769" s="132"/>
      <c r="V1769" s="132"/>
      <c r="W1769" s="132"/>
      <c r="X1769" s="132"/>
    </row>
    <row r="1770" spans="1:24" x14ac:dyDescent="0.2">
      <c r="A1770" s="132"/>
      <c r="B1770" s="133"/>
      <c r="C1770" s="76"/>
      <c r="D1770" s="132"/>
      <c r="E1770" s="132"/>
      <c r="F1770" s="132"/>
      <c r="G1770" s="132"/>
      <c r="H1770" s="132"/>
      <c r="I1770" s="132"/>
      <c r="J1770" s="132"/>
      <c r="K1770" s="132"/>
      <c r="L1770" s="132"/>
      <c r="M1770" s="132"/>
      <c r="N1770" s="132"/>
      <c r="O1770" s="132"/>
      <c r="P1770" s="132"/>
      <c r="Q1770" s="132"/>
      <c r="R1770" s="132"/>
      <c r="S1770" s="132"/>
      <c r="T1770" s="132"/>
      <c r="U1770" s="132"/>
      <c r="V1770" s="132"/>
      <c r="W1770" s="132"/>
      <c r="X1770" s="132"/>
    </row>
    <row r="1771" spans="1:24" x14ac:dyDescent="0.2">
      <c r="A1771" s="132"/>
      <c r="B1771" s="133"/>
      <c r="C1771" s="76"/>
      <c r="D1771" s="132"/>
      <c r="E1771" s="132"/>
      <c r="F1771" s="132"/>
      <c r="G1771" s="132"/>
      <c r="H1771" s="132"/>
      <c r="I1771" s="132"/>
      <c r="J1771" s="132"/>
      <c r="K1771" s="132"/>
      <c r="L1771" s="132"/>
      <c r="M1771" s="132"/>
      <c r="N1771" s="132"/>
      <c r="O1771" s="132"/>
      <c r="P1771" s="132"/>
      <c r="Q1771" s="132"/>
      <c r="R1771" s="132"/>
      <c r="S1771" s="132"/>
      <c r="T1771" s="132"/>
      <c r="U1771" s="132"/>
      <c r="V1771" s="132"/>
      <c r="W1771" s="132"/>
      <c r="X1771" s="132"/>
    </row>
    <row r="1772" spans="1:24" x14ac:dyDescent="0.2">
      <c r="A1772" s="132"/>
      <c r="B1772" s="133"/>
      <c r="C1772" s="76"/>
      <c r="D1772" s="132"/>
      <c r="E1772" s="132"/>
      <c r="F1772" s="132"/>
      <c r="G1772" s="132"/>
      <c r="H1772" s="132"/>
      <c r="I1772" s="132"/>
      <c r="J1772" s="132"/>
      <c r="K1772" s="132"/>
      <c r="L1772" s="132"/>
      <c r="M1772" s="132"/>
      <c r="N1772" s="132"/>
      <c r="O1772" s="132"/>
      <c r="P1772" s="132"/>
      <c r="Q1772" s="132"/>
      <c r="R1772" s="132"/>
      <c r="S1772" s="132"/>
      <c r="T1772" s="132"/>
      <c r="U1772" s="132"/>
      <c r="V1772" s="132"/>
      <c r="W1772" s="132"/>
      <c r="X1772" s="132"/>
    </row>
    <row r="1773" spans="1:24" x14ac:dyDescent="0.2">
      <c r="A1773" s="132"/>
      <c r="B1773" s="133"/>
      <c r="C1773" s="76"/>
      <c r="D1773" s="132"/>
      <c r="E1773" s="132"/>
      <c r="F1773" s="132"/>
      <c r="G1773" s="132"/>
      <c r="H1773" s="132"/>
      <c r="I1773" s="132"/>
      <c r="J1773" s="132"/>
      <c r="K1773" s="132"/>
      <c r="L1773" s="132"/>
      <c r="M1773" s="132"/>
      <c r="N1773" s="132"/>
      <c r="O1773" s="132"/>
      <c r="P1773" s="132"/>
      <c r="Q1773" s="132"/>
      <c r="R1773" s="132"/>
      <c r="S1773" s="132"/>
      <c r="T1773" s="132"/>
      <c r="U1773" s="132"/>
      <c r="V1773" s="132"/>
      <c r="W1773" s="132"/>
      <c r="X1773" s="132"/>
    </row>
    <row r="1774" spans="1:24" x14ac:dyDescent="0.2">
      <c r="A1774" s="132"/>
      <c r="B1774" s="133"/>
      <c r="C1774" s="76"/>
      <c r="D1774" s="132"/>
      <c r="E1774" s="132"/>
      <c r="F1774" s="132"/>
      <c r="G1774" s="132"/>
      <c r="H1774" s="132"/>
      <c r="I1774" s="132"/>
      <c r="J1774" s="132"/>
      <c r="K1774" s="132"/>
      <c r="L1774" s="132"/>
      <c r="M1774" s="132"/>
      <c r="N1774" s="132"/>
      <c r="O1774" s="132"/>
      <c r="P1774" s="132"/>
      <c r="Q1774" s="132"/>
      <c r="R1774" s="132"/>
      <c r="S1774" s="132"/>
      <c r="T1774" s="132"/>
      <c r="U1774" s="132"/>
      <c r="V1774" s="132"/>
      <c r="W1774" s="132"/>
      <c r="X1774" s="132"/>
    </row>
    <row r="1775" spans="1:24" x14ac:dyDescent="0.2">
      <c r="A1775" s="132"/>
      <c r="B1775" s="133"/>
      <c r="C1775" s="76"/>
      <c r="D1775" s="132"/>
      <c r="E1775" s="132"/>
      <c r="F1775" s="132"/>
      <c r="G1775" s="132"/>
      <c r="H1775" s="132"/>
      <c r="I1775" s="132"/>
      <c r="J1775" s="132"/>
      <c r="K1775" s="132"/>
      <c r="L1775" s="132"/>
      <c r="M1775" s="132"/>
      <c r="N1775" s="132"/>
      <c r="O1775" s="132"/>
      <c r="P1775" s="132"/>
      <c r="Q1775" s="132"/>
      <c r="R1775" s="132"/>
      <c r="S1775" s="132"/>
      <c r="T1775" s="132"/>
      <c r="U1775" s="132"/>
      <c r="V1775" s="132"/>
      <c r="W1775" s="132"/>
      <c r="X1775" s="132"/>
    </row>
    <row r="1776" spans="1:24" x14ac:dyDescent="0.2">
      <c r="A1776" s="132"/>
      <c r="B1776" s="133"/>
      <c r="C1776" s="76"/>
      <c r="D1776" s="132"/>
      <c r="E1776" s="132"/>
      <c r="F1776" s="132"/>
      <c r="G1776" s="132"/>
      <c r="H1776" s="132"/>
      <c r="I1776" s="132"/>
      <c r="J1776" s="132"/>
      <c r="K1776" s="132"/>
      <c r="L1776" s="132"/>
      <c r="M1776" s="132"/>
      <c r="N1776" s="132"/>
      <c r="O1776" s="132"/>
      <c r="P1776" s="132"/>
      <c r="Q1776" s="132"/>
      <c r="R1776" s="132"/>
      <c r="S1776" s="132"/>
      <c r="T1776" s="132"/>
      <c r="U1776" s="132"/>
      <c r="V1776" s="132"/>
      <c r="W1776" s="132"/>
      <c r="X1776" s="132"/>
    </row>
    <row r="1777" spans="1:24" x14ac:dyDescent="0.2">
      <c r="A1777" s="132"/>
      <c r="B1777" s="133"/>
      <c r="C1777" s="76"/>
      <c r="D1777" s="132"/>
      <c r="E1777" s="132"/>
      <c r="F1777" s="132"/>
      <c r="G1777" s="132"/>
      <c r="H1777" s="132"/>
      <c r="I1777" s="132"/>
      <c r="J1777" s="132"/>
      <c r="K1777" s="132"/>
      <c r="L1777" s="132"/>
      <c r="M1777" s="132"/>
      <c r="N1777" s="132"/>
      <c r="O1777" s="132"/>
      <c r="P1777" s="132"/>
      <c r="Q1777" s="132"/>
      <c r="R1777" s="132"/>
      <c r="S1777" s="132"/>
      <c r="T1777" s="132"/>
      <c r="U1777" s="132"/>
      <c r="V1777" s="132"/>
      <c r="W1777" s="132"/>
      <c r="X1777" s="132"/>
    </row>
    <row r="1778" spans="1:24" x14ac:dyDescent="0.2">
      <c r="A1778" s="132"/>
      <c r="B1778" s="133"/>
      <c r="C1778" s="76"/>
      <c r="D1778" s="132"/>
      <c r="E1778" s="132"/>
      <c r="F1778" s="132"/>
      <c r="G1778" s="132"/>
      <c r="H1778" s="132"/>
      <c r="I1778" s="132"/>
      <c r="J1778" s="132"/>
      <c r="K1778" s="132"/>
      <c r="L1778" s="132"/>
      <c r="M1778" s="132"/>
      <c r="N1778" s="132"/>
      <c r="O1778" s="132"/>
      <c r="P1778" s="132"/>
      <c r="Q1778" s="132"/>
      <c r="R1778" s="132"/>
      <c r="S1778" s="132"/>
      <c r="T1778" s="132"/>
      <c r="U1778" s="132"/>
      <c r="V1778" s="132"/>
      <c r="W1778" s="132"/>
      <c r="X1778" s="132"/>
    </row>
    <row r="1779" spans="1:24" x14ac:dyDescent="0.2">
      <c r="A1779" s="132"/>
      <c r="B1779" s="133"/>
      <c r="C1779" s="76"/>
      <c r="D1779" s="132"/>
      <c r="E1779" s="132"/>
      <c r="F1779" s="132"/>
      <c r="G1779" s="132"/>
      <c r="H1779" s="132"/>
      <c r="I1779" s="132"/>
      <c r="J1779" s="132"/>
      <c r="K1779" s="132"/>
      <c r="L1779" s="132"/>
      <c r="M1779" s="132"/>
      <c r="N1779" s="132"/>
      <c r="O1779" s="132"/>
      <c r="P1779" s="132"/>
      <c r="Q1779" s="132"/>
      <c r="R1779" s="132"/>
      <c r="S1779" s="132"/>
      <c r="T1779" s="132"/>
      <c r="U1779" s="132"/>
      <c r="V1779" s="132"/>
      <c r="W1779" s="132"/>
      <c r="X1779" s="132"/>
    </row>
    <row r="1780" spans="1:24" x14ac:dyDescent="0.2">
      <c r="A1780" s="132"/>
      <c r="B1780" s="133"/>
      <c r="C1780" s="76"/>
      <c r="D1780" s="132"/>
      <c r="E1780" s="132"/>
      <c r="F1780" s="132"/>
      <c r="G1780" s="132"/>
      <c r="H1780" s="132"/>
      <c r="I1780" s="132"/>
      <c r="J1780" s="132"/>
      <c r="K1780" s="132"/>
      <c r="L1780" s="132"/>
      <c r="M1780" s="132"/>
      <c r="N1780" s="132"/>
      <c r="O1780" s="132"/>
      <c r="P1780" s="132"/>
      <c r="Q1780" s="132"/>
      <c r="R1780" s="132"/>
      <c r="S1780" s="132"/>
      <c r="T1780" s="132"/>
      <c r="U1780" s="132"/>
      <c r="V1780" s="132"/>
      <c r="W1780" s="132"/>
      <c r="X1780" s="132"/>
    </row>
    <row r="1781" spans="1:24" x14ac:dyDescent="0.2">
      <c r="A1781" s="132"/>
      <c r="B1781" s="133"/>
      <c r="C1781" s="76"/>
      <c r="D1781" s="132"/>
      <c r="E1781" s="132"/>
      <c r="F1781" s="132"/>
      <c r="G1781" s="132"/>
      <c r="H1781" s="132"/>
      <c r="I1781" s="132"/>
      <c r="J1781" s="132"/>
      <c r="K1781" s="132"/>
      <c r="L1781" s="132"/>
      <c r="M1781" s="132"/>
      <c r="N1781" s="132"/>
      <c r="O1781" s="132"/>
      <c r="P1781" s="132"/>
      <c r="Q1781" s="132"/>
      <c r="R1781" s="132"/>
      <c r="S1781" s="132"/>
      <c r="T1781" s="132"/>
      <c r="U1781" s="132"/>
      <c r="V1781" s="132"/>
      <c r="W1781" s="132"/>
      <c r="X1781" s="132"/>
    </row>
    <row r="1782" spans="1:24" x14ac:dyDescent="0.2">
      <c r="A1782" s="132"/>
      <c r="B1782" s="133"/>
      <c r="C1782" s="76"/>
      <c r="D1782" s="132"/>
      <c r="E1782" s="132"/>
      <c r="F1782" s="132"/>
      <c r="G1782" s="132"/>
      <c r="H1782" s="132"/>
      <c r="I1782" s="132"/>
      <c r="J1782" s="132"/>
      <c r="K1782" s="132"/>
      <c r="L1782" s="132"/>
      <c r="M1782" s="132"/>
      <c r="N1782" s="132"/>
      <c r="O1782" s="132"/>
      <c r="P1782" s="132"/>
      <c r="Q1782" s="132"/>
      <c r="R1782" s="132"/>
      <c r="S1782" s="132"/>
      <c r="T1782" s="132"/>
      <c r="U1782" s="132"/>
      <c r="V1782" s="132"/>
      <c r="W1782" s="132"/>
      <c r="X1782" s="132"/>
    </row>
    <row r="1783" spans="1:24" x14ac:dyDescent="0.2">
      <c r="A1783" s="132"/>
      <c r="B1783" s="133"/>
      <c r="C1783" s="76"/>
      <c r="D1783" s="132"/>
      <c r="E1783" s="132"/>
      <c r="F1783" s="132"/>
      <c r="G1783" s="132"/>
      <c r="H1783" s="132"/>
      <c r="I1783" s="132"/>
      <c r="J1783" s="132"/>
      <c r="K1783" s="132"/>
      <c r="L1783" s="132"/>
      <c r="M1783" s="132"/>
      <c r="N1783" s="132"/>
      <c r="O1783" s="132"/>
      <c r="P1783" s="132"/>
      <c r="Q1783" s="132"/>
      <c r="R1783" s="132"/>
      <c r="S1783" s="132"/>
      <c r="T1783" s="132"/>
      <c r="U1783" s="132"/>
      <c r="V1783" s="132"/>
      <c r="W1783" s="132"/>
      <c r="X1783" s="132"/>
    </row>
    <row r="1784" spans="1:24" x14ac:dyDescent="0.2">
      <c r="A1784" s="132"/>
      <c r="B1784" s="133"/>
      <c r="C1784" s="76"/>
      <c r="D1784" s="132"/>
      <c r="E1784" s="132"/>
      <c r="F1784" s="132"/>
      <c r="G1784" s="132"/>
      <c r="H1784" s="132"/>
      <c r="I1784" s="132"/>
      <c r="J1784" s="132"/>
      <c r="K1784" s="132"/>
      <c r="L1784" s="132"/>
      <c r="M1784" s="132"/>
      <c r="N1784" s="132"/>
      <c r="O1784" s="132"/>
      <c r="P1784" s="132"/>
      <c r="Q1784" s="132"/>
      <c r="R1784" s="132"/>
      <c r="S1784" s="132"/>
      <c r="T1784" s="132"/>
      <c r="U1784" s="132"/>
      <c r="V1784" s="132"/>
      <c r="W1784" s="132"/>
      <c r="X1784" s="132"/>
    </row>
    <row r="1785" spans="1:24" x14ac:dyDescent="0.2">
      <c r="A1785" s="132"/>
      <c r="B1785" s="133"/>
      <c r="C1785" s="76"/>
      <c r="D1785" s="132"/>
      <c r="E1785" s="132"/>
      <c r="F1785" s="132"/>
      <c r="G1785" s="132"/>
      <c r="H1785" s="132"/>
      <c r="I1785" s="132"/>
      <c r="J1785" s="132"/>
      <c r="K1785" s="132"/>
      <c r="L1785" s="132"/>
      <c r="M1785" s="132"/>
      <c r="N1785" s="132"/>
      <c r="O1785" s="132"/>
      <c r="P1785" s="132"/>
      <c r="Q1785" s="132"/>
      <c r="R1785" s="132"/>
      <c r="S1785" s="132"/>
      <c r="T1785" s="132"/>
      <c r="U1785" s="132"/>
      <c r="V1785" s="132"/>
      <c r="W1785" s="132"/>
      <c r="X1785" s="132"/>
    </row>
    <row r="1786" spans="1:24" x14ac:dyDescent="0.2">
      <c r="A1786" s="132"/>
      <c r="B1786" s="133"/>
      <c r="C1786" s="76"/>
      <c r="D1786" s="132"/>
      <c r="E1786" s="132"/>
      <c r="F1786" s="132"/>
      <c r="G1786" s="132"/>
      <c r="H1786" s="132"/>
      <c r="I1786" s="132"/>
      <c r="J1786" s="132"/>
      <c r="K1786" s="132"/>
      <c r="L1786" s="132"/>
      <c r="M1786" s="132"/>
      <c r="N1786" s="132"/>
      <c r="O1786" s="132"/>
      <c r="P1786" s="132"/>
      <c r="Q1786" s="132"/>
      <c r="R1786" s="132"/>
      <c r="S1786" s="132"/>
      <c r="T1786" s="132"/>
      <c r="U1786" s="132"/>
      <c r="V1786" s="132"/>
      <c r="W1786" s="132"/>
      <c r="X1786" s="132"/>
    </row>
    <row r="1787" spans="1:24" x14ac:dyDescent="0.2">
      <c r="A1787" s="132"/>
      <c r="B1787" s="133"/>
      <c r="C1787" s="76"/>
      <c r="D1787" s="132"/>
      <c r="E1787" s="132"/>
      <c r="F1787" s="132"/>
      <c r="G1787" s="132"/>
      <c r="H1787" s="132"/>
      <c r="I1787" s="132"/>
      <c r="J1787" s="132"/>
      <c r="K1787" s="132"/>
      <c r="L1787" s="132"/>
      <c r="M1787" s="132"/>
      <c r="N1787" s="132"/>
      <c r="O1787" s="132"/>
      <c r="P1787" s="132"/>
      <c r="Q1787" s="132"/>
      <c r="R1787" s="132"/>
      <c r="S1787" s="132"/>
      <c r="T1787" s="132"/>
      <c r="U1787" s="132"/>
      <c r="V1787" s="132"/>
      <c r="W1787" s="132"/>
      <c r="X1787" s="132"/>
    </row>
    <row r="1788" spans="1:24" x14ac:dyDescent="0.2">
      <c r="A1788" s="132"/>
      <c r="B1788" s="133"/>
      <c r="C1788" s="76"/>
      <c r="D1788" s="132"/>
      <c r="E1788" s="132"/>
      <c r="F1788" s="132"/>
      <c r="G1788" s="132"/>
      <c r="H1788" s="132"/>
      <c r="I1788" s="132"/>
      <c r="J1788" s="132"/>
      <c r="K1788" s="132"/>
      <c r="L1788" s="132"/>
      <c r="M1788" s="132"/>
      <c r="N1788" s="132"/>
      <c r="O1788" s="132"/>
      <c r="P1788" s="132"/>
      <c r="Q1788" s="132"/>
      <c r="R1788" s="132"/>
      <c r="S1788" s="132"/>
      <c r="T1788" s="132"/>
      <c r="U1788" s="132"/>
      <c r="V1788" s="132"/>
      <c r="W1788" s="132"/>
      <c r="X1788" s="132"/>
    </row>
    <row r="1789" spans="1:24" x14ac:dyDescent="0.2">
      <c r="A1789" s="132"/>
      <c r="B1789" s="133"/>
      <c r="C1789" s="76"/>
      <c r="D1789" s="132"/>
      <c r="E1789" s="132"/>
      <c r="F1789" s="132"/>
      <c r="G1789" s="132"/>
      <c r="H1789" s="132"/>
      <c r="I1789" s="132"/>
      <c r="J1789" s="132"/>
      <c r="K1789" s="132"/>
      <c r="L1789" s="132"/>
      <c r="M1789" s="132"/>
      <c r="N1789" s="132"/>
      <c r="O1789" s="132"/>
      <c r="P1789" s="132"/>
      <c r="Q1789" s="132"/>
      <c r="R1789" s="132"/>
      <c r="S1789" s="132"/>
      <c r="T1789" s="132"/>
      <c r="U1789" s="132"/>
      <c r="V1789" s="132"/>
      <c r="W1789" s="132"/>
      <c r="X1789" s="132"/>
    </row>
    <row r="1790" spans="1:24" x14ac:dyDescent="0.2">
      <c r="A1790" s="132"/>
      <c r="B1790" s="133"/>
      <c r="C1790" s="76"/>
      <c r="D1790" s="132"/>
      <c r="E1790" s="132"/>
      <c r="F1790" s="132"/>
      <c r="G1790" s="132"/>
      <c r="H1790" s="132"/>
      <c r="I1790" s="132"/>
      <c r="J1790" s="132"/>
      <c r="K1790" s="132"/>
      <c r="L1790" s="132"/>
      <c r="M1790" s="132"/>
      <c r="N1790" s="132"/>
      <c r="O1790" s="132"/>
      <c r="P1790" s="132"/>
      <c r="Q1790" s="132"/>
      <c r="R1790" s="132"/>
      <c r="S1790" s="132"/>
      <c r="T1790" s="132"/>
      <c r="U1790" s="132"/>
      <c r="V1790" s="132"/>
      <c r="W1790" s="132"/>
      <c r="X1790" s="132"/>
    </row>
    <row r="1791" spans="1:24" x14ac:dyDescent="0.2">
      <c r="A1791" s="132"/>
      <c r="B1791" s="133"/>
      <c r="C1791" s="76"/>
      <c r="D1791" s="132"/>
      <c r="E1791" s="132"/>
      <c r="F1791" s="132"/>
      <c r="G1791" s="132"/>
      <c r="H1791" s="132"/>
      <c r="I1791" s="132"/>
      <c r="J1791" s="132"/>
      <c r="K1791" s="132"/>
      <c r="L1791" s="132"/>
      <c r="M1791" s="132"/>
      <c r="N1791" s="132"/>
      <c r="O1791" s="132"/>
      <c r="P1791" s="132"/>
      <c r="Q1791" s="132"/>
      <c r="R1791" s="132"/>
      <c r="S1791" s="132"/>
      <c r="T1791" s="132"/>
      <c r="U1791" s="132"/>
      <c r="V1791" s="132"/>
      <c r="W1791" s="132"/>
      <c r="X1791" s="132"/>
    </row>
    <row r="1792" spans="1:24" x14ac:dyDescent="0.2">
      <c r="A1792" s="132"/>
      <c r="B1792" s="133"/>
      <c r="C1792" s="76"/>
      <c r="D1792" s="132"/>
      <c r="E1792" s="132"/>
      <c r="F1792" s="132"/>
      <c r="G1792" s="132"/>
      <c r="H1792" s="132"/>
      <c r="I1792" s="132"/>
      <c r="J1792" s="132"/>
      <c r="K1792" s="132"/>
      <c r="L1792" s="132"/>
      <c r="M1792" s="132"/>
      <c r="N1792" s="132"/>
      <c r="O1792" s="132"/>
      <c r="P1792" s="132"/>
      <c r="Q1792" s="132"/>
      <c r="R1792" s="132"/>
      <c r="S1792" s="132"/>
      <c r="T1792" s="132"/>
      <c r="U1792" s="132"/>
      <c r="V1792" s="132"/>
      <c r="W1792" s="132"/>
      <c r="X1792" s="132"/>
    </row>
    <row r="1793" spans="1:24" x14ac:dyDescent="0.2">
      <c r="A1793" s="132"/>
      <c r="B1793" s="133"/>
      <c r="C1793" s="76"/>
      <c r="D1793" s="132"/>
      <c r="E1793" s="132"/>
      <c r="F1793" s="132"/>
      <c r="G1793" s="132"/>
      <c r="H1793" s="132"/>
      <c r="I1793" s="132"/>
      <c r="J1793" s="132"/>
      <c r="K1793" s="132"/>
      <c r="L1793" s="132"/>
      <c r="M1793" s="132"/>
      <c r="N1793" s="132"/>
      <c r="O1793" s="132"/>
      <c r="P1793" s="132"/>
      <c r="Q1793" s="132"/>
      <c r="R1793" s="132"/>
      <c r="S1793" s="132"/>
      <c r="T1793" s="132"/>
      <c r="U1793" s="132"/>
      <c r="V1793" s="132"/>
      <c r="W1793" s="132"/>
      <c r="X1793" s="132"/>
    </row>
    <row r="1794" spans="1:24" x14ac:dyDescent="0.2">
      <c r="A1794" s="132"/>
      <c r="B1794" s="133"/>
      <c r="C1794" s="76"/>
      <c r="D1794" s="132"/>
      <c r="E1794" s="132"/>
      <c r="F1794" s="132"/>
      <c r="G1794" s="132"/>
      <c r="H1794" s="132"/>
      <c r="I1794" s="132"/>
      <c r="J1794" s="132"/>
      <c r="K1794" s="132"/>
      <c r="L1794" s="132"/>
      <c r="M1794" s="132"/>
      <c r="N1794" s="132"/>
      <c r="O1794" s="132"/>
      <c r="P1794" s="132"/>
      <c r="Q1794" s="132"/>
      <c r="R1794" s="132"/>
      <c r="S1794" s="132"/>
      <c r="T1794" s="132"/>
      <c r="U1794" s="132"/>
      <c r="V1794" s="132"/>
      <c r="W1794" s="132"/>
      <c r="X1794" s="132"/>
    </row>
    <row r="1795" spans="1:24" x14ac:dyDescent="0.2">
      <c r="A1795" s="132"/>
      <c r="B1795" s="133"/>
      <c r="C1795" s="76"/>
      <c r="D1795" s="132"/>
      <c r="E1795" s="132"/>
      <c r="F1795" s="132"/>
      <c r="G1795" s="132"/>
      <c r="H1795" s="132"/>
      <c r="I1795" s="132"/>
      <c r="J1795" s="132"/>
      <c r="K1795" s="132"/>
      <c r="L1795" s="132"/>
      <c r="M1795" s="132"/>
      <c r="N1795" s="132"/>
      <c r="O1795" s="132"/>
      <c r="P1795" s="132"/>
      <c r="Q1795" s="132"/>
      <c r="R1795" s="132"/>
      <c r="S1795" s="132"/>
      <c r="T1795" s="132"/>
      <c r="U1795" s="132"/>
      <c r="V1795" s="132"/>
      <c r="W1795" s="132"/>
      <c r="X1795" s="132"/>
    </row>
    <row r="1796" spans="1:24" x14ac:dyDescent="0.2">
      <c r="A1796" s="132"/>
      <c r="B1796" s="133"/>
      <c r="C1796" s="76"/>
      <c r="D1796" s="132"/>
      <c r="E1796" s="132"/>
      <c r="F1796" s="132"/>
      <c r="G1796" s="132"/>
      <c r="H1796" s="132"/>
      <c r="I1796" s="132"/>
      <c r="J1796" s="132"/>
      <c r="K1796" s="132"/>
      <c r="L1796" s="132"/>
      <c r="M1796" s="132"/>
      <c r="N1796" s="132"/>
      <c r="O1796" s="132"/>
      <c r="P1796" s="132"/>
      <c r="Q1796" s="132"/>
      <c r="R1796" s="132"/>
      <c r="S1796" s="132"/>
      <c r="T1796" s="132"/>
      <c r="U1796" s="132"/>
      <c r="V1796" s="132"/>
      <c r="W1796" s="132"/>
      <c r="X1796" s="132"/>
    </row>
    <row r="1797" spans="1:24" x14ac:dyDescent="0.2">
      <c r="A1797" s="132"/>
      <c r="B1797" s="133"/>
      <c r="C1797" s="76"/>
      <c r="D1797" s="132"/>
      <c r="E1797" s="132"/>
      <c r="F1797" s="132"/>
      <c r="G1797" s="132"/>
      <c r="H1797" s="132"/>
      <c r="I1797" s="132"/>
      <c r="J1797" s="132"/>
      <c r="K1797" s="132"/>
      <c r="L1797" s="132"/>
      <c r="M1797" s="132"/>
      <c r="N1797" s="132"/>
      <c r="O1797" s="132"/>
      <c r="P1797" s="132"/>
      <c r="Q1797" s="132"/>
      <c r="R1797" s="132"/>
      <c r="S1797" s="132"/>
      <c r="T1797" s="132"/>
      <c r="U1797" s="132"/>
      <c r="V1797" s="132"/>
      <c r="W1797" s="132"/>
      <c r="X1797" s="132"/>
    </row>
    <row r="1798" spans="1:24" x14ac:dyDescent="0.2">
      <c r="A1798" s="132"/>
      <c r="B1798" s="133"/>
      <c r="C1798" s="76"/>
      <c r="D1798" s="132"/>
      <c r="E1798" s="132"/>
      <c r="F1798" s="132"/>
      <c r="G1798" s="132"/>
      <c r="H1798" s="132"/>
      <c r="I1798" s="132"/>
      <c r="J1798" s="132"/>
      <c r="K1798" s="132"/>
      <c r="L1798" s="132"/>
      <c r="M1798" s="132"/>
      <c r="N1798" s="132"/>
      <c r="O1798" s="132"/>
      <c r="P1798" s="132"/>
      <c r="Q1798" s="132"/>
      <c r="R1798" s="132"/>
      <c r="S1798" s="132"/>
      <c r="T1798" s="132"/>
      <c r="U1798" s="132"/>
      <c r="V1798" s="132"/>
      <c r="W1798" s="132"/>
      <c r="X1798" s="132"/>
    </row>
    <row r="1799" spans="1:24" x14ac:dyDescent="0.2">
      <c r="A1799" s="132"/>
      <c r="B1799" s="133"/>
      <c r="C1799" s="76"/>
      <c r="D1799" s="132"/>
      <c r="E1799" s="132"/>
      <c r="F1799" s="132"/>
      <c r="G1799" s="132"/>
      <c r="H1799" s="132"/>
      <c r="I1799" s="132"/>
      <c r="J1799" s="132"/>
      <c r="K1799" s="132"/>
      <c r="L1799" s="132"/>
      <c r="M1799" s="132"/>
      <c r="N1799" s="132"/>
      <c r="O1799" s="132"/>
      <c r="P1799" s="132"/>
      <c r="Q1799" s="132"/>
      <c r="R1799" s="132"/>
      <c r="S1799" s="132"/>
      <c r="T1799" s="132"/>
      <c r="U1799" s="132"/>
      <c r="V1799" s="132"/>
      <c r="W1799" s="132"/>
      <c r="X1799" s="132"/>
    </row>
    <row r="1800" spans="1:24" x14ac:dyDescent="0.2">
      <c r="A1800" s="132"/>
      <c r="B1800" s="133"/>
      <c r="C1800" s="76"/>
      <c r="D1800" s="132"/>
      <c r="E1800" s="132"/>
      <c r="F1800" s="132"/>
      <c r="G1800" s="132"/>
      <c r="H1800" s="132"/>
      <c r="I1800" s="132"/>
      <c r="J1800" s="132"/>
      <c r="K1800" s="132"/>
      <c r="L1800" s="132"/>
      <c r="M1800" s="132"/>
      <c r="N1800" s="132"/>
      <c r="O1800" s="132"/>
      <c r="P1800" s="132"/>
      <c r="Q1800" s="132"/>
      <c r="R1800" s="132"/>
      <c r="S1800" s="132"/>
      <c r="T1800" s="132"/>
      <c r="U1800" s="132"/>
      <c r="V1800" s="132"/>
      <c r="W1800" s="132"/>
      <c r="X1800" s="132"/>
    </row>
    <row r="1801" spans="1:24" x14ac:dyDescent="0.2">
      <c r="A1801" s="132"/>
      <c r="B1801" s="133"/>
      <c r="C1801" s="76"/>
      <c r="D1801" s="132"/>
      <c r="E1801" s="132"/>
      <c r="F1801" s="132"/>
      <c r="G1801" s="132"/>
      <c r="H1801" s="132"/>
      <c r="I1801" s="132"/>
      <c r="J1801" s="132"/>
      <c r="K1801" s="132"/>
      <c r="L1801" s="132"/>
      <c r="M1801" s="132"/>
      <c r="N1801" s="132"/>
      <c r="O1801" s="132"/>
      <c r="P1801" s="132"/>
      <c r="Q1801" s="132"/>
      <c r="R1801" s="132"/>
      <c r="S1801" s="132"/>
      <c r="T1801" s="132"/>
      <c r="U1801" s="132"/>
      <c r="V1801" s="132"/>
      <c r="W1801" s="132"/>
      <c r="X1801" s="132"/>
    </row>
    <row r="1802" spans="1:24" x14ac:dyDescent="0.2">
      <c r="A1802" s="132"/>
      <c r="B1802" s="133"/>
      <c r="C1802" s="76"/>
      <c r="D1802" s="132"/>
      <c r="E1802" s="132"/>
      <c r="F1802" s="132"/>
      <c r="G1802" s="132"/>
      <c r="H1802" s="132"/>
      <c r="I1802" s="132"/>
      <c r="J1802" s="132"/>
      <c r="K1802" s="132"/>
      <c r="L1802" s="132"/>
      <c r="M1802" s="132"/>
      <c r="N1802" s="132"/>
      <c r="O1802" s="132"/>
      <c r="P1802" s="132"/>
      <c r="Q1802" s="132"/>
      <c r="R1802" s="132"/>
      <c r="S1802" s="132"/>
      <c r="T1802" s="132"/>
      <c r="U1802" s="132"/>
      <c r="V1802" s="132"/>
      <c r="W1802" s="132"/>
      <c r="X1802" s="132"/>
    </row>
    <row r="1803" spans="1:24" x14ac:dyDescent="0.2">
      <c r="A1803" s="132"/>
      <c r="B1803" s="133"/>
      <c r="C1803" s="76"/>
      <c r="D1803" s="132"/>
      <c r="E1803" s="132"/>
      <c r="F1803" s="132"/>
      <c r="G1803" s="132"/>
      <c r="H1803" s="132"/>
      <c r="I1803" s="132"/>
      <c r="J1803" s="132"/>
      <c r="K1803" s="132"/>
      <c r="L1803" s="132"/>
      <c r="M1803" s="132"/>
      <c r="N1803" s="132"/>
      <c r="O1803" s="132"/>
      <c r="P1803" s="132"/>
      <c r="Q1803" s="132"/>
      <c r="R1803" s="132"/>
      <c r="S1803" s="132"/>
      <c r="T1803" s="132"/>
      <c r="U1803" s="132"/>
      <c r="V1803" s="132"/>
      <c r="W1803" s="132"/>
      <c r="X1803" s="132"/>
    </row>
    <row r="1804" spans="1:24" x14ac:dyDescent="0.2">
      <c r="A1804" s="132"/>
      <c r="B1804" s="133"/>
      <c r="C1804" s="76"/>
      <c r="D1804" s="132"/>
      <c r="E1804" s="132"/>
      <c r="F1804" s="132"/>
      <c r="G1804" s="132"/>
      <c r="H1804" s="132"/>
      <c r="I1804" s="132"/>
      <c r="J1804" s="132"/>
      <c r="K1804" s="132"/>
      <c r="L1804" s="132"/>
      <c r="M1804" s="132"/>
      <c r="N1804" s="132"/>
      <c r="O1804" s="132"/>
      <c r="P1804" s="132"/>
      <c r="Q1804" s="132"/>
      <c r="R1804" s="132"/>
      <c r="S1804" s="132"/>
      <c r="T1804" s="132"/>
      <c r="U1804" s="132"/>
      <c r="V1804" s="132"/>
      <c r="W1804" s="132"/>
      <c r="X1804" s="132"/>
    </row>
    <row r="1805" spans="1:24" x14ac:dyDescent="0.2">
      <c r="A1805" s="132"/>
      <c r="B1805" s="133"/>
      <c r="C1805" s="76"/>
      <c r="D1805" s="132"/>
      <c r="E1805" s="132"/>
      <c r="F1805" s="132"/>
      <c r="G1805" s="132"/>
      <c r="H1805" s="132"/>
      <c r="I1805" s="132"/>
      <c r="J1805" s="132"/>
      <c r="K1805" s="132"/>
      <c r="L1805" s="132"/>
      <c r="M1805" s="132"/>
      <c r="N1805" s="132"/>
      <c r="O1805" s="132"/>
      <c r="P1805" s="132"/>
      <c r="Q1805" s="132"/>
      <c r="R1805" s="132"/>
      <c r="S1805" s="132"/>
      <c r="T1805" s="132"/>
      <c r="U1805" s="132"/>
      <c r="V1805" s="132"/>
      <c r="W1805" s="132"/>
      <c r="X1805" s="132"/>
    </row>
    <row r="1806" spans="1:24" x14ac:dyDescent="0.2">
      <c r="A1806" s="132"/>
      <c r="B1806" s="133"/>
      <c r="C1806" s="76"/>
      <c r="D1806" s="132"/>
      <c r="E1806" s="132"/>
      <c r="F1806" s="132"/>
      <c r="G1806" s="132"/>
      <c r="H1806" s="132"/>
      <c r="I1806" s="132"/>
      <c r="J1806" s="132"/>
      <c r="K1806" s="132"/>
      <c r="L1806" s="132"/>
      <c r="M1806" s="132"/>
      <c r="N1806" s="132"/>
      <c r="O1806" s="132"/>
      <c r="P1806" s="132"/>
      <c r="Q1806" s="132"/>
      <c r="R1806" s="132"/>
      <c r="S1806" s="132"/>
      <c r="T1806" s="132"/>
      <c r="U1806" s="132"/>
      <c r="V1806" s="132"/>
      <c r="W1806" s="132"/>
      <c r="X1806" s="132"/>
    </row>
    <row r="1807" spans="1:24" x14ac:dyDescent="0.2">
      <c r="A1807" s="132"/>
      <c r="B1807" s="133"/>
      <c r="C1807" s="76"/>
      <c r="D1807" s="132"/>
      <c r="E1807" s="132"/>
      <c r="F1807" s="132"/>
      <c r="G1807" s="132"/>
      <c r="H1807" s="132"/>
      <c r="I1807" s="132"/>
      <c r="J1807" s="132"/>
      <c r="K1807" s="132"/>
      <c r="L1807" s="132"/>
      <c r="M1807" s="132"/>
      <c r="N1807" s="132"/>
      <c r="O1807" s="132"/>
      <c r="P1807" s="132"/>
      <c r="Q1807" s="132"/>
      <c r="R1807" s="132"/>
      <c r="S1807" s="132"/>
      <c r="T1807" s="132"/>
      <c r="U1807" s="132"/>
      <c r="V1807" s="132"/>
      <c r="W1807" s="132"/>
      <c r="X1807" s="132"/>
    </row>
    <row r="1808" spans="1:24" x14ac:dyDescent="0.2">
      <c r="A1808" s="132"/>
      <c r="B1808" s="133"/>
      <c r="C1808" s="76"/>
      <c r="D1808" s="132"/>
      <c r="E1808" s="132"/>
      <c r="F1808" s="132"/>
      <c r="G1808" s="132"/>
      <c r="H1808" s="132"/>
      <c r="I1808" s="132"/>
      <c r="J1808" s="132"/>
      <c r="K1808" s="132"/>
      <c r="L1808" s="132"/>
      <c r="M1808" s="132"/>
      <c r="N1808" s="132"/>
      <c r="O1808" s="132"/>
      <c r="P1808" s="132"/>
      <c r="Q1808" s="132"/>
      <c r="R1808" s="132"/>
      <c r="S1808" s="132"/>
      <c r="T1808" s="132"/>
      <c r="U1808" s="132"/>
      <c r="V1808" s="132"/>
      <c r="W1808" s="132"/>
      <c r="X1808" s="132"/>
    </row>
    <row r="1809" spans="1:24" x14ac:dyDescent="0.2">
      <c r="A1809" s="132"/>
      <c r="B1809" s="133"/>
      <c r="C1809" s="76"/>
      <c r="D1809" s="132"/>
      <c r="E1809" s="132"/>
      <c r="F1809" s="132"/>
      <c r="G1809" s="132"/>
      <c r="H1809" s="132"/>
      <c r="I1809" s="132"/>
      <c r="J1809" s="132"/>
      <c r="K1809" s="132"/>
      <c r="L1809" s="132"/>
      <c r="M1809" s="132"/>
      <c r="N1809" s="132"/>
      <c r="O1809" s="132"/>
      <c r="P1809" s="132"/>
      <c r="Q1809" s="132"/>
      <c r="R1809" s="132"/>
      <c r="S1809" s="132"/>
      <c r="T1809" s="132"/>
      <c r="U1809" s="132"/>
      <c r="V1809" s="132"/>
      <c r="W1809" s="132"/>
      <c r="X1809" s="132"/>
    </row>
    <row r="1810" spans="1:24" x14ac:dyDescent="0.2">
      <c r="A1810" s="132"/>
      <c r="B1810" s="133"/>
      <c r="C1810" s="76"/>
      <c r="D1810" s="132"/>
      <c r="E1810" s="132"/>
      <c r="F1810" s="132"/>
      <c r="G1810" s="132"/>
      <c r="H1810" s="132"/>
      <c r="I1810" s="132"/>
      <c r="J1810" s="132"/>
      <c r="K1810" s="132"/>
      <c r="L1810" s="132"/>
      <c r="M1810" s="132"/>
      <c r="N1810" s="132"/>
      <c r="O1810" s="132"/>
      <c r="P1810" s="132"/>
      <c r="Q1810" s="132"/>
      <c r="R1810" s="132"/>
      <c r="S1810" s="132"/>
      <c r="T1810" s="132"/>
      <c r="U1810" s="132"/>
      <c r="V1810" s="132"/>
      <c r="W1810" s="132"/>
      <c r="X1810" s="132"/>
    </row>
    <row r="1811" spans="1:24" x14ac:dyDescent="0.2">
      <c r="A1811" s="132"/>
      <c r="B1811" s="133"/>
      <c r="C1811" s="76"/>
      <c r="D1811" s="132"/>
      <c r="E1811" s="132"/>
      <c r="F1811" s="132"/>
      <c r="G1811" s="132"/>
      <c r="H1811" s="132"/>
      <c r="I1811" s="132"/>
      <c r="J1811" s="132"/>
      <c r="K1811" s="132"/>
      <c r="L1811" s="132"/>
      <c r="M1811" s="132"/>
      <c r="N1811" s="132"/>
      <c r="O1811" s="132"/>
      <c r="P1811" s="132"/>
      <c r="Q1811" s="132"/>
      <c r="R1811" s="132"/>
      <c r="S1811" s="132"/>
      <c r="T1811" s="132"/>
      <c r="U1811" s="132"/>
      <c r="V1811" s="132"/>
      <c r="W1811" s="132"/>
      <c r="X1811" s="132"/>
    </row>
    <row r="1812" spans="1:24" x14ac:dyDescent="0.2">
      <c r="A1812" s="132"/>
      <c r="B1812" s="133"/>
      <c r="C1812" s="76"/>
      <c r="D1812" s="132"/>
      <c r="E1812" s="132"/>
      <c r="F1812" s="132"/>
      <c r="G1812" s="132"/>
      <c r="H1812" s="132"/>
      <c r="I1812" s="132"/>
      <c r="J1812" s="132"/>
      <c r="K1812" s="132"/>
      <c r="L1812" s="132"/>
      <c r="M1812" s="132"/>
      <c r="N1812" s="132"/>
      <c r="O1812" s="132"/>
      <c r="P1812" s="132"/>
      <c r="Q1812" s="132"/>
      <c r="R1812" s="132"/>
      <c r="S1812" s="132"/>
      <c r="T1812" s="132"/>
      <c r="U1812" s="132"/>
      <c r="V1812" s="132"/>
      <c r="W1812" s="132"/>
      <c r="X1812" s="132"/>
    </row>
    <row r="1813" spans="1:24" x14ac:dyDescent="0.2">
      <c r="A1813" s="132"/>
      <c r="B1813" s="133"/>
      <c r="C1813" s="76"/>
      <c r="D1813" s="132"/>
      <c r="E1813" s="132"/>
      <c r="F1813" s="132"/>
      <c r="G1813" s="132"/>
      <c r="H1813" s="132"/>
      <c r="I1813" s="132"/>
      <c r="J1813" s="132"/>
      <c r="K1813" s="132"/>
      <c r="L1813" s="132"/>
      <c r="M1813" s="132"/>
      <c r="N1813" s="132"/>
      <c r="O1813" s="132"/>
      <c r="P1813" s="132"/>
      <c r="Q1813" s="132"/>
      <c r="R1813" s="132"/>
      <c r="S1813" s="132"/>
      <c r="T1813" s="132"/>
      <c r="U1813" s="132"/>
      <c r="V1813" s="132"/>
      <c r="W1813" s="132"/>
      <c r="X1813" s="132"/>
    </row>
    <row r="1814" spans="1:24" x14ac:dyDescent="0.2">
      <c r="A1814" s="132"/>
      <c r="B1814" s="133"/>
      <c r="C1814" s="76"/>
      <c r="D1814" s="132"/>
      <c r="E1814" s="132"/>
      <c r="F1814" s="132"/>
      <c r="G1814" s="132"/>
      <c r="H1814" s="132"/>
      <c r="I1814" s="132"/>
      <c r="J1814" s="132"/>
      <c r="K1814" s="132"/>
      <c r="L1814" s="132"/>
      <c r="M1814" s="132"/>
      <c r="N1814" s="132"/>
      <c r="O1814" s="132"/>
      <c r="P1814" s="132"/>
      <c r="Q1814" s="132"/>
      <c r="R1814" s="132"/>
      <c r="S1814" s="132"/>
      <c r="T1814" s="132"/>
      <c r="U1814" s="132"/>
      <c r="V1814" s="132"/>
      <c r="W1814" s="132"/>
      <c r="X1814" s="132"/>
    </row>
    <row r="1815" spans="1:24" x14ac:dyDescent="0.2">
      <c r="A1815" s="132"/>
      <c r="B1815" s="133"/>
      <c r="C1815" s="76"/>
      <c r="D1815" s="132"/>
      <c r="E1815" s="132"/>
      <c r="F1815" s="132"/>
      <c r="G1815" s="132"/>
      <c r="H1815" s="132"/>
      <c r="I1815" s="132"/>
      <c r="J1815" s="132"/>
      <c r="K1815" s="132"/>
      <c r="L1815" s="132"/>
      <c r="M1815" s="132"/>
      <c r="N1815" s="132"/>
      <c r="O1815" s="132"/>
      <c r="P1815" s="132"/>
      <c r="Q1815" s="132"/>
      <c r="R1815" s="132"/>
      <c r="S1815" s="132"/>
      <c r="T1815" s="132"/>
      <c r="U1815" s="132"/>
      <c r="V1815" s="132"/>
      <c r="W1815" s="132"/>
      <c r="X1815" s="132"/>
    </row>
    <row r="1816" spans="1:24" x14ac:dyDescent="0.2">
      <c r="A1816" s="132"/>
      <c r="B1816" s="133"/>
      <c r="C1816" s="76"/>
      <c r="D1816" s="132"/>
      <c r="E1816" s="132"/>
      <c r="F1816" s="132"/>
      <c r="G1816" s="132"/>
      <c r="H1816" s="132"/>
      <c r="I1816" s="132"/>
      <c r="J1816" s="132"/>
      <c r="K1816" s="132"/>
      <c r="L1816" s="132"/>
      <c r="M1816" s="132"/>
      <c r="N1816" s="132"/>
      <c r="O1816" s="132"/>
      <c r="P1816" s="132"/>
      <c r="Q1816" s="132"/>
      <c r="R1816" s="132"/>
      <c r="S1816" s="132"/>
      <c r="T1816" s="132"/>
      <c r="U1816" s="132"/>
      <c r="V1816" s="132"/>
      <c r="W1816" s="132"/>
      <c r="X1816" s="132"/>
    </row>
    <row r="1817" spans="1:24" x14ac:dyDescent="0.2">
      <c r="A1817" s="132"/>
      <c r="B1817" s="133"/>
      <c r="C1817" s="76"/>
      <c r="D1817" s="132"/>
      <c r="E1817" s="132"/>
      <c r="F1817" s="132"/>
      <c r="G1817" s="132"/>
      <c r="H1817" s="132"/>
      <c r="I1817" s="132"/>
      <c r="J1817" s="132"/>
      <c r="K1817" s="132"/>
      <c r="L1817" s="132"/>
      <c r="M1817" s="132"/>
      <c r="N1817" s="132"/>
      <c r="O1817" s="132"/>
      <c r="P1817" s="132"/>
      <c r="Q1817" s="132"/>
      <c r="R1817" s="132"/>
      <c r="S1817" s="132"/>
      <c r="T1817" s="132"/>
      <c r="U1817" s="132"/>
      <c r="V1817" s="132"/>
      <c r="W1817" s="132"/>
      <c r="X1817" s="132"/>
    </row>
    <row r="1818" spans="1:24" x14ac:dyDescent="0.2">
      <c r="A1818" s="132"/>
      <c r="B1818" s="133"/>
      <c r="C1818" s="76"/>
      <c r="D1818" s="132"/>
      <c r="E1818" s="132"/>
      <c r="F1818" s="132"/>
      <c r="G1818" s="132"/>
      <c r="H1818" s="132"/>
      <c r="I1818" s="132"/>
      <c r="J1818" s="132"/>
      <c r="K1818" s="132"/>
      <c r="L1818" s="132"/>
      <c r="M1818" s="132"/>
      <c r="N1818" s="132"/>
      <c r="O1818" s="132"/>
      <c r="P1818" s="132"/>
      <c r="Q1818" s="132"/>
      <c r="R1818" s="132"/>
      <c r="S1818" s="132"/>
      <c r="T1818" s="132"/>
      <c r="U1818" s="132"/>
      <c r="V1818" s="132"/>
      <c r="W1818" s="132"/>
      <c r="X1818" s="132"/>
    </row>
    <row r="1819" spans="1:24" x14ac:dyDescent="0.2">
      <c r="A1819" s="132"/>
      <c r="B1819" s="133"/>
      <c r="C1819" s="76"/>
      <c r="D1819" s="132"/>
      <c r="E1819" s="132"/>
      <c r="F1819" s="132"/>
      <c r="G1819" s="132"/>
      <c r="H1819" s="132"/>
      <c r="I1819" s="132"/>
      <c r="J1819" s="132"/>
      <c r="K1819" s="132"/>
      <c r="L1819" s="132"/>
      <c r="M1819" s="132"/>
      <c r="N1819" s="132"/>
      <c r="O1819" s="132"/>
      <c r="P1819" s="132"/>
      <c r="Q1819" s="132"/>
      <c r="R1819" s="132"/>
      <c r="S1819" s="132"/>
      <c r="T1819" s="132"/>
      <c r="U1819" s="132"/>
      <c r="V1819" s="132"/>
      <c r="W1819" s="132"/>
      <c r="X1819" s="132"/>
    </row>
    <row r="1820" spans="1:24" x14ac:dyDescent="0.2">
      <c r="A1820" s="132"/>
      <c r="B1820" s="133"/>
      <c r="C1820" s="76"/>
      <c r="D1820" s="132"/>
      <c r="E1820" s="132"/>
      <c r="F1820" s="132"/>
      <c r="G1820" s="132"/>
      <c r="H1820" s="132"/>
      <c r="I1820" s="132"/>
      <c r="J1820" s="132"/>
      <c r="K1820" s="132"/>
      <c r="L1820" s="132"/>
      <c r="M1820" s="132"/>
      <c r="N1820" s="132"/>
      <c r="O1820" s="132"/>
      <c r="P1820" s="132"/>
      <c r="Q1820" s="132"/>
      <c r="R1820" s="132"/>
      <c r="S1820" s="132"/>
      <c r="T1820" s="132"/>
      <c r="U1820" s="132"/>
      <c r="V1820" s="132"/>
      <c r="W1820" s="132"/>
      <c r="X1820" s="132"/>
    </row>
    <row r="1821" spans="1:24" x14ac:dyDescent="0.2">
      <c r="A1821" s="132"/>
      <c r="B1821" s="133"/>
      <c r="C1821" s="76"/>
      <c r="D1821" s="132"/>
      <c r="E1821" s="132"/>
      <c r="F1821" s="132"/>
      <c r="G1821" s="132"/>
      <c r="H1821" s="132"/>
      <c r="I1821" s="132"/>
      <c r="J1821" s="132"/>
      <c r="K1821" s="132"/>
      <c r="L1821" s="132"/>
      <c r="M1821" s="132"/>
      <c r="N1821" s="132"/>
      <c r="O1821" s="132"/>
      <c r="P1821" s="132"/>
      <c r="Q1821" s="132"/>
      <c r="R1821" s="132"/>
      <c r="S1821" s="132"/>
      <c r="T1821" s="132"/>
      <c r="U1821" s="132"/>
      <c r="V1821" s="132"/>
      <c r="W1821" s="132"/>
      <c r="X1821" s="132"/>
    </row>
    <row r="1822" spans="1:24" x14ac:dyDescent="0.2">
      <c r="A1822" s="132"/>
      <c r="B1822" s="133"/>
      <c r="C1822" s="76"/>
      <c r="D1822" s="132"/>
      <c r="E1822" s="132"/>
      <c r="F1822" s="132"/>
      <c r="G1822" s="132"/>
      <c r="H1822" s="132"/>
      <c r="I1822" s="132"/>
      <c r="J1822" s="132"/>
      <c r="K1822" s="132"/>
      <c r="L1822" s="132"/>
      <c r="M1822" s="132"/>
      <c r="N1822" s="132"/>
      <c r="O1822" s="132"/>
      <c r="P1822" s="132"/>
      <c r="Q1822" s="132"/>
      <c r="R1822" s="132"/>
      <c r="S1822" s="132"/>
      <c r="T1822" s="132"/>
      <c r="U1822" s="132"/>
      <c r="V1822" s="132"/>
      <c r="W1822" s="132"/>
      <c r="X1822" s="132"/>
    </row>
    <row r="1823" spans="1:24" x14ac:dyDescent="0.2">
      <c r="A1823" s="132"/>
      <c r="B1823" s="133"/>
      <c r="C1823" s="76"/>
      <c r="D1823" s="132"/>
      <c r="E1823" s="132"/>
      <c r="F1823" s="132"/>
      <c r="G1823" s="132"/>
      <c r="H1823" s="132"/>
      <c r="I1823" s="132"/>
      <c r="J1823" s="132"/>
      <c r="K1823" s="132"/>
      <c r="L1823" s="132"/>
      <c r="M1823" s="132"/>
      <c r="N1823" s="132"/>
      <c r="O1823" s="132"/>
      <c r="P1823" s="132"/>
      <c r="Q1823" s="132"/>
      <c r="R1823" s="132"/>
      <c r="S1823" s="132"/>
      <c r="T1823" s="132"/>
      <c r="U1823" s="132"/>
      <c r="V1823" s="132"/>
      <c r="W1823" s="132"/>
      <c r="X1823" s="132"/>
    </row>
    <row r="1824" spans="1:24" x14ac:dyDescent="0.2">
      <c r="A1824" s="132"/>
      <c r="B1824" s="133"/>
      <c r="C1824" s="76"/>
      <c r="D1824" s="132"/>
      <c r="E1824" s="132"/>
      <c r="F1824" s="132"/>
      <c r="G1824" s="132"/>
      <c r="H1824" s="132"/>
      <c r="I1824" s="132"/>
      <c r="J1824" s="132"/>
      <c r="K1824" s="132"/>
      <c r="L1824" s="132"/>
      <c r="M1824" s="132"/>
      <c r="N1824" s="132"/>
      <c r="O1824" s="132"/>
      <c r="P1824" s="132"/>
      <c r="Q1824" s="132"/>
      <c r="R1824" s="132"/>
      <c r="S1824" s="132"/>
      <c r="T1824" s="132"/>
      <c r="U1824" s="132"/>
      <c r="V1824" s="132"/>
      <c r="W1824" s="132"/>
      <c r="X1824" s="132"/>
    </row>
    <row r="1825" spans="1:24" x14ac:dyDescent="0.2">
      <c r="A1825" s="132"/>
      <c r="B1825" s="133"/>
      <c r="C1825" s="76"/>
      <c r="D1825" s="132"/>
      <c r="E1825" s="132"/>
      <c r="F1825" s="132"/>
      <c r="G1825" s="132"/>
      <c r="H1825" s="132"/>
      <c r="I1825" s="132"/>
      <c r="J1825" s="132"/>
      <c r="K1825" s="132"/>
      <c r="L1825" s="132"/>
      <c r="M1825" s="132"/>
      <c r="N1825" s="132"/>
      <c r="O1825" s="132"/>
      <c r="P1825" s="132"/>
      <c r="Q1825" s="132"/>
      <c r="R1825" s="132"/>
      <c r="S1825" s="132"/>
      <c r="T1825" s="132"/>
      <c r="U1825" s="132"/>
      <c r="V1825" s="132"/>
      <c r="W1825" s="132"/>
      <c r="X1825" s="132"/>
    </row>
    <row r="1826" spans="1:24" x14ac:dyDescent="0.2">
      <c r="A1826" s="132"/>
      <c r="B1826" s="133"/>
      <c r="C1826" s="76"/>
      <c r="D1826" s="132"/>
      <c r="E1826" s="132"/>
      <c r="F1826" s="132"/>
      <c r="G1826" s="132"/>
      <c r="H1826" s="132"/>
      <c r="I1826" s="132"/>
      <c r="J1826" s="132"/>
      <c r="K1826" s="132"/>
      <c r="L1826" s="132"/>
      <c r="M1826" s="132"/>
      <c r="N1826" s="132"/>
      <c r="O1826" s="132"/>
      <c r="P1826" s="132"/>
      <c r="Q1826" s="132"/>
      <c r="R1826" s="132"/>
      <c r="S1826" s="132"/>
      <c r="T1826" s="132"/>
      <c r="U1826" s="132"/>
      <c r="V1826" s="132"/>
      <c r="W1826" s="132"/>
      <c r="X1826" s="132"/>
    </row>
    <row r="1827" spans="1:24" x14ac:dyDescent="0.2">
      <c r="A1827" s="132"/>
      <c r="B1827" s="133"/>
      <c r="C1827" s="76"/>
      <c r="D1827" s="132"/>
      <c r="E1827" s="132"/>
      <c r="F1827" s="132"/>
      <c r="G1827" s="132"/>
      <c r="H1827" s="132"/>
      <c r="I1827" s="132"/>
      <c r="J1827" s="132"/>
      <c r="K1827" s="132"/>
      <c r="L1827" s="132"/>
      <c r="M1827" s="132"/>
      <c r="N1827" s="132"/>
      <c r="O1827" s="132"/>
      <c r="P1827" s="132"/>
      <c r="Q1827" s="132"/>
      <c r="R1827" s="132"/>
      <c r="S1827" s="132"/>
      <c r="T1827" s="132"/>
      <c r="U1827" s="132"/>
      <c r="V1827" s="132"/>
      <c r="W1827" s="132"/>
      <c r="X1827" s="132"/>
    </row>
    <row r="1828" spans="1:24" x14ac:dyDescent="0.2">
      <c r="A1828" s="132"/>
      <c r="B1828" s="133"/>
      <c r="C1828" s="76"/>
      <c r="D1828" s="132"/>
      <c r="E1828" s="132"/>
      <c r="F1828" s="132"/>
      <c r="G1828" s="132"/>
      <c r="H1828" s="132"/>
      <c r="I1828" s="132"/>
      <c r="J1828" s="132"/>
      <c r="K1828" s="132"/>
      <c r="L1828" s="132"/>
      <c r="M1828" s="132"/>
      <c r="N1828" s="132"/>
      <c r="O1828" s="132"/>
      <c r="P1828" s="132"/>
      <c r="Q1828" s="132"/>
      <c r="R1828" s="132"/>
      <c r="S1828" s="132"/>
      <c r="T1828" s="132"/>
      <c r="U1828" s="132"/>
      <c r="V1828" s="132"/>
      <c r="W1828" s="132"/>
      <c r="X1828" s="132"/>
    </row>
    <row r="1829" spans="1:24" x14ac:dyDescent="0.2">
      <c r="A1829" s="132"/>
      <c r="B1829" s="133"/>
      <c r="C1829" s="76"/>
      <c r="D1829" s="132"/>
      <c r="E1829" s="132"/>
      <c r="F1829" s="132"/>
      <c r="G1829" s="132"/>
      <c r="H1829" s="132"/>
      <c r="I1829" s="132"/>
      <c r="J1829" s="132"/>
      <c r="K1829" s="132"/>
      <c r="L1829" s="132"/>
      <c r="M1829" s="132"/>
      <c r="N1829" s="132"/>
      <c r="O1829" s="132"/>
      <c r="P1829" s="132"/>
      <c r="Q1829" s="132"/>
      <c r="R1829" s="132"/>
      <c r="S1829" s="132"/>
      <c r="T1829" s="132"/>
      <c r="U1829" s="132"/>
      <c r="V1829" s="132"/>
      <c r="W1829" s="132"/>
      <c r="X1829" s="132"/>
    </row>
    <row r="1830" spans="1:24" x14ac:dyDescent="0.2">
      <c r="A1830" s="132"/>
      <c r="B1830" s="133"/>
      <c r="C1830" s="76"/>
      <c r="D1830" s="132"/>
      <c r="E1830" s="132"/>
      <c r="F1830" s="132"/>
      <c r="G1830" s="132"/>
      <c r="H1830" s="132"/>
      <c r="I1830" s="132"/>
      <c r="J1830" s="132"/>
      <c r="K1830" s="132"/>
      <c r="L1830" s="132"/>
      <c r="M1830" s="132"/>
      <c r="N1830" s="132"/>
      <c r="O1830" s="132"/>
      <c r="P1830" s="132"/>
      <c r="Q1830" s="132"/>
      <c r="R1830" s="132"/>
      <c r="S1830" s="132"/>
      <c r="T1830" s="132"/>
      <c r="U1830" s="132"/>
      <c r="V1830" s="132"/>
      <c r="W1830" s="132"/>
      <c r="X1830" s="132"/>
    </row>
    <row r="1831" spans="1:24" x14ac:dyDescent="0.2">
      <c r="A1831" s="132"/>
      <c r="B1831" s="133"/>
      <c r="C1831" s="76"/>
      <c r="D1831" s="132"/>
      <c r="E1831" s="132"/>
      <c r="F1831" s="132"/>
      <c r="G1831" s="132"/>
      <c r="H1831" s="132"/>
      <c r="I1831" s="132"/>
      <c r="J1831" s="132"/>
      <c r="K1831" s="132"/>
      <c r="L1831" s="132"/>
      <c r="M1831" s="132"/>
      <c r="N1831" s="132"/>
      <c r="O1831" s="132"/>
      <c r="P1831" s="132"/>
      <c r="Q1831" s="132"/>
      <c r="R1831" s="132"/>
      <c r="S1831" s="132"/>
      <c r="T1831" s="132"/>
      <c r="U1831" s="132"/>
      <c r="V1831" s="132"/>
      <c r="W1831" s="132"/>
      <c r="X1831" s="132"/>
    </row>
    <row r="1832" spans="1:24" x14ac:dyDescent="0.2">
      <c r="A1832" s="132"/>
      <c r="B1832" s="133"/>
      <c r="C1832" s="76"/>
      <c r="D1832" s="132"/>
      <c r="E1832" s="132"/>
      <c r="F1832" s="132"/>
      <c r="G1832" s="132"/>
      <c r="H1832" s="132"/>
      <c r="I1832" s="132"/>
      <c r="J1832" s="132"/>
      <c r="K1832" s="132"/>
      <c r="L1832" s="132"/>
      <c r="M1832" s="132"/>
      <c r="N1832" s="132"/>
      <c r="O1832" s="132"/>
      <c r="P1832" s="132"/>
      <c r="Q1832" s="132"/>
      <c r="R1832" s="132"/>
      <c r="S1832" s="132"/>
      <c r="T1832" s="132"/>
      <c r="U1832" s="132"/>
      <c r="V1832" s="132"/>
      <c r="W1832" s="132"/>
      <c r="X1832" s="132"/>
    </row>
    <row r="1833" spans="1:24" x14ac:dyDescent="0.2">
      <c r="A1833" s="132"/>
      <c r="B1833" s="133"/>
      <c r="C1833" s="76"/>
      <c r="D1833" s="132"/>
      <c r="E1833" s="132"/>
      <c r="F1833" s="132"/>
      <c r="G1833" s="132"/>
      <c r="H1833" s="132"/>
      <c r="I1833" s="132"/>
      <c r="J1833" s="132"/>
      <c r="K1833" s="132"/>
      <c r="L1833" s="132"/>
      <c r="M1833" s="132"/>
      <c r="N1833" s="132"/>
      <c r="O1833" s="132"/>
      <c r="P1833" s="132"/>
      <c r="Q1833" s="132"/>
      <c r="R1833" s="132"/>
      <c r="S1833" s="132"/>
      <c r="T1833" s="132"/>
      <c r="U1833" s="132"/>
      <c r="V1833" s="132"/>
      <c r="W1833" s="132"/>
      <c r="X1833" s="132"/>
    </row>
    <row r="1834" spans="1:24" x14ac:dyDescent="0.2">
      <c r="A1834" s="132"/>
      <c r="B1834" s="133"/>
      <c r="C1834" s="76"/>
      <c r="D1834" s="132"/>
      <c r="E1834" s="132"/>
      <c r="F1834" s="132"/>
      <c r="G1834" s="132"/>
      <c r="H1834" s="132"/>
      <c r="I1834" s="132"/>
      <c r="J1834" s="132"/>
      <c r="K1834" s="132"/>
      <c r="L1834" s="132"/>
      <c r="M1834" s="132"/>
      <c r="N1834" s="132"/>
      <c r="O1834" s="132"/>
      <c r="P1834" s="132"/>
      <c r="Q1834" s="132"/>
      <c r="R1834" s="132"/>
      <c r="S1834" s="132"/>
      <c r="T1834" s="132"/>
      <c r="U1834" s="132"/>
      <c r="V1834" s="132"/>
      <c r="W1834" s="132"/>
      <c r="X1834" s="132"/>
    </row>
    <row r="1835" spans="1:24" x14ac:dyDescent="0.2">
      <c r="A1835" s="132"/>
      <c r="B1835" s="133"/>
      <c r="C1835" s="76"/>
      <c r="D1835" s="132"/>
      <c r="E1835" s="132"/>
      <c r="F1835" s="132"/>
      <c r="G1835" s="132"/>
      <c r="H1835" s="132"/>
      <c r="I1835" s="132"/>
      <c r="J1835" s="132"/>
      <c r="K1835" s="132"/>
      <c r="L1835" s="132"/>
      <c r="M1835" s="132"/>
      <c r="N1835" s="132"/>
      <c r="O1835" s="132"/>
      <c r="P1835" s="132"/>
      <c r="Q1835" s="132"/>
      <c r="R1835" s="132"/>
      <c r="S1835" s="132"/>
      <c r="T1835" s="132"/>
      <c r="U1835" s="132"/>
      <c r="V1835" s="132"/>
      <c r="W1835" s="132"/>
      <c r="X1835" s="132"/>
    </row>
    <row r="1836" spans="1:24" x14ac:dyDescent="0.2">
      <c r="A1836" s="132"/>
      <c r="B1836" s="133"/>
      <c r="C1836" s="76"/>
      <c r="D1836" s="132"/>
      <c r="E1836" s="132"/>
      <c r="F1836" s="132"/>
      <c r="G1836" s="132"/>
      <c r="H1836" s="132"/>
      <c r="I1836" s="132"/>
      <c r="J1836" s="132"/>
      <c r="K1836" s="132"/>
      <c r="L1836" s="132"/>
      <c r="M1836" s="132"/>
      <c r="N1836" s="132"/>
      <c r="O1836" s="132"/>
      <c r="P1836" s="132"/>
      <c r="Q1836" s="132"/>
      <c r="R1836" s="132"/>
      <c r="S1836" s="132"/>
      <c r="T1836" s="132"/>
      <c r="U1836" s="132"/>
      <c r="V1836" s="132"/>
      <c r="W1836" s="132"/>
      <c r="X1836" s="132"/>
    </row>
    <row r="1837" spans="1:24" x14ac:dyDescent="0.2">
      <c r="A1837" s="132"/>
      <c r="B1837" s="133"/>
      <c r="C1837" s="76"/>
      <c r="D1837" s="132"/>
      <c r="E1837" s="132"/>
      <c r="F1837" s="132"/>
      <c r="G1837" s="132"/>
      <c r="H1837" s="132"/>
      <c r="I1837" s="132"/>
      <c r="J1837" s="132"/>
      <c r="K1837" s="132"/>
      <c r="L1837" s="132"/>
      <c r="M1837" s="132"/>
      <c r="N1837" s="132"/>
      <c r="O1837" s="132"/>
      <c r="P1837" s="132"/>
      <c r="Q1837" s="132"/>
      <c r="R1837" s="132"/>
      <c r="S1837" s="132"/>
      <c r="T1837" s="132"/>
      <c r="U1837" s="132"/>
      <c r="V1837" s="132"/>
      <c r="W1837" s="132"/>
      <c r="X1837" s="132"/>
    </row>
    <row r="1838" spans="1:24" x14ac:dyDescent="0.2">
      <c r="A1838" s="132"/>
      <c r="B1838" s="133"/>
      <c r="C1838" s="76"/>
      <c r="D1838" s="132"/>
      <c r="E1838" s="132"/>
      <c r="F1838" s="132"/>
      <c r="G1838" s="132"/>
      <c r="H1838" s="132"/>
      <c r="I1838" s="132"/>
      <c r="J1838" s="132"/>
      <c r="K1838" s="132"/>
      <c r="L1838" s="132"/>
      <c r="M1838" s="132"/>
      <c r="N1838" s="132"/>
      <c r="O1838" s="132"/>
      <c r="P1838" s="132"/>
      <c r="Q1838" s="132"/>
      <c r="R1838" s="132"/>
      <c r="S1838" s="132"/>
      <c r="T1838" s="132"/>
      <c r="U1838" s="132"/>
      <c r="V1838" s="132"/>
      <c r="W1838" s="132"/>
      <c r="X1838" s="132"/>
    </row>
    <row r="1839" spans="1:24" x14ac:dyDescent="0.2">
      <c r="A1839" s="132"/>
      <c r="B1839" s="133"/>
      <c r="C1839" s="76"/>
      <c r="D1839" s="132"/>
      <c r="E1839" s="132"/>
      <c r="F1839" s="132"/>
      <c r="G1839" s="132"/>
      <c r="H1839" s="132"/>
      <c r="I1839" s="132"/>
      <c r="J1839" s="132"/>
      <c r="K1839" s="132"/>
      <c r="L1839" s="132"/>
      <c r="M1839" s="132"/>
      <c r="N1839" s="132"/>
      <c r="O1839" s="132"/>
      <c r="P1839" s="132"/>
      <c r="Q1839" s="132"/>
      <c r="R1839" s="132"/>
      <c r="S1839" s="132"/>
      <c r="T1839" s="132"/>
      <c r="U1839" s="132"/>
      <c r="V1839" s="132"/>
      <c r="W1839" s="132"/>
      <c r="X1839" s="132"/>
    </row>
    <row r="1840" spans="1:24" x14ac:dyDescent="0.2">
      <c r="A1840" s="132"/>
      <c r="B1840" s="133"/>
      <c r="C1840" s="76"/>
      <c r="D1840" s="132"/>
      <c r="E1840" s="132"/>
      <c r="F1840" s="132"/>
      <c r="G1840" s="132"/>
      <c r="H1840" s="132"/>
      <c r="I1840" s="132"/>
      <c r="J1840" s="132"/>
      <c r="K1840" s="132"/>
      <c r="L1840" s="132"/>
      <c r="M1840" s="132"/>
      <c r="N1840" s="132"/>
      <c r="O1840" s="132"/>
      <c r="P1840" s="132"/>
      <c r="Q1840" s="132"/>
      <c r="R1840" s="132"/>
      <c r="S1840" s="132"/>
      <c r="T1840" s="132"/>
      <c r="U1840" s="132"/>
      <c r="V1840" s="132"/>
      <c r="W1840" s="132"/>
      <c r="X1840" s="132"/>
    </row>
    <row r="1841" spans="1:24" x14ac:dyDescent="0.2">
      <c r="A1841" s="132"/>
      <c r="B1841" s="133"/>
      <c r="C1841" s="76"/>
      <c r="D1841" s="132"/>
      <c r="E1841" s="132"/>
      <c r="F1841" s="132"/>
      <c r="G1841" s="132"/>
      <c r="H1841" s="132"/>
      <c r="I1841" s="132"/>
      <c r="J1841" s="132"/>
      <c r="K1841" s="132"/>
      <c r="L1841" s="132"/>
      <c r="M1841" s="132"/>
      <c r="N1841" s="132"/>
      <c r="O1841" s="132"/>
      <c r="P1841" s="132"/>
      <c r="Q1841" s="132"/>
      <c r="R1841" s="132"/>
      <c r="S1841" s="132"/>
      <c r="T1841" s="132"/>
      <c r="U1841" s="132"/>
      <c r="V1841" s="132"/>
      <c r="W1841" s="132"/>
      <c r="X1841" s="132"/>
    </row>
    <row r="1842" spans="1:24" x14ac:dyDescent="0.2">
      <c r="A1842" s="132"/>
      <c r="B1842" s="133"/>
      <c r="C1842" s="76"/>
      <c r="D1842" s="132"/>
      <c r="E1842" s="132"/>
      <c r="F1842" s="132"/>
      <c r="G1842" s="132"/>
      <c r="H1842" s="132"/>
      <c r="I1842" s="132"/>
      <c r="J1842" s="132"/>
      <c r="K1842" s="132"/>
      <c r="L1842" s="132"/>
      <c r="M1842" s="132"/>
      <c r="N1842" s="132"/>
      <c r="O1842" s="132"/>
      <c r="P1842" s="132"/>
      <c r="Q1842" s="132"/>
      <c r="R1842" s="132"/>
      <c r="S1842" s="132"/>
      <c r="T1842" s="132"/>
      <c r="U1842" s="132"/>
      <c r="V1842" s="132"/>
      <c r="W1842" s="132"/>
      <c r="X1842" s="132"/>
    </row>
    <row r="1843" spans="1:24" x14ac:dyDescent="0.2">
      <c r="A1843" s="132"/>
      <c r="B1843" s="133"/>
      <c r="C1843" s="76"/>
      <c r="D1843" s="132"/>
      <c r="E1843" s="132"/>
      <c r="F1843" s="132"/>
      <c r="G1843" s="132"/>
      <c r="H1843" s="132"/>
      <c r="I1843" s="132"/>
      <c r="J1843" s="132"/>
      <c r="K1843" s="132"/>
      <c r="L1843" s="132"/>
      <c r="M1843" s="132"/>
      <c r="N1843" s="132"/>
      <c r="O1843" s="132"/>
      <c r="P1843" s="132"/>
      <c r="Q1843" s="132"/>
      <c r="R1843" s="132"/>
      <c r="S1843" s="132"/>
      <c r="T1843" s="132"/>
      <c r="U1843" s="132"/>
      <c r="V1843" s="132"/>
      <c r="W1843" s="132"/>
      <c r="X1843" s="132"/>
    </row>
    <row r="1844" spans="1:24" x14ac:dyDescent="0.2">
      <c r="A1844" s="132"/>
      <c r="B1844" s="133"/>
      <c r="C1844" s="76"/>
      <c r="D1844" s="132"/>
      <c r="E1844" s="132"/>
      <c r="F1844" s="132"/>
      <c r="G1844" s="132"/>
      <c r="H1844" s="132"/>
      <c r="I1844" s="132"/>
      <c r="J1844" s="132"/>
      <c r="K1844" s="132"/>
      <c r="L1844" s="132"/>
      <c r="M1844" s="132"/>
      <c r="N1844" s="132"/>
      <c r="O1844" s="132"/>
      <c r="P1844" s="132"/>
      <c r="Q1844" s="132"/>
      <c r="R1844" s="132"/>
      <c r="S1844" s="132"/>
      <c r="T1844" s="132"/>
      <c r="U1844" s="132"/>
      <c r="V1844" s="132"/>
      <c r="W1844" s="132"/>
      <c r="X1844" s="132"/>
    </row>
    <row r="1845" spans="1:24" x14ac:dyDescent="0.2">
      <c r="A1845" s="132"/>
      <c r="B1845" s="133"/>
      <c r="C1845" s="76"/>
      <c r="D1845" s="132"/>
      <c r="E1845" s="132"/>
      <c r="F1845" s="132"/>
      <c r="G1845" s="132"/>
      <c r="H1845" s="132"/>
      <c r="I1845" s="132"/>
      <c r="J1845" s="132"/>
      <c r="K1845" s="132"/>
      <c r="L1845" s="132"/>
      <c r="M1845" s="132"/>
      <c r="N1845" s="132"/>
      <c r="O1845" s="132"/>
      <c r="P1845" s="132"/>
      <c r="Q1845" s="132"/>
      <c r="R1845" s="132"/>
      <c r="S1845" s="132"/>
      <c r="T1845" s="132"/>
      <c r="U1845" s="132"/>
      <c r="V1845" s="132"/>
      <c r="W1845" s="132"/>
      <c r="X1845" s="132"/>
    </row>
    <row r="1846" spans="1:24" x14ac:dyDescent="0.2">
      <c r="A1846" s="132"/>
      <c r="B1846" s="133"/>
      <c r="C1846" s="76"/>
      <c r="D1846" s="132"/>
      <c r="E1846" s="132"/>
      <c r="F1846" s="132"/>
      <c r="G1846" s="132"/>
      <c r="H1846" s="132"/>
      <c r="I1846" s="132"/>
      <c r="J1846" s="132"/>
      <c r="K1846" s="132"/>
      <c r="L1846" s="132"/>
      <c r="M1846" s="132"/>
      <c r="N1846" s="132"/>
      <c r="O1846" s="132"/>
      <c r="P1846" s="132"/>
      <c r="Q1846" s="132"/>
      <c r="R1846" s="132"/>
      <c r="S1846" s="132"/>
      <c r="T1846" s="132"/>
      <c r="U1846" s="132"/>
      <c r="V1846" s="132"/>
      <c r="W1846" s="132"/>
      <c r="X1846" s="132"/>
    </row>
    <row r="1847" spans="1:24" x14ac:dyDescent="0.2">
      <c r="A1847" s="132"/>
      <c r="B1847" s="133"/>
      <c r="C1847" s="76"/>
      <c r="D1847" s="132"/>
      <c r="E1847" s="132"/>
      <c r="F1847" s="132"/>
      <c r="G1847" s="132"/>
      <c r="H1847" s="132"/>
      <c r="I1847" s="132"/>
      <c r="J1847" s="132"/>
      <c r="K1847" s="132"/>
      <c r="L1847" s="132"/>
      <c r="M1847" s="132"/>
      <c r="N1847" s="132"/>
      <c r="O1847" s="132"/>
      <c r="P1847" s="132"/>
      <c r="Q1847" s="132"/>
      <c r="R1847" s="132"/>
      <c r="S1847" s="132"/>
      <c r="T1847" s="132"/>
      <c r="U1847" s="132"/>
      <c r="V1847" s="132"/>
      <c r="W1847" s="132"/>
      <c r="X1847" s="132"/>
    </row>
    <row r="1848" spans="1:24" x14ac:dyDescent="0.2">
      <c r="A1848" s="132"/>
      <c r="B1848" s="133"/>
      <c r="C1848" s="76"/>
      <c r="D1848" s="132"/>
      <c r="E1848" s="132"/>
      <c r="F1848" s="132"/>
      <c r="G1848" s="132"/>
      <c r="H1848" s="132"/>
      <c r="I1848" s="132"/>
      <c r="J1848" s="132"/>
      <c r="K1848" s="132"/>
      <c r="L1848" s="132"/>
      <c r="M1848" s="132"/>
      <c r="N1848" s="132"/>
      <c r="O1848" s="132"/>
      <c r="P1848" s="132"/>
      <c r="Q1848" s="132"/>
      <c r="R1848" s="132"/>
      <c r="S1848" s="132"/>
      <c r="T1848" s="132"/>
      <c r="U1848" s="132"/>
      <c r="V1848" s="132"/>
      <c r="W1848" s="132"/>
      <c r="X1848" s="132"/>
    </row>
    <row r="1849" spans="1:24" x14ac:dyDescent="0.2">
      <c r="A1849" s="132"/>
      <c r="B1849" s="133"/>
      <c r="C1849" s="76"/>
      <c r="D1849" s="132"/>
      <c r="E1849" s="132"/>
      <c r="F1849" s="132"/>
      <c r="G1849" s="132"/>
      <c r="H1849" s="132"/>
      <c r="I1849" s="132"/>
      <c r="J1849" s="132"/>
      <c r="K1849" s="132"/>
      <c r="L1849" s="132"/>
      <c r="M1849" s="132"/>
      <c r="N1849" s="132"/>
      <c r="O1849" s="132"/>
      <c r="P1849" s="132"/>
      <c r="Q1849" s="132"/>
      <c r="R1849" s="132"/>
      <c r="S1849" s="132"/>
      <c r="T1849" s="132"/>
      <c r="U1849" s="132"/>
      <c r="V1849" s="132"/>
      <c r="W1849" s="132"/>
      <c r="X1849" s="132"/>
    </row>
    <row r="1850" spans="1:24" x14ac:dyDescent="0.2">
      <c r="A1850" s="132"/>
      <c r="B1850" s="133"/>
      <c r="C1850" s="76"/>
      <c r="D1850" s="132"/>
      <c r="E1850" s="132"/>
      <c r="F1850" s="132"/>
      <c r="G1850" s="132"/>
      <c r="H1850" s="132"/>
      <c r="I1850" s="132"/>
      <c r="J1850" s="132"/>
      <c r="K1850" s="132"/>
      <c r="L1850" s="132"/>
      <c r="M1850" s="132"/>
      <c r="N1850" s="132"/>
      <c r="O1850" s="132"/>
      <c r="P1850" s="132"/>
      <c r="Q1850" s="132"/>
      <c r="R1850" s="132"/>
      <c r="S1850" s="132"/>
      <c r="T1850" s="132"/>
      <c r="U1850" s="132"/>
      <c r="V1850" s="132"/>
      <c r="W1850" s="132"/>
      <c r="X1850" s="132"/>
    </row>
    <row r="1851" spans="1:24" x14ac:dyDescent="0.2">
      <c r="A1851" s="132"/>
      <c r="B1851" s="133"/>
      <c r="C1851" s="76"/>
      <c r="D1851" s="132"/>
      <c r="E1851" s="132"/>
      <c r="F1851" s="132"/>
      <c r="G1851" s="132"/>
      <c r="H1851" s="132"/>
      <c r="I1851" s="132"/>
      <c r="J1851" s="132"/>
      <c r="K1851" s="132"/>
      <c r="L1851" s="132"/>
      <c r="M1851" s="132"/>
      <c r="N1851" s="132"/>
      <c r="O1851" s="132"/>
      <c r="P1851" s="132"/>
      <c r="Q1851" s="132"/>
      <c r="R1851" s="132"/>
      <c r="S1851" s="132"/>
      <c r="T1851" s="132"/>
      <c r="U1851" s="132"/>
      <c r="V1851" s="132"/>
      <c r="W1851" s="132"/>
      <c r="X1851" s="132"/>
    </row>
    <row r="1852" spans="1:24" x14ac:dyDescent="0.2">
      <c r="A1852" s="132"/>
      <c r="B1852" s="133"/>
      <c r="C1852" s="76"/>
      <c r="D1852" s="132"/>
      <c r="E1852" s="132"/>
      <c r="F1852" s="132"/>
      <c r="G1852" s="132"/>
      <c r="H1852" s="132"/>
      <c r="I1852" s="132"/>
      <c r="J1852" s="132"/>
      <c r="K1852" s="132"/>
      <c r="L1852" s="132"/>
      <c r="M1852" s="132"/>
      <c r="N1852" s="132"/>
      <c r="O1852" s="132"/>
      <c r="P1852" s="132"/>
      <c r="Q1852" s="132"/>
      <c r="R1852" s="132"/>
      <c r="S1852" s="132"/>
      <c r="T1852" s="132"/>
      <c r="U1852" s="132"/>
      <c r="V1852" s="132"/>
      <c r="W1852" s="132"/>
      <c r="X1852" s="132"/>
    </row>
    <row r="1853" spans="1:24" x14ac:dyDescent="0.2">
      <c r="A1853" s="132"/>
      <c r="B1853" s="133"/>
      <c r="C1853" s="76"/>
      <c r="D1853" s="132"/>
      <c r="E1853" s="132"/>
      <c r="F1853" s="132"/>
      <c r="G1853" s="132"/>
      <c r="H1853" s="132"/>
      <c r="I1853" s="132"/>
      <c r="J1853" s="132"/>
      <c r="K1853" s="132"/>
      <c r="L1853" s="132"/>
      <c r="M1853" s="132"/>
      <c r="N1853" s="132"/>
      <c r="O1853" s="132"/>
      <c r="P1853" s="132"/>
      <c r="Q1853" s="132"/>
      <c r="R1853" s="132"/>
      <c r="S1853" s="132"/>
      <c r="T1853" s="132"/>
      <c r="U1853" s="132"/>
      <c r="V1853" s="132"/>
      <c r="W1853" s="132"/>
      <c r="X1853" s="132"/>
    </row>
    <row r="1854" spans="1:24" x14ac:dyDescent="0.2">
      <c r="A1854" s="132"/>
      <c r="B1854" s="133"/>
      <c r="C1854" s="76"/>
      <c r="D1854" s="132"/>
      <c r="E1854" s="132"/>
      <c r="F1854" s="132"/>
      <c r="G1854" s="132"/>
      <c r="H1854" s="132"/>
      <c r="I1854" s="132"/>
      <c r="J1854" s="132"/>
      <c r="K1854" s="132"/>
      <c r="L1854" s="132"/>
      <c r="M1854" s="132"/>
      <c r="N1854" s="132"/>
      <c r="O1854" s="132"/>
      <c r="P1854" s="132"/>
      <c r="Q1854" s="132"/>
      <c r="R1854" s="132"/>
      <c r="S1854" s="132"/>
      <c r="T1854" s="132"/>
      <c r="U1854" s="132"/>
      <c r="V1854" s="132"/>
      <c r="W1854" s="132"/>
      <c r="X1854" s="132"/>
    </row>
    <row r="1855" spans="1:24" x14ac:dyDescent="0.2">
      <c r="A1855" s="132"/>
      <c r="B1855" s="133"/>
      <c r="C1855" s="76"/>
      <c r="D1855" s="132"/>
      <c r="E1855" s="132"/>
      <c r="F1855" s="132"/>
      <c r="G1855" s="132"/>
      <c r="H1855" s="132"/>
      <c r="I1855" s="132"/>
      <c r="J1855" s="132"/>
      <c r="K1855" s="132"/>
      <c r="L1855" s="132"/>
      <c r="M1855" s="132"/>
      <c r="N1855" s="132"/>
      <c r="O1855" s="132"/>
      <c r="P1855" s="132"/>
      <c r="Q1855" s="132"/>
      <c r="R1855" s="132"/>
      <c r="S1855" s="132"/>
      <c r="T1855" s="132"/>
      <c r="U1855" s="132"/>
      <c r="V1855" s="132"/>
      <c r="W1855" s="132"/>
      <c r="X1855" s="132"/>
    </row>
    <row r="1856" spans="1:24" x14ac:dyDescent="0.2">
      <c r="A1856" s="132"/>
      <c r="B1856" s="133"/>
      <c r="C1856" s="76"/>
      <c r="D1856" s="132"/>
      <c r="E1856" s="132"/>
      <c r="F1856" s="132"/>
      <c r="G1856" s="132"/>
      <c r="H1856" s="132"/>
      <c r="I1856" s="132"/>
      <c r="J1856" s="132"/>
      <c r="K1856" s="132"/>
      <c r="L1856" s="132"/>
      <c r="M1856" s="132"/>
      <c r="N1856" s="132"/>
      <c r="O1856" s="132"/>
      <c r="P1856" s="132"/>
      <c r="Q1856" s="132"/>
      <c r="R1856" s="132"/>
      <c r="S1856" s="132"/>
      <c r="T1856" s="132"/>
      <c r="U1856" s="132"/>
      <c r="V1856" s="132"/>
      <c r="W1856" s="132"/>
      <c r="X1856" s="132"/>
    </row>
    <row r="1857" spans="1:24" x14ac:dyDescent="0.2">
      <c r="A1857" s="132"/>
      <c r="B1857" s="133"/>
      <c r="C1857" s="76"/>
      <c r="D1857" s="132"/>
      <c r="E1857" s="132"/>
      <c r="F1857" s="132"/>
      <c r="G1857" s="132"/>
      <c r="H1857" s="132"/>
      <c r="I1857" s="132"/>
      <c r="J1857" s="132"/>
      <c r="K1857" s="132"/>
      <c r="L1857" s="132"/>
      <c r="M1857" s="132"/>
      <c r="N1857" s="132"/>
      <c r="O1857" s="132"/>
      <c r="P1857" s="132"/>
      <c r="Q1857" s="132"/>
      <c r="R1857" s="132"/>
      <c r="S1857" s="132"/>
      <c r="T1857" s="132"/>
      <c r="U1857" s="132"/>
      <c r="V1857" s="132"/>
      <c r="W1857" s="132"/>
      <c r="X1857" s="132"/>
    </row>
    <row r="1858" spans="1:24" x14ac:dyDescent="0.2">
      <c r="A1858" s="132"/>
      <c r="B1858" s="133"/>
      <c r="C1858" s="76"/>
      <c r="D1858" s="132"/>
      <c r="E1858" s="132"/>
      <c r="F1858" s="132"/>
      <c r="G1858" s="132"/>
      <c r="H1858" s="132"/>
      <c r="I1858" s="132"/>
      <c r="J1858" s="132"/>
      <c r="K1858" s="132"/>
      <c r="L1858" s="132"/>
      <c r="M1858" s="132"/>
      <c r="N1858" s="132"/>
      <c r="O1858" s="132"/>
      <c r="P1858" s="132"/>
      <c r="Q1858" s="132"/>
      <c r="R1858" s="132"/>
      <c r="S1858" s="132"/>
      <c r="T1858" s="132"/>
      <c r="U1858" s="132"/>
      <c r="V1858" s="132"/>
      <c r="W1858" s="132"/>
      <c r="X1858" s="132"/>
    </row>
    <row r="1859" spans="1:24" x14ac:dyDescent="0.2">
      <c r="A1859" s="132"/>
      <c r="B1859" s="133"/>
      <c r="C1859" s="76"/>
      <c r="D1859" s="132"/>
      <c r="E1859" s="132"/>
      <c r="F1859" s="132"/>
      <c r="G1859" s="132"/>
      <c r="H1859" s="132"/>
      <c r="I1859" s="132"/>
      <c r="J1859" s="132"/>
      <c r="K1859" s="132"/>
      <c r="L1859" s="132"/>
      <c r="M1859" s="132"/>
      <c r="N1859" s="132"/>
      <c r="O1859" s="132"/>
      <c r="P1859" s="132"/>
      <c r="Q1859" s="132"/>
      <c r="R1859" s="132"/>
      <c r="S1859" s="132"/>
      <c r="T1859" s="132"/>
      <c r="U1859" s="132"/>
      <c r="V1859" s="132"/>
      <c r="W1859" s="132"/>
      <c r="X1859" s="132"/>
    </row>
    <row r="1860" spans="1:24" x14ac:dyDescent="0.2">
      <c r="A1860" s="132"/>
      <c r="B1860" s="133"/>
      <c r="C1860" s="76"/>
      <c r="D1860" s="132"/>
      <c r="E1860" s="132"/>
      <c r="F1860" s="132"/>
      <c r="G1860" s="132"/>
      <c r="H1860" s="132"/>
      <c r="I1860" s="132"/>
      <c r="J1860" s="132"/>
      <c r="K1860" s="132"/>
      <c r="L1860" s="132"/>
      <c r="M1860" s="132"/>
      <c r="N1860" s="132"/>
      <c r="O1860" s="132"/>
      <c r="P1860" s="132"/>
      <c r="Q1860" s="132"/>
      <c r="R1860" s="132"/>
      <c r="S1860" s="132"/>
      <c r="T1860" s="132"/>
      <c r="U1860" s="132"/>
      <c r="V1860" s="132"/>
      <c r="W1860" s="132"/>
      <c r="X1860" s="132"/>
    </row>
    <row r="1861" spans="1:24" x14ac:dyDescent="0.2">
      <c r="A1861" s="132"/>
      <c r="B1861" s="133"/>
      <c r="C1861" s="76"/>
      <c r="D1861" s="132"/>
      <c r="E1861" s="132"/>
      <c r="F1861" s="132"/>
      <c r="G1861" s="132"/>
      <c r="H1861" s="132"/>
      <c r="I1861" s="132"/>
      <c r="J1861" s="132"/>
      <c r="K1861" s="132"/>
      <c r="L1861" s="132"/>
      <c r="M1861" s="132"/>
      <c r="N1861" s="132"/>
      <c r="O1861" s="132"/>
      <c r="P1861" s="132"/>
      <c r="Q1861" s="132"/>
      <c r="R1861" s="132"/>
      <c r="S1861" s="132"/>
      <c r="T1861" s="132"/>
      <c r="U1861" s="132"/>
      <c r="V1861" s="132"/>
      <c r="W1861" s="132"/>
      <c r="X1861" s="132"/>
    </row>
    <row r="1862" spans="1:24" x14ac:dyDescent="0.2">
      <c r="A1862" s="132"/>
      <c r="B1862" s="133"/>
      <c r="C1862" s="76"/>
      <c r="D1862" s="132"/>
      <c r="E1862" s="132"/>
      <c r="F1862" s="132"/>
      <c r="G1862" s="132"/>
      <c r="H1862" s="132"/>
      <c r="I1862" s="132"/>
      <c r="J1862" s="132"/>
      <c r="K1862" s="132"/>
      <c r="L1862" s="132"/>
      <c r="M1862" s="132"/>
      <c r="N1862" s="132"/>
      <c r="O1862" s="132"/>
      <c r="P1862" s="132"/>
      <c r="Q1862" s="132"/>
      <c r="R1862" s="132"/>
      <c r="S1862" s="132"/>
      <c r="T1862" s="132"/>
      <c r="U1862" s="132"/>
      <c r="V1862" s="132"/>
      <c r="W1862" s="132"/>
      <c r="X1862" s="132"/>
    </row>
    <row r="1863" spans="1:24" x14ac:dyDescent="0.2">
      <c r="A1863" s="132"/>
      <c r="B1863" s="133"/>
      <c r="C1863" s="76"/>
      <c r="D1863" s="132"/>
      <c r="E1863" s="132"/>
      <c r="F1863" s="132"/>
      <c r="G1863" s="132"/>
      <c r="H1863" s="132"/>
      <c r="I1863" s="132"/>
      <c r="J1863" s="132"/>
      <c r="K1863" s="132"/>
      <c r="L1863" s="132"/>
      <c r="M1863" s="132"/>
      <c r="N1863" s="132"/>
      <c r="O1863" s="132"/>
      <c r="P1863" s="132"/>
      <c r="Q1863" s="132"/>
      <c r="R1863" s="132"/>
      <c r="S1863" s="132"/>
      <c r="T1863" s="132"/>
      <c r="U1863" s="132"/>
      <c r="V1863" s="132"/>
      <c r="W1863" s="132"/>
      <c r="X1863" s="132"/>
    </row>
    <row r="1864" spans="1:24" x14ac:dyDescent="0.2">
      <c r="A1864" s="132"/>
      <c r="B1864" s="133"/>
      <c r="C1864" s="76"/>
      <c r="D1864" s="132"/>
      <c r="E1864" s="132"/>
      <c r="F1864" s="132"/>
      <c r="G1864" s="132"/>
      <c r="H1864" s="132"/>
      <c r="I1864" s="132"/>
      <c r="J1864" s="132"/>
      <c r="K1864" s="132"/>
      <c r="L1864" s="132"/>
      <c r="M1864" s="132"/>
      <c r="N1864" s="132"/>
      <c r="O1864" s="132"/>
      <c r="P1864" s="132"/>
      <c r="Q1864" s="132"/>
      <c r="R1864" s="132"/>
      <c r="S1864" s="132"/>
      <c r="T1864" s="132"/>
      <c r="U1864" s="132"/>
      <c r="V1864" s="132"/>
      <c r="W1864" s="132"/>
      <c r="X1864" s="132"/>
    </row>
    <row r="1865" spans="1:24" x14ac:dyDescent="0.2">
      <c r="A1865" s="132"/>
      <c r="B1865" s="133"/>
      <c r="C1865" s="76"/>
      <c r="D1865" s="132"/>
      <c r="E1865" s="132"/>
      <c r="F1865" s="132"/>
      <c r="G1865" s="132"/>
      <c r="H1865" s="132"/>
      <c r="I1865" s="132"/>
      <c r="J1865" s="132"/>
      <c r="K1865" s="132"/>
      <c r="L1865" s="132"/>
      <c r="M1865" s="132"/>
      <c r="N1865" s="132"/>
      <c r="O1865" s="132"/>
      <c r="P1865" s="132"/>
      <c r="Q1865" s="132"/>
      <c r="R1865" s="132"/>
      <c r="S1865" s="132"/>
      <c r="T1865" s="132"/>
      <c r="U1865" s="132"/>
      <c r="V1865" s="132"/>
      <c r="W1865" s="132"/>
      <c r="X1865" s="132"/>
    </row>
    <row r="1866" spans="1:24" x14ac:dyDescent="0.2">
      <c r="A1866" s="132"/>
      <c r="B1866" s="133"/>
      <c r="C1866" s="76"/>
      <c r="D1866" s="132"/>
      <c r="E1866" s="132"/>
      <c r="F1866" s="132"/>
      <c r="G1866" s="132"/>
      <c r="H1866" s="132"/>
      <c r="I1866" s="132"/>
      <c r="J1866" s="132"/>
      <c r="K1866" s="132"/>
      <c r="L1866" s="132"/>
      <c r="M1866" s="132"/>
      <c r="N1866" s="132"/>
      <c r="O1866" s="132"/>
      <c r="P1866" s="132"/>
      <c r="Q1866" s="132"/>
      <c r="R1866" s="132"/>
      <c r="S1866" s="132"/>
      <c r="T1866" s="132"/>
      <c r="U1866" s="132"/>
      <c r="V1866" s="132"/>
      <c r="W1866" s="132"/>
      <c r="X1866" s="132"/>
    </row>
    <row r="1867" spans="1:24" x14ac:dyDescent="0.2">
      <c r="A1867" s="132"/>
      <c r="B1867" s="133"/>
      <c r="C1867" s="76"/>
      <c r="D1867" s="132"/>
      <c r="E1867" s="132"/>
      <c r="F1867" s="132"/>
      <c r="G1867" s="132"/>
      <c r="H1867" s="132"/>
      <c r="I1867" s="132"/>
      <c r="J1867" s="132"/>
      <c r="K1867" s="132"/>
      <c r="L1867" s="132"/>
      <c r="M1867" s="132"/>
      <c r="N1867" s="132"/>
      <c r="O1867" s="132"/>
      <c r="P1867" s="132"/>
      <c r="Q1867" s="132"/>
      <c r="R1867" s="132"/>
      <c r="S1867" s="132"/>
      <c r="T1867" s="132"/>
      <c r="U1867" s="132"/>
      <c r="V1867" s="132"/>
      <c r="W1867" s="132"/>
      <c r="X1867" s="132"/>
    </row>
    <row r="1868" spans="1:24" x14ac:dyDescent="0.2">
      <c r="A1868" s="132"/>
      <c r="B1868" s="133"/>
      <c r="C1868" s="76"/>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row>
    <row r="1869" spans="1:24" x14ac:dyDescent="0.2">
      <c r="A1869" s="132"/>
      <c r="B1869" s="133"/>
      <c r="C1869" s="76"/>
      <c r="D1869" s="132"/>
      <c r="E1869" s="132"/>
      <c r="F1869" s="132"/>
      <c r="G1869" s="132"/>
      <c r="H1869" s="132"/>
      <c r="I1869" s="132"/>
      <c r="J1869" s="132"/>
      <c r="K1869" s="132"/>
      <c r="L1869" s="132"/>
      <c r="M1869" s="132"/>
      <c r="N1869" s="132"/>
      <c r="O1869" s="132"/>
      <c r="P1869" s="132"/>
      <c r="Q1869" s="132"/>
      <c r="R1869" s="132"/>
      <c r="S1869" s="132"/>
      <c r="T1869" s="132"/>
      <c r="U1869" s="132"/>
      <c r="V1869" s="132"/>
      <c r="W1869" s="132"/>
      <c r="X1869" s="132"/>
    </row>
    <row r="1870" spans="1:24" x14ac:dyDescent="0.2">
      <c r="A1870" s="132"/>
      <c r="B1870" s="133"/>
      <c r="C1870" s="76"/>
      <c r="D1870" s="132"/>
      <c r="E1870" s="132"/>
      <c r="F1870" s="132"/>
      <c r="G1870" s="132"/>
      <c r="H1870" s="132"/>
      <c r="I1870" s="132"/>
      <c r="J1870" s="132"/>
      <c r="K1870" s="132"/>
      <c r="L1870" s="132"/>
      <c r="M1870" s="132"/>
      <c r="N1870" s="132"/>
      <c r="O1870" s="132"/>
      <c r="P1870" s="132"/>
      <c r="Q1870" s="132"/>
      <c r="R1870" s="132"/>
      <c r="S1870" s="132"/>
      <c r="T1870" s="132"/>
      <c r="U1870" s="132"/>
      <c r="V1870" s="132"/>
      <c r="W1870" s="132"/>
      <c r="X1870" s="132"/>
    </row>
    <row r="1871" spans="1:24" x14ac:dyDescent="0.2">
      <c r="A1871" s="132"/>
      <c r="B1871" s="133"/>
      <c r="C1871" s="76"/>
      <c r="D1871" s="132"/>
      <c r="E1871" s="132"/>
      <c r="F1871" s="132"/>
      <c r="G1871" s="132"/>
      <c r="H1871" s="132"/>
      <c r="I1871" s="132"/>
      <c r="J1871" s="132"/>
      <c r="K1871" s="132"/>
      <c r="L1871" s="132"/>
      <c r="M1871" s="132"/>
      <c r="N1871" s="132"/>
      <c r="O1871" s="132"/>
      <c r="P1871" s="132"/>
      <c r="Q1871" s="132"/>
      <c r="R1871" s="132"/>
      <c r="S1871" s="132"/>
      <c r="T1871" s="132"/>
      <c r="U1871" s="132"/>
      <c r="V1871" s="132"/>
      <c r="W1871" s="132"/>
      <c r="X1871" s="132"/>
    </row>
    <row r="1872" spans="1:24" x14ac:dyDescent="0.2">
      <c r="A1872" s="132"/>
      <c r="B1872" s="133"/>
      <c r="C1872" s="76"/>
      <c r="D1872" s="132"/>
      <c r="E1872" s="132"/>
      <c r="F1872" s="132"/>
      <c r="G1872" s="132"/>
      <c r="H1872" s="132"/>
      <c r="I1872" s="132"/>
      <c r="J1872" s="132"/>
      <c r="K1872" s="132"/>
      <c r="L1872" s="132"/>
      <c r="M1872" s="132"/>
      <c r="N1872" s="132"/>
      <c r="O1872" s="132"/>
      <c r="P1872" s="132"/>
      <c r="Q1872" s="132"/>
      <c r="R1872" s="132"/>
      <c r="S1872" s="132"/>
      <c r="T1872" s="132"/>
      <c r="U1872" s="132"/>
      <c r="V1872" s="132"/>
      <c r="W1872" s="132"/>
      <c r="X1872" s="132"/>
    </row>
    <row r="1873" spans="1:24" x14ac:dyDescent="0.2">
      <c r="A1873" s="132"/>
      <c r="B1873" s="133"/>
      <c r="C1873" s="76"/>
      <c r="D1873" s="132"/>
      <c r="E1873" s="132"/>
      <c r="F1873" s="132"/>
      <c r="G1873" s="132"/>
      <c r="H1873" s="132"/>
      <c r="I1873" s="132"/>
      <c r="J1873" s="132"/>
      <c r="K1873" s="132"/>
      <c r="L1873" s="132"/>
      <c r="M1873" s="132"/>
      <c r="N1873" s="132"/>
      <c r="O1873" s="132"/>
      <c r="P1873" s="132"/>
      <c r="Q1873" s="132"/>
      <c r="R1873" s="132"/>
      <c r="S1873" s="132"/>
      <c r="T1873" s="132"/>
      <c r="U1873" s="132"/>
      <c r="V1873" s="132"/>
      <c r="W1873" s="132"/>
      <c r="X1873" s="132"/>
    </row>
    <row r="1874" spans="1:24" x14ac:dyDescent="0.2">
      <c r="A1874" s="132"/>
      <c r="B1874" s="133"/>
      <c r="C1874" s="76"/>
      <c r="D1874" s="132"/>
      <c r="E1874" s="132"/>
      <c r="F1874" s="132"/>
      <c r="G1874" s="132"/>
      <c r="H1874" s="132"/>
      <c r="I1874" s="132"/>
      <c r="J1874" s="132"/>
      <c r="K1874" s="132"/>
      <c r="L1874" s="132"/>
      <c r="M1874" s="132"/>
      <c r="N1874" s="132"/>
      <c r="O1874" s="132"/>
      <c r="P1874" s="132"/>
      <c r="Q1874" s="132"/>
      <c r="R1874" s="132"/>
      <c r="S1874" s="132"/>
      <c r="T1874" s="132"/>
      <c r="U1874" s="132"/>
      <c r="V1874" s="132"/>
      <c r="W1874" s="132"/>
      <c r="X1874" s="132"/>
    </row>
    <row r="1875" spans="1:24" x14ac:dyDescent="0.2">
      <c r="A1875" s="132"/>
      <c r="B1875" s="133"/>
      <c r="C1875" s="76"/>
      <c r="D1875" s="132"/>
      <c r="E1875" s="132"/>
      <c r="F1875" s="132"/>
      <c r="G1875" s="132"/>
      <c r="H1875" s="132"/>
      <c r="I1875" s="132"/>
      <c r="J1875" s="132"/>
      <c r="K1875" s="132"/>
      <c r="L1875" s="132"/>
      <c r="M1875" s="132"/>
      <c r="N1875" s="132"/>
      <c r="O1875" s="132"/>
      <c r="P1875" s="132"/>
      <c r="Q1875" s="132"/>
      <c r="R1875" s="132"/>
      <c r="S1875" s="132"/>
      <c r="T1875" s="132"/>
      <c r="U1875" s="132"/>
      <c r="V1875" s="132"/>
      <c r="W1875" s="132"/>
      <c r="X1875" s="132"/>
    </row>
    <row r="1876" spans="1:24" x14ac:dyDescent="0.2">
      <c r="A1876" s="132"/>
      <c r="B1876" s="133"/>
      <c r="C1876" s="76"/>
      <c r="D1876" s="132"/>
      <c r="E1876" s="132"/>
      <c r="F1876" s="132"/>
      <c r="G1876" s="132"/>
      <c r="H1876" s="132"/>
      <c r="I1876" s="132"/>
      <c r="J1876" s="132"/>
      <c r="K1876" s="132"/>
      <c r="L1876" s="132"/>
      <c r="M1876" s="132"/>
      <c r="N1876" s="132"/>
      <c r="O1876" s="132"/>
      <c r="P1876" s="132"/>
      <c r="Q1876" s="132"/>
      <c r="R1876" s="132"/>
      <c r="S1876" s="132"/>
      <c r="T1876" s="132"/>
      <c r="U1876" s="132"/>
      <c r="V1876" s="132"/>
      <c r="W1876" s="132"/>
      <c r="X1876" s="132"/>
    </row>
    <row r="1877" spans="1:24" x14ac:dyDescent="0.2">
      <c r="A1877" s="132"/>
      <c r="B1877" s="133"/>
      <c r="C1877" s="76"/>
      <c r="D1877" s="132"/>
      <c r="E1877" s="132"/>
      <c r="F1877" s="132"/>
      <c r="G1877" s="132"/>
      <c r="H1877" s="132"/>
      <c r="I1877" s="132"/>
      <c r="J1877" s="132"/>
      <c r="K1877" s="132"/>
      <c r="L1877" s="132"/>
      <c r="M1877" s="132"/>
      <c r="N1877" s="132"/>
      <c r="O1877" s="132"/>
      <c r="P1877" s="132"/>
      <c r="Q1877" s="132"/>
      <c r="R1877" s="132"/>
      <c r="S1877" s="132"/>
      <c r="T1877" s="132"/>
      <c r="U1877" s="132"/>
      <c r="V1877" s="132"/>
      <c r="W1877" s="132"/>
      <c r="X1877" s="132"/>
    </row>
    <row r="1878" spans="1:24" x14ac:dyDescent="0.2">
      <c r="A1878" s="132"/>
      <c r="B1878" s="133"/>
      <c r="C1878" s="76"/>
      <c r="D1878" s="132"/>
      <c r="E1878" s="132"/>
      <c r="F1878" s="132"/>
      <c r="G1878" s="132"/>
      <c r="H1878" s="132"/>
      <c r="I1878" s="132"/>
      <c r="J1878" s="132"/>
      <c r="K1878" s="132"/>
      <c r="L1878" s="132"/>
      <c r="M1878" s="132"/>
      <c r="N1878" s="132"/>
      <c r="O1878" s="132"/>
      <c r="P1878" s="132"/>
      <c r="Q1878" s="132"/>
      <c r="R1878" s="132"/>
      <c r="S1878" s="132"/>
      <c r="T1878" s="132"/>
      <c r="U1878" s="132"/>
      <c r="V1878" s="132"/>
      <c r="W1878" s="132"/>
      <c r="X1878" s="132"/>
    </row>
    <row r="1879" spans="1:24" x14ac:dyDescent="0.2">
      <c r="A1879" s="132"/>
      <c r="B1879" s="133"/>
      <c r="C1879" s="76"/>
      <c r="D1879" s="132"/>
      <c r="E1879" s="132"/>
      <c r="F1879" s="132"/>
      <c r="G1879" s="132"/>
      <c r="H1879" s="132"/>
      <c r="I1879" s="132"/>
      <c r="J1879" s="132"/>
      <c r="K1879" s="132"/>
      <c r="L1879" s="132"/>
      <c r="M1879" s="132"/>
      <c r="N1879" s="132"/>
      <c r="O1879" s="132"/>
      <c r="P1879" s="132"/>
      <c r="Q1879" s="132"/>
      <c r="R1879" s="132"/>
      <c r="S1879" s="132"/>
      <c r="T1879" s="132"/>
      <c r="U1879" s="132"/>
      <c r="V1879" s="132"/>
      <c r="W1879" s="132"/>
      <c r="X1879" s="132"/>
    </row>
    <row r="1880" spans="1:24" x14ac:dyDescent="0.2">
      <c r="A1880" s="132"/>
      <c r="B1880" s="133"/>
      <c r="C1880" s="76"/>
      <c r="D1880" s="132"/>
      <c r="E1880" s="132"/>
      <c r="F1880" s="132"/>
      <c r="G1880" s="132"/>
      <c r="H1880" s="132"/>
      <c r="I1880" s="132"/>
      <c r="J1880" s="132"/>
      <c r="K1880" s="132"/>
      <c r="L1880" s="132"/>
      <c r="M1880" s="132"/>
      <c r="N1880" s="132"/>
      <c r="O1880" s="132"/>
      <c r="P1880" s="132"/>
      <c r="Q1880" s="132"/>
      <c r="R1880" s="132"/>
      <c r="S1880" s="132"/>
      <c r="T1880" s="132"/>
      <c r="U1880" s="132"/>
      <c r="V1880" s="132"/>
      <c r="W1880" s="132"/>
      <c r="X1880" s="132"/>
    </row>
    <row r="1881" spans="1:24" x14ac:dyDescent="0.2">
      <c r="A1881" s="132"/>
      <c r="B1881" s="133"/>
      <c r="C1881" s="76"/>
      <c r="D1881" s="132"/>
      <c r="E1881" s="132"/>
      <c r="F1881" s="132"/>
      <c r="G1881" s="132"/>
      <c r="H1881" s="132"/>
      <c r="I1881" s="132"/>
      <c r="J1881" s="132"/>
      <c r="K1881" s="132"/>
      <c r="L1881" s="132"/>
      <c r="M1881" s="132"/>
      <c r="N1881" s="132"/>
      <c r="O1881" s="132"/>
      <c r="P1881" s="132"/>
      <c r="Q1881" s="132"/>
      <c r="R1881" s="132"/>
      <c r="S1881" s="132"/>
      <c r="T1881" s="132"/>
      <c r="U1881" s="132"/>
      <c r="V1881" s="132"/>
      <c r="W1881" s="132"/>
      <c r="X1881" s="132"/>
    </row>
    <row r="1882" spans="1:24" x14ac:dyDescent="0.2">
      <c r="A1882" s="132"/>
      <c r="B1882" s="133"/>
      <c r="C1882" s="76"/>
      <c r="D1882" s="132"/>
      <c r="E1882" s="132"/>
      <c r="F1882" s="132"/>
      <c r="G1882" s="132"/>
      <c r="H1882" s="132"/>
      <c r="I1882" s="132"/>
      <c r="J1882" s="132"/>
      <c r="K1882" s="132"/>
      <c r="L1882" s="132"/>
      <c r="M1882" s="132"/>
      <c r="N1882" s="132"/>
      <c r="O1882" s="132"/>
      <c r="P1882" s="132"/>
      <c r="Q1882" s="132"/>
      <c r="R1882" s="132"/>
      <c r="S1882" s="132"/>
      <c r="T1882" s="132"/>
      <c r="U1882" s="132"/>
      <c r="V1882" s="132"/>
      <c r="W1882" s="132"/>
      <c r="X1882" s="132"/>
    </row>
    <row r="1883" spans="1:24" x14ac:dyDescent="0.2">
      <c r="A1883" s="132"/>
      <c r="B1883" s="133"/>
      <c r="C1883" s="76"/>
      <c r="D1883" s="132"/>
      <c r="E1883" s="132"/>
      <c r="F1883" s="132"/>
      <c r="G1883" s="132"/>
      <c r="H1883" s="132"/>
      <c r="I1883" s="132"/>
      <c r="J1883" s="132"/>
      <c r="K1883" s="132"/>
      <c r="L1883" s="132"/>
      <c r="M1883" s="132"/>
      <c r="N1883" s="132"/>
      <c r="O1883" s="132"/>
      <c r="P1883" s="132"/>
      <c r="Q1883" s="132"/>
      <c r="R1883" s="132"/>
      <c r="S1883" s="132"/>
      <c r="T1883" s="132"/>
      <c r="U1883" s="132"/>
      <c r="V1883" s="132"/>
      <c r="W1883" s="132"/>
      <c r="X1883" s="132"/>
    </row>
    <row r="1884" spans="1:24" x14ac:dyDescent="0.2">
      <c r="A1884" s="132"/>
      <c r="B1884" s="133"/>
      <c r="C1884" s="76"/>
      <c r="D1884" s="132"/>
      <c r="E1884" s="132"/>
      <c r="F1884" s="132"/>
      <c r="G1884" s="132"/>
      <c r="H1884" s="132"/>
      <c r="I1884" s="132"/>
      <c r="J1884" s="132"/>
      <c r="K1884" s="132"/>
      <c r="L1884" s="132"/>
      <c r="M1884" s="132"/>
      <c r="N1884" s="132"/>
      <c r="O1884" s="132"/>
      <c r="P1884" s="132"/>
      <c r="Q1884" s="132"/>
      <c r="R1884" s="132"/>
      <c r="S1884" s="132"/>
      <c r="T1884" s="132"/>
      <c r="U1884" s="132"/>
      <c r="V1884" s="132"/>
      <c r="W1884" s="132"/>
      <c r="X1884" s="132"/>
    </row>
    <row r="1885" spans="1:24" x14ac:dyDescent="0.2">
      <c r="A1885" s="132"/>
      <c r="B1885" s="133"/>
      <c r="C1885" s="76"/>
      <c r="D1885" s="132"/>
      <c r="E1885" s="132"/>
      <c r="F1885" s="132"/>
      <c r="G1885" s="132"/>
      <c r="H1885" s="132"/>
      <c r="I1885" s="132"/>
      <c r="J1885" s="132"/>
      <c r="K1885" s="132"/>
      <c r="L1885" s="132"/>
      <c r="M1885" s="132"/>
      <c r="N1885" s="132"/>
      <c r="O1885" s="132"/>
      <c r="P1885" s="132"/>
      <c r="Q1885" s="132"/>
      <c r="R1885" s="132"/>
      <c r="S1885" s="132"/>
      <c r="T1885" s="132"/>
      <c r="U1885" s="132"/>
      <c r="V1885" s="132"/>
      <c r="W1885" s="132"/>
      <c r="X1885" s="132"/>
    </row>
    <row r="1886" spans="1:24" x14ac:dyDescent="0.2">
      <c r="A1886" s="132"/>
      <c r="B1886" s="133"/>
      <c r="C1886" s="76"/>
      <c r="D1886" s="132"/>
      <c r="E1886" s="132"/>
      <c r="F1886" s="132"/>
      <c r="G1886" s="132"/>
      <c r="H1886" s="132"/>
      <c r="I1886" s="132"/>
      <c r="J1886" s="132"/>
      <c r="K1886" s="132"/>
      <c r="L1886" s="132"/>
      <c r="M1886" s="132"/>
      <c r="N1886" s="132"/>
      <c r="O1886" s="132"/>
      <c r="P1886" s="132"/>
      <c r="Q1886" s="132"/>
      <c r="R1886" s="132"/>
      <c r="S1886" s="132"/>
      <c r="T1886" s="132"/>
      <c r="U1886" s="132"/>
      <c r="V1886" s="132"/>
      <c r="W1886" s="132"/>
      <c r="X1886" s="132"/>
    </row>
    <row r="1887" spans="1:24" x14ac:dyDescent="0.2">
      <c r="A1887" s="132"/>
      <c r="B1887" s="133"/>
      <c r="C1887" s="76"/>
      <c r="D1887" s="132"/>
      <c r="E1887" s="132"/>
      <c r="F1887" s="132"/>
      <c r="G1887" s="132"/>
      <c r="H1887" s="132"/>
      <c r="I1887" s="132"/>
      <c r="J1887" s="132"/>
      <c r="K1887" s="132"/>
      <c r="L1887" s="132"/>
      <c r="M1887" s="132"/>
      <c r="N1887" s="132"/>
      <c r="O1887" s="132"/>
      <c r="P1887" s="132"/>
      <c r="Q1887" s="132"/>
      <c r="R1887" s="132"/>
      <c r="S1887" s="132"/>
      <c r="T1887" s="132"/>
      <c r="U1887" s="132"/>
      <c r="V1887" s="132"/>
      <c r="W1887" s="132"/>
      <c r="X1887" s="132"/>
    </row>
    <row r="1888" spans="1:24" x14ac:dyDescent="0.2">
      <c r="A1888" s="132"/>
      <c r="B1888" s="133"/>
      <c r="C1888" s="76"/>
      <c r="D1888" s="132"/>
      <c r="E1888" s="132"/>
      <c r="F1888" s="132"/>
      <c r="G1888" s="132"/>
      <c r="H1888" s="132"/>
      <c r="I1888" s="132"/>
      <c r="J1888" s="132"/>
      <c r="K1888" s="132"/>
      <c r="L1888" s="132"/>
      <c r="M1888" s="132"/>
      <c r="N1888" s="132"/>
      <c r="O1888" s="132"/>
      <c r="P1888" s="132"/>
      <c r="Q1888" s="132"/>
      <c r="R1888" s="132"/>
      <c r="S1888" s="132"/>
      <c r="T1888" s="132"/>
      <c r="U1888" s="132"/>
      <c r="V1888" s="132"/>
      <c r="W1888" s="132"/>
      <c r="X1888" s="132"/>
    </row>
    <row r="1889" spans="1:24" x14ac:dyDescent="0.2">
      <c r="A1889" s="132"/>
      <c r="B1889" s="133"/>
      <c r="C1889" s="76"/>
      <c r="D1889" s="132"/>
      <c r="E1889" s="132"/>
      <c r="F1889" s="132"/>
      <c r="G1889" s="132"/>
      <c r="H1889" s="132"/>
      <c r="I1889" s="132"/>
      <c r="J1889" s="132"/>
      <c r="K1889" s="132"/>
      <c r="L1889" s="132"/>
      <c r="M1889" s="132"/>
      <c r="N1889" s="132"/>
      <c r="O1889" s="132"/>
      <c r="P1889" s="132"/>
      <c r="Q1889" s="132"/>
      <c r="R1889" s="132"/>
      <c r="S1889" s="132"/>
      <c r="T1889" s="132"/>
      <c r="U1889" s="132"/>
      <c r="V1889" s="132"/>
      <c r="W1889" s="132"/>
      <c r="X1889" s="132"/>
    </row>
    <row r="1890" spans="1:24" x14ac:dyDescent="0.2">
      <c r="A1890" s="132"/>
      <c r="B1890" s="133"/>
      <c r="C1890" s="76"/>
      <c r="D1890" s="132"/>
      <c r="E1890" s="132"/>
      <c r="F1890" s="132"/>
      <c r="G1890" s="132"/>
      <c r="H1890" s="132"/>
      <c r="I1890" s="132"/>
      <c r="J1890" s="132"/>
      <c r="K1890" s="132"/>
      <c r="L1890" s="132"/>
      <c r="M1890" s="132"/>
      <c r="N1890" s="132"/>
      <c r="O1890" s="132"/>
      <c r="P1890" s="132"/>
      <c r="Q1890" s="132"/>
      <c r="R1890" s="132"/>
      <c r="S1890" s="132"/>
      <c r="T1890" s="132"/>
      <c r="U1890" s="132"/>
      <c r="V1890" s="132"/>
      <c r="W1890" s="132"/>
      <c r="X1890" s="132"/>
    </row>
    <row r="1891" spans="1:24" x14ac:dyDescent="0.2">
      <c r="A1891" s="132"/>
      <c r="B1891" s="133"/>
      <c r="C1891" s="76"/>
      <c r="D1891" s="132"/>
      <c r="E1891" s="132"/>
      <c r="F1891" s="132"/>
      <c r="G1891" s="132"/>
      <c r="H1891" s="132"/>
      <c r="I1891" s="132"/>
      <c r="J1891" s="132"/>
      <c r="K1891" s="132"/>
      <c r="L1891" s="132"/>
      <c r="M1891" s="132"/>
      <c r="N1891" s="132"/>
      <c r="O1891" s="132"/>
      <c r="P1891" s="132"/>
      <c r="Q1891" s="132"/>
      <c r="R1891" s="132"/>
      <c r="S1891" s="132"/>
      <c r="T1891" s="132"/>
      <c r="U1891" s="132"/>
      <c r="V1891" s="132"/>
      <c r="W1891" s="132"/>
      <c r="X1891" s="132"/>
    </row>
    <row r="1892" spans="1:24" x14ac:dyDescent="0.2">
      <c r="A1892" s="132"/>
      <c r="B1892" s="133"/>
      <c r="C1892" s="76"/>
      <c r="D1892" s="132"/>
      <c r="E1892" s="132"/>
      <c r="F1892" s="132"/>
      <c r="G1892" s="132"/>
      <c r="H1892" s="132"/>
      <c r="I1892" s="132"/>
      <c r="J1892" s="132"/>
      <c r="K1892" s="132"/>
      <c r="L1892" s="132"/>
      <c r="M1892" s="132"/>
      <c r="N1892" s="132"/>
      <c r="O1892" s="132"/>
      <c r="P1892" s="132"/>
      <c r="Q1892" s="132"/>
      <c r="R1892" s="132"/>
      <c r="S1892" s="132"/>
      <c r="T1892" s="132"/>
      <c r="U1892" s="132"/>
      <c r="V1892" s="132"/>
      <c r="W1892" s="132"/>
      <c r="X1892" s="132"/>
    </row>
    <row r="1893" spans="1:24" x14ac:dyDescent="0.2">
      <c r="A1893" s="132"/>
      <c r="B1893" s="133"/>
      <c r="C1893" s="76"/>
      <c r="D1893" s="132"/>
      <c r="E1893" s="132"/>
      <c r="F1893" s="132"/>
      <c r="G1893" s="132"/>
      <c r="H1893" s="132"/>
      <c r="I1893" s="132"/>
      <c r="J1893" s="132"/>
      <c r="K1893" s="132"/>
      <c r="L1893" s="132"/>
      <c r="M1893" s="132"/>
      <c r="N1893" s="132"/>
      <c r="O1893" s="132"/>
      <c r="P1893" s="132"/>
      <c r="Q1893" s="132"/>
      <c r="R1893" s="132"/>
      <c r="S1893" s="132"/>
      <c r="T1893" s="132"/>
      <c r="U1893" s="132"/>
      <c r="V1893" s="132"/>
      <c r="W1893" s="132"/>
      <c r="X1893" s="132"/>
    </row>
    <row r="1894" spans="1:24" x14ac:dyDescent="0.2">
      <c r="A1894" s="132"/>
      <c r="B1894" s="133"/>
      <c r="C1894" s="76"/>
      <c r="D1894" s="132"/>
      <c r="E1894" s="132"/>
      <c r="F1894" s="132"/>
      <c r="G1894" s="132"/>
      <c r="H1894" s="132"/>
      <c r="I1894" s="132"/>
      <c r="J1894" s="132"/>
      <c r="K1894" s="132"/>
      <c r="L1894" s="132"/>
      <c r="M1894" s="132"/>
      <c r="N1894" s="132"/>
      <c r="O1894" s="132"/>
      <c r="P1894" s="132"/>
      <c r="Q1894" s="132"/>
      <c r="R1894" s="132"/>
      <c r="S1894" s="132"/>
      <c r="T1894" s="132"/>
      <c r="U1894" s="132"/>
      <c r="V1894" s="132"/>
      <c r="W1894" s="132"/>
      <c r="X1894" s="132"/>
    </row>
    <row r="1895" spans="1:24" x14ac:dyDescent="0.2">
      <c r="A1895" s="132"/>
      <c r="B1895" s="133"/>
      <c r="C1895" s="76"/>
      <c r="D1895" s="132"/>
      <c r="E1895" s="132"/>
      <c r="F1895" s="132"/>
      <c r="G1895" s="132"/>
      <c r="H1895" s="132"/>
      <c r="I1895" s="132"/>
      <c r="J1895" s="132"/>
      <c r="K1895" s="132"/>
      <c r="L1895" s="132"/>
      <c r="M1895" s="132"/>
      <c r="N1895" s="132"/>
      <c r="O1895" s="132"/>
      <c r="P1895" s="132"/>
      <c r="Q1895" s="132"/>
      <c r="R1895" s="132"/>
      <c r="S1895" s="132"/>
      <c r="T1895" s="132"/>
      <c r="U1895" s="132"/>
      <c r="V1895" s="132"/>
      <c r="W1895" s="132"/>
      <c r="X1895" s="132"/>
    </row>
    <row r="1896" spans="1:24" x14ac:dyDescent="0.2">
      <c r="A1896" s="132"/>
      <c r="B1896" s="133"/>
      <c r="C1896" s="76"/>
      <c r="D1896" s="132"/>
      <c r="E1896" s="132"/>
      <c r="F1896" s="132"/>
      <c r="G1896" s="132"/>
      <c r="H1896" s="132"/>
      <c r="I1896" s="132"/>
      <c r="J1896" s="132"/>
      <c r="K1896" s="132"/>
      <c r="L1896" s="132"/>
      <c r="M1896" s="132"/>
      <c r="N1896" s="132"/>
      <c r="O1896" s="132"/>
      <c r="P1896" s="132"/>
      <c r="Q1896" s="132"/>
      <c r="R1896" s="132"/>
      <c r="S1896" s="132"/>
      <c r="T1896" s="132"/>
      <c r="U1896" s="132"/>
      <c r="V1896" s="132"/>
      <c r="W1896" s="132"/>
      <c r="X1896" s="132"/>
    </row>
    <row r="1897" spans="1:24" x14ac:dyDescent="0.2">
      <c r="A1897" s="132"/>
      <c r="B1897" s="133"/>
      <c r="C1897" s="76"/>
      <c r="D1897" s="132"/>
      <c r="E1897" s="132"/>
      <c r="F1897" s="132"/>
      <c r="G1897" s="132"/>
      <c r="H1897" s="132"/>
      <c r="I1897" s="132"/>
      <c r="J1897" s="132"/>
      <c r="K1897" s="132"/>
      <c r="L1897" s="132"/>
      <c r="M1897" s="132"/>
      <c r="N1897" s="132"/>
      <c r="O1897" s="132"/>
      <c r="P1897" s="132"/>
      <c r="Q1897" s="132"/>
      <c r="R1897" s="132"/>
      <c r="S1897" s="132"/>
      <c r="T1897" s="132"/>
      <c r="U1897" s="132"/>
      <c r="V1897" s="132"/>
      <c r="W1897" s="132"/>
      <c r="X1897" s="132"/>
    </row>
    <row r="1898" spans="1:24" x14ac:dyDescent="0.2">
      <c r="A1898" s="132"/>
      <c r="B1898" s="133"/>
      <c r="C1898" s="76"/>
      <c r="D1898" s="132"/>
      <c r="E1898" s="132"/>
      <c r="F1898" s="132"/>
      <c r="G1898" s="132"/>
      <c r="H1898" s="132"/>
      <c r="I1898" s="132"/>
      <c r="J1898" s="132"/>
      <c r="K1898" s="132"/>
      <c r="L1898" s="132"/>
      <c r="M1898" s="132"/>
      <c r="N1898" s="132"/>
      <c r="O1898" s="132"/>
      <c r="P1898" s="132"/>
      <c r="Q1898" s="132"/>
      <c r="R1898" s="132"/>
      <c r="S1898" s="132"/>
      <c r="T1898" s="132"/>
      <c r="U1898" s="132"/>
      <c r="V1898" s="132"/>
      <c r="W1898" s="132"/>
      <c r="X1898" s="132"/>
    </row>
    <row r="1899" spans="1:24" x14ac:dyDescent="0.2">
      <c r="A1899" s="132"/>
      <c r="B1899" s="133"/>
      <c r="C1899" s="76"/>
      <c r="D1899" s="132"/>
      <c r="E1899" s="132"/>
      <c r="F1899" s="132"/>
      <c r="G1899" s="132"/>
      <c r="H1899" s="132"/>
      <c r="I1899" s="132"/>
      <c r="J1899" s="132"/>
      <c r="K1899" s="132"/>
      <c r="L1899" s="132"/>
      <c r="M1899" s="132"/>
      <c r="N1899" s="132"/>
      <c r="O1899" s="132"/>
      <c r="P1899" s="132"/>
      <c r="Q1899" s="132"/>
      <c r="R1899" s="132"/>
      <c r="S1899" s="132"/>
      <c r="T1899" s="132"/>
      <c r="U1899" s="132"/>
      <c r="V1899" s="132"/>
      <c r="W1899" s="132"/>
      <c r="X1899" s="132"/>
    </row>
    <row r="1900" spans="1:24" x14ac:dyDescent="0.2">
      <c r="A1900" s="132"/>
      <c r="B1900" s="133"/>
      <c r="C1900" s="76"/>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row>
    <row r="1901" spans="1:24" x14ac:dyDescent="0.2">
      <c r="A1901" s="132"/>
      <c r="B1901" s="133"/>
      <c r="C1901" s="76"/>
      <c r="D1901" s="132"/>
      <c r="E1901" s="132"/>
      <c r="F1901" s="132"/>
      <c r="G1901" s="132"/>
      <c r="H1901" s="132"/>
      <c r="I1901" s="132"/>
      <c r="J1901" s="132"/>
      <c r="K1901" s="132"/>
      <c r="L1901" s="132"/>
      <c r="M1901" s="132"/>
      <c r="N1901" s="132"/>
      <c r="O1901" s="132"/>
      <c r="P1901" s="132"/>
      <c r="Q1901" s="132"/>
      <c r="R1901" s="132"/>
      <c r="S1901" s="132"/>
      <c r="T1901" s="132"/>
      <c r="U1901" s="132"/>
      <c r="V1901" s="132"/>
      <c r="W1901" s="132"/>
      <c r="X1901" s="132"/>
    </row>
    <row r="1902" spans="1:24" x14ac:dyDescent="0.2">
      <c r="A1902" s="132"/>
      <c r="B1902" s="133"/>
      <c r="C1902" s="76"/>
      <c r="D1902" s="132"/>
      <c r="E1902" s="132"/>
      <c r="F1902" s="132"/>
      <c r="G1902" s="132"/>
      <c r="H1902" s="132"/>
      <c r="I1902" s="132"/>
      <c r="J1902" s="132"/>
      <c r="K1902" s="132"/>
      <c r="L1902" s="132"/>
      <c r="M1902" s="132"/>
      <c r="N1902" s="132"/>
      <c r="O1902" s="132"/>
      <c r="P1902" s="132"/>
      <c r="Q1902" s="132"/>
      <c r="R1902" s="132"/>
      <c r="S1902" s="132"/>
      <c r="T1902" s="132"/>
      <c r="U1902" s="132"/>
      <c r="V1902" s="132"/>
      <c r="W1902" s="132"/>
      <c r="X1902" s="132"/>
    </row>
    <row r="1903" spans="1:24" x14ac:dyDescent="0.2">
      <c r="A1903" s="132"/>
      <c r="B1903" s="133"/>
      <c r="C1903" s="76"/>
      <c r="D1903" s="132"/>
      <c r="E1903" s="132"/>
      <c r="F1903" s="132"/>
      <c r="G1903" s="132"/>
      <c r="H1903" s="132"/>
      <c r="I1903" s="132"/>
      <c r="J1903" s="132"/>
      <c r="K1903" s="132"/>
      <c r="L1903" s="132"/>
      <c r="M1903" s="132"/>
      <c r="N1903" s="132"/>
      <c r="O1903" s="132"/>
      <c r="P1903" s="132"/>
      <c r="Q1903" s="132"/>
      <c r="R1903" s="132"/>
      <c r="S1903" s="132"/>
      <c r="T1903" s="132"/>
      <c r="U1903" s="132"/>
      <c r="V1903" s="132"/>
      <c r="W1903" s="132"/>
      <c r="X1903" s="132"/>
    </row>
    <row r="1904" spans="1:24" x14ac:dyDescent="0.2">
      <c r="A1904" s="132"/>
      <c r="B1904" s="133"/>
      <c r="C1904" s="76"/>
      <c r="D1904" s="132"/>
      <c r="E1904" s="132"/>
      <c r="F1904" s="132"/>
      <c r="G1904" s="132"/>
      <c r="H1904" s="132"/>
      <c r="I1904" s="132"/>
      <c r="J1904" s="132"/>
      <c r="K1904" s="132"/>
      <c r="L1904" s="132"/>
      <c r="M1904" s="132"/>
      <c r="N1904" s="132"/>
      <c r="O1904" s="132"/>
      <c r="P1904" s="132"/>
      <c r="Q1904" s="132"/>
      <c r="R1904" s="132"/>
      <c r="S1904" s="132"/>
      <c r="T1904" s="132"/>
      <c r="U1904" s="132"/>
      <c r="V1904" s="132"/>
      <c r="W1904" s="132"/>
      <c r="X1904" s="132"/>
    </row>
    <row r="1905" spans="1:24" x14ac:dyDescent="0.2">
      <c r="A1905" s="132"/>
      <c r="B1905" s="133"/>
      <c r="C1905" s="76"/>
      <c r="D1905" s="132"/>
      <c r="E1905" s="132"/>
      <c r="F1905" s="132"/>
      <c r="G1905" s="132"/>
      <c r="H1905" s="132"/>
      <c r="I1905" s="132"/>
      <c r="J1905" s="132"/>
      <c r="K1905" s="132"/>
      <c r="L1905" s="132"/>
      <c r="M1905" s="132"/>
      <c r="N1905" s="132"/>
      <c r="O1905" s="132"/>
      <c r="P1905" s="132"/>
      <c r="Q1905" s="132"/>
      <c r="R1905" s="132"/>
      <c r="S1905" s="132"/>
      <c r="T1905" s="132"/>
      <c r="U1905" s="132"/>
      <c r="V1905" s="132"/>
      <c r="W1905" s="132"/>
      <c r="X1905" s="132"/>
    </row>
    <row r="1906" spans="1:24" x14ac:dyDescent="0.2">
      <c r="A1906" s="132"/>
      <c r="B1906" s="133"/>
      <c r="C1906" s="76"/>
      <c r="D1906" s="132"/>
      <c r="E1906" s="132"/>
      <c r="F1906" s="132"/>
      <c r="G1906" s="132"/>
      <c r="H1906" s="132"/>
      <c r="I1906" s="132"/>
      <c r="J1906" s="132"/>
      <c r="K1906" s="132"/>
      <c r="L1906" s="132"/>
      <c r="M1906" s="132"/>
      <c r="N1906" s="132"/>
      <c r="O1906" s="132"/>
      <c r="P1906" s="132"/>
      <c r="Q1906" s="132"/>
      <c r="R1906" s="132"/>
      <c r="S1906" s="132"/>
      <c r="T1906" s="132"/>
      <c r="U1906" s="132"/>
      <c r="V1906" s="132"/>
      <c r="W1906" s="132"/>
      <c r="X1906" s="132"/>
    </row>
    <row r="1907" spans="1:24" x14ac:dyDescent="0.2">
      <c r="A1907" s="132"/>
      <c r="B1907" s="133"/>
      <c r="C1907" s="76"/>
      <c r="D1907" s="132"/>
      <c r="E1907" s="132"/>
      <c r="F1907" s="132"/>
      <c r="G1907" s="132"/>
      <c r="H1907" s="132"/>
      <c r="I1907" s="132"/>
      <c r="J1907" s="132"/>
      <c r="K1907" s="132"/>
      <c r="L1907" s="132"/>
      <c r="M1907" s="132"/>
      <c r="N1907" s="132"/>
      <c r="O1907" s="132"/>
      <c r="P1907" s="132"/>
      <c r="Q1907" s="132"/>
      <c r="R1907" s="132"/>
      <c r="S1907" s="132"/>
      <c r="T1907" s="132"/>
      <c r="U1907" s="132"/>
      <c r="V1907" s="132"/>
      <c r="W1907" s="132"/>
      <c r="X1907" s="132"/>
    </row>
    <row r="1908" spans="1:24" x14ac:dyDescent="0.2">
      <c r="A1908" s="132"/>
      <c r="B1908" s="133"/>
      <c r="C1908" s="76"/>
      <c r="D1908" s="132"/>
      <c r="E1908" s="132"/>
      <c r="F1908" s="132"/>
      <c r="G1908" s="132"/>
      <c r="H1908" s="132"/>
      <c r="I1908" s="132"/>
      <c r="J1908" s="132"/>
      <c r="K1908" s="132"/>
      <c r="L1908" s="132"/>
      <c r="M1908" s="132"/>
      <c r="N1908" s="132"/>
      <c r="O1908" s="132"/>
      <c r="P1908" s="132"/>
      <c r="Q1908" s="132"/>
      <c r="R1908" s="132"/>
      <c r="S1908" s="132"/>
      <c r="T1908" s="132"/>
      <c r="U1908" s="132"/>
      <c r="V1908" s="132"/>
      <c r="W1908" s="132"/>
      <c r="X1908" s="132"/>
    </row>
    <row r="1909" spans="1:24" x14ac:dyDescent="0.2">
      <c r="A1909" s="132"/>
      <c r="B1909" s="133"/>
      <c r="C1909" s="76"/>
      <c r="D1909" s="132"/>
      <c r="E1909" s="132"/>
      <c r="F1909" s="132"/>
      <c r="G1909" s="132"/>
      <c r="H1909" s="132"/>
      <c r="I1909" s="132"/>
      <c r="J1909" s="132"/>
      <c r="K1909" s="132"/>
      <c r="L1909" s="132"/>
      <c r="M1909" s="132"/>
      <c r="N1909" s="132"/>
      <c r="O1909" s="132"/>
      <c r="P1909" s="132"/>
      <c r="Q1909" s="132"/>
      <c r="R1909" s="132"/>
      <c r="S1909" s="132"/>
      <c r="T1909" s="132"/>
      <c r="U1909" s="132"/>
      <c r="V1909" s="132"/>
      <c r="W1909" s="132"/>
      <c r="X1909" s="132"/>
    </row>
    <row r="1910" spans="1:24" x14ac:dyDescent="0.2">
      <c r="A1910" s="132"/>
      <c r="B1910" s="133"/>
      <c r="C1910" s="76"/>
      <c r="D1910" s="132"/>
      <c r="E1910" s="132"/>
      <c r="F1910" s="132"/>
      <c r="G1910" s="132"/>
      <c r="H1910" s="132"/>
      <c r="I1910" s="132"/>
      <c r="J1910" s="132"/>
      <c r="K1910" s="132"/>
      <c r="L1910" s="132"/>
      <c r="M1910" s="132"/>
      <c r="N1910" s="132"/>
      <c r="O1910" s="132"/>
      <c r="P1910" s="132"/>
      <c r="Q1910" s="132"/>
      <c r="R1910" s="132"/>
      <c r="S1910" s="132"/>
      <c r="T1910" s="132"/>
      <c r="U1910" s="132"/>
      <c r="V1910" s="132"/>
      <c r="W1910" s="132"/>
      <c r="X1910" s="132"/>
    </row>
    <row r="1911" spans="1:24" x14ac:dyDescent="0.2">
      <c r="A1911" s="132"/>
      <c r="B1911" s="133"/>
      <c r="C1911" s="76"/>
      <c r="D1911" s="132"/>
      <c r="E1911" s="132"/>
      <c r="F1911" s="132"/>
      <c r="G1911" s="132"/>
      <c r="H1911" s="132"/>
      <c r="I1911" s="132"/>
      <c r="J1911" s="132"/>
      <c r="K1911" s="132"/>
      <c r="L1911" s="132"/>
      <c r="M1911" s="132"/>
      <c r="N1911" s="132"/>
      <c r="O1911" s="132"/>
      <c r="P1911" s="132"/>
      <c r="Q1911" s="132"/>
      <c r="R1911" s="132"/>
      <c r="S1911" s="132"/>
      <c r="T1911" s="132"/>
      <c r="U1911" s="132"/>
      <c r="V1911" s="132"/>
      <c r="W1911" s="132"/>
      <c r="X1911" s="132"/>
    </row>
    <row r="1912" spans="1:24" x14ac:dyDescent="0.2">
      <c r="A1912" s="132"/>
      <c r="B1912" s="133"/>
      <c r="C1912" s="76"/>
      <c r="D1912" s="132"/>
      <c r="E1912" s="132"/>
      <c r="F1912" s="132"/>
      <c r="G1912" s="132"/>
      <c r="H1912" s="132"/>
      <c r="I1912" s="132"/>
      <c r="J1912" s="132"/>
      <c r="K1912" s="132"/>
      <c r="L1912" s="132"/>
      <c r="M1912" s="132"/>
      <c r="N1912" s="132"/>
      <c r="O1912" s="132"/>
      <c r="P1912" s="132"/>
      <c r="Q1912" s="132"/>
      <c r="R1912" s="132"/>
      <c r="S1912" s="132"/>
      <c r="T1912" s="132"/>
      <c r="U1912" s="132"/>
      <c r="V1912" s="132"/>
      <c r="W1912" s="132"/>
      <c r="X1912" s="132"/>
    </row>
    <row r="1913" spans="1:24" x14ac:dyDescent="0.2">
      <c r="A1913" s="132"/>
      <c r="B1913" s="133"/>
      <c r="C1913" s="76"/>
      <c r="D1913" s="132"/>
      <c r="E1913" s="132"/>
      <c r="F1913" s="132"/>
      <c r="G1913" s="132"/>
      <c r="H1913" s="132"/>
      <c r="I1913" s="132"/>
      <c r="J1913" s="132"/>
      <c r="K1913" s="132"/>
      <c r="L1913" s="132"/>
      <c r="M1913" s="132"/>
      <c r="N1913" s="132"/>
      <c r="O1913" s="132"/>
      <c r="P1913" s="132"/>
      <c r="Q1913" s="132"/>
      <c r="R1913" s="132"/>
      <c r="S1913" s="132"/>
      <c r="T1913" s="132"/>
      <c r="U1913" s="132"/>
      <c r="V1913" s="132"/>
      <c r="W1913" s="132"/>
      <c r="X1913" s="132"/>
    </row>
    <row r="1914" spans="1:24" x14ac:dyDescent="0.2">
      <c r="A1914" s="132"/>
      <c r="B1914" s="133"/>
      <c r="C1914" s="76"/>
      <c r="D1914" s="132"/>
      <c r="E1914" s="132"/>
      <c r="F1914" s="132"/>
      <c r="G1914" s="132"/>
      <c r="H1914" s="132"/>
      <c r="I1914" s="132"/>
      <c r="J1914" s="132"/>
      <c r="K1914" s="132"/>
      <c r="L1914" s="132"/>
      <c r="M1914" s="132"/>
      <c r="N1914" s="132"/>
      <c r="O1914" s="132"/>
      <c r="P1914" s="132"/>
      <c r="Q1914" s="132"/>
      <c r="R1914" s="132"/>
      <c r="S1914" s="132"/>
      <c r="T1914" s="132"/>
      <c r="U1914" s="132"/>
      <c r="V1914" s="132"/>
      <c r="W1914" s="132"/>
      <c r="X1914" s="132"/>
    </row>
    <row r="1915" spans="1:24" x14ac:dyDescent="0.2">
      <c r="A1915" s="132"/>
      <c r="B1915" s="133"/>
      <c r="C1915" s="76"/>
      <c r="D1915" s="132"/>
      <c r="E1915" s="132"/>
      <c r="F1915" s="132"/>
      <c r="G1915" s="132"/>
      <c r="H1915" s="132"/>
      <c r="I1915" s="132"/>
      <c r="J1915" s="132"/>
      <c r="K1915" s="132"/>
      <c r="L1915" s="132"/>
      <c r="M1915" s="132"/>
      <c r="N1915" s="132"/>
      <c r="O1915" s="132"/>
      <c r="P1915" s="132"/>
      <c r="Q1915" s="132"/>
      <c r="R1915" s="132"/>
      <c r="S1915" s="132"/>
      <c r="T1915" s="132"/>
      <c r="U1915" s="132"/>
      <c r="V1915" s="132"/>
      <c r="W1915" s="132"/>
      <c r="X1915" s="132"/>
    </row>
    <row r="1916" spans="1:24" x14ac:dyDescent="0.2">
      <c r="A1916" s="132"/>
      <c r="B1916" s="133"/>
      <c r="C1916" s="76"/>
      <c r="D1916" s="132"/>
      <c r="E1916" s="132"/>
      <c r="F1916" s="132"/>
      <c r="G1916" s="132"/>
      <c r="H1916" s="132"/>
      <c r="I1916" s="132"/>
      <c r="J1916" s="132"/>
      <c r="K1916" s="132"/>
      <c r="L1916" s="132"/>
      <c r="M1916" s="132"/>
      <c r="N1916" s="132"/>
      <c r="O1916" s="132"/>
      <c r="P1916" s="132"/>
      <c r="Q1916" s="132"/>
      <c r="R1916" s="132"/>
      <c r="S1916" s="132"/>
      <c r="T1916" s="132"/>
      <c r="U1916" s="132"/>
      <c r="V1916" s="132"/>
      <c r="W1916" s="132"/>
      <c r="X1916" s="132"/>
    </row>
    <row r="1917" spans="1:24" x14ac:dyDescent="0.2">
      <c r="A1917" s="132"/>
      <c r="B1917" s="133"/>
      <c r="C1917" s="76"/>
      <c r="D1917" s="132"/>
      <c r="E1917" s="132"/>
      <c r="F1917" s="132"/>
      <c r="G1917" s="132"/>
      <c r="H1917" s="132"/>
      <c r="I1917" s="132"/>
      <c r="J1917" s="132"/>
      <c r="K1917" s="132"/>
      <c r="L1917" s="132"/>
      <c r="M1917" s="132"/>
      <c r="N1917" s="132"/>
      <c r="O1917" s="132"/>
      <c r="P1917" s="132"/>
      <c r="Q1917" s="132"/>
      <c r="R1917" s="132"/>
      <c r="S1917" s="132"/>
      <c r="T1917" s="132"/>
      <c r="U1917" s="132"/>
      <c r="V1917" s="132"/>
      <c r="W1917" s="132"/>
      <c r="X1917" s="132"/>
    </row>
    <row r="1918" spans="1:24" x14ac:dyDescent="0.2">
      <c r="A1918" s="132"/>
      <c r="B1918" s="133"/>
      <c r="C1918" s="76"/>
      <c r="D1918" s="132"/>
      <c r="E1918" s="132"/>
      <c r="F1918" s="132"/>
      <c r="G1918" s="132"/>
      <c r="H1918" s="132"/>
      <c r="I1918" s="132"/>
      <c r="J1918" s="132"/>
      <c r="K1918" s="132"/>
      <c r="L1918" s="132"/>
      <c r="M1918" s="132"/>
      <c r="N1918" s="132"/>
      <c r="O1918" s="132"/>
      <c r="P1918" s="132"/>
      <c r="Q1918" s="132"/>
      <c r="R1918" s="132"/>
      <c r="S1918" s="132"/>
      <c r="T1918" s="132"/>
      <c r="U1918" s="132"/>
      <c r="V1918" s="132"/>
      <c r="W1918" s="132"/>
      <c r="X1918" s="132"/>
    </row>
    <row r="1919" spans="1:24" x14ac:dyDescent="0.2">
      <c r="A1919" s="132"/>
      <c r="B1919" s="133"/>
      <c r="C1919" s="76"/>
      <c r="D1919" s="132"/>
      <c r="E1919" s="132"/>
      <c r="F1919" s="132"/>
      <c r="G1919" s="132"/>
      <c r="H1919" s="132"/>
      <c r="I1919" s="132"/>
      <c r="J1919" s="132"/>
      <c r="K1919" s="132"/>
      <c r="L1919" s="132"/>
      <c r="M1919" s="132"/>
      <c r="N1919" s="132"/>
      <c r="O1919" s="132"/>
      <c r="P1919" s="132"/>
      <c r="Q1919" s="132"/>
      <c r="R1919" s="132"/>
      <c r="S1919" s="132"/>
      <c r="T1919" s="132"/>
      <c r="U1919" s="132"/>
      <c r="V1919" s="132"/>
      <c r="W1919" s="132"/>
      <c r="X1919" s="132"/>
    </row>
    <row r="1920" spans="1:24" x14ac:dyDescent="0.2">
      <c r="A1920" s="132"/>
      <c r="B1920" s="133"/>
      <c r="C1920" s="76"/>
      <c r="D1920" s="132"/>
      <c r="E1920" s="132"/>
      <c r="F1920" s="132"/>
      <c r="G1920" s="132"/>
      <c r="H1920" s="132"/>
      <c r="I1920" s="132"/>
      <c r="J1920" s="132"/>
      <c r="K1920" s="132"/>
      <c r="L1920" s="132"/>
      <c r="M1920" s="132"/>
      <c r="N1920" s="132"/>
      <c r="O1920" s="132"/>
      <c r="P1920" s="132"/>
      <c r="Q1920" s="132"/>
      <c r="R1920" s="132"/>
      <c r="S1920" s="132"/>
      <c r="T1920" s="132"/>
      <c r="U1920" s="132"/>
      <c r="V1920" s="132"/>
      <c r="W1920" s="132"/>
      <c r="X1920" s="132"/>
    </row>
    <row r="1921" spans="1:24" x14ac:dyDescent="0.2">
      <c r="A1921" s="132"/>
      <c r="B1921" s="133"/>
      <c r="C1921" s="76"/>
      <c r="D1921" s="132"/>
      <c r="E1921" s="132"/>
      <c r="F1921" s="132"/>
      <c r="G1921" s="132"/>
      <c r="H1921" s="132"/>
      <c r="I1921" s="132"/>
      <c r="J1921" s="132"/>
      <c r="K1921" s="132"/>
      <c r="L1921" s="132"/>
      <c r="M1921" s="132"/>
      <c r="N1921" s="132"/>
      <c r="O1921" s="132"/>
      <c r="P1921" s="132"/>
      <c r="Q1921" s="132"/>
      <c r="R1921" s="132"/>
      <c r="S1921" s="132"/>
      <c r="T1921" s="132"/>
      <c r="U1921" s="132"/>
      <c r="V1921" s="132"/>
      <c r="W1921" s="132"/>
      <c r="X1921" s="132"/>
    </row>
    <row r="1922" spans="1:24" x14ac:dyDescent="0.2">
      <c r="A1922" s="132"/>
      <c r="B1922" s="133"/>
      <c r="C1922" s="76"/>
      <c r="D1922" s="132"/>
      <c r="E1922" s="132"/>
      <c r="F1922" s="132"/>
      <c r="G1922" s="132"/>
      <c r="H1922" s="132"/>
      <c r="I1922" s="132"/>
      <c r="J1922" s="132"/>
      <c r="K1922" s="132"/>
      <c r="L1922" s="132"/>
      <c r="M1922" s="132"/>
      <c r="N1922" s="132"/>
      <c r="O1922" s="132"/>
      <c r="P1922" s="132"/>
      <c r="Q1922" s="132"/>
      <c r="R1922" s="132"/>
      <c r="S1922" s="132"/>
      <c r="T1922" s="132"/>
      <c r="U1922" s="132"/>
      <c r="V1922" s="132"/>
      <c r="W1922" s="132"/>
      <c r="X1922" s="132"/>
    </row>
    <row r="1923" spans="1:24" x14ac:dyDescent="0.2">
      <c r="A1923" s="132"/>
      <c r="B1923" s="133"/>
      <c r="C1923" s="76"/>
      <c r="D1923" s="132"/>
      <c r="E1923" s="132"/>
      <c r="F1923" s="132"/>
      <c r="G1923" s="132"/>
      <c r="H1923" s="132"/>
      <c r="I1923" s="132"/>
      <c r="J1923" s="132"/>
      <c r="K1923" s="132"/>
      <c r="L1923" s="132"/>
      <c r="M1923" s="132"/>
      <c r="N1923" s="132"/>
      <c r="O1923" s="132"/>
      <c r="P1923" s="132"/>
      <c r="Q1923" s="132"/>
      <c r="R1923" s="132"/>
      <c r="S1923" s="132"/>
      <c r="T1923" s="132"/>
      <c r="U1923" s="132"/>
      <c r="V1923" s="132"/>
      <c r="W1923" s="132"/>
      <c r="X1923" s="132"/>
    </row>
    <row r="1924" spans="1:24" x14ac:dyDescent="0.2">
      <c r="A1924" s="132"/>
      <c r="B1924" s="133"/>
      <c r="C1924" s="76"/>
      <c r="D1924" s="132"/>
      <c r="E1924" s="132"/>
      <c r="F1924" s="132"/>
      <c r="G1924" s="132"/>
      <c r="H1924" s="132"/>
      <c r="I1924" s="132"/>
      <c r="J1924" s="132"/>
      <c r="K1924" s="132"/>
      <c r="L1924" s="132"/>
      <c r="M1924" s="132"/>
      <c r="N1924" s="132"/>
      <c r="O1924" s="132"/>
      <c r="P1924" s="132"/>
      <c r="Q1924" s="132"/>
      <c r="R1924" s="132"/>
      <c r="S1924" s="132"/>
      <c r="T1924" s="132"/>
      <c r="U1924" s="132"/>
      <c r="V1924" s="132"/>
      <c r="W1924" s="132"/>
      <c r="X1924" s="132"/>
    </row>
    <row r="1925" spans="1:24" x14ac:dyDescent="0.2">
      <c r="A1925" s="132"/>
      <c r="B1925" s="133"/>
      <c r="C1925" s="76"/>
      <c r="D1925" s="132"/>
      <c r="E1925" s="132"/>
      <c r="F1925" s="132"/>
      <c r="G1925" s="132"/>
      <c r="H1925" s="132"/>
      <c r="I1925" s="132"/>
      <c r="J1925" s="132"/>
      <c r="K1925" s="132"/>
      <c r="L1925" s="132"/>
      <c r="M1925" s="132"/>
      <c r="N1925" s="132"/>
      <c r="O1925" s="132"/>
      <c r="P1925" s="132"/>
      <c r="Q1925" s="132"/>
      <c r="R1925" s="132"/>
      <c r="S1925" s="132"/>
      <c r="T1925" s="132"/>
      <c r="U1925" s="132"/>
      <c r="V1925" s="132"/>
      <c r="W1925" s="132"/>
      <c r="X1925" s="132"/>
    </row>
    <row r="1926" spans="1:24" x14ac:dyDescent="0.2">
      <c r="A1926" s="132"/>
      <c r="B1926" s="133"/>
      <c r="C1926" s="76"/>
      <c r="D1926" s="132"/>
      <c r="E1926" s="132"/>
      <c r="F1926" s="132"/>
      <c r="G1926" s="132"/>
      <c r="H1926" s="132"/>
      <c r="I1926" s="132"/>
      <c r="J1926" s="132"/>
      <c r="K1926" s="132"/>
      <c r="L1926" s="132"/>
      <c r="M1926" s="132"/>
      <c r="N1926" s="132"/>
      <c r="O1926" s="132"/>
      <c r="P1926" s="132"/>
      <c r="Q1926" s="132"/>
      <c r="R1926" s="132"/>
      <c r="S1926" s="132"/>
      <c r="T1926" s="132"/>
      <c r="U1926" s="132"/>
      <c r="V1926" s="132"/>
      <c r="W1926" s="132"/>
      <c r="X1926" s="132"/>
    </row>
    <row r="1927" spans="1:24" x14ac:dyDescent="0.2">
      <c r="A1927" s="132"/>
      <c r="B1927" s="133"/>
      <c r="C1927" s="76"/>
      <c r="D1927" s="132"/>
      <c r="E1927" s="132"/>
      <c r="F1927" s="132"/>
      <c r="G1927" s="132"/>
      <c r="H1927" s="132"/>
      <c r="I1927" s="132"/>
      <c r="J1927" s="132"/>
      <c r="K1927" s="132"/>
      <c r="L1927" s="132"/>
      <c r="M1927" s="132"/>
      <c r="N1927" s="132"/>
      <c r="O1927" s="132"/>
      <c r="P1927" s="132"/>
      <c r="Q1927" s="132"/>
      <c r="R1927" s="132"/>
      <c r="S1927" s="132"/>
      <c r="T1927" s="132"/>
      <c r="U1927" s="132"/>
      <c r="V1927" s="132"/>
      <c r="W1927" s="132"/>
      <c r="X1927" s="132"/>
    </row>
    <row r="1928" spans="1:24" x14ac:dyDescent="0.2">
      <c r="A1928" s="132"/>
      <c r="B1928" s="133"/>
      <c r="C1928" s="76"/>
      <c r="D1928" s="132"/>
      <c r="E1928" s="132"/>
      <c r="F1928" s="132"/>
      <c r="G1928" s="132"/>
      <c r="H1928" s="132"/>
      <c r="I1928" s="132"/>
      <c r="J1928" s="132"/>
      <c r="K1928" s="132"/>
      <c r="L1928" s="132"/>
      <c r="M1928" s="132"/>
      <c r="N1928" s="132"/>
      <c r="O1928" s="132"/>
      <c r="P1928" s="132"/>
      <c r="Q1928" s="132"/>
      <c r="R1928" s="132"/>
      <c r="S1928" s="132"/>
      <c r="T1928" s="132"/>
      <c r="U1928" s="132"/>
      <c r="V1928" s="132"/>
      <c r="W1928" s="132"/>
      <c r="X1928" s="132"/>
    </row>
    <row r="1929" spans="1:24" x14ac:dyDescent="0.2">
      <c r="A1929" s="132"/>
      <c r="B1929" s="133"/>
      <c r="C1929" s="76"/>
      <c r="D1929" s="132"/>
      <c r="E1929" s="132"/>
      <c r="F1929" s="132"/>
      <c r="G1929" s="132"/>
      <c r="H1929" s="132"/>
      <c r="I1929" s="132"/>
      <c r="J1929" s="132"/>
      <c r="K1929" s="132"/>
      <c r="L1929" s="132"/>
      <c r="M1929" s="132"/>
      <c r="N1929" s="132"/>
      <c r="O1929" s="132"/>
      <c r="P1929" s="132"/>
      <c r="Q1929" s="132"/>
      <c r="R1929" s="132"/>
      <c r="S1929" s="132"/>
      <c r="T1929" s="132"/>
      <c r="U1929" s="132"/>
      <c r="V1929" s="132"/>
      <c r="W1929" s="132"/>
      <c r="X1929" s="132"/>
    </row>
    <row r="1930" spans="1:24" x14ac:dyDescent="0.2">
      <c r="A1930" s="132"/>
      <c r="B1930" s="133"/>
      <c r="C1930" s="76"/>
      <c r="D1930" s="132"/>
      <c r="E1930" s="132"/>
      <c r="F1930" s="132"/>
      <c r="G1930" s="132"/>
      <c r="H1930" s="132"/>
      <c r="I1930" s="132"/>
      <c r="J1930" s="132"/>
      <c r="K1930" s="132"/>
      <c r="L1930" s="132"/>
      <c r="M1930" s="132"/>
      <c r="N1930" s="132"/>
      <c r="O1930" s="132"/>
      <c r="P1930" s="132"/>
      <c r="Q1930" s="132"/>
      <c r="R1930" s="132"/>
      <c r="S1930" s="132"/>
      <c r="T1930" s="132"/>
      <c r="U1930" s="132"/>
      <c r="V1930" s="132"/>
      <c r="W1930" s="132"/>
      <c r="X1930" s="132"/>
    </row>
    <row r="1931" spans="1:24" x14ac:dyDescent="0.2">
      <c r="A1931" s="132"/>
      <c r="B1931" s="133"/>
      <c r="C1931" s="76"/>
      <c r="D1931" s="132"/>
      <c r="E1931" s="132"/>
      <c r="F1931" s="132"/>
      <c r="G1931" s="132"/>
      <c r="H1931" s="132"/>
      <c r="I1931" s="132"/>
      <c r="J1931" s="132"/>
      <c r="K1931" s="132"/>
      <c r="L1931" s="132"/>
      <c r="M1931" s="132"/>
      <c r="N1931" s="132"/>
      <c r="O1931" s="132"/>
      <c r="P1931" s="132"/>
      <c r="Q1931" s="132"/>
      <c r="R1931" s="132"/>
      <c r="S1931" s="132"/>
      <c r="T1931" s="132"/>
      <c r="U1931" s="132"/>
      <c r="V1931" s="132"/>
      <c r="W1931" s="132"/>
      <c r="X1931" s="132"/>
    </row>
    <row r="1932" spans="1:24" x14ac:dyDescent="0.2">
      <c r="A1932" s="132"/>
      <c r="B1932" s="133"/>
      <c r="C1932" s="76"/>
      <c r="D1932" s="132"/>
      <c r="E1932" s="132"/>
      <c r="F1932" s="132"/>
      <c r="G1932" s="132"/>
      <c r="H1932" s="132"/>
      <c r="I1932" s="132"/>
      <c r="J1932" s="132"/>
      <c r="K1932" s="132"/>
      <c r="L1932" s="132"/>
      <c r="M1932" s="132"/>
      <c r="N1932" s="132"/>
      <c r="O1932" s="132"/>
      <c r="P1932" s="132"/>
      <c r="Q1932" s="132"/>
      <c r="R1932" s="132"/>
      <c r="S1932" s="132"/>
      <c r="T1932" s="132"/>
      <c r="U1932" s="132"/>
      <c r="V1932" s="132"/>
      <c r="W1932" s="132"/>
      <c r="X1932" s="132"/>
    </row>
    <row r="1933" spans="1:24" x14ac:dyDescent="0.2">
      <c r="A1933" s="132"/>
      <c r="B1933" s="133"/>
      <c r="C1933" s="76"/>
      <c r="D1933" s="132"/>
      <c r="E1933" s="132"/>
      <c r="F1933" s="132"/>
      <c r="G1933" s="132"/>
      <c r="H1933" s="132"/>
      <c r="I1933" s="132"/>
      <c r="J1933" s="132"/>
      <c r="K1933" s="132"/>
      <c r="L1933" s="132"/>
      <c r="M1933" s="132"/>
      <c r="N1933" s="132"/>
      <c r="O1933" s="132"/>
      <c r="P1933" s="132"/>
      <c r="Q1933" s="132"/>
      <c r="R1933" s="132"/>
      <c r="S1933" s="132"/>
      <c r="T1933" s="132"/>
      <c r="U1933" s="132"/>
      <c r="V1933" s="132"/>
      <c r="W1933" s="132"/>
      <c r="X1933" s="132"/>
    </row>
    <row r="1934" spans="1:24" x14ac:dyDescent="0.2">
      <c r="A1934" s="132"/>
      <c r="B1934" s="133"/>
      <c r="C1934" s="76"/>
      <c r="D1934" s="132"/>
      <c r="E1934" s="132"/>
      <c r="F1934" s="132"/>
      <c r="G1934" s="132"/>
      <c r="H1934" s="132"/>
      <c r="I1934" s="132"/>
      <c r="J1934" s="132"/>
      <c r="K1934" s="132"/>
      <c r="L1934" s="132"/>
      <c r="M1934" s="132"/>
      <c r="N1934" s="132"/>
      <c r="O1934" s="132"/>
      <c r="P1934" s="132"/>
      <c r="Q1934" s="132"/>
      <c r="R1934" s="132"/>
      <c r="S1934" s="132"/>
      <c r="T1934" s="132"/>
      <c r="U1934" s="132"/>
      <c r="V1934" s="132"/>
      <c r="W1934" s="132"/>
      <c r="X1934" s="132"/>
    </row>
    <row r="1935" spans="1:24" x14ac:dyDescent="0.2">
      <c r="A1935" s="132"/>
      <c r="B1935" s="133"/>
      <c r="C1935" s="76"/>
      <c r="D1935" s="132"/>
      <c r="E1935" s="132"/>
      <c r="F1935" s="132"/>
      <c r="G1935" s="132"/>
      <c r="H1935" s="132"/>
      <c r="I1935" s="132"/>
      <c r="J1935" s="132"/>
      <c r="K1935" s="132"/>
      <c r="L1935" s="132"/>
      <c r="M1935" s="132"/>
      <c r="N1935" s="132"/>
      <c r="O1935" s="132"/>
      <c r="P1935" s="132"/>
      <c r="Q1935" s="132"/>
      <c r="R1935" s="132"/>
      <c r="S1935" s="132"/>
      <c r="T1935" s="132"/>
      <c r="U1935" s="132"/>
      <c r="V1935" s="132"/>
      <c r="W1935" s="132"/>
      <c r="X1935" s="132"/>
    </row>
    <row r="1936" spans="1:24" x14ac:dyDescent="0.2">
      <c r="A1936" s="132"/>
      <c r="B1936" s="133"/>
      <c r="C1936" s="76"/>
      <c r="D1936" s="132"/>
      <c r="E1936" s="132"/>
      <c r="F1936" s="132"/>
      <c r="G1936" s="132"/>
      <c r="H1936" s="132"/>
      <c r="I1936" s="132"/>
      <c r="J1936" s="132"/>
      <c r="K1936" s="132"/>
      <c r="L1936" s="132"/>
      <c r="M1936" s="132"/>
      <c r="N1936" s="132"/>
      <c r="O1936" s="132"/>
      <c r="P1936" s="132"/>
      <c r="Q1936" s="132"/>
      <c r="R1936" s="132"/>
      <c r="S1936" s="132"/>
      <c r="T1936" s="132"/>
      <c r="U1936" s="132"/>
      <c r="V1936" s="132"/>
      <c r="W1936" s="132"/>
      <c r="X1936" s="132"/>
    </row>
    <row r="1937" spans="1:24" x14ac:dyDescent="0.2">
      <c r="A1937" s="132"/>
      <c r="B1937" s="133"/>
      <c r="C1937" s="76"/>
      <c r="D1937" s="132"/>
      <c r="E1937" s="132"/>
      <c r="F1937" s="132"/>
      <c r="G1937" s="132"/>
      <c r="H1937" s="132"/>
      <c r="I1937" s="132"/>
      <c r="J1937" s="132"/>
      <c r="K1937" s="132"/>
      <c r="L1937" s="132"/>
      <c r="M1937" s="132"/>
      <c r="N1937" s="132"/>
      <c r="O1937" s="132"/>
      <c r="P1937" s="132"/>
      <c r="Q1937" s="132"/>
      <c r="R1937" s="132"/>
      <c r="S1937" s="132"/>
      <c r="T1937" s="132"/>
      <c r="U1937" s="132"/>
      <c r="V1937" s="132"/>
      <c r="W1937" s="132"/>
      <c r="X1937" s="132"/>
    </row>
    <row r="1938" spans="1:24" x14ac:dyDescent="0.2">
      <c r="A1938" s="132"/>
      <c r="B1938" s="133"/>
      <c r="C1938" s="76"/>
      <c r="D1938" s="132"/>
      <c r="E1938" s="132"/>
      <c r="F1938" s="132"/>
      <c r="G1938" s="132"/>
      <c r="H1938" s="132"/>
      <c r="I1938" s="132"/>
      <c r="J1938" s="132"/>
      <c r="K1938" s="132"/>
      <c r="L1938" s="132"/>
      <c r="M1938" s="132"/>
      <c r="N1938" s="132"/>
      <c r="O1938" s="132"/>
      <c r="P1938" s="132"/>
      <c r="Q1938" s="132"/>
      <c r="R1938" s="132"/>
      <c r="S1938" s="132"/>
      <c r="T1938" s="132"/>
      <c r="U1938" s="132"/>
      <c r="V1938" s="132"/>
      <c r="W1938" s="132"/>
      <c r="X1938" s="132"/>
    </row>
    <row r="1939" spans="1:24" x14ac:dyDescent="0.2">
      <c r="A1939" s="132"/>
      <c r="B1939" s="133"/>
      <c r="C1939" s="76"/>
      <c r="D1939" s="132"/>
      <c r="E1939" s="132"/>
      <c r="F1939" s="132"/>
      <c r="G1939" s="132"/>
      <c r="H1939" s="132"/>
      <c r="I1939" s="132"/>
      <c r="J1939" s="132"/>
      <c r="K1939" s="132"/>
      <c r="L1939" s="132"/>
      <c r="M1939" s="132"/>
      <c r="N1939" s="132"/>
      <c r="O1939" s="132"/>
      <c r="P1939" s="132"/>
      <c r="Q1939" s="132"/>
      <c r="R1939" s="132"/>
      <c r="S1939" s="132"/>
      <c r="T1939" s="132"/>
      <c r="U1939" s="132"/>
      <c r="V1939" s="132"/>
      <c r="W1939" s="132"/>
      <c r="X1939" s="132"/>
    </row>
    <row r="1940" spans="1:24" x14ac:dyDescent="0.2">
      <c r="A1940" s="132"/>
      <c r="B1940" s="133"/>
      <c r="C1940" s="76"/>
      <c r="D1940" s="132"/>
      <c r="E1940" s="132"/>
      <c r="F1940" s="132"/>
      <c r="G1940" s="132"/>
      <c r="H1940" s="132"/>
      <c r="I1940" s="132"/>
      <c r="J1940" s="132"/>
      <c r="K1940" s="132"/>
      <c r="L1940" s="132"/>
      <c r="M1940" s="132"/>
      <c r="N1940" s="132"/>
      <c r="O1940" s="132"/>
      <c r="P1940" s="132"/>
      <c r="Q1940" s="132"/>
      <c r="R1940" s="132"/>
      <c r="S1940" s="132"/>
      <c r="T1940" s="132"/>
      <c r="U1940" s="132"/>
      <c r="V1940" s="132"/>
      <c r="W1940" s="132"/>
      <c r="X1940" s="132"/>
    </row>
    <row r="1941" spans="1:24" x14ac:dyDescent="0.2">
      <c r="A1941" s="132"/>
      <c r="B1941" s="133"/>
      <c r="C1941" s="76"/>
      <c r="D1941" s="132"/>
      <c r="E1941" s="132"/>
      <c r="F1941" s="132"/>
      <c r="G1941" s="132"/>
      <c r="H1941" s="132"/>
      <c r="I1941" s="132"/>
      <c r="J1941" s="132"/>
      <c r="K1941" s="132"/>
      <c r="L1941" s="132"/>
      <c r="M1941" s="132"/>
      <c r="N1941" s="132"/>
      <c r="O1941" s="132"/>
      <c r="P1941" s="132"/>
      <c r="Q1941" s="132"/>
      <c r="R1941" s="132"/>
      <c r="S1941" s="132"/>
      <c r="T1941" s="132"/>
      <c r="U1941" s="132"/>
      <c r="V1941" s="132"/>
      <c r="W1941" s="132"/>
      <c r="X1941" s="132"/>
    </row>
    <row r="1942" spans="1:24" x14ac:dyDescent="0.2">
      <c r="A1942" s="132"/>
      <c r="B1942" s="133"/>
      <c r="C1942" s="76"/>
      <c r="D1942" s="132"/>
      <c r="E1942" s="132"/>
      <c r="F1942" s="132"/>
      <c r="G1942" s="132"/>
      <c r="H1942" s="132"/>
      <c r="I1942" s="132"/>
      <c r="J1942" s="132"/>
      <c r="K1942" s="132"/>
      <c r="L1942" s="132"/>
      <c r="M1942" s="132"/>
      <c r="N1942" s="132"/>
      <c r="O1942" s="132"/>
      <c r="P1942" s="132"/>
      <c r="Q1942" s="132"/>
      <c r="R1942" s="132"/>
      <c r="S1942" s="132"/>
      <c r="T1942" s="132"/>
      <c r="U1942" s="132"/>
      <c r="V1942" s="132"/>
      <c r="W1942" s="132"/>
      <c r="X1942" s="132"/>
    </row>
    <row r="1943" spans="1:24" x14ac:dyDescent="0.2">
      <c r="A1943" s="132"/>
      <c r="B1943" s="133"/>
      <c r="C1943" s="76"/>
      <c r="D1943" s="132"/>
      <c r="E1943" s="132"/>
      <c r="F1943" s="132"/>
      <c r="G1943" s="132"/>
      <c r="H1943" s="132"/>
      <c r="I1943" s="132"/>
      <c r="J1943" s="132"/>
      <c r="K1943" s="132"/>
      <c r="L1943" s="132"/>
      <c r="M1943" s="132"/>
      <c r="N1943" s="132"/>
      <c r="O1943" s="132"/>
      <c r="P1943" s="132"/>
      <c r="Q1943" s="132"/>
      <c r="R1943" s="132"/>
      <c r="S1943" s="132"/>
      <c r="T1943" s="132"/>
      <c r="U1943" s="132"/>
      <c r="V1943" s="132"/>
      <c r="W1943" s="132"/>
      <c r="X1943" s="132"/>
    </row>
    <row r="1944" spans="1:24" x14ac:dyDescent="0.2">
      <c r="A1944" s="132"/>
      <c r="B1944" s="133"/>
      <c r="C1944" s="76"/>
      <c r="D1944" s="132"/>
      <c r="E1944" s="132"/>
      <c r="F1944" s="132"/>
      <c r="G1944" s="132"/>
      <c r="H1944" s="132"/>
      <c r="I1944" s="132"/>
      <c r="J1944" s="132"/>
      <c r="K1944" s="132"/>
      <c r="L1944" s="132"/>
      <c r="M1944" s="132"/>
      <c r="N1944" s="132"/>
      <c r="O1944" s="132"/>
      <c r="P1944" s="132"/>
      <c r="Q1944" s="132"/>
      <c r="R1944" s="132"/>
      <c r="S1944" s="132"/>
      <c r="T1944" s="132"/>
      <c r="U1944" s="132"/>
      <c r="V1944" s="132"/>
      <c r="W1944" s="132"/>
      <c r="X1944" s="132"/>
    </row>
    <row r="1945" spans="1:24" x14ac:dyDescent="0.2">
      <c r="A1945" s="132"/>
      <c r="B1945" s="133"/>
      <c r="C1945" s="76"/>
      <c r="D1945" s="132"/>
      <c r="E1945" s="132"/>
      <c r="F1945" s="132"/>
      <c r="G1945" s="132"/>
      <c r="H1945" s="132"/>
      <c r="I1945" s="132"/>
      <c r="J1945" s="132"/>
      <c r="K1945" s="132"/>
      <c r="L1945" s="132"/>
      <c r="M1945" s="132"/>
      <c r="N1945" s="132"/>
      <c r="O1945" s="132"/>
      <c r="P1945" s="132"/>
      <c r="Q1945" s="132"/>
      <c r="R1945" s="132"/>
      <c r="S1945" s="132"/>
      <c r="T1945" s="132"/>
      <c r="U1945" s="132"/>
      <c r="V1945" s="132"/>
      <c r="W1945" s="132"/>
      <c r="X1945" s="132"/>
    </row>
    <row r="1946" spans="1:24" x14ac:dyDescent="0.2">
      <c r="A1946" s="132"/>
      <c r="B1946" s="133"/>
      <c r="C1946" s="76"/>
      <c r="D1946" s="132"/>
      <c r="E1946" s="132"/>
      <c r="F1946" s="132"/>
      <c r="G1946" s="132"/>
      <c r="H1946" s="132"/>
      <c r="I1946" s="132"/>
      <c r="J1946" s="132"/>
      <c r="K1946" s="132"/>
      <c r="L1946" s="132"/>
      <c r="M1946" s="132"/>
      <c r="N1946" s="132"/>
      <c r="O1946" s="132"/>
      <c r="P1946" s="132"/>
      <c r="Q1946" s="132"/>
      <c r="R1946" s="132"/>
      <c r="S1946" s="132"/>
      <c r="T1946" s="132"/>
      <c r="U1946" s="132"/>
      <c r="V1946" s="132"/>
      <c r="W1946" s="132"/>
      <c r="X1946" s="132"/>
    </row>
    <row r="1947" spans="1:24" x14ac:dyDescent="0.2">
      <c r="A1947" s="132"/>
      <c r="B1947" s="133"/>
      <c r="C1947" s="76"/>
      <c r="D1947" s="132"/>
      <c r="E1947" s="132"/>
      <c r="F1947" s="132"/>
      <c r="G1947" s="132"/>
      <c r="H1947" s="132"/>
      <c r="I1947" s="132"/>
      <c r="J1947" s="132"/>
      <c r="K1947" s="132"/>
      <c r="L1947" s="132"/>
      <c r="M1947" s="132"/>
      <c r="N1947" s="132"/>
      <c r="O1947" s="132"/>
      <c r="P1947" s="132"/>
      <c r="Q1947" s="132"/>
      <c r="R1947" s="132"/>
      <c r="S1947" s="132"/>
      <c r="T1947" s="132"/>
      <c r="U1947" s="132"/>
      <c r="V1947" s="132"/>
      <c r="W1947" s="132"/>
      <c r="X1947" s="132"/>
    </row>
    <row r="1948" spans="1:24" x14ac:dyDescent="0.2">
      <c r="A1948" s="132"/>
      <c r="B1948" s="133"/>
      <c r="C1948" s="76"/>
      <c r="D1948" s="132"/>
      <c r="E1948" s="132"/>
      <c r="F1948" s="132"/>
      <c r="G1948" s="132"/>
      <c r="H1948" s="132"/>
      <c r="I1948" s="132"/>
      <c r="J1948" s="132"/>
      <c r="K1948" s="132"/>
      <c r="L1948" s="132"/>
      <c r="M1948" s="132"/>
      <c r="N1948" s="132"/>
      <c r="O1948" s="132"/>
      <c r="P1948" s="132"/>
      <c r="Q1948" s="132"/>
      <c r="R1948" s="132"/>
      <c r="S1948" s="132"/>
      <c r="T1948" s="132"/>
      <c r="U1948" s="132"/>
      <c r="V1948" s="132"/>
      <c r="W1948" s="132"/>
      <c r="X1948" s="132"/>
    </row>
    <row r="1949" spans="1:24" x14ac:dyDescent="0.2">
      <c r="A1949" s="132"/>
      <c r="B1949" s="133"/>
      <c r="C1949" s="76"/>
      <c r="D1949" s="132"/>
      <c r="E1949" s="132"/>
      <c r="F1949" s="132"/>
      <c r="G1949" s="132"/>
      <c r="H1949" s="132"/>
      <c r="I1949" s="132"/>
      <c r="J1949" s="132"/>
      <c r="K1949" s="132"/>
      <c r="L1949" s="132"/>
      <c r="M1949" s="132"/>
      <c r="N1949" s="132"/>
      <c r="O1949" s="132"/>
      <c r="P1949" s="132"/>
      <c r="Q1949" s="132"/>
      <c r="R1949" s="132"/>
      <c r="S1949" s="132"/>
      <c r="T1949" s="132"/>
      <c r="U1949" s="132"/>
      <c r="V1949" s="132"/>
      <c r="W1949" s="132"/>
      <c r="X1949" s="132"/>
    </row>
    <row r="1950" spans="1:24" x14ac:dyDescent="0.2">
      <c r="A1950" s="132"/>
      <c r="B1950" s="133"/>
      <c r="C1950" s="76"/>
      <c r="D1950" s="132"/>
      <c r="E1950" s="132"/>
      <c r="F1950" s="132"/>
      <c r="G1950" s="132"/>
      <c r="H1950" s="132"/>
      <c r="I1950" s="132"/>
      <c r="J1950" s="132"/>
      <c r="K1950" s="132"/>
      <c r="L1950" s="132"/>
      <c r="M1950" s="132"/>
      <c r="N1950" s="132"/>
      <c r="O1950" s="132"/>
      <c r="P1950" s="132"/>
      <c r="Q1950" s="132"/>
      <c r="R1950" s="132"/>
      <c r="S1950" s="132"/>
      <c r="T1950" s="132"/>
      <c r="U1950" s="132"/>
      <c r="V1950" s="132"/>
      <c r="W1950" s="132"/>
      <c r="X1950" s="132"/>
    </row>
    <row r="1951" spans="1:24" x14ac:dyDescent="0.2">
      <c r="A1951" s="132"/>
      <c r="B1951" s="133"/>
      <c r="C1951" s="76"/>
      <c r="D1951" s="132"/>
      <c r="E1951" s="132"/>
      <c r="F1951" s="132"/>
      <c r="G1951" s="132"/>
      <c r="H1951" s="132"/>
      <c r="I1951" s="132"/>
      <c r="J1951" s="132"/>
      <c r="K1951" s="132"/>
      <c r="L1951" s="132"/>
      <c r="M1951" s="132"/>
      <c r="N1951" s="132"/>
      <c r="O1951" s="132"/>
      <c r="P1951" s="132"/>
      <c r="Q1951" s="132"/>
      <c r="R1951" s="132"/>
      <c r="S1951" s="132"/>
      <c r="T1951" s="132"/>
      <c r="U1951" s="132"/>
      <c r="V1951" s="132"/>
      <c r="W1951" s="132"/>
      <c r="X1951" s="132"/>
    </row>
    <row r="1952" spans="1:24" x14ac:dyDescent="0.2">
      <c r="A1952" s="132"/>
      <c r="B1952" s="133"/>
      <c r="C1952" s="76"/>
      <c r="D1952" s="132"/>
      <c r="E1952" s="132"/>
      <c r="F1952" s="132"/>
      <c r="G1952" s="132"/>
      <c r="H1952" s="132"/>
      <c r="I1952" s="132"/>
      <c r="J1952" s="132"/>
      <c r="K1952" s="132"/>
      <c r="L1952" s="132"/>
      <c r="M1952" s="132"/>
      <c r="N1952" s="132"/>
      <c r="O1952" s="132"/>
      <c r="P1952" s="132"/>
      <c r="Q1952" s="132"/>
      <c r="R1952" s="132"/>
      <c r="S1952" s="132"/>
      <c r="T1952" s="132"/>
      <c r="U1952" s="132"/>
      <c r="V1952" s="132"/>
      <c r="W1952" s="132"/>
      <c r="X1952" s="132"/>
    </row>
    <row r="1953" spans="1:24" x14ac:dyDescent="0.2">
      <c r="A1953" s="132"/>
      <c r="B1953" s="133"/>
      <c r="C1953" s="76"/>
      <c r="D1953" s="132"/>
      <c r="E1953" s="132"/>
      <c r="F1953" s="132"/>
      <c r="G1953" s="132"/>
      <c r="H1953" s="132"/>
      <c r="I1953" s="132"/>
      <c r="J1953" s="132"/>
      <c r="K1953" s="132"/>
      <c r="L1953" s="132"/>
      <c r="M1953" s="132"/>
      <c r="N1953" s="132"/>
      <c r="O1953" s="132"/>
      <c r="P1953" s="132"/>
      <c r="Q1953" s="132"/>
      <c r="R1953" s="132"/>
      <c r="S1953" s="132"/>
      <c r="T1953" s="132"/>
      <c r="U1953" s="132"/>
      <c r="V1953" s="132"/>
      <c r="W1953" s="132"/>
      <c r="X1953" s="132"/>
    </row>
    <row r="1954" spans="1:24" x14ac:dyDescent="0.2">
      <c r="A1954" s="132"/>
      <c r="B1954" s="133"/>
      <c r="C1954" s="76"/>
      <c r="D1954" s="132"/>
      <c r="E1954" s="132"/>
      <c r="F1954" s="132"/>
      <c r="G1954" s="132"/>
      <c r="H1954" s="132"/>
      <c r="I1954" s="132"/>
      <c r="J1954" s="132"/>
      <c r="K1954" s="132"/>
      <c r="L1954" s="132"/>
      <c r="M1954" s="132"/>
      <c r="N1954" s="132"/>
      <c r="O1954" s="132"/>
      <c r="P1954" s="132"/>
      <c r="Q1954" s="132"/>
      <c r="R1954" s="132"/>
      <c r="S1954" s="132"/>
      <c r="T1954" s="132"/>
      <c r="U1954" s="132"/>
      <c r="V1954" s="132"/>
      <c r="W1954" s="132"/>
      <c r="X1954" s="132"/>
    </row>
    <row r="1955" spans="1:24" x14ac:dyDescent="0.2">
      <c r="A1955" s="132"/>
      <c r="B1955" s="133"/>
      <c r="C1955" s="76"/>
      <c r="D1955" s="132"/>
      <c r="E1955" s="132"/>
      <c r="F1955" s="132"/>
      <c r="G1955" s="132"/>
      <c r="H1955" s="132"/>
      <c r="I1955" s="132"/>
      <c r="J1955" s="132"/>
      <c r="K1955" s="132"/>
      <c r="L1955" s="132"/>
      <c r="M1955" s="132"/>
      <c r="N1955" s="132"/>
      <c r="O1955" s="132"/>
      <c r="P1955" s="132"/>
      <c r="Q1955" s="132"/>
      <c r="R1955" s="132"/>
      <c r="S1955" s="132"/>
      <c r="T1955" s="132"/>
      <c r="U1955" s="132"/>
      <c r="V1955" s="132"/>
      <c r="W1955" s="132"/>
      <c r="X1955" s="132"/>
    </row>
    <row r="1956" spans="1:24" x14ac:dyDescent="0.2">
      <c r="A1956" s="132"/>
      <c r="B1956" s="133"/>
      <c r="C1956" s="76"/>
      <c r="D1956" s="132"/>
      <c r="E1956" s="132"/>
      <c r="F1956" s="132"/>
      <c r="G1956" s="132"/>
      <c r="H1956" s="132"/>
      <c r="I1956" s="132"/>
      <c r="J1956" s="132"/>
      <c r="K1956" s="132"/>
      <c r="L1956" s="132"/>
      <c r="M1956" s="132"/>
      <c r="N1956" s="132"/>
      <c r="O1956" s="132"/>
      <c r="P1956" s="132"/>
      <c r="Q1956" s="132"/>
      <c r="R1956" s="132"/>
      <c r="S1956" s="132"/>
      <c r="T1956" s="132"/>
      <c r="U1956" s="132"/>
      <c r="V1956" s="132"/>
      <c r="W1956" s="132"/>
      <c r="X1956" s="132"/>
    </row>
    <row r="1957" spans="1:24" x14ac:dyDescent="0.2">
      <c r="A1957" s="132"/>
      <c r="B1957" s="133"/>
      <c r="C1957" s="76"/>
      <c r="D1957" s="132"/>
      <c r="E1957" s="132"/>
      <c r="F1957" s="132"/>
      <c r="G1957" s="132"/>
      <c r="H1957" s="132"/>
      <c r="I1957" s="132"/>
      <c r="J1957" s="132"/>
      <c r="K1957" s="132"/>
      <c r="L1957" s="132"/>
      <c r="M1957" s="132"/>
      <c r="N1957" s="132"/>
      <c r="O1957" s="132"/>
      <c r="P1957" s="132"/>
      <c r="Q1957" s="132"/>
      <c r="R1957" s="132"/>
      <c r="S1957" s="132"/>
      <c r="T1957" s="132"/>
      <c r="U1957" s="132"/>
      <c r="V1957" s="132"/>
      <c r="W1957" s="132"/>
      <c r="X1957" s="132"/>
    </row>
    <row r="1958" spans="1:24" x14ac:dyDescent="0.2">
      <c r="A1958" s="132"/>
      <c r="B1958" s="133"/>
      <c r="C1958" s="76"/>
      <c r="D1958" s="132"/>
      <c r="E1958" s="132"/>
      <c r="F1958" s="132"/>
      <c r="G1958" s="132"/>
      <c r="H1958" s="132"/>
      <c r="I1958" s="132"/>
      <c r="J1958" s="132"/>
      <c r="K1958" s="132"/>
      <c r="L1958" s="132"/>
      <c r="M1958" s="132"/>
      <c r="N1958" s="132"/>
      <c r="O1958" s="132"/>
      <c r="P1958" s="132"/>
      <c r="Q1958" s="132"/>
      <c r="R1958" s="132"/>
      <c r="S1958" s="132"/>
      <c r="T1958" s="132"/>
      <c r="U1958" s="132"/>
      <c r="V1958" s="132"/>
      <c r="W1958" s="132"/>
      <c r="X1958" s="132"/>
    </row>
    <row r="1959" spans="1:24" x14ac:dyDescent="0.2">
      <c r="A1959" s="132"/>
      <c r="B1959" s="133"/>
      <c r="C1959" s="76"/>
      <c r="D1959" s="132"/>
      <c r="E1959" s="132"/>
      <c r="F1959" s="132"/>
      <c r="G1959" s="132"/>
      <c r="H1959" s="132"/>
      <c r="I1959" s="132"/>
      <c r="J1959" s="132"/>
      <c r="K1959" s="132"/>
      <c r="L1959" s="132"/>
      <c r="M1959" s="132"/>
      <c r="N1959" s="132"/>
      <c r="O1959" s="132"/>
      <c r="P1959" s="132"/>
      <c r="Q1959" s="132"/>
      <c r="R1959" s="132"/>
      <c r="S1959" s="132"/>
      <c r="T1959" s="132"/>
      <c r="U1959" s="132"/>
      <c r="V1959" s="132"/>
      <c r="W1959" s="132"/>
      <c r="X1959" s="132"/>
    </row>
    <row r="1960" spans="1:24" x14ac:dyDescent="0.2">
      <c r="A1960" s="132"/>
      <c r="B1960" s="133"/>
      <c r="C1960" s="76"/>
      <c r="D1960" s="132"/>
      <c r="E1960" s="132"/>
      <c r="F1960" s="132"/>
      <c r="G1960" s="132"/>
      <c r="H1960" s="132"/>
      <c r="I1960" s="132"/>
      <c r="J1960" s="132"/>
      <c r="K1960" s="132"/>
      <c r="L1960" s="132"/>
      <c r="M1960" s="132"/>
      <c r="N1960" s="132"/>
      <c r="O1960" s="132"/>
      <c r="P1960" s="132"/>
      <c r="Q1960" s="132"/>
      <c r="R1960" s="132"/>
      <c r="S1960" s="132"/>
      <c r="T1960" s="132"/>
      <c r="U1960" s="132"/>
      <c r="V1960" s="132"/>
      <c r="W1960" s="132"/>
      <c r="X1960" s="132"/>
    </row>
    <row r="1961" spans="1:24" x14ac:dyDescent="0.2">
      <c r="A1961" s="132"/>
      <c r="B1961" s="133"/>
      <c r="C1961" s="76"/>
      <c r="D1961" s="132"/>
      <c r="E1961" s="132"/>
      <c r="F1961" s="132"/>
      <c r="G1961" s="132"/>
      <c r="H1961" s="132"/>
      <c r="I1961" s="132"/>
      <c r="J1961" s="132"/>
      <c r="K1961" s="132"/>
      <c r="L1961" s="132"/>
      <c r="M1961" s="132"/>
      <c r="N1961" s="132"/>
      <c r="O1961" s="132"/>
      <c r="P1961" s="132"/>
      <c r="Q1961" s="132"/>
      <c r="R1961" s="132"/>
      <c r="S1961" s="132"/>
      <c r="T1961" s="132"/>
      <c r="U1961" s="132"/>
      <c r="V1961" s="132"/>
      <c r="W1961" s="132"/>
      <c r="X1961" s="132"/>
    </row>
    <row r="1962" spans="1:24" x14ac:dyDescent="0.2">
      <c r="A1962" s="132"/>
      <c r="B1962" s="133"/>
      <c r="C1962" s="76"/>
      <c r="D1962" s="132"/>
      <c r="E1962" s="132"/>
      <c r="F1962" s="132"/>
      <c r="G1962" s="132"/>
      <c r="H1962" s="132"/>
      <c r="I1962" s="132"/>
      <c r="J1962" s="132"/>
      <c r="K1962" s="132"/>
      <c r="L1962" s="132"/>
      <c r="M1962" s="132"/>
      <c r="N1962" s="132"/>
      <c r="O1962" s="132"/>
      <c r="P1962" s="132"/>
      <c r="Q1962" s="132"/>
      <c r="R1962" s="132"/>
      <c r="S1962" s="132"/>
      <c r="T1962" s="132"/>
      <c r="U1962" s="132"/>
      <c r="V1962" s="132"/>
      <c r="W1962" s="132"/>
      <c r="X1962" s="132"/>
    </row>
    <row r="1963" spans="1:24" x14ac:dyDescent="0.2">
      <c r="A1963" s="132"/>
      <c r="B1963" s="133"/>
      <c r="C1963" s="76"/>
      <c r="D1963" s="132"/>
      <c r="E1963" s="132"/>
      <c r="F1963" s="132"/>
      <c r="G1963" s="132"/>
      <c r="H1963" s="132"/>
      <c r="I1963" s="132"/>
      <c r="J1963" s="132"/>
      <c r="K1963" s="132"/>
      <c r="L1963" s="132"/>
      <c r="M1963" s="132"/>
      <c r="N1963" s="132"/>
      <c r="O1963" s="132"/>
      <c r="P1963" s="132"/>
      <c r="Q1963" s="132"/>
      <c r="R1963" s="132"/>
      <c r="S1963" s="132"/>
      <c r="T1963" s="132"/>
      <c r="U1963" s="132"/>
      <c r="V1963" s="132"/>
      <c r="W1963" s="132"/>
      <c r="X1963" s="132"/>
    </row>
    <row r="1964" spans="1:24" x14ac:dyDescent="0.2">
      <c r="A1964" s="132"/>
      <c r="B1964" s="133"/>
      <c r="C1964" s="76"/>
      <c r="D1964" s="132"/>
      <c r="E1964" s="132"/>
      <c r="F1964" s="132"/>
      <c r="G1964" s="132"/>
      <c r="H1964" s="132"/>
      <c r="I1964" s="132"/>
      <c r="J1964" s="132"/>
      <c r="K1964" s="132"/>
      <c r="L1964" s="132"/>
      <c r="M1964" s="132"/>
      <c r="N1964" s="132"/>
      <c r="O1964" s="132"/>
      <c r="P1964" s="132"/>
      <c r="Q1964" s="132"/>
      <c r="R1964" s="132"/>
      <c r="S1964" s="132"/>
      <c r="T1964" s="132"/>
      <c r="U1964" s="132"/>
      <c r="V1964" s="132"/>
      <c r="W1964" s="132"/>
      <c r="X1964" s="132"/>
    </row>
    <row r="1965" spans="1:24" x14ac:dyDescent="0.2">
      <c r="A1965" s="132"/>
      <c r="B1965" s="133"/>
      <c r="C1965" s="76"/>
      <c r="D1965" s="132"/>
      <c r="E1965" s="132"/>
      <c r="F1965" s="132"/>
      <c r="G1965" s="132"/>
      <c r="H1965" s="132"/>
      <c r="I1965" s="132"/>
      <c r="J1965" s="132"/>
      <c r="K1965" s="132"/>
      <c r="L1965" s="132"/>
      <c r="M1965" s="132"/>
      <c r="N1965" s="132"/>
      <c r="O1965" s="132"/>
      <c r="P1965" s="132"/>
      <c r="Q1965" s="132"/>
      <c r="R1965" s="132"/>
      <c r="S1965" s="132"/>
      <c r="T1965" s="132"/>
      <c r="U1965" s="132"/>
      <c r="V1965" s="132"/>
      <c r="W1965" s="132"/>
      <c r="X1965" s="132"/>
    </row>
    <row r="1966" spans="1:24" x14ac:dyDescent="0.2">
      <c r="A1966" s="132"/>
      <c r="B1966" s="133"/>
      <c r="C1966" s="76"/>
      <c r="D1966" s="132"/>
      <c r="E1966" s="132"/>
      <c r="F1966" s="132"/>
      <c r="G1966" s="132"/>
      <c r="H1966" s="132"/>
      <c r="I1966" s="132"/>
      <c r="J1966" s="132"/>
      <c r="K1966" s="132"/>
      <c r="L1966" s="132"/>
      <c r="M1966" s="132"/>
      <c r="N1966" s="132"/>
      <c r="O1966" s="132"/>
      <c r="P1966" s="132"/>
      <c r="Q1966" s="132"/>
      <c r="R1966" s="132"/>
      <c r="S1966" s="132"/>
      <c r="T1966" s="132"/>
      <c r="U1966" s="132"/>
      <c r="V1966" s="132"/>
      <c r="W1966" s="132"/>
      <c r="X1966" s="132"/>
    </row>
    <row r="1967" spans="1:24" x14ac:dyDescent="0.2">
      <c r="A1967" s="132"/>
      <c r="B1967" s="133"/>
      <c r="C1967" s="76"/>
      <c r="D1967" s="132"/>
      <c r="E1967" s="132"/>
      <c r="F1967" s="132"/>
      <c r="G1967" s="132"/>
      <c r="H1967" s="132"/>
      <c r="I1967" s="132"/>
      <c r="J1967" s="132"/>
      <c r="K1967" s="132"/>
      <c r="L1967" s="132"/>
      <c r="M1967" s="132"/>
      <c r="N1967" s="132"/>
      <c r="O1967" s="132"/>
      <c r="P1967" s="132"/>
      <c r="Q1967" s="132"/>
      <c r="R1967" s="132"/>
      <c r="S1967" s="132"/>
      <c r="T1967" s="132"/>
      <c r="U1967" s="132"/>
      <c r="V1967" s="132"/>
      <c r="W1967" s="132"/>
      <c r="X1967" s="132"/>
    </row>
    <row r="1968" spans="1:24" x14ac:dyDescent="0.2">
      <c r="A1968" s="132"/>
      <c r="B1968" s="133"/>
      <c r="C1968" s="76"/>
      <c r="D1968" s="132"/>
      <c r="E1968" s="132"/>
      <c r="F1968" s="132"/>
      <c r="G1968" s="132"/>
      <c r="H1968" s="132"/>
      <c r="I1968" s="132"/>
      <c r="J1968" s="132"/>
      <c r="K1968" s="132"/>
      <c r="L1968" s="132"/>
      <c r="M1968" s="132"/>
      <c r="N1968" s="132"/>
      <c r="O1968" s="132"/>
      <c r="P1968" s="132"/>
      <c r="Q1968" s="132"/>
      <c r="R1968" s="132"/>
      <c r="S1968" s="132"/>
      <c r="T1968" s="132"/>
      <c r="U1968" s="132"/>
      <c r="V1968" s="132"/>
      <c r="W1968" s="132"/>
      <c r="X1968" s="132"/>
    </row>
    <row r="1969" spans="1:24" x14ac:dyDescent="0.2">
      <c r="A1969" s="132"/>
      <c r="B1969" s="133"/>
      <c r="C1969" s="76"/>
      <c r="D1969" s="132"/>
      <c r="E1969" s="132"/>
      <c r="F1969" s="132"/>
      <c r="G1969" s="132"/>
      <c r="H1969" s="132"/>
      <c r="I1969" s="132"/>
      <c r="J1969" s="132"/>
      <c r="K1969" s="132"/>
      <c r="L1969" s="132"/>
      <c r="M1969" s="132"/>
      <c r="N1969" s="132"/>
      <c r="O1969" s="132"/>
      <c r="P1969" s="132"/>
      <c r="Q1969" s="132"/>
      <c r="R1969" s="132"/>
      <c r="S1969" s="132"/>
      <c r="T1969" s="132"/>
      <c r="U1969" s="132"/>
      <c r="V1969" s="132"/>
      <c r="W1969" s="132"/>
      <c r="X1969" s="132"/>
    </row>
    <row r="1970" spans="1:24" x14ac:dyDescent="0.2">
      <c r="A1970" s="132"/>
      <c r="B1970" s="133"/>
      <c r="C1970" s="76"/>
      <c r="D1970" s="132"/>
      <c r="E1970" s="132"/>
      <c r="F1970" s="132"/>
      <c r="G1970" s="132"/>
      <c r="H1970" s="132"/>
      <c r="I1970" s="132"/>
      <c r="J1970" s="132"/>
      <c r="K1970" s="132"/>
      <c r="L1970" s="132"/>
      <c r="M1970" s="132"/>
      <c r="N1970" s="132"/>
      <c r="O1970" s="132"/>
      <c r="P1970" s="132"/>
      <c r="Q1970" s="132"/>
      <c r="R1970" s="132"/>
      <c r="S1970" s="132"/>
      <c r="T1970" s="132"/>
      <c r="U1970" s="132"/>
      <c r="V1970" s="132"/>
      <c r="W1970" s="132"/>
      <c r="X1970" s="132"/>
    </row>
    <row r="1971" spans="1:24" x14ac:dyDescent="0.2">
      <c r="A1971" s="132"/>
      <c r="B1971" s="133"/>
      <c r="C1971" s="76"/>
      <c r="D1971" s="132"/>
      <c r="E1971" s="132"/>
      <c r="F1971" s="132"/>
      <c r="G1971" s="132"/>
      <c r="H1971" s="132"/>
      <c r="I1971" s="132"/>
      <c r="J1971" s="132"/>
      <c r="K1971" s="132"/>
      <c r="L1971" s="132"/>
      <c r="M1971" s="132"/>
      <c r="N1971" s="132"/>
      <c r="O1971" s="132"/>
      <c r="P1971" s="132"/>
      <c r="Q1971" s="132"/>
      <c r="R1971" s="132"/>
      <c r="S1971" s="132"/>
      <c r="T1971" s="132"/>
      <c r="U1971" s="132"/>
      <c r="V1971" s="132"/>
      <c r="W1971" s="132"/>
      <c r="X1971" s="132"/>
    </row>
    <row r="1972" spans="1:24" x14ac:dyDescent="0.2">
      <c r="A1972" s="132"/>
      <c r="B1972" s="133"/>
      <c r="C1972" s="76"/>
      <c r="D1972" s="132"/>
      <c r="E1972" s="132"/>
      <c r="F1972" s="132"/>
      <c r="G1972" s="132"/>
      <c r="H1972" s="132"/>
      <c r="I1972" s="132"/>
      <c r="J1972" s="132"/>
      <c r="K1972" s="132"/>
      <c r="L1972" s="132"/>
      <c r="M1972" s="132"/>
      <c r="N1972" s="132"/>
      <c r="O1972" s="132"/>
      <c r="P1972" s="132"/>
      <c r="Q1972" s="132"/>
      <c r="R1972" s="132"/>
      <c r="S1972" s="132"/>
      <c r="T1972" s="132"/>
      <c r="U1972" s="132"/>
      <c r="V1972" s="132"/>
      <c r="W1972" s="132"/>
      <c r="X1972" s="132"/>
    </row>
    <row r="1973" spans="1:24" x14ac:dyDescent="0.2">
      <c r="A1973" s="132"/>
      <c r="B1973" s="133"/>
      <c r="C1973" s="76"/>
      <c r="D1973" s="132"/>
      <c r="E1973" s="132"/>
      <c r="F1973" s="132"/>
      <c r="G1973" s="132"/>
      <c r="H1973" s="132"/>
      <c r="I1973" s="132"/>
      <c r="J1973" s="132"/>
      <c r="K1973" s="132"/>
      <c r="L1973" s="132"/>
      <c r="M1973" s="132"/>
      <c r="N1973" s="132"/>
      <c r="O1973" s="132"/>
      <c r="P1973" s="132"/>
      <c r="Q1973" s="132"/>
      <c r="R1973" s="132"/>
      <c r="S1973" s="132"/>
      <c r="T1973" s="132"/>
      <c r="U1973" s="132"/>
      <c r="V1973" s="132"/>
      <c r="W1973" s="132"/>
      <c r="X1973" s="132"/>
    </row>
    <row r="1974" spans="1:24" x14ac:dyDescent="0.2">
      <c r="A1974" s="132"/>
      <c r="B1974" s="133"/>
      <c r="C1974" s="76"/>
      <c r="D1974" s="132"/>
      <c r="E1974" s="132"/>
      <c r="F1974" s="132"/>
      <c r="G1974" s="132"/>
      <c r="H1974" s="132"/>
      <c r="I1974" s="132"/>
      <c r="J1974" s="132"/>
      <c r="K1974" s="132"/>
      <c r="L1974" s="132"/>
      <c r="M1974" s="132"/>
      <c r="N1974" s="132"/>
      <c r="O1974" s="132"/>
      <c r="P1974" s="132"/>
      <c r="Q1974" s="132"/>
      <c r="R1974" s="132"/>
      <c r="S1974" s="132"/>
      <c r="T1974" s="132"/>
      <c r="U1974" s="132"/>
      <c r="V1974" s="132"/>
      <c r="W1974" s="132"/>
      <c r="X1974" s="132"/>
    </row>
    <row r="1975" spans="1:24" x14ac:dyDescent="0.2">
      <c r="A1975" s="132"/>
      <c r="B1975" s="133"/>
      <c r="C1975" s="76"/>
      <c r="D1975" s="132"/>
      <c r="E1975" s="132"/>
      <c r="F1975" s="132"/>
      <c r="G1975" s="132"/>
      <c r="H1975" s="132"/>
      <c r="I1975" s="132"/>
      <c r="J1975" s="132"/>
      <c r="K1975" s="132"/>
      <c r="L1975" s="132"/>
      <c r="M1975" s="132"/>
      <c r="N1975" s="132"/>
      <c r="O1975" s="132"/>
      <c r="P1975" s="132"/>
      <c r="Q1975" s="132"/>
      <c r="R1975" s="132"/>
      <c r="S1975" s="132"/>
      <c r="T1975" s="132"/>
      <c r="U1975" s="132"/>
      <c r="V1975" s="132"/>
      <c r="W1975" s="132"/>
      <c r="X1975" s="132"/>
    </row>
    <row r="1976" spans="1:24" x14ac:dyDescent="0.2">
      <c r="A1976" s="132"/>
      <c r="B1976" s="133"/>
      <c r="C1976" s="76"/>
      <c r="D1976" s="132"/>
      <c r="E1976" s="132"/>
      <c r="F1976" s="132"/>
      <c r="G1976" s="132"/>
      <c r="H1976" s="132"/>
      <c r="I1976" s="132"/>
      <c r="J1976" s="132"/>
      <c r="K1976" s="132"/>
      <c r="L1976" s="132"/>
      <c r="M1976" s="132"/>
      <c r="N1976" s="132"/>
      <c r="O1976" s="132"/>
      <c r="P1976" s="132"/>
      <c r="Q1976" s="132"/>
      <c r="R1976" s="132"/>
      <c r="S1976" s="132"/>
      <c r="T1976" s="132"/>
      <c r="U1976" s="132"/>
      <c r="V1976" s="132"/>
      <c r="W1976" s="132"/>
      <c r="X1976" s="132"/>
    </row>
    <row r="1977" spans="1:24" x14ac:dyDescent="0.2">
      <c r="A1977" s="132"/>
      <c r="B1977" s="133"/>
      <c r="C1977" s="76"/>
      <c r="D1977" s="132"/>
      <c r="E1977" s="132"/>
      <c r="F1977" s="132"/>
      <c r="G1977" s="132"/>
      <c r="H1977" s="132"/>
      <c r="I1977" s="132"/>
      <c r="J1977" s="132"/>
      <c r="K1977" s="132"/>
      <c r="L1977" s="132"/>
      <c r="M1977" s="132"/>
      <c r="N1977" s="132"/>
      <c r="O1977" s="132"/>
      <c r="P1977" s="132"/>
      <c r="Q1977" s="132"/>
      <c r="R1977" s="132"/>
      <c r="S1977" s="132"/>
      <c r="T1977" s="132"/>
      <c r="U1977" s="132"/>
      <c r="V1977" s="132"/>
      <c r="W1977" s="132"/>
      <c r="X1977" s="132"/>
    </row>
    <row r="1978" spans="1:24" x14ac:dyDescent="0.2">
      <c r="A1978" s="132"/>
      <c r="B1978" s="133"/>
      <c r="C1978" s="76"/>
      <c r="D1978" s="132"/>
      <c r="E1978" s="132"/>
      <c r="F1978" s="132"/>
      <c r="G1978" s="132"/>
      <c r="H1978" s="132"/>
      <c r="I1978" s="132"/>
      <c r="J1978" s="132"/>
      <c r="K1978" s="132"/>
      <c r="L1978" s="132"/>
      <c r="M1978" s="132"/>
      <c r="N1978" s="132"/>
      <c r="O1978" s="132"/>
      <c r="P1978" s="132"/>
      <c r="Q1978" s="132"/>
      <c r="R1978" s="132"/>
      <c r="S1978" s="132"/>
      <c r="T1978" s="132"/>
      <c r="U1978" s="132"/>
      <c r="V1978" s="132"/>
      <c r="W1978" s="132"/>
      <c r="X1978" s="132"/>
    </row>
    <row r="1979" spans="1:24" x14ac:dyDescent="0.2">
      <c r="A1979" s="132"/>
      <c r="B1979" s="133"/>
      <c r="C1979" s="76"/>
      <c r="D1979" s="132"/>
      <c r="E1979" s="132"/>
      <c r="F1979" s="132"/>
      <c r="G1979" s="132"/>
      <c r="H1979" s="132"/>
      <c r="I1979" s="132"/>
      <c r="J1979" s="132"/>
      <c r="K1979" s="132"/>
      <c r="L1979" s="132"/>
      <c r="M1979" s="132"/>
      <c r="N1979" s="132"/>
      <c r="O1979" s="132"/>
      <c r="P1979" s="132"/>
      <c r="Q1979" s="132"/>
      <c r="R1979" s="132"/>
      <c r="S1979" s="132"/>
      <c r="T1979" s="132"/>
      <c r="U1979" s="132"/>
      <c r="V1979" s="132"/>
      <c r="W1979" s="132"/>
      <c r="X1979" s="132"/>
    </row>
    <row r="1980" spans="1:24" x14ac:dyDescent="0.2">
      <c r="A1980" s="132"/>
      <c r="B1980" s="133"/>
      <c r="C1980" s="76"/>
      <c r="D1980" s="132"/>
      <c r="E1980" s="132"/>
      <c r="F1980" s="132"/>
      <c r="G1980" s="132"/>
      <c r="H1980" s="132"/>
      <c r="I1980" s="132"/>
      <c r="J1980" s="132"/>
      <c r="K1980" s="132"/>
      <c r="L1980" s="132"/>
      <c r="M1980" s="132"/>
      <c r="N1980" s="132"/>
      <c r="O1980" s="132"/>
      <c r="P1980" s="132"/>
      <c r="Q1980" s="132"/>
      <c r="R1980" s="132"/>
      <c r="S1980" s="132"/>
      <c r="T1980" s="132"/>
      <c r="U1980" s="132"/>
      <c r="V1980" s="132"/>
      <c r="W1980" s="132"/>
      <c r="X1980" s="132"/>
    </row>
    <row r="1981" spans="1:24" x14ac:dyDescent="0.2">
      <c r="A1981" s="132"/>
      <c r="B1981" s="133"/>
      <c r="C1981" s="76"/>
      <c r="D1981" s="132"/>
      <c r="E1981" s="132"/>
      <c r="F1981" s="132"/>
      <c r="G1981" s="132"/>
      <c r="H1981" s="132"/>
      <c r="I1981" s="132"/>
      <c r="J1981" s="132"/>
      <c r="K1981" s="132"/>
      <c r="L1981" s="132"/>
      <c r="M1981" s="132"/>
      <c r="N1981" s="132"/>
      <c r="O1981" s="132"/>
      <c r="P1981" s="132"/>
      <c r="Q1981" s="132"/>
      <c r="R1981" s="132"/>
      <c r="S1981" s="132"/>
      <c r="T1981" s="132"/>
      <c r="U1981" s="132"/>
      <c r="V1981" s="132"/>
      <c r="W1981" s="132"/>
      <c r="X1981" s="132"/>
    </row>
    <row r="1982" spans="1:24" x14ac:dyDescent="0.2">
      <c r="A1982" s="132"/>
      <c r="B1982" s="133"/>
      <c r="C1982" s="76"/>
      <c r="D1982" s="132"/>
      <c r="E1982" s="132"/>
      <c r="F1982" s="132"/>
      <c r="G1982" s="132"/>
      <c r="H1982" s="132"/>
      <c r="I1982" s="132"/>
      <c r="J1982" s="132"/>
      <c r="K1982" s="132"/>
      <c r="L1982" s="132"/>
      <c r="M1982" s="132"/>
      <c r="N1982" s="132"/>
      <c r="O1982" s="132"/>
      <c r="P1982" s="132"/>
      <c r="Q1982" s="132"/>
      <c r="R1982" s="132"/>
      <c r="S1982" s="132"/>
      <c r="T1982" s="132"/>
      <c r="U1982" s="132"/>
      <c r="V1982" s="132"/>
      <c r="W1982" s="132"/>
      <c r="X1982" s="132"/>
    </row>
    <row r="1983" spans="1:24" x14ac:dyDescent="0.2">
      <c r="A1983" s="132"/>
      <c r="B1983" s="133"/>
      <c r="C1983" s="76"/>
      <c r="D1983" s="132"/>
      <c r="E1983" s="132"/>
      <c r="F1983" s="132"/>
      <c r="G1983" s="132"/>
      <c r="H1983" s="132"/>
      <c r="I1983" s="132"/>
      <c r="J1983" s="132"/>
      <c r="K1983" s="132"/>
      <c r="L1983" s="132"/>
      <c r="M1983" s="132"/>
      <c r="N1983" s="132"/>
      <c r="O1983" s="132"/>
      <c r="P1983" s="132"/>
      <c r="Q1983" s="132"/>
      <c r="R1983" s="132"/>
      <c r="S1983" s="132"/>
      <c r="T1983" s="132"/>
      <c r="U1983" s="132"/>
      <c r="V1983" s="132"/>
      <c r="W1983" s="132"/>
      <c r="X1983" s="132"/>
    </row>
    <row r="1984" spans="1:24" x14ac:dyDescent="0.2">
      <c r="A1984" s="132"/>
      <c r="B1984" s="133"/>
      <c r="C1984" s="76"/>
      <c r="D1984" s="132"/>
      <c r="E1984" s="132"/>
      <c r="F1984" s="132"/>
      <c r="G1984" s="132"/>
      <c r="H1984" s="132"/>
      <c r="I1984" s="132"/>
      <c r="J1984" s="132"/>
      <c r="K1984" s="132"/>
      <c r="L1984" s="132"/>
      <c r="M1984" s="132"/>
      <c r="N1984" s="132"/>
      <c r="O1984" s="132"/>
      <c r="P1984" s="132"/>
      <c r="Q1984" s="132"/>
      <c r="R1984" s="132"/>
      <c r="S1984" s="132"/>
      <c r="T1984" s="132"/>
      <c r="U1984" s="132"/>
      <c r="V1984" s="132"/>
      <c r="W1984" s="132"/>
      <c r="X1984" s="132"/>
    </row>
    <row r="1985" spans="1:24" x14ac:dyDescent="0.2">
      <c r="A1985" s="132"/>
      <c r="B1985" s="133"/>
      <c r="C1985" s="76"/>
      <c r="D1985" s="132"/>
      <c r="E1985" s="132"/>
      <c r="F1985" s="132"/>
      <c r="G1985" s="132"/>
      <c r="H1985" s="132"/>
      <c r="I1985" s="132"/>
      <c r="J1985" s="132"/>
      <c r="K1985" s="132"/>
      <c r="L1985" s="132"/>
      <c r="M1985" s="132"/>
      <c r="N1985" s="132"/>
      <c r="O1985" s="132"/>
      <c r="P1985" s="132"/>
      <c r="Q1985" s="132"/>
      <c r="R1985" s="132"/>
      <c r="S1985" s="132"/>
      <c r="T1985" s="132"/>
      <c r="U1985" s="132"/>
      <c r="V1985" s="132"/>
      <c r="W1985" s="132"/>
      <c r="X1985" s="132"/>
    </row>
    <row r="1986" spans="1:24" x14ac:dyDescent="0.2">
      <c r="A1986" s="132"/>
      <c r="B1986" s="133"/>
      <c r="C1986" s="76"/>
      <c r="D1986" s="132"/>
      <c r="E1986" s="132"/>
      <c r="F1986" s="132"/>
      <c r="G1986" s="132"/>
      <c r="H1986" s="132"/>
      <c r="I1986" s="132"/>
      <c r="J1986" s="132"/>
      <c r="K1986" s="132"/>
      <c r="L1986" s="132"/>
      <c r="M1986" s="132"/>
      <c r="N1986" s="132"/>
      <c r="O1986" s="132"/>
      <c r="P1986" s="132"/>
      <c r="Q1986" s="132"/>
      <c r="R1986" s="132"/>
      <c r="S1986" s="132"/>
      <c r="T1986" s="132"/>
      <c r="U1986" s="132"/>
      <c r="V1986" s="132"/>
      <c r="W1986" s="132"/>
      <c r="X1986" s="132"/>
    </row>
    <row r="1987" spans="1:24" x14ac:dyDescent="0.2">
      <c r="A1987" s="132"/>
      <c r="B1987" s="133"/>
      <c r="C1987" s="76"/>
      <c r="D1987" s="132"/>
      <c r="E1987" s="132"/>
      <c r="F1987" s="132"/>
      <c r="G1987" s="132"/>
      <c r="H1987" s="132"/>
      <c r="I1987" s="132"/>
      <c r="J1987" s="132"/>
      <c r="K1987" s="132"/>
      <c r="L1987" s="132"/>
      <c r="M1987" s="132"/>
      <c r="N1987" s="132"/>
      <c r="O1987" s="132"/>
      <c r="P1987" s="132"/>
      <c r="Q1987" s="132"/>
      <c r="R1987" s="132"/>
      <c r="S1987" s="132"/>
      <c r="T1987" s="132"/>
      <c r="U1987" s="132"/>
      <c r="V1987" s="132"/>
      <c r="W1987" s="132"/>
      <c r="X1987" s="132"/>
    </row>
    <row r="1988" spans="1:24" x14ac:dyDescent="0.2">
      <c r="A1988" s="132"/>
      <c r="B1988" s="133"/>
      <c r="C1988" s="76"/>
      <c r="D1988" s="132"/>
      <c r="E1988" s="132"/>
      <c r="F1988" s="132"/>
      <c r="G1988" s="132"/>
      <c r="H1988" s="132"/>
      <c r="I1988" s="132"/>
      <c r="J1988" s="132"/>
      <c r="K1988" s="132"/>
      <c r="L1988" s="132"/>
      <c r="M1988" s="132"/>
      <c r="N1988" s="132"/>
      <c r="O1988" s="132"/>
      <c r="P1988" s="132"/>
      <c r="Q1988" s="132"/>
      <c r="R1988" s="132"/>
      <c r="S1988" s="132"/>
      <c r="T1988" s="132"/>
      <c r="U1988" s="132"/>
      <c r="V1988" s="132"/>
      <c r="W1988" s="132"/>
      <c r="X1988" s="132"/>
    </row>
    <row r="1989" spans="1:24" x14ac:dyDescent="0.2">
      <c r="A1989" s="132"/>
      <c r="B1989" s="133"/>
      <c r="C1989" s="76"/>
      <c r="D1989" s="132"/>
      <c r="E1989" s="132"/>
      <c r="F1989" s="132"/>
      <c r="G1989" s="132"/>
      <c r="H1989" s="132"/>
      <c r="I1989" s="132"/>
      <c r="J1989" s="132"/>
      <c r="K1989" s="132"/>
      <c r="L1989" s="132"/>
      <c r="M1989" s="132"/>
      <c r="N1989" s="132"/>
      <c r="O1989" s="132"/>
      <c r="P1989" s="132"/>
      <c r="Q1989" s="132"/>
      <c r="R1989" s="132"/>
      <c r="S1989" s="132"/>
      <c r="T1989" s="132"/>
      <c r="U1989" s="132"/>
      <c r="V1989" s="132"/>
      <c r="W1989" s="132"/>
      <c r="X1989" s="132"/>
    </row>
    <row r="1990" spans="1:24" x14ac:dyDescent="0.2">
      <c r="A1990" s="132"/>
      <c r="B1990" s="133"/>
      <c r="C1990" s="76"/>
      <c r="D1990" s="132"/>
      <c r="E1990" s="132"/>
      <c r="F1990" s="132"/>
      <c r="G1990" s="132"/>
      <c r="H1990" s="132"/>
      <c r="I1990" s="132"/>
      <c r="J1990" s="132"/>
      <c r="K1990" s="132"/>
      <c r="L1990" s="132"/>
      <c r="M1990" s="132"/>
      <c r="N1990" s="132"/>
      <c r="O1990" s="132"/>
      <c r="P1990" s="132"/>
      <c r="Q1990" s="132"/>
      <c r="R1990" s="132"/>
      <c r="S1990" s="132"/>
      <c r="T1990" s="132"/>
      <c r="U1990" s="132"/>
      <c r="V1990" s="132"/>
      <c r="W1990" s="132"/>
      <c r="X1990" s="132"/>
    </row>
    <row r="1991" spans="1:24" x14ac:dyDescent="0.2">
      <c r="A1991" s="132"/>
      <c r="B1991" s="133"/>
      <c r="C1991" s="76"/>
      <c r="D1991" s="132"/>
      <c r="E1991" s="132"/>
      <c r="F1991" s="132"/>
      <c r="G1991" s="132"/>
      <c r="H1991" s="132"/>
      <c r="I1991" s="132"/>
      <c r="J1991" s="132"/>
      <c r="K1991" s="132"/>
      <c r="L1991" s="132"/>
      <c r="M1991" s="132"/>
      <c r="N1991" s="132"/>
      <c r="O1991" s="132"/>
      <c r="P1991" s="132"/>
      <c r="Q1991" s="132"/>
      <c r="R1991" s="132"/>
      <c r="S1991" s="132"/>
      <c r="T1991" s="132"/>
      <c r="U1991" s="132"/>
      <c r="V1991" s="132"/>
      <c r="W1991" s="132"/>
      <c r="X1991" s="132"/>
    </row>
    <row r="1992" spans="1:24" x14ac:dyDescent="0.2">
      <c r="A1992" s="132"/>
      <c r="B1992" s="133"/>
      <c r="C1992" s="76"/>
      <c r="D1992" s="132"/>
      <c r="E1992" s="132"/>
      <c r="F1992" s="132"/>
      <c r="G1992" s="132"/>
      <c r="H1992" s="132"/>
      <c r="I1992" s="132"/>
      <c r="J1992" s="132"/>
      <c r="K1992" s="132"/>
      <c r="L1992" s="132"/>
      <c r="M1992" s="132"/>
      <c r="N1992" s="132"/>
      <c r="O1992" s="132"/>
      <c r="P1992" s="132"/>
      <c r="Q1992" s="132"/>
      <c r="R1992" s="132"/>
      <c r="S1992" s="132"/>
      <c r="T1992" s="132"/>
      <c r="U1992" s="132"/>
      <c r="V1992" s="132"/>
      <c r="W1992" s="132"/>
      <c r="X1992" s="132"/>
    </row>
    <row r="1993" spans="1:24" x14ac:dyDescent="0.2">
      <c r="A1993" s="132"/>
      <c r="B1993" s="133"/>
      <c r="C1993" s="76"/>
      <c r="D1993" s="132"/>
      <c r="E1993" s="132"/>
      <c r="F1993" s="132"/>
      <c r="G1993" s="132"/>
      <c r="H1993" s="132"/>
      <c r="I1993" s="132"/>
      <c r="J1993" s="132"/>
      <c r="K1993" s="132"/>
      <c r="L1993" s="132"/>
      <c r="M1993" s="132"/>
      <c r="N1993" s="132"/>
      <c r="O1993" s="132"/>
      <c r="P1993" s="132"/>
      <c r="Q1993" s="132"/>
      <c r="R1993" s="132"/>
      <c r="S1993" s="132"/>
      <c r="T1993" s="132"/>
      <c r="U1993" s="132"/>
      <c r="V1993" s="132"/>
      <c r="W1993" s="132"/>
      <c r="X1993" s="132"/>
    </row>
    <row r="1994" spans="1:24" x14ac:dyDescent="0.2">
      <c r="A1994" s="132"/>
      <c r="B1994" s="133"/>
      <c r="C1994" s="76"/>
      <c r="D1994" s="132"/>
      <c r="E1994" s="132"/>
      <c r="F1994" s="132"/>
      <c r="G1994" s="132"/>
      <c r="H1994" s="132"/>
      <c r="I1994" s="132"/>
      <c r="J1994" s="132"/>
      <c r="K1994" s="132"/>
      <c r="L1994" s="132"/>
      <c r="M1994" s="132"/>
      <c r="N1994" s="132"/>
      <c r="O1994" s="132"/>
      <c r="P1994" s="132"/>
      <c r="Q1994" s="132"/>
      <c r="R1994" s="132"/>
      <c r="S1994" s="132"/>
      <c r="T1994" s="132"/>
      <c r="U1994" s="132"/>
      <c r="V1994" s="132"/>
      <c r="W1994" s="132"/>
      <c r="X1994" s="132"/>
    </row>
    <row r="1995" spans="1:24" x14ac:dyDescent="0.2">
      <c r="A1995" s="132"/>
      <c r="B1995" s="133"/>
      <c r="C1995" s="76"/>
      <c r="D1995" s="132"/>
      <c r="E1995" s="132"/>
      <c r="F1995" s="132"/>
      <c r="G1995" s="132"/>
      <c r="H1995" s="132"/>
      <c r="I1995" s="132"/>
      <c r="J1995" s="132"/>
      <c r="K1995" s="132"/>
      <c r="L1995" s="132"/>
      <c r="M1995" s="132"/>
      <c r="N1995" s="132"/>
      <c r="O1995" s="132"/>
      <c r="P1995" s="132"/>
      <c r="Q1995" s="132"/>
      <c r="R1995" s="132"/>
      <c r="S1995" s="132"/>
      <c r="T1995" s="132"/>
      <c r="U1995" s="132"/>
      <c r="V1995" s="132"/>
      <c r="W1995" s="132"/>
      <c r="X1995" s="132"/>
    </row>
    <row r="1996" spans="1:24" x14ac:dyDescent="0.2">
      <c r="A1996" s="132"/>
      <c r="B1996" s="133"/>
      <c r="C1996" s="76"/>
      <c r="D1996" s="132"/>
      <c r="E1996" s="132"/>
      <c r="F1996" s="132"/>
      <c r="G1996" s="132"/>
      <c r="H1996" s="132"/>
      <c r="I1996" s="132"/>
      <c r="J1996" s="132"/>
      <c r="K1996" s="132"/>
      <c r="L1996" s="132"/>
      <c r="M1996" s="132"/>
      <c r="N1996" s="132"/>
      <c r="O1996" s="132"/>
      <c r="P1996" s="132"/>
      <c r="Q1996" s="132"/>
      <c r="R1996" s="132"/>
      <c r="S1996" s="132"/>
      <c r="T1996" s="132"/>
      <c r="U1996" s="132"/>
      <c r="V1996" s="132"/>
      <c r="W1996" s="132"/>
      <c r="X1996" s="132"/>
    </row>
    <row r="1997" spans="1:24" x14ac:dyDescent="0.2">
      <c r="A1997" s="132"/>
      <c r="B1997" s="133"/>
      <c r="C1997" s="76"/>
      <c r="D1997" s="132"/>
      <c r="E1997" s="132"/>
      <c r="F1997" s="132"/>
      <c r="G1997" s="132"/>
      <c r="H1997" s="132"/>
      <c r="I1997" s="132"/>
      <c r="J1997" s="132"/>
      <c r="K1997" s="132"/>
      <c r="L1997" s="132"/>
      <c r="M1997" s="132"/>
      <c r="N1997" s="132"/>
      <c r="O1997" s="132"/>
      <c r="P1997" s="132"/>
      <c r="Q1997" s="132"/>
      <c r="R1997" s="132"/>
      <c r="S1997" s="132"/>
      <c r="T1997" s="132"/>
      <c r="U1997" s="132"/>
      <c r="V1997" s="132"/>
      <c r="W1997" s="132"/>
      <c r="X1997" s="132"/>
    </row>
    <row r="1998" spans="1:24" x14ac:dyDescent="0.2">
      <c r="A1998" s="132"/>
      <c r="B1998" s="133"/>
      <c r="C1998" s="76"/>
      <c r="D1998" s="132"/>
      <c r="E1998" s="132"/>
      <c r="F1998" s="132"/>
      <c r="G1998" s="132"/>
      <c r="H1998" s="132"/>
      <c r="I1998" s="132"/>
      <c r="J1998" s="132"/>
      <c r="K1998" s="132"/>
      <c r="L1998" s="132"/>
      <c r="M1998" s="132"/>
      <c r="N1998" s="132"/>
      <c r="O1998" s="132"/>
      <c r="P1998" s="132"/>
      <c r="Q1998" s="132"/>
      <c r="R1998" s="132"/>
      <c r="S1998" s="132"/>
      <c r="T1998" s="132"/>
      <c r="U1998" s="132"/>
      <c r="V1998" s="132"/>
      <c r="W1998" s="132"/>
      <c r="X1998" s="132"/>
    </row>
    <row r="1999" spans="1:24" x14ac:dyDescent="0.2">
      <c r="A1999" s="132"/>
      <c r="B1999" s="133"/>
      <c r="C1999" s="76"/>
      <c r="D1999" s="132"/>
      <c r="E1999" s="132"/>
      <c r="F1999" s="132"/>
      <c r="G1999" s="132"/>
      <c r="H1999" s="132"/>
      <c r="I1999" s="132"/>
      <c r="J1999" s="132"/>
      <c r="K1999" s="132"/>
      <c r="L1999" s="132"/>
      <c r="M1999" s="132"/>
      <c r="N1999" s="132"/>
      <c r="O1999" s="132"/>
      <c r="P1999" s="132"/>
      <c r="Q1999" s="132"/>
      <c r="R1999" s="132"/>
      <c r="S1999" s="132"/>
      <c r="T1999" s="132"/>
      <c r="U1999" s="132"/>
      <c r="V1999" s="132"/>
      <c r="W1999" s="132"/>
      <c r="X1999" s="132"/>
    </row>
    <row r="2000" spans="1:24" x14ac:dyDescent="0.2">
      <c r="A2000" s="132"/>
      <c r="B2000" s="133"/>
      <c r="C2000" s="76"/>
      <c r="D2000" s="132"/>
      <c r="E2000" s="132"/>
      <c r="F2000" s="132"/>
      <c r="G2000" s="132"/>
      <c r="H2000" s="132"/>
      <c r="I2000" s="132"/>
      <c r="J2000" s="132"/>
      <c r="K2000" s="132"/>
      <c r="L2000" s="132"/>
      <c r="M2000" s="132"/>
      <c r="N2000" s="132"/>
      <c r="O2000" s="132"/>
      <c r="P2000" s="132"/>
      <c r="Q2000" s="132"/>
      <c r="R2000" s="132"/>
      <c r="S2000" s="132"/>
      <c r="T2000" s="132"/>
      <c r="U2000" s="132"/>
      <c r="V2000" s="132"/>
      <c r="W2000" s="132"/>
      <c r="X2000" s="132"/>
    </row>
    <row r="2001" spans="1:24" x14ac:dyDescent="0.2">
      <c r="A2001" s="132"/>
      <c r="B2001" s="133"/>
      <c r="C2001" s="76"/>
      <c r="D2001" s="132"/>
      <c r="E2001" s="132"/>
      <c r="F2001" s="132"/>
      <c r="G2001" s="132"/>
      <c r="H2001" s="132"/>
      <c r="I2001" s="132"/>
      <c r="J2001" s="132"/>
      <c r="K2001" s="132"/>
      <c r="L2001" s="132"/>
      <c r="M2001" s="132"/>
      <c r="N2001" s="132"/>
      <c r="O2001" s="132"/>
      <c r="P2001" s="132"/>
      <c r="Q2001" s="132"/>
      <c r="R2001" s="132"/>
      <c r="S2001" s="132"/>
      <c r="T2001" s="132"/>
      <c r="U2001" s="132"/>
      <c r="V2001" s="132"/>
      <c r="W2001" s="132"/>
      <c r="X2001" s="132"/>
    </row>
    <row r="2002" spans="1:24" x14ac:dyDescent="0.2">
      <c r="A2002" s="132"/>
      <c r="B2002" s="133"/>
      <c r="C2002" s="76"/>
      <c r="D2002" s="132"/>
      <c r="E2002" s="132"/>
      <c r="F2002" s="132"/>
      <c r="G2002" s="132"/>
      <c r="H2002" s="132"/>
      <c r="I2002" s="132"/>
      <c r="J2002" s="132"/>
      <c r="K2002" s="132"/>
      <c r="L2002" s="132"/>
      <c r="M2002" s="132"/>
      <c r="N2002" s="132"/>
      <c r="O2002" s="132"/>
      <c r="P2002" s="132"/>
      <c r="Q2002" s="132"/>
      <c r="R2002" s="132"/>
      <c r="S2002" s="132"/>
      <c r="T2002" s="132"/>
      <c r="U2002" s="132"/>
      <c r="V2002" s="132"/>
      <c r="W2002" s="132"/>
      <c r="X2002" s="132"/>
    </row>
    <row r="2003" spans="1:24" x14ac:dyDescent="0.2">
      <c r="A2003" s="132"/>
      <c r="B2003" s="133"/>
      <c r="C2003" s="76"/>
      <c r="D2003" s="132"/>
      <c r="E2003" s="132"/>
      <c r="F2003" s="132"/>
      <c r="G2003" s="132"/>
      <c r="H2003" s="132"/>
      <c r="I2003" s="132"/>
      <c r="J2003" s="132"/>
      <c r="K2003" s="132"/>
      <c r="L2003" s="132"/>
      <c r="M2003" s="132"/>
      <c r="N2003" s="132"/>
      <c r="O2003" s="132"/>
      <c r="P2003" s="132"/>
      <c r="Q2003" s="132"/>
      <c r="R2003" s="132"/>
      <c r="S2003" s="132"/>
      <c r="T2003" s="132"/>
      <c r="U2003" s="132"/>
      <c r="V2003" s="132"/>
      <c r="W2003" s="132"/>
      <c r="X2003" s="132"/>
    </row>
    <row r="2004" spans="1:24" x14ac:dyDescent="0.2">
      <c r="A2004" s="132"/>
      <c r="B2004" s="133"/>
      <c r="C2004" s="76"/>
      <c r="D2004" s="132"/>
      <c r="E2004" s="132"/>
      <c r="F2004" s="132"/>
      <c r="G2004" s="132"/>
      <c r="H2004" s="132"/>
      <c r="I2004" s="132"/>
      <c r="J2004" s="132"/>
      <c r="K2004" s="132"/>
      <c r="L2004" s="132"/>
      <c r="M2004" s="132"/>
      <c r="N2004" s="132"/>
      <c r="O2004" s="132"/>
      <c r="P2004" s="132"/>
      <c r="Q2004" s="132"/>
      <c r="R2004" s="132"/>
      <c r="S2004" s="132"/>
      <c r="T2004" s="132"/>
      <c r="U2004" s="132"/>
      <c r="V2004" s="132"/>
      <c r="W2004" s="132"/>
      <c r="X2004" s="132"/>
    </row>
    <row r="2005" spans="1:24" x14ac:dyDescent="0.2">
      <c r="A2005" s="132"/>
      <c r="B2005" s="133"/>
      <c r="C2005" s="76"/>
      <c r="D2005" s="132"/>
      <c r="E2005" s="132"/>
      <c r="F2005" s="132"/>
      <c r="G2005" s="132"/>
      <c r="H2005" s="132"/>
      <c r="I2005" s="132"/>
      <c r="J2005" s="132"/>
      <c r="K2005" s="132"/>
      <c r="L2005" s="132"/>
      <c r="M2005" s="132"/>
      <c r="N2005" s="132"/>
      <c r="O2005" s="132"/>
      <c r="P2005" s="132"/>
      <c r="Q2005" s="132"/>
      <c r="R2005" s="132"/>
      <c r="S2005" s="132"/>
      <c r="T2005" s="132"/>
      <c r="U2005" s="132"/>
      <c r="V2005" s="132"/>
      <c r="W2005" s="132"/>
      <c r="X2005" s="132"/>
    </row>
    <row r="2006" spans="1:24" x14ac:dyDescent="0.2">
      <c r="A2006" s="132"/>
      <c r="B2006" s="133"/>
      <c r="C2006" s="76"/>
      <c r="D2006" s="132"/>
      <c r="E2006" s="132"/>
      <c r="F2006" s="132"/>
      <c r="G2006" s="132"/>
      <c r="H2006" s="132"/>
      <c r="I2006" s="132"/>
      <c r="J2006" s="132"/>
      <c r="K2006" s="132"/>
      <c r="L2006" s="132"/>
      <c r="M2006" s="132"/>
      <c r="N2006" s="132"/>
      <c r="O2006" s="132"/>
      <c r="P2006" s="132"/>
      <c r="Q2006" s="132"/>
      <c r="R2006" s="132"/>
      <c r="S2006" s="132"/>
      <c r="T2006" s="132"/>
      <c r="U2006" s="132"/>
      <c r="V2006" s="132"/>
      <c r="W2006" s="132"/>
      <c r="X2006" s="132"/>
    </row>
    <row r="2007" spans="1:24" x14ac:dyDescent="0.2">
      <c r="A2007" s="132"/>
      <c r="B2007" s="133"/>
      <c r="C2007" s="76"/>
      <c r="D2007" s="132"/>
      <c r="E2007" s="132"/>
      <c r="F2007" s="132"/>
      <c r="G2007" s="132"/>
      <c r="H2007" s="132"/>
      <c r="I2007" s="132"/>
      <c r="J2007" s="132"/>
      <c r="K2007" s="132"/>
      <c r="L2007" s="132"/>
      <c r="M2007" s="132"/>
      <c r="N2007" s="132"/>
      <c r="O2007" s="132"/>
      <c r="P2007" s="132"/>
      <c r="Q2007" s="132"/>
      <c r="R2007" s="132"/>
      <c r="S2007" s="132"/>
      <c r="T2007" s="132"/>
      <c r="U2007" s="132"/>
      <c r="V2007" s="132"/>
      <c r="W2007" s="132"/>
      <c r="X2007" s="132"/>
    </row>
    <row r="2008" spans="1:24" x14ac:dyDescent="0.2">
      <c r="A2008" s="132"/>
      <c r="B2008" s="133"/>
      <c r="C2008" s="76"/>
      <c r="D2008" s="132"/>
      <c r="E2008" s="132"/>
      <c r="F2008" s="132"/>
      <c r="G2008" s="132"/>
      <c r="H2008" s="132"/>
      <c r="I2008" s="132"/>
      <c r="J2008" s="132"/>
      <c r="K2008" s="132"/>
      <c r="L2008" s="132"/>
      <c r="M2008" s="132"/>
      <c r="N2008" s="132"/>
      <c r="O2008" s="132"/>
      <c r="P2008" s="132"/>
      <c r="Q2008" s="132"/>
      <c r="R2008" s="132"/>
      <c r="S2008" s="132"/>
      <c r="T2008" s="132"/>
      <c r="U2008" s="132"/>
      <c r="V2008" s="132"/>
      <c r="W2008" s="132"/>
      <c r="X2008" s="132"/>
    </row>
    <row r="2009" spans="1:24" x14ac:dyDescent="0.2">
      <c r="A2009" s="132"/>
      <c r="B2009" s="133"/>
      <c r="C2009" s="76"/>
      <c r="D2009" s="132"/>
      <c r="E2009" s="132"/>
      <c r="F2009" s="132"/>
      <c r="G2009" s="132"/>
      <c r="H2009" s="132"/>
      <c r="I2009" s="132"/>
      <c r="J2009" s="132"/>
      <c r="K2009" s="132"/>
      <c r="L2009" s="132"/>
      <c r="M2009" s="132"/>
      <c r="N2009" s="132"/>
      <c r="O2009" s="132"/>
      <c r="P2009" s="132"/>
      <c r="Q2009" s="132"/>
      <c r="R2009" s="132"/>
      <c r="S2009" s="132"/>
      <c r="T2009" s="132"/>
      <c r="U2009" s="132"/>
      <c r="V2009" s="132"/>
      <c r="W2009" s="132"/>
      <c r="X2009" s="132"/>
    </row>
    <row r="2010" spans="1:24" x14ac:dyDescent="0.2">
      <c r="A2010" s="132"/>
      <c r="B2010" s="133"/>
      <c r="C2010" s="76"/>
      <c r="D2010" s="132"/>
      <c r="E2010" s="132"/>
      <c r="F2010" s="132"/>
      <c r="G2010" s="132"/>
      <c r="H2010" s="132"/>
      <c r="I2010" s="132"/>
      <c r="J2010" s="132"/>
      <c r="K2010" s="132"/>
      <c r="L2010" s="132"/>
      <c r="M2010" s="132"/>
      <c r="N2010" s="132"/>
      <c r="O2010" s="132"/>
      <c r="P2010" s="132"/>
      <c r="Q2010" s="132"/>
      <c r="R2010" s="132"/>
      <c r="S2010" s="132"/>
      <c r="T2010" s="132"/>
      <c r="U2010" s="132"/>
      <c r="V2010" s="132"/>
      <c r="W2010" s="132"/>
      <c r="X2010" s="132"/>
    </row>
    <row r="2011" spans="1:24" x14ac:dyDescent="0.2">
      <c r="A2011" s="132"/>
      <c r="B2011" s="133"/>
      <c r="C2011" s="76"/>
      <c r="D2011" s="132"/>
      <c r="E2011" s="132"/>
      <c r="F2011" s="132"/>
      <c r="G2011" s="132"/>
      <c r="H2011" s="132"/>
      <c r="I2011" s="132"/>
      <c r="J2011" s="132"/>
      <c r="K2011" s="132"/>
      <c r="L2011" s="132"/>
      <c r="M2011" s="132"/>
      <c r="N2011" s="132"/>
      <c r="O2011" s="132"/>
      <c r="P2011" s="132"/>
      <c r="Q2011" s="132"/>
      <c r="R2011" s="132"/>
      <c r="S2011" s="132"/>
      <c r="T2011" s="132"/>
      <c r="U2011" s="132"/>
      <c r="V2011" s="132"/>
      <c r="W2011" s="132"/>
      <c r="X2011" s="132"/>
    </row>
    <row r="2012" spans="1:24" x14ac:dyDescent="0.2">
      <c r="A2012" s="132"/>
      <c r="B2012" s="133"/>
      <c r="C2012" s="76"/>
      <c r="D2012" s="132"/>
      <c r="E2012" s="132"/>
      <c r="F2012" s="132"/>
      <c r="G2012" s="132"/>
      <c r="H2012" s="132"/>
      <c r="I2012" s="132"/>
      <c r="J2012" s="132"/>
      <c r="K2012" s="132"/>
      <c r="L2012" s="132"/>
      <c r="M2012" s="132"/>
      <c r="N2012" s="132"/>
      <c r="O2012" s="132"/>
      <c r="P2012" s="132"/>
      <c r="Q2012" s="132"/>
      <c r="R2012" s="132"/>
      <c r="S2012" s="132"/>
      <c r="T2012" s="132"/>
      <c r="U2012" s="132"/>
      <c r="V2012" s="132"/>
      <c r="W2012" s="132"/>
      <c r="X2012" s="132"/>
    </row>
    <row r="2013" spans="1:24" x14ac:dyDescent="0.2">
      <c r="A2013" s="132"/>
      <c r="B2013" s="133"/>
      <c r="C2013" s="76"/>
      <c r="D2013" s="132"/>
      <c r="E2013" s="132"/>
      <c r="F2013" s="132"/>
      <c r="G2013" s="132"/>
      <c r="H2013" s="132"/>
      <c r="I2013" s="132"/>
      <c r="J2013" s="132"/>
      <c r="K2013" s="132"/>
      <c r="L2013" s="132"/>
      <c r="M2013" s="132"/>
      <c r="N2013" s="132"/>
      <c r="O2013" s="132"/>
      <c r="P2013" s="132"/>
      <c r="Q2013" s="132"/>
      <c r="R2013" s="132"/>
      <c r="S2013" s="132"/>
      <c r="T2013" s="132"/>
      <c r="U2013" s="132"/>
      <c r="V2013" s="132"/>
      <c r="W2013" s="132"/>
      <c r="X2013" s="132"/>
    </row>
    <row r="2014" spans="1:24" x14ac:dyDescent="0.2">
      <c r="A2014" s="132"/>
      <c r="B2014" s="133"/>
      <c r="C2014" s="76"/>
      <c r="D2014" s="132"/>
      <c r="E2014" s="132"/>
      <c r="F2014" s="132"/>
      <c r="G2014" s="132"/>
      <c r="H2014" s="132"/>
      <c r="I2014" s="132"/>
      <c r="J2014" s="132"/>
      <c r="K2014" s="132"/>
      <c r="L2014" s="132"/>
      <c r="M2014" s="132"/>
      <c r="N2014" s="132"/>
      <c r="O2014" s="132"/>
      <c r="P2014" s="132"/>
      <c r="Q2014" s="132"/>
      <c r="R2014" s="132"/>
      <c r="S2014" s="132"/>
      <c r="T2014" s="132"/>
      <c r="U2014" s="132"/>
      <c r="V2014" s="132"/>
      <c r="W2014" s="132"/>
      <c r="X2014" s="132"/>
    </row>
    <row r="2015" spans="1:24" x14ac:dyDescent="0.2">
      <c r="A2015" s="132"/>
      <c r="B2015" s="133"/>
      <c r="C2015" s="76"/>
      <c r="D2015" s="132"/>
      <c r="E2015" s="132"/>
      <c r="F2015" s="132"/>
      <c r="G2015" s="132"/>
      <c r="H2015" s="132"/>
      <c r="I2015" s="132"/>
      <c r="J2015" s="132"/>
      <c r="K2015" s="132"/>
      <c r="L2015" s="132"/>
      <c r="M2015" s="132"/>
      <c r="N2015" s="132"/>
      <c r="O2015" s="132"/>
      <c r="P2015" s="132"/>
      <c r="Q2015" s="132"/>
      <c r="R2015" s="132"/>
      <c r="S2015" s="132"/>
      <c r="T2015" s="132"/>
      <c r="U2015" s="132"/>
      <c r="V2015" s="132"/>
      <c r="W2015" s="132"/>
      <c r="X2015" s="132"/>
    </row>
    <row r="2016" spans="1:24" x14ac:dyDescent="0.2">
      <c r="A2016" s="132"/>
      <c r="B2016" s="133"/>
      <c r="C2016" s="76"/>
      <c r="D2016" s="132"/>
      <c r="E2016" s="132"/>
      <c r="F2016" s="132"/>
      <c r="G2016" s="132"/>
      <c r="H2016" s="132"/>
      <c r="I2016" s="132"/>
      <c r="J2016" s="132"/>
      <c r="K2016" s="132"/>
      <c r="L2016" s="132"/>
      <c r="M2016" s="132"/>
      <c r="N2016" s="132"/>
      <c r="O2016" s="132"/>
      <c r="P2016" s="132"/>
      <c r="Q2016" s="132"/>
      <c r="R2016" s="132"/>
      <c r="S2016" s="132"/>
      <c r="T2016" s="132"/>
      <c r="U2016" s="132"/>
      <c r="V2016" s="132"/>
      <c r="W2016" s="132"/>
      <c r="X2016" s="132"/>
    </row>
    <row r="2017" spans="1:24" x14ac:dyDescent="0.2">
      <c r="A2017" s="132"/>
      <c r="B2017" s="133"/>
      <c r="C2017" s="76"/>
      <c r="D2017" s="132"/>
      <c r="E2017" s="132"/>
      <c r="F2017" s="132"/>
      <c r="G2017" s="132"/>
      <c r="H2017" s="132"/>
      <c r="I2017" s="132"/>
      <c r="J2017" s="132"/>
      <c r="K2017" s="132"/>
      <c r="L2017" s="132"/>
      <c r="M2017" s="132"/>
      <c r="N2017" s="132"/>
      <c r="O2017" s="132"/>
      <c r="P2017" s="132"/>
      <c r="Q2017" s="132"/>
      <c r="R2017" s="132"/>
      <c r="S2017" s="132"/>
      <c r="T2017" s="132"/>
      <c r="U2017" s="132"/>
      <c r="V2017" s="132"/>
      <c r="W2017" s="132"/>
      <c r="X2017" s="132"/>
    </row>
    <row r="2018" spans="1:24" x14ac:dyDescent="0.2">
      <c r="A2018" s="132"/>
      <c r="B2018" s="133"/>
      <c r="C2018" s="76"/>
      <c r="D2018" s="132"/>
      <c r="E2018" s="132"/>
      <c r="F2018" s="132"/>
      <c r="G2018" s="132"/>
      <c r="H2018" s="132"/>
      <c r="I2018" s="132"/>
      <c r="J2018" s="132"/>
      <c r="K2018" s="132"/>
      <c r="L2018" s="132"/>
      <c r="M2018" s="132"/>
      <c r="N2018" s="132"/>
      <c r="O2018" s="132"/>
      <c r="P2018" s="132"/>
      <c r="Q2018" s="132"/>
      <c r="R2018" s="132"/>
      <c r="S2018" s="132"/>
      <c r="T2018" s="132"/>
      <c r="U2018" s="132"/>
      <c r="V2018" s="132"/>
      <c r="W2018" s="132"/>
      <c r="X2018" s="132"/>
    </row>
    <row r="2019" spans="1:24" x14ac:dyDescent="0.2">
      <c r="A2019" s="132"/>
      <c r="B2019" s="133"/>
      <c r="C2019" s="76"/>
      <c r="D2019" s="132"/>
      <c r="E2019" s="132"/>
      <c r="F2019" s="132"/>
      <c r="G2019" s="132"/>
      <c r="H2019" s="132"/>
      <c r="I2019" s="132"/>
      <c r="J2019" s="132"/>
      <c r="K2019" s="132"/>
      <c r="L2019" s="132"/>
      <c r="M2019" s="132"/>
      <c r="N2019" s="132"/>
      <c r="O2019" s="132"/>
      <c r="P2019" s="132"/>
      <c r="Q2019" s="132"/>
      <c r="R2019" s="132"/>
      <c r="S2019" s="132"/>
      <c r="T2019" s="132"/>
      <c r="U2019" s="132"/>
      <c r="V2019" s="132"/>
      <c r="W2019" s="132"/>
      <c r="X2019" s="132"/>
    </row>
    <row r="2020" spans="1:24" x14ac:dyDescent="0.2">
      <c r="A2020" s="132"/>
      <c r="B2020" s="133"/>
      <c r="C2020" s="76"/>
      <c r="D2020" s="132"/>
      <c r="E2020" s="132"/>
      <c r="F2020" s="132"/>
      <c r="G2020" s="132"/>
      <c r="H2020" s="132"/>
      <c r="I2020" s="132"/>
      <c r="J2020" s="132"/>
      <c r="K2020" s="132"/>
      <c r="L2020" s="132"/>
      <c r="M2020" s="132"/>
      <c r="N2020" s="132"/>
      <c r="O2020" s="132"/>
      <c r="P2020" s="132"/>
      <c r="Q2020" s="132"/>
      <c r="R2020" s="132"/>
      <c r="S2020" s="132"/>
      <c r="T2020" s="132"/>
      <c r="U2020" s="132"/>
      <c r="V2020" s="132"/>
      <c r="W2020" s="132"/>
      <c r="X2020" s="132"/>
    </row>
    <row r="2021" spans="1:24" x14ac:dyDescent="0.2">
      <c r="A2021" s="132"/>
      <c r="B2021" s="133"/>
      <c r="C2021" s="76"/>
      <c r="D2021" s="132"/>
      <c r="E2021" s="132"/>
      <c r="F2021" s="132"/>
      <c r="G2021" s="132"/>
      <c r="H2021" s="132"/>
      <c r="I2021" s="132"/>
      <c r="J2021" s="132"/>
      <c r="K2021" s="132"/>
      <c r="L2021" s="132"/>
      <c r="M2021" s="132"/>
      <c r="N2021" s="132"/>
      <c r="O2021" s="132"/>
      <c r="P2021" s="132"/>
      <c r="Q2021" s="132"/>
      <c r="R2021" s="132"/>
      <c r="S2021" s="132"/>
      <c r="T2021" s="132"/>
      <c r="U2021" s="132"/>
      <c r="V2021" s="132"/>
      <c r="W2021" s="132"/>
      <c r="X2021" s="132"/>
    </row>
    <row r="2022" spans="1:24" x14ac:dyDescent="0.2">
      <c r="A2022" s="132"/>
      <c r="B2022" s="133"/>
      <c r="C2022" s="76"/>
      <c r="D2022" s="132"/>
      <c r="E2022" s="132"/>
      <c r="F2022" s="132"/>
      <c r="G2022" s="132"/>
      <c r="H2022" s="132"/>
      <c r="I2022" s="132"/>
      <c r="J2022" s="132"/>
      <c r="K2022" s="132"/>
      <c r="L2022" s="132"/>
      <c r="M2022" s="132"/>
      <c r="N2022" s="132"/>
      <c r="O2022" s="132"/>
      <c r="P2022" s="132"/>
      <c r="Q2022" s="132"/>
      <c r="R2022" s="132"/>
      <c r="S2022" s="132"/>
      <c r="T2022" s="132"/>
      <c r="U2022" s="132"/>
      <c r="V2022" s="132"/>
      <c r="W2022" s="132"/>
      <c r="X2022" s="132"/>
    </row>
    <row r="2023" spans="1:24" x14ac:dyDescent="0.2">
      <c r="A2023" s="132"/>
      <c r="B2023" s="133"/>
      <c r="C2023" s="76"/>
      <c r="D2023" s="132"/>
      <c r="E2023" s="132"/>
      <c r="F2023" s="132"/>
      <c r="G2023" s="132"/>
      <c r="H2023" s="132"/>
      <c r="I2023" s="132"/>
      <c r="J2023" s="132"/>
      <c r="K2023" s="132"/>
      <c r="L2023" s="132"/>
      <c r="M2023" s="132"/>
      <c r="N2023" s="132"/>
      <c r="O2023" s="132"/>
      <c r="P2023" s="132"/>
      <c r="Q2023" s="132"/>
      <c r="R2023" s="132"/>
      <c r="S2023" s="132"/>
      <c r="T2023" s="132"/>
      <c r="U2023" s="132"/>
      <c r="V2023" s="132"/>
      <c r="W2023" s="132"/>
      <c r="X2023" s="132"/>
    </row>
    <row r="2024" spans="1:24" x14ac:dyDescent="0.2">
      <c r="A2024" s="132"/>
      <c r="B2024" s="133"/>
      <c r="C2024" s="76"/>
      <c r="D2024" s="132"/>
      <c r="E2024" s="132"/>
      <c r="F2024" s="132"/>
      <c r="G2024" s="132"/>
      <c r="H2024" s="132"/>
      <c r="I2024" s="132"/>
      <c r="J2024" s="132"/>
      <c r="K2024" s="132"/>
      <c r="L2024" s="132"/>
      <c r="M2024" s="132"/>
      <c r="N2024" s="132"/>
      <c r="O2024" s="132"/>
      <c r="P2024" s="132"/>
      <c r="Q2024" s="132"/>
      <c r="R2024" s="132"/>
      <c r="S2024" s="132"/>
      <c r="T2024" s="132"/>
      <c r="U2024" s="132"/>
      <c r="V2024" s="132"/>
      <c r="W2024" s="132"/>
      <c r="X2024" s="132"/>
    </row>
    <row r="2025" spans="1:24" x14ac:dyDescent="0.2">
      <c r="A2025" s="132"/>
      <c r="B2025" s="133"/>
      <c r="C2025" s="76"/>
      <c r="D2025" s="132"/>
      <c r="E2025" s="132"/>
      <c r="F2025" s="132"/>
      <c r="G2025" s="132"/>
      <c r="H2025" s="132"/>
      <c r="I2025" s="132"/>
      <c r="J2025" s="132"/>
      <c r="K2025" s="132"/>
      <c r="L2025" s="132"/>
      <c r="M2025" s="132"/>
      <c r="N2025" s="132"/>
      <c r="O2025" s="132"/>
      <c r="P2025" s="132"/>
      <c r="Q2025" s="132"/>
      <c r="R2025" s="132"/>
      <c r="S2025" s="132"/>
      <c r="T2025" s="132"/>
      <c r="U2025" s="132"/>
      <c r="V2025" s="132"/>
      <c r="W2025" s="132"/>
      <c r="X2025" s="132"/>
    </row>
    <row r="2026" spans="1:24" x14ac:dyDescent="0.2">
      <c r="A2026" s="132"/>
      <c r="B2026" s="133"/>
      <c r="C2026" s="76"/>
      <c r="D2026" s="132"/>
      <c r="E2026" s="132"/>
      <c r="F2026" s="132"/>
      <c r="G2026" s="132"/>
      <c r="H2026" s="132"/>
      <c r="I2026" s="132"/>
      <c r="J2026" s="132"/>
      <c r="K2026" s="132"/>
      <c r="L2026" s="132"/>
      <c r="M2026" s="132"/>
      <c r="N2026" s="132"/>
      <c r="O2026" s="132"/>
      <c r="P2026" s="132"/>
      <c r="Q2026" s="132"/>
      <c r="R2026" s="132"/>
      <c r="S2026" s="132"/>
      <c r="T2026" s="132"/>
      <c r="U2026" s="132"/>
      <c r="V2026" s="132"/>
      <c r="W2026" s="132"/>
      <c r="X2026" s="132"/>
    </row>
    <row r="2027" spans="1:24" x14ac:dyDescent="0.2">
      <c r="A2027" s="132"/>
      <c r="B2027" s="133"/>
      <c r="C2027" s="76"/>
      <c r="D2027" s="132"/>
      <c r="E2027" s="132"/>
      <c r="F2027" s="132"/>
      <c r="G2027" s="132"/>
      <c r="H2027" s="132"/>
      <c r="I2027" s="132"/>
      <c r="J2027" s="132"/>
      <c r="K2027" s="132"/>
      <c r="L2027" s="132"/>
      <c r="M2027" s="132"/>
      <c r="N2027" s="132"/>
      <c r="O2027" s="132"/>
      <c r="P2027" s="132"/>
      <c r="Q2027" s="132"/>
      <c r="R2027" s="132"/>
      <c r="S2027" s="132"/>
      <c r="T2027" s="132"/>
      <c r="U2027" s="132"/>
      <c r="V2027" s="132"/>
      <c r="W2027" s="132"/>
      <c r="X2027" s="132"/>
    </row>
    <row r="2028" spans="1:24" x14ac:dyDescent="0.2">
      <c r="A2028" s="132"/>
      <c r="B2028" s="133"/>
      <c r="C2028" s="76"/>
      <c r="D2028" s="132"/>
      <c r="E2028" s="132"/>
      <c r="F2028" s="132"/>
      <c r="G2028" s="132"/>
      <c r="H2028" s="132"/>
      <c r="I2028" s="132"/>
      <c r="J2028" s="132"/>
      <c r="K2028" s="132"/>
      <c r="L2028" s="132"/>
      <c r="M2028" s="132"/>
      <c r="N2028" s="132"/>
      <c r="O2028" s="132"/>
      <c r="P2028" s="132"/>
      <c r="Q2028" s="132"/>
      <c r="R2028" s="132"/>
      <c r="S2028" s="132"/>
      <c r="T2028" s="132"/>
      <c r="U2028" s="132"/>
      <c r="V2028" s="132"/>
      <c r="W2028" s="132"/>
      <c r="X2028" s="132"/>
    </row>
    <row r="2029" spans="1:24" x14ac:dyDescent="0.2">
      <c r="A2029" s="132"/>
      <c r="B2029" s="133"/>
      <c r="C2029" s="76"/>
      <c r="D2029" s="132"/>
      <c r="E2029" s="132"/>
      <c r="F2029" s="132"/>
      <c r="G2029" s="132"/>
      <c r="H2029" s="132"/>
      <c r="I2029" s="132"/>
      <c r="J2029" s="132"/>
      <c r="K2029" s="132"/>
      <c r="L2029" s="132"/>
      <c r="M2029" s="132"/>
      <c r="N2029" s="132"/>
      <c r="O2029" s="132"/>
      <c r="P2029" s="132"/>
      <c r="Q2029" s="132"/>
      <c r="R2029" s="132"/>
      <c r="S2029" s="132"/>
      <c r="T2029" s="132"/>
      <c r="U2029" s="132"/>
      <c r="V2029" s="132"/>
      <c r="W2029" s="132"/>
      <c r="X2029" s="132"/>
    </row>
    <row r="2030" spans="1:24" x14ac:dyDescent="0.2">
      <c r="A2030" s="132"/>
      <c r="B2030" s="133"/>
      <c r="C2030" s="76"/>
      <c r="D2030" s="132"/>
      <c r="E2030" s="132"/>
      <c r="F2030" s="132"/>
      <c r="G2030" s="132"/>
      <c r="H2030" s="132"/>
      <c r="I2030" s="132"/>
      <c r="J2030" s="132"/>
      <c r="K2030" s="132"/>
      <c r="L2030" s="132"/>
      <c r="M2030" s="132"/>
      <c r="N2030" s="132"/>
      <c r="O2030" s="132"/>
      <c r="P2030" s="132"/>
      <c r="Q2030" s="132"/>
      <c r="R2030" s="132"/>
      <c r="S2030" s="132"/>
      <c r="T2030" s="132"/>
      <c r="U2030" s="132"/>
      <c r="V2030" s="132"/>
      <c r="W2030" s="132"/>
      <c r="X2030" s="132"/>
    </row>
    <row r="2031" spans="1:24" x14ac:dyDescent="0.2">
      <c r="A2031" s="132"/>
      <c r="B2031" s="133"/>
      <c r="C2031" s="76"/>
      <c r="D2031" s="132"/>
      <c r="E2031" s="132"/>
      <c r="F2031" s="132"/>
      <c r="G2031" s="132"/>
      <c r="H2031" s="132"/>
      <c r="I2031" s="132"/>
      <c r="J2031" s="132"/>
      <c r="K2031" s="132"/>
      <c r="L2031" s="132"/>
      <c r="M2031" s="132"/>
      <c r="N2031" s="132"/>
      <c r="O2031" s="132"/>
      <c r="P2031" s="132"/>
      <c r="Q2031" s="132"/>
      <c r="R2031" s="132"/>
      <c r="S2031" s="132"/>
      <c r="T2031" s="132"/>
      <c r="U2031" s="132"/>
      <c r="V2031" s="132"/>
      <c r="W2031" s="132"/>
      <c r="X2031" s="132"/>
    </row>
    <row r="2032" spans="1:24" x14ac:dyDescent="0.2">
      <c r="A2032" s="132"/>
      <c r="B2032" s="133"/>
      <c r="C2032" s="76"/>
      <c r="D2032" s="132"/>
      <c r="E2032" s="132"/>
      <c r="F2032" s="132"/>
      <c r="G2032" s="132"/>
      <c r="H2032" s="132"/>
      <c r="I2032" s="132"/>
      <c r="J2032" s="132"/>
      <c r="K2032" s="132"/>
      <c r="L2032" s="132"/>
      <c r="M2032" s="132"/>
      <c r="N2032" s="132"/>
      <c r="O2032" s="132"/>
      <c r="P2032" s="132"/>
      <c r="Q2032" s="132"/>
      <c r="R2032" s="132"/>
      <c r="S2032" s="132"/>
      <c r="T2032" s="132"/>
      <c r="U2032" s="132"/>
      <c r="V2032" s="132"/>
      <c r="W2032" s="132"/>
      <c r="X2032" s="132"/>
    </row>
    <row r="2033" spans="1:24" x14ac:dyDescent="0.2">
      <c r="A2033" s="132"/>
      <c r="B2033" s="133"/>
      <c r="C2033" s="76"/>
      <c r="D2033" s="132"/>
      <c r="E2033" s="132"/>
      <c r="F2033" s="132"/>
      <c r="G2033" s="132"/>
      <c r="H2033" s="132"/>
      <c r="I2033" s="132"/>
      <c r="J2033" s="132"/>
      <c r="K2033" s="132"/>
      <c r="L2033" s="132"/>
      <c r="M2033" s="132"/>
      <c r="N2033" s="132"/>
      <c r="O2033" s="132"/>
      <c r="P2033" s="132"/>
      <c r="Q2033" s="132"/>
      <c r="R2033" s="132"/>
      <c r="S2033" s="132"/>
      <c r="T2033" s="132"/>
      <c r="U2033" s="132"/>
      <c r="V2033" s="132"/>
      <c r="W2033" s="132"/>
      <c r="X2033" s="132"/>
    </row>
    <row r="2034" spans="1:24" x14ac:dyDescent="0.2">
      <c r="A2034" s="132"/>
      <c r="B2034" s="133"/>
      <c r="C2034" s="76"/>
      <c r="D2034" s="132"/>
      <c r="E2034" s="132"/>
      <c r="F2034" s="132"/>
      <c r="G2034" s="132"/>
      <c r="H2034" s="132"/>
      <c r="I2034" s="132"/>
      <c r="J2034" s="132"/>
      <c r="K2034" s="132"/>
      <c r="L2034" s="132"/>
      <c r="M2034" s="132"/>
      <c r="N2034" s="132"/>
      <c r="O2034" s="132"/>
      <c r="P2034" s="132"/>
      <c r="Q2034" s="132"/>
      <c r="R2034" s="132"/>
      <c r="S2034" s="132"/>
      <c r="T2034" s="132"/>
      <c r="U2034" s="132"/>
      <c r="V2034" s="132"/>
      <c r="W2034" s="132"/>
      <c r="X2034" s="132"/>
    </row>
    <row r="2035" spans="1:24" x14ac:dyDescent="0.2">
      <c r="A2035" s="132"/>
      <c r="B2035" s="133"/>
      <c r="C2035" s="76"/>
      <c r="D2035" s="132"/>
      <c r="E2035" s="132"/>
      <c r="F2035" s="132"/>
      <c r="G2035" s="132"/>
      <c r="H2035" s="132"/>
      <c r="I2035" s="132"/>
      <c r="J2035" s="132"/>
      <c r="K2035" s="132"/>
      <c r="L2035" s="132"/>
      <c r="M2035" s="132"/>
      <c r="N2035" s="132"/>
      <c r="O2035" s="132"/>
      <c r="P2035" s="132"/>
      <c r="Q2035" s="132"/>
      <c r="R2035" s="132"/>
      <c r="S2035" s="132"/>
      <c r="T2035" s="132"/>
      <c r="U2035" s="132"/>
      <c r="V2035" s="132"/>
      <c r="W2035" s="132"/>
      <c r="X2035" s="132"/>
    </row>
    <row r="2036" spans="1:24" x14ac:dyDescent="0.2">
      <c r="A2036" s="132"/>
      <c r="B2036" s="133"/>
      <c r="C2036" s="76"/>
      <c r="D2036" s="132"/>
      <c r="E2036" s="132"/>
      <c r="F2036" s="132"/>
      <c r="G2036" s="132"/>
      <c r="H2036" s="132"/>
      <c r="I2036" s="132"/>
      <c r="J2036" s="132"/>
      <c r="K2036" s="132"/>
      <c r="L2036" s="132"/>
      <c r="M2036" s="132"/>
      <c r="N2036" s="132"/>
      <c r="O2036" s="132"/>
      <c r="P2036" s="132"/>
      <c r="Q2036" s="132"/>
      <c r="R2036" s="132"/>
      <c r="S2036" s="132"/>
      <c r="T2036" s="132"/>
      <c r="U2036" s="132"/>
      <c r="V2036" s="132"/>
      <c r="W2036" s="132"/>
      <c r="X2036" s="132"/>
    </row>
    <row r="2037" spans="1:24" x14ac:dyDescent="0.2">
      <c r="A2037" s="132"/>
      <c r="B2037" s="133"/>
      <c r="C2037" s="76"/>
      <c r="D2037" s="132"/>
      <c r="E2037" s="132"/>
      <c r="F2037" s="132"/>
      <c r="G2037" s="132"/>
      <c r="H2037" s="132"/>
      <c r="I2037" s="132"/>
      <c r="J2037" s="132"/>
      <c r="K2037" s="132"/>
      <c r="L2037" s="132"/>
      <c r="M2037" s="132"/>
      <c r="N2037" s="132"/>
      <c r="O2037" s="132"/>
      <c r="P2037" s="132"/>
      <c r="Q2037" s="132"/>
      <c r="R2037" s="132"/>
      <c r="S2037" s="132"/>
      <c r="T2037" s="132"/>
      <c r="U2037" s="132"/>
      <c r="V2037" s="132"/>
      <c r="W2037" s="132"/>
      <c r="X2037" s="132"/>
    </row>
    <row r="2038" spans="1:24" x14ac:dyDescent="0.2">
      <c r="A2038" s="132"/>
      <c r="B2038" s="133"/>
      <c r="C2038" s="76"/>
      <c r="D2038" s="132"/>
      <c r="E2038" s="132"/>
      <c r="F2038" s="132"/>
      <c r="G2038" s="132"/>
      <c r="H2038" s="132"/>
      <c r="I2038" s="132"/>
      <c r="J2038" s="132"/>
      <c r="K2038" s="132"/>
      <c r="L2038" s="132"/>
      <c r="M2038" s="132"/>
      <c r="N2038" s="132"/>
      <c r="O2038" s="132"/>
      <c r="P2038" s="132"/>
      <c r="Q2038" s="132"/>
      <c r="R2038" s="132"/>
      <c r="S2038" s="132"/>
      <c r="T2038" s="132"/>
      <c r="U2038" s="132"/>
      <c r="V2038" s="132"/>
      <c r="W2038" s="132"/>
      <c r="X2038" s="132"/>
    </row>
    <row r="2039" spans="1:24" x14ac:dyDescent="0.2">
      <c r="A2039" s="132"/>
      <c r="B2039" s="133"/>
      <c r="C2039" s="76"/>
      <c r="D2039" s="132"/>
      <c r="E2039" s="132"/>
      <c r="F2039" s="132"/>
      <c r="G2039" s="132"/>
      <c r="H2039" s="132"/>
      <c r="I2039" s="132"/>
      <c r="J2039" s="132"/>
      <c r="K2039" s="132"/>
      <c r="L2039" s="132"/>
      <c r="M2039" s="132"/>
      <c r="N2039" s="132"/>
      <c r="O2039" s="132"/>
      <c r="P2039" s="132"/>
      <c r="Q2039" s="132"/>
      <c r="R2039" s="132"/>
      <c r="S2039" s="132"/>
      <c r="T2039" s="132"/>
      <c r="U2039" s="132"/>
      <c r="V2039" s="132"/>
      <c r="W2039" s="132"/>
      <c r="X2039" s="132"/>
    </row>
    <row r="2040" spans="1:24" x14ac:dyDescent="0.2">
      <c r="A2040" s="132"/>
      <c r="B2040" s="133"/>
      <c r="C2040" s="76"/>
      <c r="D2040" s="132"/>
      <c r="E2040" s="132"/>
      <c r="F2040" s="132"/>
      <c r="G2040" s="132"/>
      <c r="H2040" s="132"/>
      <c r="I2040" s="132"/>
      <c r="J2040" s="132"/>
      <c r="K2040" s="132"/>
      <c r="L2040" s="132"/>
      <c r="M2040" s="132"/>
      <c r="N2040" s="132"/>
      <c r="O2040" s="132"/>
      <c r="P2040" s="132"/>
      <c r="Q2040" s="132"/>
      <c r="R2040" s="132"/>
      <c r="S2040" s="132"/>
      <c r="T2040" s="132"/>
      <c r="U2040" s="132"/>
      <c r="V2040" s="132"/>
      <c r="W2040" s="132"/>
      <c r="X2040" s="132"/>
    </row>
    <row r="2041" spans="1:24" x14ac:dyDescent="0.2">
      <c r="A2041" s="132"/>
      <c r="B2041" s="133"/>
      <c r="C2041" s="76"/>
      <c r="D2041" s="132"/>
      <c r="E2041" s="132"/>
      <c r="F2041" s="132"/>
      <c r="G2041" s="132"/>
      <c r="H2041" s="132"/>
      <c r="I2041" s="132"/>
      <c r="J2041" s="132"/>
      <c r="K2041" s="132"/>
      <c r="L2041" s="132"/>
      <c r="M2041" s="132"/>
      <c r="N2041" s="132"/>
      <c r="O2041" s="132"/>
      <c r="P2041" s="132"/>
      <c r="Q2041" s="132"/>
      <c r="R2041" s="132"/>
      <c r="S2041" s="132"/>
      <c r="T2041" s="132"/>
      <c r="U2041" s="132"/>
      <c r="V2041" s="132"/>
      <c r="W2041" s="132"/>
      <c r="X2041" s="132"/>
    </row>
    <row r="2042" spans="1:24" x14ac:dyDescent="0.2">
      <c r="A2042" s="132"/>
      <c r="B2042" s="133"/>
      <c r="C2042" s="76"/>
      <c r="D2042" s="132"/>
      <c r="E2042" s="132"/>
      <c r="F2042" s="132"/>
      <c r="G2042" s="132"/>
      <c r="H2042" s="132"/>
      <c r="I2042" s="132"/>
      <c r="J2042" s="132"/>
      <c r="K2042" s="132"/>
      <c r="L2042" s="132"/>
      <c r="M2042" s="132"/>
      <c r="N2042" s="132"/>
      <c r="O2042" s="132"/>
      <c r="P2042" s="132"/>
      <c r="Q2042" s="132"/>
      <c r="R2042" s="132"/>
      <c r="S2042" s="132"/>
      <c r="T2042" s="132"/>
      <c r="U2042" s="132"/>
      <c r="V2042" s="132"/>
      <c r="W2042" s="132"/>
      <c r="X2042" s="132"/>
    </row>
    <row r="2043" spans="1:24" x14ac:dyDescent="0.2">
      <c r="A2043" s="132"/>
      <c r="B2043" s="133"/>
      <c r="C2043" s="76"/>
      <c r="D2043" s="132"/>
      <c r="E2043" s="132"/>
      <c r="F2043" s="132"/>
      <c r="G2043" s="132"/>
      <c r="H2043" s="132"/>
      <c r="I2043" s="132"/>
      <c r="J2043" s="132"/>
      <c r="K2043" s="132"/>
      <c r="L2043" s="132"/>
      <c r="M2043" s="132"/>
      <c r="N2043" s="132"/>
      <c r="O2043" s="132"/>
      <c r="P2043" s="132"/>
      <c r="Q2043" s="132"/>
      <c r="R2043" s="132"/>
      <c r="S2043" s="132"/>
      <c r="T2043" s="132"/>
      <c r="U2043" s="132"/>
      <c r="V2043" s="132"/>
      <c r="W2043" s="132"/>
      <c r="X2043" s="132"/>
    </row>
    <row r="2044" spans="1:24" x14ac:dyDescent="0.2">
      <c r="A2044" s="132"/>
      <c r="B2044" s="133"/>
      <c r="C2044" s="76"/>
      <c r="D2044" s="132"/>
      <c r="E2044" s="132"/>
      <c r="F2044" s="132"/>
      <c r="G2044" s="132"/>
      <c r="H2044" s="132"/>
      <c r="I2044" s="132"/>
      <c r="J2044" s="132"/>
      <c r="K2044" s="132"/>
      <c r="L2044" s="132"/>
      <c r="M2044" s="132"/>
      <c r="N2044" s="132"/>
      <c r="O2044" s="132"/>
      <c r="P2044" s="132"/>
      <c r="Q2044" s="132"/>
      <c r="R2044" s="132"/>
      <c r="S2044" s="132"/>
      <c r="T2044" s="132"/>
      <c r="U2044" s="132"/>
      <c r="V2044" s="132"/>
      <c r="W2044" s="132"/>
      <c r="X2044" s="132"/>
    </row>
    <row r="2045" spans="1:24" x14ac:dyDescent="0.2">
      <c r="A2045" s="132"/>
      <c r="B2045" s="133"/>
      <c r="C2045" s="76"/>
      <c r="D2045" s="132"/>
      <c r="E2045" s="132"/>
      <c r="F2045" s="132"/>
      <c r="G2045" s="132"/>
      <c r="H2045" s="132"/>
      <c r="I2045" s="132"/>
      <c r="J2045" s="132"/>
      <c r="K2045" s="132"/>
      <c r="L2045" s="132"/>
      <c r="M2045" s="132"/>
      <c r="N2045" s="132"/>
      <c r="O2045" s="132"/>
      <c r="P2045" s="132"/>
      <c r="Q2045" s="132"/>
      <c r="R2045" s="132"/>
      <c r="S2045" s="132"/>
      <c r="T2045" s="132"/>
      <c r="U2045" s="132"/>
      <c r="V2045" s="132"/>
      <c r="W2045" s="132"/>
      <c r="X2045" s="132"/>
    </row>
    <row r="2046" spans="1:24" x14ac:dyDescent="0.2">
      <c r="A2046" s="132"/>
      <c r="B2046" s="133"/>
      <c r="C2046" s="76"/>
      <c r="D2046" s="132"/>
      <c r="E2046" s="132"/>
      <c r="F2046" s="132"/>
      <c r="G2046" s="132"/>
      <c r="H2046" s="132"/>
      <c r="I2046" s="132"/>
      <c r="J2046" s="132"/>
      <c r="K2046" s="132"/>
      <c r="L2046" s="132"/>
      <c r="M2046" s="132"/>
      <c r="N2046" s="132"/>
      <c r="O2046" s="132"/>
      <c r="P2046" s="132"/>
      <c r="Q2046" s="132"/>
      <c r="R2046" s="132"/>
      <c r="S2046" s="132"/>
      <c r="T2046" s="132"/>
      <c r="U2046" s="132"/>
      <c r="V2046" s="132"/>
      <c r="W2046" s="132"/>
      <c r="X2046" s="132"/>
    </row>
    <row r="2047" spans="1:24" x14ac:dyDescent="0.2">
      <c r="A2047" s="132"/>
      <c r="B2047" s="133"/>
      <c r="C2047" s="76"/>
      <c r="D2047" s="132"/>
      <c r="E2047" s="132"/>
      <c r="F2047" s="132"/>
      <c r="G2047" s="132"/>
      <c r="H2047" s="132"/>
      <c r="I2047" s="132"/>
      <c r="J2047" s="132"/>
      <c r="K2047" s="132"/>
      <c r="L2047" s="132"/>
      <c r="M2047" s="132"/>
      <c r="N2047" s="132"/>
      <c r="O2047" s="132"/>
      <c r="P2047" s="132"/>
      <c r="Q2047" s="132"/>
      <c r="R2047" s="132"/>
      <c r="S2047" s="132"/>
      <c r="T2047" s="132"/>
      <c r="U2047" s="132"/>
      <c r="V2047" s="132"/>
      <c r="W2047" s="132"/>
      <c r="X2047" s="132"/>
    </row>
    <row r="2048" spans="1:24" x14ac:dyDescent="0.2">
      <c r="A2048" s="132"/>
      <c r="B2048" s="133"/>
      <c r="C2048" s="76"/>
      <c r="D2048" s="132"/>
      <c r="E2048" s="132"/>
      <c r="F2048" s="132"/>
      <c r="G2048" s="132"/>
      <c r="H2048" s="132"/>
      <c r="I2048" s="132"/>
      <c r="J2048" s="132"/>
      <c r="K2048" s="132"/>
      <c r="L2048" s="132"/>
      <c r="M2048" s="132"/>
      <c r="N2048" s="132"/>
      <c r="O2048" s="132"/>
      <c r="P2048" s="132"/>
      <c r="Q2048" s="132"/>
      <c r="R2048" s="132"/>
      <c r="S2048" s="132"/>
      <c r="T2048" s="132"/>
      <c r="U2048" s="132"/>
      <c r="V2048" s="132"/>
      <c r="W2048" s="132"/>
      <c r="X2048" s="132"/>
    </row>
    <row r="2049" spans="1:24" x14ac:dyDescent="0.2">
      <c r="A2049" s="132"/>
      <c r="B2049" s="133"/>
      <c r="C2049" s="76"/>
      <c r="D2049" s="132"/>
      <c r="E2049" s="132"/>
      <c r="F2049" s="132"/>
      <c r="G2049" s="132"/>
      <c r="H2049" s="132"/>
      <c r="I2049" s="132"/>
      <c r="J2049" s="132"/>
      <c r="K2049" s="132"/>
      <c r="L2049" s="132"/>
      <c r="M2049" s="132"/>
      <c r="N2049" s="132"/>
      <c r="O2049" s="132"/>
      <c r="P2049" s="132"/>
      <c r="Q2049" s="132"/>
      <c r="R2049" s="132"/>
      <c r="S2049" s="132"/>
      <c r="T2049" s="132"/>
      <c r="U2049" s="132"/>
      <c r="V2049" s="132"/>
      <c r="W2049" s="132"/>
      <c r="X2049" s="132"/>
    </row>
    <row r="2050" spans="1:24" x14ac:dyDescent="0.2">
      <c r="A2050" s="132"/>
      <c r="B2050" s="133"/>
      <c r="C2050" s="76"/>
      <c r="D2050" s="132"/>
      <c r="E2050" s="132"/>
      <c r="F2050" s="132"/>
      <c r="G2050" s="132"/>
      <c r="H2050" s="132"/>
      <c r="I2050" s="132"/>
      <c r="J2050" s="132"/>
      <c r="K2050" s="132"/>
      <c r="L2050" s="132"/>
      <c r="M2050" s="132"/>
      <c r="N2050" s="132"/>
      <c r="O2050" s="132"/>
      <c r="P2050" s="132"/>
      <c r="Q2050" s="132"/>
      <c r="R2050" s="132"/>
      <c r="S2050" s="132"/>
      <c r="T2050" s="132"/>
      <c r="U2050" s="132"/>
      <c r="V2050" s="132"/>
      <c r="W2050" s="132"/>
      <c r="X2050" s="132"/>
    </row>
    <row r="2051" spans="1:24" x14ac:dyDescent="0.2">
      <c r="A2051" s="132"/>
      <c r="B2051" s="133"/>
      <c r="C2051" s="76"/>
      <c r="D2051" s="132"/>
      <c r="E2051" s="132"/>
      <c r="F2051" s="132"/>
      <c r="G2051" s="132"/>
      <c r="H2051" s="132"/>
      <c r="I2051" s="132"/>
      <c r="J2051" s="132"/>
      <c r="K2051" s="132"/>
      <c r="L2051" s="132"/>
      <c r="M2051" s="132"/>
      <c r="N2051" s="132"/>
      <c r="O2051" s="132"/>
      <c r="P2051" s="132"/>
      <c r="Q2051" s="132"/>
      <c r="R2051" s="132"/>
      <c r="S2051" s="132"/>
      <c r="T2051" s="132"/>
      <c r="U2051" s="132"/>
      <c r="V2051" s="132"/>
      <c r="W2051" s="132"/>
      <c r="X2051" s="132"/>
    </row>
    <row r="2052" spans="1:24" x14ac:dyDescent="0.2">
      <c r="A2052" s="132"/>
      <c r="B2052" s="133"/>
      <c r="C2052" s="76"/>
      <c r="D2052" s="132"/>
      <c r="E2052" s="132"/>
      <c r="F2052" s="132"/>
      <c r="G2052" s="132"/>
      <c r="H2052" s="132"/>
      <c r="I2052" s="132"/>
      <c r="J2052" s="132"/>
      <c r="K2052" s="132"/>
      <c r="L2052" s="132"/>
      <c r="M2052" s="132"/>
      <c r="N2052" s="132"/>
      <c r="O2052" s="132"/>
      <c r="P2052" s="132"/>
      <c r="Q2052" s="132"/>
      <c r="R2052" s="132"/>
      <c r="S2052" s="132"/>
      <c r="T2052" s="132"/>
      <c r="U2052" s="132"/>
      <c r="V2052" s="132"/>
      <c r="W2052" s="132"/>
      <c r="X2052" s="132"/>
    </row>
    <row r="2053" spans="1:24" x14ac:dyDescent="0.2">
      <c r="A2053" s="132"/>
      <c r="B2053" s="133"/>
      <c r="C2053" s="76"/>
      <c r="D2053" s="132"/>
      <c r="E2053" s="132"/>
      <c r="F2053" s="132"/>
      <c r="G2053" s="132"/>
      <c r="H2053" s="132"/>
      <c r="I2053" s="132"/>
      <c r="J2053" s="132"/>
      <c r="K2053" s="132"/>
      <c r="L2053" s="132"/>
      <c r="M2053" s="132"/>
      <c r="N2053" s="132"/>
      <c r="O2053" s="132"/>
      <c r="P2053" s="132"/>
      <c r="Q2053" s="132"/>
      <c r="R2053" s="132"/>
      <c r="S2053" s="132"/>
      <c r="T2053" s="132"/>
      <c r="U2053" s="132"/>
      <c r="V2053" s="132"/>
      <c r="W2053" s="132"/>
      <c r="X2053" s="132"/>
    </row>
    <row r="2054" spans="1:24" x14ac:dyDescent="0.2">
      <c r="A2054" s="132"/>
      <c r="B2054" s="133"/>
      <c r="C2054" s="76"/>
      <c r="D2054" s="132"/>
      <c r="E2054" s="132"/>
      <c r="F2054" s="132"/>
      <c r="G2054" s="132"/>
      <c r="H2054" s="132"/>
      <c r="I2054" s="132"/>
      <c r="J2054" s="132"/>
      <c r="K2054" s="132"/>
      <c r="L2054" s="132"/>
      <c r="M2054" s="132"/>
      <c r="N2054" s="132"/>
      <c r="O2054" s="132"/>
      <c r="P2054" s="132"/>
      <c r="Q2054" s="132"/>
      <c r="R2054" s="132"/>
      <c r="S2054" s="132"/>
      <c r="T2054" s="132"/>
      <c r="U2054" s="132"/>
      <c r="V2054" s="132"/>
      <c r="W2054" s="132"/>
      <c r="X2054" s="132"/>
    </row>
    <row r="2055" spans="1:24" x14ac:dyDescent="0.2">
      <c r="A2055" s="132"/>
      <c r="B2055" s="133"/>
      <c r="C2055" s="76"/>
      <c r="D2055" s="132"/>
      <c r="E2055" s="132"/>
      <c r="F2055" s="132"/>
      <c r="G2055" s="132"/>
      <c r="H2055" s="132"/>
      <c r="I2055" s="132"/>
      <c r="J2055" s="132"/>
      <c r="K2055" s="132"/>
      <c r="L2055" s="132"/>
      <c r="M2055" s="132"/>
      <c r="N2055" s="132"/>
      <c r="O2055" s="132"/>
      <c r="P2055" s="132"/>
      <c r="Q2055" s="132"/>
      <c r="R2055" s="132"/>
      <c r="S2055" s="132"/>
      <c r="T2055" s="132"/>
      <c r="U2055" s="132"/>
      <c r="V2055" s="132"/>
      <c r="W2055" s="132"/>
      <c r="X2055" s="132"/>
    </row>
    <row r="2056" spans="1:24" x14ac:dyDescent="0.2">
      <c r="A2056" s="132"/>
      <c r="B2056" s="133"/>
      <c r="C2056" s="76"/>
      <c r="D2056" s="132"/>
      <c r="E2056" s="132"/>
      <c r="F2056" s="132"/>
      <c r="G2056" s="132"/>
      <c r="H2056" s="132"/>
      <c r="I2056" s="132"/>
      <c r="J2056" s="132"/>
      <c r="K2056" s="132"/>
      <c r="L2056" s="132"/>
      <c r="M2056" s="132"/>
      <c r="N2056" s="132"/>
      <c r="O2056" s="132"/>
      <c r="P2056" s="132"/>
      <c r="Q2056" s="132"/>
      <c r="R2056" s="132"/>
      <c r="S2056" s="132"/>
      <c r="T2056" s="132"/>
      <c r="U2056" s="132"/>
      <c r="V2056" s="132"/>
      <c r="W2056" s="132"/>
      <c r="X2056" s="132"/>
    </row>
    <row r="2057" spans="1:24" x14ac:dyDescent="0.2">
      <c r="A2057" s="132"/>
      <c r="B2057" s="133"/>
      <c r="C2057" s="76"/>
      <c r="D2057" s="132"/>
      <c r="E2057" s="132"/>
      <c r="F2057" s="132"/>
      <c r="G2057" s="132"/>
      <c r="H2057" s="132"/>
      <c r="I2057" s="132"/>
      <c r="J2057" s="132"/>
      <c r="K2057" s="132"/>
      <c r="L2057" s="132"/>
      <c r="M2057" s="132"/>
      <c r="N2057" s="132"/>
      <c r="O2057" s="132"/>
      <c r="P2057" s="132"/>
      <c r="Q2057" s="132"/>
      <c r="R2057" s="132"/>
      <c r="S2057" s="132"/>
      <c r="T2057" s="132"/>
      <c r="U2057" s="132"/>
      <c r="V2057" s="132"/>
      <c r="W2057" s="132"/>
      <c r="X2057" s="132"/>
    </row>
    <row r="2058" spans="1:24" x14ac:dyDescent="0.2">
      <c r="A2058" s="132"/>
      <c r="B2058" s="133"/>
      <c r="C2058" s="76"/>
      <c r="D2058" s="132"/>
      <c r="E2058" s="132"/>
      <c r="F2058" s="132"/>
      <c r="G2058" s="132"/>
      <c r="H2058" s="132"/>
      <c r="I2058" s="132"/>
      <c r="J2058" s="132"/>
      <c r="K2058" s="132"/>
      <c r="L2058" s="132"/>
      <c r="M2058" s="132"/>
      <c r="N2058" s="132"/>
      <c r="O2058" s="132"/>
      <c r="P2058" s="132"/>
      <c r="Q2058" s="132"/>
      <c r="R2058" s="132"/>
      <c r="S2058" s="132"/>
      <c r="T2058" s="132"/>
      <c r="U2058" s="132"/>
      <c r="V2058" s="132"/>
      <c r="W2058" s="132"/>
      <c r="X2058" s="132"/>
    </row>
    <row r="2059" spans="1:24" x14ac:dyDescent="0.2">
      <c r="A2059" s="132"/>
      <c r="B2059" s="133"/>
      <c r="C2059" s="76"/>
      <c r="D2059" s="132"/>
      <c r="E2059" s="132"/>
      <c r="F2059" s="132"/>
      <c r="G2059" s="132"/>
      <c r="H2059" s="132"/>
      <c r="I2059" s="132"/>
      <c r="J2059" s="132"/>
      <c r="K2059" s="132"/>
      <c r="L2059" s="132"/>
      <c r="M2059" s="132"/>
      <c r="N2059" s="132"/>
      <c r="O2059" s="132"/>
      <c r="P2059" s="132"/>
      <c r="Q2059" s="132"/>
      <c r="R2059" s="132"/>
      <c r="S2059" s="132"/>
      <c r="T2059" s="132"/>
      <c r="U2059" s="132"/>
      <c r="V2059" s="132"/>
      <c r="W2059" s="132"/>
      <c r="X2059" s="132"/>
    </row>
    <row r="2060" spans="1:24" x14ac:dyDescent="0.2">
      <c r="A2060" s="132"/>
      <c r="B2060" s="133"/>
      <c r="C2060" s="76"/>
      <c r="D2060" s="132"/>
      <c r="E2060" s="132"/>
      <c r="F2060" s="132"/>
      <c r="G2060" s="132"/>
      <c r="H2060" s="132"/>
      <c r="I2060" s="132"/>
      <c r="J2060" s="132"/>
      <c r="K2060" s="132"/>
      <c r="L2060" s="132"/>
      <c r="M2060" s="132"/>
      <c r="N2060" s="132"/>
      <c r="O2060" s="132"/>
      <c r="P2060" s="132"/>
      <c r="Q2060" s="132"/>
      <c r="R2060" s="132"/>
      <c r="S2060" s="132"/>
      <c r="T2060" s="132"/>
      <c r="U2060" s="132"/>
      <c r="V2060" s="132"/>
      <c r="W2060" s="132"/>
      <c r="X2060" s="132"/>
    </row>
    <row r="2061" spans="1:24" x14ac:dyDescent="0.2">
      <c r="A2061" s="132"/>
      <c r="B2061" s="133"/>
      <c r="C2061" s="76"/>
      <c r="D2061" s="132"/>
      <c r="E2061" s="132"/>
      <c r="F2061" s="132"/>
      <c r="G2061" s="132"/>
      <c r="H2061" s="132"/>
      <c r="I2061" s="132"/>
      <c r="J2061" s="132"/>
      <c r="K2061" s="132"/>
      <c r="L2061" s="132"/>
      <c r="M2061" s="132"/>
      <c r="N2061" s="132"/>
      <c r="O2061" s="132"/>
      <c r="P2061" s="132"/>
      <c r="Q2061" s="132"/>
      <c r="R2061" s="132"/>
      <c r="S2061" s="132"/>
      <c r="T2061" s="132"/>
      <c r="U2061" s="132"/>
      <c r="V2061" s="132"/>
      <c r="W2061" s="132"/>
      <c r="X2061" s="132"/>
    </row>
    <row r="2062" spans="1:24" x14ac:dyDescent="0.2">
      <c r="A2062" s="132"/>
      <c r="B2062" s="133"/>
      <c r="C2062" s="76"/>
      <c r="D2062" s="132"/>
      <c r="E2062" s="132"/>
      <c r="F2062" s="132"/>
      <c r="G2062" s="132"/>
      <c r="H2062" s="132"/>
      <c r="I2062" s="132"/>
      <c r="J2062" s="132"/>
      <c r="K2062" s="132"/>
      <c r="L2062" s="132"/>
      <c r="M2062" s="132"/>
      <c r="N2062" s="132"/>
      <c r="O2062" s="132"/>
      <c r="P2062" s="132"/>
      <c r="Q2062" s="132"/>
      <c r="R2062" s="132"/>
      <c r="S2062" s="132"/>
      <c r="T2062" s="132"/>
      <c r="U2062" s="132"/>
      <c r="V2062" s="132"/>
      <c r="W2062" s="132"/>
      <c r="X2062" s="132"/>
    </row>
    <row r="2063" spans="1:24" x14ac:dyDescent="0.2">
      <c r="A2063" s="132"/>
      <c r="B2063" s="133"/>
      <c r="C2063" s="76"/>
      <c r="D2063" s="132"/>
      <c r="E2063" s="132"/>
      <c r="F2063" s="132"/>
      <c r="G2063" s="132"/>
      <c r="H2063" s="132"/>
      <c r="I2063" s="132"/>
      <c r="J2063" s="132"/>
      <c r="K2063" s="132"/>
      <c r="L2063" s="132"/>
      <c r="M2063" s="132"/>
      <c r="N2063" s="132"/>
      <c r="O2063" s="132"/>
      <c r="P2063" s="132"/>
      <c r="Q2063" s="132"/>
      <c r="R2063" s="132"/>
      <c r="S2063" s="132"/>
      <c r="T2063" s="132"/>
      <c r="U2063" s="132"/>
      <c r="V2063" s="132"/>
      <c r="W2063" s="132"/>
      <c r="X2063" s="132"/>
    </row>
    <row r="2064" spans="1:24" x14ac:dyDescent="0.2">
      <c r="A2064" s="132"/>
      <c r="B2064" s="133"/>
      <c r="C2064" s="76"/>
      <c r="D2064" s="132"/>
      <c r="E2064" s="132"/>
      <c r="F2064" s="132"/>
      <c r="G2064" s="132"/>
      <c r="H2064" s="132"/>
      <c r="I2064" s="132"/>
      <c r="J2064" s="132"/>
      <c r="K2064" s="132"/>
      <c r="L2064" s="132"/>
      <c r="M2064" s="132"/>
      <c r="N2064" s="132"/>
      <c r="O2064" s="132"/>
      <c r="P2064" s="132"/>
      <c r="Q2064" s="132"/>
      <c r="R2064" s="132"/>
      <c r="S2064" s="132"/>
      <c r="T2064" s="132"/>
      <c r="U2064" s="132"/>
      <c r="V2064" s="132"/>
      <c r="W2064" s="132"/>
      <c r="X2064" s="132"/>
    </row>
    <row r="2065" spans="1:24" x14ac:dyDescent="0.2">
      <c r="A2065" s="132"/>
      <c r="B2065" s="133"/>
      <c r="C2065" s="76"/>
      <c r="D2065" s="132"/>
      <c r="E2065" s="132"/>
      <c r="F2065" s="132"/>
      <c r="G2065" s="132"/>
      <c r="H2065" s="132"/>
      <c r="I2065" s="132"/>
      <c r="J2065" s="132"/>
      <c r="K2065" s="132"/>
      <c r="L2065" s="132"/>
      <c r="M2065" s="132"/>
      <c r="N2065" s="132"/>
      <c r="O2065" s="132"/>
      <c r="P2065" s="132"/>
      <c r="Q2065" s="132"/>
      <c r="R2065" s="132"/>
      <c r="S2065" s="132"/>
      <c r="T2065" s="132"/>
      <c r="U2065" s="132"/>
      <c r="V2065" s="132"/>
      <c r="W2065" s="132"/>
      <c r="X2065" s="132"/>
    </row>
    <row r="2066" spans="1:24" x14ac:dyDescent="0.2">
      <c r="A2066" s="132"/>
      <c r="B2066" s="133"/>
      <c r="C2066" s="76"/>
      <c r="D2066" s="132"/>
      <c r="E2066" s="132"/>
      <c r="F2066" s="132"/>
      <c r="G2066" s="132"/>
      <c r="H2066" s="132"/>
      <c r="I2066" s="132"/>
      <c r="J2066" s="132"/>
      <c r="K2066" s="132"/>
      <c r="L2066" s="132"/>
      <c r="M2066" s="132"/>
      <c r="N2066" s="132"/>
      <c r="O2066" s="132"/>
      <c r="P2066" s="132"/>
      <c r="Q2066" s="132"/>
      <c r="R2066" s="132"/>
      <c r="S2066" s="132"/>
      <c r="T2066" s="132"/>
      <c r="U2066" s="132"/>
      <c r="V2066" s="132"/>
      <c r="W2066" s="132"/>
      <c r="X2066" s="132"/>
    </row>
    <row r="2067" spans="1:24" x14ac:dyDescent="0.2">
      <c r="A2067" s="132"/>
      <c r="B2067" s="133"/>
      <c r="C2067" s="76"/>
      <c r="D2067" s="132"/>
      <c r="E2067" s="132"/>
      <c r="F2067" s="132"/>
      <c r="G2067" s="132"/>
      <c r="H2067" s="132"/>
      <c r="I2067" s="132"/>
      <c r="J2067" s="132"/>
      <c r="K2067" s="132"/>
      <c r="L2067" s="132"/>
      <c r="M2067" s="132"/>
      <c r="N2067" s="132"/>
      <c r="O2067" s="132"/>
      <c r="P2067" s="132"/>
      <c r="Q2067" s="132"/>
      <c r="R2067" s="132"/>
      <c r="S2067" s="132"/>
      <c r="T2067" s="132"/>
      <c r="U2067" s="132"/>
      <c r="V2067" s="132"/>
      <c r="W2067" s="132"/>
      <c r="X2067" s="132"/>
    </row>
    <row r="2068" spans="1:24" x14ac:dyDescent="0.2">
      <c r="A2068" s="132"/>
      <c r="B2068" s="133"/>
      <c r="C2068" s="76"/>
      <c r="D2068" s="132"/>
      <c r="E2068" s="132"/>
      <c r="F2068" s="132"/>
      <c r="G2068" s="132"/>
      <c r="H2068" s="132"/>
      <c r="I2068" s="132"/>
      <c r="J2068" s="132"/>
      <c r="K2068" s="132"/>
      <c r="L2068" s="132"/>
      <c r="M2068" s="132"/>
      <c r="N2068" s="132"/>
      <c r="O2068" s="132"/>
      <c r="P2068" s="132"/>
      <c r="Q2068" s="132"/>
      <c r="R2068" s="132"/>
      <c r="S2068" s="132"/>
      <c r="T2068" s="132"/>
      <c r="U2068" s="132"/>
      <c r="V2068" s="132"/>
      <c r="W2068" s="132"/>
      <c r="X2068" s="132"/>
    </row>
    <row r="2069" spans="1:24" x14ac:dyDescent="0.2">
      <c r="A2069" s="132"/>
      <c r="B2069" s="133"/>
      <c r="C2069" s="76"/>
      <c r="D2069" s="132"/>
      <c r="E2069" s="132"/>
      <c r="F2069" s="132"/>
      <c r="G2069" s="132"/>
      <c r="H2069" s="132"/>
      <c r="I2069" s="132"/>
      <c r="J2069" s="132"/>
      <c r="K2069" s="132"/>
      <c r="L2069" s="132"/>
      <c r="M2069" s="132"/>
      <c r="N2069" s="132"/>
      <c r="O2069" s="132"/>
      <c r="P2069" s="132"/>
      <c r="Q2069" s="132"/>
      <c r="R2069" s="132"/>
      <c r="S2069" s="132"/>
      <c r="T2069" s="132"/>
      <c r="U2069" s="132"/>
      <c r="V2069" s="132"/>
      <c r="W2069" s="132"/>
      <c r="X2069" s="132"/>
    </row>
    <row r="2070" spans="1:24" x14ac:dyDescent="0.2">
      <c r="A2070" s="132"/>
      <c r="B2070" s="133"/>
      <c r="C2070" s="76"/>
      <c r="D2070" s="132"/>
      <c r="E2070" s="132"/>
      <c r="F2070" s="132"/>
      <c r="G2070" s="132"/>
      <c r="H2070" s="132"/>
      <c r="I2070" s="132"/>
      <c r="J2070" s="132"/>
      <c r="K2070" s="132"/>
      <c r="L2070" s="132"/>
      <c r="M2070" s="132"/>
      <c r="N2070" s="132"/>
      <c r="O2070" s="132"/>
      <c r="P2070" s="132"/>
      <c r="Q2070" s="132"/>
      <c r="R2070" s="132"/>
      <c r="S2070" s="132"/>
      <c r="T2070" s="132"/>
      <c r="U2070" s="132"/>
      <c r="V2070" s="132"/>
      <c r="W2070" s="132"/>
      <c r="X2070" s="132"/>
    </row>
    <row r="2071" spans="1:24" x14ac:dyDescent="0.2">
      <c r="A2071" s="132"/>
      <c r="B2071" s="133"/>
      <c r="C2071" s="76"/>
      <c r="D2071" s="132"/>
      <c r="E2071" s="132"/>
      <c r="F2071" s="132"/>
      <c r="G2071" s="132"/>
      <c r="H2071" s="132"/>
      <c r="I2071" s="132"/>
      <c r="J2071" s="132"/>
      <c r="K2071" s="132"/>
      <c r="L2071" s="132"/>
      <c r="M2071" s="132"/>
      <c r="N2071" s="132"/>
      <c r="O2071" s="132"/>
      <c r="P2071" s="132"/>
      <c r="Q2071" s="132"/>
      <c r="R2071" s="132"/>
      <c r="S2071" s="132"/>
      <c r="T2071" s="132"/>
      <c r="U2071" s="132"/>
      <c r="V2071" s="132"/>
      <c r="W2071" s="132"/>
      <c r="X2071" s="132"/>
    </row>
    <row r="2072" spans="1:24" x14ac:dyDescent="0.2">
      <c r="A2072" s="132"/>
      <c r="B2072" s="133"/>
      <c r="C2072" s="76"/>
      <c r="D2072" s="132"/>
      <c r="E2072" s="132"/>
      <c r="F2072" s="132"/>
      <c r="G2072" s="132"/>
      <c r="H2072" s="132"/>
      <c r="I2072" s="132"/>
      <c r="J2072" s="132"/>
      <c r="K2072" s="132"/>
      <c r="L2072" s="132"/>
      <c r="M2072" s="132"/>
      <c r="N2072" s="132"/>
      <c r="O2072" s="132"/>
      <c r="P2072" s="132"/>
      <c r="Q2072" s="132"/>
      <c r="R2072" s="132"/>
      <c r="S2072" s="132"/>
      <c r="T2072" s="132"/>
      <c r="U2072" s="132"/>
      <c r="V2072" s="132"/>
      <c r="W2072" s="132"/>
      <c r="X2072" s="132"/>
    </row>
    <row r="2073" spans="1:24" x14ac:dyDescent="0.2">
      <c r="A2073" s="132"/>
      <c r="B2073" s="133"/>
      <c r="C2073" s="76"/>
      <c r="D2073" s="132"/>
      <c r="E2073" s="132"/>
      <c r="F2073" s="132"/>
      <c r="G2073" s="132"/>
      <c r="H2073" s="132"/>
      <c r="I2073" s="132"/>
      <c r="J2073" s="132"/>
      <c r="K2073" s="132"/>
      <c r="L2073" s="132"/>
      <c r="M2073" s="132"/>
      <c r="N2073" s="132"/>
      <c r="O2073" s="132"/>
      <c r="P2073" s="132"/>
      <c r="Q2073" s="132"/>
      <c r="R2073" s="132"/>
      <c r="S2073" s="132"/>
      <c r="T2073" s="132"/>
      <c r="U2073" s="132"/>
      <c r="V2073" s="132"/>
      <c r="W2073" s="132"/>
      <c r="X2073" s="132"/>
    </row>
    <row r="2074" spans="1:24" x14ac:dyDescent="0.2">
      <c r="A2074" s="132"/>
      <c r="B2074" s="133"/>
      <c r="C2074" s="76"/>
      <c r="D2074" s="132"/>
      <c r="E2074" s="132"/>
      <c r="F2074" s="132"/>
      <c r="G2074" s="132"/>
      <c r="H2074" s="132"/>
      <c r="I2074" s="132"/>
      <c r="J2074" s="132"/>
      <c r="K2074" s="132"/>
      <c r="L2074" s="132"/>
      <c r="M2074" s="132"/>
      <c r="N2074" s="132"/>
      <c r="O2074" s="132"/>
      <c r="P2074" s="132"/>
      <c r="Q2074" s="132"/>
      <c r="R2074" s="132"/>
      <c r="S2074" s="132"/>
      <c r="T2074" s="132"/>
      <c r="U2074" s="132"/>
      <c r="V2074" s="132"/>
      <c r="W2074" s="132"/>
      <c r="X2074" s="132"/>
    </row>
    <row r="2075" spans="1:24" x14ac:dyDescent="0.2">
      <c r="A2075" s="132"/>
      <c r="B2075" s="133"/>
      <c r="C2075" s="76"/>
      <c r="D2075" s="132"/>
      <c r="E2075" s="132"/>
      <c r="F2075" s="132"/>
      <c r="G2075" s="132"/>
      <c r="H2075" s="132"/>
      <c r="I2075" s="132"/>
      <c r="J2075" s="132"/>
      <c r="K2075" s="132"/>
      <c r="L2075" s="132"/>
      <c r="M2075" s="132"/>
      <c r="N2075" s="132"/>
      <c r="O2075" s="132"/>
      <c r="P2075" s="132"/>
      <c r="Q2075" s="132"/>
      <c r="R2075" s="132"/>
      <c r="S2075" s="132"/>
      <c r="T2075" s="132"/>
      <c r="U2075" s="132"/>
      <c r="V2075" s="132"/>
      <c r="W2075" s="132"/>
      <c r="X2075" s="132"/>
    </row>
    <row r="2076" spans="1:24" x14ac:dyDescent="0.2">
      <c r="A2076" s="132"/>
      <c r="B2076" s="133"/>
      <c r="C2076" s="76"/>
      <c r="D2076" s="132"/>
      <c r="E2076" s="132"/>
      <c r="F2076" s="132"/>
      <c r="G2076" s="132"/>
      <c r="H2076" s="132"/>
      <c r="I2076" s="132"/>
      <c r="J2076" s="132"/>
      <c r="K2076" s="132"/>
      <c r="L2076" s="132"/>
      <c r="M2076" s="132"/>
      <c r="N2076" s="132"/>
      <c r="O2076" s="132"/>
      <c r="P2076" s="132"/>
      <c r="Q2076" s="132"/>
      <c r="R2076" s="132"/>
      <c r="S2076" s="132"/>
      <c r="T2076" s="132"/>
      <c r="U2076" s="132"/>
      <c r="V2076" s="132"/>
      <c r="W2076" s="132"/>
      <c r="X2076" s="132"/>
    </row>
    <row r="2077" spans="1:24" x14ac:dyDescent="0.2">
      <c r="A2077" s="132"/>
      <c r="B2077" s="133"/>
      <c r="C2077" s="76"/>
      <c r="D2077" s="132"/>
      <c r="E2077" s="132"/>
      <c r="F2077" s="132"/>
      <c r="G2077" s="132"/>
      <c r="H2077" s="132"/>
      <c r="I2077" s="132"/>
      <c r="J2077" s="132"/>
      <c r="K2077" s="132"/>
      <c r="L2077" s="132"/>
      <c r="M2077" s="132"/>
      <c r="N2077" s="132"/>
      <c r="O2077" s="132"/>
      <c r="P2077" s="132"/>
      <c r="Q2077" s="132"/>
      <c r="R2077" s="132"/>
      <c r="S2077" s="132"/>
      <c r="T2077" s="132"/>
      <c r="U2077" s="132"/>
      <c r="V2077" s="132"/>
      <c r="W2077" s="132"/>
      <c r="X2077" s="132"/>
    </row>
    <row r="2078" spans="1:24" x14ac:dyDescent="0.2">
      <c r="A2078" s="132"/>
      <c r="B2078" s="133"/>
      <c r="C2078" s="76"/>
      <c r="D2078" s="132"/>
      <c r="E2078" s="132"/>
      <c r="F2078" s="132"/>
      <c r="G2078" s="132"/>
      <c r="H2078" s="132"/>
      <c r="I2078" s="132"/>
      <c r="J2078" s="132"/>
      <c r="K2078" s="132"/>
      <c r="L2078" s="132"/>
      <c r="M2078" s="132"/>
      <c r="N2078" s="132"/>
      <c r="O2078" s="132"/>
      <c r="P2078" s="132"/>
      <c r="Q2078" s="132"/>
      <c r="R2078" s="132"/>
      <c r="S2078" s="132"/>
      <c r="T2078" s="132"/>
      <c r="U2078" s="132"/>
      <c r="V2078" s="132"/>
      <c r="W2078" s="132"/>
      <c r="X2078" s="132"/>
    </row>
    <row r="2079" spans="1:24" x14ac:dyDescent="0.2">
      <c r="A2079" s="132"/>
      <c r="B2079" s="133"/>
      <c r="C2079" s="76"/>
      <c r="D2079" s="132"/>
      <c r="E2079" s="132"/>
      <c r="F2079" s="132"/>
      <c r="G2079" s="132"/>
      <c r="H2079" s="132"/>
      <c r="I2079" s="132"/>
      <c r="J2079" s="132"/>
      <c r="K2079" s="132"/>
      <c r="L2079" s="132"/>
      <c r="M2079" s="132"/>
      <c r="N2079" s="132"/>
      <c r="O2079" s="132"/>
      <c r="P2079" s="132"/>
      <c r="Q2079" s="132"/>
      <c r="R2079" s="132"/>
      <c r="S2079" s="132"/>
      <c r="T2079" s="132"/>
      <c r="U2079" s="132"/>
      <c r="V2079" s="132"/>
      <c r="W2079" s="132"/>
      <c r="X2079" s="132"/>
    </row>
    <row r="2080" spans="1:24" x14ac:dyDescent="0.2">
      <c r="A2080" s="132"/>
      <c r="B2080" s="133"/>
      <c r="C2080" s="76"/>
      <c r="D2080" s="132"/>
      <c r="E2080" s="132"/>
      <c r="F2080" s="132"/>
      <c r="G2080" s="132"/>
      <c r="H2080" s="132"/>
      <c r="I2080" s="132"/>
      <c r="J2080" s="132"/>
      <c r="K2080" s="132"/>
      <c r="L2080" s="132"/>
      <c r="M2080" s="132"/>
      <c r="N2080" s="132"/>
      <c r="O2080" s="132"/>
      <c r="P2080" s="132"/>
      <c r="Q2080" s="132"/>
      <c r="R2080" s="132"/>
      <c r="S2080" s="132"/>
      <c r="T2080" s="132"/>
      <c r="U2080" s="132"/>
      <c r="V2080" s="132"/>
      <c r="W2080" s="132"/>
      <c r="X2080" s="132"/>
    </row>
    <row r="2081" spans="1:24" x14ac:dyDescent="0.2">
      <c r="A2081" s="132"/>
      <c r="B2081" s="133"/>
      <c r="C2081" s="76"/>
      <c r="D2081" s="132"/>
      <c r="E2081" s="132"/>
      <c r="F2081" s="132"/>
      <c r="G2081" s="132"/>
      <c r="H2081" s="132"/>
      <c r="I2081" s="132"/>
      <c r="J2081" s="132"/>
      <c r="K2081" s="132"/>
      <c r="L2081" s="132"/>
      <c r="M2081" s="132"/>
      <c r="N2081" s="132"/>
      <c r="O2081" s="132"/>
      <c r="P2081" s="132"/>
      <c r="Q2081" s="132"/>
      <c r="R2081" s="132"/>
      <c r="S2081" s="132"/>
      <c r="T2081" s="132"/>
      <c r="U2081" s="132"/>
      <c r="V2081" s="132"/>
      <c r="W2081" s="132"/>
      <c r="X2081" s="132"/>
    </row>
    <row r="2082" spans="1:24" x14ac:dyDescent="0.2">
      <c r="A2082" s="132"/>
      <c r="B2082" s="133"/>
      <c r="C2082" s="76"/>
      <c r="D2082" s="132"/>
      <c r="E2082" s="132"/>
      <c r="F2082" s="132"/>
      <c r="G2082" s="132"/>
      <c r="H2082" s="132"/>
      <c r="I2082" s="132"/>
      <c r="J2082" s="132"/>
      <c r="K2082" s="132"/>
      <c r="L2082" s="132"/>
      <c r="M2082" s="132"/>
      <c r="N2082" s="132"/>
      <c r="O2082" s="132"/>
      <c r="P2082" s="132"/>
      <c r="Q2082" s="132"/>
      <c r="R2082" s="132"/>
      <c r="S2082" s="132"/>
      <c r="T2082" s="132"/>
      <c r="U2082" s="132"/>
      <c r="V2082" s="132"/>
      <c r="W2082" s="132"/>
      <c r="X2082" s="132"/>
    </row>
    <row r="2083" spans="1:24" x14ac:dyDescent="0.2">
      <c r="A2083" s="132"/>
      <c r="B2083" s="133"/>
      <c r="C2083" s="76"/>
      <c r="D2083" s="132"/>
      <c r="E2083" s="132"/>
      <c r="F2083" s="132"/>
      <c r="G2083" s="132"/>
      <c r="H2083" s="132"/>
      <c r="I2083" s="132"/>
      <c r="J2083" s="132"/>
      <c r="K2083" s="132"/>
      <c r="L2083" s="132"/>
      <c r="M2083" s="132"/>
      <c r="N2083" s="132"/>
      <c r="O2083" s="132"/>
      <c r="P2083" s="132"/>
      <c r="Q2083" s="132"/>
      <c r="R2083" s="132"/>
      <c r="S2083" s="132"/>
      <c r="T2083" s="132"/>
      <c r="U2083" s="132"/>
      <c r="V2083" s="132"/>
      <c r="W2083" s="132"/>
      <c r="X2083" s="132"/>
    </row>
    <row r="2084" spans="1:24" x14ac:dyDescent="0.2">
      <c r="A2084" s="132"/>
      <c r="B2084" s="133"/>
      <c r="C2084" s="76"/>
      <c r="D2084" s="132"/>
      <c r="E2084" s="132"/>
      <c r="F2084" s="132"/>
      <c r="G2084" s="132"/>
      <c r="H2084" s="132"/>
      <c r="I2084" s="132"/>
      <c r="J2084" s="132"/>
      <c r="K2084" s="132"/>
      <c r="L2084" s="132"/>
      <c r="M2084" s="132"/>
      <c r="N2084" s="132"/>
      <c r="O2084" s="132"/>
      <c r="P2084" s="132"/>
      <c r="Q2084" s="132"/>
      <c r="R2084" s="132"/>
      <c r="S2084" s="132"/>
      <c r="T2084" s="132"/>
      <c r="U2084" s="132"/>
      <c r="V2084" s="132"/>
      <c r="W2084" s="132"/>
      <c r="X2084" s="132"/>
    </row>
    <row r="2085" spans="1:24" x14ac:dyDescent="0.2">
      <c r="A2085" s="132"/>
      <c r="B2085" s="133"/>
      <c r="C2085" s="76"/>
      <c r="D2085" s="132"/>
      <c r="E2085" s="132"/>
      <c r="F2085" s="132"/>
      <c r="G2085" s="132"/>
      <c r="H2085" s="132"/>
      <c r="I2085" s="132"/>
      <c r="J2085" s="132"/>
      <c r="K2085" s="132"/>
      <c r="L2085" s="132"/>
      <c r="M2085" s="132"/>
      <c r="N2085" s="132"/>
      <c r="O2085" s="132"/>
      <c r="P2085" s="132"/>
      <c r="Q2085" s="132"/>
      <c r="R2085" s="132"/>
      <c r="S2085" s="132"/>
      <c r="T2085" s="132"/>
      <c r="U2085" s="132"/>
      <c r="V2085" s="132"/>
      <c r="W2085" s="132"/>
      <c r="X2085" s="132"/>
    </row>
    <row r="2086" spans="1:24" x14ac:dyDescent="0.2">
      <c r="A2086" s="132"/>
      <c r="B2086" s="133"/>
      <c r="C2086" s="76"/>
      <c r="D2086" s="132"/>
      <c r="E2086" s="132"/>
      <c r="F2086" s="132"/>
      <c r="G2086" s="132"/>
      <c r="H2086" s="132"/>
      <c r="I2086" s="132"/>
      <c r="J2086" s="132"/>
      <c r="K2086" s="132"/>
      <c r="L2086" s="132"/>
      <c r="M2086" s="132"/>
      <c r="N2086" s="132"/>
      <c r="O2086" s="132"/>
      <c r="P2086" s="132"/>
      <c r="Q2086" s="132"/>
      <c r="R2086" s="132"/>
      <c r="S2086" s="132"/>
      <c r="T2086" s="132"/>
      <c r="U2086" s="132"/>
      <c r="V2086" s="132"/>
      <c r="W2086" s="132"/>
      <c r="X2086" s="132"/>
    </row>
    <row r="2087" spans="1:24" x14ac:dyDescent="0.2">
      <c r="A2087" s="132"/>
      <c r="B2087" s="133"/>
      <c r="C2087" s="76"/>
      <c r="D2087" s="132"/>
      <c r="E2087" s="132"/>
      <c r="F2087" s="132"/>
      <c r="G2087" s="132"/>
      <c r="H2087" s="132"/>
      <c r="I2087" s="132"/>
      <c r="J2087" s="132"/>
      <c r="K2087" s="132"/>
      <c r="L2087" s="132"/>
      <c r="M2087" s="132"/>
      <c r="N2087" s="132"/>
      <c r="O2087" s="132"/>
      <c r="P2087" s="132"/>
      <c r="Q2087" s="132"/>
      <c r="R2087" s="132"/>
      <c r="S2087" s="132"/>
      <c r="T2087" s="132"/>
      <c r="U2087" s="132"/>
      <c r="V2087" s="132"/>
      <c r="W2087" s="132"/>
      <c r="X2087" s="132"/>
    </row>
    <row r="2088" spans="1:24" x14ac:dyDescent="0.2">
      <c r="A2088" s="132"/>
      <c r="B2088" s="133"/>
      <c r="C2088" s="76"/>
      <c r="D2088" s="132"/>
      <c r="E2088" s="132"/>
      <c r="F2088" s="132"/>
      <c r="G2088" s="132"/>
      <c r="H2088" s="132"/>
      <c r="I2088" s="132"/>
      <c r="J2088" s="132"/>
      <c r="K2088" s="132"/>
      <c r="L2088" s="132"/>
      <c r="M2088" s="132"/>
      <c r="N2088" s="132"/>
      <c r="O2088" s="132"/>
      <c r="P2088" s="132"/>
      <c r="Q2088" s="132"/>
      <c r="R2088" s="132"/>
      <c r="S2088" s="132"/>
      <c r="T2088" s="132"/>
      <c r="U2088" s="132"/>
      <c r="V2088" s="132"/>
      <c r="W2088" s="132"/>
      <c r="X2088" s="132"/>
    </row>
    <row r="2089" spans="1:24" x14ac:dyDescent="0.2">
      <c r="A2089" s="132"/>
      <c r="B2089" s="133"/>
      <c r="C2089" s="76"/>
      <c r="D2089" s="132"/>
      <c r="E2089" s="132"/>
      <c r="F2089" s="132"/>
      <c r="G2089" s="132"/>
      <c r="H2089" s="132"/>
      <c r="I2089" s="132"/>
      <c r="J2089" s="132"/>
      <c r="K2089" s="132"/>
      <c r="L2089" s="132"/>
      <c r="M2089" s="132"/>
      <c r="N2089" s="132"/>
      <c r="O2089" s="132"/>
      <c r="P2089" s="132"/>
      <c r="Q2089" s="132"/>
      <c r="R2089" s="132"/>
      <c r="S2089" s="132"/>
      <c r="T2089" s="132"/>
      <c r="U2089" s="132"/>
      <c r="V2089" s="132"/>
      <c r="W2089" s="132"/>
      <c r="X2089" s="132"/>
    </row>
    <row r="2090" spans="1:24" x14ac:dyDescent="0.2">
      <c r="A2090" s="132"/>
      <c r="B2090" s="133"/>
      <c r="C2090" s="76"/>
      <c r="D2090" s="132"/>
      <c r="E2090" s="132"/>
      <c r="F2090" s="132"/>
      <c r="G2090" s="132"/>
      <c r="H2090" s="132"/>
      <c r="I2090" s="132"/>
      <c r="J2090" s="132"/>
      <c r="K2090" s="132"/>
      <c r="L2090" s="132"/>
      <c r="M2090" s="132"/>
      <c r="N2090" s="132"/>
      <c r="O2090" s="132"/>
      <c r="P2090" s="132"/>
      <c r="Q2090" s="132"/>
      <c r="R2090" s="132"/>
      <c r="S2090" s="132"/>
      <c r="T2090" s="132"/>
      <c r="U2090" s="132"/>
      <c r="V2090" s="132"/>
      <c r="W2090" s="132"/>
      <c r="X2090" s="132"/>
    </row>
    <row r="2091" spans="1:24" x14ac:dyDescent="0.2">
      <c r="A2091" s="132"/>
      <c r="B2091" s="133"/>
      <c r="C2091" s="76"/>
      <c r="D2091" s="132"/>
      <c r="E2091" s="132"/>
      <c r="F2091" s="132"/>
      <c r="G2091" s="132"/>
      <c r="H2091" s="132"/>
      <c r="I2091" s="132"/>
      <c r="J2091" s="132"/>
      <c r="K2091" s="132"/>
      <c r="L2091" s="132"/>
      <c r="M2091" s="132"/>
      <c r="N2091" s="132"/>
      <c r="O2091" s="132"/>
      <c r="P2091" s="132"/>
      <c r="Q2091" s="132"/>
      <c r="R2091" s="132"/>
      <c r="S2091" s="132"/>
      <c r="T2091" s="132"/>
      <c r="U2091" s="132"/>
      <c r="V2091" s="132"/>
      <c r="W2091" s="132"/>
      <c r="X2091" s="132"/>
    </row>
    <row r="2092" spans="1:24" x14ac:dyDescent="0.2">
      <c r="A2092" s="132"/>
      <c r="B2092" s="133"/>
      <c r="C2092" s="76"/>
      <c r="D2092" s="132"/>
      <c r="E2092" s="132"/>
      <c r="F2092" s="132"/>
      <c r="G2092" s="132"/>
      <c r="H2092" s="132"/>
      <c r="I2092" s="132"/>
      <c r="J2092" s="132"/>
      <c r="K2092" s="132"/>
      <c r="L2092" s="132"/>
      <c r="M2092" s="132"/>
      <c r="N2092" s="132"/>
      <c r="O2092" s="132"/>
      <c r="P2092" s="132"/>
      <c r="Q2092" s="132"/>
      <c r="R2092" s="132"/>
      <c r="S2092" s="132"/>
      <c r="T2092" s="132"/>
      <c r="U2092" s="132"/>
      <c r="V2092" s="132"/>
      <c r="W2092" s="132"/>
      <c r="X2092" s="132"/>
    </row>
    <row r="2093" spans="1:24" x14ac:dyDescent="0.2">
      <c r="A2093" s="132"/>
      <c r="B2093" s="133"/>
      <c r="C2093" s="76"/>
      <c r="D2093" s="132"/>
      <c r="E2093" s="132"/>
      <c r="F2093" s="132"/>
      <c r="G2093" s="132"/>
      <c r="H2093" s="132"/>
      <c r="I2093" s="132"/>
      <c r="J2093" s="132"/>
      <c r="K2093" s="132"/>
      <c r="L2093" s="132"/>
      <c r="M2093" s="132"/>
      <c r="N2093" s="132"/>
      <c r="O2093" s="132"/>
      <c r="P2093" s="132"/>
      <c r="Q2093" s="132"/>
      <c r="R2093" s="132"/>
      <c r="S2093" s="132"/>
      <c r="T2093" s="132"/>
      <c r="U2093" s="132"/>
      <c r="V2093" s="132"/>
      <c r="W2093" s="132"/>
      <c r="X2093" s="132"/>
    </row>
    <row r="2094" spans="1:24" x14ac:dyDescent="0.2">
      <c r="A2094" s="132"/>
      <c r="B2094" s="133"/>
      <c r="C2094" s="76"/>
      <c r="D2094" s="132"/>
      <c r="E2094" s="132"/>
      <c r="F2094" s="132"/>
      <c r="G2094" s="132"/>
      <c r="H2094" s="132"/>
      <c r="I2094" s="132"/>
      <c r="J2094" s="132"/>
      <c r="K2094" s="132"/>
      <c r="L2094" s="132"/>
      <c r="M2094" s="132"/>
      <c r="N2094" s="132"/>
      <c r="O2094" s="132"/>
      <c r="P2094" s="132"/>
      <c r="Q2094" s="132"/>
      <c r="R2094" s="132"/>
      <c r="S2094" s="132"/>
      <c r="T2094" s="132"/>
      <c r="U2094" s="132"/>
      <c r="V2094" s="132"/>
      <c r="W2094" s="132"/>
      <c r="X2094" s="132"/>
    </row>
    <row r="2095" spans="1:24" x14ac:dyDescent="0.2">
      <c r="A2095" s="132"/>
      <c r="B2095" s="133"/>
      <c r="C2095" s="76"/>
      <c r="D2095" s="132"/>
      <c r="E2095" s="132"/>
      <c r="F2095" s="132"/>
      <c r="G2095" s="132"/>
      <c r="H2095" s="132"/>
      <c r="I2095" s="132"/>
      <c r="J2095" s="132"/>
      <c r="K2095" s="132"/>
      <c r="L2095" s="132"/>
      <c r="M2095" s="132"/>
      <c r="N2095" s="132"/>
      <c r="O2095" s="132"/>
      <c r="P2095" s="132"/>
      <c r="Q2095" s="132"/>
      <c r="R2095" s="132"/>
      <c r="S2095" s="132"/>
      <c r="T2095" s="132"/>
      <c r="U2095" s="132"/>
      <c r="V2095" s="132"/>
      <c r="W2095" s="132"/>
      <c r="X2095" s="132"/>
    </row>
    <row r="2096" spans="1:24" x14ac:dyDescent="0.2">
      <c r="A2096" s="132"/>
      <c r="B2096" s="133"/>
      <c r="C2096" s="76"/>
      <c r="D2096" s="132"/>
      <c r="E2096" s="132"/>
      <c r="F2096" s="132"/>
      <c r="G2096" s="132"/>
      <c r="H2096" s="132"/>
      <c r="I2096" s="132"/>
      <c r="J2096" s="132"/>
      <c r="K2096" s="132"/>
      <c r="L2096" s="132"/>
      <c r="M2096" s="132"/>
      <c r="N2096" s="132"/>
      <c r="O2096" s="132"/>
      <c r="P2096" s="132"/>
      <c r="Q2096" s="132"/>
      <c r="R2096" s="132"/>
      <c r="S2096" s="132"/>
      <c r="T2096" s="132"/>
      <c r="U2096" s="132"/>
      <c r="V2096" s="132"/>
      <c r="W2096" s="132"/>
      <c r="X2096" s="132"/>
    </row>
    <row r="2097" spans="1:24" x14ac:dyDescent="0.2">
      <c r="A2097" s="132"/>
      <c r="B2097" s="133"/>
      <c r="C2097" s="76"/>
      <c r="D2097" s="132"/>
      <c r="E2097" s="132"/>
      <c r="F2097" s="132"/>
      <c r="G2097" s="132"/>
      <c r="H2097" s="132"/>
      <c r="I2097" s="132"/>
      <c r="J2097" s="132"/>
      <c r="K2097" s="132"/>
      <c r="L2097" s="132"/>
      <c r="M2097" s="132"/>
      <c r="N2097" s="132"/>
      <c r="O2097" s="132"/>
      <c r="P2097" s="132"/>
      <c r="Q2097" s="132"/>
      <c r="R2097" s="132"/>
      <c r="S2097" s="132"/>
      <c r="T2097" s="132"/>
      <c r="U2097" s="132"/>
      <c r="V2097" s="132"/>
      <c r="W2097" s="132"/>
      <c r="X2097" s="132"/>
    </row>
    <row r="2098" spans="1:24" x14ac:dyDescent="0.2">
      <c r="A2098" s="132"/>
      <c r="B2098" s="133"/>
      <c r="C2098" s="76"/>
      <c r="D2098" s="132"/>
      <c r="E2098" s="132"/>
      <c r="F2098" s="132"/>
      <c r="G2098" s="132"/>
      <c r="H2098" s="132"/>
      <c r="I2098" s="132"/>
      <c r="J2098" s="132"/>
      <c r="K2098" s="132"/>
      <c r="L2098" s="132"/>
      <c r="M2098" s="132"/>
      <c r="N2098" s="132"/>
      <c r="O2098" s="132"/>
      <c r="P2098" s="132"/>
      <c r="Q2098" s="132"/>
      <c r="R2098" s="132"/>
      <c r="S2098" s="132"/>
      <c r="T2098" s="132"/>
      <c r="U2098" s="132"/>
      <c r="V2098" s="132"/>
      <c r="W2098" s="132"/>
      <c r="X2098" s="132"/>
    </row>
    <row r="2099" spans="1:24" x14ac:dyDescent="0.2">
      <c r="A2099" s="132"/>
      <c r="B2099" s="133"/>
      <c r="C2099" s="76"/>
      <c r="D2099" s="132"/>
      <c r="E2099" s="132"/>
      <c r="F2099" s="132"/>
      <c r="G2099" s="132"/>
      <c r="H2099" s="132"/>
      <c r="I2099" s="132"/>
      <c r="J2099" s="132"/>
      <c r="K2099" s="132"/>
      <c r="L2099" s="132"/>
      <c r="M2099" s="132"/>
      <c r="N2099" s="132"/>
      <c r="O2099" s="132"/>
      <c r="P2099" s="132"/>
      <c r="Q2099" s="132"/>
      <c r="R2099" s="132"/>
      <c r="S2099" s="132"/>
      <c r="T2099" s="132"/>
      <c r="U2099" s="132"/>
      <c r="V2099" s="132"/>
      <c r="W2099" s="132"/>
      <c r="X2099" s="132"/>
    </row>
    <row r="2100" spans="1:24" x14ac:dyDescent="0.2">
      <c r="A2100" s="132"/>
      <c r="B2100" s="133"/>
      <c r="C2100" s="76"/>
      <c r="D2100" s="132"/>
      <c r="E2100" s="132"/>
      <c r="F2100" s="132"/>
      <c r="G2100" s="132"/>
      <c r="H2100" s="132"/>
      <c r="I2100" s="132"/>
      <c r="J2100" s="132"/>
      <c r="K2100" s="132"/>
      <c r="L2100" s="132"/>
      <c r="M2100" s="132"/>
      <c r="N2100" s="132"/>
      <c r="O2100" s="132"/>
      <c r="P2100" s="132"/>
      <c r="Q2100" s="132"/>
      <c r="R2100" s="132"/>
      <c r="S2100" s="132"/>
      <c r="T2100" s="132"/>
      <c r="U2100" s="132"/>
      <c r="V2100" s="132"/>
      <c r="W2100" s="132"/>
      <c r="X2100" s="132"/>
    </row>
    <row r="2101" spans="1:24" x14ac:dyDescent="0.2">
      <c r="A2101" s="132"/>
      <c r="B2101" s="133"/>
      <c r="C2101" s="76"/>
      <c r="D2101" s="132"/>
      <c r="E2101" s="132"/>
      <c r="F2101" s="132"/>
      <c r="G2101" s="132"/>
      <c r="H2101" s="132"/>
      <c r="I2101" s="132"/>
      <c r="J2101" s="132"/>
      <c r="K2101" s="132"/>
      <c r="L2101" s="132"/>
      <c r="M2101" s="132"/>
      <c r="N2101" s="132"/>
      <c r="O2101" s="132"/>
      <c r="P2101" s="132"/>
      <c r="Q2101" s="132"/>
      <c r="R2101" s="132"/>
      <c r="S2101" s="132"/>
      <c r="T2101" s="132"/>
      <c r="U2101" s="132"/>
      <c r="V2101" s="132"/>
      <c r="W2101" s="132"/>
      <c r="X2101" s="132"/>
    </row>
    <row r="2102" spans="1:24" x14ac:dyDescent="0.2">
      <c r="A2102" s="132"/>
      <c r="B2102" s="133"/>
      <c r="C2102" s="76"/>
      <c r="D2102" s="132"/>
      <c r="E2102" s="132"/>
      <c r="F2102" s="132"/>
      <c r="G2102" s="132"/>
      <c r="H2102" s="132"/>
      <c r="I2102" s="132"/>
      <c r="J2102" s="132"/>
      <c r="K2102" s="132"/>
      <c r="L2102" s="132"/>
      <c r="M2102" s="132"/>
      <c r="N2102" s="132"/>
      <c r="O2102" s="132"/>
      <c r="P2102" s="132"/>
      <c r="Q2102" s="132"/>
      <c r="R2102" s="132"/>
      <c r="S2102" s="132"/>
      <c r="T2102" s="132"/>
      <c r="U2102" s="132"/>
      <c r="V2102" s="132"/>
      <c r="W2102" s="132"/>
      <c r="X2102" s="132"/>
    </row>
    <row r="2103" spans="1:24" x14ac:dyDescent="0.2">
      <c r="A2103" s="132"/>
      <c r="B2103" s="133"/>
      <c r="C2103" s="76"/>
      <c r="D2103" s="132"/>
      <c r="E2103" s="132"/>
      <c r="F2103" s="132"/>
      <c r="G2103" s="132"/>
      <c r="H2103" s="132"/>
      <c r="I2103" s="132"/>
      <c r="J2103" s="132"/>
      <c r="K2103" s="132"/>
      <c r="L2103" s="132"/>
      <c r="M2103" s="132"/>
      <c r="N2103" s="132"/>
      <c r="O2103" s="132"/>
      <c r="P2103" s="132"/>
      <c r="Q2103" s="132"/>
      <c r="R2103" s="132"/>
      <c r="S2103" s="132"/>
      <c r="T2103" s="132"/>
      <c r="U2103" s="132"/>
      <c r="V2103" s="132"/>
      <c r="W2103" s="132"/>
      <c r="X2103" s="132"/>
    </row>
    <row r="2104" spans="1:24" x14ac:dyDescent="0.2">
      <c r="A2104" s="132"/>
      <c r="B2104" s="133"/>
      <c r="C2104" s="76"/>
      <c r="D2104" s="132"/>
      <c r="E2104" s="132"/>
      <c r="F2104" s="132"/>
      <c r="G2104" s="132"/>
      <c r="H2104" s="132"/>
      <c r="I2104" s="132"/>
      <c r="J2104" s="132"/>
      <c r="K2104" s="132"/>
      <c r="L2104" s="132"/>
      <c r="M2104" s="132"/>
      <c r="N2104" s="132"/>
      <c r="O2104" s="132"/>
      <c r="P2104" s="132"/>
      <c r="Q2104" s="132"/>
      <c r="R2104" s="132"/>
      <c r="S2104" s="132"/>
      <c r="T2104" s="132"/>
      <c r="U2104" s="132"/>
      <c r="V2104" s="132"/>
      <c r="W2104" s="132"/>
      <c r="X2104" s="132"/>
    </row>
    <row r="2105" spans="1:24" x14ac:dyDescent="0.2">
      <c r="A2105" s="132"/>
      <c r="B2105" s="133"/>
      <c r="C2105" s="76"/>
      <c r="D2105" s="132"/>
      <c r="E2105" s="132"/>
      <c r="F2105" s="132"/>
      <c r="G2105" s="132"/>
      <c r="H2105" s="132"/>
      <c r="I2105" s="132"/>
      <c r="J2105" s="132"/>
      <c r="K2105" s="132"/>
      <c r="L2105" s="132"/>
      <c r="M2105" s="132"/>
      <c r="N2105" s="132"/>
      <c r="O2105" s="132"/>
      <c r="P2105" s="132"/>
      <c r="Q2105" s="132"/>
      <c r="R2105" s="132"/>
      <c r="S2105" s="132"/>
      <c r="T2105" s="132"/>
      <c r="U2105" s="132"/>
      <c r="V2105" s="132"/>
      <c r="W2105" s="132"/>
      <c r="X2105" s="132"/>
    </row>
    <row r="2106" spans="1:24" x14ac:dyDescent="0.2">
      <c r="A2106" s="132"/>
      <c r="B2106" s="133"/>
      <c r="C2106" s="76"/>
      <c r="D2106" s="132"/>
      <c r="E2106" s="132"/>
      <c r="F2106" s="132"/>
      <c r="G2106" s="132"/>
      <c r="H2106" s="132"/>
      <c r="I2106" s="132"/>
      <c r="J2106" s="132"/>
      <c r="K2106" s="132"/>
      <c r="L2106" s="132"/>
      <c r="M2106" s="132"/>
      <c r="N2106" s="132"/>
      <c r="O2106" s="132"/>
      <c r="P2106" s="132"/>
      <c r="Q2106" s="132"/>
      <c r="R2106" s="132"/>
      <c r="S2106" s="132"/>
      <c r="T2106" s="132"/>
      <c r="U2106" s="132"/>
      <c r="V2106" s="132"/>
      <c r="W2106" s="132"/>
      <c r="X2106" s="132"/>
    </row>
    <row r="2107" spans="1:24" x14ac:dyDescent="0.2">
      <c r="A2107" s="132"/>
      <c r="B2107" s="133"/>
      <c r="C2107" s="76"/>
      <c r="D2107" s="132"/>
      <c r="E2107" s="132"/>
      <c r="F2107" s="132"/>
      <c r="G2107" s="132"/>
      <c r="H2107" s="132"/>
      <c r="I2107" s="132"/>
      <c r="J2107" s="132"/>
      <c r="K2107" s="132"/>
      <c r="L2107" s="132"/>
      <c r="M2107" s="132"/>
      <c r="N2107" s="132"/>
      <c r="O2107" s="132"/>
      <c r="P2107" s="132"/>
      <c r="Q2107" s="132"/>
      <c r="R2107" s="132"/>
      <c r="S2107" s="132"/>
      <c r="T2107" s="132"/>
      <c r="U2107" s="132"/>
      <c r="V2107" s="132"/>
      <c r="W2107" s="132"/>
      <c r="X2107" s="132"/>
    </row>
    <row r="2108" spans="1:24" x14ac:dyDescent="0.2">
      <c r="A2108" s="132"/>
      <c r="B2108" s="133"/>
      <c r="C2108" s="76"/>
      <c r="D2108" s="132"/>
      <c r="E2108" s="132"/>
      <c r="F2108" s="132"/>
      <c r="G2108" s="132"/>
      <c r="H2108" s="132"/>
      <c r="I2108" s="132"/>
      <c r="J2108" s="132"/>
      <c r="K2108" s="132"/>
      <c r="L2108" s="132"/>
      <c r="M2108" s="132"/>
      <c r="N2108" s="132"/>
      <c r="O2108" s="132"/>
      <c r="P2108" s="132"/>
      <c r="Q2108" s="132"/>
      <c r="R2108" s="132"/>
      <c r="S2108" s="132"/>
      <c r="T2108" s="132"/>
      <c r="U2108" s="132"/>
      <c r="V2108" s="132"/>
      <c r="W2108" s="132"/>
      <c r="X2108" s="132"/>
    </row>
    <row r="2109" spans="1:24" x14ac:dyDescent="0.2">
      <c r="A2109" s="132"/>
      <c r="B2109" s="133"/>
      <c r="C2109" s="76"/>
      <c r="D2109" s="132"/>
      <c r="E2109" s="132"/>
      <c r="F2109" s="132"/>
      <c r="G2109" s="132"/>
      <c r="H2109" s="132"/>
      <c r="I2109" s="132"/>
      <c r="J2109" s="132"/>
      <c r="K2109" s="132"/>
      <c r="L2109" s="132"/>
      <c r="M2109" s="132"/>
      <c r="N2109" s="132"/>
      <c r="O2109" s="132"/>
      <c r="P2109" s="132"/>
      <c r="Q2109" s="132"/>
      <c r="R2109" s="132"/>
      <c r="S2109" s="132"/>
      <c r="T2109" s="132"/>
      <c r="U2109" s="132"/>
      <c r="V2109" s="132"/>
      <c r="W2109" s="132"/>
      <c r="X2109" s="132"/>
    </row>
    <row r="2110" spans="1:24" x14ac:dyDescent="0.2">
      <c r="A2110" s="132"/>
      <c r="B2110" s="133"/>
      <c r="C2110" s="76"/>
      <c r="D2110" s="132"/>
      <c r="E2110" s="132"/>
      <c r="F2110" s="132"/>
      <c r="G2110" s="132"/>
      <c r="H2110" s="132"/>
      <c r="I2110" s="132"/>
      <c r="J2110" s="132"/>
      <c r="K2110" s="132"/>
      <c r="L2110" s="132"/>
      <c r="M2110" s="132"/>
      <c r="N2110" s="132"/>
      <c r="O2110" s="132"/>
      <c r="P2110" s="132"/>
      <c r="Q2110" s="132"/>
      <c r="R2110" s="132"/>
      <c r="S2110" s="132"/>
      <c r="T2110" s="132"/>
      <c r="U2110" s="132"/>
      <c r="V2110" s="132"/>
      <c r="W2110" s="132"/>
      <c r="X2110" s="132"/>
    </row>
    <row r="2111" spans="1:24" x14ac:dyDescent="0.2">
      <c r="A2111" s="132"/>
      <c r="B2111" s="133"/>
      <c r="C2111" s="76"/>
      <c r="D2111" s="132"/>
      <c r="E2111" s="132"/>
      <c r="F2111" s="132"/>
      <c r="G2111" s="132"/>
      <c r="H2111" s="132"/>
      <c r="I2111" s="132"/>
      <c r="J2111" s="132"/>
      <c r="K2111" s="132"/>
      <c r="L2111" s="132"/>
      <c r="M2111" s="132"/>
      <c r="N2111" s="132"/>
      <c r="O2111" s="132"/>
      <c r="P2111" s="132"/>
      <c r="Q2111" s="132"/>
      <c r="R2111" s="132"/>
      <c r="S2111" s="132"/>
      <c r="T2111" s="132"/>
      <c r="U2111" s="132"/>
      <c r="V2111" s="132"/>
      <c r="W2111" s="132"/>
      <c r="X2111" s="132"/>
    </row>
    <row r="2112" spans="1:24" x14ac:dyDescent="0.2">
      <c r="A2112" s="132"/>
      <c r="B2112" s="133"/>
      <c r="C2112" s="76"/>
      <c r="D2112" s="132"/>
      <c r="E2112" s="132"/>
      <c r="F2112" s="132"/>
      <c r="G2112" s="132"/>
      <c r="H2112" s="132"/>
      <c r="I2112" s="132"/>
      <c r="J2112" s="132"/>
      <c r="K2112" s="132"/>
      <c r="L2112" s="132"/>
      <c r="M2112" s="132"/>
      <c r="N2112" s="132"/>
      <c r="O2112" s="132"/>
      <c r="P2112" s="132"/>
      <c r="Q2112" s="132"/>
      <c r="R2112" s="132"/>
      <c r="S2112" s="132"/>
      <c r="T2112" s="132"/>
      <c r="U2112" s="132"/>
      <c r="V2112" s="132"/>
      <c r="W2112" s="132"/>
      <c r="X2112" s="132"/>
    </row>
    <row r="2113" spans="1:24" x14ac:dyDescent="0.2">
      <c r="A2113" s="132"/>
      <c r="B2113" s="133"/>
      <c r="C2113" s="76"/>
      <c r="D2113" s="132"/>
      <c r="E2113" s="132"/>
      <c r="F2113" s="132"/>
      <c r="G2113" s="132"/>
      <c r="H2113" s="132"/>
      <c r="I2113" s="132"/>
      <c r="J2113" s="132"/>
      <c r="K2113" s="132"/>
      <c r="L2113" s="132"/>
      <c r="M2113" s="132"/>
      <c r="N2113" s="132"/>
      <c r="O2113" s="132"/>
      <c r="P2113" s="132"/>
      <c r="Q2113" s="132"/>
      <c r="R2113" s="132"/>
      <c r="S2113" s="132"/>
      <c r="T2113" s="132"/>
      <c r="U2113" s="132"/>
      <c r="V2113" s="132"/>
      <c r="W2113" s="132"/>
      <c r="X2113" s="132"/>
    </row>
    <row r="2114" spans="1:24" x14ac:dyDescent="0.2">
      <c r="A2114" s="132"/>
      <c r="B2114" s="133"/>
      <c r="C2114" s="76"/>
      <c r="D2114" s="132"/>
      <c r="E2114" s="132"/>
      <c r="F2114" s="132"/>
      <c r="G2114" s="132"/>
      <c r="H2114" s="132"/>
      <c r="I2114" s="132"/>
      <c r="J2114" s="132"/>
      <c r="K2114" s="132"/>
      <c r="L2114" s="132"/>
      <c r="M2114" s="132"/>
      <c r="N2114" s="132"/>
      <c r="O2114" s="132"/>
      <c r="P2114" s="132"/>
      <c r="Q2114" s="132"/>
      <c r="R2114" s="132"/>
      <c r="S2114" s="132"/>
      <c r="T2114" s="132"/>
      <c r="U2114" s="132"/>
      <c r="V2114" s="132"/>
      <c r="W2114" s="132"/>
      <c r="X2114" s="132"/>
    </row>
    <row r="2115" spans="1:24" x14ac:dyDescent="0.2">
      <c r="A2115" s="132"/>
      <c r="B2115" s="133"/>
      <c r="C2115" s="76"/>
      <c r="D2115" s="132"/>
      <c r="E2115" s="132"/>
      <c r="F2115" s="132"/>
      <c r="G2115" s="132"/>
      <c r="H2115" s="132"/>
      <c r="I2115" s="132"/>
      <c r="J2115" s="132"/>
      <c r="K2115" s="132"/>
      <c r="L2115" s="132"/>
      <c r="M2115" s="132"/>
      <c r="N2115" s="132"/>
      <c r="O2115" s="132"/>
      <c r="P2115" s="132"/>
      <c r="Q2115" s="132"/>
      <c r="R2115" s="132"/>
      <c r="S2115" s="132"/>
      <c r="T2115" s="132"/>
      <c r="U2115" s="132"/>
      <c r="V2115" s="132"/>
      <c r="W2115" s="132"/>
      <c r="X2115" s="132"/>
    </row>
    <row r="2116" spans="1:24" x14ac:dyDescent="0.2">
      <c r="A2116" s="132"/>
      <c r="B2116" s="133"/>
      <c r="C2116" s="76"/>
      <c r="D2116" s="132"/>
      <c r="E2116" s="132"/>
      <c r="F2116" s="132"/>
      <c r="G2116" s="132"/>
      <c r="H2116" s="132"/>
      <c r="I2116" s="132"/>
      <c r="J2116" s="132"/>
      <c r="K2116" s="132"/>
      <c r="L2116" s="132"/>
      <c r="M2116" s="132"/>
      <c r="N2116" s="132"/>
      <c r="O2116" s="132"/>
      <c r="P2116" s="132"/>
      <c r="Q2116" s="132"/>
      <c r="R2116" s="132"/>
      <c r="S2116" s="132"/>
      <c r="T2116" s="132"/>
      <c r="U2116" s="132"/>
      <c r="V2116" s="132"/>
      <c r="W2116" s="132"/>
      <c r="X2116" s="132"/>
    </row>
    <row r="2117" spans="1:24" x14ac:dyDescent="0.2">
      <c r="A2117" s="132"/>
      <c r="B2117" s="133"/>
      <c r="C2117" s="76"/>
      <c r="D2117" s="132"/>
      <c r="E2117" s="132"/>
      <c r="F2117" s="132"/>
      <c r="G2117" s="132"/>
      <c r="H2117" s="132"/>
      <c r="I2117" s="132"/>
      <c r="J2117" s="132"/>
      <c r="K2117" s="132"/>
      <c r="L2117" s="132"/>
      <c r="M2117" s="132"/>
      <c r="N2117" s="132"/>
      <c r="O2117" s="132"/>
      <c r="P2117" s="132"/>
      <c r="Q2117" s="132"/>
      <c r="R2117" s="132"/>
      <c r="S2117" s="132"/>
      <c r="T2117" s="132"/>
      <c r="U2117" s="132"/>
      <c r="V2117" s="132"/>
      <c r="W2117" s="132"/>
      <c r="X2117" s="132"/>
    </row>
    <row r="2118" spans="1:24" x14ac:dyDescent="0.2">
      <c r="A2118" s="132"/>
      <c r="B2118" s="133"/>
      <c r="C2118" s="76"/>
      <c r="D2118" s="132"/>
      <c r="E2118" s="132"/>
      <c r="F2118" s="132"/>
      <c r="G2118" s="132"/>
      <c r="H2118" s="132"/>
      <c r="I2118" s="132"/>
      <c r="J2118" s="132"/>
      <c r="K2118" s="132"/>
      <c r="L2118" s="132"/>
      <c r="M2118" s="132"/>
      <c r="N2118" s="132"/>
      <c r="O2118" s="132"/>
      <c r="P2118" s="132"/>
      <c r="Q2118" s="132"/>
      <c r="R2118" s="132"/>
      <c r="S2118" s="132"/>
      <c r="T2118" s="132"/>
      <c r="U2118" s="132"/>
      <c r="V2118" s="132"/>
      <c r="W2118" s="132"/>
      <c r="X2118" s="132"/>
    </row>
    <row r="2119" spans="1:24" x14ac:dyDescent="0.2">
      <c r="A2119" s="132"/>
      <c r="B2119" s="133"/>
      <c r="C2119" s="76"/>
      <c r="D2119" s="132"/>
      <c r="E2119" s="132"/>
      <c r="F2119" s="132"/>
      <c r="G2119" s="132"/>
      <c r="H2119" s="132"/>
      <c r="I2119" s="132"/>
      <c r="J2119" s="132"/>
      <c r="K2119" s="132"/>
      <c r="L2119" s="132"/>
      <c r="M2119" s="132"/>
      <c r="N2119" s="132"/>
      <c r="O2119" s="132"/>
      <c r="P2119" s="132"/>
      <c r="Q2119" s="132"/>
      <c r="R2119" s="132"/>
      <c r="S2119" s="132"/>
      <c r="T2119" s="132"/>
      <c r="U2119" s="132"/>
      <c r="V2119" s="132"/>
      <c r="W2119" s="132"/>
      <c r="X2119" s="132"/>
    </row>
    <row r="2120" spans="1:24" x14ac:dyDescent="0.2">
      <c r="A2120" s="132"/>
      <c r="B2120" s="133"/>
      <c r="C2120" s="76"/>
      <c r="D2120" s="132"/>
      <c r="E2120" s="132"/>
      <c r="F2120" s="132"/>
      <c r="G2120" s="132"/>
      <c r="H2120" s="132"/>
      <c r="I2120" s="132"/>
      <c r="J2120" s="132"/>
      <c r="K2120" s="132"/>
      <c r="L2120" s="132"/>
      <c r="M2120" s="132"/>
      <c r="N2120" s="132"/>
      <c r="O2120" s="132"/>
      <c r="P2120" s="132"/>
      <c r="Q2120" s="132"/>
      <c r="R2120" s="132"/>
      <c r="S2120" s="132"/>
      <c r="T2120" s="132"/>
      <c r="U2120" s="132"/>
      <c r="V2120" s="132"/>
      <c r="W2120" s="132"/>
      <c r="X2120" s="132"/>
    </row>
    <row r="2121" spans="1:24" x14ac:dyDescent="0.2">
      <c r="A2121" s="132"/>
      <c r="B2121" s="133"/>
      <c r="C2121" s="76"/>
      <c r="D2121" s="132"/>
      <c r="E2121" s="132"/>
      <c r="F2121" s="132"/>
      <c r="G2121" s="132"/>
      <c r="H2121" s="132"/>
      <c r="I2121" s="132"/>
      <c r="J2121" s="132"/>
      <c r="K2121" s="132"/>
      <c r="L2121" s="132"/>
      <c r="M2121" s="132"/>
      <c r="N2121" s="132"/>
      <c r="O2121" s="132"/>
      <c r="P2121" s="132"/>
      <c r="Q2121" s="132"/>
      <c r="R2121" s="132"/>
      <c r="S2121" s="132"/>
      <c r="T2121" s="132"/>
      <c r="U2121" s="132"/>
      <c r="V2121" s="132"/>
      <c r="W2121" s="132"/>
      <c r="X2121" s="132"/>
    </row>
    <row r="2122" spans="1:24" x14ac:dyDescent="0.2">
      <c r="A2122" s="132"/>
      <c r="B2122" s="133"/>
      <c r="C2122" s="76"/>
      <c r="D2122" s="132"/>
      <c r="E2122" s="132"/>
      <c r="F2122" s="132"/>
      <c r="G2122" s="132"/>
      <c r="H2122" s="132"/>
      <c r="I2122" s="132"/>
      <c r="J2122" s="132"/>
      <c r="K2122" s="132"/>
      <c r="L2122" s="132"/>
      <c r="M2122" s="132"/>
      <c r="N2122" s="132"/>
      <c r="O2122" s="132"/>
      <c r="P2122" s="132"/>
      <c r="Q2122" s="132"/>
      <c r="R2122" s="132"/>
      <c r="S2122" s="132"/>
      <c r="T2122" s="132"/>
      <c r="U2122" s="132"/>
      <c r="V2122" s="132"/>
      <c r="W2122" s="132"/>
      <c r="X2122" s="132"/>
    </row>
    <row r="2123" spans="1:24" x14ac:dyDescent="0.2">
      <c r="A2123" s="132"/>
      <c r="B2123" s="133"/>
      <c r="C2123" s="76"/>
      <c r="D2123" s="132"/>
      <c r="E2123" s="132"/>
      <c r="F2123" s="132"/>
      <c r="G2123" s="132"/>
      <c r="H2123" s="132"/>
      <c r="I2123" s="132"/>
      <c r="J2123" s="132"/>
      <c r="K2123" s="132"/>
      <c r="L2123" s="132"/>
      <c r="M2123" s="132"/>
      <c r="N2123" s="132"/>
      <c r="O2123" s="132"/>
      <c r="P2123" s="132"/>
      <c r="Q2123" s="132"/>
      <c r="R2123" s="132"/>
      <c r="S2123" s="132"/>
      <c r="T2123" s="132"/>
      <c r="U2123" s="132"/>
      <c r="V2123" s="132"/>
      <c r="W2123" s="132"/>
      <c r="X2123" s="132"/>
    </row>
    <row r="2124" spans="1:24" x14ac:dyDescent="0.2">
      <c r="A2124" s="132"/>
      <c r="B2124" s="133"/>
      <c r="C2124" s="76"/>
      <c r="D2124" s="132"/>
      <c r="E2124" s="132"/>
      <c r="F2124" s="132"/>
      <c r="G2124" s="132"/>
      <c r="H2124" s="132"/>
      <c r="I2124" s="132"/>
      <c r="J2124" s="132"/>
      <c r="K2124" s="132"/>
      <c r="L2124" s="132"/>
      <c r="M2124" s="132"/>
      <c r="N2124" s="132"/>
      <c r="O2124" s="132"/>
      <c r="P2124" s="132"/>
      <c r="Q2124" s="132"/>
      <c r="R2124" s="132"/>
      <c r="S2124" s="132"/>
      <c r="T2124" s="132"/>
      <c r="U2124" s="132"/>
      <c r="V2124" s="132"/>
      <c r="W2124" s="132"/>
      <c r="X2124" s="132"/>
    </row>
    <row r="2125" spans="1:24" x14ac:dyDescent="0.2">
      <c r="A2125" s="132"/>
      <c r="B2125" s="133"/>
      <c r="C2125" s="76"/>
      <c r="D2125" s="132"/>
      <c r="E2125" s="132"/>
      <c r="F2125" s="132"/>
      <c r="G2125" s="132"/>
      <c r="H2125" s="132"/>
      <c r="I2125" s="132"/>
      <c r="J2125" s="132"/>
      <c r="K2125" s="132"/>
      <c r="L2125" s="132"/>
      <c r="M2125" s="132"/>
      <c r="N2125" s="132"/>
      <c r="O2125" s="132"/>
      <c r="P2125" s="132"/>
      <c r="Q2125" s="132"/>
      <c r="R2125" s="132"/>
      <c r="S2125" s="132"/>
      <c r="T2125" s="132"/>
      <c r="U2125" s="132"/>
      <c r="V2125" s="132"/>
      <c r="W2125" s="132"/>
      <c r="X2125" s="132"/>
    </row>
    <row r="2126" spans="1:24" x14ac:dyDescent="0.2">
      <c r="A2126" s="132"/>
      <c r="B2126" s="133"/>
      <c r="C2126" s="76"/>
      <c r="D2126" s="132"/>
      <c r="E2126" s="132"/>
      <c r="F2126" s="132"/>
      <c r="G2126" s="132"/>
      <c r="H2126" s="132"/>
      <c r="I2126" s="132"/>
      <c r="J2126" s="132"/>
      <c r="K2126" s="132"/>
      <c r="L2126" s="132"/>
      <c r="M2126" s="132"/>
      <c r="N2126" s="132"/>
      <c r="O2126" s="132"/>
      <c r="P2126" s="132"/>
      <c r="Q2126" s="132"/>
      <c r="R2126" s="132"/>
      <c r="S2126" s="132"/>
      <c r="T2126" s="132"/>
      <c r="U2126" s="132"/>
      <c r="V2126" s="132"/>
      <c r="W2126" s="132"/>
      <c r="X2126" s="132"/>
    </row>
    <row r="2127" spans="1:24" x14ac:dyDescent="0.2">
      <c r="A2127" s="132"/>
      <c r="B2127" s="133"/>
      <c r="C2127" s="76"/>
      <c r="D2127" s="132"/>
      <c r="E2127" s="132"/>
      <c r="F2127" s="132"/>
      <c r="G2127" s="132"/>
      <c r="H2127" s="132"/>
      <c r="I2127" s="132"/>
      <c r="J2127" s="132"/>
      <c r="K2127" s="132"/>
      <c r="L2127" s="132"/>
      <c r="M2127" s="132"/>
      <c r="N2127" s="132"/>
      <c r="O2127" s="132"/>
      <c r="P2127" s="132"/>
      <c r="Q2127" s="132"/>
      <c r="R2127" s="132"/>
      <c r="S2127" s="132"/>
      <c r="T2127" s="132"/>
      <c r="U2127" s="132"/>
      <c r="V2127" s="132"/>
      <c r="W2127" s="132"/>
      <c r="X2127" s="132"/>
    </row>
    <row r="2128" spans="1:24" x14ac:dyDescent="0.2">
      <c r="A2128" s="132"/>
      <c r="B2128" s="133"/>
      <c r="C2128" s="76"/>
      <c r="D2128" s="132"/>
      <c r="E2128" s="132"/>
      <c r="F2128" s="132"/>
      <c r="G2128" s="132"/>
      <c r="H2128" s="132"/>
      <c r="I2128" s="132"/>
      <c r="J2128" s="132"/>
      <c r="K2128" s="132"/>
      <c r="L2128" s="132"/>
      <c r="M2128" s="132"/>
      <c r="N2128" s="132"/>
      <c r="O2128" s="132"/>
      <c r="P2128" s="132"/>
      <c r="Q2128" s="132"/>
      <c r="R2128" s="132"/>
      <c r="S2128" s="132"/>
      <c r="T2128" s="132"/>
      <c r="U2128" s="132"/>
      <c r="V2128" s="132"/>
      <c r="W2128" s="132"/>
      <c r="X2128" s="132"/>
    </row>
    <row r="2129" spans="1:24" x14ac:dyDescent="0.2">
      <c r="A2129" s="132"/>
      <c r="B2129" s="133"/>
      <c r="C2129" s="76"/>
      <c r="D2129" s="132"/>
      <c r="E2129" s="132"/>
      <c r="F2129" s="132"/>
      <c r="G2129" s="132"/>
      <c r="H2129" s="132"/>
      <c r="I2129" s="132"/>
      <c r="J2129" s="132"/>
      <c r="K2129" s="132"/>
      <c r="L2129" s="132"/>
      <c r="M2129" s="132"/>
      <c r="N2129" s="132"/>
      <c r="O2129" s="132"/>
      <c r="P2129" s="132"/>
      <c r="Q2129" s="132"/>
      <c r="R2129" s="132"/>
      <c r="S2129" s="132"/>
      <c r="T2129" s="132"/>
      <c r="U2129" s="132"/>
      <c r="V2129" s="132"/>
      <c r="W2129" s="132"/>
      <c r="X2129" s="132"/>
    </row>
    <row r="2130" spans="1:24" x14ac:dyDescent="0.2">
      <c r="A2130" s="132"/>
      <c r="B2130" s="133"/>
      <c r="C2130" s="76"/>
      <c r="D2130" s="132"/>
      <c r="E2130" s="132"/>
      <c r="F2130" s="132"/>
      <c r="G2130" s="132"/>
      <c r="H2130" s="132"/>
      <c r="I2130" s="132"/>
      <c r="J2130" s="132"/>
      <c r="K2130" s="132"/>
      <c r="L2130" s="132"/>
      <c r="M2130" s="132"/>
      <c r="N2130" s="132"/>
      <c r="O2130" s="132"/>
      <c r="P2130" s="132"/>
      <c r="Q2130" s="132"/>
      <c r="R2130" s="132"/>
      <c r="S2130" s="132"/>
      <c r="T2130" s="132"/>
      <c r="U2130" s="132"/>
      <c r="V2130" s="132"/>
      <c r="W2130" s="132"/>
      <c r="X2130" s="132"/>
    </row>
    <row r="2131" spans="1:24" x14ac:dyDescent="0.2">
      <c r="A2131" s="132"/>
      <c r="B2131" s="133"/>
      <c r="C2131" s="76"/>
      <c r="D2131" s="132"/>
      <c r="E2131" s="132"/>
      <c r="F2131" s="132"/>
      <c r="G2131" s="132"/>
      <c r="H2131" s="132"/>
      <c r="I2131" s="132"/>
      <c r="J2131" s="132"/>
      <c r="K2131" s="132"/>
      <c r="L2131" s="132"/>
      <c r="M2131" s="132"/>
      <c r="N2131" s="132"/>
      <c r="O2131" s="132"/>
      <c r="P2131" s="132"/>
      <c r="Q2131" s="132"/>
      <c r="R2131" s="132"/>
      <c r="S2131" s="132"/>
      <c r="T2131" s="132"/>
      <c r="U2131" s="132"/>
      <c r="V2131" s="132"/>
      <c r="W2131" s="132"/>
      <c r="X2131" s="132"/>
    </row>
    <row r="2132" spans="1:24" x14ac:dyDescent="0.2">
      <c r="A2132" s="132"/>
      <c r="B2132" s="133"/>
      <c r="C2132" s="76"/>
      <c r="D2132" s="132"/>
      <c r="E2132" s="132"/>
      <c r="F2132" s="132"/>
      <c r="G2132" s="132"/>
      <c r="H2132" s="132"/>
      <c r="I2132" s="132"/>
      <c r="J2132" s="132"/>
      <c r="K2132" s="132"/>
      <c r="L2132" s="132"/>
      <c r="M2132" s="132"/>
      <c r="N2132" s="132"/>
      <c r="O2132" s="132"/>
      <c r="P2132" s="132"/>
      <c r="Q2132" s="132"/>
      <c r="R2132" s="132"/>
      <c r="S2132" s="132"/>
      <c r="T2132" s="132"/>
      <c r="U2132" s="132"/>
      <c r="V2132" s="132"/>
      <c r="W2132" s="132"/>
      <c r="X2132" s="132"/>
    </row>
    <row r="2133" spans="1:24" x14ac:dyDescent="0.2">
      <c r="A2133" s="132"/>
      <c r="B2133" s="133"/>
      <c r="C2133" s="76"/>
      <c r="D2133" s="132"/>
      <c r="E2133" s="132"/>
      <c r="F2133" s="132"/>
      <c r="G2133" s="132"/>
      <c r="H2133" s="132"/>
      <c r="I2133" s="132"/>
      <c r="J2133" s="132"/>
      <c r="K2133" s="132"/>
      <c r="L2133" s="132"/>
      <c r="M2133" s="132"/>
      <c r="N2133" s="132"/>
      <c r="O2133" s="132"/>
      <c r="P2133" s="132"/>
      <c r="Q2133" s="132"/>
      <c r="R2133" s="132"/>
      <c r="S2133" s="132"/>
      <c r="T2133" s="132"/>
      <c r="U2133" s="132"/>
      <c r="V2133" s="132"/>
      <c r="W2133" s="132"/>
      <c r="X2133" s="132"/>
    </row>
    <row r="2134" spans="1:24" x14ac:dyDescent="0.2">
      <c r="A2134" s="132"/>
      <c r="B2134" s="133"/>
      <c r="C2134" s="76"/>
      <c r="D2134" s="132"/>
      <c r="E2134" s="132"/>
      <c r="F2134" s="132"/>
      <c r="G2134" s="132"/>
      <c r="H2134" s="132"/>
      <c r="I2134" s="132"/>
      <c r="J2134" s="132"/>
      <c r="K2134" s="132"/>
      <c r="L2134" s="132"/>
      <c r="M2134" s="132"/>
      <c r="N2134" s="132"/>
      <c r="O2134" s="132"/>
      <c r="P2134" s="132"/>
      <c r="Q2134" s="132"/>
      <c r="R2134" s="132"/>
      <c r="S2134" s="132"/>
      <c r="T2134" s="132"/>
      <c r="U2134" s="132"/>
      <c r="V2134" s="132"/>
      <c r="W2134" s="132"/>
      <c r="X2134" s="132"/>
    </row>
    <row r="2135" spans="1:24" x14ac:dyDescent="0.2">
      <c r="A2135" s="132"/>
      <c r="B2135" s="133"/>
      <c r="C2135" s="76"/>
      <c r="D2135" s="132"/>
      <c r="E2135" s="132"/>
      <c r="F2135" s="132"/>
      <c r="G2135" s="132"/>
      <c r="H2135" s="132"/>
      <c r="I2135" s="132"/>
      <c r="J2135" s="132"/>
      <c r="K2135" s="132"/>
      <c r="L2135" s="132"/>
      <c r="M2135" s="132"/>
      <c r="N2135" s="132"/>
      <c r="O2135" s="132"/>
      <c r="P2135" s="132"/>
      <c r="Q2135" s="132"/>
      <c r="R2135" s="132"/>
      <c r="S2135" s="132"/>
      <c r="T2135" s="132"/>
      <c r="U2135" s="132"/>
      <c r="V2135" s="132"/>
      <c r="W2135" s="132"/>
      <c r="X2135" s="132"/>
    </row>
    <row r="2136" spans="1:24" x14ac:dyDescent="0.2">
      <c r="A2136" s="132"/>
      <c r="B2136" s="133"/>
      <c r="C2136" s="76"/>
      <c r="D2136" s="132"/>
      <c r="E2136" s="132"/>
      <c r="F2136" s="132"/>
      <c r="G2136" s="132"/>
      <c r="H2136" s="132"/>
      <c r="I2136" s="132"/>
      <c r="J2136" s="132"/>
      <c r="K2136" s="132"/>
      <c r="L2136" s="132"/>
      <c r="M2136" s="132"/>
      <c r="N2136" s="132"/>
      <c r="O2136" s="132"/>
      <c r="P2136" s="132"/>
      <c r="Q2136" s="132"/>
      <c r="R2136" s="132"/>
      <c r="S2136" s="132"/>
      <c r="T2136" s="132"/>
      <c r="U2136" s="132"/>
      <c r="V2136" s="132"/>
      <c r="W2136" s="132"/>
      <c r="X2136" s="132"/>
    </row>
    <row r="2137" spans="1:24" x14ac:dyDescent="0.2">
      <c r="A2137" s="132"/>
      <c r="B2137" s="133"/>
      <c r="C2137" s="76"/>
      <c r="D2137" s="132"/>
      <c r="E2137" s="132"/>
      <c r="F2137" s="132"/>
      <c r="G2137" s="132"/>
      <c r="H2137" s="132"/>
      <c r="I2137" s="132"/>
      <c r="J2137" s="132"/>
      <c r="K2137" s="132"/>
      <c r="L2137" s="132"/>
      <c r="M2137" s="132"/>
      <c r="N2137" s="132"/>
      <c r="O2137" s="132"/>
      <c r="P2137" s="132"/>
      <c r="Q2137" s="132"/>
      <c r="R2137" s="132"/>
      <c r="S2137" s="132"/>
      <c r="T2137" s="132"/>
      <c r="U2137" s="132"/>
      <c r="V2137" s="132"/>
      <c r="W2137" s="132"/>
      <c r="X2137" s="132"/>
    </row>
    <row r="2138" spans="1:24" x14ac:dyDescent="0.2">
      <c r="A2138" s="132"/>
      <c r="B2138" s="133"/>
      <c r="C2138" s="76"/>
      <c r="D2138" s="132"/>
      <c r="E2138" s="132"/>
      <c r="F2138" s="132"/>
      <c r="G2138" s="132"/>
      <c r="H2138" s="132"/>
      <c r="I2138" s="132"/>
      <c r="J2138" s="132"/>
      <c r="K2138" s="132"/>
      <c r="L2138" s="132"/>
      <c r="M2138" s="132"/>
      <c r="N2138" s="132"/>
      <c r="O2138" s="132"/>
      <c r="P2138" s="132"/>
      <c r="Q2138" s="132"/>
      <c r="R2138" s="132"/>
      <c r="S2138" s="132"/>
      <c r="T2138" s="132"/>
      <c r="U2138" s="132"/>
      <c r="V2138" s="132"/>
      <c r="W2138" s="132"/>
      <c r="X2138" s="132"/>
    </row>
    <row r="2139" spans="1:24" x14ac:dyDescent="0.2">
      <c r="A2139" s="132"/>
      <c r="B2139" s="133"/>
      <c r="C2139" s="76"/>
      <c r="D2139" s="132"/>
      <c r="E2139" s="132"/>
      <c r="F2139" s="132"/>
      <c r="G2139" s="132"/>
      <c r="H2139" s="132"/>
      <c r="I2139" s="132"/>
      <c r="J2139" s="132"/>
      <c r="K2139" s="132"/>
      <c r="L2139" s="132"/>
      <c r="M2139" s="132"/>
      <c r="N2139" s="132"/>
      <c r="O2139" s="132"/>
      <c r="P2139" s="132"/>
      <c r="Q2139" s="132"/>
      <c r="R2139" s="132"/>
      <c r="S2139" s="132"/>
      <c r="T2139" s="132"/>
      <c r="U2139" s="132"/>
      <c r="V2139" s="132"/>
      <c r="W2139" s="132"/>
      <c r="X2139" s="132"/>
    </row>
    <row r="2140" spans="1:24" x14ac:dyDescent="0.2">
      <c r="A2140" s="132"/>
      <c r="B2140" s="133"/>
      <c r="C2140" s="76"/>
      <c r="D2140" s="132"/>
      <c r="E2140" s="132"/>
      <c r="F2140" s="132"/>
      <c r="G2140" s="132"/>
      <c r="H2140" s="132"/>
      <c r="I2140" s="132"/>
      <c r="J2140" s="132"/>
      <c r="K2140" s="132"/>
      <c r="L2140" s="132"/>
      <c r="M2140" s="132"/>
      <c r="N2140" s="132"/>
      <c r="O2140" s="132"/>
      <c r="P2140" s="132"/>
      <c r="Q2140" s="132"/>
      <c r="R2140" s="132"/>
      <c r="S2140" s="132"/>
      <c r="T2140" s="132"/>
      <c r="U2140" s="132"/>
      <c r="V2140" s="132"/>
      <c r="W2140" s="132"/>
      <c r="X2140" s="132"/>
    </row>
    <row r="2141" spans="1:24" x14ac:dyDescent="0.2">
      <c r="A2141" s="132"/>
      <c r="B2141" s="133"/>
      <c r="C2141" s="76"/>
      <c r="D2141" s="132"/>
      <c r="E2141" s="132"/>
      <c r="F2141" s="132"/>
      <c r="G2141" s="132"/>
      <c r="H2141" s="132"/>
      <c r="I2141" s="132"/>
      <c r="J2141" s="132"/>
      <c r="K2141" s="132"/>
      <c r="L2141" s="132"/>
      <c r="M2141" s="132"/>
      <c r="N2141" s="132"/>
      <c r="O2141" s="132"/>
      <c r="P2141" s="132"/>
      <c r="Q2141" s="132"/>
      <c r="R2141" s="132"/>
      <c r="S2141" s="132"/>
      <c r="T2141" s="132"/>
      <c r="U2141" s="132"/>
      <c r="V2141" s="132"/>
      <c r="W2141" s="132"/>
      <c r="X2141" s="132"/>
    </row>
    <row r="2142" spans="1:24" x14ac:dyDescent="0.2">
      <c r="A2142" s="132"/>
      <c r="B2142" s="133"/>
      <c r="C2142" s="76"/>
      <c r="D2142" s="132"/>
      <c r="E2142" s="132"/>
      <c r="F2142" s="132"/>
      <c r="G2142" s="132"/>
      <c r="H2142" s="132"/>
      <c r="I2142" s="132"/>
      <c r="J2142" s="132"/>
      <c r="K2142" s="132"/>
      <c r="L2142" s="132"/>
      <c r="M2142" s="132"/>
      <c r="N2142" s="132"/>
      <c r="O2142" s="132"/>
      <c r="P2142" s="132"/>
      <c r="Q2142" s="132"/>
      <c r="R2142" s="132"/>
      <c r="S2142" s="132"/>
      <c r="T2142" s="132"/>
      <c r="U2142" s="132"/>
      <c r="V2142" s="132"/>
      <c r="W2142" s="132"/>
      <c r="X2142" s="132"/>
    </row>
    <row r="2143" spans="1:24" x14ac:dyDescent="0.2">
      <c r="A2143" s="132"/>
      <c r="B2143" s="133"/>
      <c r="C2143" s="76"/>
      <c r="D2143" s="132"/>
      <c r="E2143" s="132"/>
      <c r="F2143" s="132"/>
      <c r="G2143" s="132"/>
      <c r="H2143" s="132"/>
      <c r="I2143" s="132"/>
      <c r="J2143" s="132"/>
      <c r="K2143" s="132"/>
      <c r="L2143" s="132"/>
      <c r="M2143" s="132"/>
      <c r="N2143" s="132"/>
      <c r="O2143" s="132"/>
      <c r="P2143" s="132"/>
      <c r="Q2143" s="132"/>
      <c r="R2143" s="132"/>
      <c r="S2143" s="132"/>
      <c r="T2143" s="132"/>
      <c r="U2143" s="132"/>
      <c r="V2143" s="132"/>
      <c r="W2143" s="132"/>
      <c r="X2143" s="132"/>
    </row>
    <row r="2144" spans="1:24" x14ac:dyDescent="0.2">
      <c r="A2144" s="132"/>
      <c r="B2144" s="133"/>
      <c r="C2144" s="76"/>
      <c r="D2144" s="132"/>
      <c r="E2144" s="132"/>
      <c r="F2144" s="132"/>
      <c r="G2144" s="132"/>
      <c r="H2144" s="132"/>
      <c r="I2144" s="132"/>
      <c r="J2144" s="132"/>
      <c r="K2144" s="132"/>
      <c r="L2144" s="132"/>
      <c r="M2144" s="132"/>
      <c r="N2144" s="132"/>
      <c r="O2144" s="132"/>
      <c r="P2144" s="132"/>
      <c r="Q2144" s="132"/>
      <c r="R2144" s="132"/>
      <c r="S2144" s="132"/>
      <c r="T2144" s="132"/>
      <c r="U2144" s="132"/>
      <c r="V2144" s="132"/>
      <c r="W2144" s="132"/>
      <c r="X2144" s="132"/>
    </row>
    <row r="2145" spans="1:24" x14ac:dyDescent="0.2">
      <c r="A2145" s="132"/>
      <c r="B2145" s="133"/>
      <c r="C2145" s="76"/>
      <c r="D2145" s="132"/>
      <c r="E2145" s="132"/>
      <c r="F2145" s="132"/>
      <c r="G2145" s="132"/>
      <c r="H2145" s="132"/>
      <c r="I2145" s="132"/>
      <c r="J2145" s="132"/>
      <c r="K2145" s="132"/>
      <c r="L2145" s="132"/>
      <c r="M2145" s="132"/>
      <c r="N2145" s="132"/>
      <c r="O2145" s="132"/>
      <c r="P2145" s="132"/>
      <c r="Q2145" s="132"/>
      <c r="R2145" s="132"/>
      <c r="S2145" s="132"/>
      <c r="T2145" s="132"/>
      <c r="U2145" s="132"/>
      <c r="V2145" s="132"/>
      <c r="W2145" s="132"/>
      <c r="X2145" s="132"/>
    </row>
    <row r="2146" spans="1:24" x14ac:dyDescent="0.2">
      <c r="A2146" s="132"/>
      <c r="B2146" s="133"/>
      <c r="C2146" s="76"/>
      <c r="D2146" s="132"/>
      <c r="E2146" s="132"/>
      <c r="F2146" s="132"/>
      <c r="G2146" s="132"/>
      <c r="H2146" s="132"/>
      <c r="I2146" s="132"/>
      <c r="J2146" s="132"/>
      <c r="K2146" s="132"/>
      <c r="L2146" s="132"/>
      <c r="M2146" s="132"/>
      <c r="N2146" s="132"/>
      <c r="O2146" s="132"/>
      <c r="P2146" s="132"/>
      <c r="Q2146" s="132"/>
      <c r="R2146" s="132"/>
      <c r="S2146" s="132"/>
      <c r="T2146" s="132"/>
      <c r="U2146" s="132"/>
      <c r="V2146" s="132"/>
      <c r="W2146" s="132"/>
      <c r="X2146" s="132"/>
    </row>
    <row r="2147" spans="1:24" x14ac:dyDescent="0.2">
      <c r="A2147" s="132"/>
      <c r="B2147" s="133"/>
      <c r="C2147" s="76"/>
      <c r="D2147" s="132"/>
      <c r="E2147" s="132"/>
      <c r="F2147" s="132"/>
      <c r="G2147" s="132"/>
      <c r="H2147" s="132"/>
      <c r="I2147" s="132"/>
      <c r="J2147" s="132"/>
      <c r="K2147" s="132"/>
      <c r="L2147" s="132"/>
      <c r="M2147" s="132"/>
      <c r="N2147" s="132"/>
      <c r="O2147" s="132"/>
      <c r="P2147" s="132"/>
      <c r="Q2147" s="132"/>
      <c r="R2147" s="132"/>
      <c r="S2147" s="132"/>
      <c r="T2147" s="132"/>
      <c r="U2147" s="132"/>
      <c r="V2147" s="132"/>
      <c r="W2147" s="132"/>
      <c r="X2147" s="132"/>
    </row>
    <row r="2148" spans="1:24" x14ac:dyDescent="0.2">
      <c r="A2148" s="132"/>
      <c r="B2148" s="133"/>
      <c r="C2148" s="76"/>
      <c r="D2148" s="132"/>
      <c r="E2148" s="132"/>
      <c r="F2148" s="132"/>
      <c r="G2148" s="132"/>
      <c r="H2148" s="132"/>
      <c r="I2148" s="132"/>
      <c r="J2148" s="132"/>
      <c r="K2148" s="132"/>
      <c r="L2148" s="132"/>
      <c r="M2148" s="132"/>
      <c r="N2148" s="132"/>
      <c r="O2148" s="132"/>
      <c r="P2148" s="132"/>
      <c r="Q2148" s="132"/>
      <c r="R2148" s="132"/>
      <c r="S2148" s="132"/>
      <c r="T2148" s="132"/>
      <c r="U2148" s="132"/>
      <c r="V2148" s="132"/>
      <c r="W2148" s="132"/>
      <c r="X2148" s="132"/>
    </row>
    <row r="2149" spans="1:24" x14ac:dyDescent="0.2">
      <c r="A2149" s="132"/>
      <c r="B2149" s="133"/>
      <c r="C2149" s="76"/>
      <c r="D2149" s="132"/>
      <c r="E2149" s="132"/>
      <c r="F2149" s="132"/>
      <c r="G2149" s="132"/>
      <c r="H2149" s="132"/>
      <c r="I2149" s="132"/>
      <c r="J2149" s="132"/>
      <c r="K2149" s="132"/>
      <c r="L2149" s="132"/>
      <c r="M2149" s="132"/>
      <c r="N2149" s="132"/>
      <c r="O2149" s="132"/>
      <c r="P2149" s="132"/>
      <c r="Q2149" s="132"/>
      <c r="R2149" s="132"/>
      <c r="S2149" s="132"/>
      <c r="T2149" s="132"/>
      <c r="U2149" s="132"/>
      <c r="V2149" s="132"/>
      <c r="W2149" s="132"/>
      <c r="X2149" s="132"/>
    </row>
    <row r="2150" spans="1:24" x14ac:dyDescent="0.2">
      <c r="A2150" s="132"/>
      <c r="B2150" s="133"/>
      <c r="C2150" s="76"/>
      <c r="D2150" s="132"/>
      <c r="E2150" s="132"/>
      <c r="F2150" s="132"/>
      <c r="G2150" s="132"/>
      <c r="H2150" s="132"/>
      <c r="I2150" s="132"/>
      <c r="J2150" s="132"/>
      <c r="K2150" s="132"/>
      <c r="L2150" s="132"/>
      <c r="M2150" s="132"/>
      <c r="N2150" s="132"/>
      <c r="O2150" s="132"/>
      <c r="P2150" s="132"/>
      <c r="Q2150" s="132"/>
      <c r="R2150" s="132"/>
      <c r="S2150" s="132"/>
      <c r="T2150" s="132"/>
      <c r="U2150" s="132"/>
      <c r="V2150" s="132"/>
      <c r="W2150" s="132"/>
      <c r="X2150" s="132"/>
    </row>
    <row r="2151" spans="1:24" x14ac:dyDescent="0.2">
      <c r="A2151" s="132"/>
      <c r="B2151" s="133"/>
      <c r="C2151" s="76"/>
      <c r="D2151" s="132"/>
      <c r="E2151" s="132"/>
      <c r="F2151" s="132"/>
      <c r="G2151" s="132"/>
      <c r="H2151" s="132"/>
      <c r="I2151" s="132"/>
      <c r="J2151" s="132"/>
      <c r="K2151" s="132"/>
      <c r="L2151" s="132"/>
      <c r="M2151" s="132"/>
      <c r="N2151" s="132"/>
      <c r="O2151" s="132"/>
      <c r="P2151" s="132"/>
      <c r="Q2151" s="132"/>
      <c r="R2151" s="132"/>
      <c r="S2151" s="132"/>
      <c r="T2151" s="132"/>
      <c r="U2151" s="132"/>
      <c r="V2151" s="132"/>
      <c r="W2151" s="132"/>
      <c r="X2151" s="132"/>
    </row>
    <row r="2152" spans="1:24" x14ac:dyDescent="0.2">
      <c r="A2152" s="132"/>
      <c r="B2152" s="133"/>
      <c r="C2152" s="76"/>
      <c r="D2152" s="132"/>
      <c r="E2152" s="132"/>
      <c r="F2152" s="132"/>
      <c r="G2152" s="132"/>
      <c r="H2152" s="132"/>
      <c r="I2152" s="132"/>
      <c r="J2152" s="132"/>
      <c r="K2152" s="132"/>
      <c r="L2152" s="132"/>
      <c r="M2152" s="132"/>
      <c r="N2152" s="132"/>
      <c r="O2152" s="132"/>
      <c r="P2152" s="132"/>
      <c r="Q2152" s="132"/>
      <c r="R2152" s="132"/>
      <c r="S2152" s="132"/>
      <c r="T2152" s="132"/>
      <c r="U2152" s="132"/>
      <c r="V2152" s="132"/>
      <c r="W2152" s="132"/>
      <c r="X2152" s="132"/>
    </row>
    <row r="2153" spans="1:24" x14ac:dyDescent="0.2">
      <c r="A2153" s="132"/>
      <c r="B2153" s="133"/>
      <c r="C2153" s="76"/>
      <c r="D2153" s="132"/>
      <c r="E2153" s="132"/>
      <c r="F2153" s="132"/>
      <c r="G2153" s="132"/>
      <c r="H2153" s="132"/>
      <c r="I2153" s="132"/>
      <c r="J2153" s="132"/>
      <c r="K2153" s="132"/>
      <c r="L2153" s="132"/>
      <c r="M2153" s="132"/>
      <c r="N2153" s="132"/>
      <c r="O2153" s="132"/>
      <c r="P2153" s="132"/>
      <c r="Q2153" s="132"/>
      <c r="R2153" s="132"/>
      <c r="S2153" s="132"/>
      <c r="T2153" s="132"/>
      <c r="U2153" s="132"/>
      <c r="V2153" s="132"/>
      <c r="W2153" s="132"/>
      <c r="X2153" s="132"/>
    </row>
    <row r="2154" spans="1:24" x14ac:dyDescent="0.2">
      <c r="A2154" s="132"/>
      <c r="B2154" s="133"/>
      <c r="C2154" s="76"/>
      <c r="D2154" s="132"/>
      <c r="E2154" s="132"/>
      <c r="F2154" s="132"/>
      <c r="G2154" s="132"/>
      <c r="H2154" s="132"/>
      <c r="I2154" s="132"/>
      <c r="J2154" s="132"/>
      <c r="K2154" s="132"/>
      <c r="L2154" s="132"/>
      <c r="M2154" s="132"/>
      <c r="N2154" s="132"/>
      <c r="O2154" s="132"/>
      <c r="P2154" s="132"/>
      <c r="Q2154" s="132"/>
      <c r="R2154" s="132"/>
      <c r="S2154" s="132"/>
      <c r="T2154" s="132"/>
      <c r="U2154" s="132"/>
      <c r="V2154" s="132"/>
      <c r="W2154" s="132"/>
      <c r="X2154" s="132"/>
    </row>
    <row r="2155" spans="1:24" x14ac:dyDescent="0.2">
      <c r="A2155" s="132"/>
      <c r="B2155" s="133"/>
      <c r="C2155" s="76"/>
      <c r="D2155" s="132"/>
      <c r="E2155" s="132"/>
      <c r="F2155" s="132"/>
      <c r="G2155" s="132"/>
      <c r="H2155" s="132"/>
      <c r="I2155" s="132"/>
      <c r="J2155" s="132"/>
      <c r="K2155" s="132"/>
      <c r="L2155" s="132"/>
      <c r="M2155" s="132"/>
      <c r="N2155" s="132"/>
      <c r="O2155" s="132"/>
      <c r="P2155" s="132"/>
      <c r="Q2155" s="132"/>
      <c r="R2155" s="132"/>
      <c r="S2155" s="132"/>
      <c r="T2155" s="132"/>
      <c r="U2155" s="132"/>
      <c r="V2155" s="132"/>
      <c r="W2155" s="132"/>
      <c r="X2155" s="132"/>
    </row>
    <row r="2156" spans="1:24" x14ac:dyDescent="0.2">
      <c r="A2156" s="132"/>
      <c r="B2156" s="133"/>
      <c r="C2156" s="76"/>
      <c r="D2156" s="132"/>
      <c r="E2156" s="132"/>
      <c r="F2156" s="132"/>
      <c r="G2156" s="132"/>
      <c r="H2156" s="132"/>
      <c r="I2156" s="132"/>
      <c r="J2156" s="132"/>
      <c r="K2156" s="132"/>
      <c r="L2156" s="132"/>
      <c r="M2156" s="132"/>
      <c r="N2156" s="132"/>
      <c r="O2156" s="132"/>
      <c r="P2156" s="132"/>
      <c r="Q2156" s="132"/>
      <c r="R2156" s="132"/>
      <c r="S2156" s="132"/>
      <c r="T2156" s="132"/>
      <c r="U2156" s="132"/>
      <c r="V2156" s="132"/>
      <c r="W2156" s="132"/>
      <c r="X2156" s="132"/>
    </row>
    <row r="2157" spans="1:24" x14ac:dyDescent="0.2">
      <c r="A2157" s="132"/>
      <c r="B2157" s="133"/>
      <c r="C2157" s="76"/>
      <c r="D2157" s="132"/>
      <c r="E2157" s="132"/>
      <c r="F2157" s="132"/>
      <c r="G2157" s="132"/>
      <c r="H2157" s="132"/>
      <c r="I2157" s="132"/>
      <c r="J2157" s="132"/>
      <c r="K2157" s="132"/>
      <c r="L2157" s="132"/>
      <c r="M2157" s="132"/>
      <c r="N2157" s="132"/>
      <c r="O2157" s="132"/>
      <c r="P2157" s="132"/>
      <c r="Q2157" s="132"/>
      <c r="R2157" s="132"/>
      <c r="S2157" s="132"/>
      <c r="T2157" s="132"/>
      <c r="U2157" s="132"/>
      <c r="V2157" s="132"/>
      <c r="W2157" s="132"/>
      <c r="X2157" s="132"/>
    </row>
    <row r="2158" spans="1:24" x14ac:dyDescent="0.2">
      <c r="A2158" s="132"/>
      <c r="B2158" s="133"/>
      <c r="C2158" s="76"/>
      <c r="D2158" s="132"/>
      <c r="E2158" s="132"/>
      <c r="F2158" s="132"/>
      <c r="G2158" s="132"/>
      <c r="H2158" s="132"/>
      <c r="I2158" s="132"/>
      <c r="J2158" s="132"/>
      <c r="K2158" s="132"/>
      <c r="L2158" s="132"/>
      <c r="M2158" s="132"/>
      <c r="N2158" s="132"/>
      <c r="O2158" s="132"/>
      <c r="P2158" s="132"/>
      <c r="Q2158" s="132"/>
      <c r="R2158" s="132"/>
      <c r="S2158" s="132"/>
      <c r="T2158" s="132"/>
      <c r="U2158" s="132"/>
      <c r="V2158" s="132"/>
      <c r="W2158" s="132"/>
      <c r="X2158" s="132"/>
    </row>
    <row r="2159" spans="1:24" x14ac:dyDescent="0.2">
      <c r="A2159" s="132"/>
      <c r="B2159" s="133"/>
      <c r="C2159" s="76"/>
      <c r="D2159" s="132"/>
      <c r="E2159" s="132"/>
      <c r="F2159" s="132"/>
      <c r="G2159" s="132"/>
      <c r="H2159" s="132"/>
      <c r="I2159" s="132"/>
      <c r="J2159" s="132"/>
      <c r="K2159" s="132"/>
      <c r="L2159" s="132"/>
      <c r="M2159" s="132"/>
      <c r="N2159" s="132"/>
      <c r="O2159" s="132"/>
      <c r="P2159" s="132"/>
      <c r="Q2159" s="132"/>
      <c r="R2159" s="132"/>
      <c r="S2159" s="132"/>
      <c r="T2159" s="132"/>
      <c r="U2159" s="132"/>
      <c r="V2159" s="132"/>
      <c r="W2159" s="132"/>
      <c r="X2159" s="132"/>
    </row>
    <row r="2160" spans="1:24" x14ac:dyDescent="0.2">
      <c r="A2160" s="132"/>
      <c r="B2160" s="133"/>
      <c r="C2160" s="76"/>
      <c r="D2160" s="132"/>
      <c r="E2160" s="132"/>
      <c r="F2160" s="132"/>
      <c r="G2160" s="132"/>
      <c r="H2160" s="132"/>
      <c r="I2160" s="132"/>
      <c r="J2160" s="132"/>
      <c r="K2160" s="132"/>
      <c r="L2160" s="132"/>
      <c r="M2160" s="132"/>
      <c r="N2160" s="132"/>
      <c r="O2160" s="132"/>
      <c r="P2160" s="132"/>
      <c r="Q2160" s="132"/>
      <c r="R2160" s="132"/>
      <c r="S2160" s="132"/>
      <c r="T2160" s="132"/>
      <c r="U2160" s="132"/>
      <c r="V2160" s="132"/>
      <c r="W2160" s="132"/>
      <c r="X2160" s="132"/>
    </row>
    <row r="2161" spans="1:24" x14ac:dyDescent="0.2">
      <c r="A2161" s="132"/>
      <c r="B2161" s="133"/>
      <c r="C2161" s="76"/>
      <c r="D2161" s="132"/>
      <c r="E2161" s="132"/>
      <c r="F2161" s="132"/>
      <c r="G2161" s="132"/>
      <c r="H2161" s="132"/>
      <c r="I2161" s="132"/>
      <c r="J2161" s="132"/>
      <c r="K2161" s="132"/>
      <c r="L2161" s="132"/>
      <c r="M2161" s="132"/>
      <c r="N2161" s="132"/>
      <c r="O2161" s="132"/>
      <c r="P2161" s="132"/>
      <c r="Q2161" s="132"/>
      <c r="R2161" s="132"/>
      <c r="S2161" s="132"/>
      <c r="T2161" s="132"/>
      <c r="U2161" s="132"/>
      <c r="V2161" s="132"/>
      <c r="W2161" s="132"/>
      <c r="X2161" s="132"/>
    </row>
    <row r="2162" spans="1:24" x14ac:dyDescent="0.2">
      <c r="A2162" s="132"/>
      <c r="B2162" s="133"/>
      <c r="C2162" s="76"/>
      <c r="D2162" s="132"/>
      <c r="E2162" s="132"/>
      <c r="F2162" s="132"/>
      <c r="G2162" s="132"/>
      <c r="H2162" s="132"/>
      <c r="I2162" s="132"/>
      <c r="J2162" s="132"/>
      <c r="K2162" s="132"/>
      <c r="L2162" s="132"/>
      <c r="M2162" s="132"/>
      <c r="N2162" s="132"/>
      <c r="O2162" s="132"/>
      <c r="P2162" s="132"/>
      <c r="Q2162" s="132"/>
      <c r="R2162" s="132"/>
      <c r="S2162" s="132"/>
      <c r="T2162" s="132"/>
      <c r="U2162" s="132"/>
      <c r="V2162" s="132"/>
      <c r="W2162" s="132"/>
      <c r="X2162" s="132"/>
    </row>
    <row r="2163" spans="1:24" x14ac:dyDescent="0.2">
      <c r="A2163" s="132"/>
      <c r="B2163" s="133"/>
      <c r="C2163" s="76"/>
      <c r="D2163" s="132"/>
      <c r="E2163" s="132"/>
      <c r="F2163" s="132"/>
      <c r="G2163" s="132"/>
      <c r="H2163" s="132"/>
      <c r="I2163" s="132"/>
      <c r="J2163" s="132"/>
      <c r="K2163" s="132"/>
      <c r="L2163" s="132"/>
      <c r="M2163" s="132"/>
      <c r="N2163" s="132"/>
      <c r="O2163" s="132"/>
      <c r="P2163" s="132"/>
      <c r="Q2163" s="132"/>
      <c r="R2163" s="132"/>
      <c r="S2163" s="132"/>
      <c r="T2163" s="132"/>
      <c r="U2163" s="132"/>
      <c r="V2163" s="132"/>
      <c r="W2163" s="132"/>
      <c r="X2163" s="132"/>
    </row>
    <row r="2164" spans="1:24" x14ac:dyDescent="0.2">
      <c r="A2164" s="132"/>
      <c r="B2164" s="133"/>
      <c r="C2164" s="76"/>
      <c r="D2164" s="132"/>
      <c r="E2164" s="132"/>
      <c r="F2164" s="132"/>
      <c r="G2164" s="132"/>
      <c r="H2164" s="132"/>
      <c r="I2164" s="132"/>
      <c r="J2164" s="132"/>
      <c r="K2164" s="132"/>
      <c r="L2164" s="132"/>
      <c r="M2164" s="132"/>
      <c r="N2164" s="132"/>
      <c r="O2164" s="132"/>
      <c r="P2164" s="132"/>
      <c r="Q2164" s="132"/>
      <c r="R2164" s="132"/>
      <c r="S2164" s="132"/>
      <c r="T2164" s="132"/>
      <c r="U2164" s="132"/>
      <c r="V2164" s="132"/>
      <c r="W2164" s="132"/>
      <c r="X2164" s="132"/>
    </row>
    <row r="2165" spans="1:24" x14ac:dyDescent="0.2">
      <c r="A2165" s="132"/>
      <c r="B2165" s="133"/>
      <c r="C2165" s="76"/>
      <c r="D2165" s="132"/>
      <c r="E2165" s="132"/>
      <c r="F2165" s="132"/>
      <c r="G2165" s="132"/>
      <c r="H2165" s="132"/>
      <c r="I2165" s="132"/>
      <c r="J2165" s="132"/>
      <c r="K2165" s="132"/>
      <c r="L2165" s="132"/>
      <c r="M2165" s="132"/>
      <c r="N2165" s="132"/>
      <c r="O2165" s="132"/>
      <c r="P2165" s="132"/>
      <c r="Q2165" s="132"/>
      <c r="R2165" s="132"/>
      <c r="S2165" s="132"/>
      <c r="T2165" s="132"/>
      <c r="U2165" s="132"/>
      <c r="V2165" s="132"/>
      <c r="W2165" s="132"/>
      <c r="X2165" s="132"/>
    </row>
    <row r="2166" spans="1:24" x14ac:dyDescent="0.2">
      <c r="A2166" s="132"/>
      <c r="B2166" s="133"/>
      <c r="C2166" s="76"/>
      <c r="D2166" s="132"/>
      <c r="E2166" s="132"/>
      <c r="F2166" s="132"/>
      <c r="G2166" s="132"/>
      <c r="H2166" s="132"/>
      <c r="I2166" s="132"/>
      <c r="J2166" s="132"/>
      <c r="K2166" s="132"/>
      <c r="L2166" s="132"/>
      <c r="M2166" s="132"/>
      <c r="N2166" s="132"/>
      <c r="O2166" s="132"/>
      <c r="P2166" s="132"/>
      <c r="Q2166" s="132"/>
      <c r="R2166" s="132"/>
      <c r="S2166" s="132"/>
      <c r="T2166" s="132"/>
      <c r="U2166" s="132"/>
      <c r="V2166" s="132"/>
      <c r="W2166" s="132"/>
      <c r="X2166" s="132"/>
    </row>
    <row r="2167" spans="1:24" x14ac:dyDescent="0.2">
      <c r="A2167" s="132"/>
      <c r="B2167" s="133"/>
      <c r="C2167" s="76"/>
      <c r="D2167" s="132"/>
      <c r="E2167" s="132"/>
      <c r="F2167" s="132"/>
      <c r="G2167" s="132"/>
      <c r="H2167" s="132"/>
      <c r="I2167" s="132"/>
      <c r="J2167" s="132"/>
      <c r="K2167" s="132"/>
      <c r="L2167" s="132"/>
      <c r="M2167" s="132"/>
      <c r="N2167" s="132"/>
      <c r="O2167" s="132"/>
      <c r="P2167" s="132"/>
      <c r="Q2167" s="132"/>
      <c r="R2167" s="132"/>
      <c r="S2167" s="132"/>
      <c r="T2167" s="132"/>
      <c r="U2167" s="132"/>
      <c r="V2167" s="132"/>
      <c r="W2167" s="132"/>
      <c r="X2167" s="132"/>
    </row>
    <row r="2168" spans="1:24" x14ac:dyDescent="0.2">
      <c r="A2168" s="132"/>
      <c r="B2168" s="133"/>
      <c r="C2168" s="76"/>
      <c r="D2168" s="132"/>
      <c r="E2168" s="132"/>
      <c r="F2168" s="132"/>
      <c r="G2168" s="132"/>
      <c r="H2168" s="132"/>
      <c r="I2168" s="132"/>
      <c r="J2168" s="132"/>
      <c r="K2168" s="132"/>
      <c r="L2168" s="132"/>
      <c r="M2168" s="132"/>
      <c r="N2168" s="132"/>
      <c r="O2168" s="132"/>
      <c r="P2168" s="132"/>
      <c r="Q2168" s="132"/>
      <c r="R2168" s="132"/>
      <c r="S2168" s="132"/>
      <c r="T2168" s="132"/>
      <c r="U2168" s="132"/>
      <c r="V2168" s="132"/>
      <c r="W2168" s="132"/>
      <c r="X2168" s="132"/>
    </row>
    <row r="2169" spans="1:24" x14ac:dyDescent="0.2">
      <c r="A2169" s="132"/>
      <c r="B2169" s="133"/>
      <c r="C2169" s="76"/>
      <c r="D2169" s="132"/>
      <c r="E2169" s="132"/>
      <c r="F2169" s="132"/>
      <c r="G2169" s="132"/>
      <c r="H2169" s="132"/>
      <c r="I2169" s="132"/>
      <c r="J2169" s="132"/>
      <c r="K2169" s="132"/>
      <c r="L2169" s="132"/>
      <c r="M2169" s="132"/>
      <c r="N2169" s="132"/>
      <c r="O2169" s="132"/>
      <c r="P2169" s="132"/>
      <c r="Q2169" s="132"/>
      <c r="R2169" s="132"/>
      <c r="S2169" s="132"/>
      <c r="T2169" s="132"/>
      <c r="U2169" s="132"/>
      <c r="V2169" s="132"/>
      <c r="W2169" s="132"/>
      <c r="X2169" s="132"/>
    </row>
    <row r="2170" spans="1:24" x14ac:dyDescent="0.2">
      <c r="A2170" s="132"/>
      <c r="B2170" s="133"/>
      <c r="C2170" s="76"/>
      <c r="D2170" s="132"/>
      <c r="E2170" s="132"/>
      <c r="F2170" s="132"/>
      <c r="G2170" s="132"/>
      <c r="H2170" s="132"/>
      <c r="I2170" s="132"/>
      <c r="J2170" s="132"/>
      <c r="K2170" s="132"/>
      <c r="L2170" s="132"/>
      <c r="M2170" s="132"/>
      <c r="N2170" s="132"/>
      <c r="O2170" s="132"/>
      <c r="P2170" s="132"/>
      <c r="Q2170" s="132"/>
      <c r="R2170" s="132"/>
      <c r="S2170" s="132"/>
      <c r="T2170" s="132"/>
      <c r="U2170" s="132"/>
      <c r="V2170" s="132"/>
      <c r="W2170" s="132"/>
      <c r="X2170" s="132"/>
    </row>
    <row r="2171" spans="1:24" x14ac:dyDescent="0.2">
      <c r="A2171" s="132"/>
      <c r="B2171" s="133"/>
      <c r="C2171" s="76"/>
      <c r="D2171" s="132"/>
      <c r="E2171" s="132"/>
      <c r="F2171" s="132"/>
      <c r="G2171" s="132"/>
      <c r="H2171" s="132"/>
      <c r="I2171" s="132"/>
      <c r="J2171" s="132"/>
      <c r="K2171" s="132"/>
      <c r="L2171" s="132"/>
      <c r="M2171" s="132"/>
      <c r="N2171" s="132"/>
      <c r="O2171" s="132"/>
      <c r="P2171" s="132"/>
      <c r="Q2171" s="132"/>
      <c r="R2171" s="132"/>
      <c r="S2171" s="132"/>
      <c r="T2171" s="132"/>
      <c r="U2171" s="132"/>
      <c r="V2171" s="132"/>
      <c r="W2171" s="132"/>
      <c r="X2171" s="132"/>
    </row>
    <row r="2172" spans="1:24" x14ac:dyDescent="0.2">
      <c r="A2172" s="132"/>
      <c r="B2172" s="133"/>
      <c r="C2172" s="76"/>
      <c r="D2172" s="132"/>
      <c r="E2172" s="132"/>
      <c r="F2172" s="132"/>
      <c r="G2172" s="132"/>
      <c r="H2172" s="132"/>
      <c r="I2172" s="132"/>
      <c r="J2172" s="132"/>
      <c r="K2172" s="132"/>
      <c r="L2172" s="132"/>
      <c r="M2172" s="132"/>
      <c r="N2172" s="132"/>
      <c r="O2172" s="132"/>
      <c r="P2172" s="132"/>
      <c r="Q2172" s="132"/>
      <c r="R2172" s="132"/>
      <c r="S2172" s="132"/>
      <c r="T2172" s="132"/>
      <c r="U2172" s="132"/>
      <c r="V2172" s="132"/>
      <c r="W2172" s="132"/>
      <c r="X2172" s="132"/>
    </row>
    <row r="2173" spans="1:24" x14ac:dyDescent="0.2">
      <c r="A2173" s="132"/>
      <c r="B2173" s="133"/>
      <c r="C2173" s="76"/>
      <c r="D2173" s="132"/>
      <c r="E2173" s="132"/>
      <c r="F2173" s="132"/>
      <c r="G2173" s="132"/>
      <c r="H2173" s="132"/>
      <c r="I2173" s="132"/>
      <c r="J2173" s="132"/>
      <c r="K2173" s="132"/>
      <c r="L2173" s="132"/>
      <c r="M2173" s="132"/>
      <c r="N2173" s="132"/>
      <c r="O2173" s="132"/>
      <c r="P2173" s="132"/>
      <c r="Q2173" s="132"/>
      <c r="R2173" s="132"/>
      <c r="S2173" s="132"/>
      <c r="T2173" s="132"/>
      <c r="U2173" s="132"/>
      <c r="V2173" s="132"/>
      <c r="W2173" s="132"/>
      <c r="X2173" s="132"/>
    </row>
    <row r="2174" spans="1:24" x14ac:dyDescent="0.2">
      <c r="A2174" s="132"/>
      <c r="B2174" s="133"/>
      <c r="C2174" s="76"/>
      <c r="D2174" s="132"/>
      <c r="E2174" s="132"/>
      <c r="F2174" s="132"/>
      <c r="G2174" s="132"/>
      <c r="H2174" s="132"/>
      <c r="I2174" s="132"/>
      <c r="J2174" s="132"/>
      <c r="K2174" s="132"/>
      <c r="L2174" s="132"/>
      <c r="M2174" s="132"/>
      <c r="N2174" s="132"/>
      <c r="O2174" s="132"/>
      <c r="P2174" s="132"/>
      <c r="Q2174" s="132"/>
      <c r="R2174" s="132"/>
      <c r="S2174" s="132"/>
      <c r="T2174" s="132"/>
      <c r="U2174" s="132"/>
      <c r="V2174" s="132"/>
      <c r="W2174" s="132"/>
      <c r="X2174" s="132"/>
    </row>
    <row r="2175" spans="1:24" x14ac:dyDescent="0.2">
      <c r="A2175" s="132"/>
      <c r="B2175" s="133"/>
      <c r="C2175" s="76"/>
      <c r="D2175" s="132"/>
      <c r="E2175" s="132"/>
      <c r="F2175" s="132"/>
      <c r="G2175" s="132"/>
      <c r="H2175" s="132"/>
      <c r="I2175" s="132"/>
      <c r="J2175" s="132"/>
      <c r="K2175" s="132"/>
      <c r="L2175" s="132"/>
      <c r="M2175" s="132"/>
      <c r="N2175" s="132"/>
      <c r="O2175" s="132"/>
      <c r="P2175" s="132"/>
      <c r="Q2175" s="132"/>
      <c r="R2175" s="132"/>
      <c r="S2175" s="132"/>
      <c r="T2175" s="132"/>
      <c r="U2175" s="132"/>
      <c r="V2175" s="132"/>
      <c r="W2175" s="132"/>
      <c r="X2175" s="132"/>
    </row>
    <row r="2176" spans="1:24" x14ac:dyDescent="0.2">
      <c r="A2176" s="132"/>
      <c r="B2176" s="133"/>
      <c r="C2176" s="76"/>
      <c r="D2176" s="132"/>
      <c r="E2176" s="132"/>
      <c r="F2176" s="132"/>
      <c r="G2176" s="132"/>
      <c r="H2176" s="132"/>
      <c r="I2176" s="132"/>
      <c r="J2176" s="132"/>
      <c r="K2176" s="132"/>
      <c r="L2176" s="132"/>
      <c r="M2176" s="132"/>
      <c r="N2176" s="132"/>
      <c r="O2176" s="132"/>
      <c r="P2176" s="132"/>
      <c r="Q2176" s="132"/>
      <c r="R2176" s="132"/>
      <c r="S2176" s="132"/>
      <c r="T2176" s="132"/>
      <c r="U2176" s="132"/>
      <c r="V2176" s="132"/>
      <c r="W2176" s="132"/>
      <c r="X2176" s="132"/>
    </row>
    <row r="2177" spans="1:24" x14ac:dyDescent="0.2">
      <c r="A2177" s="132"/>
      <c r="B2177" s="133"/>
      <c r="C2177" s="76"/>
      <c r="D2177" s="132"/>
      <c r="E2177" s="132"/>
      <c r="F2177" s="132"/>
      <c r="G2177" s="132"/>
      <c r="H2177" s="132"/>
      <c r="I2177" s="132"/>
      <c r="J2177" s="132"/>
      <c r="K2177" s="132"/>
      <c r="L2177" s="132"/>
      <c r="M2177" s="132"/>
      <c r="N2177" s="132"/>
      <c r="O2177" s="132"/>
      <c r="P2177" s="132"/>
      <c r="Q2177" s="132"/>
      <c r="R2177" s="132"/>
      <c r="S2177" s="132"/>
      <c r="T2177" s="132"/>
      <c r="U2177" s="132"/>
      <c r="V2177" s="132"/>
      <c r="W2177" s="132"/>
      <c r="X2177" s="132"/>
    </row>
    <row r="2178" spans="1:24" x14ac:dyDescent="0.2">
      <c r="A2178" s="132"/>
      <c r="B2178" s="133"/>
      <c r="C2178" s="76"/>
      <c r="D2178" s="132"/>
      <c r="E2178" s="132"/>
      <c r="F2178" s="132"/>
      <c r="G2178" s="132"/>
      <c r="H2178" s="132"/>
      <c r="I2178" s="132"/>
      <c r="J2178" s="132"/>
      <c r="K2178" s="132"/>
      <c r="L2178" s="132"/>
      <c r="M2178" s="132"/>
      <c r="N2178" s="132"/>
      <c r="O2178" s="132"/>
      <c r="P2178" s="132"/>
      <c r="Q2178" s="132"/>
      <c r="R2178" s="132"/>
      <c r="S2178" s="132"/>
      <c r="T2178" s="132"/>
      <c r="U2178" s="132"/>
      <c r="V2178" s="132"/>
      <c r="W2178" s="132"/>
      <c r="X2178" s="132"/>
    </row>
    <row r="2179" spans="1:24" x14ac:dyDescent="0.2">
      <c r="A2179" s="132"/>
      <c r="B2179" s="133"/>
      <c r="C2179" s="76"/>
      <c r="D2179" s="132"/>
      <c r="E2179" s="132"/>
      <c r="F2179" s="132"/>
      <c r="G2179" s="132"/>
      <c r="H2179" s="132"/>
      <c r="I2179" s="132"/>
      <c r="J2179" s="132"/>
      <c r="K2179" s="132"/>
      <c r="L2179" s="132"/>
      <c r="M2179" s="132"/>
      <c r="N2179" s="132"/>
      <c r="O2179" s="132"/>
      <c r="P2179" s="132"/>
      <c r="Q2179" s="132"/>
      <c r="R2179" s="132"/>
      <c r="S2179" s="132"/>
      <c r="T2179" s="132"/>
      <c r="U2179" s="132"/>
      <c r="V2179" s="132"/>
      <c r="W2179" s="132"/>
      <c r="X2179" s="132"/>
    </row>
    <row r="2180" spans="1:24" x14ac:dyDescent="0.2">
      <c r="A2180" s="132"/>
      <c r="B2180" s="133"/>
      <c r="C2180" s="76"/>
      <c r="D2180" s="132"/>
      <c r="E2180" s="132"/>
      <c r="F2180" s="132"/>
      <c r="G2180" s="132"/>
      <c r="H2180" s="132"/>
      <c r="I2180" s="132"/>
      <c r="J2180" s="132"/>
      <c r="K2180" s="132"/>
      <c r="L2180" s="132"/>
      <c r="M2180" s="132"/>
      <c r="N2180" s="132"/>
      <c r="O2180" s="132"/>
      <c r="P2180" s="132"/>
      <c r="Q2180" s="132"/>
      <c r="R2180" s="132"/>
      <c r="S2180" s="132"/>
      <c r="T2180" s="132"/>
      <c r="U2180" s="132"/>
      <c r="V2180" s="132"/>
      <c r="W2180" s="132"/>
      <c r="X2180" s="132"/>
    </row>
    <row r="2181" spans="1:24" x14ac:dyDescent="0.2">
      <c r="A2181" s="132"/>
      <c r="B2181" s="133"/>
      <c r="C2181" s="76"/>
      <c r="D2181" s="132"/>
      <c r="E2181" s="132"/>
      <c r="F2181" s="132"/>
      <c r="G2181" s="132"/>
      <c r="H2181" s="132"/>
      <c r="I2181" s="132"/>
      <c r="J2181" s="132"/>
      <c r="K2181" s="132"/>
      <c r="L2181" s="132"/>
      <c r="M2181" s="132"/>
      <c r="N2181" s="132"/>
      <c r="O2181" s="132"/>
      <c r="P2181" s="132"/>
      <c r="Q2181" s="132"/>
      <c r="R2181" s="132"/>
      <c r="S2181" s="132"/>
      <c r="T2181" s="132"/>
      <c r="U2181" s="132"/>
      <c r="V2181" s="132"/>
      <c r="W2181" s="132"/>
      <c r="X2181" s="132"/>
    </row>
    <row r="2182" spans="1:24" x14ac:dyDescent="0.2">
      <c r="A2182" s="132"/>
      <c r="B2182" s="133"/>
      <c r="C2182" s="76"/>
      <c r="D2182" s="132"/>
      <c r="E2182" s="132"/>
      <c r="F2182" s="132"/>
      <c r="G2182" s="132"/>
      <c r="H2182" s="132"/>
      <c r="I2182" s="132"/>
      <c r="J2182" s="132"/>
      <c r="K2182" s="132"/>
      <c r="L2182" s="132"/>
      <c r="M2182" s="132"/>
      <c r="N2182" s="132"/>
      <c r="O2182" s="132"/>
      <c r="P2182" s="132"/>
      <c r="Q2182" s="132"/>
      <c r="R2182" s="132"/>
      <c r="S2182" s="132"/>
      <c r="T2182" s="132"/>
      <c r="U2182" s="132"/>
      <c r="V2182" s="132"/>
      <c r="W2182" s="132"/>
      <c r="X2182" s="132"/>
    </row>
    <row r="2183" spans="1:24" x14ac:dyDescent="0.2">
      <c r="A2183" s="132"/>
      <c r="B2183" s="133"/>
      <c r="C2183" s="76"/>
      <c r="D2183" s="132"/>
      <c r="E2183" s="132"/>
      <c r="F2183" s="132"/>
      <c r="G2183" s="132"/>
      <c r="H2183" s="132"/>
      <c r="I2183" s="132"/>
      <c r="J2183" s="132"/>
      <c r="K2183" s="132"/>
      <c r="L2183" s="132"/>
      <c r="M2183" s="132"/>
      <c r="N2183" s="132"/>
      <c r="O2183" s="132"/>
      <c r="P2183" s="132"/>
      <c r="Q2183" s="132"/>
      <c r="R2183" s="132"/>
      <c r="S2183" s="132"/>
      <c r="T2183" s="132"/>
      <c r="U2183" s="132"/>
      <c r="V2183" s="132"/>
      <c r="W2183" s="132"/>
      <c r="X2183" s="132"/>
    </row>
    <row r="2184" spans="1:24" x14ac:dyDescent="0.2">
      <c r="A2184" s="132"/>
      <c r="B2184" s="133"/>
      <c r="C2184" s="76"/>
      <c r="D2184" s="132"/>
      <c r="E2184" s="132"/>
      <c r="F2184" s="132"/>
      <c r="G2184" s="132"/>
      <c r="H2184" s="132"/>
      <c r="I2184" s="132"/>
      <c r="J2184" s="132"/>
      <c r="K2184" s="132"/>
      <c r="L2184" s="132"/>
      <c r="M2184" s="132"/>
      <c r="N2184" s="132"/>
      <c r="O2184" s="132"/>
      <c r="P2184" s="132"/>
      <c r="Q2184" s="132"/>
      <c r="R2184" s="132"/>
      <c r="S2184" s="132"/>
      <c r="T2184" s="132"/>
      <c r="U2184" s="132"/>
      <c r="V2184" s="132"/>
      <c r="W2184" s="132"/>
      <c r="X2184" s="132"/>
    </row>
    <row r="2185" spans="1:24" x14ac:dyDescent="0.2">
      <c r="A2185" s="132"/>
      <c r="B2185" s="133"/>
      <c r="C2185" s="76"/>
      <c r="D2185" s="132"/>
      <c r="E2185" s="132"/>
      <c r="F2185" s="132"/>
      <c r="G2185" s="132"/>
      <c r="H2185" s="132"/>
      <c r="I2185" s="132"/>
      <c r="J2185" s="132"/>
      <c r="K2185" s="132"/>
      <c r="L2185" s="132"/>
      <c r="M2185" s="132"/>
      <c r="N2185" s="132"/>
      <c r="O2185" s="132"/>
      <c r="P2185" s="132"/>
      <c r="Q2185" s="132"/>
      <c r="R2185" s="132"/>
      <c r="S2185" s="132"/>
      <c r="T2185" s="132"/>
      <c r="U2185" s="132"/>
      <c r="V2185" s="132"/>
      <c r="W2185" s="132"/>
      <c r="X2185" s="132"/>
    </row>
    <row r="2186" spans="1:24" x14ac:dyDescent="0.2">
      <c r="A2186" s="132"/>
      <c r="B2186" s="133"/>
      <c r="C2186" s="76"/>
      <c r="D2186" s="132"/>
      <c r="E2186" s="132"/>
      <c r="F2186" s="132"/>
      <c r="G2186" s="132"/>
      <c r="H2186" s="132"/>
      <c r="I2186" s="132"/>
      <c r="J2186" s="132"/>
      <c r="K2186" s="132"/>
      <c r="L2186" s="132"/>
      <c r="M2186" s="132"/>
      <c r="N2186" s="132"/>
      <c r="O2186" s="132"/>
      <c r="P2186" s="132"/>
      <c r="Q2186" s="132"/>
      <c r="R2186" s="132"/>
      <c r="S2186" s="132"/>
      <c r="T2186" s="132"/>
      <c r="U2186" s="132"/>
      <c r="V2186" s="132"/>
      <c r="W2186" s="132"/>
      <c r="X2186" s="132"/>
    </row>
    <row r="2187" spans="1:24" x14ac:dyDescent="0.2">
      <c r="A2187" s="132"/>
      <c r="B2187" s="133"/>
      <c r="C2187" s="76"/>
      <c r="D2187" s="132"/>
      <c r="E2187" s="132"/>
      <c r="F2187" s="132"/>
      <c r="G2187" s="132"/>
      <c r="H2187" s="132"/>
      <c r="I2187" s="132"/>
      <c r="J2187" s="132"/>
      <c r="K2187" s="132"/>
      <c r="L2187" s="132"/>
      <c r="M2187" s="132"/>
      <c r="N2187" s="132"/>
      <c r="O2187" s="132"/>
      <c r="P2187" s="132"/>
      <c r="Q2187" s="132"/>
      <c r="R2187" s="132"/>
      <c r="S2187" s="132"/>
      <c r="T2187" s="132"/>
      <c r="U2187" s="132"/>
      <c r="V2187" s="132"/>
      <c r="W2187" s="132"/>
      <c r="X2187" s="132"/>
    </row>
    <row r="2188" spans="1:24" x14ac:dyDescent="0.2">
      <c r="A2188" s="132"/>
      <c r="B2188" s="133"/>
      <c r="C2188" s="76"/>
      <c r="D2188" s="132"/>
      <c r="E2188" s="132"/>
      <c r="F2188" s="132"/>
      <c r="G2188" s="132"/>
      <c r="H2188" s="132"/>
      <c r="I2188" s="132"/>
      <c r="J2188" s="132"/>
      <c r="K2188" s="132"/>
      <c r="L2188" s="132"/>
      <c r="M2188" s="132"/>
      <c r="N2188" s="132"/>
      <c r="O2188" s="132"/>
      <c r="P2188" s="132"/>
      <c r="Q2188" s="132"/>
      <c r="R2188" s="132"/>
      <c r="S2188" s="132"/>
      <c r="T2188" s="132"/>
      <c r="U2188" s="132"/>
      <c r="V2188" s="132"/>
      <c r="W2188" s="132"/>
      <c r="X2188" s="132"/>
    </row>
    <row r="2189" spans="1:24" x14ac:dyDescent="0.2">
      <c r="A2189" s="132"/>
      <c r="B2189" s="133"/>
      <c r="C2189" s="76"/>
      <c r="D2189" s="132"/>
      <c r="E2189" s="132"/>
      <c r="F2189" s="132"/>
      <c r="G2189" s="132"/>
      <c r="H2189" s="132"/>
      <c r="I2189" s="132"/>
      <c r="J2189" s="132"/>
      <c r="K2189" s="132"/>
      <c r="L2189" s="132"/>
      <c r="M2189" s="132"/>
      <c r="N2189" s="132"/>
      <c r="O2189" s="132"/>
      <c r="P2189" s="132"/>
      <c r="Q2189" s="132"/>
      <c r="R2189" s="132"/>
      <c r="S2189" s="132"/>
      <c r="T2189" s="132"/>
      <c r="U2189" s="132"/>
      <c r="V2189" s="132"/>
      <c r="W2189" s="132"/>
      <c r="X2189" s="132"/>
    </row>
    <row r="2190" spans="1:24" x14ac:dyDescent="0.2">
      <c r="A2190" s="132"/>
      <c r="B2190" s="133"/>
      <c r="C2190" s="76"/>
      <c r="D2190" s="132"/>
      <c r="E2190" s="132"/>
      <c r="F2190" s="132"/>
      <c r="G2190" s="132"/>
      <c r="H2190" s="132"/>
      <c r="I2190" s="132"/>
      <c r="J2190" s="132"/>
      <c r="K2190" s="132"/>
      <c r="L2190" s="132"/>
      <c r="M2190" s="132"/>
      <c r="N2190" s="132"/>
      <c r="O2190" s="132"/>
      <c r="P2190" s="132"/>
      <c r="Q2190" s="132"/>
      <c r="R2190" s="132"/>
      <c r="S2190" s="132"/>
      <c r="T2190" s="132"/>
      <c r="U2190" s="132"/>
      <c r="V2190" s="132"/>
      <c r="W2190" s="132"/>
      <c r="X2190" s="132"/>
    </row>
    <row r="2191" spans="1:24" x14ac:dyDescent="0.2">
      <c r="A2191" s="132"/>
      <c r="B2191" s="133"/>
      <c r="C2191" s="76"/>
      <c r="D2191" s="132"/>
      <c r="E2191" s="132"/>
      <c r="F2191" s="132"/>
      <c r="G2191" s="132"/>
      <c r="H2191" s="132"/>
      <c r="I2191" s="132"/>
      <c r="J2191" s="132"/>
      <c r="K2191" s="132"/>
      <c r="L2191" s="132"/>
      <c r="M2191" s="132"/>
      <c r="N2191" s="132"/>
      <c r="O2191" s="132"/>
      <c r="P2191" s="132"/>
      <c r="Q2191" s="132"/>
      <c r="R2191" s="132"/>
      <c r="S2191" s="132"/>
      <c r="T2191" s="132"/>
      <c r="U2191" s="132"/>
      <c r="V2191" s="132"/>
      <c r="W2191" s="132"/>
      <c r="X2191" s="132"/>
    </row>
    <row r="2192" spans="1:24" x14ac:dyDescent="0.2">
      <c r="A2192" s="132"/>
      <c r="B2192" s="133"/>
      <c r="C2192" s="76"/>
      <c r="D2192" s="132"/>
      <c r="E2192" s="132"/>
      <c r="F2192" s="132"/>
      <c r="G2192" s="132"/>
      <c r="H2192" s="132"/>
      <c r="I2192" s="132"/>
      <c r="J2192" s="132"/>
      <c r="K2192" s="132"/>
      <c r="L2192" s="132"/>
      <c r="M2192" s="132"/>
      <c r="N2192" s="132"/>
      <c r="O2192" s="132"/>
      <c r="P2192" s="132"/>
      <c r="Q2192" s="132"/>
      <c r="R2192" s="132"/>
      <c r="S2192" s="132"/>
      <c r="T2192" s="132"/>
      <c r="U2192" s="132"/>
      <c r="V2192" s="132"/>
      <c r="W2192" s="132"/>
      <c r="X2192" s="132"/>
    </row>
    <row r="2193" spans="1:24" x14ac:dyDescent="0.2">
      <c r="A2193" s="132"/>
      <c r="B2193" s="133"/>
      <c r="C2193" s="76"/>
      <c r="D2193" s="132"/>
      <c r="E2193" s="132"/>
      <c r="F2193" s="132"/>
      <c r="G2193" s="132"/>
      <c r="H2193" s="132"/>
      <c r="I2193" s="132"/>
      <c r="J2193" s="132"/>
      <c r="K2193" s="132"/>
      <c r="L2193" s="132"/>
      <c r="M2193" s="132"/>
      <c r="N2193" s="132"/>
      <c r="O2193" s="132"/>
      <c r="P2193" s="132"/>
      <c r="Q2193" s="132"/>
      <c r="R2193" s="132"/>
      <c r="S2193" s="132"/>
      <c r="T2193" s="132"/>
      <c r="U2193" s="132"/>
      <c r="V2193" s="132"/>
      <c r="W2193" s="132"/>
      <c r="X2193" s="132"/>
    </row>
    <row r="2194" spans="1:24" x14ac:dyDescent="0.2">
      <c r="A2194" s="132"/>
      <c r="B2194" s="133"/>
      <c r="C2194" s="76"/>
      <c r="D2194" s="132"/>
      <c r="E2194" s="132"/>
      <c r="F2194" s="132"/>
      <c r="G2194" s="132"/>
      <c r="H2194" s="132"/>
      <c r="I2194" s="132"/>
      <c r="J2194" s="132"/>
      <c r="K2194" s="132"/>
      <c r="L2194" s="132"/>
      <c r="M2194" s="132"/>
      <c r="N2194" s="132"/>
      <c r="O2194" s="132"/>
      <c r="P2194" s="132"/>
      <c r="Q2194" s="132"/>
      <c r="R2194" s="132"/>
      <c r="S2194" s="132"/>
      <c r="T2194" s="132"/>
      <c r="U2194" s="132"/>
      <c r="V2194" s="132"/>
      <c r="W2194" s="132"/>
      <c r="X2194" s="132"/>
    </row>
    <row r="2195" spans="1:24" x14ac:dyDescent="0.2">
      <c r="A2195" s="132"/>
      <c r="B2195" s="133"/>
      <c r="C2195" s="76"/>
      <c r="D2195" s="132"/>
      <c r="E2195" s="132"/>
      <c r="F2195" s="132"/>
      <c r="G2195" s="132"/>
      <c r="H2195" s="132"/>
      <c r="I2195" s="132"/>
      <c r="J2195" s="132"/>
      <c r="K2195" s="132"/>
      <c r="L2195" s="132"/>
      <c r="M2195" s="132"/>
      <c r="N2195" s="132"/>
      <c r="O2195" s="132"/>
      <c r="P2195" s="132"/>
      <c r="Q2195" s="132"/>
      <c r="R2195" s="132"/>
      <c r="S2195" s="132"/>
      <c r="T2195" s="132"/>
      <c r="U2195" s="132"/>
      <c r="V2195" s="132"/>
      <c r="W2195" s="132"/>
      <c r="X2195" s="132"/>
    </row>
    <row r="2196" spans="1:24" x14ac:dyDescent="0.2">
      <c r="A2196" s="132"/>
      <c r="B2196" s="133"/>
      <c r="C2196" s="76"/>
      <c r="D2196" s="132"/>
      <c r="E2196" s="132"/>
      <c r="F2196" s="132"/>
      <c r="G2196" s="132"/>
      <c r="H2196" s="132"/>
      <c r="I2196" s="132"/>
      <c r="J2196" s="132"/>
      <c r="K2196" s="132"/>
      <c r="L2196" s="132"/>
      <c r="M2196" s="132"/>
      <c r="N2196" s="132"/>
      <c r="O2196" s="132"/>
      <c r="P2196" s="132"/>
      <c r="Q2196" s="132"/>
      <c r="R2196" s="132"/>
      <c r="S2196" s="132"/>
      <c r="T2196" s="132"/>
      <c r="U2196" s="132"/>
      <c r="V2196" s="132"/>
      <c r="W2196" s="132"/>
      <c r="X2196" s="132"/>
    </row>
    <row r="2197" spans="1:24" x14ac:dyDescent="0.2">
      <c r="A2197" s="132"/>
      <c r="B2197" s="133"/>
      <c r="C2197" s="76"/>
      <c r="D2197" s="132"/>
      <c r="E2197" s="132"/>
      <c r="F2197" s="132"/>
      <c r="G2197" s="132"/>
      <c r="H2197" s="132"/>
      <c r="I2197" s="132"/>
      <c r="J2197" s="132"/>
      <c r="K2197" s="132"/>
      <c r="L2197" s="132"/>
      <c r="M2197" s="132"/>
      <c r="N2197" s="132"/>
      <c r="O2197" s="132"/>
      <c r="P2197" s="132"/>
      <c r="Q2197" s="132"/>
      <c r="R2197" s="132"/>
      <c r="S2197" s="132"/>
      <c r="T2197" s="132"/>
      <c r="U2197" s="132"/>
      <c r="V2197" s="132"/>
      <c r="W2197" s="132"/>
      <c r="X2197" s="132"/>
    </row>
    <row r="2198" spans="1:24" x14ac:dyDescent="0.2">
      <c r="A2198" s="132"/>
      <c r="B2198" s="133"/>
      <c r="C2198" s="76"/>
      <c r="D2198" s="132"/>
      <c r="E2198" s="132"/>
      <c r="F2198" s="132"/>
      <c r="G2198" s="132"/>
      <c r="H2198" s="132"/>
      <c r="I2198" s="132"/>
      <c r="J2198" s="132"/>
      <c r="K2198" s="132"/>
      <c r="L2198" s="132"/>
      <c r="M2198" s="132"/>
      <c r="N2198" s="132"/>
      <c r="O2198" s="132"/>
      <c r="P2198" s="132"/>
      <c r="Q2198" s="132"/>
      <c r="R2198" s="132"/>
      <c r="S2198" s="132"/>
      <c r="T2198" s="132"/>
      <c r="U2198" s="132"/>
      <c r="V2198" s="132"/>
      <c r="W2198" s="132"/>
      <c r="X2198" s="132"/>
    </row>
    <row r="2199" spans="1:24" x14ac:dyDescent="0.2">
      <c r="A2199" s="132"/>
      <c r="B2199" s="133"/>
      <c r="C2199" s="76"/>
      <c r="D2199" s="132"/>
      <c r="E2199" s="132"/>
      <c r="F2199" s="132"/>
      <c r="G2199" s="132"/>
      <c r="H2199" s="132"/>
      <c r="I2199" s="132"/>
      <c r="J2199" s="132"/>
      <c r="K2199" s="132"/>
      <c r="L2199" s="132"/>
      <c r="M2199" s="132"/>
      <c r="N2199" s="132"/>
      <c r="O2199" s="132"/>
      <c r="P2199" s="132"/>
      <c r="Q2199" s="132"/>
      <c r="R2199" s="132"/>
      <c r="S2199" s="132"/>
      <c r="T2199" s="132"/>
      <c r="U2199" s="132"/>
      <c r="V2199" s="132"/>
      <c r="W2199" s="132"/>
      <c r="X2199" s="132"/>
    </row>
    <row r="2200" spans="1:24" x14ac:dyDescent="0.2">
      <c r="A2200" s="132"/>
      <c r="B2200" s="133"/>
      <c r="C2200" s="76"/>
      <c r="D2200" s="132"/>
      <c r="E2200" s="132"/>
      <c r="F2200" s="132"/>
      <c r="G2200" s="132"/>
      <c r="H2200" s="132"/>
      <c r="I2200" s="132"/>
      <c r="J2200" s="132"/>
      <c r="K2200" s="132"/>
      <c r="L2200" s="132"/>
      <c r="M2200" s="132"/>
      <c r="N2200" s="132"/>
      <c r="O2200" s="132"/>
      <c r="P2200" s="132"/>
      <c r="Q2200" s="132"/>
      <c r="R2200" s="132"/>
      <c r="S2200" s="132"/>
      <c r="T2200" s="132"/>
      <c r="U2200" s="132"/>
      <c r="V2200" s="132"/>
      <c r="W2200" s="132"/>
      <c r="X2200" s="132"/>
    </row>
    <row r="2201" spans="1:24" x14ac:dyDescent="0.2">
      <c r="A2201" s="132"/>
      <c r="B2201" s="133"/>
      <c r="C2201" s="76"/>
      <c r="D2201" s="132"/>
      <c r="E2201" s="132"/>
      <c r="F2201" s="132"/>
      <c r="G2201" s="132"/>
      <c r="H2201" s="132"/>
      <c r="I2201" s="132"/>
      <c r="J2201" s="132"/>
      <c r="K2201" s="132"/>
      <c r="L2201" s="132"/>
      <c r="M2201" s="132"/>
      <c r="N2201" s="132"/>
      <c r="O2201" s="132"/>
      <c r="P2201" s="132"/>
      <c r="Q2201" s="132"/>
      <c r="R2201" s="132"/>
      <c r="S2201" s="132"/>
      <c r="T2201" s="132"/>
      <c r="U2201" s="132"/>
      <c r="V2201" s="132"/>
      <c r="W2201" s="132"/>
      <c r="X2201" s="132"/>
    </row>
    <row r="2202" spans="1:24" x14ac:dyDescent="0.2">
      <c r="A2202" s="132"/>
      <c r="B2202" s="133"/>
      <c r="C2202" s="76"/>
      <c r="D2202" s="132"/>
      <c r="E2202" s="132"/>
      <c r="F2202" s="132"/>
      <c r="G2202" s="132"/>
      <c r="H2202" s="132"/>
      <c r="I2202" s="132"/>
      <c r="J2202" s="132"/>
      <c r="K2202" s="132"/>
      <c r="L2202" s="132"/>
      <c r="M2202" s="132"/>
      <c r="N2202" s="132"/>
      <c r="O2202" s="132"/>
      <c r="P2202" s="132"/>
      <c r="Q2202" s="132"/>
      <c r="R2202" s="132"/>
      <c r="S2202" s="132"/>
      <c r="T2202" s="132"/>
      <c r="U2202" s="132"/>
      <c r="V2202" s="132"/>
      <c r="W2202" s="132"/>
      <c r="X2202" s="132"/>
    </row>
    <row r="2203" spans="1:24" x14ac:dyDescent="0.2">
      <c r="A2203" s="132"/>
      <c r="B2203" s="133"/>
      <c r="C2203" s="76"/>
      <c r="D2203" s="132"/>
      <c r="E2203" s="132"/>
      <c r="F2203" s="132"/>
      <c r="G2203" s="132"/>
      <c r="H2203" s="132"/>
      <c r="I2203" s="132"/>
      <c r="J2203" s="132"/>
      <c r="K2203" s="132"/>
      <c r="L2203" s="132"/>
      <c r="M2203" s="132"/>
      <c r="N2203" s="132"/>
      <c r="O2203" s="132"/>
      <c r="P2203" s="132"/>
      <c r="Q2203" s="132"/>
      <c r="R2203" s="132"/>
      <c r="S2203" s="132"/>
      <c r="T2203" s="132"/>
      <c r="U2203" s="132"/>
      <c r="V2203" s="132"/>
      <c r="W2203" s="132"/>
      <c r="X2203" s="132"/>
    </row>
    <row r="2204" spans="1:24" x14ac:dyDescent="0.2">
      <c r="A2204" s="132"/>
      <c r="B2204" s="133"/>
      <c r="C2204" s="76"/>
      <c r="D2204" s="132"/>
      <c r="E2204" s="132"/>
      <c r="F2204" s="132"/>
      <c r="G2204" s="132"/>
      <c r="H2204" s="132"/>
      <c r="I2204" s="132"/>
      <c r="J2204" s="132"/>
      <c r="K2204" s="132"/>
      <c r="L2204" s="132"/>
      <c r="M2204" s="132"/>
      <c r="N2204" s="132"/>
      <c r="O2204" s="132"/>
      <c r="P2204" s="132"/>
      <c r="Q2204" s="132"/>
      <c r="R2204" s="132"/>
      <c r="S2204" s="132"/>
      <c r="T2204" s="132"/>
      <c r="U2204" s="132"/>
      <c r="V2204" s="132"/>
      <c r="W2204" s="132"/>
      <c r="X2204" s="132"/>
    </row>
    <row r="2205" spans="1:24" x14ac:dyDescent="0.2">
      <c r="A2205" s="132"/>
      <c r="B2205" s="133"/>
      <c r="C2205" s="76"/>
      <c r="D2205" s="132"/>
      <c r="E2205" s="132"/>
      <c r="F2205" s="132"/>
      <c r="G2205" s="132"/>
      <c r="H2205" s="132"/>
      <c r="I2205" s="132"/>
      <c r="J2205" s="132"/>
      <c r="K2205" s="132"/>
      <c r="L2205" s="132"/>
      <c r="M2205" s="132"/>
      <c r="N2205" s="132"/>
      <c r="O2205" s="132"/>
      <c r="P2205" s="132"/>
      <c r="Q2205" s="132"/>
      <c r="R2205" s="132"/>
      <c r="S2205" s="132"/>
      <c r="T2205" s="132"/>
      <c r="U2205" s="132"/>
      <c r="V2205" s="132"/>
      <c r="W2205" s="132"/>
      <c r="X2205" s="132"/>
    </row>
    <row r="2206" spans="1:24" x14ac:dyDescent="0.2">
      <c r="A2206" s="132"/>
      <c r="B2206" s="133"/>
      <c r="C2206" s="76"/>
      <c r="D2206" s="132"/>
      <c r="E2206" s="132"/>
      <c r="F2206" s="132"/>
      <c r="G2206" s="132"/>
      <c r="H2206" s="132"/>
      <c r="I2206" s="132"/>
      <c r="J2206" s="132"/>
      <c r="K2206" s="132"/>
      <c r="L2206" s="132"/>
      <c r="M2206" s="132"/>
      <c r="N2206" s="132"/>
      <c r="O2206" s="132"/>
      <c r="P2206" s="132"/>
      <c r="Q2206" s="132"/>
      <c r="R2206" s="132"/>
      <c r="S2206" s="132"/>
      <c r="T2206" s="132"/>
      <c r="U2206" s="132"/>
      <c r="V2206" s="132"/>
      <c r="W2206" s="132"/>
      <c r="X2206" s="132"/>
    </row>
    <row r="2207" spans="1:24" x14ac:dyDescent="0.2">
      <c r="A2207" s="132"/>
      <c r="B2207" s="133"/>
      <c r="C2207" s="76"/>
      <c r="D2207" s="132"/>
      <c r="E2207" s="132"/>
      <c r="F2207" s="132"/>
      <c r="G2207" s="132"/>
      <c r="H2207" s="132"/>
      <c r="I2207" s="132"/>
      <c r="J2207" s="132"/>
      <c r="K2207" s="132"/>
      <c r="L2207" s="132"/>
      <c r="M2207" s="132"/>
      <c r="N2207" s="132"/>
      <c r="O2207" s="132"/>
      <c r="P2207" s="132"/>
      <c r="Q2207" s="132"/>
      <c r="R2207" s="132"/>
      <c r="S2207" s="132"/>
      <c r="T2207" s="132"/>
      <c r="U2207" s="132"/>
      <c r="V2207" s="132"/>
      <c r="W2207" s="132"/>
      <c r="X2207" s="132"/>
    </row>
    <row r="2208" spans="1:24" x14ac:dyDescent="0.2">
      <c r="A2208" s="132"/>
      <c r="B2208" s="133"/>
      <c r="C2208" s="76"/>
      <c r="D2208" s="132"/>
      <c r="E2208" s="132"/>
      <c r="F2208" s="132"/>
      <c r="G2208" s="132"/>
      <c r="H2208" s="132"/>
      <c r="I2208" s="132"/>
      <c r="J2208" s="132"/>
      <c r="K2208" s="132"/>
      <c r="L2208" s="132"/>
      <c r="M2208" s="132"/>
      <c r="N2208" s="132"/>
      <c r="O2208" s="132"/>
      <c r="P2208" s="132"/>
      <c r="Q2208" s="132"/>
      <c r="R2208" s="132"/>
      <c r="S2208" s="132"/>
      <c r="T2208" s="132"/>
      <c r="U2208" s="132"/>
      <c r="V2208" s="132"/>
      <c r="W2208" s="132"/>
      <c r="X2208" s="132"/>
    </row>
    <row r="2209" spans="1:24" x14ac:dyDescent="0.2">
      <c r="A2209" s="132"/>
      <c r="B2209" s="133"/>
      <c r="C2209" s="76"/>
      <c r="D2209" s="132"/>
      <c r="E2209" s="132"/>
      <c r="F2209" s="132"/>
      <c r="G2209" s="132"/>
      <c r="H2209" s="132"/>
      <c r="I2209" s="132"/>
      <c r="J2209" s="132"/>
      <c r="K2209" s="132"/>
      <c r="L2209" s="132"/>
      <c r="M2209" s="132"/>
      <c r="N2209" s="132"/>
      <c r="O2209" s="132"/>
      <c r="P2209" s="132"/>
      <c r="Q2209" s="132"/>
      <c r="R2209" s="132"/>
      <c r="S2209" s="132"/>
      <c r="T2209" s="132"/>
      <c r="U2209" s="132"/>
      <c r="V2209" s="132"/>
      <c r="W2209" s="132"/>
      <c r="X2209" s="132"/>
    </row>
    <row r="2210" spans="1:24" x14ac:dyDescent="0.2">
      <c r="A2210" s="132"/>
      <c r="B2210" s="133"/>
      <c r="C2210" s="76"/>
      <c r="D2210" s="132"/>
      <c r="E2210" s="132"/>
      <c r="F2210" s="132"/>
      <c r="G2210" s="132"/>
      <c r="H2210" s="132"/>
      <c r="I2210" s="132"/>
      <c r="J2210" s="132"/>
      <c r="K2210" s="132"/>
      <c r="L2210" s="132"/>
      <c r="M2210" s="132"/>
      <c r="N2210" s="132"/>
      <c r="O2210" s="132"/>
      <c r="P2210" s="132"/>
      <c r="Q2210" s="132"/>
      <c r="R2210" s="132"/>
      <c r="S2210" s="132"/>
      <c r="T2210" s="132"/>
      <c r="U2210" s="132"/>
      <c r="V2210" s="132"/>
      <c r="W2210" s="132"/>
      <c r="X2210" s="132"/>
    </row>
    <row r="2211" spans="1:24" x14ac:dyDescent="0.2">
      <c r="A2211" s="132"/>
      <c r="B2211" s="133"/>
      <c r="C2211" s="76"/>
      <c r="D2211" s="132"/>
      <c r="E2211" s="132"/>
      <c r="F2211" s="132"/>
      <c r="G2211" s="132"/>
      <c r="H2211" s="132"/>
      <c r="I2211" s="132"/>
      <c r="J2211" s="132"/>
      <c r="K2211" s="132"/>
      <c r="L2211" s="132"/>
      <c r="M2211" s="132"/>
      <c r="N2211" s="132"/>
      <c r="O2211" s="132"/>
      <c r="P2211" s="132"/>
      <c r="Q2211" s="132"/>
      <c r="R2211" s="132"/>
      <c r="S2211" s="132"/>
      <c r="T2211" s="132"/>
      <c r="U2211" s="132"/>
      <c r="V2211" s="132"/>
      <c r="W2211" s="132"/>
      <c r="X2211" s="132"/>
    </row>
    <row r="2212" spans="1:24" x14ac:dyDescent="0.2">
      <c r="A2212" s="132"/>
      <c r="B2212" s="133"/>
      <c r="C2212" s="76"/>
      <c r="D2212" s="132"/>
      <c r="E2212" s="132"/>
      <c r="F2212" s="132"/>
      <c r="G2212" s="132"/>
      <c r="H2212" s="132"/>
      <c r="I2212" s="132"/>
      <c r="J2212" s="132"/>
      <c r="K2212" s="132"/>
      <c r="L2212" s="132"/>
      <c r="M2212" s="132"/>
      <c r="N2212" s="132"/>
      <c r="O2212" s="132"/>
      <c r="P2212" s="132"/>
      <c r="Q2212" s="132"/>
      <c r="R2212" s="132"/>
      <c r="S2212" s="132"/>
      <c r="T2212" s="132"/>
      <c r="U2212" s="132"/>
      <c r="V2212" s="132"/>
      <c r="W2212" s="132"/>
      <c r="X2212" s="132"/>
    </row>
    <row r="2213" spans="1:24" x14ac:dyDescent="0.2">
      <c r="A2213" s="132"/>
      <c r="B2213" s="133"/>
      <c r="C2213" s="76"/>
      <c r="D2213" s="132"/>
      <c r="E2213" s="132"/>
      <c r="F2213" s="132"/>
      <c r="G2213" s="132"/>
      <c r="H2213" s="132"/>
      <c r="I2213" s="132"/>
      <c r="J2213" s="132"/>
      <c r="K2213" s="132"/>
      <c r="L2213" s="132"/>
      <c r="M2213" s="132"/>
      <c r="N2213" s="132"/>
      <c r="O2213" s="132"/>
      <c r="P2213" s="132"/>
      <c r="Q2213" s="132"/>
      <c r="R2213" s="132"/>
      <c r="S2213" s="132"/>
      <c r="T2213" s="132"/>
      <c r="U2213" s="132"/>
      <c r="V2213" s="132"/>
      <c r="W2213" s="132"/>
      <c r="X2213" s="132"/>
    </row>
    <row r="2214" spans="1:24" x14ac:dyDescent="0.2">
      <c r="A2214" s="132"/>
      <c r="B2214" s="133"/>
      <c r="C2214" s="76"/>
      <c r="D2214" s="132"/>
      <c r="E2214" s="132"/>
      <c r="F2214" s="132"/>
      <c r="G2214" s="132"/>
      <c r="H2214" s="132"/>
      <c r="I2214" s="132"/>
      <c r="J2214" s="132"/>
      <c r="K2214" s="132"/>
      <c r="L2214" s="132"/>
      <c r="M2214" s="132"/>
      <c r="N2214" s="132"/>
      <c r="O2214" s="132"/>
      <c r="P2214" s="132"/>
      <c r="Q2214" s="132"/>
      <c r="R2214" s="132"/>
      <c r="S2214" s="132"/>
      <c r="T2214" s="132"/>
      <c r="U2214" s="132"/>
      <c r="V2214" s="132"/>
      <c r="W2214" s="132"/>
      <c r="X2214" s="132"/>
    </row>
    <row r="2215" spans="1:24" x14ac:dyDescent="0.2">
      <c r="A2215" s="132"/>
      <c r="B2215" s="133"/>
      <c r="C2215" s="76"/>
      <c r="D2215" s="132"/>
      <c r="E2215" s="132"/>
      <c r="F2215" s="132"/>
      <c r="G2215" s="132"/>
      <c r="H2215" s="132"/>
      <c r="I2215" s="132"/>
      <c r="J2215" s="132"/>
      <c r="K2215" s="132"/>
      <c r="L2215" s="132"/>
      <c r="M2215" s="132"/>
      <c r="N2215" s="132"/>
      <c r="O2215" s="132"/>
      <c r="P2215" s="132"/>
      <c r="Q2215" s="132"/>
      <c r="R2215" s="132"/>
      <c r="S2215" s="132"/>
      <c r="T2215" s="132"/>
      <c r="U2215" s="132"/>
      <c r="V2215" s="132"/>
      <c r="W2215" s="132"/>
      <c r="X2215" s="132"/>
    </row>
    <row r="2216" spans="1:24" x14ac:dyDescent="0.2">
      <c r="A2216" s="132"/>
      <c r="B2216" s="133"/>
      <c r="C2216" s="76"/>
      <c r="D2216" s="132"/>
      <c r="E2216" s="132"/>
      <c r="F2216" s="132"/>
      <c r="G2216" s="132"/>
      <c r="H2216" s="132"/>
      <c r="I2216" s="132"/>
      <c r="J2216" s="132"/>
      <c r="K2216" s="132"/>
      <c r="L2216" s="132"/>
      <c r="M2216" s="132"/>
      <c r="N2216" s="132"/>
      <c r="O2216" s="132"/>
      <c r="P2216" s="132"/>
      <c r="Q2216" s="132"/>
      <c r="R2216" s="132"/>
      <c r="S2216" s="132"/>
      <c r="T2216" s="132"/>
      <c r="U2216" s="132"/>
      <c r="V2216" s="132"/>
      <c r="W2216" s="132"/>
      <c r="X2216" s="132"/>
    </row>
    <row r="2217" spans="1:24" x14ac:dyDescent="0.2">
      <c r="A2217" s="132"/>
      <c r="B2217" s="133"/>
      <c r="C2217" s="76"/>
      <c r="D2217" s="132"/>
      <c r="E2217" s="132"/>
      <c r="F2217" s="132"/>
      <c r="G2217" s="132"/>
      <c r="H2217" s="132"/>
      <c r="I2217" s="132"/>
      <c r="J2217" s="132"/>
      <c r="K2217" s="132"/>
      <c r="L2217" s="132"/>
      <c r="M2217" s="132"/>
      <c r="N2217" s="132"/>
      <c r="O2217" s="132"/>
      <c r="P2217" s="132"/>
      <c r="Q2217" s="132"/>
      <c r="R2217" s="132"/>
      <c r="S2217" s="132"/>
      <c r="T2217" s="132"/>
      <c r="U2217" s="132"/>
      <c r="V2217" s="132"/>
      <c r="W2217" s="132"/>
      <c r="X2217" s="132"/>
    </row>
    <row r="2218" spans="1:24" x14ac:dyDescent="0.2">
      <c r="A2218" s="132"/>
      <c r="B2218" s="133"/>
      <c r="C2218" s="76"/>
      <c r="D2218" s="132"/>
      <c r="E2218" s="132"/>
      <c r="F2218" s="132"/>
      <c r="G2218" s="132"/>
      <c r="H2218" s="132"/>
      <c r="I2218" s="132"/>
      <c r="J2218" s="132"/>
      <c r="K2218" s="132"/>
      <c r="L2218" s="132"/>
      <c r="M2218" s="132"/>
      <c r="N2218" s="132"/>
      <c r="O2218" s="132"/>
      <c r="P2218" s="132"/>
      <c r="Q2218" s="132"/>
      <c r="R2218" s="132"/>
      <c r="S2218" s="132"/>
      <c r="T2218" s="132"/>
      <c r="U2218" s="132"/>
      <c r="V2218" s="132"/>
      <c r="W2218" s="132"/>
      <c r="X2218" s="132"/>
    </row>
    <row r="2219" spans="1:24" x14ac:dyDescent="0.2">
      <c r="A2219" s="132"/>
      <c r="B2219" s="133"/>
      <c r="C2219" s="76"/>
      <c r="D2219" s="132"/>
      <c r="E2219" s="132"/>
      <c r="F2219" s="132"/>
      <c r="G2219" s="132"/>
      <c r="H2219" s="132"/>
      <c r="I2219" s="132"/>
      <c r="J2219" s="132"/>
      <c r="K2219" s="132"/>
      <c r="L2219" s="132"/>
      <c r="M2219" s="132"/>
      <c r="N2219" s="132"/>
      <c r="O2219" s="132"/>
      <c r="P2219" s="132"/>
      <c r="Q2219" s="132"/>
      <c r="R2219" s="132"/>
      <c r="S2219" s="132"/>
      <c r="T2219" s="132"/>
      <c r="U2219" s="132"/>
      <c r="V2219" s="132"/>
      <c r="W2219" s="132"/>
      <c r="X2219" s="132"/>
    </row>
    <row r="2220" spans="1:24" x14ac:dyDescent="0.2">
      <c r="A2220" s="132"/>
      <c r="B2220" s="133"/>
      <c r="C2220" s="76"/>
      <c r="D2220" s="132"/>
      <c r="E2220" s="132"/>
      <c r="F2220" s="132"/>
      <c r="G2220" s="132"/>
      <c r="H2220" s="132"/>
      <c r="I2220" s="132"/>
      <c r="J2220" s="132"/>
      <c r="K2220" s="132"/>
      <c r="L2220" s="132"/>
      <c r="M2220" s="132"/>
      <c r="N2220" s="132"/>
      <c r="O2220" s="132"/>
      <c r="P2220" s="132"/>
      <c r="Q2220" s="132"/>
      <c r="R2220" s="132"/>
      <c r="S2220" s="132"/>
      <c r="T2220" s="132"/>
      <c r="U2220" s="132"/>
      <c r="V2220" s="132"/>
      <c r="W2220" s="132"/>
      <c r="X2220" s="132"/>
    </row>
    <row r="2221" spans="1:24" x14ac:dyDescent="0.2">
      <c r="A2221" s="132"/>
      <c r="B2221" s="133"/>
      <c r="C2221" s="76"/>
      <c r="D2221" s="132"/>
      <c r="E2221" s="132"/>
      <c r="F2221" s="132"/>
      <c r="G2221" s="132"/>
      <c r="H2221" s="132"/>
      <c r="I2221" s="132"/>
      <c r="J2221" s="132"/>
      <c r="K2221" s="132"/>
      <c r="L2221" s="132"/>
      <c r="M2221" s="132"/>
      <c r="N2221" s="132"/>
      <c r="O2221" s="132"/>
      <c r="P2221" s="132"/>
      <c r="Q2221" s="132"/>
      <c r="R2221" s="132"/>
      <c r="S2221" s="132"/>
      <c r="T2221" s="132"/>
      <c r="U2221" s="132"/>
      <c r="V2221" s="132"/>
      <c r="W2221" s="132"/>
      <c r="X2221" s="132"/>
    </row>
    <row r="2222" spans="1:24" x14ac:dyDescent="0.2">
      <c r="A2222" s="132"/>
      <c r="B2222" s="133"/>
      <c r="C2222" s="76"/>
      <c r="D2222" s="132"/>
      <c r="E2222" s="132"/>
      <c r="F2222" s="132"/>
      <c r="G2222" s="132"/>
      <c r="H2222" s="132"/>
      <c r="I2222" s="132"/>
      <c r="J2222" s="132"/>
      <c r="K2222" s="132"/>
      <c r="L2222" s="132"/>
      <c r="M2222" s="132"/>
      <c r="N2222" s="132"/>
      <c r="O2222" s="132"/>
      <c r="P2222" s="132"/>
      <c r="Q2222" s="132"/>
      <c r="R2222" s="132"/>
      <c r="S2222" s="132"/>
      <c r="T2222" s="132"/>
      <c r="U2222" s="132"/>
      <c r="V2222" s="132"/>
      <c r="W2222" s="132"/>
      <c r="X2222" s="132"/>
    </row>
    <row r="2223" spans="1:24" x14ac:dyDescent="0.2">
      <c r="A2223" s="132"/>
      <c r="B2223" s="133"/>
      <c r="C2223" s="76"/>
      <c r="D2223" s="132"/>
      <c r="E2223" s="132"/>
      <c r="F2223" s="132"/>
      <c r="G2223" s="132"/>
      <c r="H2223" s="132"/>
      <c r="I2223" s="132"/>
      <c r="J2223" s="132"/>
      <c r="K2223" s="132"/>
      <c r="L2223" s="132"/>
      <c r="M2223" s="132"/>
      <c r="N2223" s="132"/>
      <c r="O2223" s="132"/>
      <c r="P2223" s="132"/>
      <c r="Q2223" s="132"/>
      <c r="R2223" s="132"/>
      <c r="S2223" s="132"/>
      <c r="T2223" s="132"/>
      <c r="U2223" s="132"/>
      <c r="V2223" s="132"/>
      <c r="W2223" s="132"/>
      <c r="X2223" s="132"/>
    </row>
    <row r="2224" spans="1:24" x14ac:dyDescent="0.2">
      <c r="A2224" s="132"/>
      <c r="B2224" s="133"/>
      <c r="C2224" s="76"/>
      <c r="D2224" s="132"/>
      <c r="E2224" s="132"/>
      <c r="F2224" s="132"/>
      <c r="G2224" s="132"/>
      <c r="H2224" s="132"/>
      <c r="I2224" s="132"/>
      <c r="J2224" s="132"/>
      <c r="K2224" s="132"/>
      <c r="L2224" s="132"/>
      <c r="M2224" s="132"/>
      <c r="N2224" s="132"/>
      <c r="O2224" s="132"/>
      <c r="P2224" s="132"/>
      <c r="Q2224" s="132"/>
      <c r="R2224" s="132"/>
      <c r="S2224" s="132"/>
      <c r="T2224" s="132"/>
      <c r="U2224" s="132"/>
      <c r="V2224" s="132"/>
      <c r="W2224" s="132"/>
      <c r="X2224" s="132"/>
    </row>
    <row r="2225" spans="1:24" x14ac:dyDescent="0.2">
      <c r="A2225" s="132"/>
      <c r="B2225" s="133"/>
      <c r="C2225" s="76"/>
      <c r="D2225" s="132"/>
      <c r="E2225" s="132"/>
      <c r="F2225" s="132"/>
      <c r="G2225" s="132"/>
      <c r="H2225" s="132"/>
      <c r="I2225" s="132"/>
      <c r="J2225" s="132"/>
      <c r="K2225" s="132"/>
      <c r="L2225" s="132"/>
      <c r="M2225" s="132"/>
      <c r="N2225" s="132"/>
      <c r="O2225" s="132"/>
      <c r="P2225" s="132"/>
      <c r="Q2225" s="132"/>
      <c r="R2225" s="132"/>
      <c r="S2225" s="132"/>
      <c r="T2225" s="132"/>
      <c r="U2225" s="132"/>
      <c r="V2225" s="132"/>
      <c r="W2225" s="132"/>
      <c r="X2225" s="132"/>
    </row>
    <row r="2226" spans="1:24" x14ac:dyDescent="0.2">
      <c r="A2226" s="132"/>
      <c r="B2226" s="133"/>
      <c r="C2226" s="76"/>
      <c r="D2226" s="132"/>
      <c r="E2226" s="132"/>
      <c r="F2226" s="132"/>
      <c r="G2226" s="132"/>
      <c r="H2226" s="132"/>
      <c r="I2226" s="132"/>
      <c r="J2226" s="132"/>
      <c r="K2226" s="132"/>
      <c r="L2226" s="132"/>
      <c r="M2226" s="132"/>
      <c r="N2226" s="132"/>
      <c r="O2226" s="132"/>
      <c r="P2226" s="132"/>
      <c r="Q2226" s="132"/>
      <c r="R2226" s="132"/>
      <c r="S2226" s="132"/>
      <c r="T2226" s="132"/>
      <c r="U2226" s="132"/>
      <c r="V2226" s="132"/>
      <c r="W2226" s="132"/>
      <c r="X2226" s="132"/>
    </row>
    <row r="2227" spans="1:24" x14ac:dyDescent="0.2">
      <c r="A2227" s="132"/>
      <c r="B2227" s="133"/>
      <c r="C2227" s="76"/>
      <c r="D2227" s="132"/>
      <c r="E2227" s="132"/>
      <c r="F2227" s="132"/>
      <c r="G2227" s="132"/>
      <c r="H2227" s="132"/>
      <c r="I2227" s="132"/>
      <c r="J2227" s="132"/>
      <c r="K2227" s="132"/>
      <c r="L2227" s="132"/>
      <c r="M2227" s="132"/>
      <c r="N2227" s="132"/>
      <c r="O2227" s="132"/>
      <c r="P2227" s="132"/>
      <c r="Q2227" s="132"/>
      <c r="R2227" s="132"/>
      <c r="S2227" s="132"/>
      <c r="T2227" s="132"/>
      <c r="U2227" s="132"/>
      <c r="V2227" s="132"/>
      <c r="W2227" s="132"/>
      <c r="X2227" s="132"/>
    </row>
    <row r="2228" spans="1:24" x14ac:dyDescent="0.2">
      <c r="A2228" s="132"/>
      <c r="B2228" s="133"/>
      <c r="C2228" s="76"/>
      <c r="D2228" s="132"/>
      <c r="E2228" s="132"/>
      <c r="F2228" s="132"/>
      <c r="G2228" s="132"/>
      <c r="H2228" s="132"/>
      <c r="I2228" s="132"/>
      <c r="J2228" s="132"/>
      <c r="K2228" s="132"/>
      <c r="L2228" s="132"/>
      <c r="M2228" s="132"/>
      <c r="N2228" s="132"/>
      <c r="O2228" s="132"/>
      <c r="P2228" s="132"/>
      <c r="Q2228" s="132"/>
      <c r="R2228" s="132"/>
      <c r="S2228" s="132"/>
      <c r="T2228" s="132"/>
      <c r="U2228" s="132"/>
      <c r="V2228" s="132"/>
      <c r="W2228" s="132"/>
      <c r="X2228" s="132"/>
    </row>
    <row r="2229" spans="1:24" x14ac:dyDescent="0.2">
      <c r="A2229" s="132"/>
      <c r="B2229" s="133"/>
      <c r="C2229" s="76"/>
      <c r="D2229" s="132"/>
      <c r="E2229" s="132"/>
      <c r="F2229" s="132"/>
      <c r="G2229" s="132"/>
      <c r="H2229" s="132"/>
      <c r="I2229" s="132"/>
      <c r="J2229" s="132"/>
      <c r="K2229" s="132"/>
      <c r="L2229" s="132"/>
      <c r="M2229" s="132"/>
      <c r="N2229" s="132"/>
      <c r="O2229" s="132"/>
      <c r="P2229" s="132"/>
      <c r="Q2229" s="132"/>
      <c r="R2229" s="132"/>
      <c r="S2229" s="132"/>
      <c r="T2229" s="132"/>
      <c r="U2229" s="132"/>
      <c r="V2229" s="132"/>
      <c r="W2229" s="132"/>
      <c r="X2229" s="132"/>
    </row>
    <row r="2230" spans="1:24" x14ac:dyDescent="0.2">
      <c r="A2230" s="132"/>
      <c r="B2230" s="133"/>
      <c r="C2230" s="76"/>
      <c r="D2230" s="132"/>
      <c r="E2230" s="132"/>
      <c r="F2230" s="132"/>
      <c r="G2230" s="132"/>
      <c r="H2230" s="132"/>
      <c r="I2230" s="132"/>
      <c r="J2230" s="132"/>
      <c r="K2230" s="132"/>
      <c r="L2230" s="132"/>
      <c r="M2230" s="132"/>
      <c r="N2230" s="132"/>
      <c r="O2230" s="132"/>
      <c r="P2230" s="132"/>
      <c r="Q2230" s="132"/>
      <c r="R2230" s="132"/>
      <c r="S2230" s="132"/>
      <c r="T2230" s="132"/>
      <c r="U2230" s="132"/>
      <c r="V2230" s="132"/>
      <c r="W2230" s="132"/>
      <c r="X2230" s="132"/>
    </row>
    <row r="2231" spans="1:24" x14ac:dyDescent="0.2">
      <c r="A2231" s="132"/>
      <c r="B2231" s="133"/>
      <c r="C2231" s="76"/>
      <c r="D2231" s="132"/>
      <c r="E2231" s="132"/>
      <c r="F2231" s="132"/>
      <c r="G2231" s="132"/>
      <c r="H2231" s="132"/>
      <c r="I2231" s="132"/>
      <c r="J2231" s="132"/>
      <c r="K2231" s="132"/>
      <c r="L2231" s="132"/>
      <c r="M2231" s="132"/>
      <c r="N2231" s="132"/>
      <c r="O2231" s="132"/>
      <c r="P2231" s="132"/>
      <c r="Q2231" s="132"/>
      <c r="R2231" s="132"/>
      <c r="S2231" s="132"/>
      <c r="T2231" s="132"/>
      <c r="U2231" s="132"/>
      <c r="V2231" s="132"/>
      <c r="W2231" s="132"/>
      <c r="X2231" s="132"/>
    </row>
    <row r="2232" spans="1:24" x14ac:dyDescent="0.2">
      <c r="A2232" s="132"/>
      <c r="B2232" s="133"/>
      <c r="C2232" s="76"/>
      <c r="D2232" s="132"/>
      <c r="E2232" s="132"/>
      <c r="F2232" s="132"/>
      <c r="G2232" s="132"/>
      <c r="H2232" s="132"/>
      <c r="I2232" s="132"/>
      <c r="J2232" s="132"/>
      <c r="K2232" s="132"/>
      <c r="L2232" s="132"/>
      <c r="M2232" s="132"/>
      <c r="N2232" s="132"/>
      <c r="O2232" s="132"/>
      <c r="P2232" s="132"/>
      <c r="Q2232" s="132"/>
      <c r="R2232" s="132"/>
      <c r="S2232" s="132"/>
      <c r="T2232" s="132"/>
      <c r="U2232" s="132"/>
      <c r="V2232" s="132"/>
      <c r="W2232" s="132"/>
      <c r="X2232" s="132"/>
    </row>
    <row r="2233" spans="1:24" x14ac:dyDescent="0.2">
      <c r="A2233" s="132"/>
      <c r="B2233" s="133"/>
      <c r="C2233" s="76"/>
      <c r="D2233" s="132"/>
      <c r="E2233" s="132"/>
      <c r="F2233" s="132"/>
      <c r="G2233" s="132"/>
      <c r="H2233" s="132"/>
      <c r="I2233" s="132"/>
      <c r="J2233" s="132"/>
      <c r="K2233" s="132"/>
      <c r="L2233" s="132"/>
      <c r="M2233" s="132"/>
      <c r="N2233" s="132"/>
      <c r="O2233" s="132"/>
      <c r="P2233" s="132"/>
      <c r="Q2233" s="132"/>
      <c r="R2233" s="132"/>
      <c r="S2233" s="132"/>
      <c r="T2233" s="132"/>
      <c r="U2233" s="132"/>
      <c r="V2233" s="132"/>
      <c r="W2233" s="132"/>
      <c r="X2233" s="132"/>
    </row>
    <row r="2234" spans="1:24" x14ac:dyDescent="0.2">
      <c r="A2234" s="132"/>
      <c r="B2234" s="133"/>
      <c r="C2234" s="76"/>
      <c r="D2234" s="132"/>
      <c r="E2234" s="132"/>
      <c r="F2234" s="132"/>
      <c r="G2234" s="132"/>
      <c r="H2234" s="132"/>
      <c r="I2234" s="132"/>
      <c r="J2234" s="132"/>
      <c r="K2234" s="132"/>
      <c r="L2234" s="132"/>
      <c r="M2234" s="132"/>
      <c r="N2234" s="132"/>
      <c r="O2234" s="132"/>
      <c r="P2234" s="132"/>
      <c r="Q2234" s="132"/>
      <c r="R2234" s="132"/>
      <c r="S2234" s="132"/>
      <c r="T2234" s="132"/>
      <c r="U2234" s="132"/>
      <c r="V2234" s="132"/>
      <c r="W2234" s="132"/>
      <c r="X2234" s="132"/>
    </row>
    <row r="2235" spans="1:24" x14ac:dyDescent="0.2">
      <c r="A2235" s="132"/>
      <c r="B2235" s="133"/>
      <c r="C2235" s="76"/>
      <c r="D2235" s="132"/>
      <c r="E2235" s="132"/>
      <c r="F2235" s="132"/>
      <c r="G2235" s="132"/>
      <c r="H2235" s="132"/>
      <c r="I2235" s="132"/>
      <c r="J2235" s="132"/>
      <c r="K2235" s="132"/>
      <c r="L2235" s="132"/>
      <c r="M2235" s="132"/>
      <c r="N2235" s="132"/>
      <c r="O2235" s="132"/>
      <c r="P2235" s="132"/>
      <c r="Q2235" s="132"/>
      <c r="R2235" s="132"/>
      <c r="S2235" s="132"/>
      <c r="T2235" s="132"/>
      <c r="U2235" s="132"/>
      <c r="V2235" s="132"/>
      <c r="W2235" s="132"/>
      <c r="X2235" s="132"/>
    </row>
    <row r="2236" spans="1:24" x14ac:dyDescent="0.2">
      <c r="A2236" s="132"/>
      <c r="B2236" s="133"/>
      <c r="C2236" s="76"/>
      <c r="D2236" s="132"/>
      <c r="E2236" s="132"/>
      <c r="F2236" s="132"/>
      <c r="G2236" s="132"/>
      <c r="H2236" s="132"/>
      <c r="I2236" s="132"/>
      <c r="J2236" s="132"/>
      <c r="K2236" s="132"/>
      <c r="L2236" s="132"/>
      <c r="M2236" s="132"/>
      <c r="N2236" s="132"/>
      <c r="O2236" s="132"/>
      <c r="P2236" s="132"/>
      <c r="Q2236" s="132"/>
      <c r="R2236" s="132"/>
      <c r="S2236" s="132"/>
      <c r="T2236" s="132"/>
      <c r="U2236" s="132"/>
      <c r="V2236" s="132"/>
      <c r="W2236" s="132"/>
      <c r="X2236" s="132"/>
    </row>
    <row r="2237" spans="1:24" x14ac:dyDescent="0.2">
      <c r="A2237" s="132"/>
      <c r="B2237" s="133"/>
      <c r="C2237" s="76"/>
      <c r="D2237" s="132"/>
      <c r="E2237" s="132"/>
      <c r="F2237" s="132"/>
      <c r="G2237" s="132"/>
      <c r="H2237" s="132"/>
      <c r="I2237" s="132"/>
      <c r="J2237" s="132"/>
      <c r="K2237" s="132"/>
      <c r="L2237" s="132"/>
      <c r="M2237" s="132"/>
      <c r="N2237" s="132"/>
      <c r="O2237" s="132"/>
      <c r="P2237" s="132"/>
      <c r="Q2237" s="132"/>
      <c r="R2237" s="132"/>
      <c r="S2237" s="132"/>
      <c r="T2237" s="132"/>
      <c r="U2237" s="132"/>
      <c r="V2237" s="132"/>
      <c r="W2237" s="132"/>
      <c r="X2237" s="132"/>
    </row>
    <row r="2238" spans="1:24" x14ac:dyDescent="0.2">
      <c r="A2238" s="132"/>
      <c r="B2238" s="133"/>
      <c r="C2238" s="76"/>
      <c r="D2238" s="132"/>
      <c r="E2238" s="132"/>
      <c r="F2238" s="132"/>
      <c r="G2238" s="132"/>
      <c r="H2238" s="132"/>
      <c r="I2238" s="132"/>
      <c r="J2238" s="132"/>
      <c r="K2238" s="132"/>
      <c r="L2238" s="132"/>
      <c r="M2238" s="132"/>
      <c r="N2238" s="132"/>
      <c r="O2238" s="132"/>
      <c r="P2238" s="132"/>
      <c r="Q2238" s="132"/>
      <c r="R2238" s="132"/>
      <c r="S2238" s="132"/>
      <c r="T2238" s="132"/>
      <c r="U2238" s="132"/>
      <c r="V2238" s="132"/>
      <c r="W2238" s="132"/>
      <c r="X2238" s="132"/>
    </row>
    <row r="2239" spans="1:24" x14ac:dyDescent="0.2">
      <c r="A2239" s="132"/>
      <c r="B2239" s="133"/>
      <c r="C2239" s="76"/>
      <c r="D2239" s="132"/>
      <c r="E2239" s="132"/>
      <c r="F2239" s="132"/>
      <c r="G2239" s="132"/>
      <c r="H2239" s="132"/>
      <c r="I2239" s="132"/>
      <c r="J2239" s="132"/>
      <c r="K2239" s="132"/>
      <c r="L2239" s="132"/>
      <c r="M2239" s="132"/>
      <c r="N2239" s="132"/>
      <c r="O2239" s="132"/>
      <c r="P2239" s="132"/>
      <c r="Q2239" s="132"/>
      <c r="R2239" s="132"/>
      <c r="S2239" s="132"/>
      <c r="T2239" s="132"/>
      <c r="U2239" s="132"/>
      <c r="V2239" s="132"/>
      <c r="W2239" s="132"/>
      <c r="X2239" s="132"/>
    </row>
    <row r="2240" spans="1:24" x14ac:dyDescent="0.2">
      <c r="A2240" s="132"/>
      <c r="B2240" s="133"/>
      <c r="C2240" s="76"/>
      <c r="D2240" s="132"/>
      <c r="E2240" s="132"/>
      <c r="F2240" s="132"/>
      <c r="G2240" s="132"/>
      <c r="H2240" s="132"/>
      <c r="I2240" s="132"/>
      <c r="J2240" s="132"/>
      <c r="K2240" s="132"/>
      <c r="L2240" s="132"/>
      <c r="M2240" s="132"/>
      <c r="N2240" s="132"/>
      <c r="O2240" s="132"/>
      <c r="P2240" s="132"/>
      <c r="Q2240" s="132"/>
      <c r="R2240" s="132"/>
      <c r="S2240" s="132"/>
      <c r="T2240" s="132"/>
      <c r="U2240" s="132"/>
      <c r="V2240" s="132"/>
      <c r="W2240" s="132"/>
      <c r="X2240" s="132"/>
    </row>
  </sheetData>
  <sheetProtection algorithmName="SHA-512" hashValue="dc0sofVGGqp4rNSkjTlQQJo4m3m7KJ8ZvyddHHErQdoVMZnvL0ImnzyLB+Ladd1ENtQMQiCju3gi7zzdgWwfBg==" saltValue="y8Od2P0KJY/NnN7pFom7UA==" spinCount="100000" sheet="1" objects="1" scenarios="1"/>
  <customSheetViews>
    <customSheetView guid="{FD0AFB41-F344-11D7-B106-0008C7076B3B}" scale="50" showPageBreaks="1" printArea="1" view="pageBreakPreview" showRuler="0">
      <selection activeCell="C4" sqref="C4:W4"/>
      <colBreaks count="1" manualBreakCount="1">
        <brk id="23" max="1048575" man="1"/>
      </colBreaks>
      <pageMargins left="0.35433070866141736" right="0.35433070866141736" top="0.78740157480314965" bottom="0.51181102362204722" header="0.39370078740157483" footer="0.27559055118110237"/>
      <printOptions horizontalCentered="1"/>
      <pageSetup paperSize="9" scale="50" orientation="landscape" cellComments="atEnd" horizontalDpi="4294967293" verticalDpi="300" r:id="rId1"/>
      <headerFooter alignWithMargins="0">
        <oddFooter>&amp;L&amp;F
01-07-2003/Rev.2/QMKS/DMDJF&amp;R&amp;"Arial,Vet"&amp;16BMC-02</oddFooter>
      </headerFooter>
    </customSheetView>
  </customSheetViews>
  <mergeCells count="687">
    <mergeCell ref="V95:W95"/>
    <mergeCell ref="D96:E96"/>
    <mergeCell ref="F96:G96"/>
    <mergeCell ref="H96:I96"/>
    <mergeCell ref="J96:K96"/>
    <mergeCell ref="L96:M96"/>
    <mergeCell ref="N96:O96"/>
    <mergeCell ref="P96:Q96"/>
    <mergeCell ref="R96:S96"/>
    <mergeCell ref="T96:U96"/>
    <mergeCell ref="V96:W96"/>
    <mergeCell ref="D95:E95"/>
    <mergeCell ref="F95:G95"/>
    <mergeCell ref="H95:I95"/>
    <mergeCell ref="J95:K95"/>
    <mergeCell ref="L95:M95"/>
    <mergeCell ref="N95:O95"/>
    <mergeCell ref="P95:Q95"/>
    <mergeCell ref="R95:S95"/>
    <mergeCell ref="T95:U95"/>
    <mergeCell ref="V44:W44"/>
    <mergeCell ref="V45:W45"/>
    <mergeCell ref="V55:W55"/>
    <mergeCell ref="D70:E70"/>
    <mergeCell ref="F70:G70"/>
    <mergeCell ref="H70:I70"/>
    <mergeCell ref="J70:K70"/>
    <mergeCell ref="D81:X81"/>
    <mergeCell ref="V48:W48"/>
    <mergeCell ref="V51:W51"/>
    <mergeCell ref="V52:W52"/>
    <mergeCell ref="V54:W54"/>
    <mergeCell ref="V49:W49"/>
    <mergeCell ref="V50:W50"/>
    <mergeCell ref="L70:M70"/>
    <mergeCell ref="N70:O70"/>
    <mergeCell ref="P70:Q70"/>
    <mergeCell ref="R70:S70"/>
    <mergeCell ref="H76:I76"/>
    <mergeCell ref="J76:K76"/>
    <mergeCell ref="D76:E76"/>
    <mergeCell ref="C72:X72"/>
    <mergeCell ref="T74:U74"/>
    <mergeCell ref="V74:W74"/>
    <mergeCell ref="V90:W90"/>
    <mergeCell ref="V91:W91"/>
    <mergeCell ref="V92:W92"/>
    <mergeCell ref="V93:W93"/>
    <mergeCell ref="A2:X2"/>
    <mergeCell ref="C4:X4"/>
    <mergeCell ref="C71:X71"/>
    <mergeCell ref="V70:W70"/>
    <mergeCell ref="V61:W61"/>
    <mergeCell ref="V62:W62"/>
    <mergeCell ref="V63:W63"/>
    <mergeCell ref="V64:W64"/>
    <mergeCell ref="V56:W56"/>
    <mergeCell ref="V59:W59"/>
    <mergeCell ref="V66:W66"/>
    <mergeCell ref="V67:W67"/>
    <mergeCell ref="V68:W68"/>
    <mergeCell ref="V69:W69"/>
    <mergeCell ref="T70:U70"/>
    <mergeCell ref="V41:W41"/>
    <mergeCell ref="L91:M91"/>
    <mergeCell ref="N91:O91"/>
    <mergeCell ref="V46:W46"/>
    <mergeCell ref="V43:W43"/>
    <mergeCell ref="T93:U93"/>
    <mergeCell ref="V57:W57"/>
    <mergeCell ref="V58:W58"/>
    <mergeCell ref="T89:U89"/>
    <mergeCell ref="D92:E92"/>
    <mergeCell ref="F92:G92"/>
    <mergeCell ref="H92:I92"/>
    <mergeCell ref="J92:K92"/>
    <mergeCell ref="L92:M92"/>
    <mergeCell ref="N92:O92"/>
    <mergeCell ref="P92:Q92"/>
    <mergeCell ref="R92:S92"/>
    <mergeCell ref="T92:U92"/>
    <mergeCell ref="L93:M93"/>
    <mergeCell ref="N93:O93"/>
    <mergeCell ref="P93:Q93"/>
    <mergeCell ref="R93:S93"/>
    <mergeCell ref="D93:E93"/>
    <mergeCell ref="F93:G93"/>
    <mergeCell ref="H93:I93"/>
    <mergeCell ref="J93:K93"/>
    <mergeCell ref="P91:Q91"/>
    <mergeCell ref="R91:S91"/>
    <mergeCell ref="T91:U91"/>
    <mergeCell ref="F90:G90"/>
    <mergeCell ref="H90:I90"/>
    <mergeCell ref="J90:K90"/>
    <mergeCell ref="R86:S86"/>
    <mergeCell ref="V86:W86"/>
    <mergeCell ref="V88:W88"/>
    <mergeCell ref="D82:E82"/>
    <mergeCell ref="F82:G82"/>
    <mergeCell ref="H82:I82"/>
    <mergeCell ref="J82:K82"/>
    <mergeCell ref="D89:E89"/>
    <mergeCell ref="F89:G89"/>
    <mergeCell ref="H89:I89"/>
    <mergeCell ref="J89:K89"/>
    <mergeCell ref="L89:M89"/>
    <mergeCell ref="N89:O89"/>
    <mergeCell ref="P89:Q89"/>
    <mergeCell ref="R89:S89"/>
    <mergeCell ref="V89:W89"/>
    <mergeCell ref="D83:E83"/>
    <mergeCell ref="F83:G83"/>
    <mergeCell ref="H83:I83"/>
    <mergeCell ref="J83:K83"/>
    <mergeCell ref="L83:M83"/>
    <mergeCell ref="D86:E86"/>
    <mergeCell ref="F86:G86"/>
    <mergeCell ref="H86:I86"/>
    <mergeCell ref="J86:K86"/>
    <mergeCell ref="T82:U82"/>
    <mergeCell ref="T90:U90"/>
    <mergeCell ref="D91:E91"/>
    <mergeCell ref="F91:G91"/>
    <mergeCell ref="H91:I91"/>
    <mergeCell ref="J91:K91"/>
    <mergeCell ref="D88:E88"/>
    <mergeCell ref="F88:G88"/>
    <mergeCell ref="H88:I88"/>
    <mergeCell ref="J88:K88"/>
    <mergeCell ref="L88:M88"/>
    <mergeCell ref="N88:O88"/>
    <mergeCell ref="P88:Q88"/>
    <mergeCell ref="R88:S88"/>
    <mergeCell ref="T88:U88"/>
    <mergeCell ref="L90:M90"/>
    <mergeCell ref="N90:O90"/>
    <mergeCell ref="P90:Q90"/>
    <mergeCell ref="R90:S90"/>
    <mergeCell ref="D90:E90"/>
    <mergeCell ref="N76:O76"/>
    <mergeCell ref="T86:U86"/>
    <mergeCell ref="F76:G76"/>
    <mergeCell ref="V76:W76"/>
    <mergeCell ref="R76:S76"/>
    <mergeCell ref="T76:U76"/>
    <mergeCell ref="V82:W82"/>
    <mergeCell ref="V83:W83"/>
    <mergeCell ref="L82:M82"/>
    <mergeCell ref="N82:O82"/>
    <mergeCell ref="P82:Q82"/>
    <mergeCell ref="R82:S82"/>
    <mergeCell ref="N83:O83"/>
    <mergeCell ref="P83:Q83"/>
    <mergeCell ref="R83:S83"/>
    <mergeCell ref="T83:U83"/>
    <mergeCell ref="L74:M74"/>
    <mergeCell ref="N74:O74"/>
    <mergeCell ref="P74:Q74"/>
    <mergeCell ref="L86:M86"/>
    <mergeCell ref="N86:O86"/>
    <mergeCell ref="P86:Q86"/>
    <mergeCell ref="P76:Q76"/>
    <mergeCell ref="J74:K74"/>
    <mergeCell ref="D74:E74"/>
    <mergeCell ref="F74:G74"/>
    <mergeCell ref="H74:I74"/>
    <mergeCell ref="D78:W78"/>
    <mergeCell ref="D79:E79"/>
    <mergeCell ref="F79:G79"/>
    <mergeCell ref="H79:I79"/>
    <mergeCell ref="J79:K79"/>
    <mergeCell ref="L79:M79"/>
    <mergeCell ref="N79:O79"/>
    <mergeCell ref="P79:Q79"/>
    <mergeCell ref="R79:S79"/>
    <mergeCell ref="T79:U79"/>
    <mergeCell ref="V79:W79"/>
    <mergeCell ref="C84:X84"/>
    <mergeCell ref="L76:M76"/>
    <mergeCell ref="D67:E67"/>
    <mergeCell ref="F67:G67"/>
    <mergeCell ref="H67:I67"/>
    <mergeCell ref="J67:K67"/>
    <mergeCell ref="L67:M67"/>
    <mergeCell ref="J69:K69"/>
    <mergeCell ref="L69:M69"/>
    <mergeCell ref="N69:O69"/>
    <mergeCell ref="T67:U67"/>
    <mergeCell ref="D68:E68"/>
    <mergeCell ref="F68:G68"/>
    <mergeCell ref="H68:I68"/>
    <mergeCell ref="J68:K68"/>
    <mergeCell ref="L68:M68"/>
    <mergeCell ref="N68:O68"/>
    <mergeCell ref="P69:Q69"/>
    <mergeCell ref="R69:S69"/>
    <mergeCell ref="T69:U69"/>
    <mergeCell ref="N67:O67"/>
    <mergeCell ref="P67:Q67"/>
    <mergeCell ref="R67:S67"/>
    <mergeCell ref="D69:E69"/>
    <mergeCell ref="F69:G69"/>
    <mergeCell ref="H69:I69"/>
    <mergeCell ref="P64:Q64"/>
    <mergeCell ref="R64:S64"/>
    <mergeCell ref="T64:U64"/>
    <mergeCell ref="P66:Q66"/>
    <mergeCell ref="P68:Q68"/>
    <mergeCell ref="R68:S68"/>
    <mergeCell ref="T68:U68"/>
    <mergeCell ref="R66:S66"/>
    <mergeCell ref="T66:U66"/>
    <mergeCell ref="D64:E64"/>
    <mergeCell ref="F64:G64"/>
    <mergeCell ref="H64:I64"/>
    <mergeCell ref="J64:K64"/>
    <mergeCell ref="L64:M64"/>
    <mergeCell ref="N64:O64"/>
    <mergeCell ref="D63:E63"/>
    <mergeCell ref="D66:E66"/>
    <mergeCell ref="F66:G66"/>
    <mergeCell ref="H66:I66"/>
    <mergeCell ref="J66:K66"/>
    <mergeCell ref="L66:M66"/>
    <mergeCell ref="N66:O66"/>
    <mergeCell ref="F63:G63"/>
    <mergeCell ref="H63:I63"/>
    <mergeCell ref="J63:K63"/>
    <mergeCell ref="L63:M63"/>
    <mergeCell ref="N63:O63"/>
    <mergeCell ref="T61:U61"/>
    <mergeCell ref="P62:Q62"/>
    <mergeCell ref="R62:S62"/>
    <mergeCell ref="T62:U62"/>
    <mergeCell ref="P63:Q63"/>
    <mergeCell ref="R63:S63"/>
    <mergeCell ref="T63:U63"/>
    <mergeCell ref="D61:E61"/>
    <mergeCell ref="F61:G61"/>
    <mergeCell ref="H61:I61"/>
    <mergeCell ref="J61:K61"/>
    <mergeCell ref="L61:M61"/>
    <mergeCell ref="N61:O61"/>
    <mergeCell ref="P61:Q61"/>
    <mergeCell ref="R61:S61"/>
    <mergeCell ref="D62:E62"/>
    <mergeCell ref="F62:G62"/>
    <mergeCell ref="H62:I62"/>
    <mergeCell ref="J62:K62"/>
    <mergeCell ref="L62:M62"/>
    <mergeCell ref="N62:O62"/>
    <mergeCell ref="D59:E59"/>
    <mergeCell ref="F59:G59"/>
    <mergeCell ref="H59:I59"/>
    <mergeCell ref="J59:K59"/>
    <mergeCell ref="L59:M59"/>
    <mergeCell ref="N59:O59"/>
    <mergeCell ref="P59:Q59"/>
    <mergeCell ref="R59:S59"/>
    <mergeCell ref="T59:U59"/>
    <mergeCell ref="D58:E58"/>
    <mergeCell ref="F58:G58"/>
    <mergeCell ref="H58:I58"/>
    <mergeCell ref="J58:K58"/>
    <mergeCell ref="L58:M58"/>
    <mergeCell ref="N58:O58"/>
    <mergeCell ref="P58:Q58"/>
    <mergeCell ref="R58:S58"/>
    <mergeCell ref="T58:U58"/>
    <mergeCell ref="D57:E57"/>
    <mergeCell ref="F57:G57"/>
    <mergeCell ref="H57:I57"/>
    <mergeCell ref="J57:K57"/>
    <mergeCell ref="L57:M57"/>
    <mergeCell ref="N57:O57"/>
    <mergeCell ref="P57:Q57"/>
    <mergeCell ref="R57:S57"/>
    <mergeCell ref="T57:U57"/>
    <mergeCell ref="D56:E56"/>
    <mergeCell ref="F56:G56"/>
    <mergeCell ref="H56:I56"/>
    <mergeCell ref="J56:K56"/>
    <mergeCell ref="L56:M56"/>
    <mergeCell ref="N56:O56"/>
    <mergeCell ref="P56:Q56"/>
    <mergeCell ref="R56:S56"/>
    <mergeCell ref="T56:U56"/>
    <mergeCell ref="D55:E55"/>
    <mergeCell ref="F55:G55"/>
    <mergeCell ref="H55:I55"/>
    <mergeCell ref="J55:K55"/>
    <mergeCell ref="L55:M55"/>
    <mergeCell ref="N55:O55"/>
    <mergeCell ref="P55:Q55"/>
    <mergeCell ref="R55:S55"/>
    <mergeCell ref="T55:U55"/>
    <mergeCell ref="D54:E54"/>
    <mergeCell ref="F54:G54"/>
    <mergeCell ref="H54:I54"/>
    <mergeCell ref="J54:K54"/>
    <mergeCell ref="L54:M54"/>
    <mergeCell ref="N54:O54"/>
    <mergeCell ref="P54:Q54"/>
    <mergeCell ref="R54:S54"/>
    <mergeCell ref="T54:U54"/>
    <mergeCell ref="D52:E52"/>
    <mergeCell ref="F52:G52"/>
    <mergeCell ref="H52:I52"/>
    <mergeCell ref="J52:K52"/>
    <mergeCell ref="L52:M52"/>
    <mergeCell ref="N52:O52"/>
    <mergeCell ref="P52:Q52"/>
    <mergeCell ref="R52:S52"/>
    <mergeCell ref="T52:U52"/>
    <mergeCell ref="D51:E51"/>
    <mergeCell ref="F51:G51"/>
    <mergeCell ref="H51:I51"/>
    <mergeCell ref="J51:K51"/>
    <mergeCell ref="L51:M51"/>
    <mergeCell ref="N51:O51"/>
    <mergeCell ref="P51:Q51"/>
    <mergeCell ref="R51:S51"/>
    <mergeCell ref="T51:U51"/>
    <mergeCell ref="D50:E50"/>
    <mergeCell ref="F50:G50"/>
    <mergeCell ref="H50:I50"/>
    <mergeCell ref="J50:K50"/>
    <mergeCell ref="L50:M50"/>
    <mergeCell ref="N50:O50"/>
    <mergeCell ref="P50:Q50"/>
    <mergeCell ref="R50:S50"/>
    <mergeCell ref="T50:U50"/>
    <mergeCell ref="D49:E49"/>
    <mergeCell ref="F49:G49"/>
    <mergeCell ref="H49:I49"/>
    <mergeCell ref="J49:K49"/>
    <mergeCell ref="L49:M49"/>
    <mergeCell ref="N49:O49"/>
    <mergeCell ref="P49:Q49"/>
    <mergeCell ref="R49:S49"/>
    <mergeCell ref="T49:U49"/>
    <mergeCell ref="D48:E48"/>
    <mergeCell ref="F48:G48"/>
    <mergeCell ref="H48:I48"/>
    <mergeCell ref="J48:K48"/>
    <mergeCell ref="L48:M48"/>
    <mergeCell ref="N48:O48"/>
    <mergeCell ref="P48:Q48"/>
    <mergeCell ref="R48:S48"/>
    <mergeCell ref="T48:U48"/>
    <mergeCell ref="D46:E46"/>
    <mergeCell ref="F46:G46"/>
    <mergeCell ref="H46:I46"/>
    <mergeCell ref="J46:K46"/>
    <mergeCell ref="L46:M46"/>
    <mergeCell ref="N46:O46"/>
    <mergeCell ref="P46:Q46"/>
    <mergeCell ref="R46:S46"/>
    <mergeCell ref="T46:U46"/>
    <mergeCell ref="D45:E45"/>
    <mergeCell ref="F45:G45"/>
    <mergeCell ref="H45:I45"/>
    <mergeCell ref="J45:K45"/>
    <mergeCell ref="L45:M45"/>
    <mergeCell ref="N45:O45"/>
    <mergeCell ref="P45:Q45"/>
    <mergeCell ref="R45:S45"/>
    <mergeCell ref="T45:U45"/>
    <mergeCell ref="D44:E44"/>
    <mergeCell ref="F44:G44"/>
    <mergeCell ref="H44:I44"/>
    <mergeCell ref="J44:K44"/>
    <mergeCell ref="L44:M44"/>
    <mergeCell ref="N44:O44"/>
    <mergeCell ref="P44:Q44"/>
    <mergeCell ref="R44:S44"/>
    <mergeCell ref="T44:U44"/>
    <mergeCell ref="D43:E43"/>
    <mergeCell ref="F43:G43"/>
    <mergeCell ref="H43:I43"/>
    <mergeCell ref="J43:K43"/>
    <mergeCell ref="L43:M43"/>
    <mergeCell ref="N43:O43"/>
    <mergeCell ref="P43:Q43"/>
    <mergeCell ref="R43:S43"/>
    <mergeCell ref="T43:U43"/>
    <mergeCell ref="D41:E41"/>
    <mergeCell ref="F41:G41"/>
    <mergeCell ref="H41:I41"/>
    <mergeCell ref="J41:K41"/>
    <mergeCell ref="L41:M41"/>
    <mergeCell ref="N41:O41"/>
    <mergeCell ref="P41:Q41"/>
    <mergeCell ref="R41:S41"/>
    <mergeCell ref="T41:U41"/>
    <mergeCell ref="V38:W38"/>
    <mergeCell ref="D40:E40"/>
    <mergeCell ref="F40:G40"/>
    <mergeCell ref="H40:I40"/>
    <mergeCell ref="J40:K40"/>
    <mergeCell ref="L40:M40"/>
    <mergeCell ref="N40:O40"/>
    <mergeCell ref="P40:Q40"/>
    <mergeCell ref="R40:S40"/>
    <mergeCell ref="T40:U40"/>
    <mergeCell ref="V40:W40"/>
    <mergeCell ref="D38:E38"/>
    <mergeCell ref="F38:G38"/>
    <mergeCell ref="H38:I38"/>
    <mergeCell ref="J38:K38"/>
    <mergeCell ref="L38:M38"/>
    <mergeCell ref="N38:O38"/>
    <mergeCell ref="P38:Q38"/>
    <mergeCell ref="R38:S38"/>
    <mergeCell ref="T38:U38"/>
    <mergeCell ref="V29:W29"/>
    <mergeCell ref="V30:W30"/>
    <mergeCell ref="V31:W31"/>
    <mergeCell ref="V32:W32"/>
    <mergeCell ref="V33:W33"/>
    <mergeCell ref="V34:W34"/>
    <mergeCell ref="V35:W35"/>
    <mergeCell ref="V36:W36"/>
    <mergeCell ref="V37:W37"/>
    <mergeCell ref="V18:W18"/>
    <mergeCell ref="V20:W20"/>
    <mergeCell ref="V21:W21"/>
    <mergeCell ref="V22:W22"/>
    <mergeCell ref="V24:W24"/>
    <mergeCell ref="V25:W25"/>
    <mergeCell ref="V26:W26"/>
    <mergeCell ref="V27:W27"/>
    <mergeCell ref="V28:W28"/>
    <mergeCell ref="V6:W6"/>
    <mergeCell ref="V8:W8"/>
    <mergeCell ref="V9:W9"/>
    <mergeCell ref="V10:W10"/>
    <mergeCell ref="V12:W12"/>
    <mergeCell ref="V13:W13"/>
    <mergeCell ref="V14:W14"/>
    <mergeCell ref="V15:W15"/>
    <mergeCell ref="V17:W17"/>
    <mergeCell ref="D37:E37"/>
    <mergeCell ref="F37:G37"/>
    <mergeCell ref="H37:I37"/>
    <mergeCell ref="J37:K37"/>
    <mergeCell ref="L37:M37"/>
    <mergeCell ref="N37:O37"/>
    <mergeCell ref="P37:Q37"/>
    <mergeCell ref="R37:S37"/>
    <mergeCell ref="T37:U37"/>
    <mergeCell ref="D36:E36"/>
    <mergeCell ref="F36:G36"/>
    <mergeCell ref="H36:I36"/>
    <mergeCell ref="J36:K36"/>
    <mergeCell ref="L36:M36"/>
    <mergeCell ref="N36:O36"/>
    <mergeCell ref="P36:Q36"/>
    <mergeCell ref="R36:S36"/>
    <mergeCell ref="T36:U36"/>
    <mergeCell ref="D35:E35"/>
    <mergeCell ref="F35:G35"/>
    <mergeCell ref="H35:I35"/>
    <mergeCell ref="J35:K35"/>
    <mergeCell ref="L35:M35"/>
    <mergeCell ref="N35:O35"/>
    <mergeCell ref="P35:Q35"/>
    <mergeCell ref="R35:S35"/>
    <mergeCell ref="T35:U35"/>
    <mergeCell ref="D34:E34"/>
    <mergeCell ref="F34:G34"/>
    <mergeCell ref="H34:I34"/>
    <mergeCell ref="J34:K34"/>
    <mergeCell ref="L34:M34"/>
    <mergeCell ref="N34:O34"/>
    <mergeCell ref="P34:Q34"/>
    <mergeCell ref="R34:S34"/>
    <mergeCell ref="T34:U34"/>
    <mergeCell ref="D33:E33"/>
    <mergeCell ref="F33:G33"/>
    <mergeCell ref="H33:I33"/>
    <mergeCell ref="J33:K33"/>
    <mergeCell ref="L33:M33"/>
    <mergeCell ref="N33:O33"/>
    <mergeCell ref="P33:Q33"/>
    <mergeCell ref="R33:S33"/>
    <mergeCell ref="T33:U33"/>
    <mergeCell ref="D32:E32"/>
    <mergeCell ref="F32:G32"/>
    <mergeCell ref="H32:I32"/>
    <mergeCell ref="J32:K32"/>
    <mergeCell ref="L32:M32"/>
    <mergeCell ref="N32:O32"/>
    <mergeCell ref="P32:Q32"/>
    <mergeCell ref="R32:S32"/>
    <mergeCell ref="T32:U32"/>
    <mergeCell ref="D31:E31"/>
    <mergeCell ref="F31:G31"/>
    <mergeCell ref="H31:I31"/>
    <mergeCell ref="J31:K31"/>
    <mergeCell ref="L31:M31"/>
    <mergeCell ref="N31:O31"/>
    <mergeCell ref="P31:Q31"/>
    <mergeCell ref="R31:S31"/>
    <mergeCell ref="T31:U31"/>
    <mergeCell ref="D30:E30"/>
    <mergeCell ref="F30:G30"/>
    <mergeCell ref="H30:I30"/>
    <mergeCell ref="J30:K30"/>
    <mergeCell ref="L30:M30"/>
    <mergeCell ref="N30:O30"/>
    <mergeCell ref="P30:Q30"/>
    <mergeCell ref="R30:S30"/>
    <mergeCell ref="T30:U30"/>
    <mergeCell ref="D29:E29"/>
    <mergeCell ref="F29:G29"/>
    <mergeCell ref="H29:I29"/>
    <mergeCell ref="J29:K29"/>
    <mergeCell ref="L29:M29"/>
    <mergeCell ref="N29:O29"/>
    <mergeCell ref="P29:Q29"/>
    <mergeCell ref="R29:S29"/>
    <mergeCell ref="T29:U29"/>
    <mergeCell ref="D28:E28"/>
    <mergeCell ref="F28:G28"/>
    <mergeCell ref="H28:I28"/>
    <mergeCell ref="J28:K28"/>
    <mergeCell ref="L28:M28"/>
    <mergeCell ref="N28:O28"/>
    <mergeCell ref="P28:Q28"/>
    <mergeCell ref="R28:S28"/>
    <mergeCell ref="T28:U28"/>
    <mergeCell ref="D27:E27"/>
    <mergeCell ref="F27:G27"/>
    <mergeCell ref="H27:I27"/>
    <mergeCell ref="J27:K27"/>
    <mergeCell ref="L27:M27"/>
    <mergeCell ref="N27:O27"/>
    <mergeCell ref="P27:Q27"/>
    <mergeCell ref="R27:S27"/>
    <mergeCell ref="T27:U27"/>
    <mergeCell ref="D26:E26"/>
    <mergeCell ref="F26:G26"/>
    <mergeCell ref="H26:I26"/>
    <mergeCell ref="J26:K26"/>
    <mergeCell ref="L26:M26"/>
    <mergeCell ref="N26:O26"/>
    <mergeCell ref="P26:Q26"/>
    <mergeCell ref="R26:S26"/>
    <mergeCell ref="T26:U26"/>
    <mergeCell ref="D25:E25"/>
    <mergeCell ref="F25:G25"/>
    <mergeCell ref="H25:I25"/>
    <mergeCell ref="J25:K25"/>
    <mergeCell ref="L25:M25"/>
    <mergeCell ref="N25:O25"/>
    <mergeCell ref="P25:Q25"/>
    <mergeCell ref="R25:S25"/>
    <mergeCell ref="T25:U25"/>
    <mergeCell ref="H22:I22"/>
    <mergeCell ref="J22:K22"/>
    <mergeCell ref="L22:M22"/>
    <mergeCell ref="N22:O22"/>
    <mergeCell ref="P22:Q22"/>
    <mergeCell ref="R22:S22"/>
    <mergeCell ref="T22:U22"/>
    <mergeCell ref="D24:E24"/>
    <mergeCell ref="F24:G24"/>
    <mergeCell ref="H24:I24"/>
    <mergeCell ref="J24:K24"/>
    <mergeCell ref="L24:M24"/>
    <mergeCell ref="N24:O24"/>
    <mergeCell ref="P24:Q24"/>
    <mergeCell ref="R24:S24"/>
    <mergeCell ref="T24:U24"/>
    <mergeCell ref="T20:U20"/>
    <mergeCell ref="D21:E21"/>
    <mergeCell ref="F21:G21"/>
    <mergeCell ref="H21:I21"/>
    <mergeCell ref="J21:K21"/>
    <mergeCell ref="L21:M21"/>
    <mergeCell ref="N21:O21"/>
    <mergeCell ref="P21:Q21"/>
    <mergeCell ref="R21:S21"/>
    <mergeCell ref="T21:U21"/>
    <mergeCell ref="J20:K20"/>
    <mergeCell ref="L20:M20"/>
    <mergeCell ref="N20:O20"/>
    <mergeCell ref="P20:Q20"/>
    <mergeCell ref="R20:S20"/>
    <mergeCell ref="T17:U17"/>
    <mergeCell ref="D18:E18"/>
    <mergeCell ref="F18:G18"/>
    <mergeCell ref="H18:I18"/>
    <mergeCell ref="J18:K18"/>
    <mergeCell ref="L18:M18"/>
    <mergeCell ref="N18:O18"/>
    <mergeCell ref="P18:Q18"/>
    <mergeCell ref="R18:S18"/>
    <mergeCell ref="T18:U18"/>
    <mergeCell ref="F17:G17"/>
    <mergeCell ref="H17:I17"/>
    <mergeCell ref="J17:K17"/>
    <mergeCell ref="L17:M17"/>
    <mergeCell ref="N17:O17"/>
    <mergeCell ref="T14:U14"/>
    <mergeCell ref="D15:E15"/>
    <mergeCell ref="F15:G15"/>
    <mergeCell ref="H15:I15"/>
    <mergeCell ref="J15:K15"/>
    <mergeCell ref="L15:M15"/>
    <mergeCell ref="N15:O15"/>
    <mergeCell ref="P15:Q15"/>
    <mergeCell ref="R15:S15"/>
    <mergeCell ref="T15:U15"/>
    <mergeCell ref="F14:G14"/>
    <mergeCell ref="H14:I14"/>
    <mergeCell ref="J14:K14"/>
    <mergeCell ref="L14:M14"/>
    <mergeCell ref="N14:O14"/>
    <mergeCell ref="P14:Q14"/>
    <mergeCell ref="R14:S14"/>
    <mergeCell ref="T10:U10"/>
    <mergeCell ref="N12:O12"/>
    <mergeCell ref="P12:Q12"/>
    <mergeCell ref="R12:S12"/>
    <mergeCell ref="T12:U12"/>
    <mergeCell ref="T6:U6"/>
    <mergeCell ref="F13:G13"/>
    <mergeCell ref="H13:I13"/>
    <mergeCell ref="J13:K13"/>
    <mergeCell ref="L13:M13"/>
    <mergeCell ref="N13:O13"/>
    <mergeCell ref="P13:Q13"/>
    <mergeCell ref="R13:S13"/>
    <mergeCell ref="T13:U13"/>
    <mergeCell ref="T9:U9"/>
    <mergeCell ref="F12:G12"/>
    <mergeCell ref="H12:I12"/>
    <mergeCell ref="J12:K12"/>
    <mergeCell ref="L12:M12"/>
    <mergeCell ref="R10:S10"/>
    <mergeCell ref="N8:O8"/>
    <mergeCell ref="P8:Q8"/>
    <mergeCell ref="R8:S8"/>
    <mergeCell ref="T8:U8"/>
    <mergeCell ref="N6:O6"/>
    <mergeCell ref="P6:Q6"/>
    <mergeCell ref="R6:S6"/>
    <mergeCell ref="D17:E17"/>
    <mergeCell ref="R74:S74"/>
    <mergeCell ref="N10:O10"/>
    <mergeCell ref="P10:Q10"/>
    <mergeCell ref="D9:E9"/>
    <mergeCell ref="F9:G9"/>
    <mergeCell ref="H9:I9"/>
    <mergeCell ref="J9:K9"/>
    <mergeCell ref="L9:M9"/>
    <mergeCell ref="N9:O9"/>
    <mergeCell ref="P9:Q9"/>
    <mergeCell ref="R9:S9"/>
    <mergeCell ref="D12:E12"/>
    <mergeCell ref="D13:E13"/>
    <mergeCell ref="P17:Q17"/>
    <mergeCell ref="R17:S17"/>
    <mergeCell ref="D20:E20"/>
    <mergeCell ref="F20:G20"/>
    <mergeCell ref="H20:I20"/>
    <mergeCell ref="D22:E22"/>
    <mergeCell ref="F22:G22"/>
    <mergeCell ref="D6:E6"/>
    <mergeCell ref="H6:I6"/>
    <mergeCell ref="F6:G6"/>
    <mergeCell ref="J10:K10"/>
    <mergeCell ref="L10:M10"/>
    <mergeCell ref="D10:E10"/>
    <mergeCell ref="F10:G10"/>
    <mergeCell ref="H10:I10"/>
    <mergeCell ref="D14:E14"/>
    <mergeCell ref="D8:E8"/>
    <mergeCell ref="F8:G8"/>
    <mergeCell ref="H8:I8"/>
    <mergeCell ref="J8:K8"/>
    <mergeCell ref="L8:M8"/>
    <mergeCell ref="J6:K6"/>
    <mergeCell ref="L6:M6"/>
  </mergeCells>
  <phoneticPr fontId="0" type="noConversion"/>
  <conditionalFormatting sqref="X105 D88:W93 D86:W86 D74:W74 D66:W70 D76:W76 D43:W46 D61:W64 D54:W59 D48:W52 D40:W41 D24:W38 D17:W18 D6:W6 D20:W22 D8:W10 D12:W15">
    <cfRule type="cellIs" dxfId="963" priority="20" stopIfTrue="1" operator="equal">
      <formula>"a"</formula>
    </cfRule>
    <cfRule type="cellIs" dxfId="962" priority="21" stopIfTrue="1" operator="equal">
      <formula>"s"</formula>
    </cfRule>
  </conditionalFormatting>
  <conditionalFormatting sqref="Z6 Z8:Z10 Z12:Z15 Z17:Z18 Z20:Z22 Z24:Z38 Z40:Z41 Z43:Z46 Z48:Z52 Z54:Z59 Z61:Z64 Z66:Z70 Z74 Z76 Z86 Z88:Z93 Z79">
    <cfRule type="expression" dxfId="961" priority="22" stopIfTrue="1">
      <formula>Y6=0</formula>
    </cfRule>
  </conditionalFormatting>
  <conditionalFormatting sqref="W80:X80 E80 U80 S80 Q80 O80 M80 K80 I80 G80">
    <cfRule type="cellIs" dxfId="960" priority="14" stopIfTrue="1" operator="equal">
      <formula>1</formula>
    </cfRule>
    <cfRule type="cellIs" dxfId="959" priority="15" stopIfTrue="1" operator="between">
      <formula>1</formula>
      <formula>3</formula>
    </cfRule>
  </conditionalFormatting>
  <conditionalFormatting sqref="T80 V80 R80 P80 N80 L80 J80 H80 F80 D80">
    <cfRule type="cellIs" dxfId="958" priority="16" stopIfTrue="1" operator="equal">
      <formula>"a"</formula>
    </cfRule>
  </conditionalFormatting>
  <conditionalFormatting sqref="Z82:Z83">
    <cfRule type="expression" dxfId="957" priority="17" stopIfTrue="1">
      <formula>Y82=0</formula>
    </cfRule>
  </conditionalFormatting>
  <conditionalFormatting sqref="D82:W83">
    <cfRule type="cellIs" dxfId="956" priority="18" stopIfTrue="1" operator="equal">
      <formula>"a"</formula>
    </cfRule>
    <cfRule type="cellIs" dxfId="955" priority="19" stopIfTrue="1" operator="equal">
      <formula>"s"</formula>
    </cfRule>
  </conditionalFormatting>
  <conditionalFormatting sqref="D81">
    <cfRule type="cellIs" dxfId="954" priority="13" stopIfTrue="1" operator="equal">
      <formula>"a"</formula>
    </cfRule>
  </conditionalFormatting>
  <conditionalFormatting sqref="U94 E94 G94 I94 K94 M94 O94 Q94 S94 W94:X94">
    <cfRule type="cellIs" dxfId="953" priority="7" stopIfTrue="1" operator="equal">
      <formula>1</formula>
    </cfRule>
    <cfRule type="cellIs" dxfId="952" priority="8" stopIfTrue="1" operator="between">
      <formula>1</formula>
      <formula>3</formula>
    </cfRule>
  </conditionalFormatting>
  <conditionalFormatting sqref="D94 T94 F94 H94 J94 L94 N94 P94 R94 V94">
    <cfRule type="cellIs" dxfId="951" priority="9" stopIfTrue="1" operator="equal">
      <formula>"a"</formula>
    </cfRule>
  </conditionalFormatting>
  <conditionalFormatting sqref="D95:W96">
    <cfRule type="cellIs" dxfId="950" priority="10" stopIfTrue="1" operator="equal">
      <formula>"a"</formula>
    </cfRule>
    <cfRule type="cellIs" dxfId="949" priority="11" stopIfTrue="1" operator="equal">
      <formula>"s"</formula>
    </cfRule>
  </conditionalFormatting>
  <conditionalFormatting sqref="Z95:Z96">
    <cfRule type="expression" dxfId="948" priority="12" stopIfTrue="1">
      <formula>Y95=0</formula>
    </cfRule>
  </conditionalFormatting>
  <conditionalFormatting sqref="W77:X77 E77 G77 I77 K77 O77 Q77 S77 U77 M77">
    <cfRule type="cellIs" dxfId="947" priority="4" stopIfTrue="1" operator="equal">
      <formula>1</formula>
    </cfRule>
    <cfRule type="cellIs" dxfId="946" priority="5" stopIfTrue="1" operator="between">
      <formula>1</formula>
      <formula>3</formula>
    </cfRule>
  </conditionalFormatting>
  <conditionalFormatting sqref="T77 F77 H77 L77 N77 P77 R77 V77 D77 J77">
    <cfRule type="cellIs" dxfId="945" priority="6" stopIfTrue="1" operator="equal">
      <formula>"a"</formula>
    </cfRule>
  </conditionalFormatting>
  <conditionalFormatting sqref="Y78 D79:W79">
    <cfRule type="cellIs" dxfId="944" priority="1" stopIfTrue="1" operator="equal">
      <formula>"a"</formula>
    </cfRule>
    <cfRule type="cellIs" dxfId="943" priority="2" stopIfTrue="1" operator="equal">
      <formula>"s"</formula>
    </cfRule>
  </conditionalFormatting>
  <printOptions horizontalCentered="1"/>
  <pageMargins left="0.35433070866141736" right="0.35433070866141736" top="0.19685039370078741" bottom="0.35433070866141736" header="0.15748031496062992" footer="0.15748031496062992"/>
  <pageSetup paperSize="9" scale="48" orientation="landscape" cellComments="atEnd" r:id="rId2"/>
  <headerFooter alignWithMargins="0">
    <oddFooter xml:space="preserve">&amp;LCKL OSS / VERSION 2022 / 1.1&amp;COMC-06&amp;R&amp;P of &amp;N </oddFooter>
  </headerFooter>
  <rowBreaks count="4" manualBreakCount="4">
    <brk id="22" max="25" man="1"/>
    <brk id="46" max="25" man="1"/>
    <brk id="70" max="25" man="1"/>
    <brk id="83" max="2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R936"/>
  <sheetViews>
    <sheetView zoomScale="50" zoomScaleNormal="50" zoomScaleSheetLayoutView="40" workbookViewId="0">
      <pane ySplit="3" topLeftCell="A4" activePane="bottomLeft" state="frozen"/>
      <selection pane="bottomLeft" activeCell="AB1" sqref="AB1"/>
    </sheetView>
  </sheetViews>
  <sheetFormatPr defaultRowHeight="15" x14ac:dyDescent="0.2"/>
  <cols>
    <col min="1" max="1" width="9.85546875" customWidth="1"/>
    <col min="2" max="2" width="14.85546875" customWidth="1"/>
    <col min="3" max="3" width="128" customWidth="1"/>
    <col min="4" max="24" width="5.7109375" customWidth="1"/>
    <col min="25" max="25" width="8" customWidth="1"/>
    <col min="26" max="26" width="8.85546875" customWidth="1"/>
    <col min="27" max="27" width="2.5703125" style="52" hidden="1" customWidth="1"/>
    <col min="28" max="28" width="7.42578125" style="52" customWidth="1"/>
    <col min="29" max="29" width="9.140625" style="556" customWidth="1"/>
    <col min="30" max="30" width="12.140625" style="244" customWidth="1"/>
    <col min="31" max="31" width="14.140625" style="244" customWidth="1"/>
    <col min="32" max="32" width="14.140625" style="556" customWidth="1"/>
    <col min="33" max="91" width="9.140625" style="244" customWidth="1"/>
    <col min="92" max="105" width="9.140625" style="52" customWidth="1"/>
  </cols>
  <sheetData>
    <row r="1" spans="1:91" s="79" customFormat="1" ht="45" customHeight="1" thickBot="1" x14ac:dyDescent="0.25">
      <c r="A1" s="353" t="str">
        <f>'Checklist - Basic Office Supply'!A1</f>
        <v xml:space="preserve">GA Code: </v>
      </c>
      <c r="B1" s="354"/>
      <c r="C1" s="353"/>
      <c r="D1" s="355" t="str">
        <f>'Checklist - Basic Office Supply'!D1</f>
        <v xml:space="preserve">Certificate Holder name:   </v>
      </c>
      <c r="E1" s="353"/>
      <c r="F1" s="353"/>
      <c r="G1" s="353"/>
      <c r="H1" s="353"/>
      <c r="I1" s="353"/>
      <c r="J1" s="353"/>
      <c r="K1" s="353"/>
      <c r="L1" s="353"/>
      <c r="M1" s="353"/>
      <c r="N1" s="353"/>
      <c r="O1" s="353"/>
      <c r="P1" s="353"/>
      <c r="Q1" s="353"/>
      <c r="R1" s="353"/>
      <c r="S1" s="353"/>
      <c r="T1" s="353"/>
      <c r="U1" s="353"/>
      <c r="V1" s="353"/>
      <c r="W1" s="353"/>
      <c r="X1" s="356"/>
      <c r="Y1" s="78"/>
      <c r="Z1" s="356" t="str">
        <f>'Checklist - Basic Office Supply'!X1</f>
        <v xml:space="preserve">Date of Office Audit:   </v>
      </c>
      <c r="AA1" s="78"/>
      <c r="AB1" s="78"/>
      <c r="AC1" s="555"/>
      <c r="AD1" s="344"/>
      <c r="AE1" s="344"/>
      <c r="AF1" s="555"/>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row>
    <row r="2" spans="1:91" ht="31.7" customHeight="1" thickBot="1" x14ac:dyDescent="0.25">
      <c r="A2" s="910" t="s">
        <v>1097</v>
      </c>
      <c r="B2" s="911"/>
      <c r="C2" s="911"/>
      <c r="D2" s="911"/>
      <c r="E2" s="911"/>
      <c r="F2" s="911"/>
      <c r="G2" s="911"/>
      <c r="H2" s="911"/>
      <c r="I2" s="911"/>
      <c r="J2" s="911"/>
      <c r="K2" s="911"/>
      <c r="L2" s="911"/>
      <c r="M2" s="911"/>
      <c r="N2" s="911"/>
      <c r="O2" s="911"/>
      <c r="P2" s="911"/>
      <c r="Q2" s="911"/>
      <c r="R2" s="911"/>
      <c r="S2" s="911"/>
      <c r="T2" s="911"/>
      <c r="U2" s="911"/>
      <c r="V2" s="911"/>
      <c r="W2" s="911"/>
      <c r="X2" s="911"/>
      <c r="Y2" s="911"/>
      <c r="Z2" s="912"/>
      <c r="AA2" s="53"/>
    </row>
    <row r="3" spans="1:91" ht="161.44999999999999" customHeight="1" thickBot="1" x14ac:dyDescent="0.25">
      <c r="A3" s="16" t="s">
        <v>155</v>
      </c>
      <c r="B3" s="540" t="s">
        <v>20</v>
      </c>
      <c r="C3" s="541" t="s">
        <v>372</v>
      </c>
      <c r="D3" s="2" t="s">
        <v>439</v>
      </c>
      <c r="E3" s="3" t="s">
        <v>373</v>
      </c>
      <c r="F3" s="4" t="s">
        <v>81</v>
      </c>
      <c r="G3" s="5" t="s">
        <v>373</v>
      </c>
      <c r="H3" s="2" t="s">
        <v>219</v>
      </c>
      <c r="I3" s="3" t="s">
        <v>373</v>
      </c>
      <c r="J3" s="6" t="s">
        <v>82</v>
      </c>
      <c r="K3" s="5" t="s">
        <v>373</v>
      </c>
      <c r="L3" s="2" t="s">
        <v>218</v>
      </c>
      <c r="M3" s="3" t="s">
        <v>373</v>
      </c>
      <c r="N3" s="2" t="s">
        <v>83</v>
      </c>
      <c r="O3" s="3" t="s">
        <v>373</v>
      </c>
      <c r="P3" s="2" t="s">
        <v>217</v>
      </c>
      <c r="Q3" s="3" t="s">
        <v>373</v>
      </c>
      <c r="R3" s="542" t="s">
        <v>214</v>
      </c>
      <c r="S3" s="5" t="s">
        <v>373</v>
      </c>
      <c r="T3" s="2" t="s">
        <v>215</v>
      </c>
      <c r="U3" s="3" t="s">
        <v>373</v>
      </c>
      <c r="V3" s="543" t="s">
        <v>216</v>
      </c>
      <c r="W3" s="544" t="s">
        <v>373</v>
      </c>
      <c r="X3" s="545" t="s">
        <v>163</v>
      </c>
      <c r="Y3" s="546" t="s">
        <v>429</v>
      </c>
      <c r="Z3" s="547" t="s">
        <v>430</v>
      </c>
      <c r="AA3" s="53"/>
      <c r="AD3" s="243" t="s">
        <v>33</v>
      </c>
    </row>
    <row r="4" spans="1:91" ht="33" customHeight="1" thickBot="1" x14ac:dyDescent="0.25">
      <c r="A4" s="686"/>
      <c r="B4" s="687">
        <v>1000</v>
      </c>
      <c r="C4" s="913" t="s">
        <v>431</v>
      </c>
      <c r="D4" s="914"/>
      <c r="E4" s="914"/>
      <c r="F4" s="914"/>
      <c r="G4" s="914"/>
      <c r="H4" s="914"/>
      <c r="I4" s="914"/>
      <c r="J4" s="914"/>
      <c r="K4" s="914"/>
      <c r="L4" s="914"/>
      <c r="M4" s="914"/>
      <c r="N4" s="914"/>
      <c r="O4" s="914"/>
      <c r="P4" s="914"/>
      <c r="Q4" s="914"/>
      <c r="R4" s="914"/>
      <c r="S4" s="914"/>
      <c r="T4" s="914"/>
      <c r="U4" s="914"/>
      <c r="V4" s="914"/>
      <c r="W4" s="914"/>
      <c r="X4" s="914"/>
      <c r="Y4" s="914"/>
      <c r="Z4" s="915"/>
      <c r="AA4" s="53"/>
    </row>
    <row r="5" spans="1:91" s="15" customFormat="1" ht="29.25" customHeight="1" thickBot="1" x14ac:dyDescent="0.25">
      <c r="A5" s="585"/>
      <c r="B5" s="279" t="s">
        <v>411</v>
      </c>
      <c r="C5" s="179" t="s">
        <v>28</v>
      </c>
      <c r="D5" s="60"/>
      <c r="E5" s="61"/>
      <c r="F5" s="62"/>
      <c r="G5" s="63"/>
      <c r="H5" s="48" t="s">
        <v>432</v>
      </c>
      <c r="I5" s="61"/>
      <c r="J5" s="58" t="s">
        <v>432</v>
      </c>
      <c r="K5" s="63"/>
      <c r="L5" s="60"/>
      <c r="M5" s="61"/>
      <c r="N5" s="62"/>
      <c r="O5" s="63"/>
      <c r="P5" s="60"/>
      <c r="Q5" s="61"/>
      <c r="R5" s="62"/>
      <c r="S5" s="63"/>
      <c r="T5" s="60"/>
      <c r="U5" s="61"/>
      <c r="V5" s="62"/>
      <c r="W5" s="61"/>
      <c r="X5" s="59"/>
      <c r="Y5" s="64"/>
      <c r="Z5" s="419"/>
      <c r="AA5" s="365"/>
      <c r="AB5" s="54"/>
      <c r="AC5" s="555"/>
      <c r="AD5" s="259"/>
      <c r="AE5" s="247"/>
      <c r="AF5" s="55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row>
    <row r="6" spans="1:91" s="15" customFormat="1" ht="45" customHeight="1" x14ac:dyDescent="0.2">
      <c r="A6" s="585"/>
      <c r="B6" s="266" t="s">
        <v>441</v>
      </c>
      <c r="C6" s="256" t="s">
        <v>136</v>
      </c>
      <c r="D6" s="731"/>
      <c r="E6" s="795"/>
      <c r="F6" s="731"/>
      <c r="G6" s="795"/>
      <c r="H6" s="731"/>
      <c r="I6" s="795"/>
      <c r="J6" s="731"/>
      <c r="K6" s="795"/>
      <c r="L6" s="731"/>
      <c r="M6" s="795"/>
      <c r="N6" s="731"/>
      <c r="O6" s="795"/>
      <c r="P6" s="731"/>
      <c r="Q6" s="795"/>
      <c r="R6" s="731"/>
      <c r="S6" s="795"/>
      <c r="T6" s="731"/>
      <c r="U6" s="795"/>
      <c r="V6" s="731"/>
      <c r="W6" s="795"/>
      <c r="X6" s="183"/>
      <c r="Y6" s="257">
        <f>IF(OR(D6="s",F6="s",H6="s",J6="s",L6="s",N6="s",P6="s",R6="s",T6="s",V6="s"), 0, IF(OR(D6="a",F6="a",H6="a",J6="a",L6="a",N6="a",P6="a",R6="a",T6="a",V6="a"),Z6,0))</f>
        <v>0</v>
      </c>
      <c r="Z6" s="424">
        <v>10</v>
      </c>
      <c r="AA6" s="365">
        <f t="shared" ref="AA6:AA14" si="0">COUNTIF(D6:W6,"a")+COUNTIF(D6:W6,"s")</f>
        <v>0</v>
      </c>
      <c r="AB6" s="258"/>
      <c r="AC6" s="555"/>
      <c r="AD6" s="259" t="s">
        <v>34</v>
      </c>
      <c r="AE6" s="245"/>
      <c r="AF6" s="55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row>
    <row r="7" spans="1:91" s="15" customFormat="1" ht="40.5" x14ac:dyDescent="0.2">
      <c r="A7" s="585"/>
      <c r="B7" s="267" t="s">
        <v>157</v>
      </c>
      <c r="C7" s="366" t="s">
        <v>146</v>
      </c>
      <c r="D7" s="732"/>
      <c r="E7" s="776"/>
      <c r="F7" s="732"/>
      <c r="G7" s="776"/>
      <c r="H7" s="732"/>
      <c r="I7" s="776"/>
      <c r="J7" s="732"/>
      <c r="K7" s="776"/>
      <c r="L7" s="732"/>
      <c r="M7" s="776"/>
      <c r="N7" s="732"/>
      <c r="O7" s="776"/>
      <c r="P7" s="732"/>
      <c r="Q7" s="776"/>
      <c r="R7" s="732"/>
      <c r="S7" s="776"/>
      <c r="T7" s="732"/>
      <c r="U7" s="776"/>
      <c r="V7" s="732"/>
      <c r="W7" s="776"/>
      <c r="X7" s="183"/>
      <c r="Y7" s="367">
        <f>IF(OR(D7="s",F7="s",H7="s",J7="s",L7="s",N7="s",P7="s",R7="s",T7="s",V7="s"), 0, IF(OR(D7="a",F7="a",H7="a",J7="a",L7="a",N7="a",P7="a",R7="a",T7="a",V7="a"),Z7,0))</f>
        <v>0</v>
      </c>
      <c r="Z7" s="422">
        <v>20</v>
      </c>
      <c r="AA7" s="365">
        <f>COUNTIF(D7:W7,"a")+COUNTIF(D7:W7,"s")</f>
        <v>0</v>
      </c>
      <c r="AB7" s="258"/>
      <c r="AC7" s="555"/>
      <c r="AD7" s="259" t="s">
        <v>34</v>
      </c>
      <c r="AE7" s="247"/>
      <c r="AF7" s="55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row>
    <row r="8" spans="1:91" s="15" customFormat="1" ht="27.95" customHeight="1" x14ac:dyDescent="0.2">
      <c r="A8" s="585"/>
      <c r="B8" s="267" t="s">
        <v>412</v>
      </c>
      <c r="C8" s="366" t="s">
        <v>125</v>
      </c>
      <c r="D8" s="732"/>
      <c r="E8" s="776"/>
      <c r="F8" s="732"/>
      <c r="G8" s="776"/>
      <c r="H8" s="732"/>
      <c r="I8" s="776"/>
      <c r="J8" s="732"/>
      <c r="K8" s="776"/>
      <c r="L8" s="732"/>
      <c r="M8" s="776"/>
      <c r="N8" s="732"/>
      <c r="O8" s="776"/>
      <c r="P8" s="732"/>
      <c r="Q8" s="776"/>
      <c r="R8" s="732"/>
      <c r="S8" s="776"/>
      <c r="T8" s="732"/>
      <c r="U8" s="776"/>
      <c r="V8" s="732"/>
      <c r="W8" s="776"/>
      <c r="X8" s="183"/>
      <c r="Y8" s="367">
        <f>IF(OR(D8="s",F8="s",H8="s",J8="s",L8="s",N8="s",P8="s",R8="s",T8="s",V8="s"), 0, IF(OR(D8="a",F8="a",H8="a",J8="a",L8="a",N8="a",P8="a",R8="a",T8="a",V8="a"),Z8,0))</f>
        <v>0</v>
      </c>
      <c r="Z8" s="422">
        <v>20</v>
      </c>
      <c r="AA8" s="365">
        <f>COUNTIF(D8:W8,"a")+COUNTIF(D8:W8,"s")</f>
        <v>0</v>
      </c>
      <c r="AB8" s="258"/>
      <c r="AC8" s="555"/>
      <c r="AD8" s="259" t="s">
        <v>34</v>
      </c>
      <c r="AE8" s="247"/>
      <c r="AF8" s="55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row>
    <row r="9" spans="1:91" s="15" customFormat="1" ht="67.7" customHeight="1" x14ac:dyDescent="0.2">
      <c r="A9" s="585"/>
      <c r="B9" s="267" t="s">
        <v>442</v>
      </c>
      <c r="C9" s="366" t="s">
        <v>67</v>
      </c>
      <c r="D9" s="732"/>
      <c r="E9" s="776"/>
      <c r="F9" s="732"/>
      <c r="G9" s="776"/>
      <c r="H9" s="732"/>
      <c r="I9" s="776"/>
      <c r="J9" s="732"/>
      <c r="K9" s="776"/>
      <c r="L9" s="732"/>
      <c r="M9" s="776"/>
      <c r="N9" s="732"/>
      <c r="O9" s="776"/>
      <c r="P9" s="732"/>
      <c r="Q9" s="776"/>
      <c r="R9" s="732"/>
      <c r="S9" s="776"/>
      <c r="T9" s="732"/>
      <c r="U9" s="776"/>
      <c r="V9" s="732"/>
      <c r="W9" s="776"/>
      <c r="X9" s="183"/>
      <c r="Y9" s="367">
        <f t="shared" ref="Y9:Y14" si="1">IF(OR(D9="s",F9="s",H9="s",J9="s",L9="s",N9="s",P9="s",R9="s",T9="s",V9="s"), 0, IF(OR(D9="a",F9="a",H9="a",J9="a",L9="a",N9="a",P9="a",R9="a",T9="a",V9="a"),Z9,0))</f>
        <v>0</v>
      </c>
      <c r="Z9" s="422">
        <v>5</v>
      </c>
      <c r="AA9" s="365">
        <f t="shared" si="0"/>
        <v>0</v>
      </c>
      <c r="AB9" s="258"/>
      <c r="AC9" s="555"/>
      <c r="AD9" s="259" t="s">
        <v>34</v>
      </c>
      <c r="AE9" s="245"/>
      <c r="AF9" s="55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row>
    <row r="10" spans="1:91" ht="45" customHeight="1" x14ac:dyDescent="0.2">
      <c r="A10" s="425"/>
      <c r="B10" s="404" t="s">
        <v>134</v>
      </c>
      <c r="C10" s="144" t="s">
        <v>135</v>
      </c>
      <c r="D10" s="732"/>
      <c r="E10" s="776"/>
      <c r="F10" s="732"/>
      <c r="G10" s="776"/>
      <c r="H10" s="732"/>
      <c r="I10" s="776"/>
      <c r="J10" s="732"/>
      <c r="K10" s="776"/>
      <c r="L10" s="732"/>
      <c r="M10" s="776"/>
      <c r="N10" s="732"/>
      <c r="O10" s="776"/>
      <c r="P10" s="732"/>
      <c r="Q10" s="776"/>
      <c r="R10" s="732"/>
      <c r="S10" s="776"/>
      <c r="T10" s="732"/>
      <c r="U10" s="776"/>
      <c r="V10" s="732"/>
      <c r="W10" s="776"/>
      <c r="X10" s="128"/>
      <c r="Y10" s="121">
        <f t="shared" si="1"/>
        <v>0</v>
      </c>
      <c r="Z10" s="426">
        <v>10</v>
      </c>
      <c r="AA10" s="80">
        <f t="shared" si="0"/>
        <v>0</v>
      </c>
      <c r="AB10" s="134"/>
      <c r="AD10" s="251" t="s">
        <v>34</v>
      </c>
    </row>
    <row r="11" spans="1:91" s="15" customFormat="1" ht="67.7" customHeight="1" x14ac:dyDescent="0.2">
      <c r="A11" s="585"/>
      <c r="B11" s="267" t="s">
        <v>341</v>
      </c>
      <c r="C11" s="261" t="s">
        <v>440</v>
      </c>
      <c r="D11" s="732"/>
      <c r="E11" s="776"/>
      <c r="F11" s="732"/>
      <c r="G11" s="776"/>
      <c r="H11" s="732"/>
      <c r="I11" s="776"/>
      <c r="J11" s="732"/>
      <c r="K11" s="776"/>
      <c r="L11" s="732"/>
      <c r="M11" s="776"/>
      <c r="N11" s="732"/>
      <c r="O11" s="776"/>
      <c r="P11" s="732"/>
      <c r="Q11" s="776"/>
      <c r="R11" s="732"/>
      <c r="S11" s="776"/>
      <c r="T11" s="732"/>
      <c r="U11" s="776"/>
      <c r="V11" s="732"/>
      <c r="W11" s="776"/>
      <c r="X11" s="183"/>
      <c r="Y11" s="262">
        <f t="shared" si="1"/>
        <v>0</v>
      </c>
      <c r="Z11" s="427">
        <v>10</v>
      </c>
      <c r="AA11" s="365">
        <f t="shared" si="0"/>
        <v>0</v>
      </c>
      <c r="AB11" s="258"/>
      <c r="AC11" s="555"/>
      <c r="AD11" s="259" t="s">
        <v>34</v>
      </c>
      <c r="AE11" s="245"/>
      <c r="AF11" s="55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row>
    <row r="12" spans="1:91" s="15" customFormat="1" ht="45" customHeight="1" x14ac:dyDescent="0.2">
      <c r="A12" s="585"/>
      <c r="B12" s="267" t="s">
        <v>342</v>
      </c>
      <c r="C12" s="366" t="s">
        <v>272</v>
      </c>
      <c r="D12" s="732"/>
      <c r="E12" s="776"/>
      <c r="F12" s="732"/>
      <c r="G12" s="776"/>
      <c r="H12" s="732"/>
      <c r="I12" s="776"/>
      <c r="J12" s="732"/>
      <c r="K12" s="776"/>
      <c r="L12" s="732"/>
      <c r="M12" s="776"/>
      <c r="N12" s="732"/>
      <c r="O12" s="776"/>
      <c r="P12" s="732"/>
      <c r="Q12" s="776"/>
      <c r="R12" s="732"/>
      <c r="S12" s="776"/>
      <c r="T12" s="732"/>
      <c r="U12" s="776"/>
      <c r="V12" s="732"/>
      <c r="W12" s="776"/>
      <c r="X12" s="183"/>
      <c r="Y12" s="367">
        <f t="shared" si="1"/>
        <v>0</v>
      </c>
      <c r="Z12" s="422">
        <v>5</v>
      </c>
      <c r="AA12" s="365">
        <f t="shared" si="0"/>
        <v>0</v>
      </c>
      <c r="AB12" s="258"/>
      <c r="AC12" s="555"/>
      <c r="AD12" s="259" t="s">
        <v>34</v>
      </c>
      <c r="AE12" s="245"/>
      <c r="AF12" s="55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row>
    <row r="13" spans="1:91" s="15" customFormat="1" ht="27.95" customHeight="1" x14ac:dyDescent="0.2">
      <c r="A13" s="585"/>
      <c r="B13" s="267" t="s">
        <v>443</v>
      </c>
      <c r="C13" s="366" t="s">
        <v>388</v>
      </c>
      <c r="D13" s="732"/>
      <c r="E13" s="776"/>
      <c r="F13" s="732"/>
      <c r="G13" s="776"/>
      <c r="H13" s="732"/>
      <c r="I13" s="776"/>
      <c r="J13" s="732"/>
      <c r="K13" s="776"/>
      <c r="L13" s="732"/>
      <c r="M13" s="776"/>
      <c r="N13" s="732"/>
      <c r="O13" s="776"/>
      <c r="P13" s="732"/>
      <c r="Q13" s="776"/>
      <c r="R13" s="732"/>
      <c r="S13" s="776"/>
      <c r="T13" s="732"/>
      <c r="U13" s="776"/>
      <c r="V13" s="732"/>
      <c r="W13" s="776"/>
      <c r="X13" s="183"/>
      <c r="Y13" s="367">
        <f t="shared" si="1"/>
        <v>0</v>
      </c>
      <c r="Z13" s="422">
        <v>5</v>
      </c>
      <c r="AA13" s="365">
        <f t="shared" si="0"/>
        <v>0</v>
      </c>
      <c r="AB13" s="258"/>
      <c r="AC13" s="555"/>
      <c r="AD13" s="259" t="s">
        <v>34</v>
      </c>
      <c r="AE13" s="245"/>
      <c r="AF13" s="55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row>
    <row r="14" spans="1:91" s="15" customFormat="1" ht="27.95" customHeight="1" thickBot="1" x14ac:dyDescent="0.25">
      <c r="A14" s="585"/>
      <c r="B14" s="267" t="s">
        <v>105</v>
      </c>
      <c r="C14" s="261" t="s">
        <v>389</v>
      </c>
      <c r="D14" s="732"/>
      <c r="E14" s="776"/>
      <c r="F14" s="732"/>
      <c r="G14" s="776"/>
      <c r="H14" s="732"/>
      <c r="I14" s="776"/>
      <c r="J14" s="732"/>
      <c r="K14" s="776"/>
      <c r="L14" s="732"/>
      <c r="M14" s="776"/>
      <c r="N14" s="732"/>
      <c r="O14" s="776"/>
      <c r="P14" s="732"/>
      <c r="Q14" s="776"/>
      <c r="R14" s="732"/>
      <c r="S14" s="776"/>
      <c r="T14" s="732"/>
      <c r="U14" s="776"/>
      <c r="V14" s="732"/>
      <c r="W14" s="776"/>
      <c r="X14" s="183"/>
      <c r="Y14" s="262">
        <f t="shared" si="1"/>
        <v>0</v>
      </c>
      <c r="Z14" s="427">
        <v>5</v>
      </c>
      <c r="AA14" s="365">
        <f t="shared" si="0"/>
        <v>0</v>
      </c>
      <c r="AB14" s="258"/>
      <c r="AC14" s="555"/>
      <c r="AD14" s="259" t="s">
        <v>34</v>
      </c>
      <c r="AE14" s="245"/>
      <c r="AF14" s="55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row>
    <row r="15" spans="1:91" s="15" customFormat="1" ht="21" customHeight="1" thickTop="1" thickBot="1" x14ac:dyDescent="0.25">
      <c r="A15" s="585"/>
      <c r="B15" s="71"/>
      <c r="C15" s="165"/>
      <c r="D15" s="768" t="s">
        <v>147</v>
      </c>
      <c r="E15" s="769"/>
      <c r="F15" s="769"/>
      <c r="G15" s="769"/>
      <c r="H15" s="769"/>
      <c r="I15" s="769"/>
      <c r="J15" s="769"/>
      <c r="K15" s="769"/>
      <c r="L15" s="769"/>
      <c r="M15" s="769"/>
      <c r="N15" s="769"/>
      <c r="O15" s="769"/>
      <c r="P15" s="769"/>
      <c r="Q15" s="769"/>
      <c r="R15" s="769"/>
      <c r="S15" s="769"/>
      <c r="T15" s="769"/>
      <c r="U15" s="769"/>
      <c r="V15" s="769"/>
      <c r="W15" s="769"/>
      <c r="X15" s="800"/>
      <c r="Y15" s="55">
        <f>SUM(Y6:Y14)</f>
        <v>0</v>
      </c>
      <c r="Z15" s="428">
        <f>SUM(Z6:Z14)</f>
        <v>90</v>
      </c>
      <c r="AA15" s="365"/>
      <c r="AB15" s="54"/>
      <c r="AC15" s="555"/>
      <c r="AD15" s="259"/>
      <c r="AE15" s="245"/>
      <c r="AF15" s="55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row>
    <row r="16" spans="1:91" s="15" customFormat="1" ht="21" customHeight="1" thickBot="1" x14ac:dyDescent="0.25">
      <c r="A16" s="414"/>
      <c r="B16" s="185"/>
      <c r="C16" s="339"/>
      <c r="D16" s="771"/>
      <c r="E16" s="799"/>
      <c r="F16" s="1010">
        <v>90</v>
      </c>
      <c r="G16" s="793"/>
      <c r="H16" s="793"/>
      <c r="I16" s="793"/>
      <c r="J16" s="793"/>
      <c r="K16" s="793"/>
      <c r="L16" s="793"/>
      <c r="M16" s="793"/>
      <c r="N16" s="793"/>
      <c r="O16" s="793"/>
      <c r="P16" s="793"/>
      <c r="Q16" s="793"/>
      <c r="R16" s="793"/>
      <c r="S16" s="793"/>
      <c r="T16" s="793"/>
      <c r="U16" s="793"/>
      <c r="V16" s="793"/>
      <c r="W16" s="793"/>
      <c r="X16" s="793"/>
      <c r="Y16" s="793"/>
      <c r="Z16" s="794"/>
      <c r="AA16" s="365"/>
      <c r="AB16" s="54"/>
      <c r="AC16" s="555"/>
      <c r="AD16" s="259"/>
      <c r="AE16" s="245"/>
      <c r="AF16" s="55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row>
    <row r="17" spans="1:95" ht="48" customHeight="1" thickBot="1" x14ac:dyDescent="0.25">
      <c r="A17" s="439"/>
      <c r="B17" s="322" t="s">
        <v>328</v>
      </c>
      <c r="C17" s="209" t="s">
        <v>108</v>
      </c>
      <c r="D17" s="66"/>
      <c r="E17" s="67"/>
      <c r="F17" s="68"/>
      <c r="G17" s="69"/>
      <c r="H17" s="29" t="s">
        <v>432</v>
      </c>
      <c r="I17" s="67"/>
      <c r="J17" s="224" t="s">
        <v>432</v>
      </c>
      <c r="K17" s="69"/>
      <c r="L17" s="66"/>
      <c r="M17" s="67"/>
      <c r="N17" s="68"/>
      <c r="O17" s="69"/>
      <c r="P17" s="66"/>
      <c r="Q17" s="67"/>
      <c r="R17" s="68"/>
      <c r="S17" s="69"/>
      <c r="T17" s="66"/>
      <c r="U17" s="67"/>
      <c r="V17" s="68"/>
      <c r="W17" s="67"/>
      <c r="X17" s="72"/>
      <c r="Y17" s="67"/>
      <c r="Z17" s="67"/>
      <c r="AA17" s="53"/>
      <c r="AD17" s="251"/>
    </row>
    <row r="18" spans="1:95" ht="45" customHeight="1" x14ac:dyDescent="0.2">
      <c r="A18" s="429"/>
      <c r="B18" s="329" t="s">
        <v>49</v>
      </c>
      <c r="C18" s="146" t="s">
        <v>371</v>
      </c>
      <c r="D18" s="880"/>
      <c r="E18" s="880"/>
      <c r="F18" s="880"/>
      <c r="G18" s="880"/>
      <c r="H18" s="880"/>
      <c r="I18" s="880"/>
      <c r="J18" s="880"/>
      <c r="K18" s="880"/>
      <c r="L18" s="880"/>
      <c r="M18" s="880"/>
      <c r="N18" s="880"/>
      <c r="O18" s="880"/>
      <c r="P18" s="880"/>
      <c r="Q18" s="880"/>
      <c r="R18" s="880"/>
      <c r="S18" s="880"/>
      <c r="T18" s="880"/>
      <c r="U18" s="880"/>
      <c r="V18" s="880"/>
      <c r="W18" s="880"/>
      <c r="X18" s="128"/>
      <c r="Y18" s="130">
        <f>IF(OR(D18="s",F18="s",H18="s",J18="s",L18="s",N18="s",P18="s",R18="s",T18="s",V18="s"), 0, IF(OR(D18="a",F18="a",H18="a",J18="a",L18="a",N18="a",P18="a",R18="a",T18="a",V18="a"),Z18,0))</f>
        <v>0</v>
      </c>
      <c r="Z18" s="430">
        <v>20</v>
      </c>
      <c r="AA18" s="228">
        <f>IF((COUNTIF(D18:W18,"a")+COUNTIF(D18:W18,"s"))&gt;0,IF(OR((COUNTIF(D19:W19,"a")+COUNTIF(D19:W19,"s"))),0,COUNTIF(D18:W18,"a")+COUNTIF(D18:W18,"s")),COUNTIF(D18:W18,"a")+COUNTIF(D18:W18,"s"))</f>
        <v>0</v>
      </c>
      <c r="AB18" s="134"/>
      <c r="AD18" s="251"/>
    </row>
    <row r="19" spans="1:95" ht="45" customHeight="1" thickBot="1" x14ac:dyDescent="0.25">
      <c r="A19" s="429"/>
      <c r="B19" s="340" t="s">
        <v>144</v>
      </c>
      <c r="C19" s="168" t="s">
        <v>113</v>
      </c>
      <c r="D19" s="881"/>
      <c r="E19" s="881"/>
      <c r="F19" s="881"/>
      <c r="G19" s="881"/>
      <c r="H19" s="881"/>
      <c r="I19" s="881"/>
      <c r="J19" s="881"/>
      <c r="K19" s="881"/>
      <c r="L19" s="881"/>
      <c r="M19" s="881"/>
      <c r="N19" s="881"/>
      <c r="O19" s="881"/>
      <c r="P19" s="881"/>
      <c r="Q19" s="881"/>
      <c r="R19" s="881"/>
      <c r="S19" s="881"/>
      <c r="T19" s="881"/>
      <c r="U19" s="881"/>
      <c r="V19" s="881"/>
      <c r="W19" s="881"/>
      <c r="X19" s="128"/>
      <c r="Y19" s="118">
        <f>IF(OR(D19="s",F19="s",H19="s",J19="s",L19="s",N19="s",P19="s",R19="s",T19="s",V19="s"), 0, IF(OR(D19="a",F19="a",H19="a",J19="a",L19="a",N19="a",P19="a",R19="a",T19="a",V19="a"),Z19,0))</f>
        <v>0</v>
      </c>
      <c r="Z19" s="431">
        <v>10</v>
      </c>
      <c r="AA19" s="228">
        <f>IF((COUNTIF(D19:W19,"a")+COUNTIF(D19:W19,"s"))&gt;0,IF((COUNTIF(D18:W18,"a")+COUNTIF(D18:W18,"s"))&gt;0,0,COUNTIF(D19:W19,"a")+COUNTIF(D19:W19,"s")), COUNTIF(D19:W19,"a")+COUNTIF(D19:W19,"s"))</f>
        <v>0</v>
      </c>
      <c r="AB19" s="134"/>
      <c r="AD19" s="251" t="s">
        <v>34</v>
      </c>
    </row>
    <row r="20" spans="1:95" ht="21" customHeight="1" thickTop="1" thickBot="1" x14ac:dyDescent="0.25">
      <c r="A20" s="429"/>
      <c r="B20" s="327"/>
      <c r="C20" s="8"/>
      <c r="D20" s="875" t="s">
        <v>147</v>
      </c>
      <c r="E20" s="1009"/>
      <c r="F20" s="1009"/>
      <c r="G20" s="1009"/>
      <c r="H20" s="1009"/>
      <c r="I20" s="1009"/>
      <c r="J20" s="1009"/>
      <c r="K20" s="1009"/>
      <c r="L20" s="1009"/>
      <c r="M20" s="1009"/>
      <c r="N20" s="1009"/>
      <c r="O20" s="1009"/>
      <c r="P20" s="1009"/>
      <c r="Q20" s="1009"/>
      <c r="R20" s="1009"/>
      <c r="S20" s="1009"/>
      <c r="T20" s="1009"/>
      <c r="U20" s="1009"/>
      <c r="V20" s="1009"/>
      <c r="W20" s="1009"/>
      <c r="X20" s="877"/>
      <c r="Y20" s="55">
        <f>SUM(Y18:Y19)</f>
        <v>0</v>
      </c>
      <c r="Z20" s="432">
        <v>20</v>
      </c>
      <c r="AA20" s="53"/>
      <c r="AB20" s="53"/>
      <c r="AD20" s="251"/>
    </row>
    <row r="21" spans="1:95" ht="21" customHeight="1" thickBot="1" x14ac:dyDescent="0.25">
      <c r="A21" s="456"/>
      <c r="B21" s="328"/>
      <c r="C21" s="325"/>
      <c r="D21" s="771"/>
      <c r="E21" s="799"/>
      <c r="F21" s="902">
        <v>10</v>
      </c>
      <c r="G21" s="793"/>
      <c r="H21" s="793"/>
      <c r="I21" s="793"/>
      <c r="J21" s="793"/>
      <c r="K21" s="793"/>
      <c r="L21" s="793"/>
      <c r="M21" s="793"/>
      <c r="N21" s="793"/>
      <c r="O21" s="793"/>
      <c r="P21" s="793"/>
      <c r="Q21" s="793"/>
      <c r="R21" s="793"/>
      <c r="S21" s="793"/>
      <c r="T21" s="793"/>
      <c r="U21" s="793"/>
      <c r="V21" s="793"/>
      <c r="W21" s="793"/>
      <c r="X21" s="793"/>
      <c r="Y21" s="793"/>
      <c r="Z21" s="794"/>
      <c r="AA21" s="53"/>
      <c r="AD21" s="251"/>
    </row>
    <row r="22" spans="1:95" s="15" customFormat="1" ht="30" customHeight="1" thickBot="1" x14ac:dyDescent="0.25">
      <c r="A22" s="411"/>
      <c r="B22" s="371" t="s">
        <v>329</v>
      </c>
      <c r="C22" s="457" t="s">
        <v>314</v>
      </c>
      <c r="D22" s="363"/>
      <c r="E22" s="361"/>
      <c r="F22" s="364"/>
      <c r="G22" s="362"/>
      <c r="H22" s="363"/>
      <c r="I22" s="361"/>
      <c r="J22" s="499"/>
      <c r="K22" s="362"/>
      <c r="L22" s="85" t="s">
        <v>432</v>
      </c>
      <c r="M22" s="361"/>
      <c r="N22" s="364"/>
      <c r="O22" s="362"/>
      <c r="P22" s="363"/>
      <c r="Q22" s="361"/>
      <c r="R22" s="364"/>
      <c r="S22" s="362"/>
      <c r="T22" s="363"/>
      <c r="U22" s="361"/>
      <c r="V22" s="364"/>
      <c r="W22" s="361"/>
      <c r="X22" s="458"/>
      <c r="Y22" s="500"/>
      <c r="Z22" s="444"/>
      <c r="AA22" s="365"/>
      <c r="AB22" s="54"/>
      <c r="AC22" s="555"/>
      <c r="AD22" s="259"/>
      <c r="AE22" s="245"/>
      <c r="AF22" s="55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54"/>
      <c r="CH22" s="54"/>
      <c r="CI22" s="54"/>
      <c r="CJ22" s="54"/>
      <c r="CK22" s="54"/>
      <c r="CL22" s="54"/>
      <c r="CM22" s="54"/>
    </row>
    <row r="23" spans="1:95" s="15" customFormat="1" ht="45" customHeight="1" x14ac:dyDescent="0.2">
      <c r="A23" s="585"/>
      <c r="B23" s="255" t="s">
        <v>18</v>
      </c>
      <c r="C23" s="561" t="s">
        <v>656</v>
      </c>
      <c r="D23" s="731"/>
      <c r="E23" s="795"/>
      <c r="F23" s="731"/>
      <c r="G23" s="795"/>
      <c r="H23" s="731"/>
      <c r="I23" s="795"/>
      <c r="J23" s="731"/>
      <c r="K23" s="795"/>
      <c r="L23" s="731"/>
      <c r="M23" s="795"/>
      <c r="N23" s="731"/>
      <c r="O23" s="795"/>
      <c r="P23" s="731"/>
      <c r="Q23" s="795"/>
      <c r="R23" s="731"/>
      <c r="S23" s="795"/>
      <c r="T23" s="731"/>
      <c r="U23" s="795"/>
      <c r="V23" s="731"/>
      <c r="W23" s="795"/>
      <c r="X23" s="507"/>
      <c r="Y23" s="257">
        <f>IF(OR(D23="s",F23="s",H23="s",J23="s",L23="s",N23="s",P23="s",R23="s",T23="s",V23="s"), 0, IF(OR(D23="a",F23="a",H23="a",J23="a",L23="a",N23="a",P23="a",R23="a",T23="a",V23="a"),Z23,0))</f>
        <v>0</v>
      </c>
      <c r="Z23" s="424">
        <v>10</v>
      </c>
      <c r="AA23" s="228">
        <f>COUNTIF(D23:W23,"a")+COUNTIF(D23:W23,"s")</f>
        <v>0</v>
      </c>
      <c r="AB23" s="501"/>
      <c r="AC23" s="245"/>
      <c r="AD23" s="259" t="s">
        <v>34</v>
      </c>
      <c r="AE23" s="513"/>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54"/>
      <c r="CF23" s="54"/>
      <c r="CG23" s="54"/>
      <c r="CH23" s="54"/>
      <c r="CI23" s="54"/>
      <c r="CJ23" s="54"/>
      <c r="CK23" s="54"/>
      <c r="CL23" s="54"/>
      <c r="CM23" s="54"/>
      <c r="CN23" s="54"/>
      <c r="CO23" s="54"/>
      <c r="CP23" s="54"/>
      <c r="CQ23" s="54"/>
    </row>
    <row r="24" spans="1:95" s="15" customFormat="1" ht="45" customHeight="1" x14ac:dyDescent="0.2">
      <c r="A24" s="585"/>
      <c r="B24" s="275" t="s">
        <v>17</v>
      </c>
      <c r="C24" s="165" t="s">
        <v>657</v>
      </c>
      <c r="D24" s="732"/>
      <c r="E24" s="776"/>
      <c r="F24" s="732"/>
      <c r="G24" s="776"/>
      <c r="H24" s="732"/>
      <c r="I24" s="776"/>
      <c r="J24" s="732"/>
      <c r="K24" s="776"/>
      <c r="L24" s="732"/>
      <c r="M24" s="776"/>
      <c r="N24" s="732"/>
      <c r="O24" s="776"/>
      <c r="P24" s="732"/>
      <c r="Q24" s="776"/>
      <c r="R24" s="732"/>
      <c r="S24" s="776"/>
      <c r="T24" s="732"/>
      <c r="U24" s="776"/>
      <c r="V24" s="732"/>
      <c r="W24" s="776"/>
      <c r="X24" s="507"/>
      <c r="Y24" s="301">
        <f t="shared" ref="Y24:Y27" si="2">IF(OR(D24="s",F24="s",H24="s",J24="s",L24="s",N24="s",P24="s",R24="s",T24="s",V24="s"), 0, IF(OR(D24="a",F24="a",H24="a",J24="a",L24="a",N24="a",P24="a",R24="a",T24="a",V24="a"),Z24,0))</f>
        <v>0</v>
      </c>
      <c r="Z24" s="422">
        <v>15</v>
      </c>
      <c r="AA24" s="365">
        <f>IF((COUNTIF(D24:W24,"a")+COUNTIF(D24:W24,"s"))&gt;0,IF(OR((COUNTIF(D26:W26,"a")+COUNTIF(D26:W26,"s"))),0,COUNTIF(D24:W24,"a")+COUNTIF(D24:W24,"s")),COUNTIF(D24:W24,"a")+COUNTIF(D24:W24,"s"))</f>
        <v>0</v>
      </c>
      <c r="AB24" s="277"/>
      <c r="AC24" s="245"/>
      <c r="AD24" s="259"/>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54"/>
      <c r="CH24" s="54"/>
      <c r="CI24" s="54"/>
      <c r="CJ24" s="54"/>
      <c r="CK24" s="54"/>
      <c r="CL24" s="54"/>
      <c r="CM24" s="54"/>
    </row>
    <row r="25" spans="1:95" s="15" customFormat="1" ht="45" customHeight="1" x14ac:dyDescent="0.2">
      <c r="A25" s="585"/>
      <c r="B25" s="275" t="s">
        <v>658</v>
      </c>
      <c r="C25" s="165" t="s">
        <v>953</v>
      </c>
      <c r="D25" s="732"/>
      <c r="E25" s="776"/>
      <c r="F25" s="732"/>
      <c r="G25" s="776"/>
      <c r="H25" s="732"/>
      <c r="I25" s="776"/>
      <c r="J25" s="732"/>
      <c r="K25" s="776"/>
      <c r="L25" s="732"/>
      <c r="M25" s="776"/>
      <c r="N25" s="732"/>
      <c r="O25" s="776"/>
      <c r="P25" s="732"/>
      <c r="Q25" s="776"/>
      <c r="R25" s="732"/>
      <c r="S25" s="776"/>
      <c r="T25" s="732"/>
      <c r="U25" s="776"/>
      <c r="V25" s="732"/>
      <c r="W25" s="776"/>
      <c r="X25" s="507"/>
      <c r="Y25" s="121">
        <f t="shared" si="2"/>
        <v>0</v>
      </c>
      <c r="Z25" s="422">
        <v>10</v>
      </c>
      <c r="AA25" s="365">
        <f>IF((COUNTIF(D25:W25,"a")+COUNTIF(D25:W25,"s"))&gt;0,IF(OR((COUNTIF(D26:W26,"a")+COUNTIF(D26:W26,"s"))),0,COUNTIF(D25:W25,"a")+COUNTIF(D25:W25,"s")),COUNTIF(D25:W25,"a")+COUNTIF(D25:W25,"s"))</f>
        <v>0</v>
      </c>
      <c r="AB25" s="277"/>
      <c r="AC25" s="245"/>
      <c r="AD25" s="259" t="s">
        <v>34</v>
      </c>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54"/>
      <c r="CH25" s="54"/>
      <c r="CI25" s="54"/>
      <c r="CJ25" s="54"/>
      <c r="CK25" s="54"/>
      <c r="CL25" s="54"/>
      <c r="CM25" s="54"/>
    </row>
    <row r="26" spans="1:95" s="15" customFormat="1" ht="89.45" customHeight="1" x14ac:dyDescent="0.2">
      <c r="A26" s="585"/>
      <c r="B26" s="292" t="s">
        <v>659</v>
      </c>
      <c r="C26" s="519" t="s">
        <v>660</v>
      </c>
      <c r="D26" s="732"/>
      <c r="E26" s="776"/>
      <c r="F26" s="732"/>
      <c r="G26" s="776"/>
      <c r="H26" s="732"/>
      <c r="I26" s="776"/>
      <c r="J26" s="732"/>
      <c r="K26" s="776"/>
      <c r="L26" s="732"/>
      <c r="M26" s="776"/>
      <c r="N26" s="732"/>
      <c r="O26" s="776"/>
      <c r="P26" s="732"/>
      <c r="Q26" s="776"/>
      <c r="R26" s="732"/>
      <c r="S26" s="776"/>
      <c r="T26" s="732"/>
      <c r="U26" s="776"/>
      <c r="V26" s="732"/>
      <c r="W26" s="776"/>
      <c r="X26" s="507"/>
      <c r="Y26" s="374">
        <f t="shared" si="2"/>
        <v>0</v>
      </c>
      <c r="Z26" s="422">
        <v>25</v>
      </c>
      <c r="AA26" s="365">
        <f>IF((COUNTIF(D26:W26,"a")+COUNTIF(D26:W26,"s"))&gt;0,IF((COUNTIF(D24:W25,"a")+COUNTIF(D24:W25,"s"))&gt;0,0,COUNTIF(D26:W26,"a")+COUNTIF(D26:W26,"s")), COUNTIF(D26:W26,"a")+COUNTIF(D26:W26,"s"))</f>
        <v>0</v>
      </c>
      <c r="AB26" s="277"/>
      <c r="AC26" s="574"/>
      <c r="AD26" s="259"/>
      <c r="AE26" s="574"/>
      <c r="AF26" s="574"/>
      <c r="AG26" s="574"/>
      <c r="AH26" s="574"/>
      <c r="AI26" s="574"/>
      <c r="AJ26" s="574"/>
      <c r="AK26" s="574"/>
      <c r="AL26" s="574"/>
      <c r="AM26" s="574"/>
      <c r="AN26" s="574"/>
      <c r="AO26" s="574"/>
      <c r="AP26" s="574"/>
      <c r="AQ26" s="574"/>
      <c r="AR26" s="574"/>
      <c r="AS26" s="574"/>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54"/>
      <c r="CH26" s="54"/>
      <c r="CI26" s="54"/>
      <c r="CJ26" s="54"/>
      <c r="CK26" s="54"/>
      <c r="CL26" s="54"/>
      <c r="CM26" s="54"/>
    </row>
    <row r="27" spans="1:95" s="15" customFormat="1" ht="67.7" customHeight="1" thickBot="1" x14ac:dyDescent="0.25">
      <c r="A27" s="585"/>
      <c r="B27" s="275" t="s">
        <v>661</v>
      </c>
      <c r="C27" s="165" t="s">
        <v>662</v>
      </c>
      <c r="D27" s="732"/>
      <c r="E27" s="776"/>
      <c r="F27" s="732"/>
      <c r="G27" s="776"/>
      <c r="H27" s="732"/>
      <c r="I27" s="776"/>
      <c r="J27" s="732"/>
      <c r="K27" s="776"/>
      <c r="L27" s="732"/>
      <c r="M27" s="776"/>
      <c r="N27" s="732"/>
      <c r="O27" s="776"/>
      <c r="P27" s="732"/>
      <c r="Q27" s="776"/>
      <c r="R27" s="732"/>
      <c r="S27" s="776"/>
      <c r="T27" s="732"/>
      <c r="U27" s="776"/>
      <c r="V27" s="732"/>
      <c r="W27" s="776"/>
      <c r="X27" s="507"/>
      <c r="Y27" s="367">
        <f t="shared" si="2"/>
        <v>0</v>
      </c>
      <c r="Z27" s="422">
        <v>10</v>
      </c>
      <c r="AA27" s="365">
        <f t="shared" ref="AA27" si="3">COUNTIF(D27:W27,"a")+COUNTIF(D27:W27,"s")</f>
        <v>0</v>
      </c>
      <c r="AB27" s="501"/>
      <c r="AC27" s="245"/>
      <c r="AD27" s="259" t="s">
        <v>663</v>
      </c>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54"/>
      <c r="CH27" s="54"/>
      <c r="CI27" s="54"/>
      <c r="CJ27" s="54"/>
      <c r="CK27" s="54"/>
      <c r="CL27" s="54"/>
      <c r="CM27" s="54"/>
    </row>
    <row r="28" spans="1:95" s="15" customFormat="1" ht="21" customHeight="1" thickTop="1" thickBot="1" x14ac:dyDescent="0.25">
      <c r="A28" s="585"/>
      <c r="B28" s="24"/>
      <c r="C28" s="368"/>
      <c r="D28" s="768" t="s">
        <v>147</v>
      </c>
      <c r="E28" s="769"/>
      <c r="F28" s="769"/>
      <c r="G28" s="769"/>
      <c r="H28" s="769"/>
      <c r="I28" s="769"/>
      <c r="J28" s="769"/>
      <c r="K28" s="769"/>
      <c r="L28" s="769"/>
      <c r="M28" s="769"/>
      <c r="N28" s="769"/>
      <c r="O28" s="769"/>
      <c r="P28" s="769"/>
      <c r="Q28" s="769"/>
      <c r="R28" s="769"/>
      <c r="S28" s="769"/>
      <c r="T28" s="769"/>
      <c r="U28" s="769"/>
      <c r="V28" s="769"/>
      <c r="W28" s="769"/>
      <c r="X28" s="800"/>
      <c r="Y28" s="576">
        <f>SUM(Y23:Y27)</f>
        <v>0</v>
      </c>
      <c r="Z28" s="423">
        <f>SUM(Z23:Z25)+SUM(Z27:Z27)</f>
        <v>45</v>
      </c>
      <c r="AA28" s="365"/>
      <c r="AB28" s="54"/>
      <c r="AC28" s="245"/>
      <c r="AD28" s="259"/>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54"/>
      <c r="CH28" s="54"/>
      <c r="CI28" s="54"/>
      <c r="CJ28" s="54"/>
      <c r="CK28" s="54"/>
      <c r="CL28" s="54"/>
      <c r="CM28" s="54"/>
    </row>
    <row r="29" spans="1:95" s="15" customFormat="1" ht="21" customHeight="1" thickBot="1" x14ac:dyDescent="0.25">
      <c r="A29" s="414"/>
      <c r="B29" s="268"/>
      <c r="C29" s="577"/>
      <c r="D29" s="771"/>
      <c r="E29" s="772"/>
      <c r="F29" s="1011">
        <v>20</v>
      </c>
      <c r="G29" s="793"/>
      <c r="H29" s="793"/>
      <c r="I29" s="793"/>
      <c r="J29" s="793"/>
      <c r="K29" s="793"/>
      <c r="L29" s="793"/>
      <c r="M29" s="793"/>
      <c r="N29" s="793"/>
      <c r="O29" s="793"/>
      <c r="P29" s="793"/>
      <c r="Q29" s="793"/>
      <c r="R29" s="793"/>
      <c r="S29" s="793"/>
      <c r="T29" s="793"/>
      <c r="U29" s="793"/>
      <c r="V29" s="793"/>
      <c r="W29" s="793"/>
      <c r="X29" s="793"/>
      <c r="Y29" s="793"/>
      <c r="Z29" s="794"/>
      <c r="AA29" s="365"/>
      <c r="AB29" s="54"/>
      <c r="AC29" s="245"/>
      <c r="AD29" s="259"/>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54"/>
      <c r="CH29" s="54"/>
      <c r="CI29" s="54"/>
      <c r="CJ29" s="54"/>
      <c r="CK29" s="54"/>
      <c r="CL29" s="54"/>
      <c r="CM29" s="54"/>
    </row>
    <row r="30" spans="1:95" s="15" customFormat="1" ht="30" customHeight="1" thickBot="1" x14ac:dyDescent="0.25">
      <c r="A30" s="411"/>
      <c r="B30" s="297" t="s">
        <v>676</v>
      </c>
      <c r="C30" s="457" t="s">
        <v>677</v>
      </c>
      <c r="D30" s="363"/>
      <c r="E30" s="361"/>
      <c r="F30" s="364"/>
      <c r="G30" s="362"/>
      <c r="H30" s="539"/>
      <c r="I30" s="361"/>
      <c r="J30" s="203"/>
      <c r="K30" s="362"/>
      <c r="L30" s="539"/>
      <c r="M30" s="361"/>
      <c r="N30" s="85"/>
      <c r="O30" s="362"/>
      <c r="P30" s="363"/>
      <c r="Q30" s="361"/>
      <c r="R30" s="364"/>
      <c r="S30" s="362"/>
      <c r="T30" s="363"/>
      <c r="U30" s="361"/>
      <c r="V30" s="364"/>
      <c r="W30" s="361"/>
      <c r="X30" s="395"/>
      <c r="Y30" s="500"/>
      <c r="Z30" s="444"/>
      <c r="AA30" s="365"/>
      <c r="AB30" s="54"/>
      <c r="AC30" s="245"/>
      <c r="AD30" s="259"/>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54"/>
      <c r="CH30" s="54"/>
      <c r="CI30" s="54"/>
      <c r="CJ30" s="54"/>
      <c r="CK30" s="54"/>
      <c r="CL30" s="54"/>
      <c r="CM30" s="54"/>
    </row>
    <row r="31" spans="1:95" s="15" customFormat="1" ht="67.7" customHeight="1" x14ac:dyDescent="0.2">
      <c r="A31" s="585"/>
      <c r="B31" s="255" t="s">
        <v>678</v>
      </c>
      <c r="C31" s="373" t="s">
        <v>679</v>
      </c>
      <c r="D31" s="731"/>
      <c r="E31" s="795"/>
      <c r="F31" s="731"/>
      <c r="G31" s="795"/>
      <c r="H31" s="731"/>
      <c r="I31" s="795"/>
      <c r="J31" s="731"/>
      <c r="K31" s="795"/>
      <c r="L31" s="731"/>
      <c r="M31" s="795"/>
      <c r="N31" s="731"/>
      <c r="O31" s="795"/>
      <c r="P31" s="731"/>
      <c r="Q31" s="795"/>
      <c r="R31" s="731"/>
      <c r="S31" s="795"/>
      <c r="T31" s="731"/>
      <c r="U31" s="795"/>
      <c r="V31" s="731"/>
      <c r="W31" s="795"/>
      <c r="X31" s="507"/>
      <c r="Y31" s="257">
        <f>IF(OR(D31="s",F31="s",H31="s",J31="s",L31="s",N31="s",P31="s",R31="s",T31="s",V31="s"), 0, IF(OR(D31="a",F31="a",H31="a",J31="a",L31="a",N31="a",P31="a",R31="a",T31="a",V31="a"),Z31,0))</f>
        <v>0</v>
      </c>
      <c r="Z31" s="424">
        <v>5</v>
      </c>
      <c r="AA31" s="365">
        <f>COUNTIF(D31:W31,"a")+COUNTIF(D31:W31,"s")</f>
        <v>0</v>
      </c>
      <c r="AB31" s="501"/>
      <c r="AC31" s="245"/>
      <c r="AD31" s="259"/>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54"/>
      <c r="CH31" s="54"/>
      <c r="CI31" s="54"/>
      <c r="CJ31" s="54"/>
      <c r="CK31" s="54"/>
      <c r="CL31" s="54"/>
      <c r="CM31" s="54"/>
    </row>
    <row r="32" spans="1:95" s="15" customFormat="1" ht="45" customHeight="1" thickBot="1" x14ac:dyDescent="0.25">
      <c r="A32" s="585"/>
      <c r="B32" s="275" t="s">
        <v>680</v>
      </c>
      <c r="C32" s="165" t="s">
        <v>681</v>
      </c>
      <c r="D32" s="732"/>
      <c r="E32" s="776"/>
      <c r="F32" s="732"/>
      <c r="G32" s="776"/>
      <c r="H32" s="732"/>
      <c r="I32" s="776"/>
      <c r="J32" s="732"/>
      <c r="K32" s="776"/>
      <c r="L32" s="732"/>
      <c r="M32" s="776"/>
      <c r="N32" s="732"/>
      <c r="O32" s="776"/>
      <c r="P32" s="732"/>
      <c r="Q32" s="776"/>
      <c r="R32" s="732"/>
      <c r="S32" s="776"/>
      <c r="T32" s="732"/>
      <c r="U32" s="776"/>
      <c r="V32" s="732"/>
      <c r="W32" s="776"/>
      <c r="X32" s="507"/>
      <c r="Y32" s="367">
        <f t="shared" ref="Y32" si="4">IF(OR(D32="s",F32="s",H32="s",J32="s",L32="s",N32="s",P32="s",R32="s",T32="s",V32="s"), 0, IF(OR(D32="a",F32="a",H32="a",J32="a",L32="a",N32="a",P32="a",R32="a",T32="a",V32="a"),Z32,0))</f>
        <v>0</v>
      </c>
      <c r="Z32" s="422">
        <v>5</v>
      </c>
      <c r="AA32" s="365">
        <f t="shared" ref="AA32" si="5">COUNTIF(D32:W32,"a")+COUNTIF(D32:W32,"s")</f>
        <v>0</v>
      </c>
      <c r="AB32" s="501"/>
      <c r="AC32" s="245"/>
      <c r="AD32" s="259"/>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C32" s="245"/>
      <c r="CD32" s="245"/>
      <c r="CE32" s="245"/>
      <c r="CF32" s="245"/>
      <c r="CG32" s="54"/>
      <c r="CH32" s="54"/>
      <c r="CI32" s="54"/>
      <c r="CJ32" s="54"/>
      <c r="CK32" s="54"/>
      <c r="CL32" s="54"/>
      <c r="CM32" s="54"/>
    </row>
    <row r="33" spans="1:91" s="15" customFormat="1" ht="21" customHeight="1" thickTop="1" thickBot="1" x14ac:dyDescent="0.25">
      <c r="A33" s="585"/>
      <c r="B33" s="187"/>
      <c r="C33" s="163"/>
      <c r="D33" s="768" t="s">
        <v>147</v>
      </c>
      <c r="E33" s="769"/>
      <c r="F33" s="769"/>
      <c r="G33" s="769"/>
      <c r="H33" s="769"/>
      <c r="I33" s="769"/>
      <c r="J33" s="769"/>
      <c r="K33" s="769"/>
      <c r="L33" s="769"/>
      <c r="M33" s="769"/>
      <c r="N33" s="769"/>
      <c r="O33" s="769"/>
      <c r="P33" s="769"/>
      <c r="Q33" s="769"/>
      <c r="R33" s="769"/>
      <c r="S33" s="769"/>
      <c r="T33" s="769"/>
      <c r="U33" s="769"/>
      <c r="V33" s="769"/>
      <c r="W33" s="769"/>
      <c r="X33" s="800"/>
      <c r="Y33" s="588">
        <f>SUM(Y31:Y32)</f>
        <v>0</v>
      </c>
      <c r="Z33" s="423">
        <f>SUM(Z31:Z32)</f>
        <v>10</v>
      </c>
      <c r="AA33" s="365"/>
      <c r="AB33" s="54"/>
      <c r="AC33" s="245"/>
      <c r="AD33" s="259"/>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245"/>
      <c r="CB33" s="245"/>
      <c r="CC33" s="245"/>
      <c r="CD33" s="245"/>
      <c r="CE33" s="245"/>
      <c r="CF33" s="245"/>
      <c r="CG33" s="54"/>
      <c r="CH33" s="54"/>
      <c r="CI33" s="54"/>
      <c r="CJ33" s="54"/>
      <c r="CK33" s="54"/>
      <c r="CL33" s="54"/>
      <c r="CM33" s="54"/>
    </row>
    <row r="34" spans="1:91" s="15" customFormat="1" ht="21" customHeight="1" thickBot="1" x14ac:dyDescent="0.25">
      <c r="A34" s="414"/>
      <c r="B34" s="589"/>
      <c r="C34" s="381"/>
      <c r="D34" s="771"/>
      <c r="E34" s="772"/>
      <c r="F34" s="896">
        <v>0</v>
      </c>
      <c r="G34" s="897"/>
      <c r="H34" s="897"/>
      <c r="I34" s="897"/>
      <c r="J34" s="897"/>
      <c r="K34" s="897"/>
      <c r="L34" s="897"/>
      <c r="M34" s="897"/>
      <c r="N34" s="897"/>
      <c r="O34" s="897"/>
      <c r="P34" s="897"/>
      <c r="Q34" s="897"/>
      <c r="R34" s="897"/>
      <c r="S34" s="897"/>
      <c r="T34" s="897"/>
      <c r="U34" s="897"/>
      <c r="V34" s="897"/>
      <c r="W34" s="897"/>
      <c r="X34" s="897"/>
      <c r="Y34" s="897"/>
      <c r="Z34" s="898"/>
      <c r="AA34" s="365"/>
      <c r="AB34" s="54"/>
      <c r="AC34" s="245"/>
      <c r="AD34" s="259"/>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5"/>
      <c r="BX34" s="245"/>
      <c r="BY34" s="245"/>
      <c r="BZ34" s="245"/>
      <c r="CA34" s="245"/>
      <c r="CB34" s="245"/>
      <c r="CC34" s="245"/>
      <c r="CD34" s="245"/>
      <c r="CE34" s="245"/>
      <c r="CF34" s="245"/>
      <c r="CG34" s="54"/>
      <c r="CH34" s="54"/>
      <c r="CI34" s="54"/>
      <c r="CJ34" s="54"/>
      <c r="CK34" s="54"/>
      <c r="CL34" s="54"/>
      <c r="CM34" s="54"/>
    </row>
    <row r="35" spans="1:91" ht="30" customHeight="1" thickBot="1" x14ac:dyDescent="0.25">
      <c r="A35" s="439"/>
      <c r="B35" s="322">
        <v>1600</v>
      </c>
      <c r="C35" s="209" t="s">
        <v>29</v>
      </c>
      <c r="D35" s="578"/>
      <c r="E35" s="579"/>
      <c r="F35" s="29" t="s">
        <v>432</v>
      </c>
      <c r="G35" s="580"/>
      <c r="H35" s="578"/>
      <c r="I35" s="579"/>
      <c r="J35" s="581"/>
      <c r="K35" s="580"/>
      <c r="L35" s="582"/>
      <c r="M35" s="579"/>
      <c r="N35" s="583"/>
      <c r="O35" s="580"/>
      <c r="P35" s="578"/>
      <c r="Q35" s="579"/>
      <c r="R35" s="583"/>
      <c r="S35" s="580"/>
      <c r="T35" s="29" t="s">
        <v>432</v>
      </c>
      <c r="U35" s="579"/>
      <c r="V35" s="583"/>
      <c r="W35" s="579"/>
      <c r="X35" s="72"/>
      <c r="Y35" s="500"/>
      <c r="Z35" s="475"/>
      <c r="AA35" s="227"/>
      <c r="AD35" s="251"/>
    </row>
    <row r="36" spans="1:91" ht="27.95" customHeight="1" x14ac:dyDescent="0.2">
      <c r="A36" s="425"/>
      <c r="B36" s="329" t="s">
        <v>106</v>
      </c>
      <c r="C36" s="150" t="s">
        <v>352</v>
      </c>
      <c r="D36" s="731"/>
      <c r="E36" s="795"/>
      <c r="F36" s="731"/>
      <c r="G36" s="795"/>
      <c r="H36" s="731"/>
      <c r="I36" s="795"/>
      <c r="J36" s="731"/>
      <c r="K36" s="795"/>
      <c r="L36" s="731"/>
      <c r="M36" s="795"/>
      <c r="N36" s="731"/>
      <c r="O36" s="795"/>
      <c r="P36" s="731"/>
      <c r="Q36" s="795"/>
      <c r="R36" s="731"/>
      <c r="S36" s="795"/>
      <c r="T36" s="731"/>
      <c r="U36" s="795"/>
      <c r="V36" s="731"/>
      <c r="W36" s="795"/>
      <c r="X36" s="128"/>
      <c r="Y36" s="120">
        <f t="shared" ref="Y36:Y43" si="6">IF(OR(D36="s",F36="s",H36="s",J36="s",L36="s",N36="s",P36="s",R36="s",T36="s",V36="s"), 0, IF(OR(D36="a",F36="a",H36="a",J36="a",L36="a",N36="a",P36="a",R36="a",T36="a",V36="a"),Z36,0))</f>
        <v>0</v>
      </c>
      <c r="Z36" s="436">
        <v>10</v>
      </c>
      <c r="AA36" s="80">
        <f t="shared" ref="AA36:AA43" si="7">COUNTIF(D36:W36,"a")+COUNTIF(D36:W36,"s")</f>
        <v>0</v>
      </c>
      <c r="AB36" s="134"/>
      <c r="AD36" s="251" t="s">
        <v>34</v>
      </c>
    </row>
    <row r="37" spans="1:91" ht="45" customHeight="1" x14ac:dyDescent="0.2">
      <c r="A37" s="425"/>
      <c r="B37" s="326" t="s">
        <v>107</v>
      </c>
      <c r="C37" s="148" t="s">
        <v>353</v>
      </c>
      <c r="D37" s="732"/>
      <c r="E37" s="776"/>
      <c r="F37" s="732"/>
      <c r="G37" s="776"/>
      <c r="H37" s="732"/>
      <c r="I37" s="776"/>
      <c r="J37" s="732"/>
      <c r="K37" s="776"/>
      <c r="L37" s="732"/>
      <c r="M37" s="776"/>
      <c r="N37" s="732"/>
      <c r="O37" s="776"/>
      <c r="P37" s="732"/>
      <c r="Q37" s="776"/>
      <c r="R37" s="732"/>
      <c r="S37" s="776"/>
      <c r="T37" s="732"/>
      <c r="U37" s="776"/>
      <c r="V37" s="732"/>
      <c r="W37" s="776"/>
      <c r="X37" s="128"/>
      <c r="Y37" s="121">
        <f t="shared" si="6"/>
        <v>0</v>
      </c>
      <c r="Z37" s="437">
        <v>5</v>
      </c>
      <c r="AA37" s="80">
        <f t="shared" si="7"/>
        <v>0</v>
      </c>
      <c r="AB37" s="134"/>
      <c r="AD37" s="251" t="s">
        <v>34</v>
      </c>
    </row>
    <row r="38" spans="1:91" ht="45" customHeight="1" x14ac:dyDescent="0.2">
      <c r="A38" s="425"/>
      <c r="B38" s="330" t="s">
        <v>233</v>
      </c>
      <c r="C38" s="148" t="s">
        <v>354</v>
      </c>
      <c r="D38" s="732"/>
      <c r="E38" s="776"/>
      <c r="F38" s="732"/>
      <c r="G38" s="776"/>
      <c r="H38" s="732"/>
      <c r="I38" s="776"/>
      <c r="J38" s="732"/>
      <c r="K38" s="776"/>
      <c r="L38" s="732"/>
      <c r="M38" s="776"/>
      <c r="N38" s="732"/>
      <c r="O38" s="776"/>
      <c r="P38" s="732"/>
      <c r="Q38" s="776"/>
      <c r="R38" s="732"/>
      <c r="S38" s="776"/>
      <c r="T38" s="732"/>
      <c r="U38" s="776"/>
      <c r="V38" s="732"/>
      <c r="W38" s="776"/>
      <c r="X38" s="128"/>
      <c r="Y38" s="125">
        <f t="shared" si="6"/>
        <v>0</v>
      </c>
      <c r="Z38" s="438">
        <v>5</v>
      </c>
      <c r="AA38" s="80">
        <f t="shared" si="7"/>
        <v>0</v>
      </c>
      <c r="AB38" s="134"/>
      <c r="AD38" s="251"/>
    </row>
    <row r="39" spans="1:91" ht="28.5" customHeight="1" x14ac:dyDescent="0.2">
      <c r="A39" s="425"/>
      <c r="B39" s="330" t="s">
        <v>234</v>
      </c>
      <c r="C39" s="148" t="s">
        <v>310</v>
      </c>
      <c r="D39" s="732"/>
      <c r="E39" s="776"/>
      <c r="F39" s="732"/>
      <c r="G39" s="776"/>
      <c r="H39" s="732"/>
      <c r="I39" s="776"/>
      <c r="J39" s="732"/>
      <c r="K39" s="776"/>
      <c r="L39" s="732"/>
      <c r="M39" s="776"/>
      <c r="N39" s="732"/>
      <c r="O39" s="776"/>
      <c r="P39" s="732"/>
      <c r="Q39" s="776"/>
      <c r="R39" s="732"/>
      <c r="S39" s="776"/>
      <c r="T39" s="732"/>
      <c r="U39" s="776"/>
      <c r="V39" s="732"/>
      <c r="W39" s="776"/>
      <c r="X39" s="128"/>
      <c r="Y39" s="121">
        <f t="shared" si="6"/>
        <v>0</v>
      </c>
      <c r="Z39" s="437">
        <v>5</v>
      </c>
      <c r="AA39" s="80">
        <f t="shared" si="7"/>
        <v>0</v>
      </c>
      <c r="AB39" s="134"/>
      <c r="AD39" s="251" t="s">
        <v>34</v>
      </c>
    </row>
    <row r="40" spans="1:91" ht="45" customHeight="1" x14ac:dyDescent="0.2">
      <c r="A40" s="425"/>
      <c r="B40" s="330" t="s">
        <v>428</v>
      </c>
      <c r="C40" s="148" t="s">
        <v>367</v>
      </c>
      <c r="D40" s="732"/>
      <c r="E40" s="776"/>
      <c r="F40" s="732"/>
      <c r="G40" s="776"/>
      <c r="H40" s="732"/>
      <c r="I40" s="776"/>
      <c r="J40" s="732"/>
      <c r="K40" s="776"/>
      <c r="L40" s="732"/>
      <c r="M40" s="776"/>
      <c r="N40" s="732"/>
      <c r="O40" s="776"/>
      <c r="P40" s="732"/>
      <c r="Q40" s="776"/>
      <c r="R40" s="732"/>
      <c r="S40" s="776"/>
      <c r="T40" s="732"/>
      <c r="U40" s="776"/>
      <c r="V40" s="732"/>
      <c r="W40" s="776"/>
      <c r="X40" s="128"/>
      <c r="Y40" s="125">
        <f t="shared" si="6"/>
        <v>0</v>
      </c>
      <c r="Z40" s="438">
        <v>10</v>
      </c>
      <c r="AA40" s="80">
        <f t="shared" si="7"/>
        <v>0</v>
      </c>
      <c r="AB40" s="134"/>
      <c r="AD40" s="251"/>
    </row>
    <row r="41" spans="1:91" ht="27.95" customHeight="1" x14ac:dyDescent="0.2">
      <c r="A41" s="425"/>
      <c r="B41" s="326" t="s">
        <v>69</v>
      </c>
      <c r="C41" s="149" t="s">
        <v>326</v>
      </c>
      <c r="D41" s="732"/>
      <c r="E41" s="776"/>
      <c r="F41" s="732"/>
      <c r="G41" s="776"/>
      <c r="H41" s="732"/>
      <c r="I41" s="776"/>
      <c r="J41" s="732"/>
      <c r="K41" s="776"/>
      <c r="L41" s="732"/>
      <c r="M41" s="776"/>
      <c r="N41" s="732"/>
      <c r="O41" s="776"/>
      <c r="P41" s="732"/>
      <c r="Q41" s="776"/>
      <c r="R41" s="732"/>
      <c r="S41" s="776"/>
      <c r="T41" s="732"/>
      <c r="U41" s="776"/>
      <c r="V41" s="732"/>
      <c r="W41" s="776"/>
      <c r="X41" s="128"/>
      <c r="Y41" s="125">
        <f t="shared" si="6"/>
        <v>0</v>
      </c>
      <c r="Z41" s="438">
        <v>10</v>
      </c>
      <c r="AA41" s="80">
        <f t="shared" si="7"/>
        <v>0</v>
      </c>
      <c r="AB41" s="134"/>
      <c r="AD41" s="251" t="s">
        <v>34</v>
      </c>
    </row>
    <row r="42" spans="1:91" ht="27.95" customHeight="1" x14ac:dyDescent="0.2">
      <c r="A42" s="425"/>
      <c r="B42" s="326" t="s">
        <v>89</v>
      </c>
      <c r="C42" s="148" t="s">
        <v>97</v>
      </c>
      <c r="D42" s="732"/>
      <c r="E42" s="776"/>
      <c r="F42" s="732"/>
      <c r="G42" s="776"/>
      <c r="H42" s="732"/>
      <c r="I42" s="776"/>
      <c r="J42" s="732"/>
      <c r="K42" s="776"/>
      <c r="L42" s="732"/>
      <c r="M42" s="776"/>
      <c r="N42" s="732"/>
      <c r="O42" s="776"/>
      <c r="P42" s="732"/>
      <c r="Q42" s="776"/>
      <c r="R42" s="732"/>
      <c r="S42" s="776"/>
      <c r="T42" s="732"/>
      <c r="U42" s="776"/>
      <c r="V42" s="732"/>
      <c r="W42" s="776"/>
      <c r="X42" s="128"/>
      <c r="Y42" s="125">
        <f t="shared" si="6"/>
        <v>0</v>
      </c>
      <c r="Z42" s="438">
        <v>10</v>
      </c>
      <c r="AA42" s="80">
        <f t="shared" si="7"/>
        <v>0</v>
      </c>
      <c r="AB42" s="134"/>
      <c r="AD42" s="251"/>
    </row>
    <row r="43" spans="1:91" ht="27.95" customHeight="1" thickBot="1" x14ac:dyDescent="0.25">
      <c r="A43" s="425"/>
      <c r="B43" s="326" t="s">
        <v>90</v>
      </c>
      <c r="C43" s="148" t="s">
        <v>19</v>
      </c>
      <c r="D43" s="882"/>
      <c r="E43" s="883"/>
      <c r="F43" s="882"/>
      <c r="G43" s="883"/>
      <c r="H43" s="882"/>
      <c r="I43" s="883"/>
      <c r="J43" s="882"/>
      <c r="K43" s="883"/>
      <c r="L43" s="882"/>
      <c r="M43" s="883"/>
      <c r="N43" s="882"/>
      <c r="O43" s="883"/>
      <c r="P43" s="882"/>
      <c r="Q43" s="883"/>
      <c r="R43" s="882"/>
      <c r="S43" s="883"/>
      <c r="T43" s="882"/>
      <c r="U43" s="883"/>
      <c r="V43" s="882"/>
      <c r="W43" s="883"/>
      <c r="X43" s="128"/>
      <c r="Y43" s="122">
        <f t="shared" si="6"/>
        <v>0</v>
      </c>
      <c r="Z43" s="438">
        <v>10</v>
      </c>
      <c r="AA43" s="80">
        <f t="shared" si="7"/>
        <v>0</v>
      </c>
      <c r="AB43" s="134"/>
      <c r="AD43" s="251" t="s">
        <v>34</v>
      </c>
    </row>
    <row r="44" spans="1:91" ht="21" customHeight="1" thickTop="1" x14ac:dyDescent="0.2">
      <c r="A44" s="425"/>
      <c r="B44" s="491"/>
      <c r="C44" s="492"/>
      <c r="D44" s="859" t="s">
        <v>147</v>
      </c>
      <c r="E44" s="860"/>
      <c r="F44" s="860"/>
      <c r="G44" s="860"/>
      <c r="H44" s="860"/>
      <c r="I44" s="860"/>
      <c r="J44" s="860"/>
      <c r="K44" s="860"/>
      <c r="L44" s="860"/>
      <c r="M44" s="860"/>
      <c r="N44" s="860"/>
      <c r="O44" s="860"/>
      <c r="P44" s="860"/>
      <c r="Q44" s="860"/>
      <c r="R44" s="860"/>
      <c r="S44" s="860"/>
      <c r="T44" s="860"/>
      <c r="U44" s="860"/>
      <c r="V44" s="860"/>
      <c r="W44" s="860"/>
      <c r="X44" s="861"/>
      <c r="Y44" s="55">
        <f>SUM(Y36:Y43)</f>
        <v>0</v>
      </c>
      <c r="Z44" s="435">
        <f>SUM(Z36:Z43)</f>
        <v>65</v>
      </c>
      <c r="AA44" s="227"/>
      <c r="AB44" s="227"/>
      <c r="AD44" s="251"/>
    </row>
    <row r="45" spans="1:91" ht="21" customHeight="1" thickBot="1" x14ac:dyDescent="0.25">
      <c r="A45" s="459"/>
      <c r="B45" s="331"/>
      <c r="C45" s="369"/>
      <c r="D45" s="866"/>
      <c r="E45" s="867"/>
      <c r="F45" s="970">
        <v>40</v>
      </c>
      <c r="G45" s="971"/>
      <c r="H45" s="971"/>
      <c r="I45" s="971"/>
      <c r="J45" s="971"/>
      <c r="K45" s="971"/>
      <c r="L45" s="971"/>
      <c r="M45" s="971"/>
      <c r="N45" s="971"/>
      <c r="O45" s="971"/>
      <c r="P45" s="971"/>
      <c r="Q45" s="971"/>
      <c r="R45" s="971"/>
      <c r="S45" s="971"/>
      <c r="T45" s="971"/>
      <c r="U45" s="971"/>
      <c r="V45" s="971"/>
      <c r="W45" s="971"/>
      <c r="X45" s="971"/>
      <c r="Y45" s="971"/>
      <c r="Z45" s="972"/>
      <c r="AA45" s="53"/>
      <c r="AB45" s="53"/>
      <c r="AD45" s="251"/>
    </row>
    <row r="46" spans="1:91" s="15" customFormat="1" ht="30" customHeight="1" thickBot="1" x14ac:dyDescent="0.25">
      <c r="A46" s="411"/>
      <c r="B46" s="297" t="s">
        <v>664</v>
      </c>
      <c r="C46" s="457" t="s">
        <v>665</v>
      </c>
      <c r="D46" s="363"/>
      <c r="E46" s="361"/>
      <c r="F46" s="85"/>
      <c r="G46" s="362"/>
      <c r="H46" s="363"/>
      <c r="I46" s="361"/>
      <c r="J46" s="499"/>
      <c r="K46" s="362"/>
      <c r="L46" s="539"/>
      <c r="M46" s="361"/>
      <c r="N46" s="364"/>
      <c r="O46" s="362"/>
      <c r="P46" s="363"/>
      <c r="Q46" s="361"/>
      <c r="R46" s="364"/>
      <c r="S46" s="362"/>
      <c r="T46" s="85"/>
      <c r="U46" s="361"/>
      <c r="V46" s="364"/>
      <c r="W46" s="361"/>
      <c r="X46" s="395"/>
      <c r="Y46" s="500"/>
      <c r="Z46" s="444"/>
      <c r="AA46" s="365"/>
      <c r="AB46" s="54"/>
      <c r="AC46" s="245"/>
      <c r="AD46" s="259"/>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245"/>
      <c r="BX46" s="245"/>
      <c r="BY46" s="245"/>
      <c r="BZ46" s="245"/>
      <c r="CA46" s="245"/>
      <c r="CB46" s="245"/>
      <c r="CC46" s="245"/>
      <c r="CD46" s="245"/>
      <c r="CE46" s="245"/>
      <c r="CF46" s="245"/>
      <c r="CG46" s="54"/>
      <c r="CH46" s="54"/>
      <c r="CI46" s="54"/>
      <c r="CJ46" s="54"/>
      <c r="CK46" s="54"/>
      <c r="CL46" s="54"/>
      <c r="CM46" s="54"/>
    </row>
    <row r="47" spans="1:91" s="15" customFormat="1" ht="45" customHeight="1" x14ac:dyDescent="0.2">
      <c r="A47" s="585"/>
      <c r="B47" s="290" t="s">
        <v>666</v>
      </c>
      <c r="C47" s="158" t="s">
        <v>983</v>
      </c>
      <c r="D47" s="731"/>
      <c r="E47" s="795"/>
      <c r="F47" s="731"/>
      <c r="G47" s="795"/>
      <c r="H47" s="731"/>
      <c r="I47" s="795"/>
      <c r="J47" s="731"/>
      <c r="K47" s="795"/>
      <c r="L47" s="731"/>
      <c r="M47" s="795"/>
      <c r="N47" s="731"/>
      <c r="O47" s="795"/>
      <c r="P47" s="731"/>
      <c r="Q47" s="795"/>
      <c r="R47" s="731"/>
      <c r="S47" s="795"/>
      <c r="T47" s="731"/>
      <c r="U47" s="795"/>
      <c r="V47" s="731"/>
      <c r="W47" s="795"/>
      <c r="X47" s="507"/>
      <c r="Y47" s="257">
        <f>IF(OR(D47="s",F47="s",H47="s",J47="s",L47="s",N47="s",P47="s",R47="s",T47="s",V47="s"), 0, IF(OR(D47="a",F47="a",H47="a",J47="a",L47="a",N47="a",P47="a",R47="a",T47="a",V47="a"),Z47,0))</f>
        <v>0</v>
      </c>
      <c r="Z47" s="476">
        <v>20</v>
      </c>
      <c r="AA47" s="365">
        <f t="shared" ref="AA47:AA57" si="8">COUNTIF(D47:W47,"a")+COUNTIF(D47:W47,"s")</f>
        <v>0</v>
      </c>
      <c r="AB47" s="501"/>
      <c r="AC47" s="245"/>
      <c r="AD47" s="259" t="s">
        <v>34</v>
      </c>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5"/>
      <c r="BZ47" s="245"/>
      <c r="CA47" s="245"/>
      <c r="CB47" s="245"/>
      <c r="CC47" s="245"/>
      <c r="CD47" s="245"/>
      <c r="CE47" s="245"/>
      <c r="CF47" s="245"/>
      <c r="CG47" s="54"/>
      <c r="CH47" s="54"/>
      <c r="CI47" s="54"/>
      <c r="CJ47" s="54"/>
      <c r="CK47" s="54"/>
      <c r="CL47" s="54"/>
      <c r="CM47" s="54"/>
    </row>
    <row r="48" spans="1:91" s="15" customFormat="1" ht="45" customHeight="1" x14ac:dyDescent="0.2">
      <c r="A48" s="585"/>
      <c r="B48" s="292" t="s">
        <v>667</v>
      </c>
      <c r="C48" s="161" t="s">
        <v>668</v>
      </c>
      <c r="D48" s="732"/>
      <c r="E48" s="776"/>
      <c r="F48" s="732"/>
      <c r="G48" s="776"/>
      <c r="H48" s="732"/>
      <c r="I48" s="776"/>
      <c r="J48" s="732"/>
      <c r="K48" s="776"/>
      <c r="L48" s="732"/>
      <c r="M48" s="776"/>
      <c r="N48" s="732"/>
      <c r="O48" s="776"/>
      <c r="P48" s="732"/>
      <c r="Q48" s="776"/>
      <c r="R48" s="732"/>
      <c r="S48" s="776"/>
      <c r="T48" s="732"/>
      <c r="U48" s="776"/>
      <c r="V48" s="732"/>
      <c r="W48" s="776"/>
      <c r="X48" s="507"/>
      <c r="Y48" s="121">
        <f t="shared" ref="Y48:Y57" si="9">IF(OR(D48="s",F48="s",H48="s",J48="s",L48="s",N48="s",P48="s",R48="s",T48="s",V48="s"), 0, IF(OR(D48="a",F48="a",H48="a",J48="a",L48="a",N48="a",P48="a",R48="a",T48="a",V48="a"),Z48,0))</f>
        <v>0</v>
      </c>
      <c r="Z48" s="422">
        <v>10</v>
      </c>
      <c r="AA48" s="365">
        <f t="shared" si="8"/>
        <v>0</v>
      </c>
      <c r="AB48" s="501"/>
      <c r="AC48" s="245"/>
      <c r="AD48" s="259" t="s">
        <v>34</v>
      </c>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5"/>
      <c r="BZ48" s="245"/>
      <c r="CA48" s="245"/>
      <c r="CB48" s="245"/>
      <c r="CC48" s="245"/>
      <c r="CD48" s="245"/>
      <c r="CE48" s="245"/>
      <c r="CF48" s="245"/>
      <c r="CG48" s="54"/>
      <c r="CH48" s="54"/>
      <c r="CI48" s="54"/>
      <c r="CJ48" s="54"/>
      <c r="CK48" s="54"/>
      <c r="CL48" s="54"/>
      <c r="CM48" s="54"/>
    </row>
    <row r="49" spans="1:183" s="15" customFormat="1" ht="45" customHeight="1" x14ac:dyDescent="0.2">
      <c r="A49" s="585"/>
      <c r="B49" s="272" t="s">
        <v>669</v>
      </c>
      <c r="C49" s="161" t="s">
        <v>670</v>
      </c>
      <c r="D49" s="732"/>
      <c r="E49" s="776"/>
      <c r="F49" s="732"/>
      <c r="G49" s="776"/>
      <c r="H49" s="732"/>
      <c r="I49" s="776"/>
      <c r="J49" s="732"/>
      <c r="K49" s="776"/>
      <c r="L49" s="732"/>
      <c r="M49" s="776"/>
      <c r="N49" s="732"/>
      <c r="O49" s="776"/>
      <c r="P49" s="732"/>
      <c r="Q49" s="776"/>
      <c r="R49" s="732"/>
      <c r="S49" s="776"/>
      <c r="T49" s="732"/>
      <c r="U49" s="776"/>
      <c r="V49" s="732"/>
      <c r="W49" s="776"/>
      <c r="X49" s="507"/>
      <c r="Y49" s="125">
        <f t="shared" si="9"/>
        <v>0</v>
      </c>
      <c r="Z49" s="427">
        <v>5</v>
      </c>
      <c r="AA49" s="365">
        <f t="shared" si="8"/>
        <v>0</v>
      </c>
      <c r="AB49" s="501"/>
      <c r="AC49" s="245"/>
      <c r="AD49" s="259" t="s">
        <v>663</v>
      </c>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245"/>
      <c r="CD49" s="245"/>
      <c r="CE49" s="245"/>
      <c r="CF49" s="245"/>
      <c r="CG49" s="54"/>
      <c r="CH49" s="54"/>
      <c r="CI49" s="54"/>
      <c r="CJ49" s="54"/>
      <c r="CK49" s="54"/>
      <c r="CL49" s="54"/>
      <c r="CM49" s="54"/>
    </row>
    <row r="50" spans="1:183" s="15" customFormat="1" ht="45" customHeight="1" x14ac:dyDescent="0.2">
      <c r="A50" s="585"/>
      <c r="B50" s="272" t="s">
        <v>671</v>
      </c>
      <c r="C50" s="161" t="s">
        <v>672</v>
      </c>
      <c r="D50" s="732"/>
      <c r="E50" s="776"/>
      <c r="F50" s="732"/>
      <c r="G50" s="776"/>
      <c r="H50" s="732"/>
      <c r="I50" s="776"/>
      <c r="J50" s="732"/>
      <c r="K50" s="776"/>
      <c r="L50" s="732"/>
      <c r="M50" s="776"/>
      <c r="N50" s="732"/>
      <c r="O50" s="776"/>
      <c r="P50" s="732"/>
      <c r="Q50" s="776"/>
      <c r="R50" s="732"/>
      <c r="S50" s="776"/>
      <c r="T50" s="732"/>
      <c r="U50" s="776"/>
      <c r="V50" s="732"/>
      <c r="W50" s="776"/>
      <c r="X50" s="507"/>
      <c r="Y50" s="121">
        <f t="shared" si="9"/>
        <v>0</v>
      </c>
      <c r="Z50" s="422">
        <v>5</v>
      </c>
      <c r="AA50" s="365">
        <f t="shared" si="8"/>
        <v>0</v>
      </c>
      <c r="AB50" s="501"/>
      <c r="AC50" s="245"/>
      <c r="AD50" s="259" t="s">
        <v>34</v>
      </c>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245"/>
      <c r="BT50" s="245"/>
      <c r="BU50" s="245"/>
      <c r="BV50" s="245"/>
      <c r="BW50" s="245"/>
      <c r="BX50" s="245"/>
      <c r="BY50" s="245"/>
      <c r="BZ50" s="245"/>
      <c r="CA50" s="245"/>
      <c r="CB50" s="245"/>
      <c r="CC50" s="245"/>
      <c r="CD50" s="245"/>
      <c r="CE50" s="245"/>
      <c r="CF50" s="245"/>
      <c r="CG50" s="54"/>
      <c r="CH50" s="54"/>
      <c r="CI50" s="54"/>
      <c r="CJ50" s="54"/>
      <c r="CK50" s="54"/>
      <c r="CL50" s="54"/>
      <c r="CM50" s="54"/>
    </row>
    <row r="51" spans="1:183" s="15" customFormat="1" ht="45" customHeight="1" x14ac:dyDescent="0.2">
      <c r="A51" s="585"/>
      <c r="B51" s="292" t="s">
        <v>673</v>
      </c>
      <c r="C51" s="161" t="s">
        <v>674</v>
      </c>
      <c r="D51" s="732"/>
      <c r="E51" s="776"/>
      <c r="F51" s="732"/>
      <c r="G51" s="776"/>
      <c r="H51" s="732"/>
      <c r="I51" s="776"/>
      <c r="J51" s="732"/>
      <c r="K51" s="776"/>
      <c r="L51" s="732"/>
      <c r="M51" s="776"/>
      <c r="N51" s="732"/>
      <c r="O51" s="776"/>
      <c r="P51" s="732"/>
      <c r="Q51" s="776"/>
      <c r="R51" s="732"/>
      <c r="S51" s="776"/>
      <c r="T51" s="732"/>
      <c r="U51" s="776"/>
      <c r="V51" s="732"/>
      <c r="W51" s="776"/>
      <c r="X51" s="507"/>
      <c r="Y51" s="125">
        <f t="shared" si="9"/>
        <v>0</v>
      </c>
      <c r="Z51" s="427">
        <v>5</v>
      </c>
      <c r="AA51" s="365">
        <f t="shared" si="8"/>
        <v>0</v>
      </c>
      <c r="AB51" s="501"/>
      <c r="AC51" s="245"/>
      <c r="AD51" s="259" t="s">
        <v>663</v>
      </c>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c r="BW51" s="245"/>
      <c r="BX51" s="245"/>
      <c r="BY51" s="245"/>
      <c r="BZ51" s="245"/>
      <c r="CA51" s="245"/>
      <c r="CB51" s="245"/>
      <c r="CC51" s="245"/>
      <c r="CD51" s="245"/>
      <c r="CE51" s="245"/>
      <c r="CF51" s="245"/>
      <c r="CG51" s="54"/>
      <c r="CH51" s="54"/>
      <c r="CI51" s="54"/>
      <c r="CJ51" s="54"/>
      <c r="CK51" s="54"/>
      <c r="CL51" s="54"/>
      <c r="CM51" s="54"/>
    </row>
    <row r="52" spans="1:183" s="15" customFormat="1" ht="45" customHeight="1" x14ac:dyDescent="0.2">
      <c r="A52" s="585"/>
      <c r="B52" s="292" t="s">
        <v>984</v>
      </c>
      <c r="C52" s="160" t="s">
        <v>985</v>
      </c>
      <c r="D52" s="732"/>
      <c r="E52" s="776"/>
      <c r="F52" s="732"/>
      <c r="G52" s="776"/>
      <c r="H52" s="732"/>
      <c r="I52" s="776"/>
      <c r="J52" s="732"/>
      <c r="K52" s="776"/>
      <c r="L52" s="732"/>
      <c r="M52" s="776"/>
      <c r="N52" s="732"/>
      <c r="O52" s="776"/>
      <c r="P52" s="732"/>
      <c r="Q52" s="776"/>
      <c r="R52" s="732"/>
      <c r="S52" s="776"/>
      <c r="T52" s="732"/>
      <c r="U52" s="776"/>
      <c r="V52" s="732"/>
      <c r="W52" s="776"/>
      <c r="X52" s="507"/>
      <c r="Y52" s="125">
        <f t="shared" si="9"/>
        <v>0</v>
      </c>
      <c r="Z52" s="427">
        <v>5</v>
      </c>
      <c r="AA52" s="365">
        <f t="shared" si="8"/>
        <v>0</v>
      </c>
      <c r="AB52" s="501"/>
      <c r="AC52" s="245"/>
      <c r="AD52" s="259" t="s">
        <v>663</v>
      </c>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245"/>
      <c r="BS52" s="245"/>
      <c r="BT52" s="245"/>
      <c r="BU52" s="245"/>
      <c r="BV52" s="245"/>
      <c r="BW52" s="245"/>
      <c r="BX52" s="245"/>
      <c r="BY52" s="245"/>
      <c r="BZ52" s="245"/>
      <c r="CA52" s="245"/>
      <c r="CB52" s="245"/>
      <c r="CC52" s="245"/>
      <c r="CD52" s="245"/>
      <c r="CE52" s="245"/>
      <c r="CF52" s="245"/>
      <c r="CG52" s="54"/>
      <c r="CH52" s="54"/>
      <c r="CI52" s="54"/>
      <c r="CJ52" s="54"/>
      <c r="CK52" s="54"/>
      <c r="CL52" s="54"/>
      <c r="CM52" s="54"/>
    </row>
    <row r="53" spans="1:183" s="15" customFormat="1" ht="106.5" customHeight="1" x14ac:dyDescent="0.2">
      <c r="A53" s="585"/>
      <c r="B53" s="292" t="s">
        <v>986</v>
      </c>
      <c r="C53" s="160" t="s">
        <v>987</v>
      </c>
      <c r="D53" s="732"/>
      <c r="E53" s="776"/>
      <c r="F53" s="732"/>
      <c r="G53" s="776"/>
      <c r="H53" s="732"/>
      <c r="I53" s="776"/>
      <c r="J53" s="732"/>
      <c r="K53" s="776"/>
      <c r="L53" s="732"/>
      <c r="M53" s="776"/>
      <c r="N53" s="732"/>
      <c r="O53" s="776"/>
      <c r="P53" s="732"/>
      <c r="Q53" s="776"/>
      <c r="R53" s="732"/>
      <c r="S53" s="776"/>
      <c r="T53" s="732"/>
      <c r="U53" s="776"/>
      <c r="V53" s="732"/>
      <c r="W53" s="776"/>
      <c r="X53" s="507"/>
      <c r="Y53" s="125">
        <f t="shared" si="9"/>
        <v>0</v>
      </c>
      <c r="Z53" s="427">
        <v>5</v>
      </c>
      <c r="AA53" s="365">
        <f t="shared" si="8"/>
        <v>0</v>
      </c>
      <c r="AB53" s="501"/>
      <c r="AC53" s="245"/>
      <c r="AD53" s="259" t="s">
        <v>663</v>
      </c>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5"/>
      <c r="BR53" s="245"/>
      <c r="BS53" s="245"/>
      <c r="BT53" s="245"/>
      <c r="BU53" s="245"/>
      <c r="BV53" s="245"/>
      <c r="BW53" s="245"/>
      <c r="BX53" s="245"/>
      <c r="BY53" s="245"/>
      <c r="BZ53" s="245"/>
      <c r="CA53" s="245"/>
      <c r="CB53" s="245"/>
      <c r="CC53" s="245"/>
      <c r="CD53" s="245"/>
      <c r="CE53" s="245"/>
      <c r="CF53" s="245"/>
      <c r="CG53" s="54"/>
      <c r="CH53" s="54"/>
      <c r="CI53" s="54"/>
      <c r="CJ53" s="54"/>
      <c r="CK53" s="54"/>
      <c r="CL53" s="54"/>
      <c r="CM53" s="54"/>
    </row>
    <row r="54" spans="1:183" s="15" customFormat="1" ht="45" customHeight="1" x14ac:dyDescent="0.2">
      <c r="A54" s="585"/>
      <c r="B54" s="292" t="s">
        <v>988</v>
      </c>
      <c r="C54" s="160" t="s">
        <v>1061</v>
      </c>
      <c r="D54" s="732"/>
      <c r="E54" s="776"/>
      <c r="F54" s="732"/>
      <c r="G54" s="776"/>
      <c r="H54" s="732"/>
      <c r="I54" s="776"/>
      <c r="J54" s="732"/>
      <c r="K54" s="776"/>
      <c r="L54" s="732"/>
      <c r="M54" s="776"/>
      <c r="N54" s="732"/>
      <c r="O54" s="776"/>
      <c r="P54" s="732"/>
      <c r="Q54" s="776"/>
      <c r="R54" s="732"/>
      <c r="S54" s="776"/>
      <c r="T54" s="732"/>
      <c r="U54" s="776"/>
      <c r="V54" s="732"/>
      <c r="W54" s="776"/>
      <c r="X54" s="507"/>
      <c r="Y54" s="125">
        <f t="shared" si="9"/>
        <v>0</v>
      </c>
      <c r="Z54" s="427">
        <v>5</v>
      </c>
      <c r="AA54" s="365">
        <f t="shared" si="8"/>
        <v>0</v>
      </c>
      <c r="AB54" s="501"/>
      <c r="AC54" s="245"/>
      <c r="AD54" s="259" t="s">
        <v>663</v>
      </c>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5"/>
      <c r="BR54" s="245"/>
      <c r="BS54" s="245"/>
      <c r="BT54" s="245"/>
      <c r="BU54" s="245"/>
      <c r="BV54" s="245"/>
      <c r="BW54" s="245"/>
      <c r="BX54" s="245"/>
      <c r="BY54" s="245"/>
      <c r="BZ54" s="245"/>
      <c r="CA54" s="245"/>
      <c r="CB54" s="245"/>
      <c r="CC54" s="245"/>
      <c r="CD54" s="245"/>
      <c r="CE54" s="245"/>
      <c r="CF54" s="245"/>
      <c r="CG54" s="54"/>
      <c r="CH54" s="54"/>
      <c r="CI54" s="54"/>
      <c r="CJ54" s="54"/>
      <c r="CK54" s="54"/>
      <c r="CL54" s="54"/>
      <c r="CM54" s="54"/>
    </row>
    <row r="55" spans="1:183" s="15" customFormat="1" ht="45" customHeight="1" x14ac:dyDescent="0.2">
      <c r="A55" s="585"/>
      <c r="B55" s="292" t="s">
        <v>989</v>
      </c>
      <c r="C55" s="160" t="s">
        <v>990</v>
      </c>
      <c r="D55" s="732"/>
      <c r="E55" s="776"/>
      <c r="F55" s="732"/>
      <c r="G55" s="776"/>
      <c r="H55" s="732"/>
      <c r="I55" s="776"/>
      <c r="J55" s="732"/>
      <c r="K55" s="776"/>
      <c r="L55" s="732"/>
      <c r="M55" s="776"/>
      <c r="N55" s="732"/>
      <c r="O55" s="776"/>
      <c r="P55" s="732"/>
      <c r="Q55" s="776"/>
      <c r="R55" s="732"/>
      <c r="S55" s="776"/>
      <c r="T55" s="732"/>
      <c r="U55" s="776"/>
      <c r="V55" s="732"/>
      <c r="W55" s="776"/>
      <c r="X55" s="507"/>
      <c r="Y55" s="125">
        <f t="shared" si="9"/>
        <v>0</v>
      </c>
      <c r="Z55" s="427">
        <v>5</v>
      </c>
      <c r="AA55" s="365">
        <f t="shared" si="8"/>
        <v>0</v>
      </c>
      <c r="AB55" s="501"/>
      <c r="AC55" s="245"/>
      <c r="AD55" s="259" t="s">
        <v>663</v>
      </c>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5"/>
      <c r="CA55" s="245"/>
      <c r="CB55" s="245"/>
      <c r="CC55" s="245"/>
      <c r="CD55" s="245"/>
      <c r="CE55" s="245"/>
      <c r="CF55" s="245"/>
      <c r="CG55" s="54"/>
      <c r="CH55" s="54"/>
      <c r="CI55" s="54"/>
      <c r="CJ55" s="54"/>
      <c r="CK55" s="54"/>
      <c r="CL55" s="54"/>
      <c r="CM55" s="54"/>
    </row>
    <row r="56" spans="1:183" s="15" customFormat="1" ht="67.7" customHeight="1" x14ac:dyDescent="0.2">
      <c r="A56" s="585"/>
      <c r="B56" s="292" t="s">
        <v>991</v>
      </c>
      <c r="C56" s="160" t="s">
        <v>992</v>
      </c>
      <c r="D56" s="732"/>
      <c r="E56" s="776"/>
      <c r="F56" s="732"/>
      <c r="G56" s="776"/>
      <c r="H56" s="732"/>
      <c r="I56" s="776"/>
      <c r="J56" s="732"/>
      <c r="K56" s="776"/>
      <c r="L56" s="732"/>
      <c r="M56" s="776"/>
      <c r="N56" s="732"/>
      <c r="O56" s="776"/>
      <c r="P56" s="732"/>
      <c r="Q56" s="776"/>
      <c r="R56" s="732"/>
      <c r="S56" s="776"/>
      <c r="T56" s="732"/>
      <c r="U56" s="776"/>
      <c r="V56" s="732"/>
      <c r="W56" s="776"/>
      <c r="X56" s="507"/>
      <c r="Y56" s="125">
        <f t="shared" si="9"/>
        <v>0</v>
      </c>
      <c r="Z56" s="427">
        <v>5</v>
      </c>
      <c r="AA56" s="365">
        <f t="shared" si="8"/>
        <v>0</v>
      </c>
      <c r="AB56" s="501"/>
      <c r="AC56" s="245"/>
      <c r="AD56" s="259" t="s">
        <v>663</v>
      </c>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5"/>
      <c r="BX56" s="245"/>
      <c r="BY56" s="245"/>
      <c r="BZ56" s="245"/>
      <c r="CA56" s="245"/>
      <c r="CB56" s="245"/>
      <c r="CC56" s="245"/>
      <c r="CD56" s="245"/>
      <c r="CE56" s="245"/>
      <c r="CF56" s="245"/>
      <c r="CG56" s="54"/>
      <c r="CH56" s="54"/>
      <c r="CI56" s="54"/>
      <c r="CJ56" s="54"/>
      <c r="CK56" s="54"/>
      <c r="CL56" s="54"/>
      <c r="CM56" s="54"/>
    </row>
    <row r="57" spans="1:183" s="15" customFormat="1" ht="67.7" customHeight="1" thickBot="1" x14ac:dyDescent="0.25">
      <c r="A57" s="585"/>
      <c r="B57" s="292" t="s">
        <v>993</v>
      </c>
      <c r="C57" s="160" t="s">
        <v>994</v>
      </c>
      <c r="D57" s="732"/>
      <c r="E57" s="776"/>
      <c r="F57" s="732"/>
      <c r="G57" s="776"/>
      <c r="H57" s="732"/>
      <c r="I57" s="776"/>
      <c r="J57" s="732"/>
      <c r="K57" s="776"/>
      <c r="L57" s="732"/>
      <c r="M57" s="776"/>
      <c r="N57" s="732"/>
      <c r="O57" s="776"/>
      <c r="P57" s="732"/>
      <c r="Q57" s="776"/>
      <c r="R57" s="732"/>
      <c r="S57" s="776"/>
      <c r="T57" s="732"/>
      <c r="U57" s="776"/>
      <c r="V57" s="732"/>
      <c r="W57" s="776"/>
      <c r="X57" s="507"/>
      <c r="Y57" s="125">
        <f t="shared" si="9"/>
        <v>0</v>
      </c>
      <c r="Z57" s="427">
        <v>5</v>
      </c>
      <c r="AA57" s="365">
        <f t="shared" si="8"/>
        <v>0</v>
      </c>
      <c r="AB57" s="501"/>
      <c r="AC57" s="245"/>
      <c r="AD57" s="259" t="s">
        <v>663</v>
      </c>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245"/>
      <c r="BS57" s="245"/>
      <c r="BT57" s="245"/>
      <c r="BU57" s="245"/>
      <c r="BV57" s="245"/>
      <c r="BW57" s="245"/>
      <c r="BX57" s="245"/>
      <c r="BY57" s="245"/>
      <c r="BZ57" s="245"/>
      <c r="CA57" s="245"/>
      <c r="CB57" s="245"/>
      <c r="CC57" s="245"/>
      <c r="CD57" s="245"/>
      <c r="CE57" s="245"/>
      <c r="CF57" s="245"/>
      <c r="CG57" s="54"/>
      <c r="CH57" s="54"/>
      <c r="CI57" s="54"/>
      <c r="CJ57" s="54"/>
      <c r="CK57" s="54"/>
      <c r="CL57" s="54"/>
      <c r="CM57" s="54"/>
    </row>
    <row r="58" spans="1:183" s="15" customFormat="1" ht="21" customHeight="1" thickTop="1" thickBot="1" x14ac:dyDescent="0.25">
      <c r="A58" s="585"/>
      <c r="B58" s="387"/>
      <c r="C58" s="508"/>
      <c r="D58" s="768" t="s">
        <v>147</v>
      </c>
      <c r="E58" s="769"/>
      <c r="F58" s="769"/>
      <c r="G58" s="769"/>
      <c r="H58" s="769"/>
      <c r="I58" s="769"/>
      <c r="J58" s="769"/>
      <c r="K58" s="769"/>
      <c r="L58" s="769"/>
      <c r="M58" s="769"/>
      <c r="N58" s="769"/>
      <c r="O58" s="769"/>
      <c r="P58" s="769"/>
      <c r="Q58" s="769"/>
      <c r="R58" s="769"/>
      <c r="S58" s="769"/>
      <c r="T58" s="769"/>
      <c r="U58" s="769"/>
      <c r="V58" s="769"/>
      <c r="W58" s="769"/>
      <c r="X58" s="800"/>
      <c r="Y58" s="576">
        <f>SUM(Y47:Y57)</f>
        <v>0</v>
      </c>
      <c r="Z58" s="423">
        <f>SUM(Z47:Z57)</f>
        <v>75</v>
      </c>
      <c r="AA58" s="365"/>
      <c r="AB58" s="54"/>
      <c r="AC58" s="245"/>
      <c r="AD58" s="259"/>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245"/>
      <c r="BY58" s="245"/>
      <c r="BZ58" s="245"/>
      <c r="CA58" s="245"/>
      <c r="CB58" s="245"/>
      <c r="CC58" s="245"/>
      <c r="CD58" s="245"/>
      <c r="CE58" s="245"/>
      <c r="CF58" s="245"/>
      <c r="CG58" s="54"/>
      <c r="CH58" s="54"/>
      <c r="CI58" s="54"/>
      <c r="CJ58" s="54"/>
      <c r="CK58" s="54"/>
      <c r="CL58" s="54"/>
      <c r="CM58" s="54"/>
    </row>
    <row r="59" spans="1:183" s="15" customFormat="1" ht="21" customHeight="1" thickBot="1" x14ac:dyDescent="0.25">
      <c r="A59" s="414"/>
      <c r="B59" s="268"/>
      <c r="C59" s="509"/>
      <c r="D59" s="771"/>
      <c r="E59" s="772"/>
      <c r="F59" s="985">
        <v>35</v>
      </c>
      <c r="G59" s="986"/>
      <c r="H59" s="986"/>
      <c r="I59" s="986"/>
      <c r="J59" s="986"/>
      <c r="K59" s="986"/>
      <c r="L59" s="986"/>
      <c r="M59" s="986"/>
      <c r="N59" s="986"/>
      <c r="O59" s="986"/>
      <c r="P59" s="986"/>
      <c r="Q59" s="986"/>
      <c r="R59" s="986"/>
      <c r="S59" s="986"/>
      <c r="T59" s="986"/>
      <c r="U59" s="986"/>
      <c r="V59" s="986"/>
      <c r="W59" s="986"/>
      <c r="X59" s="986"/>
      <c r="Y59" s="986"/>
      <c r="Z59" s="987"/>
      <c r="AA59" s="385"/>
      <c r="AB59" s="57"/>
      <c r="AC59" s="574"/>
      <c r="AD59" s="259"/>
      <c r="AE59" s="574"/>
      <c r="AF59" s="574"/>
      <c r="AG59" s="574"/>
      <c r="AH59" s="574"/>
      <c r="AI59" s="574"/>
      <c r="AJ59" s="574"/>
      <c r="AK59" s="574"/>
      <c r="AL59" s="574"/>
      <c r="AM59" s="574"/>
      <c r="AN59" s="574"/>
      <c r="AO59" s="574"/>
      <c r="AP59" s="574"/>
      <c r="AQ59" s="574"/>
      <c r="AR59" s="574"/>
      <c r="AS59" s="574"/>
      <c r="AT59" s="574"/>
      <c r="AU59" s="574"/>
      <c r="AV59" s="574"/>
      <c r="AW59" s="574"/>
      <c r="AX59" s="574"/>
      <c r="AY59" s="574"/>
      <c r="AZ59" s="574"/>
      <c r="BA59" s="574"/>
      <c r="BB59" s="574"/>
      <c r="BC59" s="574"/>
      <c r="BD59" s="574"/>
      <c r="BE59" s="574"/>
      <c r="BF59" s="574"/>
      <c r="BG59" s="574"/>
      <c r="BH59" s="574"/>
      <c r="BI59" s="574"/>
      <c r="BJ59" s="574"/>
      <c r="BK59" s="574"/>
      <c r="BL59" s="574"/>
      <c r="BM59" s="574"/>
      <c r="BN59" s="574"/>
      <c r="BO59" s="574"/>
      <c r="BP59" s="574"/>
      <c r="BQ59" s="574"/>
      <c r="BR59" s="574"/>
      <c r="BS59" s="574"/>
      <c r="BT59" s="574"/>
      <c r="BU59" s="574"/>
      <c r="BV59" s="574"/>
      <c r="BW59" s="574"/>
      <c r="BX59" s="574"/>
      <c r="BY59" s="574"/>
      <c r="BZ59" s="574"/>
      <c r="CA59" s="574"/>
      <c r="CB59" s="574"/>
      <c r="CC59" s="574"/>
      <c r="CD59" s="574"/>
      <c r="CE59" s="574"/>
      <c r="CF59" s="574"/>
      <c r="CG59" s="57"/>
      <c r="CH59" s="57"/>
      <c r="CI59" s="57"/>
      <c r="CJ59" s="57"/>
      <c r="CK59" s="57"/>
      <c r="CL59" s="57"/>
      <c r="CM59" s="57"/>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row>
    <row r="60" spans="1:183" s="15" customFormat="1" ht="30" customHeight="1" thickBot="1" x14ac:dyDescent="0.25">
      <c r="A60" s="411"/>
      <c r="B60" s="297" t="s">
        <v>450</v>
      </c>
      <c r="C60" s="457" t="s">
        <v>451</v>
      </c>
      <c r="D60" s="363"/>
      <c r="E60" s="361"/>
      <c r="F60" s="85"/>
      <c r="G60" s="362"/>
      <c r="H60" s="363"/>
      <c r="I60" s="361"/>
      <c r="J60" s="499"/>
      <c r="K60" s="362"/>
      <c r="L60" s="539"/>
      <c r="M60" s="361"/>
      <c r="N60" s="364"/>
      <c r="O60" s="362"/>
      <c r="P60" s="363"/>
      <c r="Q60" s="361"/>
      <c r="R60" s="364"/>
      <c r="S60" s="362"/>
      <c r="T60" s="85"/>
      <c r="U60" s="361"/>
      <c r="V60" s="364"/>
      <c r="W60" s="361"/>
      <c r="X60" s="395"/>
      <c r="Y60" s="500"/>
      <c r="Z60" s="444"/>
      <c r="AA60" s="365"/>
      <c r="AB60" s="54"/>
      <c r="AC60" s="555"/>
      <c r="AD60" s="502"/>
      <c r="AE60" s="245"/>
      <c r="AF60" s="55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54"/>
      <c r="CH60" s="54"/>
      <c r="CI60" s="54"/>
      <c r="CJ60" s="54"/>
      <c r="CK60" s="54"/>
      <c r="CL60" s="54"/>
      <c r="CM60" s="54"/>
    </row>
    <row r="61" spans="1:183" s="15" customFormat="1" ht="30" customHeight="1" thickBot="1" x14ac:dyDescent="0.25">
      <c r="A61" s="473"/>
      <c r="B61" s="263"/>
      <c r="C61" s="179" t="s">
        <v>468</v>
      </c>
      <c r="D61" s="903"/>
      <c r="E61" s="904"/>
      <c r="F61" s="904"/>
      <c r="G61" s="904"/>
      <c r="H61" s="904"/>
      <c r="I61" s="904"/>
      <c r="J61" s="904"/>
      <c r="K61" s="904"/>
      <c r="L61" s="904"/>
      <c r="M61" s="904"/>
      <c r="N61" s="904"/>
      <c r="O61" s="904"/>
      <c r="P61" s="904"/>
      <c r="Q61" s="904"/>
      <c r="R61" s="904"/>
      <c r="S61" s="904"/>
      <c r="T61" s="904"/>
      <c r="U61" s="904"/>
      <c r="V61" s="904"/>
      <c r="W61" s="904"/>
      <c r="X61" s="904"/>
      <c r="Y61" s="904"/>
      <c r="Z61" s="905"/>
      <c r="AA61" s="385"/>
      <c r="AB61" s="57"/>
      <c r="AC61" s="557"/>
      <c r="AD61" s="502"/>
      <c r="AE61" s="504"/>
      <c r="AF61" s="557"/>
      <c r="AG61" s="504"/>
      <c r="AH61" s="504"/>
      <c r="AI61" s="504"/>
      <c r="AJ61" s="504"/>
      <c r="AK61" s="504"/>
      <c r="AL61" s="504"/>
      <c r="AM61" s="504"/>
      <c r="AN61" s="504"/>
      <c r="AO61" s="504"/>
      <c r="AP61" s="504"/>
      <c r="AQ61" s="504"/>
      <c r="AR61" s="504"/>
      <c r="AS61" s="504"/>
      <c r="AT61" s="504"/>
      <c r="AU61" s="504"/>
      <c r="AV61" s="504"/>
      <c r="AW61" s="504"/>
      <c r="AX61" s="504"/>
      <c r="AY61" s="504"/>
      <c r="AZ61" s="504"/>
      <c r="BA61" s="504"/>
      <c r="BB61" s="504"/>
      <c r="BC61" s="504"/>
      <c r="BD61" s="504"/>
      <c r="BE61" s="504"/>
      <c r="BF61" s="504"/>
      <c r="BG61" s="504"/>
      <c r="BH61" s="504"/>
      <c r="BI61" s="504"/>
      <c r="BJ61" s="504"/>
      <c r="BK61" s="504"/>
      <c r="BL61" s="504"/>
      <c r="BM61" s="504"/>
      <c r="BN61" s="504"/>
      <c r="BO61" s="504"/>
      <c r="BP61" s="504"/>
      <c r="BQ61" s="504"/>
      <c r="BR61" s="504"/>
      <c r="BS61" s="504"/>
      <c r="BT61" s="504"/>
      <c r="BU61" s="504"/>
      <c r="BV61" s="504"/>
      <c r="BW61" s="504"/>
      <c r="BX61" s="504"/>
      <c r="BY61" s="504"/>
      <c r="BZ61" s="504"/>
      <c r="CA61" s="504"/>
      <c r="CB61" s="504"/>
      <c r="CC61" s="504"/>
      <c r="CD61" s="504"/>
      <c r="CE61" s="504"/>
      <c r="CF61" s="504"/>
      <c r="CG61" s="57"/>
      <c r="CH61" s="57"/>
      <c r="CI61" s="57"/>
      <c r="CJ61" s="57"/>
      <c r="CK61" s="57"/>
      <c r="CL61" s="57"/>
      <c r="CM61" s="57"/>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row>
    <row r="62" spans="1:183" s="15" customFormat="1" ht="27.95" customHeight="1" x14ac:dyDescent="0.2">
      <c r="A62" s="585"/>
      <c r="B62" s="290" t="s">
        <v>452</v>
      </c>
      <c r="C62" s="158" t="s">
        <v>453</v>
      </c>
      <c r="D62" s="864"/>
      <c r="E62" s="865"/>
      <c r="F62" s="864"/>
      <c r="G62" s="865"/>
      <c r="H62" s="864"/>
      <c r="I62" s="865"/>
      <c r="J62" s="864"/>
      <c r="K62" s="865"/>
      <c r="L62" s="864"/>
      <c r="M62" s="865"/>
      <c r="N62" s="864"/>
      <c r="O62" s="865"/>
      <c r="P62" s="864"/>
      <c r="Q62" s="865"/>
      <c r="R62" s="864"/>
      <c r="S62" s="865"/>
      <c r="T62" s="864"/>
      <c r="U62" s="865"/>
      <c r="V62" s="864"/>
      <c r="W62" s="865"/>
      <c r="X62" s="507"/>
      <c r="Y62" s="257">
        <f>IF(OR(D62="s",F62="s",H62="s",J62="s",L62="s",N62="s",P62="s",R62="s",T62="s",V62="s"), 0, IF(OR(D62="a",F62="a",H62="a",J62="a",L62="a",N62="a",P62="a",R62="a",T62="a",V62="a"),Z62,0))</f>
        <v>0</v>
      </c>
      <c r="Z62" s="476">
        <v>15</v>
      </c>
      <c r="AA62" s="365">
        <f t="shared" ref="AA62:AA70" si="10">COUNTIF(D62:W62,"a")+COUNTIF(D62:W62,"s")</f>
        <v>0</v>
      </c>
      <c r="AB62" s="501"/>
      <c r="AC62" s="555"/>
      <c r="AD62" s="502"/>
      <c r="AE62" s="245"/>
      <c r="AF62" s="55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5"/>
      <c r="BR62" s="245"/>
      <c r="BS62" s="245"/>
      <c r="BT62" s="245"/>
      <c r="BU62" s="245"/>
      <c r="BV62" s="245"/>
      <c r="BW62" s="245"/>
      <c r="BX62" s="245"/>
      <c r="BY62" s="245"/>
      <c r="BZ62" s="245"/>
      <c r="CA62" s="245"/>
      <c r="CB62" s="245"/>
      <c r="CC62" s="245"/>
      <c r="CD62" s="245"/>
      <c r="CE62" s="245"/>
      <c r="CF62" s="245"/>
      <c r="CG62" s="54"/>
      <c r="CH62" s="54"/>
      <c r="CI62" s="54"/>
      <c r="CJ62" s="54"/>
      <c r="CK62" s="54"/>
      <c r="CL62" s="54"/>
      <c r="CM62" s="54"/>
    </row>
    <row r="63" spans="1:183" s="15" customFormat="1" ht="67.7" customHeight="1" x14ac:dyDescent="0.2">
      <c r="A63" s="585"/>
      <c r="B63" s="292" t="s">
        <v>454</v>
      </c>
      <c r="C63" s="161" t="s">
        <v>455</v>
      </c>
      <c r="D63" s="862"/>
      <c r="E63" s="863"/>
      <c r="F63" s="862"/>
      <c r="G63" s="863"/>
      <c r="H63" s="862"/>
      <c r="I63" s="863"/>
      <c r="J63" s="862"/>
      <c r="K63" s="863"/>
      <c r="L63" s="862"/>
      <c r="M63" s="863"/>
      <c r="N63" s="862"/>
      <c r="O63" s="863"/>
      <c r="P63" s="862"/>
      <c r="Q63" s="863"/>
      <c r="R63" s="862"/>
      <c r="S63" s="863"/>
      <c r="T63" s="862"/>
      <c r="U63" s="863"/>
      <c r="V63" s="862"/>
      <c r="W63" s="863"/>
      <c r="X63" s="507"/>
      <c r="Y63" s="121">
        <f t="shared" ref="Y63:Y70" si="11">IF(OR(D63="s",F63="s",H63="s",J63="s",L63="s",N63="s",P63="s",R63="s",T63="s",V63="s"), 0, IF(OR(D63="a",F63="a",H63="a",J63="a",L63="a",N63="a",P63="a",R63="a",T63="a",V63="a"),Z63,0))</f>
        <v>0</v>
      </c>
      <c r="Z63" s="422">
        <v>5</v>
      </c>
      <c r="AA63" s="365">
        <f t="shared" si="10"/>
        <v>0</v>
      </c>
      <c r="AB63" s="501"/>
      <c r="AC63" s="555"/>
      <c r="AD63" s="502" t="s">
        <v>34</v>
      </c>
      <c r="AE63" s="245"/>
      <c r="AF63" s="555"/>
      <c r="AG63" s="245"/>
      <c r="AH63" s="245"/>
      <c r="AI63" s="245"/>
      <c r="AJ63" s="245"/>
      <c r="AK63" s="245"/>
      <c r="AL63" s="245"/>
      <c r="AM63" s="245"/>
      <c r="AN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5"/>
      <c r="BR63" s="245"/>
      <c r="BS63" s="245"/>
      <c r="BT63" s="245"/>
      <c r="BU63" s="245"/>
      <c r="BV63" s="245"/>
      <c r="BW63" s="245"/>
      <c r="BX63" s="245"/>
      <c r="BY63" s="245"/>
      <c r="BZ63" s="245"/>
      <c r="CA63" s="245"/>
      <c r="CB63" s="245"/>
      <c r="CC63" s="245"/>
      <c r="CD63" s="245"/>
      <c r="CE63" s="245"/>
      <c r="CF63" s="245"/>
      <c r="CG63" s="54"/>
      <c r="CH63" s="54"/>
      <c r="CI63" s="54"/>
      <c r="CJ63" s="54"/>
      <c r="CK63" s="54"/>
      <c r="CL63" s="54"/>
      <c r="CM63" s="54"/>
    </row>
    <row r="64" spans="1:183" s="15" customFormat="1" ht="45" customHeight="1" x14ac:dyDescent="0.2">
      <c r="A64" s="585"/>
      <c r="B64" s="272" t="s">
        <v>456</v>
      </c>
      <c r="C64" s="161" t="s">
        <v>457</v>
      </c>
      <c r="D64" s="862"/>
      <c r="E64" s="863"/>
      <c r="F64" s="862"/>
      <c r="G64" s="863"/>
      <c r="H64" s="862"/>
      <c r="I64" s="863"/>
      <c r="J64" s="862"/>
      <c r="K64" s="863"/>
      <c r="L64" s="862"/>
      <c r="M64" s="863"/>
      <c r="N64" s="862"/>
      <c r="O64" s="863"/>
      <c r="P64" s="862"/>
      <c r="Q64" s="863"/>
      <c r="R64" s="862"/>
      <c r="S64" s="863"/>
      <c r="T64" s="862"/>
      <c r="U64" s="863"/>
      <c r="V64" s="862"/>
      <c r="W64" s="863"/>
      <c r="X64" s="507"/>
      <c r="Y64" s="125">
        <f t="shared" si="11"/>
        <v>0</v>
      </c>
      <c r="Z64" s="427">
        <v>5</v>
      </c>
      <c r="AA64" s="365">
        <f t="shared" si="10"/>
        <v>0</v>
      </c>
      <c r="AB64" s="501"/>
      <c r="AC64" s="555"/>
      <c r="AD64" s="502" t="s">
        <v>34</v>
      </c>
      <c r="AE64" s="245"/>
      <c r="AF64" s="55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5"/>
      <c r="BR64" s="245"/>
      <c r="BS64" s="245"/>
      <c r="BT64" s="245"/>
      <c r="BU64" s="245"/>
      <c r="BV64" s="245"/>
      <c r="BW64" s="245"/>
      <c r="BX64" s="245"/>
      <c r="BY64" s="245"/>
      <c r="BZ64" s="245"/>
      <c r="CA64" s="245"/>
      <c r="CB64" s="245"/>
      <c r="CC64" s="245"/>
      <c r="CD64" s="245"/>
      <c r="CE64" s="245"/>
      <c r="CF64" s="245"/>
      <c r="CG64" s="54"/>
      <c r="CH64" s="54"/>
      <c r="CI64" s="54"/>
      <c r="CJ64" s="54"/>
      <c r="CK64" s="54"/>
      <c r="CL64" s="54"/>
      <c r="CM64" s="54"/>
    </row>
    <row r="65" spans="1:199" s="15" customFormat="1" ht="67.7" customHeight="1" thickBot="1" x14ac:dyDescent="0.25">
      <c r="A65" s="585"/>
      <c r="B65" s="391" t="s">
        <v>458</v>
      </c>
      <c r="C65" s="161" t="s">
        <v>459</v>
      </c>
      <c r="D65" s="862"/>
      <c r="E65" s="863"/>
      <c r="F65" s="862"/>
      <c r="G65" s="863"/>
      <c r="H65" s="862"/>
      <c r="I65" s="863"/>
      <c r="J65" s="862"/>
      <c r="K65" s="863"/>
      <c r="L65" s="862"/>
      <c r="M65" s="863"/>
      <c r="N65" s="862"/>
      <c r="O65" s="863"/>
      <c r="P65" s="862"/>
      <c r="Q65" s="863"/>
      <c r="R65" s="862"/>
      <c r="S65" s="863"/>
      <c r="T65" s="862"/>
      <c r="U65" s="863"/>
      <c r="V65" s="862"/>
      <c r="W65" s="863"/>
      <c r="X65" s="507"/>
      <c r="Y65" s="121">
        <f t="shared" si="11"/>
        <v>0</v>
      </c>
      <c r="Z65" s="422">
        <v>10</v>
      </c>
      <c r="AA65" s="365">
        <f t="shared" si="10"/>
        <v>0</v>
      </c>
      <c r="AB65" s="501"/>
      <c r="AC65" s="555"/>
      <c r="AD65" s="502"/>
      <c r="AE65" s="245"/>
      <c r="AF65" s="55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54"/>
      <c r="CH65" s="54"/>
      <c r="CI65" s="54"/>
      <c r="CJ65" s="54"/>
      <c r="CK65" s="54"/>
      <c r="CL65" s="54"/>
      <c r="CM65" s="54"/>
    </row>
    <row r="66" spans="1:199" s="15" customFormat="1" ht="30" customHeight="1" thickBot="1" x14ac:dyDescent="0.25">
      <c r="A66" s="473"/>
      <c r="B66" s="263"/>
      <c r="C66" s="179" t="s">
        <v>460</v>
      </c>
      <c r="D66" s="903"/>
      <c r="E66" s="904"/>
      <c r="F66" s="904"/>
      <c r="G66" s="904"/>
      <c r="H66" s="904"/>
      <c r="I66" s="904"/>
      <c r="J66" s="904"/>
      <c r="K66" s="904"/>
      <c r="L66" s="904"/>
      <c r="M66" s="904"/>
      <c r="N66" s="904"/>
      <c r="O66" s="904"/>
      <c r="P66" s="904"/>
      <c r="Q66" s="904"/>
      <c r="R66" s="904"/>
      <c r="S66" s="904"/>
      <c r="T66" s="904"/>
      <c r="U66" s="904"/>
      <c r="V66" s="904"/>
      <c r="W66" s="904"/>
      <c r="X66" s="904"/>
      <c r="Y66" s="904"/>
      <c r="Z66" s="905"/>
      <c r="AA66" s="385"/>
      <c r="AB66" s="57"/>
      <c r="AC66" s="557"/>
      <c r="AD66" s="502"/>
      <c r="AE66" s="504"/>
      <c r="AF66" s="557"/>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504"/>
      <c r="BO66" s="504"/>
      <c r="BP66" s="504"/>
      <c r="BQ66" s="504"/>
      <c r="BR66" s="504"/>
      <c r="BS66" s="504"/>
      <c r="BT66" s="504"/>
      <c r="BU66" s="504"/>
      <c r="BV66" s="504"/>
      <c r="BW66" s="504"/>
      <c r="BX66" s="504"/>
      <c r="BY66" s="504"/>
      <c r="BZ66" s="504"/>
      <c r="CA66" s="504"/>
      <c r="CB66" s="504"/>
      <c r="CC66" s="504"/>
      <c r="CD66" s="504"/>
      <c r="CE66" s="504"/>
      <c r="CF66" s="504"/>
      <c r="CG66" s="57"/>
      <c r="CH66" s="57"/>
      <c r="CI66" s="57"/>
      <c r="CJ66" s="57"/>
      <c r="CK66" s="57"/>
      <c r="CL66" s="57"/>
      <c r="CM66" s="57"/>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row>
    <row r="67" spans="1:199" s="15" customFormat="1" ht="88.5" customHeight="1" x14ac:dyDescent="0.2">
      <c r="A67" s="585"/>
      <c r="B67" s="290" t="s">
        <v>461</v>
      </c>
      <c r="C67" s="161" t="s">
        <v>462</v>
      </c>
      <c r="D67" s="862"/>
      <c r="E67" s="863"/>
      <c r="F67" s="862"/>
      <c r="G67" s="863"/>
      <c r="H67" s="862"/>
      <c r="I67" s="863"/>
      <c r="J67" s="862"/>
      <c r="K67" s="863"/>
      <c r="L67" s="862"/>
      <c r="M67" s="863"/>
      <c r="N67" s="862"/>
      <c r="O67" s="863"/>
      <c r="P67" s="862"/>
      <c r="Q67" s="863"/>
      <c r="R67" s="862"/>
      <c r="S67" s="863"/>
      <c r="T67" s="862"/>
      <c r="U67" s="863"/>
      <c r="V67" s="862"/>
      <c r="W67" s="863"/>
      <c r="X67" s="507"/>
      <c r="Y67" s="125">
        <f t="shared" si="11"/>
        <v>0</v>
      </c>
      <c r="Z67" s="427">
        <v>5</v>
      </c>
      <c r="AA67" s="365">
        <f t="shared" si="10"/>
        <v>0</v>
      </c>
      <c r="AB67" s="501"/>
      <c r="AC67" s="555"/>
      <c r="AD67" s="502" t="s">
        <v>34</v>
      </c>
      <c r="AE67" s="245"/>
      <c r="AF67" s="555"/>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245"/>
      <c r="BJ67" s="245"/>
      <c r="BK67" s="245"/>
      <c r="BL67" s="245"/>
      <c r="BM67" s="245"/>
      <c r="BN67" s="245"/>
      <c r="BO67" s="245"/>
      <c r="BP67" s="245"/>
      <c r="BQ67" s="245"/>
      <c r="BR67" s="245"/>
      <c r="BS67" s="245"/>
      <c r="BT67" s="245"/>
      <c r="BU67" s="245"/>
      <c r="BV67" s="245"/>
      <c r="BW67" s="245"/>
      <c r="BX67" s="245"/>
      <c r="BY67" s="245"/>
      <c r="BZ67" s="245"/>
      <c r="CA67" s="245"/>
      <c r="CB67" s="245"/>
      <c r="CC67" s="245"/>
      <c r="CD67" s="245"/>
      <c r="CE67" s="245"/>
      <c r="CF67" s="245"/>
      <c r="CG67" s="54"/>
      <c r="CH67" s="54"/>
      <c r="CI67" s="54"/>
      <c r="CJ67" s="54"/>
      <c r="CK67" s="54"/>
      <c r="CL67" s="54"/>
      <c r="CM67" s="54"/>
    </row>
    <row r="68" spans="1:199" s="15" customFormat="1" ht="106.5" customHeight="1" x14ac:dyDescent="0.2">
      <c r="A68" s="585"/>
      <c r="B68" s="292" t="s">
        <v>463</v>
      </c>
      <c r="C68" s="141" t="s">
        <v>464</v>
      </c>
      <c r="D68" s="862"/>
      <c r="E68" s="863"/>
      <c r="F68" s="862"/>
      <c r="G68" s="863"/>
      <c r="H68" s="862"/>
      <c r="I68" s="863"/>
      <c r="J68" s="862"/>
      <c r="K68" s="863"/>
      <c r="L68" s="862"/>
      <c r="M68" s="863"/>
      <c r="N68" s="862"/>
      <c r="O68" s="863"/>
      <c r="P68" s="862"/>
      <c r="Q68" s="863"/>
      <c r="R68" s="862"/>
      <c r="S68" s="863"/>
      <c r="T68" s="862"/>
      <c r="U68" s="863"/>
      <c r="V68" s="862"/>
      <c r="W68" s="863"/>
      <c r="X68" s="507"/>
      <c r="Y68" s="125">
        <f t="shared" si="11"/>
        <v>0</v>
      </c>
      <c r="Z68" s="427">
        <v>5</v>
      </c>
      <c r="AA68" s="365">
        <f t="shared" si="10"/>
        <v>0</v>
      </c>
      <c r="AB68" s="501"/>
      <c r="AC68" s="555"/>
      <c r="AD68" s="502"/>
      <c r="AE68" s="245"/>
      <c r="AF68" s="55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245"/>
      <c r="BX68" s="245"/>
      <c r="BY68" s="245"/>
      <c r="BZ68" s="245"/>
      <c r="CA68" s="245"/>
      <c r="CB68" s="245"/>
      <c r="CC68" s="245"/>
      <c r="CD68" s="245"/>
      <c r="CE68" s="245"/>
      <c r="CF68" s="245"/>
      <c r="CG68" s="54"/>
      <c r="CH68" s="54"/>
      <c r="CI68" s="54"/>
      <c r="CJ68" s="54"/>
      <c r="CK68" s="54"/>
      <c r="CL68" s="54"/>
      <c r="CM68" s="54"/>
    </row>
    <row r="69" spans="1:199" s="15" customFormat="1" ht="45" customHeight="1" x14ac:dyDescent="0.2">
      <c r="A69" s="585"/>
      <c r="B69" s="292" t="s">
        <v>465</v>
      </c>
      <c r="C69" s="161" t="s">
        <v>965</v>
      </c>
      <c r="D69" s="862"/>
      <c r="E69" s="863"/>
      <c r="F69" s="862"/>
      <c r="G69" s="863"/>
      <c r="H69" s="862"/>
      <c r="I69" s="863"/>
      <c r="J69" s="862"/>
      <c r="K69" s="863"/>
      <c r="L69" s="862"/>
      <c r="M69" s="863"/>
      <c r="N69" s="862"/>
      <c r="O69" s="863"/>
      <c r="P69" s="862"/>
      <c r="Q69" s="863"/>
      <c r="R69" s="862"/>
      <c r="S69" s="863"/>
      <c r="T69" s="862"/>
      <c r="U69" s="863"/>
      <c r="V69" s="862"/>
      <c r="W69" s="863"/>
      <c r="X69" s="507"/>
      <c r="Y69" s="125">
        <f t="shared" si="11"/>
        <v>0</v>
      </c>
      <c r="Z69" s="427">
        <v>10</v>
      </c>
      <c r="AA69" s="365">
        <f t="shared" si="10"/>
        <v>0</v>
      </c>
      <c r="AB69" s="501"/>
      <c r="AC69" s="555"/>
      <c r="AD69" s="502"/>
      <c r="AE69" s="245"/>
      <c r="AF69" s="55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245"/>
      <c r="BV69" s="245"/>
      <c r="BW69" s="245"/>
      <c r="BX69" s="245"/>
      <c r="BY69" s="245"/>
      <c r="BZ69" s="245"/>
      <c r="CA69" s="245"/>
      <c r="CB69" s="245"/>
      <c r="CC69" s="245"/>
      <c r="CD69" s="245"/>
      <c r="CE69" s="245"/>
      <c r="CF69" s="245"/>
      <c r="CG69" s="54"/>
      <c r="CH69" s="54"/>
      <c r="CI69" s="54"/>
      <c r="CJ69" s="54"/>
      <c r="CK69" s="54"/>
      <c r="CL69" s="54"/>
      <c r="CM69" s="54"/>
    </row>
    <row r="70" spans="1:199" s="15" customFormat="1" ht="67.7" customHeight="1" thickBot="1" x14ac:dyDescent="0.2">
      <c r="A70" s="585"/>
      <c r="B70" s="292" t="s">
        <v>466</v>
      </c>
      <c r="C70" s="161" t="s">
        <v>467</v>
      </c>
      <c r="D70" s="750"/>
      <c r="E70" s="753"/>
      <c r="F70" s="750"/>
      <c r="G70" s="753"/>
      <c r="H70" s="750"/>
      <c r="I70" s="753"/>
      <c r="J70" s="750"/>
      <c r="K70" s="753"/>
      <c r="L70" s="750"/>
      <c r="M70" s="753"/>
      <c r="N70" s="750"/>
      <c r="O70" s="753"/>
      <c r="P70" s="750"/>
      <c r="Q70" s="753"/>
      <c r="R70" s="750"/>
      <c r="S70" s="753"/>
      <c r="T70" s="750"/>
      <c r="U70" s="753"/>
      <c r="V70" s="750"/>
      <c r="W70" s="753"/>
      <c r="X70" s="507"/>
      <c r="Y70" s="122">
        <f t="shared" si="11"/>
        <v>0</v>
      </c>
      <c r="Z70" s="427">
        <v>10</v>
      </c>
      <c r="AA70" s="365">
        <f t="shared" si="10"/>
        <v>0</v>
      </c>
      <c r="AB70" s="501"/>
      <c r="AC70" s="555"/>
      <c r="AD70" s="502" t="s">
        <v>34</v>
      </c>
      <c r="AE70" s="245"/>
      <c r="AF70" s="55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5"/>
      <c r="BR70" s="245"/>
      <c r="BS70" s="245"/>
      <c r="BT70" s="245"/>
      <c r="BU70" s="245"/>
      <c r="BV70" s="245"/>
      <c r="BW70" s="245"/>
      <c r="BX70" s="245"/>
      <c r="BY70" s="245"/>
      <c r="BZ70" s="245"/>
      <c r="CA70" s="245"/>
      <c r="CB70" s="245"/>
      <c r="CC70" s="245"/>
      <c r="CD70" s="245"/>
      <c r="CE70" s="245"/>
      <c r="CF70" s="245"/>
      <c r="CG70" s="54"/>
      <c r="CH70" s="54"/>
      <c r="CI70" s="54"/>
      <c r="CJ70" s="54"/>
      <c r="CK70" s="54"/>
      <c r="CL70" s="54"/>
      <c r="CM70" s="54"/>
    </row>
    <row r="71" spans="1:199" s="15" customFormat="1" ht="21" customHeight="1" thickTop="1" thickBot="1" x14ac:dyDescent="0.25">
      <c r="A71" s="585"/>
      <c r="B71" s="387"/>
      <c r="C71" s="508"/>
      <c r="D71" s="768" t="s">
        <v>147</v>
      </c>
      <c r="E71" s="769"/>
      <c r="F71" s="769"/>
      <c r="G71" s="769"/>
      <c r="H71" s="769"/>
      <c r="I71" s="769"/>
      <c r="J71" s="769"/>
      <c r="K71" s="769"/>
      <c r="L71" s="769"/>
      <c r="M71" s="769"/>
      <c r="N71" s="769"/>
      <c r="O71" s="769"/>
      <c r="P71" s="769"/>
      <c r="Q71" s="769"/>
      <c r="R71" s="769"/>
      <c r="S71" s="769"/>
      <c r="T71" s="769"/>
      <c r="U71" s="769"/>
      <c r="V71" s="769"/>
      <c r="W71" s="769"/>
      <c r="X71" s="800"/>
      <c r="Y71" s="55">
        <f>SUM(Y62:Y70)</f>
        <v>0</v>
      </c>
      <c r="Z71" s="423">
        <f>SUM(Z62:Z70)</f>
        <v>65</v>
      </c>
      <c r="AA71" s="365"/>
      <c r="AB71" s="54"/>
      <c r="AC71" s="555"/>
      <c r="AD71" s="502"/>
      <c r="AE71" s="245"/>
      <c r="AF71" s="555"/>
      <c r="AG71" s="245"/>
      <c r="AH71" s="245"/>
      <c r="AI71" s="245"/>
      <c r="AJ71" s="245"/>
      <c r="AK71" s="245"/>
      <c r="AL71" s="245"/>
      <c r="AM71" s="245"/>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245"/>
      <c r="BQ71" s="245"/>
      <c r="BR71" s="245"/>
      <c r="BS71" s="245"/>
      <c r="BT71" s="245"/>
      <c r="BU71" s="245"/>
      <c r="BV71" s="245"/>
      <c r="BW71" s="245"/>
      <c r="BX71" s="245"/>
      <c r="BY71" s="245"/>
      <c r="BZ71" s="245"/>
      <c r="CA71" s="245"/>
      <c r="CB71" s="245"/>
      <c r="CC71" s="245"/>
      <c r="CD71" s="245"/>
      <c r="CE71" s="245"/>
      <c r="CF71" s="245"/>
      <c r="CG71" s="54"/>
      <c r="CH71" s="54"/>
      <c r="CI71" s="54"/>
      <c r="CJ71" s="54"/>
      <c r="CK71" s="54"/>
      <c r="CL71" s="54"/>
      <c r="CM71" s="54"/>
    </row>
    <row r="72" spans="1:199" s="15" customFormat="1" ht="21" customHeight="1" thickBot="1" x14ac:dyDescent="0.25">
      <c r="A72" s="414"/>
      <c r="B72" s="268"/>
      <c r="C72" s="509"/>
      <c r="D72" s="771"/>
      <c r="E72" s="772"/>
      <c r="F72" s="995">
        <v>25</v>
      </c>
      <c r="G72" s="996"/>
      <c r="H72" s="996"/>
      <c r="I72" s="996"/>
      <c r="J72" s="996"/>
      <c r="K72" s="996"/>
      <c r="L72" s="996"/>
      <c r="M72" s="996"/>
      <c r="N72" s="996"/>
      <c r="O72" s="996"/>
      <c r="P72" s="996"/>
      <c r="Q72" s="996"/>
      <c r="R72" s="996"/>
      <c r="S72" s="996"/>
      <c r="T72" s="996"/>
      <c r="U72" s="996"/>
      <c r="V72" s="996"/>
      <c r="W72" s="996"/>
      <c r="X72" s="996"/>
      <c r="Y72" s="996"/>
      <c r="Z72" s="997"/>
      <c r="AA72" s="385"/>
      <c r="AB72" s="57"/>
      <c r="AC72" s="557"/>
      <c r="AD72" s="502"/>
      <c r="AE72" s="504"/>
      <c r="AF72" s="557"/>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c r="BO72" s="504"/>
      <c r="BP72" s="504"/>
      <c r="BQ72" s="504"/>
      <c r="BR72" s="504"/>
      <c r="BS72" s="504"/>
      <c r="BT72" s="504"/>
      <c r="BU72" s="504"/>
      <c r="BV72" s="504"/>
      <c r="BW72" s="504"/>
      <c r="BX72" s="504"/>
      <c r="BY72" s="504"/>
      <c r="BZ72" s="504"/>
      <c r="CA72" s="504"/>
      <c r="CB72" s="504"/>
      <c r="CC72" s="504"/>
      <c r="CD72" s="504"/>
      <c r="CE72" s="504"/>
      <c r="CF72" s="504"/>
      <c r="CG72" s="57"/>
      <c r="CH72" s="57"/>
      <c r="CI72" s="57"/>
      <c r="CJ72" s="57"/>
      <c r="CK72" s="57"/>
      <c r="CL72" s="57"/>
      <c r="CM72" s="57"/>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row>
    <row r="73" spans="1:199" s="15" customFormat="1" ht="30" customHeight="1" thickBot="1" x14ac:dyDescent="0.25">
      <c r="A73" s="411"/>
      <c r="B73" s="371" t="s">
        <v>682</v>
      </c>
      <c r="C73" s="457" t="s">
        <v>683</v>
      </c>
      <c r="D73" s="363"/>
      <c r="E73" s="361"/>
      <c r="F73" s="364"/>
      <c r="G73" s="362"/>
      <c r="H73" s="85"/>
      <c r="I73" s="361"/>
      <c r="J73" s="203"/>
      <c r="K73" s="362"/>
      <c r="L73" s="363"/>
      <c r="M73" s="361"/>
      <c r="N73" s="364"/>
      <c r="O73" s="362"/>
      <c r="P73" s="363"/>
      <c r="Q73" s="361"/>
      <c r="R73" s="364"/>
      <c r="S73" s="362"/>
      <c r="T73" s="363"/>
      <c r="U73" s="361"/>
      <c r="V73" s="364"/>
      <c r="W73" s="361"/>
      <c r="X73" s="352"/>
      <c r="Y73" s="500"/>
      <c r="Z73" s="444"/>
      <c r="AA73" s="365"/>
      <c r="AB73" s="54"/>
      <c r="AC73" s="245"/>
      <c r="AD73" s="259"/>
      <c r="AE73" s="513"/>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5"/>
      <c r="BQ73" s="245"/>
      <c r="BR73" s="245"/>
      <c r="BS73" s="245"/>
      <c r="BT73" s="245"/>
      <c r="BU73" s="245"/>
      <c r="BV73" s="245"/>
      <c r="BW73" s="245"/>
      <c r="BX73" s="245"/>
      <c r="BY73" s="245"/>
      <c r="BZ73" s="245"/>
      <c r="CA73" s="245"/>
      <c r="CB73" s="245"/>
      <c r="CC73" s="245"/>
      <c r="CD73" s="245"/>
      <c r="CE73" s="245"/>
      <c r="CF73" s="245"/>
      <c r="CG73" s="54"/>
      <c r="CH73" s="54"/>
      <c r="CI73" s="54"/>
      <c r="CJ73" s="54"/>
      <c r="CK73" s="54"/>
      <c r="CL73" s="54"/>
      <c r="CM73" s="54"/>
    </row>
    <row r="74" spans="1:199" s="84" customFormat="1" ht="30" customHeight="1" x14ac:dyDescent="0.2">
      <c r="A74" s="585"/>
      <c r="B74" s="527"/>
      <c r="C74" s="716" t="s">
        <v>684</v>
      </c>
      <c r="D74" s="899"/>
      <c r="E74" s="900"/>
      <c r="F74" s="900"/>
      <c r="G74" s="900"/>
      <c r="H74" s="900"/>
      <c r="I74" s="900"/>
      <c r="J74" s="900"/>
      <c r="K74" s="900"/>
      <c r="L74" s="900"/>
      <c r="M74" s="900"/>
      <c r="N74" s="900"/>
      <c r="O74" s="900"/>
      <c r="P74" s="900"/>
      <c r="Q74" s="900"/>
      <c r="R74" s="900"/>
      <c r="S74" s="900"/>
      <c r="T74" s="900"/>
      <c r="U74" s="900"/>
      <c r="V74" s="900"/>
      <c r="W74" s="900"/>
      <c r="X74" s="900"/>
      <c r="Y74" s="900"/>
      <c r="Z74" s="901"/>
      <c r="AA74" s="385"/>
      <c r="AB74" s="54"/>
      <c r="AC74" s="245"/>
      <c r="AD74" s="259"/>
      <c r="AE74" s="245"/>
      <c r="AF74" s="245"/>
      <c r="AG74" s="245"/>
      <c r="AH74" s="245"/>
      <c r="AI74" s="245"/>
      <c r="AJ74" s="245"/>
      <c r="AK74" s="245"/>
      <c r="AL74" s="584"/>
      <c r="AM74" s="584"/>
      <c r="AN74" s="584"/>
      <c r="AO74" s="584"/>
      <c r="AP74" s="584"/>
      <c r="AQ74" s="584"/>
      <c r="AR74" s="584"/>
      <c r="AS74" s="584"/>
      <c r="AT74" s="584"/>
      <c r="AU74" s="584"/>
      <c r="AV74" s="584"/>
      <c r="AW74" s="584"/>
      <c r="AX74" s="584"/>
      <c r="AY74" s="584"/>
      <c r="AZ74" s="584"/>
      <c r="BA74" s="584"/>
      <c r="BB74" s="584"/>
      <c r="BC74" s="584"/>
      <c r="BD74" s="584"/>
      <c r="BE74" s="584"/>
      <c r="BF74" s="584"/>
      <c r="BG74" s="584"/>
      <c r="BH74" s="584"/>
      <c r="BI74" s="584"/>
      <c r="BJ74" s="584"/>
      <c r="BK74" s="584"/>
      <c r="BL74" s="584"/>
      <c r="BM74" s="584"/>
      <c r="BN74" s="584"/>
      <c r="BO74" s="584"/>
      <c r="BP74" s="584"/>
      <c r="BQ74" s="584"/>
      <c r="BR74" s="584"/>
      <c r="BS74" s="584"/>
      <c r="BT74" s="584"/>
      <c r="BU74" s="584"/>
      <c r="BV74" s="584"/>
      <c r="BW74" s="584"/>
      <c r="BX74" s="584"/>
      <c r="BY74" s="584"/>
      <c r="BZ74" s="584"/>
      <c r="CA74" s="584"/>
      <c r="CB74" s="584"/>
      <c r="CC74" s="584"/>
      <c r="CD74" s="584"/>
      <c r="CE74" s="584"/>
    </row>
    <row r="75" spans="1:199" s="15" customFormat="1" ht="45" customHeight="1" x14ac:dyDescent="0.2">
      <c r="A75" s="585"/>
      <c r="B75" s="266" t="s">
        <v>685</v>
      </c>
      <c r="C75" s="561" t="s">
        <v>686</v>
      </c>
      <c r="D75" s="777"/>
      <c r="E75" s="778"/>
      <c r="F75" s="777"/>
      <c r="G75" s="778"/>
      <c r="H75" s="777"/>
      <c r="I75" s="778"/>
      <c r="J75" s="777"/>
      <c r="K75" s="778"/>
      <c r="L75" s="777"/>
      <c r="M75" s="778"/>
      <c r="N75" s="777"/>
      <c r="O75" s="778"/>
      <c r="P75" s="777"/>
      <c r="Q75" s="778"/>
      <c r="R75" s="777"/>
      <c r="S75" s="778"/>
      <c r="T75" s="777"/>
      <c r="U75" s="778"/>
      <c r="V75" s="777"/>
      <c r="W75" s="778"/>
      <c r="X75" s="507"/>
      <c r="Y75" s="257">
        <f>IF(OR(D75="s",F75="s",H75="s",J75="s",L75="s",N75="s",P75="s",R75="s",T75="s",V75="s"), 0, IF(OR(D75="a",F75="a",H75="a",J75="a",L75="a",N75="a",P75="a",R75="a",T75="a",V75="a"),Z75,0))</f>
        <v>0</v>
      </c>
      <c r="Z75" s="424">
        <v>10</v>
      </c>
      <c r="AA75" s="385">
        <f t="shared" ref="AA75:AA76" si="12">COUNTIF(D75:W75,"a")+COUNTIF(D75:W75,"s")</f>
        <v>0</v>
      </c>
      <c r="AB75" s="501"/>
      <c r="AC75" s="245"/>
      <c r="AD75" s="259" t="s">
        <v>34</v>
      </c>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5"/>
      <c r="BQ75" s="245"/>
      <c r="BR75" s="245"/>
      <c r="BS75" s="245"/>
      <c r="BT75" s="245"/>
      <c r="BU75" s="245"/>
      <c r="BV75" s="245"/>
      <c r="BW75" s="245"/>
      <c r="BX75" s="245"/>
      <c r="BY75" s="245"/>
      <c r="BZ75" s="245"/>
      <c r="CA75" s="245"/>
      <c r="CB75" s="245"/>
      <c r="CC75" s="245"/>
      <c r="CD75" s="245"/>
      <c r="CE75" s="245"/>
      <c r="CF75" s="245"/>
      <c r="CG75" s="54"/>
      <c r="CH75" s="54"/>
      <c r="CI75" s="54"/>
      <c r="CJ75" s="54"/>
      <c r="CK75" s="54"/>
      <c r="CL75" s="54"/>
      <c r="CM75" s="54"/>
    </row>
    <row r="76" spans="1:199" s="15" customFormat="1" ht="45" customHeight="1" x14ac:dyDescent="0.2">
      <c r="A76" s="585"/>
      <c r="B76" s="267" t="s">
        <v>687</v>
      </c>
      <c r="C76" s="591" t="s">
        <v>688</v>
      </c>
      <c r="D76" s="732"/>
      <c r="E76" s="776"/>
      <c r="F76" s="732"/>
      <c r="G76" s="776"/>
      <c r="H76" s="732"/>
      <c r="I76" s="776"/>
      <c r="J76" s="732"/>
      <c r="K76" s="776"/>
      <c r="L76" s="732"/>
      <c r="M76" s="776"/>
      <c r="N76" s="732"/>
      <c r="O76" s="776"/>
      <c r="P76" s="732"/>
      <c r="Q76" s="776"/>
      <c r="R76" s="732"/>
      <c r="S76" s="776"/>
      <c r="T76" s="732"/>
      <c r="U76" s="776"/>
      <c r="V76" s="732"/>
      <c r="W76" s="776"/>
      <c r="X76" s="507"/>
      <c r="Y76" s="367">
        <f t="shared" ref="Y76" si="13">IF(OR(D76="s",F76="s",H76="s",J76="s",L76="s",N76="s",P76="s",R76="s",T76="s",V76="s"), 0, IF(OR(D76="a",F76="a",H76="a",J76="a",L76="a",N76="a",P76="a",R76="a",T76="a",V76="a"),Z76,0))</f>
        <v>0</v>
      </c>
      <c r="Z76" s="422">
        <v>5</v>
      </c>
      <c r="AA76" s="365">
        <f t="shared" si="12"/>
        <v>0</v>
      </c>
      <c r="AB76" s="501"/>
      <c r="AC76" s="245"/>
      <c r="AD76" s="259" t="s">
        <v>34</v>
      </c>
      <c r="AE76" s="513"/>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45"/>
      <c r="BW76" s="245"/>
      <c r="BX76" s="245"/>
      <c r="BY76" s="245"/>
      <c r="BZ76" s="245"/>
      <c r="CA76" s="245"/>
      <c r="CB76" s="245"/>
      <c r="CC76" s="245"/>
      <c r="CD76" s="245"/>
      <c r="CE76" s="245"/>
      <c r="CF76" s="245"/>
      <c r="CG76" s="54"/>
      <c r="CH76" s="54"/>
      <c r="CI76" s="54"/>
      <c r="CJ76" s="54"/>
      <c r="CK76" s="54"/>
      <c r="CL76" s="54"/>
      <c r="CM76" s="54"/>
    </row>
    <row r="77" spans="1:199" s="15" customFormat="1" ht="45" customHeight="1" x14ac:dyDescent="0.2">
      <c r="A77" s="452"/>
      <c r="B77" s="267" t="s">
        <v>689</v>
      </c>
      <c r="C77" s="591" t="s">
        <v>690</v>
      </c>
      <c r="D77" s="732"/>
      <c r="E77" s="776"/>
      <c r="F77" s="732"/>
      <c r="G77" s="776"/>
      <c r="H77" s="732"/>
      <c r="I77" s="776"/>
      <c r="J77" s="732"/>
      <c r="K77" s="776"/>
      <c r="L77" s="732"/>
      <c r="M77" s="776"/>
      <c r="N77" s="732"/>
      <c r="O77" s="776"/>
      <c r="P77" s="732"/>
      <c r="Q77" s="776"/>
      <c r="R77" s="732"/>
      <c r="S77" s="776"/>
      <c r="T77" s="732"/>
      <c r="U77" s="776"/>
      <c r="V77" s="732"/>
      <c r="W77" s="776"/>
      <c r="X77" s="507"/>
      <c r="Y77" s="367">
        <f>IF(OR(D77="s",F77="s",H77="s",J77="s",L77="s",N77="s",P77="s",R77="s",T77="s",V77="s"), 0, IF(OR(D77="a",F77="a",H77="a",J77="a",L77="a",N77="a",P77="a",R77="a",T77="a",V77="a"),Z77,0))</f>
        <v>0</v>
      </c>
      <c r="Z77" s="422">
        <v>5</v>
      </c>
      <c r="AA77" s="228">
        <f>COUNTIF(D77:W77,"a")+COUNTIF(D77:W77,"s")</f>
        <v>0</v>
      </c>
      <c r="AB77" s="501"/>
      <c r="AC77" s="245"/>
      <c r="AD77" s="259"/>
      <c r="AE77" s="245"/>
      <c r="AF77" s="245"/>
      <c r="AG77" s="245"/>
      <c r="AH77" s="245"/>
      <c r="AI77" s="245"/>
      <c r="AJ77" s="584"/>
      <c r="AK77" s="584"/>
      <c r="AL77" s="584"/>
      <c r="AM77" s="584"/>
      <c r="AN77" s="584"/>
      <c r="AO77" s="584"/>
      <c r="AP77" s="584"/>
      <c r="AQ77" s="584"/>
      <c r="AR77" s="584"/>
      <c r="AS77" s="584"/>
      <c r="AT77" s="584"/>
      <c r="AU77" s="584"/>
      <c r="AV77" s="584"/>
      <c r="AW77" s="584"/>
      <c r="AX77" s="584"/>
      <c r="AY77" s="584"/>
      <c r="AZ77" s="584"/>
      <c r="BA77" s="584"/>
      <c r="BB77" s="584"/>
      <c r="BC77" s="584"/>
      <c r="BD77" s="584"/>
      <c r="BE77" s="584"/>
      <c r="BF77" s="584"/>
      <c r="BG77" s="584"/>
      <c r="BH77" s="584"/>
      <c r="BI77" s="584"/>
      <c r="BJ77" s="584"/>
      <c r="BK77" s="584"/>
      <c r="BL77" s="584"/>
      <c r="BM77" s="584"/>
      <c r="BN77" s="584"/>
      <c r="BO77" s="584"/>
      <c r="BP77" s="584"/>
      <c r="BQ77" s="584"/>
      <c r="BR77" s="584"/>
      <c r="BS77" s="584"/>
      <c r="BT77" s="584"/>
      <c r="BU77" s="584"/>
      <c r="BV77" s="584"/>
      <c r="BW77" s="584"/>
      <c r="BX77" s="584"/>
      <c r="BY77" s="584"/>
      <c r="BZ77" s="584"/>
      <c r="CA77" s="584"/>
      <c r="CB77" s="584"/>
      <c r="CC77" s="584"/>
      <c r="CD77" s="584"/>
      <c r="CE77" s="584"/>
      <c r="CF77" s="584"/>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row>
    <row r="78" spans="1:199" s="15" customFormat="1" ht="45" customHeight="1" x14ac:dyDescent="0.2">
      <c r="A78" s="585"/>
      <c r="B78" s="267" t="s">
        <v>691</v>
      </c>
      <c r="C78" s="591" t="s">
        <v>692</v>
      </c>
      <c r="D78" s="732"/>
      <c r="E78" s="776"/>
      <c r="F78" s="732"/>
      <c r="G78" s="776"/>
      <c r="H78" s="732"/>
      <c r="I78" s="776"/>
      <c r="J78" s="732"/>
      <c r="K78" s="776"/>
      <c r="L78" s="732"/>
      <c r="M78" s="776"/>
      <c r="N78" s="732"/>
      <c r="O78" s="776"/>
      <c r="P78" s="732"/>
      <c r="Q78" s="776"/>
      <c r="R78" s="732"/>
      <c r="S78" s="776"/>
      <c r="T78" s="732"/>
      <c r="U78" s="776"/>
      <c r="V78" s="732"/>
      <c r="W78" s="776"/>
      <c r="X78" s="507"/>
      <c r="Y78" s="367">
        <f>IF(OR(D78="s",F78="s",H78="s",J78="s",L78="s",N78="s",P78="s",R78="s",T78="s",V78="s"), 0, IF(OR(D78="a",F78="a",H78="a",J78="a",L78="a",N78="a",P78="a",R78="a",T78="a",V78="a"),Z78,0))</f>
        <v>0</v>
      </c>
      <c r="Z78" s="422">
        <v>5</v>
      </c>
      <c r="AA78" s="365">
        <f>COUNTIF(D78:W78,"a")+COUNTIF(D78:W78,"s")</f>
        <v>0</v>
      </c>
      <c r="AB78" s="501"/>
      <c r="AC78" s="245"/>
      <c r="AD78" s="259"/>
      <c r="AE78" s="513"/>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S78" s="245"/>
      <c r="BT78" s="245"/>
      <c r="BU78" s="245"/>
      <c r="BV78" s="245"/>
      <c r="BW78" s="245"/>
      <c r="BX78" s="245"/>
      <c r="BY78" s="245"/>
      <c r="BZ78" s="245"/>
      <c r="CA78" s="245"/>
      <c r="CB78" s="245"/>
      <c r="CC78" s="245"/>
      <c r="CD78" s="245"/>
      <c r="CE78" s="245"/>
      <c r="CF78" s="245"/>
      <c r="CG78" s="54"/>
      <c r="CH78" s="54"/>
      <c r="CI78" s="54"/>
      <c r="CJ78" s="54"/>
      <c r="CK78" s="54"/>
      <c r="CL78" s="54"/>
      <c r="CM78" s="54"/>
    </row>
    <row r="79" spans="1:199" s="15" customFormat="1" ht="45" customHeight="1" x14ac:dyDescent="0.2">
      <c r="A79" s="585"/>
      <c r="B79" s="278" t="s">
        <v>693</v>
      </c>
      <c r="C79" s="592" t="s">
        <v>694</v>
      </c>
      <c r="D79" s="735"/>
      <c r="E79" s="808"/>
      <c r="F79" s="735"/>
      <c r="G79" s="808"/>
      <c r="H79" s="735"/>
      <c r="I79" s="808"/>
      <c r="J79" s="735"/>
      <c r="K79" s="808"/>
      <c r="L79" s="735"/>
      <c r="M79" s="808"/>
      <c r="N79" s="735"/>
      <c r="O79" s="808"/>
      <c r="P79" s="735"/>
      <c r="Q79" s="808"/>
      <c r="R79" s="735"/>
      <c r="S79" s="808"/>
      <c r="T79" s="735"/>
      <c r="U79" s="808"/>
      <c r="V79" s="735"/>
      <c r="W79" s="808"/>
      <c r="X79" s="593"/>
      <c r="Y79" s="262">
        <f t="shared" ref="Y79:Y87" si="14">IF(OR(D79="s",F79="s",H79="s",J79="s",L79="s",N79="s",P79="s",R79="s",T79="s",V79="s"), 0, IF(OR(D79="a",F79="a",H79="a",J79="a",L79="a",N79="a",P79="a",R79="a",T79="a",V79="a"),Z79,0))</f>
        <v>0</v>
      </c>
      <c r="Z79" s="427">
        <v>5</v>
      </c>
      <c r="AA79" s="365">
        <f t="shared" ref="AA79:AA86" si="15">COUNTIF(D79:W79,"a")+COUNTIF(D79:W79,"s")</f>
        <v>0</v>
      </c>
      <c r="AB79" s="501"/>
      <c r="AC79" s="245"/>
      <c r="AD79" s="259"/>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S79" s="245"/>
      <c r="BT79" s="245"/>
      <c r="BU79" s="245"/>
      <c r="BV79" s="245"/>
      <c r="BW79" s="245"/>
      <c r="BX79" s="245"/>
      <c r="BY79" s="245"/>
      <c r="BZ79" s="245"/>
      <c r="CA79" s="245"/>
      <c r="CB79" s="245"/>
      <c r="CC79" s="245"/>
      <c r="CD79" s="245"/>
      <c r="CE79" s="245"/>
      <c r="CF79" s="245"/>
      <c r="CG79" s="54"/>
      <c r="CH79" s="54"/>
      <c r="CI79" s="54"/>
      <c r="CJ79" s="54"/>
      <c r="CK79" s="54"/>
      <c r="CL79" s="54"/>
      <c r="CM79" s="54"/>
    </row>
    <row r="80" spans="1:199" s="84" customFormat="1" ht="30" customHeight="1" x14ac:dyDescent="0.2">
      <c r="A80" s="585"/>
      <c r="B80" s="272"/>
      <c r="C80" s="594" t="s">
        <v>695</v>
      </c>
      <c r="D80" s="785"/>
      <c r="E80" s="785"/>
      <c r="F80" s="785"/>
      <c r="G80" s="785"/>
      <c r="H80" s="785"/>
      <c r="I80" s="785"/>
      <c r="J80" s="785"/>
      <c r="K80" s="785"/>
      <c r="L80" s="785"/>
      <c r="M80" s="785"/>
      <c r="N80" s="785"/>
      <c r="O80" s="785"/>
      <c r="P80" s="785"/>
      <c r="Q80" s="785"/>
      <c r="R80" s="785"/>
      <c r="S80" s="785"/>
      <c r="T80" s="785"/>
      <c r="U80" s="785"/>
      <c r="V80" s="785"/>
      <c r="W80" s="785"/>
      <c r="X80" s="785"/>
      <c r="Y80" s="785"/>
      <c r="Z80" s="786"/>
      <c r="AA80" s="385"/>
      <c r="AB80" s="54"/>
      <c r="AC80" s="245"/>
      <c r="AD80" s="245"/>
      <c r="AE80" s="245"/>
      <c r="AF80" s="245"/>
      <c r="AG80" s="245"/>
      <c r="AH80" s="245"/>
      <c r="AI80" s="245"/>
      <c r="AJ80" s="245"/>
      <c r="AK80" s="245"/>
      <c r="AL80" s="584"/>
      <c r="AM80" s="584"/>
      <c r="AN80" s="584"/>
      <c r="AO80" s="584"/>
      <c r="AP80" s="584"/>
      <c r="AQ80" s="584"/>
      <c r="AR80" s="584"/>
      <c r="AS80" s="584"/>
      <c r="AT80" s="584"/>
      <c r="AU80" s="584"/>
      <c r="AV80" s="584"/>
      <c r="AW80" s="584"/>
      <c r="AX80" s="584"/>
      <c r="AY80" s="584"/>
      <c r="AZ80" s="584"/>
      <c r="BA80" s="584"/>
      <c r="BB80" s="584"/>
      <c r="BC80" s="584"/>
      <c r="BD80" s="584"/>
      <c r="BE80" s="584"/>
      <c r="BF80" s="584"/>
      <c r="BG80" s="584"/>
      <c r="BH80" s="584"/>
      <c r="BI80" s="584"/>
      <c r="BJ80" s="584"/>
      <c r="BK80" s="584"/>
      <c r="BL80" s="584"/>
      <c r="BM80" s="584"/>
      <c r="BN80" s="584"/>
      <c r="BO80" s="584"/>
      <c r="BP80" s="584"/>
      <c r="BQ80" s="584"/>
      <c r="BR80" s="584"/>
      <c r="BS80" s="584"/>
      <c r="BT80" s="584"/>
      <c r="BU80" s="584"/>
      <c r="BV80" s="584"/>
      <c r="BW80" s="584"/>
      <c r="BX80" s="584"/>
      <c r="BY80" s="584"/>
      <c r="BZ80" s="584"/>
      <c r="CA80" s="584"/>
      <c r="CB80" s="584"/>
      <c r="CC80" s="584"/>
      <c r="CD80" s="584"/>
      <c r="CE80" s="584"/>
    </row>
    <row r="81" spans="1:183" s="84" customFormat="1" ht="30" customHeight="1" x14ac:dyDescent="0.2">
      <c r="A81" s="585"/>
      <c r="B81" s="272"/>
      <c r="C81" s="594" t="s">
        <v>696</v>
      </c>
      <c r="D81" s="785"/>
      <c r="E81" s="785"/>
      <c r="F81" s="785"/>
      <c r="G81" s="785"/>
      <c r="H81" s="785"/>
      <c r="I81" s="785"/>
      <c r="J81" s="785"/>
      <c r="K81" s="785"/>
      <c r="L81" s="785"/>
      <c r="M81" s="785"/>
      <c r="N81" s="785"/>
      <c r="O81" s="785"/>
      <c r="P81" s="785"/>
      <c r="Q81" s="785"/>
      <c r="R81" s="785"/>
      <c r="S81" s="785"/>
      <c r="T81" s="785"/>
      <c r="U81" s="785"/>
      <c r="V81" s="785"/>
      <c r="W81" s="785"/>
      <c r="X81" s="785"/>
      <c r="Y81" s="785"/>
      <c r="Z81" s="786"/>
      <c r="AA81" s="385"/>
      <c r="AB81" s="54"/>
      <c r="AC81" s="245"/>
      <c r="AD81" s="245"/>
      <c r="AE81" s="245"/>
      <c r="AF81" s="245"/>
      <c r="AG81" s="245"/>
      <c r="AH81" s="245"/>
      <c r="AI81" s="245"/>
      <c r="AJ81" s="245"/>
      <c r="AK81" s="245"/>
      <c r="AL81" s="584"/>
      <c r="AM81" s="584"/>
      <c r="AN81" s="584"/>
      <c r="AO81" s="584"/>
      <c r="AP81" s="584"/>
      <c r="AQ81" s="584"/>
      <c r="AR81" s="584"/>
      <c r="AS81" s="584"/>
      <c r="AT81" s="584"/>
      <c r="AU81" s="584"/>
      <c r="AV81" s="584"/>
      <c r="AW81" s="584"/>
      <c r="AX81" s="584"/>
      <c r="AY81" s="584"/>
      <c r="AZ81" s="584"/>
      <c r="BA81" s="584"/>
      <c r="BB81" s="584"/>
      <c r="BC81" s="584"/>
      <c r="BD81" s="584"/>
      <c r="BE81" s="584"/>
      <c r="BF81" s="584"/>
      <c r="BG81" s="584"/>
      <c r="BH81" s="584"/>
      <c r="BI81" s="584"/>
      <c r="BJ81" s="584"/>
      <c r="BK81" s="584"/>
      <c r="BL81" s="584"/>
      <c r="BM81" s="584"/>
      <c r="BN81" s="584"/>
      <c r="BO81" s="584"/>
      <c r="BP81" s="584"/>
      <c r="BQ81" s="584"/>
      <c r="BR81" s="584"/>
      <c r="BS81" s="584"/>
      <c r="BT81" s="584"/>
      <c r="BU81" s="584"/>
      <c r="BV81" s="584"/>
      <c r="BW81" s="584"/>
      <c r="BX81" s="584"/>
      <c r="BY81" s="584"/>
      <c r="BZ81" s="584"/>
      <c r="CA81" s="584"/>
      <c r="CB81" s="584"/>
      <c r="CC81" s="584"/>
      <c r="CD81" s="584"/>
      <c r="CE81" s="584"/>
    </row>
    <row r="82" spans="1:183" s="15" customFormat="1" ht="67.7" customHeight="1" x14ac:dyDescent="0.2">
      <c r="A82" s="585"/>
      <c r="B82" s="266" t="s">
        <v>697</v>
      </c>
      <c r="C82" s="561" t="s">
        <v>698</v>
      </c>
      <c r="D82" s="777"/>
      <c r="E82" s="778"/>
      <c r="F82" s="777"/>
      <c r="G82" s="778"/>
      <c r="H82" s="777"/>
      <c r="I82" s="778"/>
      <c r="J82" s="777"/>
      <c r="K82" s="778"/>
      <c r="L82" s="777"/>
      <c r="M82" s="778"/>
      <c r="N82" s="777"/>
      <c r="O82" s="778"/>
      <c r="P82" s="777"/>
      <c r="Q82" s="778"/>
      <c r="R82" s="777"/>
      <c r="S82" s="778"/>
      <c r="T82" s="777"/>
      <c r="U82" s="778"/>
      <c r="V82" s="777"/>
      <c r="W82" s="778"/>
      <c r="X82" s="507"/>
      <c r="Y82" s="595">
        <f t="shared" si="14"/>
        <v>0</v>
      </c>
      <c r="Z82" s="424">
        <v>10</v>
      </c>
      <c r="AA82" s="365">
        <f t="shared" si="15"/>
        <v>0</v>
      </c>
      <c r="AB82" s="501"/>
      <c r="AC82" s="245"/>
      <c r="AD82" s="259"/>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245"/>
      <c r="BJ82" s="245"/>
      <c r="BK82" s="245"/>
      <c r="BL82" s="245"/>
      <c r="BM82" s="245"/>
      <c r="BN82" s="245"/>
      <c r="BO82" s="245"/>
      <c r="BP82" s="245"/>
      <c r="BQ82" s="245"/>
      <c r="BR82" s="245"/>
      <c r="BS82" s="245"/>
      <c r="BT82" s="245"/>
      <c r="BU82" s="245"/>
      <c r="BV82" s="245"/>
      <c r="BW82" s="245"/>
      <c r="BX82" s="245"/>
      <c r="BY82" s="245"/>
      <c r="BZ82" s="245"/>
      <c r="CA82" s="245"/>
      <c r="CB82" s="245"/>
      <c r="CC82" s="245"/>
      <c r="CD82" s="245"/>
      <c r="CE82" s="245"/>
      <c r="CF82" s="245"/>
      <c r="CG82" s="54"/>
      <c r="CH82" s="54"/>
      <c r="CI82" s="54"/>
      <c r="CJ82" s="54"/>
      <c r="CK82" s="54"/>
      <c r="CL82" s="54"/>
      <c r="CM82" s="54"/>
    </row>
    <row r="83" spans="1:183" s="15" customFormat="1" ht="45" customHeight="1" x14ac:dyDescent="0.2">
      <c r="A83" s="585"/>
      <c r="B83" s="267" t="s">
        <v>699</v>
      </c>
      <c r="C83" s="592" t="s">
        <v>700</v>
      </c>
      <c r="D83" s="732"/>
      <c r="E83" s="776"/>
      <c r="F83" s="732"/>
      <c r="G83" s="776"/>
      <c r="H83" s="732"/>
      <c r="I83" s="776"/>
      <c r="J83" s="732"/>
      <c r="K83" s="776"/>
      <c r="L83" s="732"/>
      <c r="M83" s="776"/>
      <c r="N83" s="732"/>
      <c r="O83" s="776"/>
      <c r="P83" s="732"/>
      <c r="Q83" s="776"/>
      <c r="R83" s="732"/>
      <c r="S83" s="776"/>
      <c r="T83" s="732"/>
      <c r="U83" s="776"/>
      <c r="V83" s="732"/>
      <c r="W83" s="776"/>
      <c r="X83" s="507"/>
      <c r="Y83" s="262">
        <f t="shared" si="14"/>
        <v>0</v>
      </c>
      <c r="Z83" s="427">
        <v>5</v>
      </c>
      <c r="AA83" s="365">
        <f t="shared" si="15"/>
        <v>0</v>
      </c>
      <c r="AB83" s="501"/>
      <c r="AC83" s="245"/>
      <c r="AD83" s="259"/>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245"/>
      <c r="BJ83" s="245"/>
      <c r="BK83" s="245"/>
      <c r="BL83" s="245"/>
      <c r="BM83" s="245"/>
      <c r="BN83" s="245"/>
      <c r="BO83" s="245"/>
      <c r="BP83" s="245"/>
      <c r="BQ83" s="245"/>
      <c r="BR83" s="245"/>
      <c r="BS83" s="245"/>
      <c r="BT83" s="245"/>
      <c r="BU83" s="245"/>
      <c r="BV83" s="245"/>
      <c r="BW83" s="245"/>
      <c r="BX83" s="245"/>
      <c r="BY83" s="245"/>
      <c r="BZ83" s="245"/>
      <c r="CA83" s="245"/>
      <c r="CB83" s="245"/>
      <c r="CC83" s="245"/>
      <c r="CD83" s="245"/>
      <c r="CE83" s="245"/>
      <c r="CF83" s="245"/>
      <c r="CG83" s="54"/>
      <c r="CH83" s="54"/>
      <c r="CI83" s="54"/>
      <c r="CJ83" s="54"/>
      <c r="CK83" s="54"/>
      <c r="CL83" s="54"/>
      <c r="CM83" s="54"/>
    </row>
    <row r="84" spans="1:183" s="15" customFormat="1" ht="67.7" customHeight="1" x14ac:dyDescent="0.2">
      <c r="A84" s="585"/>
      <c r="B84" s="278" t="s">
        <v>701</v>
      </c>
      <c r="C84" s="592" t="s">
        <v>702</v>
      </c>
      <c r="D84" s="735"/>
      <c r="E84" s="808"/>
      <c r="F84" s="735"/>
      <c r="G84" s="808"/>
      <c r="H84" s="735"/>
      <c r="I84" s="808"/>
      <c r="J84" s="735"/>
      <c r="K84" s="808"/>
      <c r="L84" s="735"/>
      <c r="M84" s="808"/>
      <c r="N84" s="735"/>
      <c r="O84" s="808"/>
      <c r="P84" s="735"/>
      <c r="Q84" s="808"/>
      <c r="R84" s="735"/>
      <c r="S84" s="808"/>
      <c r="T84" s="735"/>
      <c r="U84" s="808"/>
      <c r="V84" s="735"/>
      <c r="W84" s="808"/>
      <c r="X84" s="593"/>
      <c r="Y84" s="262">
        <f t="shared" si="14"/>
        <v>0</v>
      </c>
      <c r="Z84" s="427">
        <v>5</v>
      </c>
      <c r="AA84" s="365">
        <f t="shared" si="15"/>
        <v>0</v>
      </c>
      <c r="AB84" s="501"/>
      <c r="AC84" s="245"/>
      <c r="AD84" s="259"/>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5"/>
      <c r="BT84" s="245"/>
      <c r="BU84" s="245"/>
      <c r="BV84" s="245"/>
      <c r="BW84" s="245"/>
      <c r="BX84" s="245"/>
      <c r="BY84" s="245"/>
      <c r="BZ84" s="245"/>
      <c r="CA84" s="245"/>
      <c r="CB84" s="245"/>
      <c r="CC84" s="245"/>
      <c r="CD84" s="245"/>
      <c r="CE84" s="245"/>
      <c r="CF84" s="245"/>
      <c r="CG84" s="54"/>
      <c r="CH84" s="54"/>
      <c r="CI84" s="54"/>
      <c r="CJ84" s="54"/>
      <c r="CK84" s="54"/>
      <c r="CL84" s="54"/>
      <c r="CM84" s="54"/>
    </row>
    <row r="85" spans="1:183" s="84" customFormat="1" ht="30" customHeight="1" x14ac:dyDescent="0.2">
      <c r="A85" s="585"/>
      <c r="B85" s="272"/>
      <c r="C85" s="594" t="s">
        <v>703</v>
      </c>
      <c r="D85" s="851"/>
      <c r="E85" s="785"/>
      <c r="F85" s="785"/>
      <c r="G85" s="785"/>
      <c r="H85" s="785"/>
      <c r="I85" s="785"/>
      <c r="J85" s="785"/>
      <c r="K85" s="785"/>
      <c r="L85" s="785"/>
      <c r="M85" s="785"/>
      <c r="N85" s="785"/>
      <c r="O85" s="785"/>
      <c r="P85" s="785"/>
      <c r="Q85" s="785"/>
      <c r="R85" s="785"/>
      <c r="S85" s="785"/>
      <c r="T85" s="785"/>
      <c r="U85" s="785"/>
      <c r="V85" s="785"/>
      <c r="W85" s="785"/>
      <c r="X85" s="785"/>
      <c r="Y85" s="785"/>
      <c r="Z85" s="786"/>
      <c r="AA85" s="385"/>
      <c r="AB85" s="54"/>
      <c r="AC85" s="245"/>
      <c r="AD85" s="245"/>
      <c r="AE85" s="245"/>
      <c r="AF85" s="245"/>
      <c r="AG85" s="245"/>
      <c r="AH85" s="245"/>
      <c r="AI85" s="245"/>
      <c r="AJ85" s="245"/>
      <c r="AK85" s="245"/>
      <c r="AL85" s="584"/>
      <c r="AM85" s="584"/>
      <c r="AN85" s="584"/>
      <c r="AO85" s="584"/>
      <c r="AP85" s="584"/>
      <c r="AQ85" s="584"/>
      <c r="AR85" s="584"/>
      <c r="AS85" s="584"/>
      <c r="AT85" s="584"/>
      <c r="AU85" s="584"/>
      <c r="AV85" s="584"/>
      <c r="AW85" s="584"/>
      <c r="AX85" s="584"/>
      <c r="AY85" s="584"/>
      <c r="AZ85" s="584"/>
      <c r="BA85" s="584"/>
      <c r="BB85" s="584"/>
      <c r="BC85" s="584"/>
      <c r="BD85" s="584"/>
      <c r="BE85" s="584"/>
      <c r="BF85" s="584"/>
      <c r="BG85" s="584"/>
      <c r="BH85" s="584"/>
      <c r="BI85" s="584"/>
      <c r="BJ85" s="584"/>
      <c r="BK85" s="584"/>
      <c r="BL85" s="584"/>
      <c r="BM85" s="584"/>
      <c r="BN85" s="584"/>
      <c r="BO85" s="584"/>
      <c r="BP85" s="584"/>
      <c r="BQ85" s="584"/>
      <c r="BR85" s="584"/>
      <c r="BS85" s="584"/>
      <c r="BT85" s="584"/>
      <c r="BU85" s="584"/>
      <c r="BV85" s="584"/>
      <c r="BW85" s="584"/>
      <c r="BX85" s="584"/>
      <c r="BY85" s="584"/>
      <c r="BZ85" s="584"/>
      <c r="CA85" s="584"/>
      <c r="CB85" s="584"/>
      <c r="CC85" s="584"/>
      <c r="CD85" s="584"/>
      <c r="CE85" s="584"/>
    </row>
    <row r="86" spans="1:183" s="15" customFormat="1" ht="45" customHeight="1" x14ac:dyDescent="0.2">
      <c r="A86" s="585"/>
      <c r="B86" s="266" t="s">
        <v>704</v>
      </c>
      <c r="C86" s="561" t="s">
        <v>705</v>
      </c>
      <c r="D86" s="777"/>
      <c r="E86" s="778"/>
      <c r="F86" s="777"/>
      <c r="G86" s="778"/>
      <c r="H86" s="777"/>
      <c r="I86" s="778"/>
      <c r="J86" s="777"/>
      <c r="K86" s="778"/>
      <c r="L86" s="777"/>
      <c r="M86" s="778"/>
      <c r="N86" s="777"/>
      <c r="O86" s="778"/>
      <c r="P86" s="777"/>
      <c r="Q86" s="778"/>
      <c r="R86" s="777"/>
      <c r="S86" s="778"/>
      <c r="T86" s="777"/>
      <c r="U86" s="778"/>
      <c r="V86" s="777"/>
      <c r="W86" s="778"/>
      <c r="X86" s="507"/>
      <c r="Y86" s="595">
        <f t="shared" si="14"/>
        <v>0</v>
      </c>
      <c r="Z86" s="424">
        <v>10</v>
      </c>
      <c r="AA86" s="365">
        <f t="shared" si="15"/>
        <v>0</v>
      </c>
      <c r="AB86" s="501"/>
      <c r="AC86" s="245"/>
      <c r="AD86" s="259"/>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c r="BP86" s="245"/>
      <c r="BQ86" s="245"/>
      <c r="BR86" s="245"/>
      <c r="BS86" s="245"/>
      <c r="BT86" s="245"/>
      <c r="BU86" s="245"/>
      <c r="BV86" s="245"/>
      <c r="BW86" s="245"/>
      <c r="BX86" s="245"/>
      <c r="BY86" s="245"/>
      <c r="BZ86" s="245"/>
      <c r="CA86" s="245"/>
      <c r="CB86" s="245"/>
      <c r="CC86" s="245"/>
      <c r="CD86" s="245"/>
      <c r="CE86" s="245"/>
      <c r="CF86" s="245"/>
      <c r="CG86" s="54"/>
      <c r="CH86" s="54"/>
      <c r="CI86" s="54"/>
      <c r="CJ86" s="54"/>
      <c r="CK86" s="54"/>
      <c r="CL86" s="54"/>
      <c r="CM86" s="54"/>
    </row>
    <row r="87" spans="1:183" s="15" customFormat="1" ht="106.5" customHeight="1" x14ac:dyDescent="0.2">
      <c r="A87" s="585"/>
      <c r="B87" s="278" t="s">
        <v>706</v>
      </c>
      <c r="C87" s="592" t="s">
        <v>707</v>
      </c>
      <c r="D87" s="735"/>
      <c r="E87" s="808"/>
      <c r="F87" s="735"/>
      <c r="G87" s="808"/>
      <c r="H87" s="735"/>
      <c r="I87" s="808"/>
      <c r="J87" s="735"/>
      <c r="K87" s="808"/>
      <c r="L87" s="735"/>
      <c r="M87" s="808"/>
      <c r="N87" s="735"/>
      <c r="O87" s="808"/>
      <c r="P87" s="735"/>
      <c r="Q87" s="808"/>
      <c r="R87" s="735"/>
      <c r="S87" s="808"/>
      <c r="T87" s="735"/>
      <c r="U87" s="808"/>
      <c r="V87" s="735"/>
      <c r="W87" s="808"/>
      <c r="X87" s="510"/>
      <c r="Y87" s="262">
        <f t="shared" si="14"/>
        <v>0</v>
      </c>
      <c r="Z87" s="427">
        <v>5</v>
      </c>
      <c r="AA87" s="365">
        <f>COUNTIF(D87:W87,"a")+COUNTIF(D87:W87,"s")</f>
        <v>0</v>
      </c>
      <c r="AB87" s="501"/>
      <c r="AC87" s="245"/>
      <c r="AD87" s="259"/>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245"/>
      <c r="BJ87" s="245"/>
      <c r="BK87" s="245"/>
      <c r="BL87" s="245"/>
      <c r="BM87" s="245"/>
      <c r="BN87" s="245"/>
      <c r="BO87" s="245"/>
      <c r="BP87" s="245"/>
      <c r="BQ87" s="245"/>
      <c r="BR87" s="245"/>
      <c r="BS87" s="245"/>
      <c r="BT87" s="245"/>
      <c r="BU87" s="245"/>
      <c r="BV87" s="245"/>
      <c r="BW87" s="245"/>
      <c r="BX87" s="245"/>
      <c r="BY87" s="245"/>
      <c r="BZ87" s="245"/>
      <c r="CA87" s="245"/>
      <c r="CB87" s="245"/>
      <c r="CC87" s="245"/>
      <c r="CD87" s="245"/>
      <c r="CE87" s="245"/>
      <c r="CF87" s="245"/>
      <c r="CG87" s="54"/>
      <c r="CH87" s="54"/>
      <c r="CI87" s="54"/>
      <c r="CJ87" s="54"/>
      <c r="CK87" s="54"/>
      <c r="CL87" s="54"/>
      <c r="CM87" s="54"/>
    </row>
    <row r="88" spans="1:183" s="84" customFormat="1" ht="30" customHeight="1" x14ac:dyDescent="0.2">
      <c r="A88" s="585"/>
      <c r="B88" s="272"/>
      <c r="C88" s="594" t="s">
        <v>708</v>
      </c>
      <c r="D88" s="851"/>
      <c r="E88" s="785"/>
      <c r="F88" s="785"/>
      <c r="G88" s="785"/>
      <c r="H88" s="785"/>
      <c r="I88" s="785"/>
      <c r="J88" s="785"/>
      <c r="K88" s="785"/>
      <c r="L88" s="785"/>
      <c r="M88" s="785"/>
      <c r="N88" s="785"/>
      <c r="O88" s="785"/>
      <c r="P88" s="785"/>
      <c r="Q88" s="785"/>
      <c r="R88" s="785"/>
      <c r="S88" s="785"/>
      <c r="T88" s="785"/>
      <c r="U88" s="785"/>
      <c r="V88" s="785"/>
      <c r="W88" s="785"/>
      <c r="X88" s="785"/>
      <c r="Y88" s="785"/>
      <c r="Z88" s="786"/>
      <c r="AA88" s="385"/>
      <c r="AB88" s="54"/>
      <c r="AC88" s="245"/>
      <c r="AD88" s="245"/>
      <c r="AE88" s="245"/>
      <c r="AF88" s="245"/>
      <c r="AG88" s="245"/>
      <c r="AH88" s="245"/>
      <c r="AI88" s="245"/>
      <c r="AJ88" s="245"/>
      <c r="AK88" s="245"/>
      <c r="AL88" s="584"/>
      <c r="AM88" s="584"/>
      <c r="AN88" s="584"/>
      <c r="AO88" s="584"/>
      <c r="AP88" s="584"/>
      <c r="AQ88" s="584"/>
      <c r="AR88" s="584"/>
      <c r="AS88" s="584"/>
      <c r="AT88" s="584"/>
      <c r="AU88" s="584"/>
      <c r="AV88" s="584"/>
      <c r="AW88" s="584"/>
      <c r="AX88" s="584"/>
      <c r="AY88" s="584"/>
      <c r="AZ88" s="584"/>
      <c r="BA88" s="584"/>
      <c r="BB88" s="584"/>
      <c r="BC88" s="584"/>
      <c r="BD88" s="584"/>
      <c r="BE88" s="584"/>
      <c r="BF88" s="584"/>
      <c r="BG88" s="584"/>
      <c r="BH88" s="584"/>
      <c r="BI88" s="584"/>
      <c r="BJ88" s="584"/>
      <c r="BK88" s="584"/>
      <c r="BL88" s="584"/>
      <c r="BM88" s="584"/>
      <c r="BN88" s="584"/>
      <c r="BO88" s="584"/>
      <c r="BP88" s="584"/>
      <c r="BQ88" s="584"/>
      <c r="BR88" s="584"/>
      <c r="BS88" s="584"/>
      <c r="BT88" s="584"/>
      <c r="BU88" s="584"/>
      <c r="BV88" s="584"/>
      <c r="BW88" s="584"/>
      <c r="BX88" s="584"/>
      <c r="BY88" s="584"/>
      <c r="BZ88" s="584"/>
      <c r="CA88" s="584"/>
      <c r="CB88" s="584"/>
      <c r="CC88" s="584"/>
      <c r="CD88" s="584"/>
      <c r="CE88" s="584"/>
    </row>
    <row r="89" spans="1:183" s="15" customFormat="1" ht="67.7" customHeight="1" thickBot="1" x14ac:dyDescent="0.2">
      <c r="A89" s="585"/>
      <c r="B89" s="266" t="s">
        <v>709</v>
      </c>
      <c r="C89" s="596" t="s">
        <v>710</v>
      </c>
      <c r="D89" s="852"/>
      <c r="E89" s="853"/>
      <c r="F89" s="852"/>
      <c r="G89" s="853"/>
      <c r="H89" s="852"/>
      <c r="I89" s="853"/>
      <c r="J89" s="852"/>
      <c r="K89" s="853"/>
      <c r="L89" s="852"/>
      <c r="M89" s="853"/>
      <c r="N89" s="852"/>
      <c r="O89" s="853"/>
      <c r="P89" s="852"/>
      <c r="Q89" s="853"/>
      <c r="R89" s="852"/>
      <c r="S89" s="853"/>
      <c r="T89" s="852"/>
      <c r="U89" s="853"/>
      <c r="V89" s="852"/>
      <c r="W89" s="853"/>
      <c r="X89" s="597"/>
      <c r="Y89" s="257">
        <f>IF(OR(D89="s",F89="s",H89="s",J89="s",L89="s",N89="s",P89="s",R89="s",T89="s",V89="s"), 0, IF(OR(D89="a",F89="a",H89="a",J89="a",L89="a",N89="a",P89="a",R89="a",T89="a",V89="a", X89="NA"),Z89,0))</f>
        <v>0</v>
      </c>
      <c r="Z89" s="598">
        <v>20</v>
      </c>
      <c r="AA89" s="365">
        <f>COUNTIF(D89:W89,"a")+COUNTIF(D89:W89,"s")</f>
        <v>0</v>
      </c>
      <c r="AB89" s="501"/>
      <c r="AC89" s="245"/>
      <c r="AD89" s="259"/>
      <c r="AE89" s="513"/>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245"/>
      <c r="BX89" s="245"/>
      <c r="BY89" s="245"/>
      <c r="BZ89" s="245"/>
      <c r="CA89" s="245"/>
      <c r="CB89" s="245"/>
      <c r="CC89" s="245"/>
      <c r="CD89" s="245"/>
      <c r="CE89" s="245"/>
      <c r="CF89" s="245"/>
      <c r="CG89" s="54"/>
      <c r="CH89" s="54"/>
      <c r="CI89" s="54"/>
      <c r="CJ89" s="54"/>
      <c r="CK89" s="54"/>
      <c r="CL89" s="54"/>
      <c r="CM89" s="54"/>
    </row>
    <row r="90" spans="1:183" s="15" customFormat="1" ht="21" customHeight="1" thickTop="1" thickBot="1" x14ac:dyDescent="0.25">
      <c r="A90" s="585"/>
      <c r="B90" s="71"/>
      <c r="C90" s="165"/>
      <c r="D90" s="768" t="s">
        <v>147</v>
      </c>
      <c r="E90" s="769"/>
      <c r="F90" s="769"/>
      <c r="G90" s="769"/>
      <c r="H90" s="769"/>
      <c r="I90" s="769"/>
      <c r="J90" s="769"/>
      <c r="K90" s="769"/>
      <c r="L90" s="769"/>
      <c r="M90" s="769"/>
      <c r="N90" s="769"/>
      <c r="O90" s="769"/>
      <c r="P90" s="769"/>
      <c r="Q90" s="769"/>
      <c r="R90" s="769"/>
      <c r="S90" s="769"/>
      <c r="T90" s="769"/>
      <c r="U90" s="769"/>
      <c r="V90" s="769"/>
      <c r="W90" s="769"/>
      <c r="X90" s="800"/>
      <c r="Y90" s="576">
        <f>SUM(Y75:Y89)</f>
        <v>0</v>
      </c>
      <c r="Z90" s="428">
        <f>SUM(Z75:Z79, Z82:Z84, Z86:Z87, Z89)</f>
        <v>85</v>
      </c>
      <c r="AA90" s="365"/>
      <c r="AB90" s="54"/>
      <c r="AC90" s="245"/>
      <c r="AD90" s="259"/>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5"/>
      <c r="BH90" s="245"/>
      <c r="BI90" s="245"/>
      <c r="BJ90" s="245"/>
      <c r="BK90" s="245"/>
      <c r="BL90" s="245"/>
      <c r="BM90" s="245"/>
      <c r="BN90" s="245"/>
      <c r="BO90" s="245"/>
      <c r="BP90" s="245"/>
      <c r="BQ90" s="245"/>
      <c r="BR90" s="245"/>
      <c r="BS90" s="245"/>
      <c r="BT90" s="245"/>
      <c r="BU90" s="245"/>
      <c r="BV90" s="245"/>
      <c r="BW90" s="245"/>
      <c r="BX90" s="245"/>
      <c r="BY90" s="245"/>
      <c r="BZ90" s="245"/>
      <c r="CA90" s="245"/>
      <c r="CB90" s="245"/>
      <c r="CC90" s="245"/>
      <c r="CD90" s="245"/>
      <c r="CE90" s="245"/>
      <c r="CF90" s="245"/>
      <c r="CG90" s="54"/>
      <c r="CH90" s="54"/>
      <c r="CI90" s="54"/>
      <c r="CJ90" s="54"/>
      <c r="CK90" s="54"/>
      <c r="CL90" s="54"/>
      <c r="CM90" s="54"/>
    </row>
    <row r="91" spans="1:183" s="15" customFormat="1" ht="21" customHeight="1" thickBot="1" x14ac:dyDescent="0.25">
      <c r="A91" s="414"/>
      <c r="B91" s="185"/>
      <c r="C91" s="339"/>
      <c r="D91" s="771"/>
      <c r="E91" s="799"/>
      <c r="F91" s="854">
        <v>15</v>
      </c>
      <c r="G91" s="855"/>
      <c r="H91" s="855"/>
      <c r="I91" s="855"/>
      <c r="J91" s="855"/>
      <c r="K91" s="855"/>
      <c r="L91" s="855"/>
      <c r="M91" s="855"/>
      <c r="N91" s="855"/>
      <c r="O91" s="855"/>
      <c r="P91" s="855"/>
      <c r="Q91" s="855"/>
      <c r="R91" s="855"/>
      <c r="S91" s="855"/>
      <c r="T91" s="855"/>
      <c r="U91" s="855"/>
      <c r="V91" s="855"/>
      <c r="W91" s="855"/>
      <c r="X91" s="855"/>
      <c r="Y91" s="855"/>
      <c r="Z91" s="856"/>
      <c r="AA91" s="365"/>
      <c r="AB91" s="54"/>
      <c r="AC91" s="245"/>
      <c r="AD91" s="259"/>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c r="BH91" s="245"/>
      <c r="BI91" s="245"/>
      <c r="BJ91" s="245"/>
      <c r="BK91" s="245"/>
      <c r="BL91" s="245"/>
      <c r="BM91" s="245"/>
      <c r="BN91" s="245"/>
      <c r="BO91" s="245"/>
      <c r="BP91" s="245"/>
      <c r="BQ91" s="245"/>
      <c r="BR91" s="245"/>
      <c r="BS91" s="245"/>
      <c r="BT91" s="245"/>
      <c r="BU91" s="245"/>
      <c r="BV91" s="245"/>
      <c r="BW91" s="245"/>
      <c r="BX91" s="245"/>
      <c r="BY91" s="245"/>
      <c r="BZ91" s="245"/>
      <c r="CA91" s="245"/>
      <c r="CB91" s="245"/>
      <c r="CC91" s="245"/>
      <c r="CD91" s="245"/>
      <c r="CE91" s="245"/>
      <c r="CF91" s="245"/>
      <c r="CG91" s="54"/>
      <c r="CH91" s="54"/>
      <c r="CI91" s="54"/>
      <c r="CJ91" s="54"/>
      <c r="CK91" s="54"/>
      <c r="CL91" s="54"/>
      <c r="CM91" s="54"/>
    </row>
    <row r="92" spans="1:183" ht="33" customHeight="1" thickBot="1" x14ac:dyDescent="0.25">
      <c r="A92" s="439"/>
      <c r="B92" s="498">
        <v>2000</v>
      </c>
      <c r="C92" s="944" t="s">
        <v>368</v>
      </c>
      <c r="D92" s="945"/>
      <c r="E92" s="945"/>
      <c r="F92" s="945"/>
      <c r="G92" s="945"/>
      <c r="H92" s="945"/>
      <c r="I92" s="945"/>
      <c r="J92" s="945"/>
      <c r="K92" s="945"/>
      <c r="L92" s="945"/>
      <c r="M92" s="945"/>
      <c r="N92" s="945"/>
      <c r="O92" s="945"/>
      <c r="P92" s="945"/>
      <c r="Q92" s="945"/>
      <c r="R92" s="945"/>
      <c r="S92" s="945"/>
      <c r="T92" s="945"/>
      <c r="U92" s="945"/>
      <c r="V92" s="945"/>
      <c r="W92" s="945"/>
      <c r="X92" s="945"/>
      <c r="Y92" s="945"/>
      <c r="Z92" s="946"/>
      <c r="AA92" s="53"/>
      <c r="AD92" s="251"/>
    </row>
    <row r="93" spans="1:183" ht="30" customHeight="1" thickBot="1" x14ac:dyDescent="0.25">
      <c r="A93" s="425"/>
      <c r="B93" s="317">
        <v>2100</v>
      </c>
      <c r="C93" s="172" t="s">
        <v>30</v>
      </c>
      <c r="D93" s="38"/>
      <c r="E93" s="39"/>
      <c r="F93" s="38"/>
      <c r="G93" s="39"/>
      <c r="H93" s="38"/>
      <c r="I93" s="40"/>
      <c r="J93" s="28" t="s">
        <v>432</v>
      </c>
      <c r="K93" s="39"/>
      <c r="L93" s="38"/>
      <c r="M93" s="40"/>
      <c r="N93" s="27" t="s">
        <v>432</v>
      </c>
      <c r="O93" s="39"/>
      <c r="P93" s="38"/>
      <c r="Q93" s="40"/>
      <c r="R93" s="41"/>
      <c r="S93" s="39"/>
      <c r="T93" s="38"/>
      <c r="U93" s="40"/>
      <c r="V93" s="41"/>
      <c r="W93" s="40"/>
      <c r="X93" s="42"/>
      <c r="Y93" s="36"/>
      <c r="Z93" s="32"/>
      <c r="AA93" s="53"/>
      <c r="AD93" s="251"/>
    </row>
    <row r="94" spans="1:183" s="15" customFormat="1" ht="27.95" customHeight="1" x14ac:dyDescent="0.2">
      <c r="A94" s="585"/>
      <c r="B94" s="292" t="s">
        <v>369</v>
      </c>
      <c r="C94" s="160" t="s">
        <v>36</v>
      </c>
      <c r="D94" s="732"/>
      <c r="E94" s="776"/>
      <c r="F94" s="732"/>
      <c r="G94" s="776"/>
      <c r="H94" s="732"/>
      <c r="I94" s="776"/>
      <c r="J94" s="732"/>
      <c r="K94" s="776"/>
      <c r="L94" s="732"/>
      <c r="M94" s="776"/>
      <c r="N94" s="732"/>
      <c r="O94" s="776"/>
      <c r="P94" s="732"/>
      <c r="Q94" s="776"/>
      <c r="R94" s="732"/>
      <c r="S94" s="776"/>
      <c r="T94" s="732"/>
      <c r="U94" s="776"/>
      <c r="V94" s="732"/>
      <c r="W94" s="776"/>
      <c r="X94" s="489"/>
      <c r="Y94" s="367">
        <f t="shared" ref="Y94:Y103" si="16">IF(OR(D94="s",F94="s",H94="s",J94="s",L94="s",N94="s",P94="s",R94="s",T94="s",V94="s"), 0, IF(OR(D94="a",F94="a",H94="a",J94="a",L94="a",N94="a",P94="a",R94="a",T94="a",V94="a"),Z94,0))</f>
        <v>0</v>
      </c>
      <c r="Z94" s="422">
        <v>10</v>
      </c>
      <c r="AA94" s="228">
        <f>COUNTIF(D94:W94,"a")+COUNTIF(D94:W94,"s")+COUNTIF(X94:X94,"na")</f>
        <v>0</v>
      </c>
      <c r="AB94" s="501"/>
      <c r="AC94" s="557"/>
      <c r="AD94" s="259"/>
      <c r="AE94" s="520"/>
      <c r="AF94" s="557"/>
      <c r="AG94" s="520"/>
      <c r="AH94" s="520"/>
      <c r="AI94" s="520"/>
      <c r="AJ94" s="520"/>
      <c r="AK94" s="520"/>
      <c r="AL94" s="520"/>
      <c r="AM94" s="520"/>
      <c r="AN94" s="520"/>
      <c r="AO94" s="520"/>
      <c r="AP94" s="520"/>
      <c r="AQ94" s="520"/>
      <c r="AR94" s="520"/>
      <c r="AS94" s="520"/>
      <c r="AT94" s="520"/>
      <c r="AU94" s="520"/>
      <c r="AV94" s="520"/>
      <c r="AW94" s="520"/>
      <c r="AX94" s="520"/>
      <c r="AY94" s="520"/>
      <c r="AZ94" s="520"/>
      <c r="BA94" s="520"/>
      <c r="BB94" s="520"/>
      <c r="BC94" s="520"/>
      <c r="BD94" s="520"/>
      <c r="BE94" s="520"/>
      <c r="BF94" s="520"/>
      <c r="BG94" s="520"/>
      <c r="BH94" s="520"/>
      <c r="BI94" s="520"/>
      <c r="BJ94" s="520"/>
      <c r="BK94" s="520"/>
      <c r="BL94" s="520"/>
      <c r="BM94" s="520"/>
      <c r="BN94" s="520"/>
      <c r="BO94" s="520"/>
      <c r="BP94" s="520"/>
      <c r="BQ94" s="520"/>
      <c r="BR94" s="520"/>
      <c r="BS94" s="520"/>
      <c r="BT94" s="520"/>
      <c r="BU94" s="520"/>
      <c r="BV94" s="520"/>
      <c r="BW94" s="520"/>
      <c r="BX94" s="520"/>
      <c r="BY94" s="520"/>
      <c r="BZ94" s="520"/>
      <c r="CA94" s="520"/>
      <c r="CB94" s="520"/>
      <c r="CC94" s="520"/>
      <c r="CD94" s="520"/>
      <c r="CE94" s="520"/>
      <c r="CF94" s="520"/>
      <c r="CG94" s="57"/>
      <c r="CH94" s="57"/>
      <c r="CI94" s="57"/>
      <c r="CJ94" s="57"/>
      <c r="CK94" s="57"/>
      <c r="CL94" s="57"/>
      <c r="CM94" s="57"/>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row>
    <row r="95" spans="1:183" s="15" customFormat="1" ht="45" customHeight="1" x14ac:dyDescent="0.2">
      <c r="A95" s="585"/>
      <c r="B95" s="292" t="s">
        <v>93</v>
      </c>
      <c r="C95" s="160" t="s">
        <v>525</v>
      </c>
      <c r="D95" s="732"/>
      <c r="E95" s="776"/>
      <c r="F95" s="732"/>
      <c r="G95" s="776"/>
      <c r="H95" s="732"/>
      <c r="I95" s="776"/>
      <c r="J95" s="732"/>
      <c r="K95" s="776"/>
      <c r="L95" s="732"/>
      <c r="M95" s="776"/>
      <c r="N95" s="732"/>
      <c r="O95" s="776"/>
      <c r="P95" s="732"/>
      <c r="Q95" s="776"/>
      <c r="R95" s="732"/>
      <c r="S95" s="776"/>
      <c r="T95" s="732"/>
      <c r="U95" s="776"/>
      <c r="V95" s="732"/>
      <c r="W95" s="776"/>
      <c r="X95" s="507"/>
      <c r="Y95" s="127">
        <f t="shared" si="16"/>
        <v>0</v>
      </c>
      <c r="Z95" s="422">
        <v>10</v>
      </c>
      <c r="AA95" s="365">
        <f t="shared" ref="AA95:AA103" si="17">COUNTIF(D95:W95,"a")+COUNTIF(D95:W95,"s")</f>
        <v>0</v>
      </c>
      <c r="AB95" s="501"/>
      <c r="AC95" s="557"/>
      <c r="AD95" s="259" t="s">
        <v>34</v>
      </c>
      <c r="AE95" s="520"/>
      <c r="AF95" s="557"/>
      <c r="AG95" s="520"/>
      <c r="AH95" s="520"/>
      <c r="AI95" s="520"/>
      <c r="AJ95" s="520"/>
      <c r="AK95" s="520"/>
      <c r="AL95" s="520"/>
      <c r="AM95" s="520"/>
      <c r="AN95" s="520"/>
      <c r="AO95" s="520"/>
      <c r="AP95" s="520"/>
      <c r="AQ95" s="520"/>
      <c r="AR95" s="520"/>
      <c r="AS95" s="520"/>
      <c r="AT95" s="520"/>
      <c r="AU95" s="520"/>
      <c r="AV95" s="520"/>
      <c r="AW95" s="520"/>
      <c r="AX95" s="520"/>
      <c r="AY95" s="520"/>
      <c r="AZ95" s="520"/>
      <c r="BA95" s="520"/>
      <c r="BB95" s="520"/>
      <c r="BC95" s="520"/>
      <c r="BD95" s="520"/>
      <c r="BE95" s="520"/>
      <c r="BF95" s="520"/>
      <c r="BG95" s="520"/>
      <c r="BH95" s="520"/>
      <c r="BI95" s="520"/>
      <c r="BJ95" s="520"/>
      <c r="BK95" s="520"/>
      <c r="BL95" s="520"/>
      <c r="BM95" s="520"/>
      <c r="BN95" s="520"/>
      <c r="BO95" s="520"/>
      <c r="BP95" s="520"/>
      <c r="BQ95" s="520"/>
      <c r="BR95" s="520"/>
      <c r="BS95" s="520"/>
      <c r="BT95" s="520"/>
      <c r="BU95" s="520"/>
      <c r="BV95" s="520"/>
      <c r="BW95" s="520"/>
      <c r="BX95" s="520"/>
      <c r="BY95" s="520"/>
      <c r="BZ95" s="520"/>
      <c r="CA95" s="520"/>
      <c r="CB95" s="520"/>
      <c r="CC95" s="520"/>
      <c r="CD95" s="520"/>
      <c r="CE95" s="520"/>
      <c r="CF95" s="520"/>
      <c r="CG95" s="57"/>
      <c r="CH95" s="57"/>
      <c r="CI95" s="57"/>
      <c r="CJ95" s="57"/>
      <c r="CK95" s="57"/>
      <c r="CL95" s="57"/>
      <c r="CM95" s="57"/>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row>
    <row r="96" spans="1:183" s="15" customFormat="1" ht="45" customHeight="1" x14ac:dyDescent="0.2">
      <c r="A96" s="585"/>
      <c r="B96" s="292" t="s">
        <v>370</v>
      </c>
      <c r="C96" s="175" t="s">
        <v>526</v>
      </c>
      <c r="D96" s="732"/>
      <c r="E96" s="776"/>
      <c r="F96" s="732"/>
      <c r="G96" s="776"/>
      <c r="H96" s="732"/>
      <c r="I96" s="776"/>
      <c r="J96" s="732"/>
      <c r="K96" s="776"/>
      <c r="L96" s="732"/>
      <c r="M96" s="776"/>
      <c r="N96" s="732"/>
      <c r="O96" s="776"/>
      <c r="P96" s="732"/>
      <c r="Q96" s="776"/>
      <c r="R96" s="732"/>
      <c r="S96" s="776"/>
      <c r="T96" s="732"/>
      <c r="U96" s="776"/>
      <c r="V96" s="732"/>
      <c r="W96" s="776"/>
      <c r="X96" s="507"/>
      <c r="Y96" s="257">
        <f t="shared" si="16"/>
        <v>0</v>
      </c>
      <c r="Z96" s="448">
        <v>10</v>
      </c>
      <c r="AA96" s="365">
        <f t="shared" si="17"/>
        <v>0</v>
      </c>
      <c r="AB96" s="501"/>
      <c r="AC96" s="557"/>
      <c r="AD96" s="259"/>
      <c r="AE96" s="520"/>
      <c r="AF96" s="557"/>
      <c r="AG96" s="520"/>
      <c r="AH96" s="520"/>
      <c r="AI96" s="520"/>
      <c r="AJ96" s="520"/>
      <c r="AK96" s="520"/>
      <c r="AL96" s="520"/>
      <c r="AM96" s="520"/>
      <c r="AN96" s="520"/>
      <c r="AO96" s="520"/>
      <c r="AP96" s="520"/>
      <c r="AQ96" s="520"/>
      <c r="AR96" s="520"/>
      <c r="AS96" s="520"/>
      <c r="AT96" s="520"/>
      <c r="AU96" s="520"/>
      <c r="AV96" s="520"/>
      <c r="AW96" s="520"/>
      <c r="AX96" s="520"/>
      <c r="AY96" s="520"/>
      <c r="AZ96" s="520"/>
      <c r="BA96" s="520"/>
      <c r="BB96" s="520"/>
      <c r="BC96" s="520"/>
      <c r="BD96" s="520"/>
      <c r="BE96" s="520"/>
      <c r="BF96" s="520"/>
      <c r="BG96" s="520"/>
      <c r="BH96" s="520"/>
      <c r="BI96" s="520"/>
      <c r="BJ96" s="520"/>
      <c r="BK96" s="520"/>
      <c r="BL96" s="520"/>
      <c r="BM96" s="520"/>
      <c r="BN96" s="520"/>
      <c r="BO96" s="520"/>
      <c r="BP96" s="520"/>
      <c r="BQ96" s="520"/>
      <c r="BR96" s="520"/>
      <c r="BS96" s="520"/>
      <c r="BT96" s="520"/>
      <c r="BU96" s="520"/>
      <c r="BV96" s="520"/>
      <c r="BW96" s="520"/>
      <c r="BX96" s="520"/>
      <c r="BY96" s="520"/>
      <c r="BZ96" s="520"/>
      <c r="CA96" s="520"/>
      <c r="CB96" s="520"/>
      <c r="CC96" s="520"/>
      <c r="CD96" s="520"/>
      <c r="CE96" s="520"/>
      <c r="CF96" s="520"/>
      <c r="CG96" s="57"/>
      <c r="CH96" s="57"/>
      <c r="CI96" s="57"/>
      <c r="CJ96" s="57"/>
      <c r="CK96" s="57"/>
      <c r="CL96" s="57"/>
      <c r="CM96" s="57"/>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c r="FV96" s="84"/>
      <c r="FW96" s="84"/>
      <c r="FX96" s="84"/>
      <c r="FY96" s="84"/>
      <c r="FZ96" s="84"/>
      <c r="GA96" s="84"/>
    </row>
    <row r="97" spans="1:183" s="15" customFormat="1" ht="27.95" customHeight="1" x14ac:dyDescent="0.2">
      <c r="A97" s="585"/>
      <c r="B97" s="292" t="s">
        <v>185</v>
      </c>
      <c r="C97" s="160" t="s">
        <v>527</v>
      </c>
      <c r="D97" s="732"/>
      <c r="E97" s="776"/>
      <c r="F97" s="732"/>
      <c r="G97" s="776"/>
      <c r="H97" s="732"/>
      <c r="I97" s="776"/>
      <c r="J97" s="732"/>
      <c r="K97" s="776"/>
      <c r="L97" s="732"/>
      <c r="M97" s="776"/>
      <c r="N97" s="732"/>
      <c r="O97" s="776"/>
      <c r="P97" s="732"/>
      <c r="Q97" s="776"/>
      <c r="R97" s="732"/>
      <c r="S97" s="776"/>
      <c r="T97" s="732"/>
      <c r="U97" s="776"/>
      <c r="V97" s="732"/>
      <c r="W97" s="776"/>
      <c r="X97" s="507"/>
      <c r="Y97" s="262">
        <f t="shared" si="16"/>
        <v>0</v>
      </c>
      <c r="Z97" s="427">
        <v>10</v>
      </c>
      <c r="AA97" s="365">
        <f t="shared" si="17"/>
        <v>0</v>
      </c>
      <c r="AB97" s="501"/>
      <c r="AC97" s="557"/>
      <c r="AD97" s="259"/>
      <c r="AE97" s="520"/>
      <c r="AF97" s="557"/>
      <c r="AG97" s="520"/>
      <c r="AH97" s="520"/>
      <c r="AI97" s="520"/>
      <c r="AJ97" s="520"/>
      <c r="AK97" s="520"/>
      <c r="AL97" s="520"/>
      <c r="AM97" s="520"/>
      <c r="AN97" s="520"/>
      <c r="AO97" s="520"/>
      <c r="AP97" s="520"/>
      <c r="AQ97" s="520"/>
      <c r="AR97" s="520"/>
      <c r="AS97" s="520"/>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5"/>
      <c r="BP97" s="245"/>
      <c r="BQ97" s="245"/>
      <c r="BR97" s="245"/>
      <c r="BS97" s="245"/>
      <c r="BT97" s="245"/>
      <c r="BU97" s="245"/>
      <c r="BV97" s="245"/>
      <c r="BW97" s="245"/>
      <c r="BX97" s="245"/>
      <c r="BY97" s="245"/>
      <c r="BZ97" s="245"/>
      <c r="CA97" s="245"/>
      <c r="CB97" s="245"/>
      <c r="CC97" s="245"/>
      <c r="CD97" s="245"/>
      <c r="CE97" s="245"/>
      <c r="CF97" s="245"/>
      <c r="CG97" s="54"/>
      <c r="CH97" s="54"/>
      <c r="CI97" s="54"/>
      <c r="CJ97" s="54"/>
      <c r="CK97" s="54"/>
      <c r="CL97" s="54"/>
      <c r="CM97" s="54"/>
    </row>
    <row r="98" spans="1:183" s="15" customFormat="1" ht="27.95" customHeight="1" x14ac:dyDescent="0.2">
      <c r="A98" s="585"/>
      <c r="B98" s="292" t="s">
        <v>186</v>
      </c>
      <c r="C98" s="160" t="s">
        <v>140</v>
      </c>
      <c r="D98" s="732"/>
      <c r="E98" s="776"/>
      <c r="F98" s="732"/>
      <c r="G98" s="776"/>
      <c r="H98" s="732"/>
      <c r="I98" s="776"/>
      <c r="J98" s="732"/>
      <c r="K98" s="776"/>
      <c r="L98" s="732"/>
      <c r="M98" s="776"/>
      <c r="N98" s="732"/>
      <c r="O98" s="776"/>
      <c r="P98" s="732"/>
      <c r="Q98" s="776"/>
      <c r="R98" s="732"/>
      <c r="S98" s="776"/>
      <c r="T98" s="732"/>
      <c r="U98" s="776"/>
      <c r="V98" s="732"/>
      <c r="W98" s="776"/>
      <c r="X98" s="507"/>
      <c r="Y98" s="367">
        <f t="shared" si="16"/>
        <v>0</v>
      </c>
      <c r="Z98" s="422">
        <v>10</v>
      </c>
      <c r="AA98" s="365">
        <f t="shared" si="17"/>
        <v>0</v>
      </c>
      <c r="AB98" s="501"/>
      <c r="AC98" s="557"/>
      <c r="AD98" s="259" t="s">
        <v>34</v>
      </c>
      <c r="AE98" s="520"/>
      <c r="AF98" s="557"/>
      <c r="AG98" s="520"/>
      <c r="AH98" s="520"/>
      <c r="AI98" s="520"/>
      <c r="AJ98" s="520"/>
      <c r="AK98" s="520"/>
      <c r="AL98" s="520"/>
      <c r="AM98" s="520"/>
      <c r="AN98" s="520"/>
      <c r="AO98" s="520"/>
      <c r="AP98" s="520"/>
      <c r="AQ98" s="520"/>
      <c r="AR98" s="520"/>
      <c r="AS98" s="520"/>
      <c r="AT98" s="245"/>
      <c r="AU98" s="245"/>
      <c r="AV98" s="245"/>
      <c r="AW98" s="245"/>
      <c r="AX98" s="245"/>
      <c r="AY98" s="245"/>
      <c r="AZ98" s="245"/>
      <c r="BA98" s="245"/>
      <c r="BB98" s="245"/>
      <c r="BC98" s="245"/>
      <c r="BD98" s="245"/>
      <c r="BE98" s="245"/>
      <c r="BF98" s="245"/>
      <c r="BG98" s="245"/>
      <c r="BH98" s="245"/>
      <c r="BI98" s="245"/>
      <c r="BJ98" s="245"/>
      <c r="BK98" s="245"/>
      <c r="BL98" s="245"/>
      <c r="BM98" s="245"/>
      <c r="BN98" s="245"/>
      <c r="BO98" s="245"/>
      <c r="BP98" s="245"/>
      <c r="BQ98" s="245"/>
      <c r="BR98" s="245"/>
      <c r="BS98" s="245"/>
      <c r="BT98" s="245"/>
      <c r="BU98" s="245"/>
      <c r="BV98" s="245"/>
      <c r="BW98" s="245"/>
      <c r="BX98" s="245"/>
      <c r="BY98" s="245"/>
      <c r="BZ98" s="245"/>
      <c r="CA98" s="245"/>
      <c r="CB98" s="245"/>
      <c r="CC98" s="245"/>
      <c r="CD98" s="245"/>
      <c r="CE98" s="245"/>
      <c r="CF98" s="245"/>
      <c r="CG98" s="54"/>
      <c r="CH98" s="54"/>
      <c r="CI98" s="54"/>
      <c r="CJ98" s="54"/>
      <c r="CK98" s="54"/>
      <c r="CL98" s="54"/>
      <c r="CM98" s="54"/>
    </row>
    <row r="99" spans="1:183" s="15" customFormat="1" ht="45" customHeight="1" x14ac:dyDescent="0.2">
      <c r="A99" s="585"/>
      <c r="B99" s="292" t="s">
        <v>558</v>
      </c>
      <c r="C99" s="160" t="s">
        <v>1062</v>
      </c>
      <c r="D99" s="732"/>
      <c r="E99" s="776"/>
      <c r="F99" s="732"/>
      <c r="G99" s="776"/>
      <c r="H99" s="732"/>
      <c r="I99" s="776"/>
      <c r="J99" s="732"/>
      <c r="K99" s="776"/>
      <c r="L99" s="732"/>
      <c r="M99" s="776"/>
      <c r="N99" s="732"/>
      <c r="O99" s="776"/>
      <c r="P99" s="732"/>
      <c r="Q99" s="776"/>
      <c r="R99" s="732"/>
      <c r="S99" s="776"/>
      <c r="T99" s="732"/>
      <c r="U99" s="776"/>
      <c r="V99" s="732"/>
      <c r="W99" s="776"/>
      <c r="X99" s="507"/>
      <c r="Y99" s="121">
        <f t="shared" si="16"/>
        <v>0</v>
      </c>
      <c r="Z99" s="422">
        <v>10</v>
      </c>
      <c r="AA99" s="365">
        <f>IF((COUNTIF(D99:W99,"a")+COUNTIF(D99:W99,"s"))&gt;0,IF(OR((COUNTIF(D100:W100,"a")+COUNTIF(D100:W100,"s"))),0,COUNTIF(D99:W99,"a")+COUNTIF(D99:W99,"s")),COUNTIF(D99:W99,"a")+COUNTIF(D99:W99,"s"))</f>
        <v>0</v>
      </c>
      <c r="AB99" s="277"/>
      <c r="AC99" s="557"/>
      <c r="AD99" s="259"/>
      <c r="AE99" s="530"/>
      <c r="AF99" s="557"/>
      <c r="AG99" s="530"/>
      <c r="AH99" s="530"/>
      <c r="AI99" s="530"/>
      <c r="AJ99" s="530"/>
      <c r="AK99" s="530"/>
      <c r="AL99" s="530"/>
      <c r="AM99" s="530"/>
      <c r="AN99" s="530"/>
      <c r="AO99" s="530"/>
      <c r="AP99" s="530"/>
      <c r="AQ99" s="530"/>
      <c r="AR99" s="530"/>
      <c r="AS99" s="530"/>
      <c r="AT99" s="245"/>
      <c r="AU99" s="245"/>
      <c r="AV99" s="245"/>
      <c r="AW99" s="245"/>
      <c r="AX99" s="245"/>
      <c r="AY99" s="245"/>
      <c r="AZ99" s="245"/>
      <c r="BA99" s="245"/>
      <c r="BB99" s="245"/>
      <c r="BC99" s="245"/>
      <c r="BD99" s="245"/>
      <c r="BE99" s="245"/>
      <c r="BF99" s="245"/>
      <c r="BG99" s="245"/>
      <c r="BH99" s="245"/>
      <c r="BI99" s="245"/>
      <c r="BJ99" s="245"/>
      <c r="BK99" s="245"/>
      <c r="BL99" s="245"/>
      <c r="BM99" s="245"/>
      <c r="BN99" s="245"/>
      <c r="BO99" s="245"/>
      <c r="BP99" s="245"/>
      <c r="BQ99" s="245"/>
      <c r="BR99" s="245"/>
      <c r="BS99" s="245"/>
      <c r="BT99" s="245"/>
      <c r="BU99" s="245"/>
      <c r="BV99" s="245"/>
      <c r="BW99" s="245"/>
      <c r="BX99" s="245"/>
      <c r="BY99" s="245"/>
      <c r="BZ99" s="245"/>
      <c r="CA99" s="245"/>
      <c r="CB99" s="245"/>
      <c r="CC99" s="245"/>
      <c r="CD99" s="245"/>
      <c r="CE99" s="245"/>
      <c r="CF99" s="245"/>
      <c r="CG99" s="54"/>
      <c r="CH99" s="54"/>
      <c r="CI99" s="54"/>
      <c r="CJ99" s="54"/>
      <c r="CK99" s="54"/>
      <c r="CL99" s="54"/>
      <c r="CM99" s="54"/>
    </row>
    <row r="100" spans="1:183" s="15" customFormat="1" ht="45" customHeight="1" x14ac:dyDescent="0.2">
      <c r="A100" s="585"/>
      <c r="B100" s="292" t="s">
        <v>559</v>
      </c>
      <c r="C100" s="519" t="s">
        <v>560</v>
      </c>
      <c r="D100" s="732"/>
      <c r="E100" s="776"/>
      <c r="F100" s="732"/>
      <c r="G100" s="776"/>
      <c r="H100" s="732"/>
      <c r="I100" s="776"/>
      <c r="J100" s="732"/>
      <c r="K100" s="776"/>
      <c r="L100" s="732"/>
      <c r="M100" s="776"/>
      <c r="N100" s="732"/>
      <c r="O100" s="776"/>
      <c r="P100" s="732"/>
      <c r="Q100" s="776"/>
      <c r="R100" s="732"/>
      <c r="S100" s="776"/>
      <c r="T100" s="732"/>
      <c r="U100" s="776"/>
      <c r="V100" s="732"/>
      <c r="W100" s="776"/>
      <c r="X100" s="507"/>
      <c r="Y100" s="118">
        <f t="shared" si="16"/>
        <v>0</v>
      </c>
      <c r="Z100" s="422">
        <v>5</v>
      </c>
      <c r="AA100" s="365">
        <f>IF((COUNTIF(D100:W100,"a")+COUNTIF(D100:W100,"s"))&gt;0,IF((COUNTIF(D99:W99,"a")+COUNTIF(D99:W99,"s"))&gt;0,0,COUNTIF(D100:W100,"a")+COUNTIF(D100:W100,"s")), COUNTIF(D100:W100,"a")+COUNTIF(D100:W100,"s"))</f>
        <v>0</v>
      </c>
      <c r="AB100" s="277"/>
      <c r="AC100" s="557"/>
      <c r="AD100" s="259"/>
      <c r="AE100" s="530"/>
      <c r="AF100" s="557"/>
      <c r="AG100" s="530"/>
      <c r="AH100" s="530"/>
      <c r="AI100" s="530"/>
      <c r="AJ100" s="530"/>
      <c r="AK100" s="530"/>
      <c r="AL100" s="530"/>
      <c r="AM100" s="530"/>
      <c r="AN100" s="530"/>
      <c r="AO100" s="530"/>
      <c r="AP100" s="530"/>
      <c r="AQ100" s="530"/>
      <c r="AR100" s="530"/>
      <c r="AS100" s="530"/>
      <c r="AT100" s="245"/>
      <c r="AU100" s="245"/>
      <c r="AV100" s="245"/>
      <c r="AW100" s="245"/>
      <c r="AX100" s="245"/>
      <c r="AY100" s="245"/>
      <c r="AZ100" s="245"/>
      <c r="BA100" s="245"/>
      <c r="BB100" s="245"/>
      <c r="BC100" s="245"/>
      <c r="BD100" s="245"/>
      <c r="BE100" s="245"/>
      <c r="BF100" s="245"/>
      <c r="BG100" s="245"/>
      <c r="BH100" s="245"/>
      <c r="BI100" s="245"/>
      <c r="BJ100" s="245"/>
      <c r="BK100" s="245"/>
      <c r="BL100" s="245"/>
      <c r="BM100" s="245"/>
      <c r="BN100" s="245"/>
      <c r="BO100" s="245"/>
      <c r="BP100" s="245"/>
      <c r="BQ100" s="245"/>
      <c r="BR100" s="245"/>
      <c r="BS100" s="245"/>
      <c r="BT100" s="245"/>
      <c r="BU100" s="245"/>
      <c r="BV100" s="245"/>
      <c r="BW100" s="245"/>
      <c r="BX100" s="245"/>
      <c r="BY100" s="245"/>
      <c r="BZ100" s="245"/>
      <c r="CA100" s="245"/>
      <c r="CB100" s="245"/>
      <c r="CC100" s="245"/>
      <c r="CD100" s="245"/>
      <c r="CE100" s="245"/>
      <c r="CF100" s="245"/>
      <c r="CG100" s="54"/>
      <c r="CH100" s="54"/>
      <c r="CI100" s="54"/>
      <c r="CJ100" s="54"/>
      <c r="CK100" s="54"/>
      <c r="CL100" s="54"/>
      <c r="CM100" s="54"/>
    </row>
    <row r="101" spans="1:183" s="15" customFormat="1" ht="27.95" customHeight="1" x14ac:dyDescent="0.2">
      <c r="A101" s="585"/>
      <c r="B101" s="292" t="s">
        <v>187</v>
      </c>
      <c r="C101" s="160" t="s">
        <v>65</v>
      </c>
      <c r="D101" s="732"/>
      <c r="E101" s="776"/>
      <c r="F101" s="732"/>
      <c r="G101" s="776"/>
      <c r="H101" s="732"/>
      <c r="I101" s="776"/>
      <c r="J101" s="732"/>
      <c r="K101" s="776"/>
      <c r="L101" s="732"/>
      <c r="M101" s="776"/>
      <c r="N101" s="732"/>
      <c r="O101" s="776"/>
      <c r="P101" s="732"/>
      <c r="Q101" s="776"/>
      <c r="R101" s="732"/>
      <c r="S101" s="776"/>
      <c r="T101" s="732"/>
      <c r="U101" s="776"/>
      <c r="V101" s="732"/>
      <c r="W101" s="776"/>
      <c r="X101" s="507"/>
      <c r="Y101" s="367">
        <f>IF(OR(D101="s",F101="s",H101="s",J101="s",L101="s",N101="s",P101="s",R101="s",T101="s",V101="s"), 0, IF(OR(D101="a",F101="a",H101="a",J101="a",L101="a",N101="a",P101="a",R101="a",T101="a",V101="a"),Z101,0))</f>
        <v>0</v>
      </c>
      <c r="Z101" s="422">
        <v>10</v>
      </c>
      <c r="AA101" s="365">
        <f>COUNTIF(D101:W101,"a")+COUNTIF(D101:W101,"s")</f>
        <v>0</v>
      </c>
      <c r="AB101" s="501"/>
      <c r="AC101" s="557"/>
      <c r="AD101" s="259" t="s">
        <v>34</v>
      </c>
      <c r="AE101" s="520"/>
      <c r="AF101" s="557"/>
      <c r="AG101" s="520"/>
      <c r="AH101" s="520"/>
      <c r="AI101" s="520"/>
      <c r="AJ101" s="520"/>
      <c r="AK101" s="520"/>
      <c r="AL101" s="520"/>
      <c r="AM101" s="520"/>
      <c r="AN101" s="520"/>
      <c r="AO101" s="520"/>
      <c r="AP101" s="520"/>
      <c r="AQ101" s="520"/>
      <c r="AR101" s="520"/>
      <c r="AS101" s="520"/>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54"/>
      <c r="CH101" s="54"/>
      <c r="CI101" s="54"/>
      <c r="CJ101" s="54"/>
      <c r="CK101" s="54"/>
      <c r="CL101" s="54"/>
      <c r="CM101" s="54"/>
    </row>
    <row r="102" spans="1:183" s="15" customFormat="1" ht="27.95" customHeight="1" x14ac:dyDescent="0.2">
      <c r="A102" s="585"/>
      <c r="B102" s="292" t="s">
        <v>528</v>
      </c>
      <c r="C102" s="160" t="s">
        <v>529</v>
      </c>
      <c r="D102" s="732"/>
      <c r="E102" s="776"/>
      <c r="F102" s="732"/>
      <c r="G102" s="776"/>
      <c r="H102" s="732"/>
      <c r="I102" s="776"/>
      <c r="J102" s="732"/>
      <c r="K102" s="776"/>
      <c r="L102" s="732"/>
      <c r="M102" s="776"/>
      <c r="N102" s="732"/>
      <c r="O102" s="776"/>
      <c r="P102" s="732"/>
      <c r="Q102" s="776"/>
      <c r="R102" s="732"/>
      <c r="S102" s="776"/>
      <c r="T102" s="732"/>
      <c r="U102" s="776"/>
      <c r="V102" s="732"/>
      <c r="W102" s="776"/>
      <c r="X102" s="507"/>
      <c r="Y102" s="367">
        <f>IF(OR(D102="s",F102="s",H102="s",J102="s",L102="s",N102="s",P102="s",R102="s",T102="s",V102="s"), 0, IF(OR(D102="a",F102="a",H102="a",J102="a",L102="a",N102="a",P102="a",R102="a",T102="a",V102="a"),Z102,0))</f>
        <v>0</v>
      </c>
      <c r="Z102" s="422">
        <v>10</v>
      </c>
      <c r="AA102" s="365">
        <f>COUNTIF(D102:W102,"a")+COUNTIF(D102:W102,"s")</f>
        <v>0</v>
      </c>
      <c r="AB102" s="501"/>
      <c r="AC102" s="557"/>
      <c r="AD102" s="259"/>
      <c r="AE102" s="520"/>
      <c r="AF102" s="557"/>
      <c r="AG102" s="520"/>
      <c r="AH102" s="520"/>
      <c r="AI102" s="520"/>
      <c r="AJ102" s="520"/>
      <c r="AK102" s="520"/>
      <c r="AL102" s="520"/>
      <c r="AM102" s="520"/>
      <c r="AN102" s="520"/>
      <c r="AO102" s="520"/>
      <c r="AP102" s="520"/>
      <c r="AQ102" s="520"/>
      <c r="AR102" s="520"/>
      <c r="AS102" s="520"/>
      <c r="AT102" s="245"/>
      <c r="AU102" s="245"/>
      <c r="AV102" s="245"/>
      <c r="AW102" s="245"/>
      <c r="AX102" s="245"/>
      <c r="AY102" s="245"/>
      <c r="AZ102" s="245"/>
      <c r="BA102" s="245"/>
      <c r="BB102" s="245"/>
      <c r="BC102" s="245"/>
      <c r="BD102" s="245"/>
      <c r="BE102" s="245"/>
      <c r="BF102" s="245"/>
      <c r="BG102" s="245"/>
      <c r="BH102" s="245"/>
      <c r="BI102" s="245"/>
      <c r="BJ102" s="245"/>
      <c r="BK102" s="245"/>
      <c r="BL102" s="245"/>
      <c r="BM102" s="245"/>
      <c r="BN102" s="245"/>
      <c r="BO102" s="245"/>
      <c r="BP102" s="245"/>
      <c r="BQ102" s="245"/>
      <c r="BR102" s="245"/>
      <c r="BS102" s="245"/>
      <c r="BT102" s="245"/>
      <c r="BU102" s="245"/>
      <c r="BV102" s="245"/>
      <c r="BW102" s="245"/>
      <c r="BX102" s="245"/>
      <c r="BY102" s="245"/>
      <c r="BZ102" s="245"/>
      <c r="CA102" s="245"/>
      <c r="CB102" s="245"/>
      <c r="CC102" s="245"/>
      <c r="CD102" s="245"/>
      <c r="CE102" s="245"/>
      <c r="CF102" s="245"/>
      <c r="CG102" s="54"/>
      <c r="CH102" s="54"/>
      <c r="CI102" s="54"/>
      <c r="CJ102" s="54"/>
      <c r="CK102" s="54"/>
      <c r="CL102" s="54"/>
      <c r="CM102" s="54"/>
    </row>
    <row r="103" spans="1:183" s="15" customFormat="1" ht="27.95" customHeight="1" x14ac:dyDescent="0.2">
      <c r="A103" s="585"/>
      <c r="B103" s="292" t="s">
        <v>530</v>
      </c>
      <c r="C103" s="160" t="s">
        <v>531</v>
      </c>
      <c r="D103" s="732"/>
      <c r="E103" s="776"/>
      <c r="F103" s="732"/>
      <c r="G103" s="776"/>
      <c r="H103" s="732"/>
      <c r="I103" s="776"/>
      <c r="J103" s="732"/>
      <c r="K103" s="776"/>
      <c r="L103" s="732"/>
      <c r="M103" s="776"/>
      <c r="N103" s="732"/>
      <c r="O103" s="776"/>
      <c r="P103" s="732"/>
      <c r="Q103" s="776"/>
      <c r="R103" s="732"/>
      <c r="S103" s="776"/>
      <c r="T103" s="732"/>
      <c r="U103" s="776"/>
      <c r="V103" s="732"/>
      <c r="W103" s="776"/>
      <c r="X103" s="507"/>
      <c r="Y103" s="367">
        <f t="shared" si="16"/>
        <v>0</v>
      </c>
      <c r="Z103" s="422">
        <v>10</v>
      </c>
      <c r="AA103" s="365">
        <f t="shared" si="17"/>
        <v>0</v>
      </c>
      <c r="AB103" s="501"/>
      <c r="AC103" s="557"/>
      <c r="AD103" s="259"/>
      <c r="AE103" s="520"/>
      <c r="AF103" s="557"/>
      <c r="AG103" s="520"/>
      <c r="AH103" s="520"/>
      <c r="AI103" s="520"/>
      <c r="AJ103" s="520"/>
      <c r="AK103" s="520"/>
      <c r="AL103" s="520"/>
      <c r="AM103" s="520"/>
      <c r="AN103" s="520"/>
      <c r="AO103" s="520"/>
      <c r="AP103" s="520"/>
      <c r="AQ103" s="520"/>
      <c r="AR103" s="520"/>
      <c r="AS103" s="520"/>
      <c r="AT103" s="245"/>
      <c r="AU103" s="245"/>
      <c r="AV103" s="245"/>
      <c r="AW103" s="245"/>
      <c r="AX103" s="245"/>
      <c r="AY103" s="245"/>
      <c r="AZ103" s="245"/>
      <c r="BA103" s="245"/>
      <c r="BB103" s="245"/>
      <c r="BC103" s="245"/>
      <c r="BD103" s="245"/>
      <c r="BE103" s="245"/>
      <c r="BF103" s="245"/>
      <c r="BG103" s="245"/>
      <c r="BH103" s="245"/>
      <c r="BI103" s="245"/>
      <c r="BJ103" s="245"/>
      <c r="BK103" s="245"/>
      <c r="BL103" s="245"/>
      <c r="BM103" s="245"/>
      <c r="BN103" s="245"/>
      <c r="BO103" s="245"/>
      <c r="BP103" s="245"/>
      <c r="BQ103" s="245"/>
      <c r="BR103" s="245"/>
      <c r="BS103" s="245"/>
      <c r="BT103" s="245"/>
      <c r="BU103" s="245"/>
      <c r="BV103" s="245"/>
      <c r="BW103" s="245"/>
      <c r="BX103" s="245"/>
      <c r="BY103" s="245"/>
      <c r="BZ103" s="245"/>
      <c r="CA103" s="245"/>
      <c r="CB103" s="245"/>
      <c r="CC103" s="245"/>
      <c r="CD103" s="245"/>
      <c r="CE103" s="245"/>
      <c r="CF103" s="245"/>
      <c r="CG103" s="54"/>
      <c r="CH103" s="54"/>
      <c r="CI103" s="54"/>
      <c r="CJ103" s="54"/>
      <c r="CK103" s="54"/>
      <c r="CL103" s="54"/>
      <c r="CM103" s="54"/>
    </row>
    <row r="104" spans="1:183" s="15" customFormat="1" ht="45" customHeight="1" thickBot="1" x14ac:dyDescent="0.25">
      <c r="A104" s="585"/>
      <c r="B104" s="292" t="s">
        <v>532</v>
      </c>
      <c r="C104" s="160" t="s">
        <v>533</v>
      </c>
      <c r="D104" s="732"/>
      <c r="E104" s="776"/>
      <c r="F104" s="732"/>
      <c r="G104" s="776"/>
      <c r="H104" s="732"/>
      <c r="I104" s="776"/>
      <c r="J104" s="732"/>
      <c r="K104" s="776"/>
      <c r="L104" s="732"/>
      <c r="M104" s="776"/>
      <c r="N104" s="732"/>
      <c r="O104" s="776"/>
      <c r="P104" s="732"/>
      <c r="Q104" s="776"/>
      <c r="R104" s="732"/>
      <c r="S104" s="776"/>
      <c r="T104" s="732"/>
      <c r="U104" s="776"/>
      <c r="V104" s="732"/>
      <c r="W104" s="776"/>
      <c r="X104" s="507"/>
      <c r="Y104" s="367">
        <f>IF(OR(D104="s",F104="s",H104="s",J104="s",L104="s",N104="s",P104="s",R104="s",T104="s",V104="s"), 0, IF(OR(D104="a",F104="a",H104="a",J104="a",L104="a",N104="a",P104="a",R104="a",T104="a",V104="a"),Z104,0))</f>
        <v>0</v>
      </c>
      <c r="Z104" s="422">
        <v>20</v>
      </c>
      <c r="AA104" s="365">
        <f>COUNTIF(D104:W104,"a")+COUNTIF(D104:W104,"s")</f>
        <v>0</v>
      </c>
      <c r="AB104" s="501"/>
      <c r="AC104" s="557"/>
      <c r="AD104" s="259" t="s">
        <v>34</v>
      </c>
      <c r="AE104" s="520"/>
      <c r="AF104" s="557"/>
      <c r="AG104" s="520"/>
      <c r="AH104" s="520"/>
      <c r="AI104" s="520"/>
      <c r="AJ104" s="520"/>
      <c r="AK104" s="520"/>
      <c r="AL104" s="520"/>
      <c r="AM104" s="520"/>
      <c r="AN104" s="520"/>
      <c r="AO104" s="520"/>
      <c r="AP104" s="520"/>
      <c r="AQ104" s="520"/>
      <c r="AR104" s="520"/>
      <c r="AS104" s="520"/>
      <c r="AT104" s="245"/>
      <c r="AU104" s="245"/>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5"/>
      <c r="BS104" s="245"/>
      <c r="BT104" s="245"/>
      <c r="BU104" s="245"/>
      <c r="BV104" s="245"/>
      <c r="BW104" s="245"/>
      <c r="BX104" s="245"/>
      <c r="BY104" s="245"/>
      <c r="BZ104" s="245"/>
      <c r="CA104" s="245"/>
      <c r="CB104" s="245"/>
      <c r="CC104" s="245"/>
      <c r="CD104" s="245"/>
      <c r="CE104" s="245"/>
      <c r="CF104" s="245"/>
      <c r="CG104" s="54"/>
      <c r="CH104" s="54"/>
      <c r="CI104" s="54"/>
      <c r="CJ104" s="54"/>
      <c r="CK104" s="54"/>
      <c r="CL104" s="54"/>
      <c r="CM104" s="54"/>
    </row>
    <row r="105" spans="1:183" ht="21" customHeight="1" thickTop="1" thickBot="1" x14ac:dyDescent="0.25">
      <c r="A105" s="425"/>
      <c r="B105" s="10"/>
      <c r="C105" s="12"/>
      <c r="D105" s="875" t="s">
        <v>147</v>
      </c>
      <c r="E105" s="876"/>
      <c r="F105" s="876"/>
      <c r="G105" s="876"/>
      <c r="H105" s="876"/>
      <c r="I105" s="876"/>
      <c r="J105" s="876"/>
      <c r="K105" s="876"/>
      <c r="L105" s="876"/>
      <c r="M105" s="876"/>
      <c r="N105" s="876"/>
      <c r="O105" s="876"/>
      <c r="P105" s="876"/>
      <c r="Q105" s="876"/>
      <c r="R105" s="876"/>
      <c r="S105" s="876"/>
      <c r="T105" s="876"/>
      <c r="U105" s="876"/>
      <c r="V105" s="876"/>
      <c r="W105" s="876"/>
      <c r="X105" s="909"/>
      <c r="Y105" s="55">
        <f>SUM(Y94:Y104)</f>
        <v>0</v>
      </c>
      <c r="Z105" s="432">
        <f>SUM(Z94:Z99)+SUM(Z101:Z104)</f>
        <v>110</v>
      </c>
      <c r="AA105" s="53"/>
      <c r="AB105" s="53"/>
      <c r="AD105" s="251"/>
    </row>
    <row r="106" spans="1:183" ht="21" customHeight="1" thickBot="1" x14ac:dyDescent="0.25">
      <c r="A106" s="425"/>
      <c r="B106" s="9"/>
      <c r="C106" s="11"/>
      <c r="D106" s="771"/>
      <c r="E106" s="799"/>
      <c r="F106" s="943">
        <v>50</v>
      </c>
      <c r="G106" s="793"/>
      <c r="H106" s="793"/>
      <c r="I106" s="793"/>
      <c r="J106" s="793"/>
      <c r="K106" s="793"/>
      <c r="L106" s="793"/>
      <c r="M106" s="793"/>
      <c r="N106" s="793"/>
      <c r="O106" s="793"/>
      <c r="P106" s="793"/>
      <c r="Q106" s="793"/>
      <c r="R106" s="793"/>
      <c r="S106" s="793"/>
      <c r="T106" s="793"/>
      <c r="U106" s="793"/>
      <c r="V106" s="793"/>
      <c r="W106" s="793"/>
      <c r="X106" s="793"/>
      <c r="Y106" s="793"/>
      <c r="Z106" s="794"/>
      <c r="AA106" s="53"/>
      <c r="AB106" s="53"/>
      <c r="AD106" s="251"/>
    </row>
    <row r="107" spans="1:183" ht="30" customHeight="1" thickBot="1" x14ac:dyDescent="0.25">
      <c r="A107" s="425"/>
      <c r="B107" s="317" t="s">
        <v>536</v>
      </c>
      <c r="C107" s="172" t="s">
        <v>535</v>
      </c>
      <c r="D107" s="38"/>
      <c r="E107" s="39"/>
      <c r="F107" s="38"/>
      <c r="G107" s="39"/>
      <c r="H107" s="38"/>
      <c r="I107" s="40"/>
      <c r="J107" s="28" t="s">
        <v>432</v>
      </c>
      <c r="K107" s="39"/>
      <c r="L107" s="38"/>
      <c r="M107" s="40"/>
      <c r="N107" s="27" t="s">
        <v>432</v>
      </c>
      <c r="O107" s="39"/>
      <c r="P107" s="38"/>
      <c r="Q107" s="40"/>
      <c r="R107" s="41"/>
      <c r="S107" s="39"/>
      <c r="T107" s="38"/>
      <c r="U107" s="40"/>
      <c r="V107" s="41"/>
      <c r="W107" s="40"/>
      <c r="X107" s="42"/>
      <c r="Y107" s="36"/>
      <c r="Z107" s="32"/>
      <c r="AA107" s="53"/>
      <c r="AD107" s="251"/>
    </row>
    <row r="108" spans="1:183" s="15" customFormat="1" ht="45" customHeight="1" thickBot="1" x14ac:dyDescent="0.25">
      <c r="A108" s="473"/>
      <c r="B108" s="529"/>
      <c r="C108" s="528" t="s">
        <v>534</v>
      </c>
      <c r="D108" s="903"/>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5"/>
      <c r="AA108" s="385"/>
      <c r="AB108" s="57"/>
      <c r="AC108" s="557"/>
      <c r="AD108" s="502"/>
      <c r="AE108" s="520"/>
      <c r="AF108" s="557"/>
      <c r="AG108" s="520"/>
      <c r="AH108" s="520"/>
      <c r="AI108" s="520"/>
      <c r="AJ108" s="520"/>
      <c r="AK108" s="520"/>
      <c r="AL108" s="520"/>
      <c r="AM108" s="520"/>
      <c r="AN108" s="520"/>
      <c r="AO108" s="520"/>
      <c r="AP108" s="520"/>
      <c r="AQ108" s="520"/>
      <c r="AR108" s="520"/>
      <c r="AS108" s="520"/>
      <c r="AT108" s="520"/>
      <c r="AU108" s="520"/>
      <c r="AV108" s="520"/>
      <c r="AW108" s="520"/>
      <c r="AX108" s="520"/>
      <c r="AY108" s="520"/>
      <c r="AZ108" s="520"/>
      <c r="BA108" s="520"/>
      <c r="BB108" s="520"/>
      <c r="BC108" s="520"/>
      <c r="BD108" s="520"/>
      <c r="BE108" s="520"/>
      <c r="BF108" s="520"/>
      <c r="BG108" s="520"/>
      <c r="BH108" s="520"/>
      <c r="BI108" s="520"/>
      <c r="BJ108" s="520"/>
      <c r="BK108" s="520"/>
      <c r="BL108" s="520"/>
      <c r="BM108" s="520"/>
      <c r="BN108" s="520"/>
      <c r="BO108" s="520"/>
      <c r="BP108" s="520"/>
      <c r="BQ108" s="520"/>
      <c r="BR108" s="520"/>
      <c r="BS108" s="520"/>
      <c r="BT108" s="520"/>
      <c r="BU108" s="520"/>
      <c r="BV108" s="520"/>
      <c r="BW108" s="520"/>
      <c r="BX108" s="520"/>
      <c r="BY108" s="520"/>
      <c r="BZ108" s="520"/>
      <c r="CA108" s="520"/>
      <c r="CB108" s="520"/>
      <c r="CC108" s="520"/>
      <c r="CD108" s="520"/>
      <c r="CE108" s="520"/>
      <c r="CF108" s="520"/>
      <c r="CG108" s="57"/>
      <c r="CH108" s="57"/>
      <c r="CI108" s="57"/>
      <c r="CJ108" s="57"/>
      <c r="CK108" s="57"/>
      <c r="CL108" s="57"/>
      <c r="CM108" s="57"/>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c r="FL108" s="84"/>
      <c r="FM108" s="84"/>
      <c r="FN108" s="84"/>
      <c r="FO108" s="84"/>
      <c r="FP108" s="84"/>
      <c r="FQ108" s="84"/>
      <c r="FR108" s="84"/>
      <c r="FS108" s="84"/>
      <c r="FT108" s="84"/>
      <c r="FU108" s="84"/>
      <c r="FV108" s="84"/>
      <c r="FW108" s="84"/>
      <c r="FX108" s="84"/>
      <c r="FY108" s="84"/>
      <c r="FZ108" s="84"/>
      <c r="GA108" s="84"/>
    </row>
    <row r="109" spans="1:183" s="15" customFormat="1" ht="45" customHeight="1" x14ac:dyDescent="0.2">
      <c r="A109" s="585"/>
      <c r="B109" s="290" t="s">
        <v>537</v>
      </c>
      <c r="C109" s="160" t="s">
        <v>539</v>
      </c>
      <c r="D109" s="732"/>
      <c r="E109" s="776"/>
      <c r="F109" s="732"/>
      <c r="G109" s="776"/>
      <c r="H109" s="732"/>
      <c r="I109" s="776"/>
      <c r="J109" s="732"/>
      <c r="K109" s="776"/>
      <c r="L109" s="732"/>
      <c r="M109" s="776"/>
      <c r="N109" s="732"/>
      <c r="O109" s="776"/>
      <c r="P109" s="732"/>
      <c r="Q109" s="776"/>
      <c r="R109" s="732"/>
      <c r="S109" s="776"/>
      <c r="T109" s="732"/>
      <c r="U109" s="776"/>
      <c r="V109" s="732"/>
      <c r="W109" s="776"/>
      <c r="X109" s="489" t="s">
        <v>566</v>
      </c>
      <c r="Y109" s="367">
        <f t="shared" ref="Y109:Y110" si="18">IF(OR(D109="s",F109="s",H109="s",J109="s",L109="s",N109="s",P109="s",R109="s",T109="s",V109="s"), 0, IF(OR(D109="a",F109="a",H109="a",J109="a",L109="a",N109="a",P109="a",R109="a",T109="a",V109="a"),Z109,0))</f>
        <v>0</v>
      </c>
      <c r="Z109" s="422">
        <f>IF(X109="na", 0, 20)</f>
        <v>0</v>
      </c>
      <c r="AA109" s="228">
        <f>COUNTIF(D109:W109,"a")+COUNTIF(D109:W109,"s")+COUNTIF(X109:X109,"na")</f>
        <v>1</v>
      </c>
      <c r="AB109" s="501"/>
      <c r="AC109" s="557"/>
      <c r="AD109" s="259"/>
      <c r="AE109" s="520"/>
      <c r="AF109" s="557"/>
      <c r="AG109" s="520"/>
      <c r="AH109" s="520"/>
      <c r="AI109" s="520"/>
      <c r="AJ109" s="520"/>
      <c r="AK109" s="520"/>
      <c r="AL109" s="520"/>
      <c r="AM109" s="520"/>
      <c r="AN109" s="520"/>
      <c r="AO109" s="520"/>
      <c r="AP109" s="520"/>
      <c r="AQ109" s="520"/>
      <c r="AR109" s="520"/>
      <c r="AS109" s="520"/>
      <c r="AT109" s="520"/>
      <c r="AU109" s="520"/>
      <c r="AV109" s="520"/>
      <c r="AW109" s="520"/>
      <c r="AX109" s="520"/>
      <c r="AY109" s="520"/>
      <c r="AZ109" s="520"/>
      <c r="BA109" s="520"/>
      <c r="BB109" s="520"/>
      <c r="BC109" s="520"/>
      <c r="BD109" s="520"/>
      <c r="BE109" s="520"/>
      <c r="BF109" s="520"/>
      <c r="BG109" s="520"/>
      <c r="BH109" s="520"/>
      <c r="BI109" s="520"/>
      <c r="BJ109" s="520"/>
      <c r="BK109" s="520"/>
      <c r="BL109" s="520"/>
      <c r="BM109" s="520"/>
      <c r="BN109" s="520"/>
      <c r="BO109" s="520"/>
      <c r="BP109" s="520"/>
      <c r="BQ109" s="520"/>
      <c r="BR109" s="520"/>
      <c r="BS109" s="520"/>
      <c r="BT109" s="520"/>
      <c r="BU109" s="520"/>
      <c r="BV109" s="520"/>
      <c r="BW109" s="520"/>
      <c r="BX109" s="520"/>
      <c r="BY109" s="520"/>
      <c r="BZ109" s="520"/>
      <c r="CA109" s="520"/>
      <c r="CB109" s="520"/>
      <c r="CC109" s="520"/>
      <c r="CD109" s="520"/>
      <c r="CE109" s="520"/>
      <c r="CF109" s="520"/>
      <c r="CG109" s="57"/>
      <c r="CH109" s="57"/>
      <c r="CI109" s="57"/>
      <c r="CJ109" s="57"/>
      <c r="CK109" s="57"/>
      <c r="CL109" s="57"/>
      <c r="CM109" s="57"/>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c r="FV109" s="84"/>
      <c r="FW109" s="84"/>
      <c r="FX109" s="84"/>
      <c r="FY109" s="84"/>
      <c r="FZ109" s="84"/>
      <c r="GA109" s="84"/>
    </row>
    <row r="110" spans="1:183" s="15" customFormat="1" ht="27.95" customHeight="1" thickBot="1" x14ac:dyDescent="0.25">
      <c r="A110" s="585"/>
      <c r="B110" s="292" t="s">
        <v>538</v>
      </c>
      <c r="C110" s="160" t="s">
        <v>540</v>
      </c>
      <c r="D110" s="732"/>
      <c r="E110" s="776"/>
      <c r="F110" s="732"/>
      <c r="G110" s="776"/>
      <c r="H110" s="732"/>
      <c r="I110" s="776"/>
      <c r="J110" s="732"/>
      <c r="K110" s="776"/>
      <c r="L110" s="732"/>
      <c r="M110" s="776"/>
      <c r="N110" s="732"/>
      <c r="O110" s="776"/>
      <c r="P110" s="732"/>
      <c r="Q110" s="776"/>
      <c r="R110" s="732"/>
      <c r="S110" s="776"/>
      <c r="T110" s="732"/>
      <c r="U110" s="776"/>
      <c r="V110" s="732"/>
      <c r="W110" s="776"/>
      <c r="X110" s="489" t="s">
        <v>566</v>
      </c>
      <c r="Y110" s="127">
        <f t="shared" si="18"/>
        <v>0</v>
      </c>
      <c r="Z110" s="422">
        <f>IF(X110="na",0,10)</f>
        <v>0</v>
      </c>
      <c r="AA110" s="228">
        <f>COUNTIF(D110:W110,"a")+COUNTIF(D110:W110,"s")+COUNTIF(X110:X110,"na")</f>
        <v>1</v>
      </c>
      <c r="AB110" s="501"/>
      <c r="AC110" s="557"/>
      <c r="AD110" s="259" t="s">
        <v>34</v>
      </c>
      <c r="AE110" s="520"/>
      <c r="AF110" s="557"/>
      <c r="AG110" s="520"/>
      <c r="AH110" s="520"/>
      <c r="AI110" s="520"/>
      <c r="AJ110" s="520"/>
      <c r="AK110" s="520"/>
      <c r="AL110" s="520"/>
      <c r="AM110" s="520"/>
      <c r="AN110" s="520"/>
      <c r="AO110" s="520"/>
      <c r="AP110" s="520"/>
      <c r="AQ110" s="520"/>
      <c r="AR110" s="520"/>
      <c r="AS110" s="520"/>
      <c r="AT110" s="520"/>
      <c r="AU110" s="520"/>
      <c r="AV110" s="520"/>
      <c r="AW110" s="520"/>
      <c r="AX110" s="520"/>
      <c r="AY110" s="520"/>
      <c r="AZ110" s="520"/>
      <c r="BA110" s="520"/>
      <c r="BB110" s="520"/>
      <c r="BC110" s="520"/>
      <c r="BD110" s="520"/>
      <c r="BE110" s="520"/>
      <c r="BF110" s="520"/>
      <c r="BG110" s="520"/>
      <c r="BH110" s="520"/>
      <c r="BI110" s="520"/>
      <c r="BJ110" s="520"/>
      <c r="BK110" s="520"/>
      <c r="BL110" s="520"/>
      <c r="BM110" s="520"/>
      <c r="BN110" s="520"/>
      <c r="BO110" s="520"/>
      <c r="BP110" s="520"/>
      <c r="BQ110" s="520"/>
      <c r="BR110" s="520"/>
      <c r="BS110" s="520"/>
      <c r="BT110" s="520"/>
      <c r="BU110" s="520"/>
      <c r="BV110" s="520"/>
      <c r="BW110" s="520"/>
      <c r="BX110" s="520"/>
      <c r="BY110" s="520"/>
      <c r="BZ110" s="520"/>
      <c r="CA110" s="520"/>
      <c r="CB110" s="520"/>
      <c r="CC110" s="520"/>
      <c r="CD110" s="520"/>
      <c r="CE110" s="520"/>
      <c r="CF110" s="520"/>
      <c r="CG110" s="57"/>
      <c r="CH110" s="57"/>
      <c r="CI110" s="57"/>
      <c r="CJ110" s="57"/>
      <c r="CK110" s="57"/>
      <c r="CL110" s="57"/>
      <c r="CM110" s="57"/>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c r="FL110" s="84"/>
      <c r="FM110" s="84"/>
      <c r="FN110" s="84"/>
      <c r="FO110" s="84"/>
      <c r="FP110" s="84"/>
      <c r="FQ110" s="84"/>
      <c r="FR110" s="84"/>
      <c r="FS110" s="84"/>
      <c r="FT110" s="84"/>
      <c r="FU110" s="84"/>
      <c r="FV110" s="84"/>
      <c r="FW110" s="84"/>
      <c r="FX110" s="84"/>
      <c r="FY110" s="84"/>
      <c r="FZ110" s="84"/>
      <c r="GA110" s="84"/>
    </row>
    <row r="111" spans="1:183" ht="21" customHeight="1" thickTop="1" thickBot="1" x14ac:dyDescent="0.25">
      <c r="A111" s="425"/>
      <c r="B111" s="10"/>
      <c r="C111" s="12"/>
      <c r="D111" s="875" t="s">
        <v>147</v>
      </c>
      <c r="E111" s="876"/>
      <c r="F111" s="876"/>
      <c r="G111" s="876"/>
      <c r="H111" s="876"/>
      <c r="I111" s="876"/>
      <c r="J111" s="876"/>
      <c r="K111" s="876"/>
      <c r="L111" s="876"/>
      <c r="M111" s="876"/>
      <c r="N111" s="876"/>
      <c r="O111" s="876"/>
      <c r="P111" s="876"/>
      <c r="Q111" s="876"/>
      <c r="R111" s="876"/>
      <c r="S111" s="876"/>
      <c r="T111" s="876"/>
      <c r="U111" s="876"/>
      <c r="V111" s="876"/>
      <c r="W111" s="876"/>
      <c r="X111" s="909"/>
      <c r="Y111" s="55">
        <f>SUM(Y109:Y110)</f>
        <v>0</v>
      </c>
      <c r="Z111" s="432">
        <f>SUM(Z109:Z110)</f>
        <v>0</v>
      </c>
      <c r="AA111" s="53"/>
      <c r="AB111" s="53"/>
      <c r="AD111" s="251"/>
    </row>
    <row r="112" spans="1:183" ht="21" customHeight="1" thickBot="1" x14ac:dyDescent="0.25">
      <c r="A112" s="459"/>
      <c r="B112" s="331"/>
      <c r="C112" s="538"/>
      <c r="D112" s="771"/>
      <c r="E112" s="799"/>
      <c r="F112" s="923">
        <f>IF(X109="na",0,10)</f>
        <v>0</v>
      </c>
      <c r="G112" s="924"/>
      <c r="H112" s="924"/>
      <c r="I112" s="924"/>
      <c r="J112" s="924"/>
      <c r="K112" s="924"/>
      <c r="L112" s="924"/>
      <c r="M112" s="924"/>
      <c r="N112" s="924"/>
      <c r="O112" s="924"/>
      <c r="P112" s="924"/>
      <c r="Q112" s="924"/>
      <c r="R112" s="924"/>
      <c r="S112" s="924"/>
      <c r="T112" s="924"/>
      <c r="U112" s="924"/>
      <c r="V112" s="924"/>
      <c r="W112" s="924"/>
      <c r="X112" s="924"/>
      <c r="Y112" s="924"/>
      <c r="Z112" s="925"/>
      <c r="AA112" s="53"/>
      <c r="AB112" s="53"/>
      <c r="AD112" s="251"/>
    </row>
    <row r="113" spans="1:95" s="15" customFormat="1" ht="30" customHeight="1" thickBot="1" x14ac:dyDescent="0.25">
      <c r="A113" s="411"/>
      <c r="B113" s="349" t="s">
        <v>318</v>
      </c>
      <c r="C113" s="350" t="s">
        <v>149</v>
      </c>
      <c r="D113" s="269"/>
      <c r="E113" s="270"/>
      <c r="F113" s="269" t="s">
        <v>432</v>
      </c>
      <c r="G113" s="270"/>
      <c r="H113" s="269"/>
      <c r="I113" s="270"/>
      <c r="J113" s="269" t="s">
        <v>432</v>
      </c>
      <c r="K113" s="270"/>
      <c r="L113" s="269"/>
      <c r="M113" s="270"/>
      <c r="N113" s="269" t="s">
        <v>432</v>
      </c>
      <c r="O113" s="270"/>
      <c r="P113" s="269"/>
      <c r="Q113" s="270"/>
      <c r="R113" s="269"/>
      <c r="S113" s="270"/>
      <c r="T113" s="269"/>
      <c r="U113" s="270"/>
      <c r="V113" s="269"/>
      <c r="W113" s="270"/>
      <c r="X113" s="45"/>
      <c r="Y113" s="45"/>
      <c r="Z113" s="444"/>
      <c r="AA113" s="229"/>
      <c r="AB113" s="57"/>
      <c r="AC113" s="557"/>
      <c r="AD113" s="259"/>
      <c r="AE113" s="241"/>
      <c r="AF113" s="557"/>
      <c r="AG113" s="241"/>
      <c r="AH113" s="241"/>
      <c r="AI113" s="241"/>
      <c r="AJ113" s="241"/>
      <c r="AK113" s="241"/>
      <c r="AL113" s="241"/>
      <c r="AM113" s="241"/>
      <c r="AN113" s="241"/>
      <c r="AO113" s="241"/>
      <c r="AP113" s="241"/>
      <c r="AQ113" s="241"/>
      <c r="AR113" s="241"/>
      <c r="AS113" s="245"/>
      <c r="AT113" s="245"/>
      <c r="AU113" s="245"/>
      <c r="AV113" s="245"/>
      <c r="AW113" s="245"/>
      <c r="AX113" s="245"/>
      <c r="AY113" s="245"/>
      <c r="AZ113" s="245"/>
      <c r="BA113" s="245"/>
      <c r="BB113" s="245"/>
      <c r="BC113" s="245"/>
      <c r="BD113" s="245"/>
      <c r="BE113" s="245"/>
      <c r="BF113" s="245"/>
      <c r="BG113" s="245"/>
      <c r="BH113" s="245"/>
      <c r="BI113" s="245"/>
      <c r="BJ113" s="245"/>
      <c r="BK113" s="245"/>
      <c r="BL113" s="245"/>
      <c r="BM113" s="245"/>
      <c r="BN113" s="245"/>
      <c r="BO113" s="245"/>
      <c r="BP113" s="245"/>
      <c r="BQ113" s="245"/>
      <c r="BR113" s="245"/>
      <c r="BS113" s="245"/>
      <c r="BT113" s="245"/>
      <c r="BU113" s="245"/>
      <c r="BV113" s="245"/>
      <c r="BW113" s="245"/>
      <c r="BX113" s="245"/>
      <c r="BY113" s="245"/>
      <c r="BZ113" s="245"/>
      <c r="CA113" s="245"/>
      <c r="CB113" s="245"/>
      <c r="CC113" s="245"/>
      <c r="CD113" s="245"/>
      <c r="CE113" s="54"/>
      <c r="CF113" s="54"/>
      <c r="CG113" s="54"/>
      <c r="CH113" s="54"/>
      <c r="CI113" s="54"/>
      <c r="CJ113" s="54"/>
      <c r="CK113" s="54"/>
      <c r="CL113" s="54"/>
      <c r="CM113" s="54"/>
      <c r="CN113" s="54"/>
      <c r="CO113" s="54"/>
      <c r="CP113" s="54"/>
      <c r="CQ113" s="54"/>
    </row>
    <row r="114" spans="1:95" s="15" customFormat="1" ht="45" customHeight="1" x14ac:dyDescent="0.2">
      <c r="A114" s="585"/>
      <c r="B114" s="318" t="s">
        <v>150</v>
      </c>
      <c r="C114" s="223" t="s">
        <v>541</v>
      </c>
      <c r="D114" s="777"/>
      <c r="E114" s="778"/>
      <c r="F114" s="777"/>
      <c r="G114" s="778"/>
      <c r="H114" s="777"/>
      <c r="I114" s="778"/>
      <c r="J114" s="777"/>
      <c r="K114" s="778"/>
      <c r="L114" s="777"/>
      <c r="M114" s="778"/>
      <c r="N114" s="777"/>
      <c r="O114" s="778"/>
      <c r="P114" s="777"/>
      <c r="Q114" s="778"/>
      <c r="R114" s="777"/>
      <c r="S114" s="778"/>
      <c r="T114" s="777"/>
      <c r="U114" s="778"/>
      <c r="V114" s="777"/>
      <c r="W114" s="778"/>
      <c r="X114" s="507"/>
      <c r="Y114" s="126">
        <f>IF(OR(D114="s",F114="s",H114="s",J114="s",L114="s",N114="s",P114="s",R114="s",T114="s",V114="s"), 0, IF(OR(D114="a",F114="a",H114="a",J114="a",L114="a",N114="a",P114="a",R114="a",T114="a",V114="a"),Z114,0))</f>
        <v>0</v>
      </c>
      <c r="Z114" s="420">
        <v>10</v>
      </c>
      <c r="AA114" s="228">
        <f>COUNTIF(D114:W114,"a")+COUNTIF(D114:W114,"s")</f>
        <v>0</v>
      </c>
      <c r="AB114" s="501"/>
      <c r="AC114" s="557"/>
      <c r="AD114" s="259" t="s">
        <v>34</v>
      </c>
      <c r="AE114" s="513"/>
      <c r="AF114" s="557"/>
      <c r="AG114" s="520"/>
      <c r="AH114" s="520"/>
      <c r="AI114" s="520"/>
      <c r="AJ114" s="520"/>
      <c r="AK114" s="520"/>
      <c r="AL114" s="520"/>
      <c r="AM114" s="520"/>
      <c r="AN114" s="520"/>
      <c r="AO114" s="520"/>
      <c r="AP114" s="520"/>
      <c r="AQ114" s="520"/>
      <c r="AR114" s="520"/>
      <c r="AS114" s="245"/>
      <c r="AT114" s="245"/>
      <c r="AU114" s="245"/>
      <c r="AV114" s="245"/>
      <c r="AW114" s="245"/>
      <c r="AX114" s="245"/>
      <c r="AY114" s="245"/>
      <c r="AZ114" s="245"/>
      <c r="BA114" s="245"/>
      <c r="BB114" s="245"/>
      <c r="BC114" s="245"/>
      <c r="BD114" s="245"/>
      <c r="BE114" s="245"/>
      <c r="BF114" s="245"/>
      <c r="BG114" s="245"/>
      <c r="BH114" s="245"/>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245"/>
      <c r="CD114" s="245"/>
      <c r="CE114" s="245"/>
      <c r="CF114" s="245"/>
      <c r="CG114" s="54"/>
      <c r="CH114" s="54"/>
      <c r="CI114" s="54"/>
      <c r="CJ114" s="54"/>
      <c r="CK114" s="54"/>
      <c r="CL114" s="54"/>
      <c r="CM114" s="54"/>
      <c r="CN114" s="54"/>
      <c r="CO114" s="54"/>
      <c r="CP114" s="54"/>
      <c r="CQ114" s="54"/>
    </row>
    <row r="115" spans="1:95" s="15" customFormat="1" ht="45" customHeight="1" thickBot="1" x14ac:dyDescent="0.25">
      <c r="A115" s="585"/>
      <c r="B115" s="318" t="s">
        <v>151</v>
      </c>
      <c r="C115" s="223" t="s">
        <v>542</v>
      </c>
      <c r="D115" s="732"/>
      <c r="E115" s="776"/>
      <c r="F115" s="732"/>
      <c r="G115" s="776"/>
      <c r="H115" s="732"/>
      <c r="I115" s="776"/>
      <c r="J115" s="732"/>
      <c r="K115" s="776"/>
      <c r="L115" s="732"/>
      <c r="M115" s="776"/>
      <c r="N115" s="732"/>
      <c r="O115" s="776"/>
      <c r="P115" s="732"/>
      <c r="Q115" s="776"/>
      <c r="R115" s="732"/>
      <c r="S115" s="776"/>
      <c r="T115" s="732"/>
      <c r="U115" s="776"/>
      <c r="V115" s="732"/>
      <c r="W115" s="776"/>
      <c r="X115" s="489"/>
      <c r="Y115" s="127">
        <f>IF(OR(D115="s",F115="s",H115="s",J115="s",L115="s",N115="s",P115="s",R115="s",T115="s",V115="s"), 0, IF(OR(D115="a",F115="a",H115="a",J115="a",L115="a",N115="a",P115="a",R115="a",T115="a",V115="a"),Z115,0))</f>
        <v>0</v>
      </c>
      <c r="Z115" s="421">
        <f>IF(X115="na",0,10)</f>
        <v>10</v>
      </c>
      <c r="AA115" s="228">
        <f>COUNTIF(D115:W115,"a")+COUNTIF(D115:W115,"s")+COUNTIF(X115,"na")</f>
        <v>0</v>
      </c>
      <c r="AB115" s="501"/>
      <c r="AC115" s="557"/>
      <c r="AD115" s="259" t="s">
        <v>34</v>
      </c>
      <c r="AE115" s="513"/>
      <c r="AF115" s="557"/>
      <c r="AG115" s="520"/>
      <c r="AH115" s="520"/>
      <c r="AI115" s="520"/>
      <c r="AJ115" s="520"/>
      <c r="AK115" s="520"/>
      <c r="AL115" s="520"/>
      <c r="AM115" s="520"/>
      <c r="AN115" s="520"/>
      <c r="AO115" s="520"/>
      <c r="AP115" s="520"/>
      <c r="AQ115" s="520"/>
      <c r="AR115" s="520"/>
      <c r="AS115" s="245"/>
      <c r="AT115" s="245"/>
      <c r="AU115" s="245"/>
      <c r="AV115" s="245"/>
      <c r="AW115" s="245"/>
      <c r="AX115" s="245"/>
      <c r="AY115" s="245"/>
      <c r="AZ115" s="245"/>
      <c r="BA115" s="245"/>
      <c r="BB115" s="245"/>
      <c r="BC115" s="245"/>
      <c r="BD115" s="245"/>
      <c r="BE115" s="245"/>
      <c r="BF115" s="245"/>
      <c r="BG115" s="245"/>
      <c r="BH115" s="245"/>
      <c r="BI115" s="245"/>
      <c r="BJ115" s="245"/>
      <c r="BK115" s="245"/>
      <c r="BL115" s="245"/>
      <c r="BM115" s="245"/>
      <c r="BN115" s="245"/>
      <c r="BO115" s="245"/>
      <c r="BP115" s="245"/>
      <c r="BQ115" s="245"/>
      <c r="BR115" s="245"/>
      <c r="BS115" s="245"/>
      <c r="BT115" s="245"/>
      <c r="BU115" s="245"/>
      <c r="BV115" s="245"/>
      <c r="BW115" s="245"/>
      <c r="BX115" s="245"/>
      <c r="BY115" s="245"/>
      <c r="BZ115" s="245"/>
      <c r="CA115" s="245"/>
      <c r="CB115" s="245"/>
      <c r="CC115" s="245"/>
      <c r="CD115" s="245"/>
      <c r="CE115" s="245"/>
      <c r="CF115" s="245"/>
      <c r="CG115" s="54"/>
      <c r="CH115" s="54"/>
      <c r="CI115" s="54"/>
      <c r="CJ115" s="54"/>
      <c r="CK115" s="54"/>
      <c r="CL115" s="54"/>
      <c r="CM115" s="54"/>
      <c r="CN115" s="54"/>
      <c r="CO115" s="54"/>
      <c r="CP115" s="54"/>
      <c r="CQ115" s="54"/>
    </row>
    <row r="116" spans="1:95" s="15" customFormat="1" ht="21" customHeight="1" thickTop="1" thickBot="1" x14ac:dyDescent="0.25">
      <c r="A116" s="585"/>
      <c r="B116" s="71"/>
      <c r="C116" s="160"/>
      <c r="D116" s="768" t="s">
        <v>147</v>
      </c>
      <c r="E116" s="769"/>
      <c r="F116" s="769"/>
      <c r="G116" s="769"/>
      <c r="H116" s="769"/>
      <c r="I116" s="769"/>
      <c r="J116" s="769"/>
      <c r="K116" s="769"/>
      <c r="L116" s="769"/>
      <c r="M116" s="769"/>
      <c r="N116" s="769"/>
      <c r="O116" s="769"/>
      <c r="P116" s="769"/>
      <c r="Q116" s="769"/>
      <c r="R116" s="769"/>
      <c r="S116" s="769"/>
      <c r="T116" s="769"/>
      <c r="U116" s="769"/>
      <c r="V116" s="769"/>
      <c r="W116" s="769"/>
      <c r="X116" s="800"/>
      <c r="Y116" s="55">
        <f>SUM(Y114:Y115)</f>
        <v>0</v>
      </c>
      <c r="Z116" s="423">
        <f>SUM(Z114:Z115)</f>
        <v>20</v>
      </c>
      <c r="AA116" s="229"/>
      <c r="AB116" s="57"/>
      <c r="AC116" s="557"/>
      <c r="AD116" s="259"/>
      <c r="AE116" s="241"/>
      <c r="AF116" s="557"/>
      <c r="AG116" s="241"/>
      <c r="AH116" s="241"/>
      <c r="AI116" s="241"/>
      <c r="AJ116" s="241"/>
      <c r="AK116" s="241"/>
      <c r="AL116" s="241"/>
      <c r="AM116" s="241"/>
      <c r="AN116" s="241"/>
      <c r="AO116" s="241"/>
      <c r="AP116" s="241"/>
      <c r="AQ116" s="241"/>
      <c r="AR116" s="241"/>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c r="CA116" s="245"/>
      <c r="CB116" s="245"/>
      <c r="CC116" s="245"/>
      <c r="CD116" s="245"/>
      <c r="CE116" s="54"/>
      <c r="CF116" s="54"/>
      <c r="CG116" s="54"/>
      <c r="CH116" s="54"/>
      <c r="CI116" s="54"/>
      <c r="CJ116" s="54"/>
      <c r="CK116" s="54"/>
      <c r="CL116" s="54"/>
      <c r="CM116" s="54"/>
      <c r="CN116" s="54"/>
      <c r="CO116" s="54"/>
      <c r="CP116" s="54"/>
      <c r="CQ116" s="54"/>
    </row>
    <row r="117" spans="1:95" s="15" customFormat="1" ht="21" customHeight="1" thickBot="1" x14ac:dyDescent="0.25">
      <c r="A117" s="585"/>
      <c r="B117" s="185"/>
      <c r="C117" s="186"/>
      <c r="D117" s="771"/>
      <c r="E117" s="799"/>
      <c r="F117" s="893">
        <f>IF(X115="na",10,20)</f>
        <v>20</v>
      </c>
      <c r="G117" s="894"/>
      <c r="H117" s="894"/>
      <c r="I117" s="894"/>
      <c r="J117" s="894"/>
      <c r="K117" s="894"/>
      <c r="L117" s="894"/>
      <c r="M117" s="894"/>
      <c r="N117" s="894"/>
      <c r="O117" s="894"/>
      <c r="P117" s="894"/>
      <c r="Q117" s="894"/>
      <c r="R117" s="894"/>
      <c r="S117" s="894"/>
      <c r="T117" s="894"/>
      <c r="U117" s="894"/>
      <c r="V117" s="894"/>
      <c r="W117" s="894"/>
      <c r="X117" s="894"/>
      <c r="Y117" s="894"/>
      <c r="Z117" s="895"/>
      <c r="AA117" s="229"/>
      <c r="AB117" s="57"/>
      <c r="AC117" s="557"/>
      <c r="AD117" s="259"/>
      <c r="AE117" s="241"/>
      <c r="AF117" s="557"/>
      <c r="AG117" s="241"/>
      <c r="AH117" s="241"/>
      <c r="AI117" s="241"/>
      <c r="AJ117" s="241"/>
      <c r="AK117" s="241"/>
      <c r="AL117" s="241"/>
      <c r="AM117" s="241"/>
      <c r="AN117" s="241"/>
      <c r="AO117" s="241"/>
      <c r="AP117" s="241"/>
      <c r="AQ117" s="241"/>
      <c r="AR117" s="241"/>
      <c r="AS117" s="245"/>
      <c r="AT117" s="245"/>
      <c r="AU117" s="245"/>
      <c r="AV117" s="245"/>
      <c r="AW117" s="245"/>
      <c r="AX117" s="245"/>
      <c r="AY117" s="245"/>
      <c r="AZ117" s="245"/>
      <c r="BA117" s="245"/>
      <c r="BB117" s="245"/>
      <c r="BC117" s="245"/>
      <c r="BD117" s="245"/>
      <c r="BE117" s="245"/>
      <c r="BF117" s="245"/>
      <c r="BG117" s="245"/>
      <c r="BH117" s="245"/>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245"/>
      <c r="CD117" s="245"/>
      <c r="CE117" s="54"/>
      <c r="CF117" s="54"/>
      <c r="CG117" s="54"/>
      <c r="CH117" s="54"/>
      <c r="CI117" s="54"/>
      <c r="CJ117" s="54"/>
      <c r="CK117" s="54"/>
      <c r="CL117" s="54"/>
      <c r="CM117" s="54"/>
      <c r="CN117" s="54"/>
      <c r="CO117" s="54"/>
      <c r="CP117" s="54"/>
      <c r="CQ117" s="54"/>
    </row>
    <row r="118" spans="1:95" ht="30" customHeight="1" thickBot="1" x14ac:dyDescent="0.25">
      <c r="A118" s="425"/>
      <c r="B118" s="317">
        <v>2300</v>
      </c>
      <c r="C118" s="173" t="s">
        <v>31</v>
      </c>
      <c r="D118" s="41"/>
      <c r="E118" s="39"/>
      <c r="F118" s="38"/>
      <c r="G118" s="39"/>
      <c r="H118" s="38"/>
      <c r="I118" s="40"/>
      <c r="J118" s="28" t="s">
        <v>432</v>
      </c>
      <c r="K118" s="39"/>
      <c r="L118" s="38"/>
      <c r="M118" s="40"/>
      <c r="N118" s="41"/>
      <c r="O118" s="39"/>
      <c r="P118" s="38"/>
      <c r="Q118" s="40"/>
      <c r="R118" s="41"/>
      <c r="S118" s="39"/>
      <c r="T118" s="38"/>
      <c r="U118" s="40"/>
      <c r="V118" s="41"/>
      <c r="W118" s="40"/>
      <c r="X118" s="42"/>
      <c r="Y118" s="36"/>
      <c r="Z118" s="32"/>
      <c r="AA118" s="53"/>
      <c r="AD118" s="251"/>
    </row>
    <row r="119" spans="1:95" ht="45" customHeight="1" thickBot="1" x14ac:dyDescent="0.25">
      <c r="A119" s="425"/>
      <c r="B119" s="329" t="s">
        <v>188</v>
      </c>
      <c r="C119" s="152" t="s">
        <v>577</v>
      </c>
      <c r="D119" s="884"/>
      <c r="E119" s="885"/>
      <c r="F119" s="884"/>
      <c r="G119" s="885"/>
      <c r="H119" s="884"/>
      <c r="I119" s="885"/>
      <c r="J119" s="884"/>
      <c r="K119" s="885"/>
      <c r="L119" s="884"/>
      <c r="M119" s="885"/>
      <c r="N119" s="884"/>
      <c r="O119" s="885"/>
      <c r="P119" s="884"/>
      <c r="Q119" s="885"/>
      <c r="R119" s="884"/>
      <c r="S119" s="885"/>
      <c r="T119" s="884"/>
      <c r="U119" s="885"/>
      <c r="V119" s="884"/>
      <c r="W119" s="885"/>
      <c r="X119" s="217"/>
      <c r="Y119" s="123">
        <f>IF(OR(D119="s",F119="s",H119="s",J119="s",L119="s",N119="s",P119="s",R119="s",T119="s",V119="s"), 0, IF(OR(D119="a",F119="a",H119="a",J119="a",L119="a",N119="a",P119="a",R119="a",T119="a",V119="a"),Z119,0))</f>
        <v>0</v>
      </c>
      <c r="Z119" s="440">
        <v>10</v>
      </c>
      <c r="AA119" s="80">
        <f>COUNTIF(D119:W119,"a")+COUNTIF(D119:W119,"s")</f>
        <v>0</v>
      </c>
      <c r="AB119" s="134"/>
      <c r="AD119" s="251" t="s">
        <v>34</v>
      </c>
    </row>
    <row r="120" spans="1:95" ht="21" customHeight="1" thickTop="1" thickBot="1" x14ac:dyDescent="0.25">
      <c r="A120" s="425"/>
      <c r="B120" s="21"/>
      <c r="C120" s="12"/>
      <c r="D120" s="947" t="s">
        <v>147</v>
      </c>
      <c r="E120" s="948"/>
      <c r="F120" s="948"/>
      <c r="G120" s="948"/>
      <c r="H120" s="948"/>
      <c r="I120" s="948"/>
      <c r="J120" s="948"/>
      <c r="K120" s="948"/>
      <c r="L120" s="948"/>
      <c r="M120" s="948"/>
      <c r="N120" s="948"/>
      <c r="O120" s="948"/>
      <c r="P120" s="948"/>
      <c r="Q120" s="948"/>
      <c r="R120" s="948"/>
      <c r="S120" s="948"/>
      <c r="T120" s="948"/>
      <c r="U120" s="948"/>
      <c r="V120" s="948"/>
      <c r="W120" s="948"/>
      <c r="X120" s="948"/>
      <c r="Y120" s="55">
        <f>SUM(Y119)</f>
        <v>0</v>
      </c>
      <c r="Z120" s="432">
        <f>SUM(Z119)</f>
        <v>10</v>
      </c>
      <c r="AA120" s="53"/>
      <c r="AB120" s="53"/>
      <c r="AD120" s="251"/>
    </row>
    <row r="121" spans="1:95" ht="21" customHeight="1" thickBot="1" x14ac:dyDescent="0.25">
      <c r="A121" s="459"/>
      <c r="B121" s="22"/>
      <c r="C121" s="308"/>
      <c r="D121" s="771"/>
      <c r="E121" s="799"/>
      <c r="F121" s="998">
        <v>10</v>
      </c>
      <c r="G121" s="793"/>
      <c r="H121" s="793"/>
      <c r="I121" s="793"/>
      <c r="J121" s="793"/>
      <c r="K121" s="793"/>
      <c r="L121" s="793"/>
      <c r="M121" s="793"/>
      <c r="N121" s="793"/>
      <c r="O121" s="793"/>
      <c r="P121" s="793"/>
      <c r="Q121" s="793"/>
      <c r="R121" s="793"/>
      <c r="S121" s="793"/>
      <c r="T121" s="793"/>
      <c r="U121" s="793"/>
      <c r="V121" s="793"/>
      <c r="W121" s="793"/>
      <c r="X121" s="793"/>
      <c r="Y121" s="793"/>
      <c r="Z121" s="794"/>
      <c r="AA121" s="53"/>
      <c r="AB121" s="53"/>
      <c r="AD121" s="251"/>
    </row>
    <row r="122" spans="1:95" s="15" customFormat="1" ht="30" customHeight="1" thickBot="1" x14ac:dyDescent="0.25">
      <c r="A122" s="411"/>
      <c r="B122" s="349" t="s">
        <v>571</v>
      </c>
      <c r="C122" s="350" t="s">
        <v>572</v>
      </c>
      <c r="D122" s="269"/>
      <c r="E122" s="270"/>
      <c r="F122" s="269"/>
      <c r="G122" s="270"/>
      <c r="H122" s="269"/>
      <c r="I122" s="270"/>
      <c r="J122" s="269"/>
      <c r="K122" s="270"/>
      <c r="L122" s="269"/>
      <c r="M122" s="270"/>
      <c r="N122" s="269"/>
      <c r="O122" s="270"/>
      <c r="P122" s="269"/>
      <c r="Q122" s="270"/>
      <c r="R122" s="269"/>
      <c r="S122" s="270"/>
      <c r="T122" s="269"/>
      <c r="U122" s="270"/>
      <c r="V122" s="269"/>
      <c r="W122" s="270"/>
      <c r="X122" s="45"/>
      <c r="Y122" s="45"/>
      <c r="Z122" s="444"/>
      <c r="AA122" s="229"/>
      <c r="AB122" s="57"/>
      <c r="AC122" s="557"/>
      <c r="AD122" s="259"/>
      <c r="AE122" s="554"/>
      <c r="AF122" s="557"/>
      <c r="AG122" s="554"/>
      <c r="AH122" s="554"/>
      <c r="AI122" s="554"/>
      <c r="AJ122" s="554"/>
      <c r="AK122" s="554"/>
      <c r="AL122" s="554"/>
      <c r="AM122" s="554"/>
      <c r="AN122" s="554"/>
      <c r="AO122" s="554"/>
      <c r="AP122" s="554"/>
      <c r="AQ122" s="554"/>
      <c r="AR122" s="554"/>
      <c r="AS122" s="245"/>
      <c r="AT122" s="245"/>
      <c r="AU122" s="245"/>
      <c r="AV122" s="245"/>
      <c r="AW122" s="245"/>
      <c r="AX122" s="245"/>
      <c r="AY122" s="245"/>
      <c r="AZ122" s="245"/>
      <c r="BA122" s="245"/>
      <c r="BB122" s="245"/>
      <c r="BC122" s="245"/>
      <c r="BD122" s="245"/>
      <c r="BE122" s="245"/>
      <c r="BF122" s="245"/>
      <c r="BG122" s="245"/>
      <c r="BH122" s="245"/>
      <c r="BI122" s="245"/>
      <c r="BJ122" s="245"/>
      <c r="BK122" s="245"/>
      <c r="BL122" s="245"/>
      <c r="BM122" s="245"/>
      <c r="BN122" s="245"/>
      <c r="BO122" s="245"/>
      <c r="BP122" s="245"/>
      <c r="BQ122" s="245"/>
      <c r="BR122" s="245"/>
      <c r="BS122" s="245"/>
      <c r="BT122" s="245"/>
      <c r="BU122" s="245"/>
      <c r="BV122" s="245"/>
      <c r="BW122" s="245"/>
      <c r="BX122" s="245"/>
      <c r="BY122" s="245"/>
      <c r="BZ122" s="245"/>
      <c r="CA122" s="245"/>
      <c r="CB122" s="245"/>
      <c r="CC122" s="245"/>
      <c r="CD122" s="245"/>
      <c r="CE122" s="54"/>
      <c r="CF122" s="54"/>
      <c r="CG122" s="54"/>
      <c r="CH122" s="54"/>
      <c r="CI122" s="54"/>
      <c r="CJ122" s="54"/>
      <c r="CK122" s="54"/>
      <c r="CL122" s="54"/>
      <c r="CM122" s="54"/>
      <c r="CN122" s="54"/>
      <c r="CO122" s="54"/>
      <c r="CP122" s="54"/>
      <c r="CQ122" s="54"/>
    </row>
    <row r="123" spans="1:95" s="15" customFormat="1" ht="45" customHeight="1" x14ac:dyDescent="0.2">
      <c r="A123" s="585"/>
      <c r="B123" s="318" t="s">
        <v>575</v>
      </c>
      <c r="C123" s="223" t="s">
        <v>573</v>
      </c>
      <c r="D123" s="777"/>
      <c r="E123" s="778"/>
      <c r="F123" s="777"/>
      <c r="G123" s="778"/>
      <c r="H123" s="777"/>
      <c r="I123" s="778"/>
      <c r="J123" s="777"/>
      <c r="K123" s="778"/>
      <c r="L123" s="777"/>
      <c r="M123" s="778"/>
      <c r="N123" s="777"/>
      <c r="O123" s="778"/>
      <c r="P123" s="777"/>
      <c r="Q123" s="778"/>
      <c r="R123" s="777"/>
      <c r="S123" s="778"/>
      <c r="T123" s="777"/>
      <c r="U123" s="778"/>
      <c r="V123" s="777"/>
      <c r="W123" s="778"/>
      <c r="X123" s="507"/>
      <c r="Y123" s="126">
        <f>IF(OR(D123="s",F123="s",H123="s",J123="s",L123="s",N123="s",P123="s",R123="s",T123="s",V123="s"), 0, IF(OR(D123="a",F123="a",H123="a",J123="a",L123="a",N123="a",P123="a",R123="a",T123="a",V123="a"),Z123,0))</f>
        <v>0</v>
      </c>
      <c r="Z123" s="420">
        <v>10</v>
      </c>
      <c r="AA123" s="228">
        <f>COUNTIF(D123:W123,"a")+COUNTIF(D123:W123,"s")</f>
        <v>0</v>
      </c>
      <c r="AB123" s="501"/>
      <c r="AC123" s="557"/>
      <c r="AD123" s="259" t="s">
        <v>34</v>
      </c>
      <c r="AE123" s="513"/>
      <c r="AF123" s="557"/>
      <c r="AG123" s="554"/>
      <c r="AH123" s="554"/>
      <c r="AI123" s="554"/>
      <c r="AJ123" s="554"/>
      <c r="AK123" s="554"/>
      <c r="AL123" s="554"/>
      <c r="AM123" s="554"/>
      <c r="AN123" s="554"/>
      <c r="AO123" s="554"/>
      <c r="AP123" s="554"/>
      <c r="AQ123" s="554"/>
      <c r="AR123" s="554"/>
      <c r="AS123" s="245"/>
      <c r="AT123" s="245"/>
      <c r="AU123" s="245"/>
      <c r="AV123" s="245"/>
      <c r="AW123" s="245"/>
      <c r="AX123" s="245"/>
      <c r="AY123" s="245"/>
      <c r="AZ123" s="245"/>
      <c r="BA123" s="245"/>
      <c r="BB123" s="245"/>
      <c r="BC123" s="245"/>
      <c r="BD123" s="245"/>
      <c r="BE123" s="245"/>
      <c r="BF123" s="245"/>
      <c r="BG123" s="245"/>
      <c r="BH123" s="245"/>
      <c r="BI123" s="245"/>
      <c r="BJ123" s="245"/>
      <c r="BK123" s="245"/>
      <c r="BL123" s="245"/>
      <c r="BM123" s="245"/>
      <c r="BN123" s="245"/>
      <c r="BO123" s="245"/>
      <c r="BP123" s="245"/>
      <c r="BQ123" s="245"/>
      <c r="BR123" s="245"/>
      <c r="BS123" s="245"/>
      <c r="BT123" s="245"/>
      <c r="BU123" s="245"/>
      <c r="BV123" s="245"/>
      <c r="BW123" s="245"/>
      <c r="BX123" s="245"/>
      <c r="BY123" s="245"/>
      <c r="BZ123" s="245"/>
      <c r="CA123" s="245"/>
      <c r="CB123" s="245"/>
      <c r="CC123" s="245"/>
      <c r="CD123" s="245"/>
      <c r="CE123" s="245"/>
      <c r="CF123" s="245"/>
      <c r="CG123" s="54"/>
      <c r="CH123" s="54"/>
      <c r="CI123" s="54"/>
      <c r="CJ123" s="54"/>
      <c r="CK123" s="54"/>
      <c r="CL123" s="54"/>
      <c r="CM123" s="54"/>
      <c r="CN123" s="54"/>
      <c r="CO123" s="54"/>
      <c r="CP123" s="54"/>
      <c r="CQ123" s="54"/>
    </row>
    <row r="124" spans="1:95" s="15" customFormat="1" ht="45" customHeight="1" thickBot="1" x14ac:dyDescent="0.25">
      <c r="A124" s="585"/>
      <c r="B124" s="318" t="s">
        <v>576</v>
      </c>
      <c r="C124" s="223" t="s">
        <v>574</v>
      </c>
      <c r="D124" s="732"/>
      <c r="E124" s="776"/>
      <c r="F124" s="732"/>
      <c r="G124" s="776"/>
      <c r="H124" s="732"/>
      <c r="I124" s="776"/>
      <c r="J124" s="732"/>
      <c r="K124" s="776"/>
      <c r="L124" s="732"/>
      <c r="M124" s="776"/>
      <c r="N124" s="732"/>
      <c r="O124" s="776"/>
      <c r="P124" s="732"/>
      <c r="Q124" s="776"/>
      <c r="R124" s="732"/>
      <c r="S124" s="776"/>
      <c r="T124" s="732"/>
      <c r="U124" s="776"/>
      <c r="V124" s="732"/>
      <c r="W124" s="776"/>
      <c r="X124" s="507"/>
      <c r="Y124" s="127">
        <f>IF(OR(D124="s",F124="s",H124="s",J124="s",L124="s",N124="s",P124="s",R124="s",T124="s",V124="s"), 0, IF(OR(D124="a",F124="a",H124="a",J124="a",L124="a",N124="a",P124="a",R124="a",T124="a",V124="a"),Z124,0))</f>
        <v>0</v>
      </c>
      <c r="Z124" s="421">
        <v>10</v>
      </c>
      <c r="AA124" s="228">
        <f>COUNTIF(D124:W124,"a")+COUNTIF(D124:W124,"s")</f>
        <v>0</v>
      </c>
      <c r="AB124" s="501"/>
      <c r="AC124" s="557"/>
      <c r="AD124" s="259" t="s">
        <v>34</v>
      </c>
      <c r="AE124" s="513"/>
      <c r="AF124" s="557"/>
      <c r="AG124" s="554"/>
      <c r="AH124" s="554"/>
      <c r="AI124" s="554"/>
      <c r="AJ124" s="554"/>
      <c r="AK124" s="554"/>
      <c r="AL124" s="554"/>
      <c r="AM124" s="554"/>
      <c r="AN124" s="554"/>
      <c r="AO124" s="554"/>
      <c r="AP124" s="554"/>
      <c r="AQ124" s="554"/>
      <c r="AR124" s="554"/>
      <c r="AS124" s="245"/>
      <c r="AT124" s="245"/>
      <c r="AU124" s="245"/>
      <c r="AV124" s="245"/>
      <c r="AW124" s="245"/>
      <c r="AX124" s="245"/>
      <c r="AY124" s="245"/>
      <c r="AZ124" s="245"/>
      <c r="BA124" s="245"/>
      <c r="BB124" s="245"/>
      <c r="BC124" s="245"/>
      <c r="BD124" s="245"/>
      <c r="BE124" s="245"/>
      <c r="BF124" s="245"/>
      <c r="BG124" s="245"/>
      <c r="BH124" s="245"/>
      <c r="BI124" s="245"/>
      <c r="BJ124" s="245"/>
      <c r="BK124" s="245"/>
      <c r="BL124" s="245"/>
      <c r="BM124" s="245"/>
      <c r="BN124" s="245"/>
      <c r="BO124" s="245"/>
      <c r="BP124" s="245"/>
      <c r="BQ124" s="245"/>
      <c r="BR124" s="245"/>
      <c r="BS124" s="245"/>
      <c r="BT124" s="245"/>
      <c r="BU124" s="245"/>
      <c r="BV124" s="245"/>
      <c r="BW124" s="245"/>
      <c r="BX124" s="245"/>
      <c r="BY124" s="245"/>
      <c r="BZ124" s="245"/>
      <c r="CA124" s="245"/>
      <c r="CB124" s="245"/>
      <c r="CC124" s="245"/>
      <c r="CD124" s="245"/>
      <c r="CE124" s="245"/>
      <c r="CF124" s="245"/>
      <c r="CG124" s="54"/>
      <c r="CH124" s="54"/>
      <c r="CI124" s="54"/>
      <c r="CJ124" s="54"/>
      <c r="CK124" s="54"/>
      <c r="CL124" s="54"/>
      <c r="CM124" s="54"/>
      <c r="CN124" s="54"/>
      <c r="CO124" s="54"/>
      <c r="CP124" s="54"/>
      <c r="CQ124" s="54"/>
    </row>
    <row r="125" spans="1:95" s="15" customFormat="1" ht="21" customHeight="1" thickTop="1" thickBot="1" x14ac:dyDescent="0.25">
      <c r="A125" s="585"/>
      <c r="B125" s="71"/>
      <c r="C125" s="160"/>
      <c r="D125" s="768" t="s">
        <v>147</v>
      </c>
      <c r="E125" s="769"/>
      <c r="F125" s="769"/>
      <c r="G125" s="769"/>
      <c r="H125" s="769"/>
      <c r="I125" s="769"/>
      <c r="J125" s="769"/>
      <c r="K125" s="769"/>
      <c r="L125" s="769"/>
      <c r="M125" s="769"/>
      <c r="N125" s="769"/>
      <c r="O125" s="769"/>
      <c r="P125" s="769"/>
      <c r="Q125" s="769"/>
      <c r="R125" s="769"/>
      <c r="S125" s="769"/>
      <c r="T125" s="769"/>
      <c r="U125" s="769"/>
      <c r="V125" s="769"/>
      <c r="W125" s="769"/>
      <c r="X125" s="800"/>
      <c r="Y125" s="55">
        <f>SUM(Y123:Y124)</f>
        <v>0</v>
      </c>
      <c r="Z125" s="423">
        <f>SUM(Z123:Z124)</f>
        <v>20</v>
      </c>
      <c r="AA125" s="229"/>
      <c r="AB125" s="57"/>
      <c r="AC125" s="557"/>
      <c r="AD125" s="259"/>
      <c r="AE125" s="554"/>
      <c r="AF125" s="557"/>
      <c r="AG125" s="554"/>
      <c r="AH125" s="554"/>
      <c r="AI125" s="554"/>
      <c r="AJ125" s="554"/>
      <c r="AK125" s="554"/>
      <c r="AL125" s="554"/>
      <c r="AM125" s="554"/>
      <c r="AN125" s="554"/>
      <c r="AO125" s="554"/>
      <c r="AP125" s="554"/>
      <c r="AQ125" s="554"/>
      <c r="AR125" s="554"/>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c r="BT125" s="245"/>
      <c r="BU125" s="245"/>
      <c r="BV125" s="245"/>
      <c r="BW125" s="245"/>
      <c r="BX125" s="245"/>
      <c r="BY125" s="245"/>
      <c r="BZ125" s="245"/>
      <c r="CA125" s="245"/>
      <c r="CB125" s="245"/>
      <c r="CC125" s="245"/>
      <c r="CD125" s="245"/>
      <c r="CE125" s="54"/>
      <c r="CF125" s="54"/>
      <c r="CG125" s="54"/>
      <c r="CH125" s="54"/>
      <c r="CI125" s="54"/>
      <c r="CJ125" s="54"/>
      <c r="CK125" s="54"/>
      <c r="CL125" s="54"/>
      <c r="CM125" s="54"/>
      <c r="CN125" s="54"/>
      <c r="CO125" s="54"/>
      <c r="CP125" s="54"/>
      <c r="CQ125" s="54"/>
    </row>
    <row r="126" spans="1:95" s="15" customFormat="1" ht="21" customHeight="1" thickBot="1" x14ac:dyDescent="0.25">
      <c r="A126" s="414"/>
      <c r="B126" s="185"/>
      <c r="C126" s="186"/>
      <c r="D126" s="771"/>
      <c r="E126" s="799"/>
      <c r="F126" s="887">
        <v>20</v>
      </c>
      <c r="G126" s="888"/>
      <c r="H126" s="888"/>
      <c r="I126" s="888"/>
      <c r="J126" s="888"/>
      <c r="K126" s="888"/>
      <c r="L126" s="888"/>
      <c r="M126" s="888"/>
      <c r="N126" s="888"/>
      <c r="O126" s="888"/>
      <c r="P126" s="888"/>
      <c r="Q126" s="888"/>
      <c r="R126" s="888"/>
      <c r="S126" s="888"/>
      <c r="T126" s="888"/>
      <c r="U126" s="888"/>
      <c r="V126" s="888"/>
      <c r="W126" s="888"/>
      <c r="X126" s="888"/>
      <c r="Y126" s="888"/>
      <c r="Z126" s="889"/>
      <c r="AA126" s="229"/>
      <c r="AB126" s="57"/>
      <c r="AC126" s="557"/>
      <c r="AD126" s="259"/>
      <c r="AE126" s="554"/>
      <c r="AF126" s="557"/>
      <c r="AG126" s="554"/>
      <c r="AH126" s="554"/>
      <c r="AI126" s="554"/>
      <c r="AJ126" s="554"/>
      <c r="AK126" s="554"/>
      <c r="AL126" s="554"/>
      <c r="AM126" s="554"/>
      <c r="AN126" s="554"/>
      <c r="AO126" s="554"/>
      <c r="AP126" s="554"/>
      <c r="AQ126" s="554"/>
      <c r="AR126" s="554"/>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c r="BT126" s="245"/>
      <c r="BU126" s="245"/>
      <c r="BV126" s="245"/>
      <c r="BW126" s="245"/>
      <c r="BX126" s="245"/>
      <c r="BY126" s="245"/>
      <c r="BZ126" s="245"/>
      <c r="CA126" s="245"/>
      <c r="CB126" s="245"/>
      <c r="CC126" s="245"/>
      <c r="CD126" s="245"/>
      <c r="CE126" s="54"/>
      <c r="CF126" s="54"/>
      <c r="CG126" s="54"/>
      <c r="CH126" s="54"/>
      <c r="CI126" s="54"/>
      <c r="CJ126" s="54"/>
      <c r="CK126" s="54"/>
      <c r="CL126" s="54"/>
      <c r="CM126" s="54"/>
      <c r="CN126" s="54"/>
      <c r="CO126" s="54"/>
      <c r="CP126" s="54"/>
      <c r="CQ126" s="54"/>
    </row>
    <row r="127" spans="1:95" ht="33" customHeight="1" thickBot="1" x14ac:dyDescent="0.25">
      <c r="A127" s="439"/>
      <c r="B127" s="498">
        <v>3000</v>
      </c>
      <c r="C127" s="941" t="s">
        <v>189</v>
      </c>
      <c r="D127" s="942"/>
      <c r="E127" s="942"/>
      <c r="F127" s="942"/>
      <c r="G127" s="942"/>
      <c r="H127" s="942"/>
      <c r="I127" s="942"/>
      <c r="J127" s="942"/>
      <c r="K127" s="942"/>
      <c r="L127" s="942"/>
      <c r="M127" s="942"/>
      <c r="N127" s="942"/>
      <c r="O127" s="942"/>
      <c r="P127" s="942"/>
      <c r="Q127" s="942"/>
      <c r="R127" s="942"/>
      <c r="S127" s="942"/>
      <c r="T127" s="942"/>
      <c r="U127" s="942"/>
      <c r="V127" s="942"/>
      <c r="W127" s="942"/>
      <c r="X127" s="942"/>
      <c r="Y127" s="942"/>
      <c r="Z127" s="942"/>
      <c r="AA127" s="53"/>
      <c r="AD127" s="251"/>
    </row>
    <row r="128" spans="1:95" ht="30" customHeight="1" thickBot="1" x14ac:dyDescent="0.25">
      <c r="A128" s="425"/>
      <c r="B128" s="317">
        <v>3100</v>
      </c>
      <c r="C128" s="174" t="s">
        <v>348</v>
      </c>
      <c r="D128" s="31"/>
      <c r="E128" s="32"/>
      <c r="F128" s="33"/>
      <c r="G128" s="34"/>
      <c r="H128" s="26" t="s">
        <v>432</v>
      </c>
      <c r="I128" s="32"/>
      <c r="J128" s="37"/>
      <c r="K128" s="34"/>
      <c r="L128" s="31"/>
      <c r="M128" s="32"/>
      <c r="N128" s="33" t="s">
        <v>432</v>
      </c>
      <c r="O128" s="34"/>
      <c r="P128" s="31"/>
      <c r="Q128" s="32"/>
      <c r="R128" s="33"/>
      <c r="S128" s="34"/>
      <c r="T128" s="31"/>
      <c r="U128" s="32"/>
      <c r="V128" s="33"/>
      <c r="W128" s="32"/>
      <c r="X128" s="32"/>
      <c r="Y128" s="36"/>
      <c r="Z128" s="32"/>
      <c r="AA128" s="53"/>
      <c r="AD128" s="251"/>
    </row>
    <row r="129" spans="1:183" s="15" customFormat="1" ht="27.95" customHeight="1" x14ac:dyDescent="0.2">
      <c r="A129" s="585"/>
      <c r="B129" s="255" t="s">
        <v>190</v>
      </c>
      <c r="C129" s="256" t="s">
        <v>349</v>
      </c>
      <c r="D129" s="731"/>
      <c r="E129" s="795"/>
      <c r="F129" s="731"/>
      <c r="G129" s="795"/>
      <c r="H129" s="731"/>
      <c r="I129" s="795"/>
      <c r="J129" s="731"/>
      <c r="K129" s="795"/>
      <c r="L129" s="731"/>
      <c r="M129" s="795"/>
      <c r="N129" s="731"/>
      <c r="O129" s="795"/>
      <c r="P129" s="731"/>
      <c r="Q129" s="795"/>
      <c r="R129" s="731"/>
      <c r="S129" s="795"/>
      <c r="T129" s="731"/>
      <c r="U129" s="795"/>
      <c r="V129" s="731"/>
      <c r="W129" s="795"/>
      <c r="X129" s="183"/>
      <c r="Y129" s="257">
        <f>IF(OR(D129="s",F129="s",H129="s",J129="s",L129="s",N129="s",P129="s",R129="s",T129="s",V129="s"), 0, IF(OR(D129="a",F129="a",H129="a",J129="a",L129="a",N129="a",P129="a",R129="a",T129="a",V129="a"),Z129,0))</f>
        <v>0</v>
      </c>
      <c r="Z129" s="424">
        <v>10</v>
      </c>
      <c r="AA129" s="228">
        <f>COUNTIF(D129:W129,"a")+COUNTIF(D129:W129,"s")</f>
        <v>0</v>
      </c>
      <c r="AB129" s="258"/>
      <c r="AC129" s="557"/>
      <c r="AD129" s="259" t="s">
        <v>34</v>
      </c>
      <c r="AE129" s="241"/>
      <c r="AF129" s="557"/>
      <c r="AG129" s="241"/>
      <c r="AH129" s="241"/>
      <c r="AI129" s="241"/>
      <c r="AJ129" s="241"/>
      <c r="AK129" s="241"/>
      <c r="AL129" s="241"/>
      <c r="AM129" s="241"/>
      <c r="AN129" s="241"/>
      <c r="AO129" s="241"/>
      <c r="AP129" s="241"/>
      <c r="AQ129" s="241"/>
      <c r="AR129" s="241"/>
      <c r="AS129" s="241"/>
      <c r="AT129" s="245"/>
      <c r="AU129" s="245"/>
      <c r="AV129" s="245"/>
      <c r="AW129" s="245"/>
      <c r="AX129" s="245"/>
      <c r="AY129" s="245"/>
      <c r="AZ129" s="245"/>
      <c r="BA129" s="245"/>
      <c r="BB129" s="245"/>
      <c r="BC129" s="245"/>
      <c r="BD129" s="245"/>
      <c r="BE129" s="245"/>
      <c r="BF129" s="245"/>
      <c r="BG129" s="245"/>
      <c r="BH129" s="245"/>
      <c r="BI129" s="245"/>
      <c r="BJ129" s="245"/>
      <c r="BK129" s="245"/>
      <c r="BL129" s="245"/>
      <c r="BM129" s="245"/>
      <c r="BN129" s="245"/>
      <c r="BO129" s="245"/>
      <c r="BP129" s="245"/>
      <c r="BQ129" s="245"/>
      <c r="BR129" s="245"/>
      <c r="BS129" s="245"/>
      <c r="BT129" s="245"/>
      <c r="BU129" s="245"/>
      <c r="BV129" s="245"/>
      <c r="BW129" s="245"/>
      <c r="BX129" s="245"/>
      <c r="BY129" s="245"/>
      <c r="BZ129" s="245"/>
      <c r="CA129" s="245"/>
      <c r="CB129" s="245"/>
      <c r="CC129" s="245"/>
      <c r="CD129" s="245"/>
      <c r="CE129" s="54"/>
      <c r="CF129" s="54"/>
      <c r="CG129" s="54"/>
      <c r="CH129" s="54"/>
      <c r="CI129" s="54"/>
      <c r="CJ129" s="54"/>
      <c r="CK129" s="54"/>
      <c r="CL129" s="54"/>
      <c r="CM129" s="54"/>
      <c r="CN129" s="54"/>
      <c r="CO129" s="54"/>
      <c r="CP129" s="54"/>
      <c r="CQ129" s="54"/>
    </row>
    <row r="130" spans="1:183" ht="27.95" customHeight="1" x14ac:dyDescent="0.2">
      <c r="A130" s="425"/>
      <c r="B130" s="347" t="s">
        <v>191</v>
      </c>
      <c r="C130" s="144" t="s">
        <v>377</v>
      </c>
      <c r="D130" s="732"/>
      <c r="E130" s="776"/>
      <c r="F130" s="732"/>
      <c r="G130" s="776"/>
      <c r="H130" s="732"/>
      <c r="I130" s="776"/>
      <c r="J130" s="732"/>
      <c r="K130" s="776"/>
      <c r="L130" s="732"/>
      <c r="M130" s="776"/>
      <c r="N130" s="732"/>
      <c r="O130" s="776"/>
      <c r="P130" s="732"/>
      <c r="Q130" s="776"/>
      <c r="R130" s="732"/>
      <c r="S130" s="776"/>
      <c r="T130" s="732"/>
      <c r="U130" s="776"/>
      <c r="V130" s="732"/>
      <c r="W130" s="776"/>
      <c r="X130" s="128"/>
      <c r="Y130" s="121">
        <f>IF(OR(D130="s",F130="s",H130="s",J130="s",L130="s",N130="s",P130="s",R130="s",T130="s",V130="s"), 0, IF(OR(D130="a",F130="a",H130="a",J130="a",L130="a",N130="a",P130="a",R130="a",T130="a",V130="a"),Z130,0))</f>
        <v>0</v>
      </c>
      <c r="Z130" s="426">
        <v>10</v>
      </c>
      <c r="AA130" s="80">
        <f>COUNTIF(D130:W130,"a")+COUNTIF(D130:W130,"s")</f>
        <v>0</v>
      </c>
      <c r="AB130" s="134"/>
      <c r="AD130" s="251" t="s">
        <v>34</v>
      </c>
    </row>
    <row r="131" spans="1:183" ht="27.95" customHeight="1" x14ac:dyDescent="0.2">
      <c r="A131" s="425"/>
      <c r="B131" s="347" t="s">
        <v>192</v>
      </c>
      <c r="C131" s="144" t="s">
        <v>438</v>
      </c>
      <c r="D131" s="732"/>
      <c r="E131" s="776"/>
      <c r="F131" s="732"/>
      <c r="G131" s="776"/>
      <c r="H131" s="732"/>
      <c r="I131" s="776"/>
      <c r="J131" s="732"/>
      <c r="K131" s="776"/>
      <c r="L131" s="732"/>
      <c r="M131" s="776"/>
      <c r="N131" s="732"/>
      <c r="O131" s="776"/>
      <c r="P131" s="732"/>
      <c r="Q131" s="776"/>
      <c r="R131" s="732"/>
      <c r="S131" s="776"/>
      <c r="T131" s="732"/>
      <c r="U131" s="776"/>
      <c r="V131" s="732"/>
      <c r="W131" s="776"/>
      <c r="X131" s="128"/>
      <c r="Y131" s="121">
        <f>IF(OR(D131="s",F131="s",H131="s",J131="s",L131="s",N131="s",P131="s",R131="s",T131="s",V131="s"), 0, IF(OR(D131="a",F131="a",H131="a",J131="a",L131="a",N131="a",P131="a",R131="a",T131="a",V131="a"),Z131,0))</f>
        <v>0</v>
      </c>
      <c r="Z131" s="426">
        <v>10</v>
      </c>
      <c r="AA131" s="80">
        <f>COUNTIF(D131:W131,"a")+COUNTIF(D131:W131,"s")</f>
        <v>0</v>
      </c>
      <c r="AB131" s="134"/>
      <c r="AD131" s="251" t="s">
        <v>34</v>
      </c>
    </row>
    <row r="132" spans="1:183" ht="27.95" customHeight="1" x14ac:dyDescent="0.2">
      <c r="A132" s="425"/>
      <c r="B132" s="347" t="s">
        <v>256</v>
      </c>
      <c r="C132" s="145" t="s">
        <v>138</v>
      </c>
      <c r="D132" s="872"/>
      <c r="E132" s="873"/>
      <c r="F132" s="872"/>
      <c r="G132" s="873"/>
      <c r="H132" s="872"/>
      <c r="I132" s="873"/>
      <c r="J132" s="872"/>
      <c r="K132" s="873"/>
      <c r="L132" s="872"/>
      <c r="M132" s="873"/>
      <c r="N132" s="872"/>
      <c r="O132" s="873"/>
      <c r="P132" s="872"/>
      <c r="Q132" s="873"/>
      <c r="R132" s="872"/>
      <c r="S132" s="873"/>
      <c r="T132" s="872"/>
      <c r="U132" s="873"/>
      <c r="V132" s="872"/>
      <c r="W132" s="873"/>
      <c r="X132" s="128"/>
      <c r="Y132" s="125">
        <f>IF(OR(D132="s",F132="s",H132="s",J132="s",L132="s",N132="s",P132="s",R132="s",T132="s",V132="s"), 0, IF(OR(D132="a",F132="a",H132="a",J132="a",L132="a",N132="a",P132="a",R132="a",T132="a",V132="a"),Z132,0))</f>
        <v>0</v>
      </c>
      <c r="Z132" s="434">
        <v>10</v>
      </c>
      <c r="AA132" s="80">
        <f>COUNTIF(D132:W132,"a")+COUNTIF(D132:W132,"s")</f>
        <v>0</v>
      </c>
      <c r="AB132" s="134"/>
      <c r="AD132" s="251" t="s">
        <v>34</v>
      </c>
    </row>
    <row r="133" spans="1:183" ht="45" customHeight="1" thickBot="1" x14ac:dyDescent="0.25">
      <c r="A133" s="425"/>
      <c r="B133" s="347" t="s">
        <v>158</v>
      </c>
      <c r="C133" s="145" t="s">
        <v>139</v>
      </c>
      <c r="D133" s="882"/>
      <c r="E133" s="883"/>
      <c r="F133" s="882"/>
      <c r="G133" s="883"/>
      <c r="H133" s="882"/>
      <c r="I133" s="883"/>
      <c r="J133" s="882"/>
      <c r="K133" s="883"/>
      <c r="L133" s="882"/>
      <c r="M133" s="883"/>
      <c r="N133" s="882"/>
      <c r="O133" s="883"/>
      <c r="P133" s="882"/>
      <c r="Q133" s="883"/>
      <c r="R133" s="882"/>
      <c r="S133" s="883"/>
      <c r="T133" s="882"/>
      <c r="U133" s="883"/>
      <c r="V133" s="882"/>
      <c r="W133" s="883"/>
      <c r="X133" s="128"/>
      <c r="Y133" s="125">
        <f>IF(OR(D133="s",F133="s",H133="s",J133="s",L133="s",N133="s",P133="s",R133="s",T133="s",V133="s"), 0, IF(OR(D133="a",F133="a",H133="a",J133="a",L133="a",N133="a",P133="a",R133="a",T133="a",V133="a"),Z133,0))</f>
        <v>0</v>
      </c>
      <c r="Z133" s="434">
        <v>10</v>
      </c>
      <c r="AA133" s="80">
        <f>COUNTIF(D133:W133,"a")+COUNTIF(D133:W133,"s")</f>
        <v>0</v>
      </c>
      <c r="AB133" s="134"/>
      <c r="AD133" s="251" t="s">
        <v>34</v>
      </c>
    </row>
    <row r="134" spans="1:183" ht="21" customHeight="1" thickTop="1" thickBot="1" x14ac:dyDescent="0.25">
      <c r="A134" s="425"/>
      <c r="B134" s="65"/>
      <c r="C134" s="13"/>
      <c r="D134" s="875" t="s">
        <v>147</v>
      </c>
      <c r="E134" s="876"/>
      <c r="F134" s="876"/>
      <c r="G134" s="876"/>
      <c r="H134" s="876"/>
      <c r="I134" s="876"/>
      <c r="J134" s="876"/>
      <c r="K134" s="876"/>
      <c r="L134" s="876"/>
      <c r="M134" s="876"/>
      <c r="N134" s="876"/>
      <c r="O134" s="876"/>
      <c r="P134" s="876"/>
      <c r="Q134" s="876"/>
      <c r="R134" s="876"/>
      <c r="S134" s="876"/>
      <c r="T134" s="876"/>
      <c r="U134" s="876"/>
      <c r="V134" s="876"/>
      <c r="W134" s="876"/>
      <c r="X134" s="877"/>
      <c r="Y134" s="55">
        <f>SUM(Y129:Y133)</f>
        <v>0</v>
      </c>
      <c r="Z134" s="441">
        <f>SUM(Z129:Z133)</f>
        <v>50</v>
      </c>
      <c r="AA134" s="227"/>
      <c r="AB134" s="227"/>
      <c r="AD134" s="251"/>
    </row>
    <row r="135" spans="1:183" ht="21" customHeight="1" thickBot="1" x14ac:dyDescent="0.25">
      <c r="A135" s="459"/>
      <c r="B135" s="370"/>
      <c r="C135" s="309"/>
      <c r="D135" s="771"/>
      <c r="E135" s="799"/>
      <c r="F135" s="953">
        <v>50</v>
      </c>
      <c r="G135" s="793"/>
      <c r="H135" s="793"/>
      <c r="I135" s="793"/>
      <c r="J135" s="793"/>
      <c r="K135" s="793"/>
      <c r="L135" s="793"/>
      <c r="M135" s="793"/>
      <c r="N135" s="793"/>
      <c r="O135" s="793"/>
      <c r="P135" s="793"/>
      <c r="Q135" s="793"/>
      <c r="R135" s="793"/>
      <c r="S135" s="793"/>
      <c r="T135" s="793"/>
      <c r="U135" s="793"/>
      <c r="V135" s="793"/>
      <c r="W135" s="793"/>
      <c r="X135" s="793"/>
      <c r="Y135" s="793"/>
      <c r="Z135" s="794"/>
      <c r="AA135" s="227"/>
      <c r="AB135" s="227"/>
      <c r="AD135" s="251"/>
    </row>
    <row r="136" spans="1:183" s="15" customFormat="1" ht="30" customHeight="1" thickBot="1" x14ac:dyDescent="0.25">
      <c r="A136" s="585"/>
      <c r="B136" s="279" t="s">
        <v>954</v>
      </c>
      <c r="C136" s="532" t="s">
        <v>955</v>
      </c>
      <c r="D136" s="60"/>
      <c r="E136" s="61"/>
      <c r="F136" s="62"/>
      <c r="G136" s="63"/>
      <c r="H136" s="48"/>
      <c r="I136" s="61"/>
      <c r="J136" s="211"/>
      <c r="K136" s="63"/>
      <c r="L136" s="60"/>
      <c r="M136" s="61"/>
      <c r="N136" s="48"/>
      <c r="O136" s="63"/>
      <c r="P136" s="60"/>
      <c r="Q136" s="61"/>
      <c r="R136" s="62"/>
      <c r="S136" s="63"/>
      <c r="T136" s="60"/>
      <c r="U136" s="61"/>
      <c r="V136" s="62"/>
      <c r="W136" s="63"/>
      <c r="X136" s="689"/>
      <c r="Y136" s="188"/>
      <c r="Z136" s="419"/>
      <c r="AA136" s="385"/>
      <c r="AB136" s="57"/>
      <c r="AC136" s="688"/>
      <c r="AD136" s="259"/>
      <c r="AE136" s="688"/>
      <c r="AF136" s="688"/>
      <c r="AG136" s="688"/>
      <c r="AH136" s="688"/>
      <c r="AI136" s="688"/>
      <c r="AJ136" s="688"/>
      <c r="AK136" s="688"/>
      <c r="AL136" s="688"/>
      <c r="AM136" s="688"/>
      <c r="AN136" s="688"/>
      <c r="AO136" s="688"/>
      <c r="AP136" s="688"/>
      <c r="AQ136" s="688"/>
      <c r="AR136" s="688"/>
      <c r="AS136" s="688"/>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c r="BT136" s="245"/>
      <c r="BU136" s="245"/>
      <c r="BV136" s="245"/>
      <c r="BW136" s="245"/>
      <c r="BX136" s="245"/>
      <c r="BY136" s="245"/>
      <c r="BZ136" s="245"/>
      <c r="CA136" s="245"/>
      <c r="CB136" s="245"/>
      <c r="CC136" s="245"/>
      <c r="CD136" s="245"/>
      <c r="CE136" s="245"/>
      <c r="CF136" s="245"/>
      <c r="CG136" s="54"/>
      <c r="CH136" s="54"/>
      <c r="CI136" s="54"/>
      <c r="CJ136" s="54"/>
      <c r="CK136" s="54"/>
      <c r="CL136" s="54"/>
      <c r="CM136" s="54"/>
    </row>
    <row r="137" spans="1:183" s="15" customFormat="1" ht="45" customHeight="1" x14ac:dyDescent="0.2">
      <c r="A137" s="690"/>
      <c r="B137" s="691" t="s">
        <v>956</v>
      </c>
      <c r="C137" s="692" t="s">
        <v>957</v>
      </c>
      <c r="D137" s="731"/>
      <c r="E137" s="795"/>
      <c r="F137" s="731"/>
      <c r="G137" s="795"/>
      <c r="H137" s="731"/>
      <c r="I137" s="795"/>
      <c r="J137" s="731"/>
      <c r="K137" s="795"/>
      <c r="L137" s="731"/>
      <c r="M137" s="795"/>
      <c r="N137" s="731"/>
      <c r="O137" s="795"/>
      <c r="P137" s="731"/>
      <c r="Q137" s="795"/>
      <c r="R137" s="731"/>
      <c r="S137" s="795"/>
      <c r="T137" s="731"/>
      <c r="U137" s="795"/>
      <c r="V137" s="731"/>
      <c r="W137" s="795"/>
      <c r="X137" s="489"/>
      <c r="Y137" s="257">
        <f>IF(OR(D137="s",F137="s",H137="s",J137="s",L137="s",N137="s",P137="s",R137="s",T137="s",V137="s"), 0, IF(OR(D137="a",F137="a",H137="a",J137="a",L137="a",N137="a",P137="a",R137="a",T137="a",V137="a"),Z137,0))</f>
        <v>0</v>
      </c>
      <c r="Z137" s="424">
        <f>IF(X137="na", 0, 10)</f>
        <v>10</v>
      </c>
      <c r="AA137" s="228">
        <f t="shared" ref="AA137:AA142" si="19">COUNTIF(D137:W137,"a")+COUNTIF(D137:W137,"s")+COUNTIF(X137:X137,"na")</f>
        <v>0</v>
      </c>
      <c r="AB137" s="501"/>
      <c r="AC137" s="688"/>
      <c r="AD137" s="259" t="s">
        <v>34</v>
      </c>
      <c r="AE137" s="688"/>
      <c r="AF137" s="688"/>
      <c r="AG137" s="688"/>
      <c r="AH137" s="688"/>
      <c r="AI137" s="688"/>
      <c r="AJ137" s="688"/>
      <c r="AK137" s="688"/>
      <c r="AL137" s="688"/>
      <c r="AM137" s="688"/>
      <c r="AN137" s="688"/>
      <c r="AO137" s="688"/>
      <c r="AP137" s="688"/>
      <c r="AQ137" s="688"/>
      <c r="AR137" s="688"/>
      <c r="AS137" s="688"/>
      <c r="AT137" s="688"/>
      <c r="AU137" s="688"/>
      <c r="AV137" s="688"/>
      <c r="AW137" s="688"/>
      <c r="AX137" s="688"/>
      <c r="AY137" s="688"/>
      <c r="AZ137" s="688"/>
      <c r="BA137" s="688"/>
      <c r="BB137" s="688"/>
      <c r="BC137" s="688"/>
      <c r="BD137" s="688"/>
      <c r="BE137" s="688"/>
      <c r="BF137" s="688"/>
      <c r="BG137" s="688"/>
      <c r="BH137" s="688"/>
      <c r="BI137" s="688"/>
      <c r="BJ137" s="688"/>
      <c r="BK137" s="688"/>
      <c r="BL137" s="688"/>
      <c r="BM137" s="688"/>
      <c r="BN137" s="688"/>
      <c r="BO137" s="688"/>
      <c r="BP137" s="688"/>
      <c r="BQ137" s="688"/>
      <c r="BR137" s="688"/>
      <c r="BS137" s="688"/>
      <c r="BT137" s="688"/>
      <c r="BU137" s="688"/>
      <c r="BV137" s="688"/>
      <c r="BW137" s="688"/>
      <c r="BX137" s="688"/>
      <c r="BY137" s="688"/>
      <c r="BZ137" s="688"/>
      <c r="CA137" s="688"/>
      <c r="CB137" s="688"/>
      <c r="CC137" s="688"/>
      <c r="CD137" s="688"/>
      <c r="CE137" s="688"/>
      <c r="CF137" s="688"/>
      <c r="CG137" s="57"/>
      <c r="CH137" s="57"/>
      <c r="CI137" s="57"/>
      <c r="CJ137" s="57"/>
      <c r="CK137" s="57"/>
      <c r="CL137" s="57"/>
      <c r="CM137" s="57"/>
      <c r="CN137" s="84"/>
      <c r="CO137" s="84"/>
      <c r="CP137" s="84"/>
      <c r="CQ137" s="84"/>
      <c r="CR137" s="84"/>
      <c r="CS137" s="84"/>
      <c r="CT137" s="84"/>
      <c r="CU137" s="84"/>
      <c r="CV137" s="84"/>
      <c r="CW137" s="84"/>
      <c r="CX137" s="84"/>
      <c r="CY137" s="84"/>
      <c r="CZ137" s="84"/>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c r="FL137" s="84"/>
      <c r="FM137" s="84"/>
      <c r="FN137" s="84"/>
      <c r="FO137" s="84"/>
      <c r="FP137" s="84"/>
      <c r="FQ137" s="84"/>
      <c r="FR137" s="84"/>
      <c r="FS137" s="84"/>
      <c r="FT137" s="84"/>
      <c r="FU137" s="84"/>
      <c r="FV137" s="84"/>
      <c r="FW137" s="84"/>
      <c r="FX137" s="84"/>
      <c r="FY137" s="84"/>
      <c r="FZ137" s="84"/>
      <c r="GA137" s="84"/>
    </row>
    <row r="138" spans="1:183" s="15" customFormat="1" ht="45" customHeight="1" x14ac:dyDescent="0.2">
      <c r="A138" s="690"/>
      <c r="B138" s="693" t="s">
        <v>958</v>
      </c>
      <c r="C138" s="694" t="s">
        <v>1063</v>
      </c>
      <c r="D138" s="732"/>
      <c r="E138" s="776"/>
      <c r="F138" s="732"/>
      <c r="G138" s="776"/>
      <c r="H138" s="732"/>
      <c r="I138" s="776"/>
      <c r="J138" s="732"/>
      <c r="K138" s="776"/>
      <c r="L138" s="732"/>
      <c r="M138" s="776"/>
      <c r="N138" s="732"/>
      <c r="O138" s="776"/>
      <c r="P138" s="732"/>
      <c r="Q138" s="776"/>
      <c r="R138" s="732"/>
      <c r="S138" s="776"/>
      <c r="T138" s="732"/>
      <c r="U138" s="776"/>
      <c r="V138" s="732"/>
      <c r="W138" s="776"/>
      <c r="X138" s="614" t="str">
        <f>IF(X137="na","na","")</f>
        <v/>
      </c>
      <c r="Y138" s="367">
        <f t="shared" ref="Y138:Y142" si="20">IF(OR(D138="s",F138="s",H138="s",J138="s",L138="s",N138="s",P138="s",R138="s",T138="s",V138="s"), 0, IF(OR(D138="a",F138="a",H138="a",J138="a",L138="a",N138="a",P138="a",R138="a",T138="a",V138="a"),Z138,0))</f>
        <v>0</v>
      </c>
      <c r="Z138" s="422">
        <f>IF(X137="na", 0, 10)</f>
        <v>10</v>
      </c>
      <c r="AA138" s="228">
        <f t="shared" si="19"/>
        <v>0</v>
      </c>
      <c r="AB138" s="501"/>
      <c r="AC138" s="688"/>
      <c r="AD138" s="259" t="s">
        <v>34</v>
      </c>
      <c r="AE138" s="688"/>
      <c r="AF138" s="688"/>
      <c r="AG138" s="688"/>
      <c r="AH138" s="688"/>
      <c r="AI138" s="688"/>
      <c r="AJ138" s="688"/>
      <c r="AK138" s="688"/>
      <c r="AL138" s="688"/>
      <c r="AM138" s="688"/>
      <c r="AN138" s="688"/>
      <c r="AO138" s="688"/>
      <c r="AP138" s="688"/>
      <c r="AQ138" s="688"/>
      <c r="AR138" s="688"/>
      <c r="AS138" s="688"/>
      <c r="AT138" s="688"/>
      <c r="AU138" s="688"/>
      <c r="AV138" s="688"/>
      <c r="AW138" s="688"/>
      <c r="AX138" s="688"/>
      <c r="AY138" s="688"/>
      <c r="AZ138" s="688"/>
      <c r="BA138" s="688"/>
      <c r="BB138" s="688"/>
      <c r="BC138" s="688"/>
      <c r="BD138" s="688"/>
      <c r="BE138" s="688"/>
      <c r="BF138" s="688"/>
      <c r="BG138" s="688"/>
      <c r="BH138" s="688"/>
      <c r="BI138" s="688"/>
      <c r="BJ138" s="688"/>
      <c r="BK138" s="688"/>
      <c r="BL138" s="688"/>
      <c r="BM138" s="688"/>
      <c r="BN138" s="688"/>
      <c r="BO138" s="688"/>
      <c r="BP138" s="688"/>
      <c r="BQ138" s="688"/>
      <c r="BR138" s="688"/>
      <c r="BS138" s="688"/>
      <c r="BT138" s="688"/>
      <c r="BU138" s="688"/>
      <c r="BV138" s="688"/>
      <c r="BW138" s="688"/>
      <c r="BX138" s="688"/>
      <c r="BY138" s="688"/>
      <c r="BZ138" s="688"/>
      <c r="CA138" s="688"/>
      <c r="CB138" s="688"/>
      <c r="CC138" s="688"/>
      <c r="CD138" s="688"/>
      <c r="CE138" s="688"/>
      <c r="CF138" s="688"/>
      <c r="CG138" s="57"/>
      <c r="CH138" s="57"/>
      <c r="CI138" s="57"/>
      <c r="CJ138" s="57"/>
      <c r="CK138" s="57"/>
      <c r="CL138" s="57"/>
      <c r="CM138" s="57"/>
      <c r="CN138" s="84"/>
      <c r="CO138" s="84"/>
      <c r="CP138" s="84"/>
      <c r="CQ138" s="84"/>
      <c r="CR138" s="84"/>
      <c r="CS138" s="84"/>
      <c r="CT138" s="84"/>
      <c r="CU138" s="84"/>
      <c r="CV138" s="84"/>
      <c r="CW138" s="84"/>
      <c r="CX138" s="84"/>
      <c r="CY138" s="84"/>
      <c r="CZ138" s="84"/>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c r="FL138" s="84"/>
      <c r="FM138" s="84"/>
      <c r="FN138" s="84"/>
      <c r="FO138" s="84"/>
      <c r="FP138" s="84"/>
      <c r="FQ138" s="84"/>
      <c r="FR138" s="84"/>
      <c r="FS138" s="84"/>
      <c r="FT138" s="84"/>
      <c r="FU138" s="84"/>
      <c r="FV138" s="84"/>
      <c r="FW138" s="84"/>
      <c r="FX138" s="84"/>
      <c r="FY138" s="84"/>
      <c r="FZ138" s="84"/>
      <c r="GA138" s="84"/>
    </row>
    <row r="139" spans="1:183" s="15" customFormat="1" ht="45" customHeight="1" x14ac:dyDescent="0.2">
      <c r="A139" s="690"/>
      <c r="B139" s="693" t="s">
        <v>959</v>
      </c>
      <c r="C139" s="694" t="s">
        <v>960</v>
      </c>
      <c r="D139" s="732"/>
      <c r="E139" s="776"/>
      <c r="F139" s="732"/>
      <c r="G139" s="776"/>
      <c r="H139" s="732"/>
      <c r="I139" s="776"/>
      <c r="J139" s="732"/>
      <c r="K139" s="776"/>
      <c r="L139" s="732"/>
      <c r="M139" s="776"/>
      <c r="N139" s="732"/>
      <c r="O139" s="776"/>
      <c r="P139" s="732"/>
      <c r="Q139" s="776"/>
      <c r="R139" s="732"/>
      <c r="S139" s="776"/>
      <c r="T139" s="732"/>
      <c r="U139" s="776"/>
      <c r="V139" s="732"/>
      <c r="W139" s="776"/>
      <c r="X139" s="614" t="str">
        <f>IF(X137="na","na","")</f>
        <v/>
      </c>
      <c r="Y139" s="127">
        <f t="shared" si="20"/>
        <v>0</v>
      </c>
      <c r="Z139" s="422">
        <f>IF(X137="na", 0, 10)</f>
        <v>10</v>
      </c>
      <c r="AA139" s="228">
        <f t="shared" si="19"/>
        <v>0</v>
      </c>
      <c r="AB139" s="501"/>
      <c r="AC139" s="688"/>
      <c r="AD139" s="259"/>
      <c r="AE139" s="688"/>
      <c r="AF139" s="688"/>
      <c r="AG139" s="688"/>
      <c r="AH139" s="688"/>
      <c r="AI139" s="688"/>
      <c r="AJ139" s="688"/>
      <c r="AK139" s="688"/>
      <c r="AL139" s="688"/>
      <c r="AM139" s="688"/>
      <c r="AN139" s="688"/>
      <c r="AO139" s="688"/>
      <c r="AP139" s="688"/>
      <c r="AQ139" s="688"/>
      <c r="AR139" s="688"/>
      <c r="AS139" s="688"/>
      <c r="AT139" s="688"/>
      <c r="AU139" s="688"/>
      <c r="AV139" s="688"/>
      <c r="AW139" s="688"/>
      <c r="AX139" s="688"/>
      <c r="AY139" s="688"/>
      <c r="AZ139" s="688"/>
      <c r="BA139" s="688"/>
      <c r="BB139" s="688"/>
      <c r="BC139" s="688"/>
      <c r="BD139" s="688"/>
      <c r="BE139" s="688"/>
      <c r="BF139" s="688"/>
      <c r="BG139" s="688"/>
      <c r="BH139" s="688"/>
      <c r="BI139" s="688"/>
      <c r="BJ139" s="688"/>
      <c r="BK139" s="688"/>
      <c r="BL139" s="688"/>
      <c r="BM139" s="688"/>
      <c r="BN139" s="688"/>
      <c r="BO139" s="688"/>
      <c r="BP139" s="688"/>
      <c r="BQ139" s="688"/>
      <c r="BR139" s="688"/>
      <c r="BS139" s="688"/>
      <c r="BT139" s="688"/>
      <c r="BU139" s="688"/>
      <c r="BV139" s="688"/>
      <c r="BW139" s="688"/>
      <c r="BX139" s="688"/>
      <c r="BY139" s="688"/>
      <c r="BZ139" s="688"/>
      <c r="CA139" s="688"/>
      <c r="CB139" s="688"/>
      <c r="CC139" s="688"/>
      <c r="CD139" s="688"/>
      <c r="CE139" s="688"/>
      <c r="CF139" s="688"/>
      <c r="CG139" s="57"/>
      <c r="CH139" s="57"/>
      <c r="CI139" s="57"/>
      <c r="CJ139" s="57"/>
      <c r="CK139" s="57"/>
      <c r="CL139" s="57"/>
      <c r="CM139" s="57"/>
      <c r="CN139" s="84"/>
      <c r="CO139" s="84"/>
      <c r="CP139" s="84"/>
      <c r="CQ139" s="84"/>
      <c r="CR139" s="84"/>
      <c r="CS139" s="84"/>
      <c r="CT139" s="84"/>
      <c r="CU139" s="84"/>
      <c r="CV139" s="84"/>
      <c r="CW139" s="84"/>
      <c r="CX139" s="84"/>
      <c r="CY139" s="84"/>
      <c r="CZ139" s="84"/>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c r="FL139" s="84"/>
      <c r="FM139" s="84"/>
      <c r="FN139" s="84"/>
      <c r="FO139" s="84"/>
      <c r="FP139" s="84"/>
      <c r="FQ139" s="84"/>
      <c r="FR139" s="84"/>
      <c r="FS139" s="84"/>
      <c r="FT139" s="84"/>
      <c r="FU139" s="84"/>
      <c r="FV139" s="84"/>
      <c r="FW139" s="84"/>
      <c r="FX139" s="84"/>
      <c r="FY139" s="84"/>
      <c r="FZ139" s="84"/>
      <c r="GA139" s="84"/>
    </row>
    <row r="140" spans="1:183" s="15" customFormat="1" ht="45" customHeight="1" x14ac:dyDescent="0.2">
      <c r="A140" s="690"/>
      <c r="B140" s="693" t="s">
        <v>961</v>
      </c>
      <c r="C140" s="695" t="s">
        <v>1078</v>
      </c>
      <c r="D140" s="732"/>
      <c r="E140" s="776"/>
      <c r="F140" s="732"/>
      <c r="G140" s="776"/>
      <c r="H140" s="732"/>
      <c r="I140" s="776"/>
      <c r="J140" s="732"/>
      <c r="K140" s="776"/>
      <c r="L140" s="732"/>
      <c r="M140" s="776"/>
      <c r="N140" s="732"/>
      <c r="O140" s="776"/>
      <c r="P140" s="732"/>
      <c r="Q140" s="776"/>
      <c r="R140" s="732"/>
      <c r="S140" s="776"/>
      <c r="T140" s="732"/>
      <c r="U140" s="776"/>
      <c r="V140" s="732"/>
      <c r="W140" s="776"/>
      <c r="X140" s="614" t="str">
        <f>IF(X137="na","na","")</f>
        <v/>
      </c>
      <c r="Y140" s="257">
        <f t="shared" si="20"/>
        <v>0</v>
      </c>
      <c r="Z140" s="422">
        <f>IF(X137="na", 0, 5)</f>
        <v>5</v>
      </c>
      <c r="AA140" s="228">
        <f t="shared" si="19"/>
        <v>0</v>
      </c>
      <c r="AB140" s="501"/>
      <c r="AC140" s="688"/>
      <c r="AD140" s="259" t="s">
        <v>34</v>
      </c>
      <c r="AE140" s="688"/>
      <c r="AF140" s="688"/>
      <c r="AG140" s="688"/>
      <c r="AH140" s="688"/>
      <c r="AI140" s="688"/>
      <c r="AJ140" s="688"/>
      <c r="AK140" s="688"/>
      <c r="AL140" s="688"/>
      <c r="AM140" s="688"/>
      <c r="AN140" s="688"/>
      <c r="AO140" s="688"/>
      <c r="AP140" s="688"/>
      <c r="AQ140" s="688"/>
      <c r="AR140" s="688"/>
      <c r="AS140" s="688"/>
      <c r="AT140" s="688"/>
      <c r="AU140" s="688"/>
      <c r="AV140" s="688"/>
      <c r="AW140" s="688"/>
      <c r="AX140" s="688"/>
      <c r="AY140" s="688"/>
      <c r="AZ140" s="688"/>
      <c r="BA140" s="688"/>
      <c r="BB140" s="688"/>
      <c r="BC140" s="688"/>
      <c r="BD140" s="688"/>
      <c r="BE140" s="688"/>
      <c r="BF140" s="688"/>
      <c r="BG140" s="688"/>
      <c r="BH140" s="688"/>
      <c r="BI140" s="688"/>
      <c r="BJ140" s="688"/>
      <c r="BK140" s="688"/>
      <c r="BL140" s="688"/>
      <c r="BM140" s="688"/>
      <c r="BN140" s="688"/>
      <c r="BO140" s="688"/>
      <c r="BP140" s="688"/>
      <c r="BQ140" s="688"/>
      <c r="BR140" s="688"/>
      <c r="BS140" s="688"/>
      <c r="BT140" s="688"/>
      <c r="BU140" s="688"/>
      <c r="BV140" s="688"/>
      <c r="BW140" s="688"/>
      <c r="BX140" s="688"/>
      <c r="BY140" s="688"/>
      <c r="BZ140" s="688"/>
      <c r="CA140" s="688"/>
      <c r="CB140" s="688"/>
      <c r="CC140" s="688"/>
      <c r="CD140" s="688"/>
      <c r="CE140" s="688"/>
      <c r="CF140" s="688"/>
      <c r="CG140" s="57"/>
      <c r="CH140" s="57"/>
      <c r="CI140" s="57"/>
      <c r="CJ140" s="57"/>
      <c r="CK140" s="57"/>
      <c r="CL140" s="57"/>
      <c r="CM140" s="57"/>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c r="FL140" s="84"/>
      <c r="FM140" s="84"/>
      <c r="FN140" s="84"/>
      <c r="FO140" s="84"/>
      <c r="FP140" s="84"/>
      <c r="FQ140" s="84"/>
      <c r="FR140" s="84"/>
      <c r="FS140" s="84"/>
      <c r="FT140" s="84"/>
      <c r="FU140" s="84"/>
      <c r="FV140" s="84"/>
      <c r="FW140" s="84"/>
      <c r="FX140" s="84"/>
      <c r="FY140" s="84"/>
      <c r="FZ140" s="84"/>
      <c r="GA140" s="84"/>
    </row>
    <row r="141" spans="1:183" s="15" customFormat="1" ht="45" customHeight="1" x14ac:dyDescent="0.2">
      <c r="A141" s="690"/>
      <c r="B141" s="693" t="s">
        <v>964</v>
      </c>
      <c r="C141" s="694" t="s">
        <v>1064</v>
      </c>
      <c r="D141" s="732"/>
      <c r="E141" s="776"/>
      <c r="F141" s="732"/>
      <c r="G141" s="776"/>
      <c r="H141" s="732"/>
      <c r="I141" s="776"/>
      <c r="J141" s="732"/>
      <c r="K141" s="776"/>
      <c r="L141" s="732"/>
      <c r="M141" s="776"/>
      <c r="N141" s="732"/>
      <c r="O141" s="776"/>
      <c r="P141" s="732"/>
      <c r="Q141" s="776"/>
      <c r="R141" s="732"/>
      <c r="S141" s="776"/>
      <c r="T141" s="732"/>
      <c r="U141" s="776"/>
      <c r="V141" s="732"/>
      <c r="W141" s="776"/>
      <c r="X141" s="614" t="str">
        <f>IF(X137="na","na","")</f>
        <v/>
      </c>
      <c r="Y141" s="262">
        <f t="shared" si="20"/>
        <v>0</v>
      </c>
      <c r="Z141" s="422">
        <f>IF(X137="na", 0, 5)</f>
        <v>5</v>
      </c>
      <c r="AA141" s="228">
        <f t="shared" si="19"/>
        <v>0</v>
      </c>
      <c r="AB141" s="501"/>
      <c r="AC141" s="688"/>
      <c r="AD141" s="259"/>
      <c r="AE141" s="688"/>
      <c r="AF141" s="688"/>
      <c r="AG141" s="688"/>
      <c r="AH141" s="688"/>
      <c r="AI141" s="688"/>
      <c r="AJ141" s="688"/>
      <c r="AK141" s="688"/>
      <c r="AL141" s="688"/>
      <c r="AM141" s="688"/>
      <c r="AN141" s="688"/>
      <c r="AO141" s="688"/>
      <c r="AP141" s="688"/>
      <c r="AQ141" s="688"/>
      <c r="AR141" s="688"/>
      <c r="AS141" s="688"/>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c r="BT141" s="245"/>
      <c r="BU141" s="245"/>
      <c r="BV141" s="245"/>
      <c r="BW141" s="245"/>
      <c r="BX141" s="245"/>
      <c r="BY141" s="245"/>
      <c r="BZ141" s="245"/>
      <c r="CA141" s="245"/>
      <c r="CB141" s="245"/>
      <c r="CC141" s="245"/>
      <c r="CD141" s="245"/>
      <c r="CE141" s="245"/>
      <c r="CF141" s="245"/>
      <c r="CG141" s="54"/>
      <c r="CH141" s="54"/>
      <c r="CI141" s="54"/>
      <c r="CJ141" s="54"/>
      <c r="CK141" s="54"/>
      <c r="CL141" s="54"/>
      <c r="CM141" s="54"/>
    </row>
    <row r="142" spans="1:183" s="15" customFormat="1" ht="45" customHeight="1" thickBot="1" x14ac:dyDescent="0.25">
      <c r="A142" s="690"/>
      <c r="B142" s="693" t="s">
        <v>962</v>
      </c>
      <c r="C142" s="695" t="s">
        <v>963</v>
      </c>
      <c r="D142" s="732"/>
      <c r="E142" s="776"/>
      <c r="F142" s="732"/>
      <c r="G142" s="776"/>
      <c r="H142" s="732"/>
      <c r="I142" s="776"/>
      <c r="J142" s="732"/>
      <c r="K142" s="776"/>
      <c r="L142" s="732"/>
      <c r="M142" s="776"/>
      <c r="N142" s="732"/>
      <c r="O142" s="776"/>
      <c r="P142" s="732"/>
      <c r="Q142" s="776"/>
      <c r="R142" s="732"/>
      <c r="S142" s="776"/>
      <c r="T142" s="732"/>
      <c r="U142" s="776"/>
      <c r="V142" s="732"/>
      <c r="W142" s="776"/>
      <c r="X142" s="614" t="str">
        <f>IF(X137="na","na","")</f>
        <v/>
      </c>
      <c r="Y142" s="367">
        <f t="shared" si="20"/>
        <v>0</v>
      </c>
      <c r="Z142" s="422">
        <f>IF(X137="na", 0, 10)</f>
        <v>10</v>
      </c>
      <c r="AA142" s="228">
        <f t="shared" si="19"/>
        <v>0</v>
      </c>
      <c r="AB142" s="501"/>
      <c r="AC142" s="688"/>
      <c r="AD142" s="259"/>
      <c r="AE142" s="688"/>
      <c r="AF142" s="688"/>
      <c r="AG142" s="688"/>
      <c r="AH142" s="688"/>
      <c r="AI142" s="688"/>
      <c r="AJ142" s="688"/>
      <c r="AK142" s="688"/>
      <c r="AL142" s="688"/>
      <c r="AM142" s="688"/>
      <c r="AN142" s="688"/>
      <c r="AO142" s="688"/>
      <c r="AP142" s="688"/>
      <c r="AQ142" s="688"/>
      <c r="AR142" s="688"/>
      <c r="AS142" s="688"/>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c r="BT142" s="245"/>
      <c r="BU142" s="245"/>
      <c r="BV142" s="245"/>
      <c r="BW142" s="245"/>
      <c r="BX142" s="245"/>
      <c r="BY142" s="245"/>
      <c r="BZ142" s="245"/>
      <c r="CA142" s="245"/>
      <c r="CB142" s="245"/>
      <c r="CC142" s="245"/>
      <c r="CD142" s="245"/>
      <c r="CE142" s="245"/>
      <c r="CF142" s="245"/>
      <c r="CG142" s="54"/>
      <c r="CH142" s="54"/>
      <c r="CI142" s="54"/>
      <c r="CJ142" s="54"/>
      <c r="CK142" s="54"/>
      <c r="CL142" s="54"/>
      <c r="CM142" s="54"/>
    </row>
    <row r="143" spans="1:183" s="15" customFormat="1" ht="21" customHeight="1" thickTop="1" thickBot="1" x14ac:dyDescent="0.25">
      <c r="A143" s="585"/>
      <c r="B143" s="71"/>
      <c r="C143" s="160"/>
      <c r="D143" s="768" t="s">
        <v>147</v>
      </c>
      <c r="E143" s="769"/>
      <c r="F143" s="769"/>
      <c r="G143" s="769"/>
      <c r="H143" s="769"/>
      <c r="I143" s="769"/>
      <c r="J143" s="769"/>
      <c r="K143" s="769"/>
      <c r="L143" s="769"/>
      <c r="M143" s="769"/>
      <c r="N143" s="769"/>
      <c r="O143" s="769"/>
      <c r="P143" s="769"/>
      <c r="Q143" s="769"/>
      <c r="R143" s="769"/>
      <c r="S143" s="769"/>
      <c r="T143" s="769"/>
      <c r="U143" s="769"/>
      <c r="V143" s="769"/>
      <c r="W143" s="769"/>
      <c r="X143" s="800"/>
      <c r="Y143" s="576">
        <f>SUM(Y137:Y142)</f>
        <v>0</v>
      </c>
      <c r="Z143" s="423">
        <f>SUM(Z137:Z142)</f>
        <v>50</v>
      </c>
      <c r="AA143" s="365"/>
      <c r="AB143" s="54"/>
      <c r="AC143" s="245"/>
      <c r="AD143" s="259"/>
      <c r="AE143" s="245"/>
      <c r="AF143" s="245"/>
      <c r="AG143" s="245"/>
      <c r="AH143" s="245"/>
      <c r="AI143" s="245"/>
      <c r="AJ143" s="245"/>
      <c r="AK143" s="245"/>
      <c r="AL143" s="245"/>
      <c r="AM143" s="245"/>
      <c r="AN143" s="245"/>
      <c r="AO143" s="245"/>
      <c r="AP143" s="245"/>
      <c r="AQ143" s="245"/>
      <c r="AR143" s="245"/>
      <c r="AS143" s="245"/>
      <c r="AT143" s="245"/>
      <c r="AU143" s="245"/>
      <c r="AV143" s="245"/>
      <c r="AW143" s="245"/>
      <c r="AX143" s="245"/>
      <c r="AY143" s="245"/>
      <c r="AZ143" s="245"/>
      <c r="BA143" s="245"/>
      <c r="BB143" s="245"/>
      <c r="BC143" s="245"/>
      <c r="BD143" s="245"/>
      <c r="BE143" s="245"/>
      <c r="BF143" s="245"/>
      <c r="BG143" s="245"/>
      <c r="BH143" s="245"/>
      <c r="BI143" s="245"/>
      <c r="BJ143" s="245"/>
      <c r="BK143" s="245"/>
      <c r="BL143" s="245"/>
      <c r="BM143" s="245"/>
      <c r="BN143" s="245"/>
      <c r="BO143" s="245"/>
      <c r="BP143" s="245"/>
      <c r="BQ143" s="245"/>
      <c r="BR143" s="245"/>
      <c r="BS143" s="245"/>
      <c r="BT143" s="245"/>
      <c r="BU143" s="245"/>
      <c r="BV143" s="245"/>
      <c r="BW143" s="245"/>
      <c r="BX143" s="245"/>
      <c r="BY143" s="245"/>
      <c r="BZ143" s="245"/>
      <c r="CA143" s="245"/>
      <c r="CB143" s="245"/>
      <c r="CC143" s="245"/>
      <c r="CD143" s="245"/>
      <c r="CE143" s="245"/>
      <c r="CF143" s="245"/>
      <c r="CG143" s="54"/>
      <c r="CH143" s="54"/>
      <c r="CI143" s="54"/>
      <c r="CJ143" s="54"/>
      <c r="CK143" s="54"/>
      <c r="CL143" s="54"/>
      <c r="CM143" s="54"/>
    </row>
    <row r="144" spans="1:183" s="15" customFormat="1" ht="21" customHeight="1" thickBot="1" x14ac:dyDescent="0.25">
      <c r="A144" s="414"/>
      <c r="B144" s="696"/>
      <c r="C144" s="339"/>
      <c r="D144" s="771"/>
      <c r="E144" s="772"/>
      <c r="F144" s="1012">
        <f>IF(X137="na", 0, 25)</f>
        <v>25</v>
      </c>
      <c r="G144" s="1013"/>
      <c r="H144" s="1013"/>
      <c r="I144" s="1013"/>
      <c r="J144" s="1013"/>
      <c r="K144" s="1013"/>
      <c r="L144" s="1013"/>
      <c r="M144" s="1013"/>
      <c r="N144" s="1013"/>
      <c r="O144" s="1013"/>
      <c r="P144" s="1013"/>
      <c r="Q144" s="1013"/>
      <c r="R144" s="1013"/>
      <c r="S144" s="1013"/>
      <c r="T144" s="1013"/>
      <c r="U144" s="1013"/>
      <c r="V144" s="1013"/>
      <c r="W144" s="1013"/>
      <c r="X144" s="1013"/>
      <c r="Y144" s="1013"/>
      <c r="Z144" s="1014"/>
      <c r="AA144" s="365"/>
      <c r="AB144" s="54"/>
      <c r="AC144" s="245"/>
      <c r="AD144" s="259"/>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5"/>
      <c r="BM144" s="245"/>
      <c r="BN144" s="245"/>
      <c r="BO144" s="245"/>
      <c r="BP144" s="245"/>
      <c r="BQ144" s="245"/>
      <c r="BR144" s="245"/>
      <c r="BS144" s="245"/>
      <c r="BT144" s="245"/>
      <c r="BU144" s="245"/>
      <c r="BV144" s="245"/>
      <c r="BW144" s="245"/>
      <c r="BX144" s="245"/>
      <c r="BY144" s="245"/>
      <c r="BZ144" s="245"/>
      <c r="CA144" s="245"/>
      <c r="CB144" s="245"/>
      <c r="CC144" s="245"/>
      <c r="CD144" s="245"/>
      <c r="CE144" s="245"/>
      <c r="CF144" s="245"/>
      <c r="CG144" s="54"/>
      <c r="CH144" s="54"/>
      <c r="CI144" s="54"/>
      <c r="CJ144" s="54"/>
      <c r="CK144" s="54"/>
      <c r="CL144" s="54"/>
      <c r="CM144" s="54"/>
    </row>
    <row r="145" spans="1:91" s="15" customFormat="1" ht="30" customHeight="1" thickBot="1" x14ac:dyDescent="0.25">
      <c r="A145" s="411"/>
      <c r="B145" s="371">
        <v>3200</v>
      </c>
      <c r="C145" s="715" t="s">
        <v>995</v>
      </c>
      <c r="D145" s="363"/>
      <c r="E145" s="361"/>
      <c r="F145" s="364"/>
      <c r="G145" s="362"/>
      <c r="H145" s="85"/>
      <c r="I145" s="493"/>
      <c r="J145" s="494"/>
      <c r="K145" s="495"/>
      <c r="L145" s="496"/>
      <c r="M145" s="493"/>
      <c r="N145" s="93"/>
      <c r="O145" s="495"/>
      <c r="P145" s="496"/>
      <c r="Q145" s="493"/>
      <c r="R145" s="364"/>
      <c r="S145" s="362"/>
      <c r="T145" s="363"/>
      <c r="U145" s="361"/>
      <c r="V145" s="364"/>
      <c r="W145" s="362"/>
      <c r="X145" s="352"/>
      <c r="Y145" s="497"/>
      <c r="Z145" s="225"/>
      <c r="AA145" s="365"/>
      <c r="AB145" s="54"/>
      <c r="AC145" s="555"/>
      <c r="AD145" s="259"/>
      <c r="AE145" s="245"/>
      <c r="AF145" s="555"/>
      <c r="AG145" s="245"/>
      <c r="AH145" s="245"/>
      <c r="AI145" s="245"/>
      <c r="AJ145" s="245"/>
      <c r="AK145" s="245"/>
      <c r="AL145" s="245"/>
      <c r="AM145" s="245"/>
      <c r="AN145" s="245"/>
      <c r="AO145" s="245"/>
      <c r="AP145" s="245"/>
      <c r="AQ145" s="245"/>
      <c r="AR145" s="245"/>
      <c r="AS145" s="245"/>
      <c r="AT145" s="245"/>
      <c r="AU145" s="245"/>
      <c r="AV145" s="245"/>
      <c r="AW145" s="245"/>
      <c r="AX145" s="245"/>
      <c r="AY145" s="245"/>
      <c r="AZ145" s="245"/>
      <c r="BA145" s="245"/>
      <c r="BB145" s="245"/>
      <c r="BC145" s="245"/>
      <c r="BD145" s="245"/>
      <c r="BE145" s="245"/>
      <c r="BF145" s="245"/>
      <c r="BG145" s="245"/>
      <c r="BH145" s="245"/>
      <c r="BI145" s="245"/>
      <c r="BJ145" s="245"/>
      <c r="BK145" s="245"/>
      <c r="BL145" s="245"/>
      <c r="BM145" s="245"/>
      <c r="BN145" s="245"/>
      <c r="BO145" s="245"/>
      <c r="BP145" s="245"/>
      <c r="BQ145" s="245"/>
      <c r="BR145" s="245"/>
      <c r="BS145" s="245"/>
      <c r="BT145" s="245"/>
      <c r="BU145" s="245"/>
      <c r="BV145" s="245"/>
      <c r="BW145" s="245"/>
      <c r="BX145" s="245"/>
      <c r="BY145" s="245"/>
      <c r="BZ145" s="245"/>
      <c r="CA145" s="245"/>
      <c r="CB145" s="245"/>
      <c r="CC145" s="245"/>
      <c r="CD145" s="245"/>
      <c r="CE145" s="245"/>
      <c r="CF145" s="245"/>
      <c r="CG145" s="54"/>
      <c r="CH145" s="54"/>
      <c r="CI145" s="54"/>
      <c r="CJ145" s="54"/>
      <c r="CK145" s="54"/>
      <c r="CL145" s="54"/>
      <c r="CM145" s="54"/>
    </row>
    <row r="146" spans="1:91" s="84" customFormat="1" ht="30" customHeight="1" x14ac:dyDescent="0.2">
      <c r="A146" s="585"/>
      <c r="B146" s="272"/>
      <c r="C146" s="594" t="s">
        <v>1005</v>
      </c>
      <c r="D146" s="785"/>
      <c r="E146" s="785"/>
      <c r="F146" s="785"/>
      <c r="G146" s="785"/>
      <c r="H146" s="785"/>
      <c r="I146" s="785"/>
      <c r="J146" s="785"/>
      <c r="K146" s="785"/>
      <c r="L146" s="785"/>
      <c r="M146" s="785"/>
      <c r="N146" s="785"/>
      <c r="O146" s="785"/>
      <c r="P146" s="785"/>
      <c r="Q146" s="785"/>
      <c r="R146" s="785"/>
      <c r="S146" s="785"/>
      <c r="T146" s="785"/>
      <c r="U146" s="785"/>
      <c r="V146" s="785"/>
      <c r="W146" s="785"/>
      <c r="X146" s="785"/>
      <c r="Y146" s="785"/>
      <c r="Z146" s="786"/>
      <c r="AA146" s="385"/>
      <c r="AB146" s="54"/>
      <c r="AC146" s="245"/>
      <c r="AD146" s="245"/>
      <c r="AE146" s="245"/>
      <c r="AF146" s="245"/>
      <c r="AG146" s="245"/>
      <c r="AH146" s="245"/>
      <c r="AI146" s="245"/>
      <c r="AJ146" s="245"/>
      <c r="AK146" s="245"/>
      <c r="AL146" s="706"/>
      <c r="AM146" s="706"/>
      <c r="AN146" s="706"/>
      <c r="AO146" s="706"/>
      <c r="AP146" s="706"/>
      <c r="AQ146" s="706"/>
      <c r="AR146" s="706"/>
      <c r="AS146" s="706"/>
      <c r="AT146" s="706"/>
      <c r="AU146" s="706"/>
      <c r="AV146" s="706"/>
      <c r="AW146" s="706"/>
      <c r="AX146" s="706"/>
      <c r="AY146" s="706"/>
      <c r="AZ146" s="706"/>
      <c r="BA146" s="706"/>
      <c r="BB146" s="706"/>
      <c r="BC146" s="706"/>
      <c r="BD146" s="706"/>
      <c r="BE146" s="706"/>
      <c r="BF146" s="706"/>
      <c r="BG146" s="706"/>
      <c r="BH146" s="706"/>
      <c r="BI146" s="706"/>
      <c r="BJ146" s="706"/>
      <c r="BK146" s="706"/>
      <c r="BL146" s="706"/>
      <c r="BM146" s="706"/>
      <c r="BN146" s="706"/>
      <c r="BO146" s="706"/>
      <c r="BP146" s="706"/>
      <c r="BQ146" s="706"/>
      <c r="BR146" s="706"/>
      <c r="BS146" s="706"/>
      <c r="BT146" s="706"/>
      <c r="BU146" s="706"/>
      <c r="BV146" s="706"/>
      <c r="BW146" s="706"/>
      <c r="BX146" s="706"/>
      <c r="BY146" s="706"/>
      <c r="BZ146" s="706"/>
      <c r="CA146" s="706"/>
      <c r="CB146" s="706"/>
      <c r="CC146" s="706"/>
      <c r="CD146" s="706"/>
      <c r="CE146" s="706"/>
    </row>
    <row r="147" spans="1:91" s="15" customFormat="1" ht="67.7" customHeight="1" x14ac:dyDescent="0.2">
      <c r="A147" s="585"/>
      <c r="B147" s="275" t="s">
        <v>1006</v>
      </c>
      <c r="C147" s="165" t="s">
        <v>1007</v>
      </c>
      <c r="D147" s="732"/>
      <c r="E147" s="776"/>
      <c r="F147" s="732"/>
      <c r="G147" s="776"/>
      <c r="H147" s="732"/>
      <c r="I147" s="776"/>
      <c r="J147" s="732"/>
      <c r="K147" s="776"/>
      <c r="L147" s="732"/>
      <c r="M147" s="776"/>
      <c r="N147" s="732"/>
      <c r="O147" s="776"/>
      <c r="P147" s="732"/>
      <c r="Q147" s="776"/>
      <c r="R147" s="732"/>
      <c r="S147" s="776"/>
      <c r="T147" s="732"/>
      <c r="U147" s="776"/>
      <c r="V147" s="732"/>
      <c r="W147" s="776"/>
      <c r="X147" s="489"/>
      <c r="Y147" s="127">
        <f t="shared" ref="Y147:Y162" si="21">IF(OR(D147="s",F147="s",H147="s",J147="s",L147="s",N147="s",P147="s",R147="s",T147="s",V147="s"), 0, IF(OR(D147="a",F147="a",H147="a",J147="a",L147="a",N147="a",P147="a",R147="a",T147="a",V147="a"),Z147,0))</f>
        <v>0</v>
      </c>
      <c r="Z147" s="442">
        <f>IF(X147="na",0,10)</f>
        <v>10</v>
      </c>
      <c r="AA147" s="365">
        <f>COUNTIF(D147:W147,"a")+COUNTIF(D147:W147,"s")+COUNTIF(X147,"na")</f>
        <v>0</v>
      </c>
      <c r="AB147" s="501"/>
      <c r="AC147" s="245"/>
      <c r="AD147" s="259" t="s">
        <v>34</v>
      </c>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5"/>
      <c r="BX147" s="245"/>
      <c r="BY147" s="245"/>
      <c r="BZ147" s="245"/>
      <c r="CA147" s="245"/>
      <c r="CB147" s="245"/>
      <c r="CC147" s="245"/>
      <c r="CD147" s="245"/>
      <c r="CE147" s="245"/>
      <c r="CF147" s="245"/>
      <c r="CG147" s="54"/>
      <c r="CH147" s="54"/>
      <c r="CI147" s="54"/>
      <c r="CJ147" s="54"/>
      <c r="CK147" s="54"/>
      <c r="CL147" s="54"/>
      <c r="CM147" s="54"/>
    </row>
    <row r="148" spans="1:91" s="15" customFormat="1" ht="88.5" customHeight="1" x14ac:dyDescent="0.2">
      <c r="A148" s="585"/>
      <c r="B148" s="255" t="s">
        <v>1008</v>
      </c>
      <c r="C148" s="373" t="s">
        <v>1009</v>
      </c>
      <c r="D148" s="732"/>
      <c r="E148" s="776"/>
      <c r="F148" s="732"/>
      <c r="G148" s="776"/>
      <c r="H148" s="732"/>
      <c r="I148" s="776"/>
      <c r="J148" s="732"/>
      <c r="K148" s="776"/>
      <c r="L148" s="732"/>
      <c r="M148" s="776"/>
      <c r="N148" s="732"/>
      <c r="O148" s="776"/>
      <c r="P148" s="732"/>
      <c r="Q148" s="776"/>
      <c r="R148" s="732"/>
      <c r="S148" s="776"/>
      <c r="T148" s="732"/>
      <c r="U148" s="776"/>
      <c r="V148" s="732"/>
      <c r="W148" s="776"/>
      <c r="X148" s="489"/>
      <c r="Y148" s="127">
        <f t="shared" si="21"/>
        <v>0</v>
      </c>
      <c r="Z148" s="442">
        <f>IF(X148="na",0,10)</f>
        <v>10</v>
      </c>
      <c r="AA148" s="365">
        <f>COUNTIF(D148:W148,"a")+COUNTIF(D148:W148,"s")+COUNTIF(X148,"na")</f>
        <v>0</v>
      </c>
      <c r="AB148" s="501"/>
      <c r="AC148" s="245"/>
      <c r="AD148" s="259" t="s">
        <v>34</v>
      </c>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5"/>
      <c r="BM148" s="245"/>
      <c r="BN148" s="245"/>
      <c r="BO148" s="245"/>
      <c r="BP148" s="245"/>
      <c r="BQ148" s="245"/>
      <c r="BR148" s="245"/>
      <c r="BS148" s="245"/>
      <c r="BT148" s="245"/>
      <c r="BU148" s="245"/>
      <c r="BV148" s="245"/>
      <c r="BW148" s="245"/>
      <c r="BX148" s="245"/>
      <c r="BY148" s="245"/>
      <c r="BZ148" s="245"/>
      <c r="CA148" s="245"/>
      <c r="CB148" s="245"/>
      <c r="CC148" s="245"/>
      <c r="CD148" s="245"/>
      <c r="CE148" s="245"/>
      <c r="CF148" s="245"/>
      <c r="CG148" s="54"/>
      <c r="CH148" s="54"/>
      <c r="CI148" s="54"/>
      <c r="CJ148" s="54"/>
      <c r="CK148" s="54"/>
      <c r="CL148" s="54"/>
      <c r="CM148" s="54"/>
    </row>
    <row r="149" spans="1:91" s="15" customFormat="1" ht="67.7" customHeight="1" x14ac:dyDescent="0.2">
      <c r="A149" s="585"/>
      <c r="B149" s="255" t="s">
        <v>330</v>
      </c>
      <c r="C149" s="373" t="s">
        <v>1010</v>
      </c>
      <c r="D149" s="732"/>
      <c r="E149" s="776"/>
      <c r="F149" s="732"/>
      <c r="G149" s="776"/>
      <c r="H149" s="732"/>
      <c r="I149" s="776"/>
      <c r="J149" s="732"/>
      <c r="K149" s="776"/>
      <c r="L149" s="732"/>
      <c r="M149" s="776"/>
      <c r="N149" s="732"/>
      <c r="O149" s="776"/>
      <c r="P149" s="732"/>
      <c r="Q149" s="776"/>
      <c r="R149" s="732"/>
      <c r="S149" s="776"/>
      <c r="T149" s="732"/>
      <c r="U149" s="776"/>
      <c r="V149" s="732"/>
      <c r="W149" s="776"/>
      <c r="X149" s="507"/>
      <c r="Y149" s="127">
        <f t="shared" si="21"/>
        <v>0</v>
      </c>
      <c r="Z149" s="442">
        <v>10</v>
      </c>
      <c r="AA149" s="365">
        <f t="shared" ref="AA149:AA162" si="22">COUNTIF(D149:W149,"a")+COUNTIF(D149:W149,"s")</f>
        <v>0</v>
      </c>
      <c r="AB149" s="501"/>
      <c r="AC149" s="245"/>
      <c r="AD149" s="259"/>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c r="BC149" s="245"/>
      <c r="BD149" s="245"/>
      <c r="BE149" s="245"/>
      <c r="BF149" s="245"/>
      <c r="BG149" s="245"/>
      <c r="BH149" s="245"/>
      <c r="BI149" s="245"/>
      <c r="BJ149" s="245"/>
      <c r="BK149" s="245"/>
      <c r="BL149" s="245"/>
      <c r="BM149" s="245"/>
      <c r="BN149" s="245"/>
      <c r="BO149" s="245"/>
      <c r="BP149" s="245"/>
      <c r="BQ149" s="245"/>
      <c r="BR149" s="245"/>
      <c r="BS149" s="245"/>
      <c r="BT149" s="245"/>
      <c r="BU149" s="245"/>
      <c r="BV149" s="245"/>
      <c r="BW149" s="245"/>
      <c r="BX149" s="245"/>
      <c r="BY149" s="245"/>
      <c r="BZ149" s="245"/>
      <c r="CA149" s="245"/>
      <c r="CB149" s="245"/>
      <c r="CC149" s="245"/>
      <c r="CD149" s="245"/>
      <c r="CE149" s="245"/>
      <c r="CF149" s="245"/>
      <c r="CG149" s="54"/>
      <c r="CH149" s="54"/>
      <c r="CI149" s="54"/>
      <c r="CJ149" s="54"/>
      <c r="CK149" s="54"/>
      <c r="CL149" s="54"/>
      <c r="CM149" s="54"/>
    </row>
    <row r="150" spans="1:91" s="84" customFormat="1" ht="30" customHeight="1" x14ac:dyDescent="0.2">
      <c r="A150" s="585"/>
      <c r="B150" s="272"/>
      <c r="C150" s="594" t="s">
        <v>1011</v>
      </c>
      <c r="D150" s="785"/>
      <c r="E150" s="785"/>
      <c r="F150" s="785"/>
      <c r="G150" s="785"/>
      <c r="H150" s="785"/>
      <c r="I150" s="785"/>
      <c r="J150" s="785"/>
      <c r="K150" s="785"/>
      <c r="L150" s="785"/>
      <c r="M150" s="785"/>
      <c r="N150" s="785"/>
      <c r="O150" s="785"/>
      <c r="P150" s="785"/>
      <c r="Q150" s="785"/>
      <c r="R150" s="785"/>
      <c r="S150" s="785"/>
      <c r="T150" s="785"/>
      <c r="U150" s="785"/>
      <c r="V150" s="785"/>
      <c r="W150" s="785"/>
      <c r="X150" s="785"/>
      <c r="Y150" s="785"/>
      <c r="Z150" s="786"/>
      <c r="AA150" s="385"/>
      <c r="AB150" s="54"/>
      <c r="AC150" s="245"/>
      <c r="AD150" s="245"/>
      <c r="AE150" s="245"/>
      <c r="AF150" s="245"/>
      <c r="AG150" s="245"/>
      <c r="AH150" s="245"/>
      <c r="AI150" s="245"/>
      <c r="AJ150" s="245"/>
      <c r="AK150" s="245"/>
      <c r="AL150" s="706"/>
      <c r="AM150" s="706"/>
      <c r="AN150" s="706"/>
      <c r="AO150" s="706"/>
      <c r="AP150" s="706"/>
      <c r="AQ150" s="706"/>
      <c r="AR150" s="706"/>
      <c r="AS150" s="706"/>
      <c r="AT150" s="706"/>
      <c r="AU150" s="706"/>
      <c r="AV150" s="706"/>
      <c r="AW150" s="706"/>
      <c r="AX150" s="706"/>
      <c r="AY150" s="706"/>
      <c r="AZ150" s="706"/>
      <c r="BA150" s="706"/>
      <c r="BB150" s="706"/>
      <c r="BC150" s="706"/>
      <c r="BD150" s="706"/>
      <c r="BE150" s="706"/>
      <c r="BF150" s="706"/>
      <c r="BG150" s="706"/>
      <c r="BH150" s="706"/>
      <c r="BI150" s="706"/>
      <c r="BJ150" s="706"/>
      <c r="BK150" s="706"/>
      <c r="BL150" s="706"/>
      <c r="BM150" s="706"/>
      <c r="BN150" s="706"/>
      <c r="BO150" s="706"/>
      <c r="BP150" s="706"/>
      <c r="BQ150" s="706"/>
      <c r="BR150" s="706"/>
      <c r="BS150" s="706"/>
      <c r="BT150" s="706"/>
      <c r="BU150" s="706"/>
      <c r="BV150" s="706"/>
      <c r="BW150" s="706"/>
      <c r="BX150" s="706"/>
      <c r="BY150" s="706"/>
      <c r="BZ150" s="706"/>
      <c r="CA150" s="706"/>
      <c r="CB150" s="706"/>
      <c r="CC150" s="706"/>
      <c r="CD150" s="706"/>
      <c r="CE150" s="706"/>
    </row>
    <row r="151" spans="1:91" s="84" customFormat="1" ht="30" customHeight="1" x14ac:dyDescent="0.2">
      <c r="A151" s="585"/>
      <c r="B151" s="272"/>
      <c r="C151" s="594" t="s">
        <v>996</v>
      </c>
      <c r="D151" s="785"/>
      <c r="E151" s="785"/>
      <c r="F151" s="785"/>
      <c r="G151" s="785"/>
      <c r="H151" s="785"/>
      <c r="I151" s="785"/>
      <c r="J151" s="785"/>
      <c r="K151" s="785"/>
      <c r="L151" s="785"/>
      <c r="M151" s="785"/>
      <c r="N151" s="785"/>
      <c r="O151" s="785"/>
      <c r="P151" s="785"/>
      <c r="Q151" s="785"/>
      <c r="R151" s="785"/>
      <c r="S151" s="785"/>
      <c r="T151" s="785"/>
      <c r="U151" s="785"/>
      <c r="V151" s="785"/>
      <c r="W151" s="785"/>
      <c r="X151" s="785"/>
      <c r="Y151" s="785"/>
      <c r="Z151" s="786"/>
      <c r="AA151" s="385"/>
      <c r="AB151" s="54"/>
      <c r="AC151" s="245"/>
      <c r="AD151" s="245"/>
      <c r="AE151" s="245"/>
      <c r="AF151" s="245"/>
      <c r="AG151" s="245"/>
      <c r="AH151" s="245"/>
      <c r="AI151" s="245"/>
      <c r="AJ151" s="245"/>
      <c r="AK151" s="245"/>
      <c r="AL151" s="706"/>
      <c r="AM151" s="706"/>
      <c r="AN151" s="706"/>
      <c r="AO151" s="706"/>
      <c r="AP151" s="706"/>
      <c r="AQ151" s="706"/>
      <c r="AR151" s="706"/>
      <c r="AS151" s="706"/>
      <c r="AT151" s="706"/>
      <c r="AU151" s="706"/>
      <c r="AV151" s="706"/>
      <c r="AW151" s="706"/>
      <c r="AX151" s="706"/>
      <c r="AY151" s="706"/>
      <c r="AZ151" s="706"/>
      <c r="BA151" s="706"/>
      <c r="BB151" s="706"/>
      <c r="BC151" s="706"/>
      <c r="BD151" s="706"/>
      <c r="BE151" s="706"/>
      <c r="BF151" s="706"/>
      <c r="BG151" s="706"/>
      <c r="BH151" s="706"/>
      <c r="BI151" s="706"/>
      <c r="BJ151" s="706"/>
      <c r="BK151" s="706"/>
      <c r="BL151" s="706"/>
      <c r="BM151" s="706"/>
      <c r="BN151" s="706"/>
      <c r="BO151" s="706"/>
      <c r="BP151" s="706"/>
      <c r="BQ151" s="706"/>
      <c r="BR151" s="706"/>
      <c r="BS151" s="706"/>
      <c r="BT151" s="706"/>
      <c r="BU151" s="706"/>
      <c r="BV151" s="706"/>
      <c r="BW151" s="706"/>
      <c r="BX151" s="706"/>
      <c r="BY151" s="706"/>
      <c r="BZ151" s="706"/>
      <c r="CA151" s="706"/>
      <c r="CB151" s="706"/>
      <c r="CC151" s="706"/>
      <c r="CD151" s="706"/>
      <c r="CE151" s="706"/>
    </row>
    <row r="152" spans="1:91" s="15" customFormat="1" ht="45" customHeight="1" x14ac:dyDescent="0.2">
      <c r="A152" s="585"/>
      <c r="B152" s="255" t="s">
        <v>159</v>
      </c>
      <c r="C152" s="373" t="s">
        <v>1012</v>
      </c>
      <c r="D152" s="732"/>
      <c r="E152" s="776"/>
      <c r="F152" s="732"/>
      <c r="G152" s="776"/>
      <c r="H152" s="732"/>
      <c r="I152" s="776"/>
      <c r="J152" s="732"/>
      <c r="K152" s="776"/>
      <c r="L152" s="732"/>
      <c r="M152" s="776"/>
      <c r="N152" s="732"/>
      <c r="O152" s="776"/>
      <c r="P152" s="732"/>
      <c r="Q152" s="776"/>
      <c r="R152" s="732"/>
      <c r="S152" s="776"/>
      <c r="T152" s="732"/>
      <c r="U152" s="776"/>
      <c r="V152" s="732"/>
      <c r="W152" s="776"/>
      <c r="X152" s="507"/>
      <c r="Y152" s="127">
        <f t="shared" si="21"/>
        <v>0</v>
      </c>
      <c r="Z152" s="442">
        <v>10</v>
      </c>
      <c r="AA152" s="365">
        <f t="shared" si="22"/>
        <v>0</v>
      </c>
      <c r="AB152" s="501"/>
      <c r="AC152" s="245"/>
      <c r="AD152" s="259"/>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245"/>
      <c r="BS152" s="245"/>
      <c r="BT152" s="245"/>
      <c r="BU152" s="245"/>
      <c r="BV152" s="245"/>
      <c r="BW152" s="245"/>
      <c r="BX152" s="245"/>
      <c r="BY152" s="245"/>
      <c r="BZ152" s="245"/>
      <c r="CA152" s="245"/>
      <c r="CB152" s="245"/>
      <c r="CC152" s="245"/>
      <c r="CD152" s="245"/>
      <c r="CE152" s="245"/>
      <c r="CF152" s="245"/>
      <c r="CG152" s="54"/>
      <c r="CH152" s="54"/>
      <c r="CI152" s="54"/>
      <c r="CJ152" s="54"/>
      <c r="CK152" s="54"/>
      <c r="CL152" s="54"/>
      <c r="CM152" s="54"/>
    </row>
    <row r="153" spans="1:91" s="84" customFormat="1" ht="30" customHeight="1" x14ac:dyDescent="0.2">
      <c r="A153" s="585"/>
      <c r="B153" s="272"/>
      <c r="C153" s="594" t="s">
        <v>997</v>
      </c>
      <c r="D153" s="785"/>
      <c r="E153" s="785"/>
      <c r="F153" s="785"/>
      <c r="G153" s="785"/>
      <c r="H153" s="785"/>
      <c r="I153" s="785"/>
      <c r="J153" s="785"/>
      <c r="K153" s="785"/>
      <c r="L153" s="785"/>
      <c r="M153" s="785"/>
      <c r="N153" s="785"/>
      <c r="O153" s="785"/>
      <c r="P153" s="785"/>
      <c r="Q153" s="785"/>
      <c r="R153" s="785"/>
      <c r="S153" s="785"/>
      <c r="T153" s="785"/>
      <c r="U153" s="785"/>
      <c r="V153" s="785"/>
      <c r="W153" s="785"/>
      <c r="X153" s="785"/>
      <c r="Y153" s="785"/>
      <c r="Z153" s="786"/>
      <c r="AA153" s="385"/>
      <c r="AB153" s="54"/>
      <c r="AC153" s="245"/>
      <c r="AD153" s="245"/>
      <c r="AE153" s="245"/>
      <c r="AF153" s="245"/>
      <c r="AG153" s="245"/>
      <c r="AH153" s="245"/>
      <c r="AI153" s="245"/>
      <c r="AJ153" s="245"/>
      <c r="AK153" s="245"/>
      <c r="AL153" s="706"/>
      <c r="AM153" s="706"/>
      <c r="AN153" s="706"/>
      <c r="AO153" s="706"/>
      <c r="AP153" s="706"/>
      <c r="AQ153" s="706"/>
      <c r="AR153" s="706"/>
      <c r="AS153" s="706"/>
      <c r="AT153" s="706"/>
      <c r="AU153" s="706"/>
      <c r="AV153" s="706"/>
      <c r="AW153" s="706"/>
      <c r="AX153" s="706"/>
      <c r="AY153" s="706"/>
      <c r="AZ153" s="706"/>
      <c r="BA153" s="706"/>
      <c r="BB153" s="706"/>
      <c r="BC153" s="706"/>
      <c r="BD153" s="706"/>
      <c r="BE153" s="706"/>
      <c r="BF153" s="706"/>
      <c r="BG153" s="706"/>
      <c r="BH153" s="706"/>
      <c r="BI153" s="706"/>
      <c r="BJ153" s="706"/>
      <c r="BK153" s="706"/>
      <c r="BL153" s="706"/>
      <c r="BM153" s="706"/>
      <c r="BN153" s="706"/>
      <c r="BO153" s="706"/>
      <c r="BP153" s="706"/>
      <c r="BQ153" s="706"/>
      <c r="BR153" s="706"/>
      <c r="BS153" s="706"/>
      <c r="BT153" s="706"/>
      <c r="BU153" s="706"/>
      <c r="BV153" s="706"/>
      <c r="BW153" s="706"/>
      <c r="BX153" s="706"/>
      <c r="BY153" s="706"/>
      <c r="BZ153" s="706"/>
      <c r="CA153" s="706"/>
      <c r="CB153" s="706"/>
      <c r="CC153" s="706"/>
      <c r="CD153" s="706"/>
      <c r="CE153" s="706"/>
    </row>
    <row r="154" spans="1:91" s="15" customFormat="1" ht="126" customHeight="1" x14ac:dyDescent="0.2">
      <c r="A154" s="585"/>
      <c r="B154" s="255" t="s">
        <v>998</v>
      </c>
      <c r="C154" s="373" t="s">
        <v>1073</v>
      </c>
      <c r="D154" s="732"/>
      <c r="E154" s="776"/>
      <c r="F154" s="732"/>
      <c r="G154" s="776"/>
      <c r="H154" s="732"/>
      <c r="I154" s="776"/>
      <c r="J154" s="732"/>
      <c r="K154" s="776"/>
      <c r="L154" s="732"/>
      <c r="M154" s="776"/>
      <c r="N154" s="732"/>
      <c r="O154" s="776"/>
      <c r="P154" s="732"/>
      <c r="Q154" s="776"/>
      <c r="R154" s="732"/>
      <c r="S154" s="776"/>
      <c r="T154" s="732"/>
      <c r="U154" s="776"/>
      <c r="V154" s="732"/>
      <c r="W154" s="776"/>
      <c r="X154" s="507"/>
      <c r="Y154" s="127">
        <f t="shared" si="21"/>
        <v>0</v>
      </c>
      <c r="Z154" s="442">
        <v>10</v>
      </c>
      <c r="AA154" s="365">
        <f t="shared" si="22"/>
        <v>0</v>
      </c>
      <c r="AB154" s="501"/>
      <c r="AC154" s="245"/>
      <c r="AD154" s="259"/>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245"/>
      <c r="BB154" s="245"/>
      <c r="BC154" s="245"/>
      <c r="BD154" s="245"/>
      <c r="BE154" s="245"/>
      <c r="BF154" s="245"/>
      <c r="BG154" s="245"/>
      <c r="BH154" s="245"/>
      <c r="BI154" s="245"/>
      <c r="BJ154" s="245"/>
      <c r="BK154" s="245"/>
      <c r="BL154" s="245"/>
      <c r="BM154" s="245"/>
      <c r="BN154" s="245"/>
      <c r="BO154" s="245"/>
      <c r="BP154" s="245"/>
      <c r="BQ154" s="245"/>
      <c r="BR154" s="245"/>
      <c r="BS154" s="245"/>
      <c r="BT154" s="245"/>
      <c r="BU154" s="245"/>
      <c r="BV154" s="245"/>
      <c r="BW154" s="245"/>
      <c r="BX154" s="245"/>
      <c r="BY154" s="245"/>
      <c r="BZ154" s="245"/>
      <c r="CA154" s="245"/>
      <c r="CB154" s="245"/>
      <c r="CC154" s="245"/>
      <c r="CD154" s="245"/>
      <c r="CE154" s="245"/>
      <c r="CF154" s="245"/>
      <c r="CG154" s="54"/>
      <c r="CH154" s="54"/>
      <c r="CI154" s="54"/>
      <c r="CJ154" s="54"/>
      <c r="CK154" s="54"/>
      <c r="CL154" s="54"/>
      <c r="CM154" s="54"/>
    </row>
    <row r="155" spans="1:91" s="84" customFormat="1" ht="30" customHeight="1" x14ac:dyDescent="0.2">
      <c r="A155" s="585"/>
      <c r="B155" s="272"/>
      <c r="C155" s="594" t="s">
        <v>999</v>
      </c>
      <c r="D155" s="785"/>
      <c r="E155" s="785"/>
      <c r="F155" s="785"/>
      <c r="G155" s="785"/>
      <c r="H155" s="785"/>
      <c r="I155" s="785"/>
      <c r="J155" s="785"/>
      <c r="K155" s="785"/>
      <c r="L155" s="785"/>
      <c r="M155" s="785"/>
      <c r="N155" s="785"/>
      <c r="O155" s="785"/>
      <c r="P155" s="785"/>
      <c r="Q155" s="785"/>
      <c r="R155" s="785"/>
      <c r="S155" s="785"/>
      <c r="T155" s="785"/>
      <c r="U155" s="785"/>
      <c r="V155" s="785"/>
      <c r="W155" s="785"/>
      <c r="X155" s="785"/>
      <c r="Y155" s="785"/>
      <c r="Z155" s="786"/>
      <c r="AA155" s="385"/>
      <c r="AB155" s="54"/>
      <c r="AC155" s="245"/>
      <c r="AD155" s="245"/>
      <c r="AE155" s="245"/>
      <c r="AF155" s="245"/>
      <c r="AG155" s="245"/>
      <c r="AH155" s="245"/>
      <c r="AI155" s="245"/>
      <c r="AJ155" s="245"/>
      <c r="AK155" s="245"/>
      <c r="AL155" s="706"/>
      <c r="AM155" s="706"/>
      <c r="AN155" s="706"/>
      <c r="AO155" s="706"/>
      <c r="AP155" s="706"/>
      <c r="AQ155" s="706"/>
      <c r="AR155" s="706"/>
      <c r="AS155" s="706"/>
      <c r="AT155" s="706"/>
      <c r="AU155" s="706"/>
      <c r="AV155" s="706"/>
      <c r="AW155" s="706"/>
      <c r="AX155" s="706"/>
      <c r="AY155" s="706"/>
      <c r="AZ155" s="706"/>
      <c r="BA155" s="706"/>
      <c r="BB155" s="706"/>
      <c r="BC155" s="706"/>
      <c r="BD155" s="706"/>
      <c r="BE155" s="706"/>
      <c r="BF155" s="706"/>
      <c r="BG155" s="706"/>
      <c r="BH155" s="706"/>
      <c r="BI155" s="706"/>
      <c r="BJ155" s="706"/>
      <c r="BK155" s="706"/>
      <c r="BL155" s="706"/>
      <c r="BM155" s="706"/>
      <c r="BN155" s="706"/>
      <c r="BO155" s="706"/>
      <c r="BP155" s="706"/>
      <c r="BQ155" s="706"/>
      <c r="BR155" s="706"/>
      <c r="BS155" s="706"/>
      <c r="BT155" s="706"/>
      <c r="BU155" s="706"/>
      <c r="BV155" s="706"/>
      <c r="BW155" s="706"/>
      <c r="BX155" s="706"/>
      <c r="BY155" s="706"/>
      <c r="BZ155" s="706"/>
      <c r="CA155" s="706"/>
      <c r="CB155" s="706"/>
      <c r="CC155" s="706"/>
      <c r="CD155" s="706"/>
      <c r="CE155" s="706"/>
    </row>
    <row r="156" spans="1:91" s="15" customFormat="1" ht="67.7" customHeight="1" x14ac:dyDescent="0.2">
      <c r="A156" s="585"/>
      <c r="B156" s="255" t="s">
        <v>290</v>
      </c>
      <c r="C156" s="373" t="s">
        <v>1013</v>
      </c>
      <c r="D156" s="732"/>
      <c r="E156" s="776"/>
      <c r="F156" s="732"/>
      <c r="G156" s="776"/>
      <c r="H156" s="732"/>
      <c r="I156" s="776"/>
      <c r="J156" s="732"/>
      <c r="K156" s="776"/>
      <c r="L156" s="732"/>
      <c r="M156" s="776"/>
      <c r="N156" s="732"/>
      <c r="O156" s="776"/>
      <c r="P156" s="732"/>
      <c r="Q156" s="776"/>
      <c r="R156" s="732"/>
      <c r="S156" s="776"/>
      <c r="T156" s="732"/>
      <c r="U156" s="776"/>
      <c r="V156" s="732"/>
      <c r="W156" s="776"/>
      <c r="X156" s="507"/>
      <c r="Y156" s="127">
        <f t="shared" si="21"/>
        <v>0</v>
      </c>
      <c r="Z156" s="442">
        <v>40</v>
      </c>
      <c r="AA156" s="365">
        <f t="shared" si="22"/>
        <v>0</v>
      </c>
      <c r="AB156" s="501"/>
      <c r="AC156" s="245"/>
      <c r="AD156" s="259" t="s">
        <v>34</v>
      </c>
      <c r="AE156" s="245"/>
      <c r="AF156" s="245"/>
      <c r="AG156" s="245"/>
      <c r="AH156" s="245"/>
      <c r="AI156" s="245"/>
      <c r="AJ156" s="245"/>
      <c r="AK156" s="245"/>
      <c r="AL156" s="245"/>
      <c r="AM156" s="245"/>
      <c r="AN156" s="245"/>
      <c r="AO156" s="245"/>
      <c r="AP156" s="245"/>
      <c r="AQ156" s="245"/>
      <c r="AR156" s="245"/>
      <c r="AS156" s="245"/>
      <c r="AT156" s="245"/>
      <c r="AU156" s="245"/>
      <c r="AV156" s="245"/>
      <c r="AW156" s="245"/>
      <c r="AX156" s="245"/>
      <c r="AY156" s="245"/>
      <c r="AZ156" s="245"/>
      <c r="BA156" s="245"/>
      <c r="BB156" s="245"/>
      <c r="BC156" s="245"/>
      <c r="BD156" s="245"/>
      <c r="BE156" s="245"/>
      <c r="BF156" s="245"/>
      <c r="BG156" s="245"/>
      <c r="BH156" s="245"/>
      <c r="BI156" s="245"/>
      <c r="BJ156" s="245"/>
      <c r="BK156" s="245"/>
      <c r="BL156" s="245"/>
      <c r="BM156" s="245"/>
      <c r="BN156" s="245"/>
      <c r="BO156" s="245"/>
      <c r="BP156" s="245"/>
      <c r="BQ156" s="245"/>
      <c r="BR156" s="245"/>
      <c r="BS156" s="245"/>
      <c r="BT156" s="245"/>
      <c r="BU156" s="245"/>
      <c r="BV156" s="245"/>
      <c r="BW156" s="245"/>
      <c r="BX156" s="245"/>
      <c r="BY156" s="245"/>
      <c r="BZ156" s="245"/>
      <c r="CA156" s="245"/>
      <c r="CB156" s="245"/>
      <c r="CC156" s="245"/>
      <c r="CD156" s="245"/>
      <c r="CE156" s="245"/>
      <c r="CF156" s="245"/>
      <c r="CG156" s="54"/>
      <c r="CH156" s="54"/>
      <c r="CI156" s="54"/>
      <c r="CJ156" s="54"/>
      <c r="CK156" s="54"/>
      <c r="CL156" s="54"/>
      <c r="CM156" s="54"/>
    </row>
    <row r="157" spans="1:91" s="84" customFormat="1" ht="30" customHeight="1" x14ac:dyDescent="0.2">
      <c r="A157" s="585"/>
      <c r="B157" s="272"/>
      <c r="C157" s="594" t="s">
        <v>1000</v>
      </c>
      <c r="D157" s="785"/>
      <c r="E157" s="785"/>
      <c r="F157" s="785"/>
      <c r="G157" s="785"/>
      <c r="H157" s="785"/>
      <c r="I157" s="785"/>
      <c r="J157" s="785"/>
      <c r="K157" s="785"/>
      <c r="L157" s="785"/>
      <c r="M157" s="785"/>
      <c r="N157" s="785"/>
      <c r="O157" s="785"/>
      <c r="P157" s="785"/>
      <c r="Q157" s="785"/>
      <c r="R157" s="785"/>
      <c r="S157" s="785"/>
      <c r="T157" s="785"/>
      <c r="U157" s="785"/>
      <c r="V157" s="785"/>
      <c r="W157" s="785"/>
      <c r="X157" s="785"/>
      <c r="Y157" s="785"/>
      <c r="Z157" s="786"/>
      <c r="AA157" s="385"/>
      <c r="AB157" s="54"/>
      <c r="AC157" s="245"/>
      <c r="AD157" s="245"/>
      <c r="AE157" s="245"/>
      <c r="AF157" s="245"/>
      <c r="AG157" s="245"/>
      <c r="AH157" s="245"/>
      <c r="AI157" s="245"/>
      <c r="AJ157" s="245"/>
      <c r="AK157" s="245"/>
      <c r="AL157" s="706"/>
      <c r="AM157" s="706"/>
      <c r="AN157" s="706"/>
      <c r="AO157" s="706"/>
      <c r="AP157" s="706"/>
      <c r="AQ157" s="706"/>
      <c r="AR157" s="706"/>
      <c r="AS157" s="706"/>
      <c r="AT157" s="706"/>
      <c r="AU157" s="706"/>
      <c r="AV157" s="706"/>
      <c r="AW157" s="706"/>
      <c r="AX157" s="706"/>
      <c r="AY157" s="706"/>
      <c r="AZ157" s="706"/>
      <c r="BA157" s="706"/>
      <c r="BB157" s="706"/>
      <c r="BC157" s="706"/>
      <c r="BD157" s="706"/>
      <c r="BE157" s="706"/>
      <c r="BF157" s="706"/>
      <c r="BG157" s="706"/>
      <c r="BH157" s="706"/>
      <c r="BI157" s="706"/>
      <c r="BJ157" s="706"/>
      <c r="BK157" s="706"/>
      <c r="BL157" s="706"/>
      <c r="BM157" s="706"/>
      <c r="BN157" s="706"/>
      <c r="BO157" s="706"/>
      <c r="BP157" s="706"/>
      <c r="BQ157" s="706"/>
      <c r="BR157" s="706"/>
      <c r="BS157" s="706"/>
      <c r="BT157" s="706"/>
      <c r="BU157" s="706"/>
      <c r="BV157" s="706"/>
      <c r="BW157" s="706"/>
      <c r="BX157" s="706"/>
      <c r="BY157" s="706"/>
      <c r="BZ157" s="706"/>
      <c r="CA157" s="706"/>
      <c r="CB157" s="706"/>
      <c r="CC157" s="706"/>
      <c r="CD157" s="706"/>
      <c r="CE157" s="706"/>
    </row>
    <row r="158" spans="1:91" s="15" customFormat="1" ht="45" customHeight="1" x14ac:dyDescent="0.2">
      <c r="A158" s="585"/>
      <c r="B158" s="255" t="s">
        <v>1001</v>
      </c>
      <c r="C158" s="373" t="s">
        <v>1072</v>
      </c>
      <c r="D158" s="732"/>
      <c r="E158" s="776"/>
      <c r="F158" s="732"/>
      <c r="G158" s="776"/>
      <c r="H158" s="732"/>
      <c r="I158" s="776"/>
      <c r="J158" s="732"/>
      <c r="K158" s="776"/>
      <c r="L158" s="732"/>
      <c r="M158" s="776"/>
      <c r="N158" s="732"/>
      <c r="O158" s="776"/>
      <c r="P158" s="732"/>
      <c r="Q158" s="776"/>
      <c r="R158" s="732"/>
      <c r="S158" s="776"/>
      <c r="T158" s="732"/>
      <c r="U158" s="776"/>
      <c r="V158" s="732"/>
      <c r="W158" s="776"/>
      <c r="X158" s="507"/>
      <c r="Y158" s="127">
        <f t="shared" ref="Y158:Y159" si="23">IF(OR(D158="s",F158="s",H158="s",J158="s",L158="s",N158="s",P158="s",R158="s",T158="s",V158="s"), 0, IF(OR(D158="a",F158="a",H158="a",J158="a",L158="a",N158="a",P158="a",R158="a",T158="a",V158="a"),Z158,0))</f>
        <v>0</v>
      </c>
      <c r="Z158" s="442">
        <v>10</v>
      </c>
      <c r="AA158" s="365">
        <f t="shared" ref="AA158:AA159" si="24">COUNTIF(D158:W158,"a")+COUNTIF(D158:W158,"s")</f>
        <v>0</v>
      </c>
      <c r="AB158" s="501"/>
      <c r="AC158" s="245"/>
      <c r="AD158" s="259"/>
      <c r="AE158" s="245"/>
      <c r="AF158" s="245"/>
      <c r="AG158" s="245"/>
      <c r="AH158" s="245"/>
      <c r="AI158" s="245"/>
      <c r="AJ158" s="245"/>
      <c r="AK158" s="245"/>
      <c r="AL158" s="245"/>
      <c r="AM158" s="245"/>
      <c r="AN158" s="245"/>
      <c r="AO158" s="245"/>
      <c r="AP158" s="245"/>
      <c r="AQ158" s="245"/>
      <c r="AR158" s="245"/>
      <c r="AS158" s="245"/>
      <c r="AT158" s="245"/>
      <c r="AU158" s="245"/>
      <c r="AV158" s="245"/>
      <c r="AW158" s="245"/>
      <c r="AX158" s="245"/>
      <c r="AY158" s="245"/>
      <c r="AZ158" s="245"/>
      <c r="BA158" s="245"/>
      <c r="BB158" s="245"/>
      <c r="BC158" s="245"/>
      <c r="BD158" s="245"/>
      <c r="BE158" s="245"/>
      <c r="BF158" s="245"/>
      <c r="BG158" s="245"/>
      <c r="BH158" s="245"/>
      <c r="BI158" s="245"/>
      <c r="BJ158" s="245"/>
      <c r="BK158" s="245"/>
      <c r="BL158" s="245"/>
      <c r="BM158" s="245"/>
      <c r="BN158" s="245"/>
      <c r="BO158" s="245"/>
      <c r="BP158" s="245"/>
      <c r="BQ158" s="245"/>
      <c r="BR158" s="245"/>
      <c r="BS158" s="245"/>
      <c r="BT158" s="245"/>
      <c r="BU158" s="245"/>
      <c r="BV158" s="245"/>
      <c r="BW158" s="245"/>
      <c r="BX158" s="245"/>
      <c r="BY158" s="245"/>
      <c r="BZ158" s="245"/>
      <c r="CA158" s="245"/>
      <c r="CB158" s="245"/>
      <c r="CC158" s="245"/>
      <c r="CD158" s="245"/>
      <c r="CE158" s="245"/>
      <c r="CF158" s="245"/>
      <c r="CG158" s="54"/>
      <c r="CH158" s="54"/>
      <c r="CI158" s="54"/>
      <c r="CJ158" s="54"/>
      <c r="CK158" s="54"/>
      <c r="CL158" s="54"/>
      <c r="CM158" s="54"/>
    </row>
    <row r="159" spans="1:91" s="15" customFormat="1" ht="67.7" customHeight="1" x14ac:dyDescent="0.2">
      <c r="A159" s="585"/>
      <c r="B159" s="255" t="s">
        <v>1002</v>
      </c>
      <c r="C159" s="373" t="s">
        <v>1014</v>
      </c>
      <c r="D159" s="732"/>
      <c r="E159" s="776"/>
      <c r="F159" s="732"/>
      <c r="G159" s="776"/>
      <c r="H159" s="732"/>
      <c r="I159" s="776"/>
      <c r="J159" s="732"/>
      <c r="K159" s="776"/>
      <c r="L159" s="732"/>
      <c r="M159" s="776"/>
      <c r="N159" s="732"/>
      <c r="O159" s="776"/>
      <c r="P159" s="732"/>
      <c r="Q159" s="776"/>
      <c r="R159" s="732"/>
      <c r="S159" s="776"/>
      <c r="T159" s="732"/>
      <c r="U159" s="776"/>
      <c r="V159" s="732"/>
      <c r="W159" s="776"/>
      <c r="X159" s="507"/>
      <c r="Y159" s="127">
        <f t="shared" si="23"/>
        <v>0</v>
      </c>
      <c r="Z159" s="442">
        <v>5</v>
      </c>
      <c r="AA159" s="365">
        <f t="shared" si="24"/>
        <v>0</v>
      </c>
      <c r="AB159" s="501"/>
      <c r="AC159" s="245"/>
      <c r="AD159" s="259"/>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5"/>
      <c r="BM159" s="245"/>
      <c r="BN159" s="245"/>
      <c r="BO159" s="245"/>
      <c r="BP159" s="245"/>
      <c r="BQ159" s="245"/>
      <c r="BR159" s="245"/>
      <c r="BS159" s="245"/>
      <c r="BT159" s="245"/>
      <c r="BU159" s="245"/>
      <c r="BV159" s="245"/>
      <c r="BW159" s="245"/>
      <c r="BX159" s="245"/>
      <c r="BY159" s="245"/>
      <c r="BZ159" s="245"/>
      <c r="CA159" s="245"/>
      <c r="CB159" s="245"/>
      <c r="CC159" s="245"/>
      <c r="CD159" s="245"/>
      <c r="CE159" s="245"/>
      <c r="CF159" s="245"/>
      <c r="CG159" s="54"/>
      <c r="CH159" s="54"/>
      <c r="CI159" s="54"/>
      <c r="CJ159" s="54"/>
      <c r="CK159" s="54"/>
      <c r="CL159" s="54"/>
      <c r="CM159" s="54"/>
    </row>
    <row r="160" spans="1:91" s="84" customFormat="1" ht="30" customHeight="1" x14ac:dyDescent="0.2">
      <c r="A160" s="585"/>
      <c r="B160" s="272"/>
      <c r="C160" s="594" t="s">
        <v>1003</v>
      </c>
      <c r="D160" s="785"/>
      <c r="E160" s="785"/>
      <c r="F160" s="785"/>
      <c r="G160" s="785"/>
      <c r="H160" s="785"/>
      <c r="I160" s="785"/>
      <c r="J160" s="785"/>
      <c r="K160" s="785"/>
      <c r="L160" s="785"/>
      <c r="M160" s="785"/>
      <c r="N160" s="785"/>
      <c r="O160" s="785"/>
      <c r="P160" s="785"/>
      <c r="Q160" s="785"/>
      <c r="R160" s="785"/>
      <c r="S160" s="785"/>
      <c r="T160" s="785"/>
      <c r="U160" s="785"/>
      <c r="V160" s="785"/>
      <c r="W160" s="785"/>
      <c r="X160" s="785"/>
      <c r="Y160" s="785"/>
      <c r="Z160" s="786"/>
      <c r="AA160" s="385"/>
      <c r="AB160" s="54"/>
      <c r="AC160" s="245"/>
      <c r="AD160" s="245"/>
      <c r="AE160" s="245"/>
      <c r="AF160" s="245"/>
      <c r="AG160" s="245"/>
      <c r="AH160" s="245"/>
      <c r="AI160" s="245"/>
      <c r="AJ160" s="245"/>
      <c r="AK160" s="245"/>
      <c r="AL160" s="706"/>
      <c r="AM160" s="706"/>
      <c r="AN160" s="706"/>
      <c r="AO160" s="706"/>
      <c r="AP160" s="706"/>
      <c r="AQ160" s="706"/>
      <c r="AR160" s="706"/>
      <c r="AS160" s="706"/>
      <c r="AT160" s="706"/>
      <c r="AU160" s="706"/>
      <c r="AV160" s="706"/>
      <c r="AW160" s="706"/>
      <c r="AX160" s="706"/>
      <c r="AY160" s="706"/>
      <c r="AZ160" s="706"/>
      <c r="BA160" s="706"/>
      <c r="BB160" s="706"/>
      <c r="BC160" s="706"/>
      <c r="BD160" s="706"/>
      <c r="BE160" s="706"/>
      <c r="BF160" s="706"/>
      <c r="BG160" s="706"/>
      <c r="BH160" s="706"/>
      <c r="BI160" s="706"/>
      <c r="BJ160" s="706"/>
      <c r="BK160" s="706"/>
      <c r="BL160" s="706"/>
      <c r="BM160" s="706"/>
      <c r="BN160" s="706"/>
      <c r="BO160" s="706"/>
      <c r="BP160" s="706"/>
      <c r="BQ160" s="706"/>
      <c r="BR160" s="706"/>
      <c r="BS160" s="706"/>
      <c r="BT160" s="706"/>
      <c r="BU160" s="706"/>
      <c r="BV160" s="706"/>
      <c r="BW160" s="706"/>
      <c r="BX160" s="706"/>
      <c r="BY160" s="706"/>
      <c r="BZ160" s="706"/>
      <c r="CA160" s="706"/>
      <c r="CB160" s="706"/>
      <c r="CC160" s="706"/>
      <c r="CD160" s="706"/>
      <c r="CE160" s="706"/>
    </row>
    <row r="161" spans="1:95" s="15" customFormat="1" ht="45" customHeight="1" x14ac:dyDescent="0.2">
      <c r="A161" s="585"/>
      <c r="B161" s="255" t="s">
        <v>76</v>
      </c>
      <c r="C161" s="373" t="s">
        <v>1015</v>
      </c>
      <c r="D161" s="732"/>
      <c r="E161" s="776"/>
      <c r="F161" s="732"/>
      <c r="G161" s="776"/>
      <c r="H161" s="732"/>
      <c r="I161" s="776"/>
      <c r="J161" s="732"/>
      <c r="K161" s="776"/>
      <c r="L161" s="732"/>
      <c r="M161" s="776"/>
      <c r="N161" s="732"/>
      <c r="O161" s="776"/>
      <c r="P161" s="732"/>
      <c r="Q161" s="776"/>
      <c r="R161" s="732"/>
      <c r="S161" s="776"/>
      <c r="T161" s="732"/>
      <c r="U161" s="776"/>
      <c r="V161" s="732"/>
      <c r="W161" s="776"/>
      <c r="X161" s="507"/>
      <c r="Y161" s="127">
        <f t="shared" ref="Y161" si="25">IF(OR(D161="s",F161="s",H161="s",J161="s",L161="s",N161="s",P161="s",R161="s",T161="s",V161="s"), 0, IF(OR(D161="a",F161="a",H161="a",J161="a",L161="a",N161="a",P161="a",R161="a",T161="a",V161="a"),Z161,0))</f>
        <v>0</v>
      </c>
      <c r="Z161" s="442">
        <v>10</v>
      </c>
      <c r="AA161" s="365">
        <f t="shared" ref="AA161" si="26">COUNTIF(D161:W161,"a")+COUNTIF(D161:W161,"s")</f>
        <v>0</v>
      </c>
      <c r="AB161" s="501"/>
      <c r="AC161" s="245"/>
      <c r="AD161" s="259" t="s">
        <v>34</v>
      </c>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5"/>
      <c r="BM161" s="245"/>
      <c r="BN161" s="245"/>
      <c r="BO161" s="245"/>
      <c r="BP161" s="245"/>
      <c r="BQ161" s="245"/>
      <c r="BR161" s="245"/>
      <c r="BS161" s="245"/>
      <c r="BT161" s="245"/>
      <c r="BU161" s="245"/>
      <c r="BV161" s="245"/>
      <c r="BW161" s="245"/>
      <c r="BX161" s="245"/>
      <c r="BY161" s="245"/>
      <c r="BZ161" s="245"/>
      <c r="CA161" s="245"/>
      <c r="CB161" s="245"/>
      <c r="CC161" s="245"/>
      <c r="CD161" s="245"/>
      <c r="CE161" s="245"/>
      <c r="CF161" s="245"/>
      <c r="CG161" s="54"/>
      <c r="CH161" s="54"/>
      <c r="CI161" s="54"/>
      <c r="CJ161" s="54"/>
      <c r="CK161" s="54"/>
      <c r="CL161" s="54"/>
      <c r="CM161" s="54"/>
    </row>
    <row r="162" spans="1:95" s="15" customFormat="1" ht="67.7" customHeight="1" thickBot="1" x14ac:dyDescent="0.25">
      <c r="A162" s="585"/>
      <c r="B162" s="255" t="s">
        <v>1004</v>
      </c>
      <c r="C162" s="373" t="s">
        <v>1016</v>
      </c>
      <c r="D162" s="732"/>
      <c r="E162" s="776"/>
      <c r="F162" s="732"/>
      <c r="G162" s="776"/>
      <c r="H162" s="732"/>
      <c r="I162" s="776"/>
      <c r="J162" s="732"/>
      <c r="K162" s="776"/>
      <c r="L162" s="732"/>
      <c r="M162" s="776"/>
      <c r="N162" s="732"/>
      <c r="O162" s="776"/>
      <c r="P162" s="732"/>
      <c r="Q162" s="776"/>
      <c r="R162" s="732"/>
      <c r="S162" s="776"/>
      <c r="T162" s="732"/>
      <c r="U162" s="776"/>
      <c r="V162" s="732"/>
      <c r="W162" s="776"/>
      <c r="X162" s="507"/>
      <c r="Y162" s="127">
        <f t="shared" si="21"/>
        <v>0</v>
      </c>
      <c r="Z162" s="442">
        <v>5</v>
      </c>
      <c r="AA162" s="365">
        <f t="shared" si="22"/>
        <v>0</v>
      </c>
      <c r="AB162" s="501"/>
      <c r="AC162" s="245"/>
      <c r="AD162" s="259"/>
      <c r="AE162" s="513"/>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54"/>
      <c r="CH162" s="54"/>
      <c r="CI162" s="54"/>
      <c r="CJ162" s="54"/>
      <c r="CK162" s="54"/>
      <c r="CL162" s="54"/>
      <c r="CM162" s="54"/>
    </row>
    <row r="163" spans="1:95" s="15" customFormat="1" ht="21" customHeight="1" thickTop="1" thickBot="1" x14ac:dyDescent="0.25">
      <c r="A163" s="585"/>
      <c r="B163" s="71"/>
      <c r="C163" s="170"/>
      <c r="D163" s="768" t="s">
        <v>147</v>
      </c>
      <c r="E163" s="769"/>
      <c r="F163" s="769"/>
      <c r="G163" s="769"/>
      <c r="H163" s="769"/>
      <c r="I163" s="769"/>
      <c r="J163" s="769"/>
      <c r="K163" s="769"/>
      <c r="L163" s="769"/>
      <c r="M163" s="769"/>
      <c r="N163" s="769"/>
      <c r="O163" s="769"/>
      <c r="P163" s="769"/>
      <c r="Q163" s="769"/>
      <c r="R163" s="769"/>
      <c r="S163" s="769"/>
      <c r="T163" s="769"/>
      <c r="U163" s="769"/>
      <c r="V163" s="769"/>
      <c r="W163" s="769"/>
      <c r="X163" s="800"/>
      <c r="Y163" s="55">
        <f>SUM(Y147:Y162)</f>
        <v>0</v>
      </c>
      <c r="Z163" s="423">
        <f>SUM(Z147:Z162)</f>
        <v>120</v>
      </c>
      <c r="AA163" s="365"/>
      <c r="AB163" s="54"/>
      <c r="AC163" s="555"/>
      <c r="AD163" s="259"/>
      <c r="AE163" s="245"/>
      <c r="AF163" s="55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54"/>
      <c r="CH163" s="54"/>
      <c r="CI163" s="54"/>
      <c r="CJ163" s="54"/>
      <c r="CK163" s="54"/>
      <c r="CL163" s="54"/>
      <c r="CM163" s="54"/>
    </row>
    <row r="164" spans="1:95" s="15" customFormat="1" ht="21" customHeight="1" thickBot="1" x14ac:dyDescent="0.25">
      <c r="A164" s="414"/>
      <c r="B164" s="185"/>
      <c r="C164" s="537"/>
      <c r="D164" s="771"/>
      <c r="E164" s="772"/>
      <c r="F164" s="1018">
        <v>60</v>
      </c>
      <c r="G164" s="793"/>
      <c r="H164" s="793"/>
      <c r="I164" s="793"/>
      <c r="J164" s="793"/>
      <c r="K164" s="793"/>
      <c r="L164" s="793"/>
      <c r="M164" s="793"/>
      <c r="N164" s="793"/>
      <c r="O164" s="793"/>
      <c r="P164" s="793"/>
      <c r="Q164" s="793"/>
      <c r="R164" s="793"/>
      <c r="S164" s="793"/>
      <c r="T164" s="793"/>
      <c r="U164" s="793"/>
      <c r="V164" s="793"/>
      <c r="W164" s="793"/>
      <c r="X164" s="793"/>
      <c r="Y164" s="793"/>
      <c r="Z164" s="794"/>
      <c r="AA164" s="365"/>
      <c r="AB164" s="54"/>
      <c r="AC164" s="555"/>
      <c r="AD164" s="259"/>
      <c r="AE164" s="245"/>
      <c r="AF164" s="55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5"/>
      <c r="BB164" s="245"/>
      <c r="BC164" s="245"/>
      <c r="BD164" s="245"/>
      <c r="BE164" s="245"/>
      <c r="BF164" s="245"/>
      <c r="BG164" s="245"/>
      <c r="BH164" s="245"/>
      <c r="BI164" s="245"/>
      <c r="BJ164" s="245"/>
      <c r="BK164" s="245"/>
      <c r="BL164" s="245"/>
      <c r="BM164" s="245"/>
      <c r="BN164" s="245"/>
      <c r="BO164" s="245"/>
      <c r="BP164" s="245"/>
      <c r="BQ164" s="245"/>
      <c r="BR164" s="245"/>
      <c r="BS164" s="245"/>
      <c r="BT164" s="245"/>
      <c r="BU164" s="245"/>
      <c r="BV164" s="245"/>
      <c r="BW164" s="245"/>
      <c r="BX164" s="245"/>
      <c r="BY164" s="245"/>
      <c r="BZ164" s="245"/>
      <c r="CA164" s="245"/>
      <c r="CB164" s="245"/>
      <c r="CC164" s="245"/>
      <c r="CD164" s="245"/>
      <c r="CE164" s="245"/>
      <c r="CF164" s="245"/>
      <c r="CG164" s="54"/>
      <c r="CH164" s="54"/>
      <c r="CI164" s="54"/>
      <c r="CJ164" s="54"/>
      <c r="CK164" s="54"/>
      <c r="CL164" s="54"/>
      <c r="CM164" s="54"/>
    </row>
    <row r="165" spans="1:95" ht="33" customHeight="1" thickBot="1" x14ac:dyDescent="0.25">
      <c r="A165" s="418"/>
      <c r="B165" s="323">
        <v>4000</v>
      </c>
      <c r="C165" s="960" t="s">
        <v>291</v>
      </c>
      <c r="D165" s="961"/>
      <c r="E165" s="961"/>
      <c r="F165" s="961"/>
      <c r="G165" s="961"/>
      <c r="H165" s="961"/>
      <c r="I165" s="961"/>
      <c r="J165" s="961"/>
      <c r="K165" s="961"/>
      <c r="L165" s="961"/>
      <c r="M165" s="961"/>
      <c r="N165" s="961"/>
      <c r="O165" s="961"/>
      <c r="P165" s="961"/>
      <c r="Q165" s="961"/>
      <c r="R165" s="961"/>
      <c r="S165" s="961"/>
      <c r="T165" s="961"/>
      <c r="U165" s="961"/>
      <c r="V165" s="961"/>
      <c r="W165" s="961"/>
      <c r="X165" s="961"/>
      <c r="Y165" s="961"/>
      <c r="Z165" s="961"/>
      <c r="AA165" s="53"/>
      <c r="AD165" s="251"/>
    </row>
    <row r="166" spans="1:95" ht="30" customHeight="1" thickBot="1" x14ac:dyDescent="0.25">
      <c r="A166" s="425"/>
      <c r="B166" s="371" t="s">
        <v>642</v>
      </c>
      <c r="C166" s="174" t="s">
        <v>649</v>
      </c>
      <c r="D166" s="31"/>
      <c r="E166" s="32"/>
      <c r="F166" s="33"/>
      <c r="G166" s="34"/>
      <c r="H166" s="26"/>
      <c r="I166" s="32"/>
      <c r="J166" s="37"/>
      <c r="K166" s="34"/>
      <c r="L166" s="31"/>
      <c r="M166" s="32"/>
      <c r="N166" s="33"/>
      <c r="O166" s="34"/>
      <c r="P166" s="31"/>
      <c r="Q166" s="32"/>
      <c r="R166" s="33"/>
      <c r="S166" s="34"/>
      <c r="T166" s="31"/>
      <c r="U166" s="32"/>
      <c r="V166" s="33"/>
      <c r="W166" s="32"/>
      <c r="X166" s="32"/>
      <c r="Y166" s="36"/>
      <c r="Z166" s="32"/>
      <c r="AA166" s="53"/>
      <c r="AD166" s="251"/>
    </row>
    <row r="167" spans="1:95" s="15" customFormat="1" ht="45" customHeight="1" x14ac:dyDescent="0.2">
      <c r="A167" s="585"/>
      <c r="B167" s="255" t="s">
        <v>643</v>
      </c>
      <c r="C167" s="561" t="s">
        <v>646</v>
      </c>
      <c r="D167" s="731"/>
      <c r="E167" s="795"/>
      <c r="F167" s="731"/>
      <c r="G167" s="795"/>
      <c r="H167" s="731"/>
      <c r="I167" s="795"/>
      <c r="J167" s="731"/>
      <c r="K167" s="795"/>
      <c r="L167" s="731"/>
      <c r="M167" s="795"/>
      <c r="N167" s="731"/>
      <c r="O167" s="795"/>
      <c r="P167" s="731"/>
      <c r="Q167" s="795"/>
      <c r="R167" s="731"/>
      <c r="S167" s="795"/>
      <c r="T167" s="731"/>
      <c r="U167" s="795"/>
      <c r="V167" s="731"/>
      <c r="W167" s="795"/>
      <c r="X167" s="489"/>
      <c r="Y167" s="257">
        <f>IF(OR(D167="s",F167="s",H167="s",J167="s",L167="s",N167="s",P167="s",R167="s",T167="s",V167="s"), 0, IF(OR(D167="a",F167="a",H167="a",J167="a",L167="a",N167="a",P167="a",R167="a",T167="a",V167="a"),Z167,0))</f>
        <v>0</v>
      </c>
      <c r="Z167" s="424">
        <f>IF(X167="na",0,10)</f>
        <v>10</v>
      </c>
      <c r="AA167" s="80">
        <f t="shared" ref="AA167:AA169" si="27">COUNTIF(D167:W167,"a")+COUNTIF(D167:W167,"s")+COUNTIF(X167,"na")</f>
        <v>0</v>
      </c>
      <c r="AB167" s="258"/>
      <c r="AC167" s="557"/>
      <c r="AD167" s="259" t="s">
        <v>34</v>
      </c>
      <c r="AE167" s="570"/>
      <c r="AF167" s="557"/>
      <c r="AG167" s="570"/>
      <c r="AH167" s="570"/>
      <c r="AI167" s="570"/>
      <c r="AJ167" s="570"/>
      <c r="AK167" s="570"/>
      <c r="AL167" s="570"/>
      <c r="AM167" s="570"/>
      <c r="AN167" s="570"/>
      <c r="AO167" s="570"/>
      <c r="AP167" s="570"/>
      <c r="AQ167" s="570"/>
      <c r="AR167" s="570"/>
      <c r="AS167" s="570"/>
      <c r="AT167" s="245"/>
      <c r="AU167" s="245"/>
      <c r="AV167" s="245"/>
      <c r="AW167" s="245"/>
      <c r="AX167" s="245"/>
      <c r="AY167" s="245"/>
      <c r="AZ167" s="245"/>
      <c r="BA167" s="245"/>
      <c r="BB167" s="245"/>
      <c r="BC167" s="245"/>
      <c r="BD167" s="245"/>
      <c r="BE167" s="245"/>
      <c r="BF167" s="245"/>
      <c r="BG167" s="245"/>
      <c r="BH167" s="245"/>
      <c r="BI167" s="245"/>
      <c r="BJ167" s="245"/>
      <c r="BK167" s="245"/>
      <c r="BL167" s="245"/>
      <c r="BM167" s="245"/>
      <c r="BN167" s="245"/>
      <c r="BO167" s="245"/>
      <c r="BP167" s="245"/>
      <c r="BQ167" s="245"/>
      <c r="BR167" s="245"/>
      <c r="BS167" s="245"/>
      <c r="BT167" s="245"/>
      <c r="BU167" s="245"/>
      <c r="BV167" s="245"/>
      <c r="BW167" s="245"/>
      <c r="BX167" s="245"/>
      <c r="BY167" s="245"/>
      <c r="BZ167" s="245"/>
      <c r="CA167" s="245"/>
      <c r="CB167" s="245"/>
      <c r="CC167" s="245"/>
      <c r="CD167" s="245"/>
      <c r="CE167" s="54"/>
      <c r="CF167" s="54"/>
      <c r="CG167" s="54"/>
      <c r="CH167" s="54"/>
      <c r="CI167" s="54"/>
      <c r="CJ167" s="54"/>
      <c r="CK167" s="54"/>
      <c r="CL167" s="54"/>
      <c r="CM167" s="54"/>
      <c r="CN167" s="54"/>
      <c r="CO167" s="54"/>
      <c r="CP167" s="54"/>
      <c r="CQ167" s="54"/>
    </row>
    <row r="168" spans="1:95" ht="27.95" customHeight="1" x14ac:dyDescent="0.2">
      <c r="A168" s="425"/>
      <c r="B168" s="347" t="s">
        <v>644</v>
      </c>
      <c r="C168" s="562" t="s">
        <v>647</v>
      </c>
      <c r="D168" s="732"/>
      <c r="E168" s="776"/>
      <c r="F168" s="732"/>
      <c r="G168" s="776"/>
      <c r="H168" s="732"/>
      <c r="I168" s="776"/>
      <c r="J168" s="732"/>
      <c r="K168" s="776"/>
      <c r="L168" s="732"/>
      <c r="M168" s="776"/>
      <c r="N168" s="732"/>
      <c r="O168" s="776"/>
      <c r="P168" s="732"/>
      <c r="Q168" s="776"/>
      <c r="R168" s="732"/>
      <c r="S168" s="776"/>
      <c r="T168" s="732"/>
      <c r="U168" s="776"/>
      <c r="V168" s="732"/>
      <c r="W168" s="776"/>
      <c r="X168" s="489"/>
      <c r="Y168" s="121">
        <f>IF(OR(D168="s",F168="s",H168="s",J168="s",L168="s",N168="s",P168="s",R168="s",T168="s",V168="s"), 0, IF(OR(D168="a",F168="a",H168="a",J168="a",L168="a",N168="a",P168="a",R168="a",T168="a",V168="a"),Z168,0))</f>
        <v>0</v>
      </c>
      <c r="Z168" s="424">
        <f>IF(X168="na",0,10)</f>
        <v>10</v>
      </c>
      <c r="AA168" s="80">
        <f t="shared" si="27"/>
        <v>0</v>
      </c>
      <c r="AB168" s="134"/>
      <c r="AD168" s="251"/>
    </row>
    <row r="169" spans="1:95" ht="27.95" customHeight="1" thickBot="1" x14ac:dyDescent="0.25">
      <c r="A169" s="425"/>
      <c r="B169" s="347" t="s">
        <v>645</v>
      </c>
      <c r="C169" s="562" t="s">
        <v>648</v>
      </c>
      <c r="D169" s="732"/>
      <c r="E169" s="776"/>
      <c r="F169" s="732"/>
      <c r="G169" s="776"/>
      <c r="H169" s="732"/>
      <c r="I169" s="776"/>
      <c r="J169" s="732"/>
      <c r="K169" s="776"/>
      <c r="L169" s="732"/>
      <c r="M169" s="776"/>
      <c r="N169" s="732"/>
      <c r="O169" s="776"/>
      <c r="P169" s="732"/>
      <c r="Q169" s="776"/>
      <c r="R169" s="732"/>
      <c r="S169" s="776"/>
      <c r="T169" s="732"/>
      <c r="U169" s="776"/>
      <c r="V169" s="732"/>
      <c r="W169" s="776"/>
      <c r="X169" s="489"/>
      <c r="Y169" s="121">
        <f>IF(OR(D169="s",F169="s",H169="s",J169="s",L169="s",N169="s",P169="s",R169="s",T169="s",V169="s"), 0, IF(OR(D169="a",F169="a",H169="a",J169="a",L169="a",N169="a",P169="a",R169="a",T169="a",V169="a"),Z169,0))</f>
        <v>0</v>
      </c>
      <c r="Z169" s="424">
        <f>IF(X169="na",0,10)</f>
        <v>10</v>
      </c>
      <c r="AA169" s="80">
        <f t="shared" si="27"/>
        <v>0</v>
      </c>
      <c r="AB169" s="134"/>
      <c r="AD169" s="251"/>
    </row>
    <row r="170" spans="1:95" ht="21" customHeight="1" thickTop="1" thickBot="1" x14ac:dyDescent="0.25">
      <c r="A170" s="425"/>
      <c r="B170" s="65"/>
      <c r="C170" s="13"/>
      <c r="D170" s="875" t="s">
        <v>147</v>
      </c>
      <c r="E170" s="876"/>
      <c r="F170" s="876"/>
      <c r="G170" s="876"/>
      <c r="H170" s="876"/>
      <c r="I170" s="876"/>
      <c r="J170" s="876"/>
      <c r="K170" s="876"/>
      <c r="L170" s="876"/>
      <c r="M170" s="876"/>
      <c r="N170" s="876"/>
      <c r="O170" s="876"/>
      <c r="P170" s="876"/>
      <c r="Q170" s="876"/>
      <c r="R170" s="876"/>
      <c r="S170" s="876"/>
      <c r="T170" s="876"/>
      <c r="U170" s="876"/>
      <c r="V170" s="876"/>
      <c r="W170" s="876"/>
      <c r="X170" s="877"/>
      <c r="Y170" s="55">
        <f>SUM(Y167:Y169)</f>
        <v>0</v>
      </c>
      <c r="Z170" s="441">
        <f>SUM(Z167:Z169)</f>
        <v>30</v>
      </c>
      <c r="AA170" s="227"/>
      <c r="AB170" s="227"/>
      <c r="AD170" s="251"/>
    </row>
    <row r="171" spans="1:95" ht="21" customHeight="1" thickBot="1" x14ac:dyDescent="0.25">
      <c r="A171" s="425"/>
      <c r="B171" s="370"/>
      <c r="C171" s="309"/>
      <c r="D171" s="771"/>
      <c r="E171" s="799"/>
      <c r="F171" s="890">
        <f>IF(OR(X167="na",X168="na",X169="na"),0,30)</f>
        <v>30</v>
      </c>
      <c r="G171" s="891"/>
      <c r="H171" s="891"/>
      <c r="I171" s="891"/>
      <c r="J171" s="891"/>
      <c r="K171" s="891"/>
      <c r="L171" s="891"/>
      <c r="M171" s="891"/>
      <c r="N171" s="891"/>
      <c r="O171" s="891"/>
      <c r="P171" s="891"/>
      <c r="Q171" s="891"/>
      <c r="R171" s="891"/>
      <c r="S171" s="891"/>
      <c r="T171" s="891"/>
      <c r="U171" s="891"/>
      <c r="V171" s="891"/>
      <c r="W171" s="891"/>
      <c r="X171" s="891"/>
      <c r="Y171" s="891"/>
      <c r="Z171" s="892"/>
      <c r="AA171" s="227"/>
      <c r="AB171" s="227"/>
      <c r="AD171" s="251"/>
    </row>
    <row r="172" spans="1:95" ht="30" customHeight="1" thickBot="1" x14ac:dyDescent="0.25">
      <c r="A172" s="425"/>
      <c r="B172" s="371" t="s">
        <v>578</v>
      </c>
      <c r="C172" s="174" t="s">
        <v>579</v>
      </c>
      <c r="D172" s="31"/>
      <c r="E172" s="32"/>
      <c r="F172" s="33"/>
      <c r="G172" s="34"/>
      <c r="H172" s="26"/>
      <c r="I172" s="32"/>
      <c r="J172" s="37"/>
      <c r="K172" s="34"/>
      <c r="L172" s="31"/>
      <c r="M172" s="32"/>
      <c r="N172" s="33"/>
      <c r="O172" s="34"/>
      <c r="P172" s="31"/>
      <c r="Q172" s="32"/>
      <c r="R172" s="33"/>
      <c r="S172" s="34"/>
      <c r="T172" s="31"/>
      <c r="U172" s="32"/>
      <c r="V172" s="33"/>
      <c r="W172" s="32"/>
      <c r="X172" s="32"/>
      <c r="Y172" s="36"/>
      <c r="Z172" s="32"/>
      <c r="AA172" s="53"/>
      <c r="AD172" s="251"/>
    </row>
    <row r="173" spans="1:95" s="15" customFormat="1" ht="27.95" customHeight="1" x14ac:dyDescent="0.2">
      <c r="A173" s="585"/>
      <c r="B173" s="255" t="s">
        <v>582</v>
      </c>
      <c r="C173" s="561" t="s">
        <v>1065</v>
      </c>
      <c r="D173" s="731"/>
      <c r="E173" s="795"/>
      <c r="F173" s="731"/>
      <c r="G173" s="795"/>
      <c r="H173" s="731"/>
      <c r="I173" s="795"/>
      <c r="J173" s="731"/>
      <c r="K173" s="795"/>
      <c r="L173" s="731"/>
      <c r="M173" s="795"/>
      <c r="N173" s="731"/>
      <c r="O173" s="795"/>
      <c r="P173" s="731"/>
      <c r="Q173" s="795"/>
      <c r="R173" s="731"/>
      <c r="S173" s="795"/>
      <c r="T173" s="731"/>
      <c r="U173" s="795"/>
      <c r="V173" s="731"/>
      <c r="W173" s="795"/>
      <c r="X173" s="183"/>
      <c r="Y173" s="257">
        <f>IF(OR(D173="s",F173="s",H173="s",J173="s",L173="s",N173="s",P173="s",R173="s",T173="s",V173="s"), 0, IF(OR(D173="a",F173="a",H173="a",J173="a",L173="a",N173="a",P173="a",R173="a",T173="a",V173="a"),Z173,0))</f>
        <v>0</v>
      </c>
      <c r="Z173" s="424">
        <v>20</v>
      </c>
      <c r="AA173" s="228">
        <f>COUNTIF(D173:W173,"a")+COUNTIF(D173:W173,"s")</f>
        <v>0</v>
      </c>
      <c r="AB173" s="258"/>
      <c r="AC173" s="557"/>
      <c r="AD173" s="259" t="s">
        <v>34</v>
      </c>
      <c r="AE173" s="554"/>
      <c r="AF173" s="557"/>
      <c r="AG173" s="554"/>
      <c r="AH173" s="554"/>
      <c r="AI173" s="554"/>
      <c r="AJ173" s="554"/>
      <c r="AK173" s="554"/>
      <c r="AL173" s="554"/>
      <c r="AM173" s="554"/>
      <c r="AN173" s="554"/>
      <c r="AO173" s="554"/>
      <c r="AP173" s="554"/>
      <c r="AQ173" s="554"/>
      <c r="AR173" s="554"/>
      <c r="AS173" s="554"/>
      <c r="AT173" s="245"/>
      <c r="AU173" s="245"/>
      <c r="AV173" s="245"/>
      <c r="AW173" s="245"/>
      <c r="AX173" s="245"/>
      <c r="AY173" s="245"/>
      <c r="AZ173" s="245"/>
      <c r="BA173" s="245"/>
      <c r="BB173" s="245"/>
      <c r="BC173" s="245"/>
      <c r="BD173" s="245"/>
      <c r="BE173" s="245"/>
      <c r="BF173" s="245"/>
      <c r="BG173" s="245"/>
      <c r="BH173" s="245"/>
      <c r="BI173" s="245"/>
      <c r="BJ173" s="245"/>
      <c r="BK173" s="245"/>
      <c r="BL173" s="245"/>
      <c r="BM173" s="245"/>
      <c r="BN173" s="245"/>
      <c r="BO173" s="245"/>
      <c r="BP173" s="245"/>
      <c r="BQ173" s="245"/>
      <c r="BR173" s="245"/>
      <c r="BS173" s="245"/>
      <c r="BT173" s="245"/>
      <c r="BU173" s="245"/>
      <c r="BV173" s="245"/>
      <c r="BW173" s="245"/>
      <c r="BX173" s="245"/>
      <c r="BY173" s="245"/>
      <c r="BZ173" s="245"/>
      <c r="CA173" s="245"/>
      <c r="CB173" s="245"/>
      <c r="CC173" s="245"/>
      <c r="CD173" s="245"/>
      <c r="CE173" s="54"/>
      <c r="CF173" s="54"/>
      <c r="CG173" s="54"/>
      <c r="CH173" s="54"/>
      <c r="CI173" s="54"/>
      <c r="CJ173" s="54"/>
      <c r="CK173" s="54"/>
      <c r="CL173" s="54"/>
      <c r="CM173" s="54"/>
      <c r="CN173" s="54"/>
      <c r="CO173" s="54"/>
      <c r="CP173" s="54"/>
      <c r="CQ173" s="54"/>
    </row>
    <row r="174" spans="1:95" ht="27.95" customHeight="1" x14ac:dyDescent="0.2">
      <c r="A174" s="425"/>
      <c r="B174" s="347" t="s">
        <v>583</v>
      </c>
      <c r="C174" s="562" t="s">
        <v>1066</v>
      </c>
      <c r="D174" s="732"/>
      <c r="E174" s="776"/>
      <c r="F174" s="732"/>
      <c r="G174" s="776"/>
      <c r="H174" s="732"/>
      <c r="I174" s="776"/>
      <c r="J174" s="732"/>
      <c r="K174" s="776"/>
      <c r="L174" s="732"/>
      <c r="M174" s="776"/>
      <c r="N174" s="732"/>
      <c r="O174" s="776"/>
      <c r="P174" s="732"/>
      <c r="Q174" s="776"/>
      <c r="R174" s="732"/>
      <c r="S174" s="776"/>
      <c r="T174" s="732"/>
      <c r="U174" s="776"/>
      <c r="V174" s="732"/>
      <c r="W174" s="776"/>
      <c r="X174" s="128"/>
      <c r="Y174" s="121">
        <f>IF(OR(D174="s",F174="s",H174="s",J174="s",L174="s",N174="s",P174="s",R174="s",T174="s",V174="s"), 0, IF(OR(D174="a",F174="a",H174="a",J174="a",L174="a",N174="a",P174="a",R174="a",T174="a",V174="a"),Z174,0))</f>
        <v>0</v>
      </c>
      <c r="Z174" s="426">
        <v>20</v>
      </c>
      <c r="AA174" s="80">
        <f>COUNTIF(D174:W174,"a")+COUNTIF(D174:W174,"s")</f>
        <v>0</v>
      </c>
      <c r="AB174" s="134"/>
      <c r="AD174" s="251"/>
    </row>
    <row r="175" spans="1:95" ht="27.95" customHeight="1" x14ac:dyDescent="0.2">
      <c r="A175" s="425"/>
      <c r="B175" s="347" t="s">
        <v>584</v>
      </c>
      <c r="C175" s="562" t="s">
        <v>580</v>
      </c>
      <c r="D175" s="732"/>
      <c r="E175" s="776"/>
      <c r="F175" s="732"/>
      <c r="G175" s="776"/>
      <c r="H175" s="732"/>
      <c r="I175" s="776"/>
      <c r="J175" s="732"/>
      <c r="K175" s="776"/>
      <c r="L175" s="732"/>
      <c r="M175" s="776"/>
      <c r="N175" s="732"/>
      <c r="O175" s="776"/>
      <c r="P175" s="732"/>
      <c r="Q175" s="776"/>
      <c r="R175" s="732"/>
      <c r="S175" s="776"/>
      <c r="T175" s="732"/>
      <c r="U175" s="776"/>
      <c r="V175" s="732"/>
      <c r="W175" s="776"/>
      <c r="X175" s="128"/>
      <c r="Y175" s="121">
        <f>IF(OR(D175="s",F175="s",H175="s",J175="s",L175="s",N175="s",P175="s",R175="s",T175="s",V175="s"), 0, IF(OR(D175="a",F175="a",H175="a",J175="a",L175="a",N175="a",P175="a",R175="a",T175="a",V175="a"),Z175,0))</f>
        <v>0</v>
      </c>
      <c r="Z175" s="426">
        <v>20</v>
      </c>
      <c r="AA175" s="80">
        <f>COUNTIF(D175:W175,"a")+COUNTIF(D175:W175,"s")</f>
        <v>0</v>
      </c>
      <c r="AB175" s="134"/>
      <c r="AD175" s="251"/>
    </row>
    <row r="176" spans="1:95" ht="27.95" customHeight="1" thickBot="1" x14ac:dyDescent="0.25">
      <c r="A176" s="425"/>
      <c r="B176" s="347" t="s">
        <v>585</v>
      </c>
      <c r="C176" s="563" t="s">
        <v>581</v>
      </c>
      <c r="D176" s="872"/>
      <c r="E176" s="873"/>
      <c r="F176" s="872"/>
      <c r="G176" s="873"/>
      <c r="H176" s="872"/>
      <c r="I176" s="873"/>
      <c r="J176" s="872"/>
      <c r="K176" s="873"/>
      <c r="L176" s="872"/>
      <c r="M176" s="873"/>
      <c r="N176" s="872"/>
      <c r="O176" s="873"/>
      <c r="P176" s="872"/>
      <c r="Q176" s="873"/>
      <c r="R176" s="872"/>
      <c r="S176" s="873"/>
      <c r="T176" s="872"/>
      <c r="U176" s="873"/>
      <c r="V176" s="872"/>
      <c r="W176" s="873"/>
      <c r="X176" s="128"/>
      <c r="Y176" s="125">
        <f>IF(OR(D176="s",F176="s",H176="s",J176="s",L176="s",N176="s",P176="s",R176="s",T176="s",V176="s"), 0, IF(OR(D176="a",F176="a",H176="a",J176="a",L176="a",N176="a",P176="a",R176="a",T176="a",V176="a"),Z176,0))</f>
        <v>0</v>
      </c>
      <c r="Z176" s="434">
        <v>20</v>
      </c>
      <c r="AA176" s="80">
        <f>COUNTIF(D176:W176,"a")+COUNTIF(D176:W176,"s")</f>
        <v>0</v>
      </c>
      <c r="AB176" s="134"/>
      <c r="AD176" s="251" t="s">
        <v>34</v>
      </c>
    </row>
    <row r="177" spans="1:30" ht="21" customHeight="1" thickTop="1" thickBot="1" x14ac:dyDescent="0.25">
      <c r="A177" s="425"/>
      <c r="B177" s="65"/>
      <c r="C177" s="13"/>
      <c r="D177" s="875" t="s">
        <v>147</v>
      </c>
      <c r="E177" s="876"/>
      <c r="F177" s="876"/>
      <c r="G177" s="876"/>
      <c r="H177" s="876"/>
      <c r="I177" s="876"/>
      <c r="J177" s="876"/>
      <c r="K177" s="876"/>
      <c r="L177" s="876"/>
      <c r="M177" s="876"/>
      <c r="N177" s="876"/>
      <c r="O177" s="876"/>
      <c r="P177" s="876"/>
      <c r="Q177" s="876"/>
      <c r="R177" s="876"/>
      <c r="S177" s="876"/>
      <c r="T177" s="876"/>
      <c r="U177" s="876"/>
      <c r="V177" s="876"/>
      <c r="W177" s="876"/>
      <c r="X177" s="877"/>
      <c r="Y177" s="55">
        <f>SUM(Y173:Y176)</f>
        <v>0</v>
      </c>
      <c r="Z177" s="441">
        <f>SUM(Z173:Z176)</f>
        <v>80</v>
      </c>
      <c r="AA177" s="227"/>
      <c r="AB177" s="227"/>
      <c r="AD177" s="251"/>
    </row>
    <row r="178" spans="1:30" ht="21" customHeight="1" thickBot="1" x14ac:dyDescent="0.25">
      <c r="A178" s="459"/>
      <c r="B178" s="370"/>
      <c r="C178" s="309"/>
      <c r="D178" s="771"/>
      <c r="E178" s="799"/>
      <c r="F178" s="957">
        <v>20</v>
      </c>
      <c r="G178" s="958"/>
      <c r="H178" s="958"/>
      <c r="I178" s="958"/>
      <c r="J178" s="958"/>
      <c r="K178" s="958"/>
      <c r="L178" s="958"/>
      <c r="M178" s="958"/>
      <c r="N178" s="958"/>
      <c r="O178" s="958"/>
      <c r="P178" s="958"/>
      <c r="Q178" s="958"/>
      <c r="R178" s="958"/>
      <c r="S178" s="958"/>
      <c r="T178" s="958"/>
      <c r="U178" s="958"/>
      <c r="V178" s="958"/>
      <c r="W178" s="958"/>
      <c r="X178" s="958"/>
      <c r="Y178" s="958"/>
      <c r="Z178" s="959"/>
      <c r="AA178" s="227"/>
      <c r="AB178" s="227"/>
      <c r="AD178" s="251"/>
    </row>
    <row r="179" spans="1:30" ht="30" customHeight="1" thickBot="1" x14ac:dyDescent="0.25">
      <c r="A179" s="439"/>
      <c r="B179" s="319" t="s">
        <v>226</v>
      </c>
      <c r="C179" s="375" t="s">
        <v>423</v>
      </c>
      <c r="D179" s="29" t="s">
        <v>432</v>
      </c>
      <c r="E179" s="43"/>
      <c r="F179" s="30"/>
      <c r="G179" s="44"/>
      <c r="H179" s="29" t="s">
        <v>432</v>
      </c>
      <c r="I179" s="43"/>
      <c r="J179" s="224" t="s">
        <v>432</v>
      </c>
      <c r="K179" s="44"/>
      <c r="L179" s="29"/>
      <c r="M179" s="43"/>
      <c r="N179" s="30" t="s">
        <v>432</v>
      </c>
      <c r="O179" s="44"/>
      <c r="P179" s="29"/>
      <c r="Q179" s="43"/>
      <c r="R179" s="30"/>
      <c r="S179" s="44"/>
      <c r="T179" s="29"/>
      <c r="U179" s="43"/>
      <c r="V179" s="30" t="s">
        <v>432</v>
      </c>
      <c r="W179" s="43"/>
      <c r="X179" s="43"/>
      <c r="Y179" s="72"/>
      <c r="Z179" s="67"/>
      <c r="AA179" s="53"/>
      <c r="AD179" s="251"/>
    </row>
    <row r="180" spans="1:30" ht="67.7" customHeight="1" thickBot="1" x14ac:dyDescent="0.25">
      <c r="A180" s="425"/>
      <c r="B180" s="326" t="s">
        <v>227</v>
      </c>
      <c r="C180" s="564" t="s">
        <v>299</v>
      </c>
      <c r="D180" s="886"/>
      <c r="E180" s="886"/>
      <c r="F180" s="886"/>
      <c r="G180" s="886"/>
      <c r="H180" s="886"/>
      <c r="I180" s="886"/>
      <c r="J180" s="886"/>
      <c r="K180" s="886"/>
      <c r="L180" s="886"/>
      <c r="M180" s="886"/>
      <c r="N180" s="886"/>
      <c r="O180" s="886"/>
      <c r="P180" s="886"/>
      <c r="Q180" s="886"/>
      <c r="R180" s="886"/>
      <c r="S180" s="886"/>
      <c r="T180" s="886"/>
      <c r="U180" s="886"/>
      <c r="V180" s="886"/>
      <c r="W180" s="886"/>
      <c r="X180" s="128"/>
      <c r="Y180" s="124">
        <f>IF(OR(D180="s",F180="s",H180="s",J180="s",L180="s",N180="s",P180="s",R180="s",T180="s",V180="s"), 0, IF(OR(D180="a",F180="a",H180="a",J180="a",L180="a",N180="a",P180="a",R180="a",T180="a",V180="a"),Z180,0))</f>
        <v>0</v>
      </c>
      <c r="Z180" s="443">
        <v>20</v>
      </c>
      <c r="AA180" s="80">
        <f>COUNTIF(D180:W180,"a")+COUNTIF(D180:W180,"s")</f>
        <v>0</v>
      </c>
      <c r="AB180" s="134"/>
      <c r="AD180" s="251"/>
    </row>
    <row r="181" spans="1:30" ht="21" customHeight="1" thickTop="1" thickBot="1" x14ac:dyDescent="0.25">
      <c r="A181" s="425"/>
      <c r="B181" s="327"/>
      <c r="C181" s="14"/>
      <c r="D181" s="875" t="s">
        <v>147</v>
      </c>
      <c r="E181" s="876"/>
      <c r="F181" s="876"/>
      <c r="G181" s="876"/>
      <c r="H181" s="876"/>
      <c r="I181" s="876"/>
      <c r="J181" s="876"/>
      <c r="K181" s="876"/>
      <c r="L181" s="876"/>
      <c r="M181" s="876"/>
      <c r="N181" s="876"/>
      <c r="O181" s="876"/>
      <c r="P181" s="876"/>
      <c r="Q181" s="876"/>
      <c r="R181" s="876"/>
      <c r="S181" s="876"/>
      <c r="T181" s="876"/>
      <c r="U181" s="876"/>
      <c r="V181" s="876"/>
      <c r="W181" s="876"/>
      <c r="X181" s="877"/>
      <c r="Y181" s="55">
        <f>SUM(Y180:Y180)</f>
        <v>0</v>
      </c>
      <c r="Z181" s="432">
        <f>SUM(Z180:Z180)</f>
        <v>20</v>
      </c>
      <c r="AA181" s="53"/>
      <c r="AB181" s="53"/>
      <c r="AD181" s="251"/>
    </row>
    <row r="182" spans="1:30" ht="21" customHeight="1" thickBot="1" x14ac:dyDescent="0.25">
      <c r="A182" s="459"/>
      <c r="B182" s="328"/>
      <c r="C182" s="325"/>
      <c r="D182" s="771"/>
      <c r="E182" s="799"/>
      <c r="F182" s="906">
        <v>0</v>
      </c>
      <c r="G182" s="907"/>
      <c r="H182" s="907"/>
      <c r="I182" s="907"/>
      <c r="J182" s="907"/>
      <c r="K182" s="907"/>
      <c r="L182" s="907"/>
      <c r="M182" s="907"/>
      <c r="N182" s="907"/>
      <c r="O182" s="907"/>
      <c r="P182" s="907"/>
      <c r="Q182" s="907"/>
      <c r="R182" s="907"/>
      <c r="S182" s="907"/>
      <c r="T182" s="907"/>
      <c r="U182" s="907"/>
      <c r="V182" s="907"/>
      <c r="W182" s="907"/>
      <c r="X182" s="907"/>
      <c r="Y182" s="907"/>
      <c r="Z182" s="908"/>
      <c r="AA182" s="53"/>
      <c r="AB182" s="53"/>
      <c r="AD182" s="251"/>
    </row>
    <row r="183" spans="1:30" ht="30" customHeight="1" thickBot="1" x14ac:dyDescent="0.25">
      <c r="A183" s="439"/>
      <c r="B183" s="319" t="s">
        <v>228</v>
      </c>
      <c r="C183" s="375" t="s">
        <v>317</v>
      </c>
      <c r="D183" s="29" t="s">
        <v>432</v>
      </c>
      <c r="E183" s="43"/>
      <c r="F183" s="30"/>
      <c r="G183" s="44"/>
      <c r="H183" s="29" t="s">
        <v>432</v>
      </c>
      <c r="I183" s="43"/>
      <c r="J183" s="224" t="s">
        <v>432</v>
      </c>
      <c r="K183" s="44"/>
      <c r="L183" s="29"/>
      <c r="M183" s="43"/>
      <c r="N183" s="30" t="s">
        <v>432</v>
      </c>
      <c r="O183" s="44"/>
      <c r="P183" s="29"/>
      <c r="Q183" s="43"/>
      <c r="R183" s="30"/>
      <c r="S183" s="44"/>
      <c r="T183" s="29"/>
      <c r="U183" s="43"/>
      <c r="V183" s="30" t="s">
        <v>432</v>
      </c>
      <c r="W183" s="43"/>
      <c r="X183" s="43"/>
      <c r="Y183" s="72"/>
      <c r="Z183" s="67"/>
      <c r="AA183" s="53"/>
      <c r="AD183" s="251"/>
    </row>
    <row r="184" spans="1:30" ht="27.95" customHeight="1" x14ac:dyDescent="0.2">
      <c r="A184" s="425"/>
      <c r="B184" s="326" t="s">
        <v>229</v>
      </c>
      <c r="C184" s="149" t="s">
        <v>628</v>
      </c>
      <c r="D184" s="886"/>
      <c r="E184" s="886"/>
      <c r="F184" s="886"/>
      <c r="G184" s="886"/>
      <c r="H184" s="886"/>
      <c r="I184" s="886"/>
      <c r="J184" s="886"/>
      <c r="K184" s="886"/>
      <c r="L184" s="886"/>
      <c r="M184" s="886"/>
      <c r="N184" s="886"/>
      <c r="O184" s="886"/>
      <c r="P184" s="886"/>
      <c r="Q184" s="886"/>
      <c r="R184" s="886"/>
      <c r="S184" s="886"/>
      <c r="T184" s="886"/>
      <c r="U184" s="886"/>
      <c r="V184" s="886"/>
      <c r="W184" s="886"/>
      <c r="X184" s="183"/>
      <c r="Y184" s="124">
        <f t="shared" ref="Y184:Y190" si="28">IF(OR(D184="s",F184="s",H184="s",J184="s",L184="s",N184="s",P184="s",R184="s",T184="s",V184="s"), 0, IF(OR(D184="a",F184="a",H184="a",J184="a",L184="a",N184="a",P184="a",R184="a",T184="a",V184="a"),Z184,0))</f>
        <v>0</v>
      </c>
      <c r="Z184" s="443">
        <f>IF(X184="na",0,10)</f>
        <v>10</v>
      </c>
      <c r="AA184" s="80">
        <f>COUNTIF(D184:W184,"a")+COUNTIF(D184:W184,"s")</f>
        <v>0</v>
      </c>
      <c r="AB184" s="134"/>
      <c r="AD184" s="251" t="s">
        <v>34</v>
      </c>
    </row>
    <row r="185" spans="1:30" ht="27.95" customHeight="1" x14ac:dyDescent="0.2">
      <c r="A185" s="425"/>
      <c r="B185" s="326" t="s">
        <v>586</v>
      </c>
      <c r="C185" s="149" t="s">
        <v>592</v>
      </c>
      <c r="D185" s="870"/>
      <c r="E185" s="871"/>
      <c r="F185" s="870"/>
      <c r="G185" s="871"/>
      <c r="H185" s="870"/>
      <c r="I185" s="871"/>
      <c r="J185" s="870"/>
      <c r="K185" s="871"/>
      <c r="L185" s="870"/>
      <c r="M185" s="871"/>
      <c r="N185" s="870"/>
      <c r="O185" s="871"/>
      <c r="P185" s="870"/>
      <c r="Q185" s="871"/>
      <c r="R185" s="870"/>
      <c r="S185" s="871"/>
      <c r="T185" s="870"/>
      <c r="U185" s="871"/>
      <c r="V185" s="870"/>
      <c r="W185" s="871"/>
      <c r="X185" s="489"/>
      <c r="Y185" s="124">
        <f t="shared" si="28"/>
        <v>0</v>
      </c>
      <c r="Z185" s="443">
        <f t="shared" ref="Z185:Z190" si="29">IF(X185="na",0,5)</f>
        <v>5</v>
      </c>
      <c r="AA185" s="80">
        <f t="shared" ref="AA185:AA190" si="30">COUNTIF(D185:W185,"a")+COUNTIF(D185:W185,"s")+COUNTIF(X185,"na")</f>
        <v>0</v>
      </c>
      <c r="AB185" s="134"/>
      <c r="AD185" s="251"/>
    </row>
    <row r="186" spans="1:30" ht="27.95" customHeight="1" x14ac:dyDescent="0.2">
      <c r="A186" s="425"/>
      <c r="B186" s="326" t="s">
        <v>587</v>
      </c>
      <c r="C186" s="149" t="s">
        <v>594</v>
      </c>
      <c r="D186" s="870"/>
      <c r="E186" s="871"/>
      <c r="F186" s="870"/>
      <c r="G186" s="871"/>
      <c r="H186" s="870"/>
      <c r="I186" s="871"/>
      <c r="J186" s="870"/>
      <c r="K186" s="871"/>
      <c r="L186" s="870"/>
      <c r="M186" s="871"/>
      <c r="N186" s="870"/>
      <c r="O186" s="871"/>
      <c r="P186" s="870"/>
      <c r="Q186" s="871"/>
      <c r="R186" s="870"/>
      <c r="S186" s="871"/>
      <c r="T186" s="870"/>
      <c r="U186" s="871"/>
      <c r="V186" s="870"/>
      <c r="W186" s="871"/>
      <c r="X186" s="489"/>
      <c r="Y186" s="124">
        <f t="shared" si="28"/>
        <v>0</v>
      </c>
      <c r="Z186" s="443">
        <f t="shared" si="29"/>
        <v>5</v>
      </c>
      <c r="AA186" s="80">
        <f t="shared" si="30"/>
        <v>0</v>
      </c>
      <c r="AB186" s="134"/>
      <c r="AD186" s="251"/>
    </row>
    <row r="187" spans="1:30" ht="45" customHeight="1" x14ac:dyDescent="0.2">
      <c r="A187" s="425"/>
      <c r="B187" s="326" t="s">
        <v>588</v>
      </c>
      <c r="C187" s="149" t="s">
        <v>595</v>
      </c>
      <c r="D187" s="870"/>
      <c r="E187" s="871"/>
      <c r="F187" s="870"/>
      <c r="G187" s="871"/>
      <c r="H187" s="870"/>
      <c r="I187" s="871"/>
      <c r="J187" s="870"/>
      <c r="K187" s="871"/>
      <c r="L187" s="870"/>
      <c r="M187" s="871"/>
      <c r="N187" s="870"/>
      <c r="O187" s="871"/>
      <c r="P187" s="870"/>
      <c r="Q187" s="871"/>
      <c r="R187" s="870"/>
      <c r="S187" s="871"/>
      <c r="T187" s="870"/>
      <c r="U187" s="871"/>
      <c r="V187" s="870"/>
      <c r="W187" s="871"/>
      <c r="X187" s="489"/>
      <c r="Y187" s="124">
        <f t="shared" si="28"/>
        <v>0</v>
      </c>
      <c r="Z187" s="443">
        <f t="shared" si="29"/>
        <v>5</v>
      </c>
      <c r="AA187" s="80">
        <f t="shared" si="30"/>
        <v>0</v>
      </c>
      <c r="AB187" s="134"/>
      <c r="AD187" s="251"/>
    </row>
    <row r="188" spans="1:30" ht="45" customHeight="1" x14ac:dyDescent="0.2">
      <c r="A188" s="425"/>
      <c r="B188" s="326" t="s">
        <v>589</v>
      </c>
      <c r="C188" s="149" t="s">
        <v>637</v>
      </c>
      <c r="D188" s="870"/>
      <c r="E188" s="871"/>
      <c r="F188" s="870"/>
      <c r="G188" s="871"/>
      <c r="H188" s="870"/>
      <c r="I188" s="871"/>
      <c r="J188" s="870"/>
      <c r="K188" s="871"/>
      <c r="L188" s="870"/>
      <c r="M188" s="871"/>
      <c r="N188" s="870"/>
      <c r="O188" s="871"/>
      <c r="P188" s="870"/>
      <c r="Q188" s="871"/>
      <c r="R188" s="870"/>
      <c r="S188" s="871"/>
      <c r="T188" s="870"/>
      <c r="U188" s="871"/>
      <c r="V188" s="870"/>
      <c r="W188" s="871"/>
      <c r="X188" s="489"/>
      <c r="Y188" s="124">
        <f t="shared" si="28"/>
        <v>0</v>
      </c>
      <c r="Z188" s="443">
        <f t="shared" si="29"/>
        <v>5</v>
      </c>
      <c r="AA188" s="80">
        <f t="shared" si="30"/>
        <v>0</v>
      </c>
      <c r="AB188" s="134"/>
      <c r="AD188" s="251"/>
    </row>
    <row r="189" spans="1:30" ht="27.95" customHeight="1" x14ac:dyDescent="0.2">
      <c r="A189" s="425"/>
      <c r="B189" s="326" t="s">
        <v>590</v>
      </c>
      <c r="C189" s="149" t="s">
        <v>593</v>
      </c>
      <c r="D189" s="870"/>
      <c r="E189" s="871"/>
      <c r="F189" s="870"/>
      <c r="G189" s="871"/>
      <c r="H189" s="870"/>
      <c r="I189" s="871"/>
      <c r="J189" s="870"/>
      <c r="K189" s="871"/>
      <c r="L189" s="870"/>
      <c r="M189" s="871"/>
      <c r="N189" s="870"/>
      <c r="O189" s="871"/>
      <c r="P189" s="870"/>
      <c r="Q189" s="871"/>
      <c r="R189" s="870"/>
      <c r="S189" s="871"/>
      <c r="T189" s="870"/>
      <c r="U189" s="871"/>
      <c r="V189" s="870"/>
      <c r="W189" s="871"/>
      <c r="X189" s="489"/>
      <c r="Y189" s="124">
        <f t="shared" si="28"/>
        <v>0</v>
      </c>
      <c r="Z189" s="443">
        <f t="shared" si="29"/>
        <v>5</v>
      </c>
      <c r="AA189" s="80">
        <f t="shared" si="30"/>
        <v>0</v>
      </c>
      <c r="AB189" s="134"/>
      <c r="AD189" s="251"/>
    </row>
    <row r="190" spans="1:30" ht="45" customHeight="1" thickBot="1" x14ac:dyDescent="0.25">
      <c r="A190" s="425"/>
      <c r="B190" s="326" t="s">
        <v>591</v>
      </c>
      <c r="C190" s="147" t="s">
        <v>596</v>
      </c>
      <c r="D190" s="886"/>
      <c r="E190" s="886"/>
      <c r="F190" s="886"/>
      <c r="G190" s="886"/>
      <c r="H190" s="886"/>
      <c r="I190" s="886"/>
      <c r="J190" s="886"/>
      <c r="K190" s="886"/>
      <c r="L190" s="886"/>
      <c r="M190" s="886"/>
      <c r="N190" s="886"/>
      <c r="O190" s="886"/>
      <c r="P190" s="886"/>
      <c r="Q190" s="886"/>
      <c r="R190" s="886"/>
      <c r="S190" s="886"/>
      <c r="T190" s="886"/>
      <c r="U190" s="886"/>
      <c r="V190" s="886"/>
      <c r="W190" s="886"/>
      <c r="X190" s="489"/>
      <c r="Y190" s="124">
        <f t="shared" si="28"/>
        <v>0</v>
      </c>
      <c r="Z190" s="443">
        <f t="shared" si="29"/>
        <v>5</v>
      </c>
      <c r="AA190" s="80">
        <f t="shared" si="30"/>
        <v>0</v>
      </c>
      <c r="AB190" s="134"/>
      <c r="AD190" s="251"/>
    </row>
    <row r="191" spans="1:30" ht="21" customHeight="1" thickTop="1" thickBot="1" x14ac:dyDescent="0.25">
      <c r="A191" s="425"/>
      <c r="B191" s="327"/>
      <c r="C191" s="14"/>
      <c r="D191" s="875" t="s">
        <v>147</v>
      </c>
      <c r="E191" s="876"/>
      <c r="F191" s="876"/>
      <c r="G191" s="876"/>
      <c r="H191" s="876"/>
      <c r="I191" s="876"/>
      <c r="J191" s="876"/>
      <c r="K191" s="876"/>
      <c r="L191" s="876"/>
      <c r="M191" s="876"/>
      <c r="N191" s="876"/>
      <c r="O191" s="876"/>
      <c r="P191" s="876"/>
      <c r="Q191" s="876"/>
      <c r="R191" s="876"/>
      <c r="S191" s="876"/>
      <c r="T191" s="876"/>
      <c r="U191" s="876"/>
      <c r="V191" s="876"/>
      <c r="W191" s="876"/>
      <c r="X191" s="877"/>
      <c r="Y191" s="55">
        <f>SUM(Y184:Y190)</f>
        <v>0</v>
      </c>
      <c r="Z191" s="432">
        <f>SUM(Z184:Z190)</f>
        <v>40</v>
      </c>
      <c r="AA191" s="53"/>
      <c r="AB191" s="53"/>
      <c r="AD191" s="251"/>
    </row>
    <row r="192" spans="1:30" ht="21" customHeight="1" thickBot="1" x14ac:dyDescent="0.25">
      <c r="A192" s="425"/>
      <c r="B192" s="328"/>
      <c r="C192" s="325"/>
      <c r="D192" s="771"/>
      <c r="E192" s="799"/>
      <c r="F192" s="1019">
        <v>10</v>
      </c>
      <c r="G192" s="1020"/>
      <c r="H192" s="1020"/>
      <c r="I192" s="1020"/>
      <c r="J192" s="1020"/>
      <c r="K192" s="1020"/>
      <c r="L192" s="1020"/>
      <c r="M192" s="1020"/>
      <c r="N192" s="1020"/>
      <c r="O192" s="1020"/>
      <c r="P192" s="1020"/>
      <c r="Q192" s="1020"/>
      <c r="R192" s="1020"/>
      <c r="S192" s="1020"/>
      <c r="T192" s="1020"/>
      <c r="U192" s="1020"/>
      <c r="V192" s="1020"/>
      <c r="W192" s="1020"/>
      <c r="X192" s="1020"/>
      <c r="Y192" s="1020"/>
      <c r="Z192" s="1021"/>
      <c r="AA192" s="53"/>
      <c r="AB192" s="53"/>
      <c r="AD192" s="251"/>
    </row>
    <row r="193" spans="1:95" ht="30" customHeight="1" thickBot="1" x14ac:dyDescent="0.25">
      <c r="A193" s="425"/>
      <c r="B193" s="319" t="s">
        <v>230</v>
      </c>
      <c r="C193" s="375" t="s">
        <v>124</v>
      </c>
      <c r="D193" s="29" t="s">
        <v>432</v>
      </c>
      <c r="E193" s="43"/>
      <c r="F193" s="30"/>
      <c r="G193" s="44"/>
      <c r="H193" s="29" t="s">
        <v>432</v>
      </c>
      <c r="I193" s="43"/>
      <c r="J193" s="224" t="s">
        <v>432</v>
      </c>
      <c r="K193" s="44"/>
      <c r="L193" s="29"/>
      <c r="M193" s="43"/>
      <c r="N193" s="30" t="s">
        <v>432</v>
      </c>
      <c r="O193" s="44"/>
      <c r="P193" s="29"/>
      <c r="Q193" s="43"/>
      <c r="R193" s="30"/>
      <c r="S193" s="44"/>
      <c r="T193" s="29"/>
      <c r="U193" s="43"/>
      <c r="V193" s="30" t="s">
        <v>432</v>
      </c>
      <c r="W193" s="43"/>
      <c r="X193" s="43"/>
      <c r="Y193" s="72"/>
      <c r="Z193" s="67"/>
      <c r="AA193" s="53"/>
      <c r="AD193" s="251"/>
    </row>
    <row r="194" spans="1:95" ht="45" customHeight="1" x14ac:dyDescent="0.2">
      <c r="A194" s="425"/>
      <c r="B194" s="326" t="s">
        <v>231</v>
      </c>
      <c r="C194" s="564" t="s">
        <v>952</v>
      </c>
      <c r="D194" s="886"/>
      <c r="E194" s="886"/>
      <c r="F194" s="886"/>
      <c r="G194" s="886"/>
      <c r="H194" s="886"/>
      <c r="I194" s="886"/>
      <c r="J194" s="886"/>
      <c r="K194" s="886"/>
      <c r="L194" s="886"/>
      <c r="M194" s="886"/>
      <c r="N194" s="886"/>
      <c r="O194" s="886"/>
      <c r="P194" s="886"/>
      <c r="Q194" s="886"/>
      <c r="R194" s="886"/>
      <c r="S194" s="886"/>
      <c r="T194" s="886"/>
      <c r="U194" s="886"/>
      <c r="V194" s="886"/>
      <c r="W194" s="886"/>
      <c r="X194" s="128"/>
      <c r="Y194" s="124">
        <f t="shared" ref="Y194:Y199" si="31">IF(OR(D194="s",F194="s",H194="s",J194="s",L194="s",N194="s",P194="s",R194="s",T194="s",V194="s"), 0, IF(OR(D194="a",F194="a",H194="a",J194="a",L194="a",N194="a",P194="a",R194="a",T194="a",V194="a"),Z194,0))</f>
        <v>0</v>
      </c>
      <c r="Z194" s="443">
        <v>10</v>
      </c>
      <c r="AA194" s="80">
        <f t="shared" ref="AA194:AA199" si="32">COUNTIF(D194:W194,"a")+COUNTIF(D194:W194,"s")</f>
        <v>0</v>
      </c>
      <c r="AB194" s="134"/>
      <c r="AD194" s="251"/>
    </row>
    <row r="195" spans="1:95" ht="45" customHeight="1" x14ac:dyDescent="0.2">
      <c r="A195" s="425"/>
      <c r="B195" s="347" t="s">
        <v>232</v>
      </c>
      <c r="C195" s="562" t="s">
        <v>301</v>
      </c>
      <c r="D195" s="732"/>
      <c r="E195" s="776"/>
      <c r="F195" s="732"/>
      <c r="G195" s="776"/>
      <c r="H195" s="732"/>
      <c r="I195" s="776"/>
      <c r="J195" s="732"/>
      <c r="K195" s="776"/>
      <c r="L195" s="732"/>
      <c r="M195" s="776"/>
      <c r="N195" s="732"/>
      <c r="O195" s="776"/>
      <c r="P195" s="732"/>
      <c r="Q195" s="776"/>
      <c r="R195" s="732"/>
      <c r="S195" s="776"/>
      <c r="T195" s="732"/>
      <c r="U195" s="776"/>
      <c r="V195" s="732"/>
      <c r="W195" s="776"/>
      <c r="X195" s="128"/>
      <c r="Y195" s="121">
        <f t="shared" si="31"/>
        <v>0</v>
      </c>
      <c r="Z195" s="426">
        <v>10</v>
      </c>
      <c r="AA195" s="80">
        <f t="shared" si="32"/>
        <v>0</v>
      </c>
      <c r="AB195" s="134"/>
      <c r="AD195" s="251" t="s">
        <v>34</v>
      </c>
    </row>
    <row r="196" spans="1:95" ht="27.95" customHeight="1" x14ac:dyDescent="0.2">
      <c r="A196" s="425"/>
      <c r="B196" s="347" t="s">
        <v>597</v>
      </c>
      <c r="C196" s="562" t="s">
        <v>603</v>
      </c>
      <c r="D196" s="732"/>
      <c r="E196" s="776"/>
      <c r="F196" s="732"/>
      <c r="G196" s="776"/>
      <c r="H196" s="732"/>
      <c r="I196" s="776"/>
      <c r="J196" s="732"/>
      <c r="K196" s="776"/>
      <c r="L196" s="732"/>
      <c r="M196" s="776"/>
      <c r="N196" s="732"/>
      <c r="O196" s="776"/>
      <c r="P196" s="732"/>
      <c r="Q196" s="776"/>
      <c r="R196" s="732"/>
      <c r="S196" s="776"/>
      <c r="T196" s="732"/>
      <c r="U196" s="776"/>
      <c r="V196" s="732"/>
      <c r="W196" s="776"/>
      <c r="X196" s="128"/>
      <c r="Y196" s="121">
        <f t="shared" si="31"/>
        <v>0</v>
      </c>
      <c r="Z196" s="426">
        <v>10</v>
      </c>
      <c r="AA196" s="80">
        <f t="shared" si="32"/>
        <v>0</v>
      </c>
      <c r="AB196" s="134"/>
      <c r="AD196" s="251"/>
    </row>
    <row r="197" spans="1:95" ht="27.95" customHeight="1" x14ac:dyDescent="0.2">
      <c r="A197" s="425"/>
      <c r="B197" s="347" t="s">
        <v>598</v>
      </c>
      <c r="C197" s="562" t="s">
        <v>601</v>
      </c>
      <c r="D197" s="732"/>
      <c r="E197" s="776"/>
      <c r="F197" s="732"/>
      <c r="G197" s="776"/>
      <c r="H197" s="732"/>
      <c r="I197" s="776"/>
      <c r="J197" s="732"/>
      <c r="K197" s="776"/>
      <c r="L197" s="732"/>
      <c r="M197" s="776"/>
      <c r="N197" s="732"/>
      <c r="O197" s="776"/>
      <c r="P197" s="732"/>
      <c r="Q197" s="776"/>
      <c r="R197" s="732"/>
      <c r="S197" s="776"/>
      <c r="T197" s="732"/>
      <c r="U197" s="776"/>
      <c r="V197" s="732"/>
      <c r="W197" s="776"/>
      <c r="X197" s="128"/>
      <c r="Y197" s="121">
        <f t="shared" si="31"/>
        <v>0</v>
      </c>
      <c r="Z197" s="426">
        <v>10</v>
      </c>
      <c r="AA197" s="80">
        <f t="shared" si="32"/>
        <v>0</v>
      </c>
      <c r="AB197" s="134"/>
      <c r="AD197" s="251"/>
    </row>
    <row r="198" spans="1:95" ht="27.95" customHeight="1" x14ac:dyDescent="0.2">
      <c r="A198" s="425"/>
      <c r="B198" s="347" t="s">
        <v>599</v>
      </c>
      <c r="C198" s="562" t="s">
        <v>602</v>
      </c>
      <c r="D198" s="732"/>
      <c r="E198" s="776"/>
      <c r="F198" s="732"/>
      <c r="G198" s="776"/>
      <c r="H198" s="732"/>
      <c r="I198" s="776"/>
      <c r="J198" s="732"/>
      <c r="K198" s="776"/>
      <c r="L198" s="732"/>
      <c r="M198" s="776"/>
      <c r="N198" s="732"/>
      <c r="O198" s="776"/>
      <c r="P198" s="732"/>
      <c r="Q198" s="776"/>
      <c r="R198" s="732"/>
      <c r="S198" s="776"/>
      <c r="T198" s="732"/>
      <c r="U198" s="776"/>
      <c r="V198" s="732"/>
      <c r="W198" s="776"/>
      <c r="X198" s="128"/>
      <c r="Y198" s="121">
        <f t="shared" si="31"/>
        <v>0</v>
      </c>
      <c r="Z198" s="426">
        <v>10</v>
      </c>
      <c r="AA198" s="80">
        <f t="shared" si="32"/>
        <v>0</v>
      </c>
      <c r="AB198" s="134"/>
      <c r="AD198" s="251"/>
    </row>
    <row r="199" spans="1:95" ht="27.95" customHeight="1" thickBot="1" x14ac:dyDescent="0.25">
      <c r="A199" s="425"/>
      <c r="B199" s="347" t="s">
        <v>600</v>
      </c>
      <c r="C199" s="562" t="s">
        <v>604</v>
      </c>
      <c r="D199" s="732"/>
      <c r="E199" s="776"/>
      <c r="F199" s="732"/>
      <c r="G199" s="776"/>
      <c r="H199" s="732"/>
      <c r="I199" s="776"/>
      <c r="J199" s="732"/>
      <c r="K199" s="776"/>
      <c r="L199" s="732"/>
      <c r="M199" s="776"/>
      <c r="N199" s="732"/>
      <c r="O199" s="776"/>
      <c r="P199" s="732"/>
      <c r="Q199" s="776"/>
      <c r="R199" s="732"/>
      <c r="S199" s="776"/>
      <c r="T199" s="732"/>
      <c r="U199" s="776"/>
      <c r="V199" s="732"/>
      <c r="W199" s="776"/>
      <c r="X199" s="128"/>
      <c r="Y199" s="121">
        <f t="shared" si="31"/>
        <v>0</v>
      </c>
      <c r="Z199" s="426">
        <v>10</v>
      </c>
      <c r="AA199" s="80">
        <f t="shared" si="32"/>
        <v>0</v>
      </c>
      <c r="AB199" s="134"/>
      <c r="AD199" s="251"/>
    </row>
    <row r="200" spans="1:95" ht="21" customHeight="1" thickTop="1" thickBot="1" x14ac:dyDescent="0.25">
      <c r="A200" s="425"/>
      <c r="B200" s="327"/>
      <c r="C200" s="14"/>
      <c r="D200" s="875" t="s">
        <v>147</v>
      </c>
      <c r="E200" s="876"/>
      <c r="F200" s="876"/>
      <c r="G200" s="876"/>
      <c r="H200" s="876"/>
      <c r="I200" s="876"/>
      <c r="J200" s="876"/>
      <c r="K200" s="876"/>
      <c r="L200" s="876"/>
      <c r="M200" s="876"/>
      <c r="N200" s="876"/>
      <c r="O200" s="876"/>
      <c r="P200" s="876"/>
      <c r="Q200" s="876"/>
      <c r="R200" s="876"/>
      <c r="S200" s="876"/>
      <c r="T200" s="876"/>
      <c r="U200" s="876"/>
      <c r="V200" s="876"/>
      <c r="W200" s="876"/>
      <c r="X200" s="877"/>
      <c r="Y200" s="55">
        <f>SUM(Y194:Y199)</f>
        <v>0</v>
      </c>
      <c r="Z200" s="432">
        <f>SUM(Z194:Z199)</f>
        <v>60</v>
      </c>
      <c r="AA200" s="53"/>
      <c r="AB200" s="53"/>
      <c r="AD200" s="251"/>
    </row>
    <row r="201" spans="1:95" ht="21" customHeight="1" thickBot="1" x14ac:dyDescent="0.25">
      <c r="A201" s="459"/>
      <c r="B201" s="328"/>
      <c r="C201" s="325"/>
      <c r="D201" s="771"/>
      <c r="E201" s="799"/>
      <c r="F201" s="1022">
        <v>30</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4"/>
      <c r="AA201" s="53"/>
      <c r="AB201" s="53"/>
      <c r="AD201" s="251"/>
    </row>
    <row r="202" spans="1:95" ht="33" customHeight="1" thickBot="1" x14ac:dyDescent="0.25">
      <c r="A202" s="439"/>
      <c r="B202" s="323" t="s">
        <v>331</v>
      </c>
      <c r="C202" s="960" t="s">
        <v>292</v>
      </c>
      <c r="D202" s="961"/>
      <c r="E202" s="961"/>
      <c r="F202" s="961"/>
      <c r="G202" s="961"/>
      <c r="H202" s="961"/>
      <c r="I202" s="961"/>
      <c r="J202" s="961"/>
      <c r="K202" s="961"/>
      <c r="L202" s="961"/>
      <c r="M202" s="961"/>
      <c r="N202" s="961"/>
      <c r="O202" s="961"/>
      <c r="P202" s="961"/>
      <c r="Q202" s="961"/>
      <c r="R202" s="961"/>
      <c r="S202" s="961"/>
      <c r="T202" s="961"/>
      <c r="U202" s="961"/>
      <c r="V202" s="961"/>
      <c r="W202" s="961"/>
      <c r="X202" s="961"/>
      <c r="Y202" s="961"/>
      <c r="Z202" s="961"/>
      <c r="AA202" s="53"/>
      <c r="AD202" s="251"/>
    </row>
    <row r="203" spans="1:95" s="282" customFormat="1" ht="30" customHeight="1" thickBot="1" x14ac:dyDescent="0.25">
      <c r="A203" s="585"/>
      <c r="B203" s="283" t="s">
        <v>1098</v>
      </c>
      <c r="C203" s="178" t="s">
        <v>1099</v>
      </c>
      <c r="D203" s="284"/>
      <c r="E203" s="285"/>
      <c r="F203" s="286"/>
      <c r="G203" s="287"/>
      <c r="H203" s="48"/>
      <c r="I203" s="285"/>
      <c r="J203" s="288"/>
      <c r="K203" s="287"/>
      <c r="L203" s="284"/>
      <c r="M203" s="285"/>
      <c r="N203" s="286"/>
      <c r="O203" s="287"/>
      <c r="P203" s="48"/>
      <c r="Q203" s="285"/>
      <c r="R203" s="286"/>
      <c r="S203" s="287"/>
      <c r="T203" s="284"/>
      <c r="U203" s="285"/>
      <c r="V203" s="286"/>
      <c r="W203" s="287"/>
      <c r="X203" s="289"/>
      <c r="Y203" s="289"/>
      <c r="Z203" s="419"/>
      <c r="AA203" s="228"/>
      <c r="AB203" s="280"/>
      <c r="AC203" s="281"/>
      <c r="AD203" s="259"/>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1"/>
      <c r="BL203" s="281"/>
      <c r="BM203" s="281"/>
      <c r="BN203" s="281"/>
      <c r="BO203" s="281"/>
      <c r="BP203" s="281"/>
      <c r="BQ203" s="281"/>
      <c r="BR203" s="281"/>
      <c r="BS203" s="281"/>
      <c r="BT203" s="281"/>
      <c r="BU203" s="281"/>
      <c r="BV203" s="281"/>
      <c r="BW203" s="281"/>
      <c r="BX203" s="281"/>
      <c r="BY203" s="281"/>
      <c r="BZ203" s="281"/>
      <c r="CA203" s="281"/>
      <c r="CB203" s="281"/>
      <c r="CC203" s="281"/>
      <c r="CD203" s="281"/>
      <c r="CE203" s="280"/>
      <c r="CF203" s="280"/>
      <c r="CG203" s="280"/>
      <c r="CH203" s="280"/>
      <c r="CI203" s="280"/>
      <c r="CJ203" s="280"/>
      <c r="CK203" s="280"/>
      <c r="CL203" s="280"/>
      <c r="CM203" s="280"/>
      <c r="CN203" s="280"/>
      <c r="CO203" s="280"/>
      <c r="CP203" s="280"/>
      <c r="CQ203" s="280"/>
    </row>
    <row r="204" spans="1:95" s="282" customFormat="1" ht="45" customHeight="1" x14ac:dyDescent="0.2">
      <c r="A204" s="585" t="s">
        <v>347</v>
      </c>
      <c r="B204" s="292" t="s">
        <v>1100</v>
      </c>
      <c r="C204" s="184" t="s">
        <v>1101</v>
      </c>
      <c r="D204" s="732"/>
      <c r="E204" s="776"/>
      <c r="F204" s="732"/>
      <c r="G204" s="776"/>
      <c r="H204" s="732"/>
      <c r="I204" s="776"/>
      <c r="J204" s="732"/>
      <c r="K204" s="776"/>
      <c r="L204" s="732"/>
      <c r="M204" s="776"/>
      <c r="N204" s="732"/>
      <c r="O204" s="776"/>
      <c r="P204" s="732"/>
      <c r="Q204" s="776"/>
      <c r="R204" s="732"/>
      <c r="S204" s="776"/>
      <c r="T204" s="732"/>
      <c r="U204" s="776"/>
      <c r="V204" s="732"/>
      <c r="W204" s="776"/>
      <c r="X204" s="507"/>
      <c r="Y204" s="127">
        <f>IF(OR(D204="s",F204="s",H204="s",J204="s",L204="s",N204="s",P204="s",R204="s",T204="s",V204="s"), 0, IF(OR(D204="a",F204="a",H204="a",J204="a",L204="a",N204="a",P204="a",R204="a",T204="a",V204="a"),Z204,0))</f>
        <v>0</v>
      </c>
      <c r="Z204" s="422">
        <v>10</v>
      </c>
      <c r="AA204" s="228">
        <f>COUNTIF(D204:W204,"a")+COUNTIF(D204:W204,"s")</f>
        <v>0</v>
      </c>
      <c r="AB204" s="501"/>
      <c r="AC204" s="281"/>
      <c r="AD204" s="259"/>
      <c r="AE204" s="281"/>
      <c r="AF204" s="281"/>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1"/>
      <c r="BF204" s="281"/>
      <c r="BG204" s="281"/>
      <c r="BH204" s="281"/>
      <c r="BI204" s="281"/>
      <c r="BJ204" s="281"/>
      <c r="BK204" s="281"/>
      <c r="BL204" s="281"/>
      <c r="BM204" s="281"/>
      <c r="BN204" s="281"/>
      <c r="BO204" s="281"/>
      <c r="BP204" s="281"/>
      <c r="BQ204" s="281"/>
      <c r="BR204" s="281"/>
      <c r="BS204" s="281"/>
      <c r="BT204" s="281"/>
      <c r="BU204" s="281"/>
      <c r="BV204" s="281"/>
      <c r="BW204" s="281"/>
      <c r="BX204" s="281"/>
      <c r="BY204" s="281"/>
      <c r="BZ204" s="281"/>
      <c r="CA204" s="281"/>
      <c r="CB204" s="281"/>
      <c r="CC204" s="281"/>
      <c r="CD204" s="281"/>
      <c r="CE204" s="280"/>
      <c r="CF204" s="280"/>
      <c r="CG204" s="280"/>
      <c r="CH204" s="280"/>
      <c r="CI204" s="280"/>
      <c r="CJ204" s="280"/>
      <c r="CK204" s="280"/>
      <c r="CL204" s="280"/>
      <c r="CM204" s="280"/>
      <c r="CN204" s="280"/>
      <c r="CO204" s="280"/>
      <c r="CP204" s="280"/>
      <c r="CQ204" s="280"/>
    </row>
    <row r="205" spans="1:95" s="282" customFormat="1" ht="67.5" customHeight="1" x14ac:dyDescent="0.2">
      <c r="A205" s="585" t="s">
        <v>347</v>
      </c>
      <c r="B205" s="292" t="s">
        <v>1102</v>
      </c>
      <c r="C205" s="184" t="s">
        <v>1103</v>
      </c>
      <c r="D205" s="732"/>
      <c r="E205" s="776"/>
      <c r="F205" s="732"/>
      <c r="G205" s="776"/>
      <c r="H205" s="732"/>
      <c r="I205" s="776"/>
      <c r="J205" s="732"/>
      <c r="K205" s="776"/>
      <c r="L205" s="732"/>
      <c r="M205" s="776"/>
      <c r="N205" s="732"/>
      <c r="O205" s="776"/>
      <c r="P205" s="732"/>
      <c r="Q205" s="776"/>
      <c r="R205" s="732"/>
      <c r="S205" s="776"/>
      <c r="T205" s="732"/>
      <c r="U205" s="776"/>
      <c r="V205" s="732"/>
      <c r="W205" s="776"/>
      <c r="X205" s="507"/>
      <c r="Y205" s="127">
        <f>IF(OR(D205="s",F205="s",H205="s",J205="s",L205="s",N205="s",P205="s",R205="s",T205="s",V205="s"), 0, IF(OR(D205="a",F205="a",H205="a",J205="a",L205="a",N205="a",P205="a",R205="a",T205="a",V205="a"),Z205,0))</f>
        <v>0</v>
      </c>
      <c r="Z205" s="422">
        <v>5</v>
      </c>
      <c r="AA205" s="228">
        <f>COUNTIF(D205:W205,"a")+COUNTIF(D205:W205,"s")</f>
        <v>0</v>
      </c>
      <c r="AB205" s="501"/>
      <c r="AC205" s="281"/>
      <c r="AD205" s="259"/>
      <c r="AE205" s="281"/>
      <c r="AF205" s="281"/>
      <c r="AG205" s="281"/>
      <c r="AH205" s="281"/>
      <c r="AI205" s="281"/>
      <c r="AJ205" s="281"/>
      <c r="AK205" s="281"/>
      <c r="AL205" s="281"/>
      <c r="AM205" s="281"/>
      <c r="AN205" s="281"/>
      <c r="AO205" s="281"/>
      <c r="AP205" s="281"/>
      <c r="AQ205" s="281"/>
      <c r="AR205" s="281"/>
      <c r="AS205" s="281"/>
      <c r="AT205" s="281"/>
      <c r="AU205" s="281"/>
      <c r="AV205" s="281"/>
      <c r="AW205" s="281"/>
      <c r="AX205" s="281"/>
      <c r="AY205" s="281"/>
      <c r="AZ205" s="281"/>
      <c r="BA205" s="281"/>
      <c r="BB205" s="281"/>
      <c r="BC205" s="281"/>
      <c r="BD205" s="281"/>
      <c r="BE205" s="281"/>
      <c r="BF205" s="281"/>
      <c r="BG205" s="281"/>
      <c r="BH205" s="281"/>
      <c r="BI205" s="281"/>
      <c r="BJ205" s="281"/>
      <c r="BK205" s="281"/>
      <c r="BL205" s="281"/>
      <c r="BM205" s="281"/>
      <c r="BN205" s="281"/>
      <c r="BO205" s="281"/>
      <c r="BP205" s="281"/>
      <c r="BQ205" s="281"/>
      <c r="BR205" s="281"/>
      <c r="BS205" s="281"/>
      <c r="BT205" s="281"/>
      <c r="BU205" s="281"/>
      <c r="BV205" s="281"/>
      <c r="BW205" s="281"/>
      <c r="BX205" s="281"/>
      <c r="BY205" s="281"/>
      <c r="BZ205" s="281"/>
      <c r="CA205" s="281"/>
      <c r="CB205" s="281"/>
      <c r="CC205" s="281"/>
      <c r="CD205" s="281"/>
      <c r="CE205" s="280"/>
      <c r="CF205" s="280"/>
      <c r="CG205" s="280"/>
      <c r="CH205" s="280"/>
      <c r="CI205" s="280"/>
      <c r="CJ205" s="280"/>
      <c r="CK205" s="280"/>
      <c r="CL205" s="280"/>
      <c r="CM205" s="280"/>
      <c r="CN205" s="280"/>
      <c r="CO205" s="280"/>
      <c r="CP205" s="280"/>
      <c r="CQ205" s="280"/>
    </row>
    <row r="206" spans="1:95" s="282" customFormat="1" ht="45" customHeight="1" x14ac:dyDescent="0.2">
      <c r="A206" s="585" t="s">
        <v>347</v>
      </c>
      <c r="B206" s="292" t="s">
        <v>1104</v>
      </c>
      <c r="C206" s="184" t="s">
        <v>1105</v>
      </c>
      <c r="D206" s="732"/>
      <c r="E206" s="776"/>
      <c r="F206" s="732"/>
      <c r="G206" s="776"/>
      <c r="H206" s="732"/>
      <c r="I206" s="776"/>
      <c r="J206" s="732"/>
      <c r="K206" s="776"/>
      <c r="L206" s="732"/>
      <c r="M206" s="776"/>
      <c r="N206" s="732"/>
      <c r="O206" s="776"/>
      <c r="P206" s="732"/>
      <c r="Q206" s="776"/>
      <c r="R206" s="732"/>
      <c r="S206" s="776"/>
      <c r="T206" s="732"/>
      <c r="U206" s="776"/>
      <c r="V206" s="732"/>
      <c r="W206" s="776"/>
      <c r="X206" s="507"/>
      <c r="Y206" s="127">
        <f>IF(OR(D206="s",F206="s",H206="s",J206="s",L206="s",N206="s",P206="s",R206="s",T206="s",V206="s"), 0, IF(OR(D206="a",F206="a",H206="a",J206="a",L206="a",N206="a",P206="a",R206="a",T206="a",V206="a"),Z206,0))</f>
        <v>0</v>
      </c>
      <c r="Z206" s="422">
        <v>5</v>
      </c>
      <c r="AA206" s="228">
        <f>COUNTIF(D206:W206,"a")+COUNTIF(D206:W206,"s")</f>
        <v>0</v>
      </c>
      <c r="AB206" s="501"/>
      <c r="AC206" s="281"/>
      <c r="AD206" s="259" t="s">
        <v>34</v>
      </c>
      <c r="AE206" s="281"/>
      <c r="AF206" s="281"/>
      <c r="AG206" s="281"/>
      <c r="AH206" s="281"/>
      <c r="AI206" s="281"/>
      <c r="AJ206" s="281"/>
      <c r="AK206" s="281"/>
      <c r="AL206" s="281"/>
      <c r="AM206" s="281"/>
      <c r="AN206" s="281"/>
      <c r="AO206" s="281"/>
      <c r="AP206" s="281"/>
      <c r="AQ206" s="281"/>
      <c r="AR206" s="281"/>
      <c r="AS206" s="281"/>
      <c r="AT206" s="281"/>
      <c r="AU206" s="281"/>
      <c r="AV206" s="281"/>
      <c r="AW206" s="281"/>
      <c r="AX206" s="281"/>
      <c r="AY206" s="281"/>
      <c r="AZ206" s="281"/>
      <c r="BA206" s="281"/>
      <c r="BB206" s="281"/>
      <c r="BC206" s="281"/>
      <c r="BD206" s="281"/>
      <c r="BE206" s="281"/>
      <c r="BF206" s="281"/>
      <c r="BG206" s="281"/>
      <c r="BH206" s="281"/>
      <c r="BI206" s="281"/>
      <c r="BJ206" s="281"/>
      <c r="BK206" s="281"/>
      <c r="BL206" s="281"/>
      <c r="BM206" s="281"/>
      <c r="BN206" s="281"/>
      <c r="BO206" s="281"/>
      <c r="BP206" s="281"/>
      <c r="BQ206" s="281"/>
      <c r="BR206" s="281"/>
      <c r="BS206" s="281"/>
      <c r="BT206" s="281"/>
      <c r="BU206" s="281"/>
      <c r="BV206" s="281"/>
      <c r="BW206" s="281"/>
      <c r="BX206" s="281"/>
      <c r="BY206" s="281"/>
      <c r="BZ206" s="281"/>
      <c r="CA206" s="281"/>
      <c r="CB206" s="281"/>
      <c r="CC206" s="281"/>
      <c r="CD206" s="281"/>
      <c r="CE206" s="280"/>
      <c r="CF206" s="280"/>
      <c r="CG206" s="280"/>
      <c r="CH206" s="280"/>
      <c r="CI206" s="280"/>
      <c r="CJ206" s="280"/>
      <c r="CK206" s="280"/>
      <c r="CL206" s="280"/>
      <c r="CM206" s="280"/>
      <c r="CN206" s="280"/>
      <c r="CO206" s="280"/>
      <c r="CP206" s="280"/>
      <c r="CQ206" s="280"/>
    </row>
    <row r="207" spans="1:95" s="282" customFormat="1" ht="45" customHeight="1" thickBot="1" x14ac:dyDescent="0.25">
      <c r="A207" s="585" t="s">
        <v>347</v>
      </c>
      <c r="B207" s="292" t="s">
        <v>1106</v>
      </c>
      <c r="C207" s="184" t="s">
        <v>1107</v>
      </c>
      <c r="D207" s="732"/>
      <c r="E207" s="776"/>
      <c r="F207" s="732"/>
      <c r="G207" s="776"/>
      <c r="H207" s="732"/>
      <c r="I207" s="776"/>
      <c r="J207" s="732"/>
      <c r="K207" s="776"/>
      <c r="L207" s="732"/>
      <c r="M207" s="776"/>
      <c r="N207" s="732"/>
      <c r="O207" s="776"/>
      <c r="P207" s="732"/>
      <c r="Q207" s="776"/>
      <c r="R207" s="732"/>
      <c r="S207" s="776"/>
      <c r="T207" s="732"/>
      <c r="U207" s="776"/>
      <c r="V207" s="732"/>
      <c r="W207" s="776"/>
      <c r="X207" s="507"/>
      <c r="Y207" s="127">
        <f>IF(OR(D207="s",F207="s",H207="s",J207="s",L207="s",N207="s",P207="s",R207="s",T207="s",V207="s"), 0, IF(OR(D207="a",F207="a",H207="a",J207="a",L207="a",N207="a",P207="a",R207="a",T207="a",V207="a"),Z207,0))</f>
        <v>0</v>
      </c>
      <c r="Z207" s="422">
        <v>10</v>
      </c>
      <c r="AA207" s="228">
        <f>COUNTIF(D207:W207,"a")+COUNTIF(D207:W207,"s")</f>
        <v>0</v>
      </c>
      <c r="AB207" s="501"/>
      <c r="AC207" s="281"/>
      <c r="AD207" s="259"/>
      <c r="AE207" s="281"/>
      <c r="AF207" s="281"/>
      <c r="AG207" s="281"/>
      <c r="AH207" s="281"/>
      <c r="AI207" s="281"/>
      <c r="AJ207" s="281"/>
      <c r="AK207" s="281"/>
      <c r="AL207" s="281"/>
      <c r="AM207" s="281"/>
      <c r="AN207" s="281"/>
      <c r="AO207" s="281"/>
      <c r="AP207" s="281"/>
      <c r="AQ207" s="281"/>
      <c r="AR207" s="281"/>
      <c r="AS207" s="281"/>
      <c r="AT207" s="281"/>
      <c r="AU207" s="281"/>
      <c r="AV207" s="281"/>
      <c r="AW207" s="281"/>
      <c r="AX207" s="281"/>
      <c r="AY207" s="281"/>
      <c r="AZ207" s="281"/>
      <c r="BA207" s="281"/>
      <c r="BB207" s="281"/>
      <c r="BC207" s="281"/>
      <c r="BD207" s="281"/>
      <c r="BE207" s="281"/>
      <c r="BF207" s="281"/>
      <c r="BG207" s="281"/>
      <c r="BH207" s="281"/>
      <c r="BI207" s="281"/>
      <c r="BJ207" s="281"/>
      <c r="BK207" s="281"/>
      <c r="BL207" s="281"/>
      <c r="BM207" s="281"/>
      <c r="BN207" s="281"/>
      <c r="BO207" s="281"/>
      <c r="BP207" s="281"/>
      <c r="BQ207" s="281"/>
      <c r="BR207" s="281"/>
      <c r="BS207" s="281"/>
      <c r="BT207" s="281"/>
      <c r="BU207" s="281"/>
      <c r="BV207" s="281"/>
      <c r="BW207" s="281"/>
      <c r="BX207" s="281"/>
      <c r="BY207" s="281"/>
      <c r="BZ207" s="281"/>
      <c r="CA207" s="281"/>
      <c r="CB207" s="281"/>
      <c r="CC207" s="281"/>
      <c r="CD207" s="281"/>
      <c r="CE207" s="280"/>
      <c r="CF207" s="280"/>
      <c r="CG207" s="280"/>
      <c r="CH207" s="280"/>
      <c r="CI207" s="280"/>
      <c r="CJ207" s="280"/>
      <c r="CK207" s="280"/>
      <c r="CL207" s="280"/>
      <c r="CM207" s="280"/>
      <c r="CN207" s="280"/>
      <c r="CO207" s="280"/>
      <c r="CP207" s="280"/>
      <c r="CQ207" s="280"/>
    </row>
    <row r="208" spans="1:95" s="282" customFormat="1" ht="17.45" customHeight="1" thickTop="1" thickBot="1" x14ac:dyDescent="0.25">
      <c r="A208" s="585"/>
      <c r="B208" s="260"/>
      <c r="C208" s="166"/>
      <c r="D208" s="768" t="s">
        <v>147</v>
      </c>
      <c r="E208" s="769"/>
      <c r="F208" s="769"/>
      <c r="G208" s="769"/>
      <c r="H208" s="769"/>
      <c r="I208" s="769"/>
      <c r="J208" s="769"/>
      <c r="K208" s="769"/>
      <c r="L208" s="769"/>
      <c r="M208" s="769"/>
      <c r="N208" s="769"/>
      <c r="O208" s="769"/>
      <c r="P208" s="769"/>
      <c r="Q208" s="769"/>
      <c r="R208" s="769"/>
      <c r="S208" s="769"/>
      <c r="T208" s="769"/>
      <c r="U208" s="769"/>
      <c r="V208" s="769"/>
      <c r="W208" s="769"/>
      <c r="X208" s="770"/>
      <c r="Y208" s="588">
        <f>SUM(Y204:Y207)</f>
        <v>0</v>
      </c>
      <c r="Z208" s="423">
        <f>SUM(Z204:Z207)</f>
        <v>30</v>
      </c>
      <c r="AA208" s="228"/>
      <c r="AB208" s="280"/>
      <c r="AC208" s="281"/>
      <c r="AD208" s="259"/>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281"/>
      <c r="BO208" s="281"/>
      <c r="BP208" s="281"/>
      <c r="BQ208" s="281"/>
      <c r="BR208" s="281"/>
      <c r="BS208" s="281"/>
      <c r="BT208" s="281"/>
      <c r="BU208" s="281"/>
      <c r="BV208" s="281"/>
      <c r="BW208" s="281"/>
      <c r="BX208" s="281"/>
      <c r="BY208" s="281"/>
      <c r="BZ208" s="281"/>
      <c r="CA208" s="281"/>
      <c r="CB208" s="281"/>
      <c r="CC208" s="281"/>
      <c r="CD208" s="281"/>
      <c r="CE208" s="280"/>
      <c r="CF208" s="280"/>
      <c r="CG208" s="280"/>
      <c r="CH208" s="280"/>
      <c r="CI208" s="280"/>
      <c r="CJ208" s="280"/>
      <c r="CK208" s="280"/>
      <c r="CL208" s="280"/>
      <c r="CM208" s="280"/>
      <c r="CN208" s="280"/>
      <c r="CO208" s="280"/>
      <c r="CP208" s="280"/>
      <c r="CQ208" s="280"/>
    </row>
    <row r="209" spans="1:120" s="282" customFormat="1" ht="21.6" customHeight="1" thickBot="1" x14ac:dyDescent="0.25">
      <c r="A209" s="414"/>
      <c r="B209" s="379"/>
      <c r="C209" s="186"/>
      <c r="D209" s="771"/>
      <c r="E209" s="772"/>
      <c r="F209" s="773">
        <v>5</v>
      </c>
      <c r="G209" s="774"/>
      <c r="H209" s="774"/>
      <c r="I209" s="774"/>
      <c r="J209" s="774"/>
      <c r="K209" s="774"/>
      <c r="L209" s="774"/>
      <c r="M209" s="774"/>
      <c r="N209" s="774"/>
      <c r="O209" s="774"/>
      <c r="P209" s="774"/>
      <c r="Q209" s="774"/>
      <c r="R209" s="774"/>
      <c r="S209" s="774"/>
      <c r="T209" s="774"/>
      <c r="U209" s="774"/>
      <c r="V209" s="774"/>
      <c r="W209" s="774"/>
      <c r="X209" s="774"/>
      <c r="Y209" s="774"/>
      <c r="Z209" s="775"/>
      <c r="AA209" s="228"/>
      <c r="AB209" s="280"/>
      <c r="AC209" s="281"/>
      <c r="AD209" s="259"/>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1"/>
      <c r="BL209" s="281"/>
      <c r="BM209" s="281"/>
      <c r="BN209" s="281"/>
      <c r="BO209" s="281"/>
      <c r="BP209" s="281"/>
      <c r="BQ209" s="281"/>
      <c r="BR209" s="281"/>
      <c r="BS209" s="281"/>
      <c r="BT209" s="281"/>
      <c r="BU209" s="281"/>
      <c r="BV209" s="281"/>
      <c r="BW209" s="281"/>
      <c r="BX209" s="281"/>
      <c r="BY209" s="281"/>
      <c r="BZ209" s="281"/>
      <c r="CA209" s="281"/>
      <c r="CB209" s="281"/>
      <c r="CC209" s="281"/>
      <c r="CD209" s="281"/>
      <c r="CE209" s="280"/>
      <c r="CF209" s="280"/>
      <c r="CG209" s="280"/>
      <c r="CH209" s="280"/>
      <c r="CI209" s="280"/>
      <c r="CJ209" s="280"/>
      <c r="CK209" s="280"/>
      <c r="CL209" s="280"/>
      <c r="CM209" s="280"/>
      <c r="CN209" s="280"/>
      <c r="CO209" s="280"/>
      <c r="CP209" s="280"/>
      <c r="CQ209" s="280"/>
    </row>
    <row r="210" spans="1:120" s="15" customFormat="1" ht="30" customHeight="1" thickBot="1" x14ac:dyDescent="0.25">
      <c r="A210" s="585"/>
      <c r="B210" s="279" t="s">
        <v>332</v>
      </c>
      <c r="C210" s="178" t="s">
        <v>471</v>
      </c>
      <c r="D210" s="62"/>
      <c r="E210" s="61"/>
      <c r="F210" s="48" t="s">
        <v>432</v>
      </c>
      <c r="G210" s="63"/>
      <c r="H210" s="48" t="s">
        <v>432</v>
      </c>
      <c r="I210" s="61"/>
      <c r="J210" s="48" t="s">
        <v>432</v>
      </c>
      <c r="K210" s="63"/>
      <c r="L210" s="60"/>
      <c r="M210" s="61"/>
      <c r="N210" s="62"/>
      <c r="O210" s="63"/>
      <c r="P210" s="60"/>
      <c r="Q210" s="61"/>
      <c r="R210" s="62"/>
      <c r="S210" s="63"/>
      <c r="T210" s="60"/>
      <c r="U210" s="61"/>
      <c r="V210" s="62"/>
      <c r="W210" s="63"/>
      <c r="X210" s="188"/>
      <c r="Y210" s="188"/>
      <c r="Z210" s="419"/>
      <c r="AA210" s="385"/>
      <c r="AB210" s="57"/>
      <c r="AC210" s="557"/>
      <c r="AD210" s="502"/>
      <c r="AE210" s="504"/>
      <c r="AF210" s="557"/>
      <c r="AG210" s="504"/>
      <c r="AH210" s="504"/>
      <c r="AI210" s="504"/>
      <c r="AJ210" s="504"/>
      <c r="AK210" s="504"/>
      <c r="AL210" s="504"/>
      <c r="AM210" s="504"/>
      <c r="AN210" s="504"/>
      <c r="AO210" s="504"/>
      <c r="AP210" s="504"/>
      <c r="AQ210" s="504"/>
      <c r="AR210" s="504"/>
      <c r="AS210" s="504"/>
      <c r="AT210" s="504"/>
      <c r="AU210" s="504"/>
      <c r="AV210" s="504"/>
      <c r="AW210" s="504"/>
      <c r="AX210" s="504"/>
      <c r="AY210" s="504"/>
      <c r="AZ210" s="504"/>
      <c r="BA210" s="504"/>
      <c r="BB210" s="504"/>
      <c r="BC210" s="504"/>
      <c r="BD210" s="504"/>
      <c r="BE210" s="504"/>
      <c r="BF210" s="504"/>
      <c r="BG210" s="504"/>
      <c r="BH210" s="504"/>
      <c r="BI210" s="504"/>
      <c r="BJ210" s="504"/>
      <c r="BK210" s="504"/>
      <c r="BL210" s="504"/>
      <c r="BM210" s="504"/>
      <c r="BN210" s="504"/>
      <c r="BO210" s="504"/>
      <c r="BP210" s="504"/>
      <c r="BQ210" s="504"/>
      <c r="BR210" s="504"/>
      <c r="BS210" s="504"/>
      <c r="BT210" s="504"/>
      <c r="BU210" s="504"/>
      <c r="BV210" s="504"/>
      <c r="BW210" s="504"/>
      <c r="BX210" s="504"/>
      <c r="BY210" s="504"/>
      <c r="BZ210" s="504"/>
      <c r="CA210" s="504"/>
      <c r="CB210" s="504"/>
      <c r="CC210" s="504"/>
      <c r="CD210" s="504"/>
      <c r="CE210" s="504"/>
      <c r="CF210" s="504"/>
      <c r="CG210" s="57"/>
      <c r="CH210" s="57"/>
      <c r="CI210" s="57"/>
      <c r="CJ210" s="57"/>
      <c r="CK210" s="57"/>
      <c r="CL210" s="57"/>
      <c r="CM210" s="57"/>
      <c r="CN210" s="84"/>
      <c r="CO210" s="84"/>
      <c r="CP210" s="84"/>
      <c r="CQ210" s="84"/>
      <c r="CR210" s="84"/>
      <c r="CS210" s="84"/>
      <c r="CT210" s="84"/>
      <c r="CU210" s="84"/>
      <c r="CV210" s="84"/>
      <c r="CW210" s="84"/>
      <c r="CX210" s="84"/>
      <c r="CY210" s="84"/>
      <c r="CZ210" s="84"/>
      <c r="DA210" s="84"/>
      <c r="DB210" s="84"/>
      <c r="DC210" s="84"/>
      <c r="DD210" s="84"/>
      <c r="DE210" s="84"/>
      <c r="DF210" s="84"/>
      <c r="DG210" s="84"/>
      <c r="DH210" s="84"/>
      <c r="DI210" s="84"/>
      <c r="DJ210" s="84"/>
      <c r="DK210" s="84"/>
      <c r="DL210" s="84"/>
      <c r="DM210" s="84"/>
      <c r="DN210" s="84"/>
      <c r="DO210" s="84"/>
      <c r="DP210" s="84"/>
    </row>
    <row r="211" spans="1:120" s="84" customFormat="1" ht="30" customHeight="1" x14ac:dyDescent="0.2">
      <c r="A211" s="585"/>
      <c r="B211" s="272"/>
      <c r="C211" s="594" t="s">
        <v>1045</v>
      </c>
      <c r="D211" s="785"/>
      <c r="E211" s="785"/>
      <c r="F211" s="785"/>
      <c r="G211" s="785"/>
      <c r="H211" s="785"/>
      <c r="I211" s="785"/>
      <c r="J211" s="785"/>
      <c r="K211" s="785"/>
      <c r="L211" s="785"/>
      <c r="M211" s="785"/>
      <c r="N211" s="785"/>
      <c r="O211" s="785"/>
      <c r="P211" s="785"/>
      <c r="Q211" s="785"/>
      <c r="R211" s="785"/>
      <c r="S211" s="785"/>
      <c r="T211" s="785"/>
      <c r="U211" s="785"/>
      <c r="V211" s="785"/>
      <c r="W211" s="785"/>
      <c r="X211" s="785"/>
      <c r="Y211" s="785"/>
      <c r="Z211" s="786"/>
      <c r="AA211" s="385"/>
      <c r="AB211" s="54"/>
      <c r="AC211" s="245"/>
      <c r="AD211" s="245"/>
      <c r="AE211" s="245"/>
      <c r="AF211" s="245"/>
      <c r="AG211" s="245"/>
      <c r="AH211" s="245"/>
      <c r="AI211" s="245"/>
      <c r="AJ211" s="245"/>
      <c r="AK211" s="245"/>
      <c r="AL211" s="707"/>
      <c r="AM211" s="707"/>
      <c r="AN211" s="707"/>
      <c r="AO211" s="707"/>
      <c r="AP211" s="707"/>
      <c r="AQ211" s="707"/>
      <c r="AR211" s="707"/>
      <c r="AS211" s="707"/>
      <c r="AT211" s="707"/>
      <c r="AU211" s="707"/>
      <c r="AV211" s="707"/>
      <c r="AW211" s="707"/>
      <c r="AX211" s="707"/>
      <c r="AY211" s="707"/>
      <c r="AZ211" s="707"/>
      <c r="BA211" s="707"/>
      <c r="BB211" s="707"/>
      <c r="BC211" s="707"/>
      <c r="BD211" s="707"/>
      <c r="BE211" s="707"/>
      <c r="BF211" s="707"/>
      <c r="BG211" s="707"/>
      <c r="BH211" s="707"/>
      <c r="BI211" s="707"/>
      <c r="BJ211" s="707"/>
      <c r="BK211" s="707"/>
      <c r="BL211" s="707"/>
      <c r="BM211" s="707"/>
      <c r="BN211" s="707"/>
      <c r="BO211" s="707"/>
      <c r="BP211" s="707"/>
      <c r="BQ211" s="707"/>
      <c r="BR211" s="707"/>
      <c r="BS211" s="707"/>
      <c r="BT211" s="707"/>
      <c r="BU211" s="707"/>
      <c r="BV211" s="707"/>
      <c r="BW211" s="707"/>
      <c r="BX211" s="707"/>
      <c r="BY211" s="707"/>
      <c r="BZ211" s="707"/>
      <c r="CA211" s="707"/>
      <c r="CB211" s="707"/>
      <c r="CC211" s="707"/>
      <c r="CD211" s="707"/>
      <c r="CE211" s="707"/>
    </row>
    <row r="212" spans="1:120" s="15" customFormat="1" ht="45" customHeight="1" x14ac:dyDescent="0.2">
      <c r="A212" s="585"/>
      <c r="B212" s="255" t="s">
        <v>472</v>
      </c>
      <c r="C212" s="175" t="s">
        <v>1046</v>
      </c>
      <c r="D212" s="732"/>
      <c r="E212" s="776"/>
      <c r="F212" s="732"/>
      <c r="G212" s="776"/>
      <c r="H212" s="732"/>
      <c r="I212" s="776"/>
      <c r="J212" s="732"/>
      <c r="K212" s="776"/>
      <c r="L212" s="732"/>
      <c r="M212" s="776"/>
      <c r="N212" s="732"/>
      <c r="O212" s="776"/>
      <c r="P212" s="732"/>
      <c r="Q212" s="776"/>
      <c r="R212" s="732"/>
      <c r="S212" s="776"/>
      <c r="T212" s="732"/>
      <c r="U212" s="776"/>
      <c r="V212" s="732"/>
      <c r="W212" s="776"/>
      <c r="X212" s="507"/>
      <c r="Y212" s="126">
        <f>IF(OR(D212="s",F212="s",H212="s",J212="s",L212="s",N212="s",P212="s",R212="s",T212="s",V212="s"), 0, IF(OR(D212="a",F212="a",H212="a",J212="a",L212="a",N212="a",P212="a",R212="a",T212="a",V212="a"),Z212,0))</f>
        <v>0</v>
      </c>
      <c r="Z212" s="422">
        <v>5</v>
      </c>
      <c r="AA212" s="365">
        <f>COUNTIF(D212:W212,"a")+COUNTIF(D212:W212,"s")</f>
        <v>0</v>
      </c>
      <c r="AB212" s="501"/>
      <c r="AC212" s="707"/>
      <c r="AD212" s="259"/>
      <c r="AE212" s="707"/>
      <c r="AF212" s="707"/>
      <c r="AG212" s="707"/>
      <c r="AH212" s="707"/>
      <c r="AI212" s="707"/>
      <c r="AJ212" s="707"/>
      <c r="AK212" s="707"/>
      <c r="AL212" s="707"/>
      <c r="AM212" s="707"/>
      <c r="AN212" s="707"/>
      <c r="AO212" s="707"/>
      <c r="AP212" s="707"/>
      <c r="AQ212" s="707"/>
      <c r="AR212" s="707"/>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245"/>
      <c r="BW212" s="245"/>
      <c r="BX212" s="245"/>
      <c r="BY212" s="245"/>
      <c r="BZ212" s="245"/>
      <c r="CA212" s="245"/>
      <c r="CB212" s="245"/>
      <c r="CC212" s="245"/>
      <c r="CD212" s="245"/>
      <c r="CE212" s="245"/>
      <c r="CF212" s="245"/>
      <c r="CG212" s="54"/>
      <c r="CH212" s="54"/>
      <c r="CI212" s="54"/>
      <c r="CJ212" s="54"/>
      <c r="CK212" s="54"/>
      <c r="CL212" s="54"/>
      <c r="CM212" s="54"/>
    </row>
    <row r="213" spans="1:120" s="84" customFormat="1" ht="30" customHeight="1" x14ac:dyDescent="0.2">
      <c r="A213" s="585"/>
      <c r="B213" s="272"/>
      <c r="C213" s="594" t="s">
        <v>1047</v>
      </c>
      <c r="D213" s="785"/>
      <c r="E213" s="785"/>
      <c r="F213" s="785"/>
      <c r="G213" s="785"/>
      <c r="H213" s="785"/>
      <c r="I213" s="785"/>
      <c r="J213" s="785"/>
      <c r="K213" s="785"/>
      <c r="L213" s="785"/>
      <c r="M213" s="785"/>
      <c r="N213" s="785"/>
      <c r="O213" s="785"/>
      <c r="P213" s="785"/>
      <c r="Q213" s="785"/>
      <c r="R213" s="785"/>
      <c r="S213" s="785"/>
      <c r="T213" s="785"/>
      <c r="U213" s="785"/>
      <c r="V213" s="785"/>
      <c r="W213" s="785"/>
      <c r="X213" s="785"/>
      <c r="Y213" s="785"/>
      <c r="Z213" s="786"/>
      <c r="AA213" s="385"/>
      <c r="AB213" s="54"/>
      <c r="AC213" s="245"/>
      <c r="AD213" s="245"/>
      <c r="AE213" s="245"/>
      <c r="AF213" s="245"/>
      <c r="AG213" s="245"/>
      <c r="AH213" s="245"/>
      <c r="AI213" s="245"/>
      <c r="AJ213" s="245"/>
      <c r="AK213" s="245"/>
      <c r="AL213" s="707"/>
      <c r="AM213" s="707"/>
      <c r="AN213" s="707"/>
      <c r="AO213" s="707"/>
      <c r="AP213" s="707"/>
      <c r="AQ213" s="707"/>
      <c r="AR213" s="707"/>
      <c r="AS213" s="707"/>
      <c r="AT213" s="707"/>
      <c r="AU213" s="707"/>
      <c r="AV213" s="707"/>
      <c r="AW213" s="707"/>
      <c r="AX213" s="707"/>
      <c r="AY213" s="707"/>
      <c r="AZ213" s="707"/>
      <c r="BA213" s="707"/>
      <c r="BB213" s="707"/>
      <c r="BC213" s="707"/>
      <c r="BD213" s="707"/>
      <c r="BE213" s="707"/>
      <c r="BF213" s="707"/>
      <c r="BG213" s="707"/>
      <c r="BH213" s="707"/>
      <c r="BI213" s="707"/>
      <c r="BJ213" s="707"/>
      <c r="BK213" s="707"/>
      <c r="BL213" s="707"/>
      <c r="BM213" s="707"/>
      <c r="BN213" s="707"/>
      <c r="BO213" s="707"/>
      <c r="BP213" s="707"/>
      <c r="BQ213" s="707"/>
      <c r="BR213" s="707"/>
      <c r="BS213" s="707"/>
      <c r="BT213" s="707"/>
      <c r="BU213" s="707"/>
      <c r="BV213" s="707"/>
      <c r="BW213" s="707"/>
      <c r="BX213" s="707"/>
      <c r="BY213" s="707"/>
      <c r="BZ213" s="707"/>
      <c r="CA213" s="707"/>
      <c r="CB213" s="707"/>
      <c r="CC213" s="707"/>
      <c r="CD213" s="707"/>
      <c r="CE213" s="707"/>
    </row>
    <row r="214" spans="1:120" s="84" customFormat="1" ht="30" customHeight="1" x14ac:dyDescent="0.2">
      <c r="A214" s="585"/>
      <c r="B214" s="272"/>
      <c r="C214" s="594" t="s">
        <v>1048</v>
      </c>
      <c r="D214" s="785"/>
      <c r="E214" s="785"/>
      <c r="F214" s="785"/>
      <c r="G214" s="785"/>
      <c r="H214" s="785"/>
      <c r="I214" s="785"/>
      <c r="J214" s="785"/>
      <c r="K214" s="785"/>
      <c r="L214" s="785"/>
      <c r="M214" s="785"/>
      <c r="N214" s="785"/>
      <c r="O214" s="785"/>
      <c r="P214" s="785"/>
      <c r="Q214" s="785"/>
      <c r="R214" s="785"/>
      <c r="S214" s="785"/>
      <c r="T214" s="785"/>
      <c r="U214" s="785"/>
      <c r="V214" s="785"/>
      <c r="W214" s="785"/>
      <c r="X214" s="785"/>
      <c r="Y214" s="785"/>
      <c r="Z214" s="786"/>
      <c r="AA214" s="385"/>
      <c r="AB214" s="54"/>
      <c r="AC214" s="245"/>
      <c r="AD214" s="245"/>
      <c r="AE214" s="245"/>
      <c r="AF214" s="245"/>
      <c r="AG214" s="245"/>
      <c r="AH214" s="245"/>
      <c r="AI214" s="245"/>
      <c r="AJ214" s="245"/>
      <c r="AK214" s="245"/>
      <c r="AL214" s="707"/>
      <c r="AM214" s="707"/>
      <c r="AN214" s="707"/>
      <c r="AO214" s="707"/>
      <c r="AP214" s="707"/>
      <c r="AQ214" s="707"/>
      <c r="AR214" s="707"/>
      <c r="AS214" s="707"/>
      <c r="AT214" s="707"/>
      <c r="AU214" s="707"/>
      <c r="AV214" s="707"/>
      <c r="AW214" s="707"/>
      <c r="AX214" s="707"/>
      <c r="AY214" s="707"/>
      <c r="AZ214" s="707"/>
      <c r="BA214" s="707"/>
      <c r="BB214" s="707"/>
      <c r="BC214" s="707"/>
      <c r="BD214" s="707"/>
      <c r="BE214" s="707"/>
      <c r="BF214" s="707"/>
      <c r="BG214" s="707"/>
      <c r="BH214" s="707"/>
      <c r="BI214" s="707"/>
      <c r="BJ214" s="707"/>
      <c r="BK214" s="707"/>
      <c r="BL214" s="707"/>
      <c r="BM214" s="707"/>
      <c r="BN214" s="707"/>
      <c r="BO214" s="707"/>
      <c r="BP214" s="707"/>
      <c r="BQ214" s="707"/>
      <c r="BR214" s="707"/>
      <c r="BS214" s="707"/>
      <c r="BT214" s="707"/>
      <c r="BU214" s="707"/>
      <c r="BV214" s="707"/>
      <c r="BW214" s="707"/>
      <c r="BX214" s="707"/>
      <c r="BY214" s="707"/>
      <c r="BZ214" s="707"/>
      <c r="CA214" s="707"/>
      <c r="CB214" s="707"/>
      <c r="CC214" s="707"/>
      <c r="CD214" s="707"/>
      <c r="CE214" s="707"/>
    </row>
    <row r="215" spans="1:120" s="15" customFormat="1" ht="45" customHeight="1" x14ac:dyDescent="0.2">
      <c r="A215" s="585"/>
      <c r="B215" s="255" t="s">
        <v>478</v>
      </c>
      <c r="C215" s="175" t="s">
        <v>479</v>
      </c>
      <c r="D215" s="732"/>
      <c r="E215" s="776"/>
      <c r="F215" s="732"/>
      <c r="G215" s="776"/>
      <c r="H215" s="732"/>
      <c r="I215" s="776"/>
      <c r="J215" s="732"/>
      <c r="K215" s="776"/>
      <c r="L215" s="732"/>
      <c r="M215" s="776"/>
      <c r="N215" s="732"/>
      <c r="O215" s="776"/>
      <c r="P215" s="732"/>
      <c r="Q215" s="776"/>
      <c r="R215" s="732"/>
      <c r="S215" s="776"/>
      <c r="T215" s="732"/>
      <c r="U215" s="776"/>
      <c r="V215" s="732"/>
      <c r="W215" s="776"/>
      <c r="X215" s="507"/>
      <c r="Y215" s="126">
        <f>IF(OR(D215="s",F215="s",H215="s",J215="s",L215="s",N215="s",P215="s",R215="s",T215="s",V215="s"), 0, IF(OR(D215="a",F215="a",H215="a",J215="a",L215="a",N215="a",P215="a",R215="a",T215="a",V215="a"),Z215,0))</f>
        <v>0</v>
      </c>
      <c r="Z215" s="422">
        <v>10</v>
      </c>
      <c r="AA215" s="365">
        <f>COUNTIF(D215:W215,"a")+COUNTIF(D215:W215,"s")</f>
        <v>0</v>
      </c>
      <c r="AB215" s="501"/>
      <c r="AC215" s="707"/>
      <c r="AD215" s="259" t="s">
        <v>34</v>
      </c>
      <c r="AE215" s="707"/>
      <c r="AF215" s="707"/>
      <c r="AG215" s="707"/>
      <c r="AH215" s="707"/>
      <c r="AI215" s="707"/>
      <c r="AJ215" s="707"/>
      <c r="AK215" s="707"/>
      <c r="AL215" s="707"/>
      <c r="AM215" s="707"/>
      <c r="AN215" s="707"/>
      <c r="AO215" s="707"/>
      <c r="AP215" s="707"/>
      <c r="AQ215" s="707"/>
      <c r="AR215" s="707"/>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245"/>
      <c r="BW215" s="245"/>
      <c r="BX215" s="245"/>
      <c r="BY215" s="245"/>
      <c r="BZ215" s="245"/>
      <c r="CA215" s="245"/>
      <c r="CB215" s="245"/>
      <c r="CC215" s="245"/>
      <c r="CD215" s="245"/>
      <c r="CE215" s="245"/>
      <c r="CF215" s="245"/>
      <c r="CG215" s="54"/>
      <c r="CH215" s="54"/>
      <c r="CI215" s="54"/>
      <c r="CJ215" s="54"/>
      <c r="CK215" s="54"/>
      <c r="CL215" s="54"/>
      <c r="CM215" s="54"/>
    </row>
    <row r="216" spans="1:120" s="84" customFormat="1" ht="30" customHeight="1" x14ac:dyDescent="0.2">
      <c r="A216" s="585"/>
      <c r="B216" s="272"/>
      <c r="C216" s="594" t="s">
        <v>1049</v>
      </c>
      <c r="D216" s="785"/>
      <c r="E216" s="785"/>
      <c r="F216" s="785"/>
      <c r="G216" s="785"/>
      <c r="H216" s="785"/>
      <c r="I216" s="785"/>
      <c r="J216" s="785"/>
      <c r="K216" s="785"/>
      <c r="L216" s="785"/>
      <c r="M216" s="785"/>
      <c r="N216" s="785"/>
      <c r="O216" s="785"/>
      <c r="P216" s="785"/>
      <c r="Q216" s="785"/>
      <c r="R216" s="785"/>
      <c r="S216" s="785"/>
      <c r="T216" s="785"/>
      <c r="U216" s="785"/>
      <c r="V216" s="785"/>
      <c r="W216" s="785"/>
      <c r="X216" s="785"/>
      <c r="Y216" s="785"/>
      <c r="Z216" s="786"/>
      <c r="AA216" s="385"/>
      <c r="AB216" s="54"/>
      <c r="AC216" s="245"/>
      <c r="AD216" s="245"/>
      <c r="AE216" s="245"/>
      <c r="AF216" s="245"/>
      <c r="AG216" s="245"/>
      <c r="AH216" s="245"/>
      <c r="AI216" s="245"/>
      <c r="AJ216" s="245"/>
      <c r="AK216" s="245"/>
      <c r="AL216" s="707"/>
      <c r="AM216" s="707"/>
      <c r="AN216" s="707"/>
      <c r="AO216" s="707"/>
      <c r="AP216" s="707"/>
      <c r="AQ216" s="707"/>
      <c r="AR216" s="707"/>
      <c r="AS216" s="707"/>
      <c r="AT216" s="707"/>
      <c r="AU216" s="707"/>
      <c r="AV216" s="707"/>
      <c r="AW216" s="707"/>
      <c r="AX216" s="707"/>
      <c r="AY216" s="707"/>
      <c r="AZ216" s="707"/>
      <c r="BA216" s="707"/>
      <c r="BB216" s="707"/>
      <c r="BC216" s="707"/>
      <c r="BD216" s="707"/>
      <c r="BE216" s="707"/>
      <c r="BF216" s="707"/>
      <c r="BG216" s="707"/>
      <c r="BH216" s="707"/>
      <c r="BI216" s="707"/>
      <c r="BJ216" s="707"/>
      <c r="BK216" s="707"/>
      <c r="BL216" s="707"/>
      <c r="BM216" s="707"/>
      <c r="BN216" s="707"/>
      <c r="BO216" s="707"/>
      <c r="BP216" s="707"/>
      <c r="BQ216" s="707"/>
      <c r="BR216" s="707"/>
      <c r="BS216" s="707"/>
      <c r="BT216" s="707"/>
      <c r="BU216" s="707"/>
      <c r="BV216" s="707"/>
      <c r="BW216" s="707"/>
      <c r="BX216" s="707"/>
      <c r="BY216" s="707"/>
      <c r="BZ216" s="707"/>
      <c r="CA216" s="707"/>
      <c r="CB216" s="707"/>
      <c r="CC216" s="707"/>
      <c r="CD216" s="707"/>
      <c r="CE216" s="707"/>
    </row>
    <row r="217" spans="1:120" s="15" customFormat="1" ht="45" customHeight="1" x14ac:dyDescent="0.15">
      <c r="A217" s="585"/>
      <c r="B217" s="255" t="s">
        <v>480</v>
      </c>
      <c r="C217" s="175" t="s">
        <v>1050</v>
      </c>
      <c r="D217" s="787"/>
      <c r="E217" s="788"/>
      <c r="F217" s="787"/>
      <c r="G217" s="788"/>
      <c r="H217" s="787"/>
      <c r="I217" s="788"/>
      <c r="J217" s="787"/>
      <c r="K217" s="788"/>
      <c r="L217" s="787"/>
      <c r="M217" s="788"/>
      <c r="N217" s="787"/>
      <c r="O217" s="788"/>
      <c r="P217" s="787"/>
      <c r="Q217" s="788"/>
      <c r="R217" s="787"/>
      <c r="S217" s="788"/>
      <c r="T217" s="787"/>
      <c r="U217" s="788"/>
      <c r="V217" s="787"/>
      <c r="W217" s="788"/>
      <c r="X217" s="507"/>
      <c r="Y217" s="126">
        <f>IF(OR(D217="s",F217="s",H217="s",J217="s",L217="s",N217="s",P217="s",R217="s",T217="s",V217="s"), 0, IF(OR(D217="a",F217="a",H217="a",J217="a",L217="a",N217="a",P217="a",R217="a",T217="a",V217="a"),Z217,0))</f>
        <v>0</v>
      </c>
      <c r="Z217" s="448">
        <v>10</v>
      </c>
      <c r="AA217" s="365">
        <f>COUNTIF(D217:W217,"a")+COUNTIF(D217:W217,"s")</f>
        <v>0</v>
      </c>
      <c r="AB217" s="501"/>
      <c r="AC217" s="707"/>
      <c r="AD217" s="259" t="s">
        <v>34</v>
      </c>
      <c r="AE217" s="707"/>
      <c r="AF217" s="707"/>
      <c r="AG217" s="707"/>
      <c r="AH217" s="707"/>
      <c r="AI217" s="707"/>
      <c r="AJ217" s="707"/>
      <c r="AK217" s="707"/>
      <c r="AL217" s="707"/>
      <c r="AM217" s="707"/>
      <c r="AN217" s="707"/>
      <c r="AO217" s="707"/>
      <c r="AP217" s="707"/>
      <c r="AQ217" s="707"/>
      <c r="AR217" s="707"/>
      <c r="AS217" s="245"/>
      <c r="AT217" s="245"/>
      <c r="AU217" s="245"/>
      <c r="AV217" s="245"/>
      <c r="AW217" s="245"/>
      <c r="AX217" s="245"/>
      <c r="AY217" s="245"/>
      <c r="AZ217" s="245"/>
      <c r="BA217" s="245"/>
      <c r="BB217" s="245"/>
      <c r="BC217" s="245"/>
      <c r="BD217" s="245"/>
      <c r="BE217" s="245"/>
      <c r="BF217" s="245"/>
      <c r="BG217" s="245"/>
      <c r="BH217" s="245"/>
      <c r="BI217" s="245"/>
      <c r="BJ217" s="245"/>
      <c r="BK217" s="245"/>
      <c r="BL217" s="245"/>
      <c r="BM217" s="245"/>
      <c r="BN217" s="245"/>
      <c r="BO217" s="245"/>
      <c r="BP217" s="245"/>
      <c r="BQ217" s="245"/>
      <c r="BR217" s="245"/>
      <c r="BS217" s="245"/>
      <c r="BT217" s="245"/>
      <c r="BU217" s="245"/>
      <c r="BV217" s="245"/>
      <c r="BW217" s="245"/>
      <c r="BX217" s="245"/>
      <c r="BY217" s="245"/>
      <c r="BZ217" s="245"/>
      <c r="CA217" s="245"/>
      <c r="CB217" s="245"/>
      <c r="CC217" s="245"/>
      <c r="CD217" s="245"/>
      <c r="CE217" s="245"/>
      <c r="CF217" s="245"/>
      <c r="CG217" s="54"/>
      <c r="CH217" s="54"/>
      <c r="CI217" s="54"/>
      <c r="CJ217" s="54"/>
      <c r="CK217" s="54"/>
      <c r="CL217" s="54"/>
      <c r="CM217" s="54"/>
    </row>
    <row r="218" spans="1:120" s="84" customFormat="1" ht="30" customHeight="1" x14ac:dyDescent="0.2">
      <c r="A218" s="585"/>
      <c r="B218" s="272"/>
      <c r="C218" s="594" t="s">
        <v>1051</v>
      </c>
      <c r="D218" s="785"/>
      <c r="E218" s="785"/>
      <c r="F218" s="785"/>
      <c r="G218" s="785"/>
      <c r="H218" s="785"/>
      <c r="I218" s="785"/>
      <c r="J218" s="785"/>
      <c r="K218" s="785"/>
      <c r="L218" s="785"/>
      <c r="M218" s="785"/>
      <c r="N218" s="785"/>
      <c r="O218" s="785"/>
      <c r="P218" s="785"/>
      <c r="Q218" s="785"/>
      <c r="R218" s="785"/>
      <c r="S218" s="785"/>
      <c r="T218" s="785"/>
      <c r="U218" s="785"/>
      <c r="V218" s="785"/>
      <c r="W218" s="785"/>
      <c r="X218" s="785"/>
      <c r="Y218" s="785"/>
      <c r="Z218" s="786"/>
      <c r="AA218" s="385"/>
      <c r="AB218" s="54"/>
      <c r="AC218" s="245"/>
      <c r="AD218" s="245"/>
      <c r="AE218" s="245"/>
      <c r="AF218" s="245"/>
      <c r="AG218" s="245"/>
      <c r="AH218" s="245"/>
      <c r="AI218" s="245"/>
      <c r="AJ218" s="245"/>
      <c r="AK218" s="245"/>
      <c r="AL218" s="707"/>
      <c r="AM218" s="707"/>
      <c r="AN218" s="707"/>
      <c r="AO218" s="707"/>
      <c r="AP218" s="707"/>
      <c r="AQ218" s="707"/>
      <c r="AR218" s="707"/>
      <c r="AS218" s="707"/>
      <c r="AT218" s="707"/>
      <c r="AU218" s="707"/>
      <c r="AV218" s="707"/>
      <c r="AW218" s="707"/>
      <c r="AX218" s="707"/>
      <c r="AY218" s="707"/>
      <c r="AZ218" s="707"/>
      <c r="BA218" s="707"/>
      <c r="BB218" s="707"/>
      <c r="BC218" s="707"/>
      <c r="BD218" s="707"/>
      <c r="BE218" s="707"/>
      <c r="BF218" s="707"/>
      <c r="BG218" s="707"/>
      <c r="BH218" s="707"/>
      <c r="BI218" s="707"/>
      <c r="BJ218" s="707"/>
      <c r="BK218" s="707"/>
      <c r="BL218" s="707"/>
      <c r="BM218" s="707"/>
      <c r="BN218" s="707"/>
      <c r="BO218" s="707"/>
      <c r="BP218" s="707"/>
      <c r="BQ218" s="707"/>
      <c r="BR218" s="707"/>
      <c r="BS218" s="707"/>
      <c r="BT218" s="707"/>
      <c r="BU218" s="707"/>
      <c r="BV218" s="707"/>
      <c r="BW218" s="707"/>
      <c r="BX218" s="707"/>
      <c r="BY218" s="707"/>
      <c r="BZ218" s="707"/>
      <c r="CA218" s="707"/>
      <c r="CB218" s="707"/>
      <c r="CC218" s="707"/>
      <c r="CD218" s="707"/>
      <c r="CE218" s="707"/>
    </row>
    <row r="219" spans="1:120" s="15" customFormat="1" ht="27.95" customHeight="1" x14ac:dyDescent="0.2">
      <c r="A219" s="585"/>
      <c r="B219" s="255" t="s">
        <v>476</v>
      </c>
      <c r="C219" s="175" t="s">
        <v>477</v>
      </c>
      <c r="D219" s="732"/>
      <c r="E219" s="776"/>
      <c r="F219" s="732"/>
      <c r="G219" s="776"/>
      <c r="H219" s="732"/>
      <c r="I219" s="776"/>
      <c r="J219" s="732"/>
      <c r="K219" s="776"/>
      <c r="L219" s="732"/>
      <c r="M219" s="776"/>
      <c r="N219" s="732"/>
      <c r="O219" s="776"/>
      <c r="P219" s="732"/>
      <c r="Q219" s="776"/>
      <c r="R219" s="732"/>
      <c r="S219" s="776"/>
      <c r="T219" s="732"/>
      <c r="U219" s="776"/>
      <c r="V219" s="732"/>
      <c r="W219" s="776"/>
      <c r="X219" s="507"/>
      <c r="Y219" s="126">
        <f>IF(OR(D219="s",F219="s",H219="s",J219="s",L219="s",N219="s",P219="s",R219="s",T219="s",V219="s"), 0, IF(OR(D219="a",F219="a",H219="a",J219="a",L219="a",N219="a",P219="a",R219="a",T219="a",V219="a"),Z219,0))</f>
        <v>0</v>
      </c>
      <c r="Z219" s="422">
        <v>10</v>
      </c>
      <c r="AA219" s="365">
        <f>COUNTIF(D219:W219,"a")+COUNTIF(D219:W219,"s")</f>
        <v>0</v>
      </c>
      <c r="AB219" s="501"/>
      <c r="AC219" s="707"/>
      <c r="AD219" s="259"/>
      <c r="AE219" s="707"/>
      <c r="AF219" s="707"/>
      <c r="AG219" s="707"/>
      <c r="AH219" s="707"/>
      <c r="AI219" s="707"/>
      <c r="AJ219" s="707"/>
      <c r="AK219" s="707"/>
      <c r="AL219" s="707"/>
      <c r="AM219" s="707"/>
      <c r="AN219" s="707"/>
      <c r="AO219" s="707"/>
      <c r="AP219" s="707"/>
      <c r="AQ219" s="707"/>
      <c r="AR219" s="707"/>
      <c r="AS219" s="245"/>
      <c r="AT219" s="245"/>
      <c r="AU219" s="245"/>
      <c r="AV219" s="245"/>
      <c r="AW219" s="245"/>
      <c r="AX219" s="245"/>
      <c r="AY219" s="245"/>
      <c r="AZ219" s="245"/>
      <c r="BA219" s="245"/>
      <c r="BB219" s="245"/>
      <c r="BC219" s="245"/>
      <c r="BD219" s="245"/>
      <c r="BE219" s="245"/>
      <c r="BF219" s="245"/>
      <c r="BG219" s="245"/>
      <c r="BH219" s="245"/>
      <c r="BI219" s="245"/>
      <c r="BJ219" s="245"/>
      <c r="BK219" s="245"/>
      <c r="BL219" s="245"/>
      <c r="BM219" s="245"/>
      <c r="BN219" s="245"/>
      <c r="BO219" s="245"/>
      <c r="BP219" s="245"/>
      <c r="BQ219" s="245"/>
      <c r="BR219" s="245"/>
      <c r="BS219" s="245"/>
      <c r="BT219" s="245"/>
      <c r="BU219" s="245"/>
      <c r="BV219" s="245"/>
      <c r="BW219" s="245"/>
      <c r="BX219" s="245"/>
      <c r="BY219" s="245"/>
      <c r="BZ219" s="245"/>
      <c r="CA219" s="245"/>
      <c r="CB219" s="245"/>
      <c r="CC219" s="245"/>
      <c r="CD219" s="245"/>
      <c r="CE219" s="245"/>
      <c r="CF219" s="245"/>
      <c r="CG219" s="54"/>
      <c r="CH219" s="54"/>
      <c r="CI219" s="54"/>
      <c r="CJ219" s="54"/>
      <c r="CK219" s="54"/>
      <c r="CL219" s="54"/>
      <c r="CM219" s="54"/>
    </row>
    <row r="220" spans="1:120" s="15" customFormat="1" ht="67.7" customHeight="1" x14ac:dyDescent="0.2">
      <c r="A220" s="585"/>
      <c r="B220" s="255" t="s">
        <v>1052</v>
      </c>
      <c r="C220" s="175" t="s">
        <v>1053</v>
      </c>
      <c r="D220" s="732"/>
      <c r="E220" s="776"/>
      <c r="F220" s="732"/>
      <c r="G220" s="776"/>
      <c r="H220" s="732"/>
      <c r="I220" s="776"/>
      <c r="J220" s="732"/>
      <c r="K220" s="776"/>
      <c r="L220" s="732"/>
      <c r="M220" s="776"/>
      <c r="N220" s="732"/>
      <c r="O220" s="776"/>
      <c r="P220" s="732"/>
      <c r="Q220" s="776"/>
      <c r="R220" s="732"/>
      <c r="S220" s="776"/>
      <c r="T220" s="732"/>
      <c r="U220" s="776"/>
      <c r="V220" s="732"/>
      <c r="W220" s="776"/>
      <c r="X220" s="489"/>
      <c r="Y220" s="126">
        <f>IF(OR(D220="s",F220="s",H220="s",J220="s",L220="s",N220="s",P220="s",R220="s",T220="s",V220="s"), 0, IF(OR(D220="a",F220="a",H220="a",J220="a",L220="a",N220="a",P220="a",R220="a",T220="a",V220="a"),Z220,0))</f>
        <v>0</v>
      </c>
      <c r="Z220" s="422">
        <f>IF(X220="na",0,10)</f>
        <v>10</v>
      </c>
      <c r="AA220" s="365">
        <f>COUNTIF(D220:W220,"a")+COUNTIF(D220:W220,"s")+COUNTIF(X220,"na")</f>
        <v>0</v>
      </c>
      <c r="AB220" s="501"/>
      <c r="AC220" s="707"/>
      <c r="AD220" s="259"/>
      <c r="AE220" s="707"/>
      <c r="AF220" s="707"/>
      <c r="AG220" s="707"/>
      <c r="AH220" s="707"/>
      <c r="AI220" s="707"/>
      <c r="AJ220" s="707"/>
      <c r="AK220" s="707"/>
      <c r="AL220" s="707"/>
      <c r="AM220" s="707"/>
      <c r="AN220" s="707"/>
      <c r="AO220" s="707"/>
      <c r="AP220" s="707"/>
      <c r="AQ220" s="707"/>
      <c r="AR220" s="707"/>
      <c r="AS220" s="245"/>
      <c r="AT220" s="245"/>
      <c r="AU220" s="245"/>
      <c r="AV220" s="245"/>
      <c r="AW220" s="245"/>
      <c r="AX220" s="245"/>
      <c r="AY220" s="245"/>
      <c r="AZ220" s="245"/>
      <c r="BA220" s="245"/>
      <c r="BB220" s="245"/>
      <c r="BC220" s="245"/>
      <c r="BD220" s="245"/>
      <c r="BE220" s="245"/>
      <c r="BF220" s="245"/>
      <c r="BG220" s="245"/>
      <c r="BH220" s="245"/>
      <c r="BI220" s="245"/>
      <c r="BJ220" s="245"/>
      <c r="BK220" s="245"/>
      <c r="BL220" s="245"/>
      <c r="BM220" s="245"/>
      <c r="BN220" s="245"/>
      <c r="BO220" s="245"/>
      <c r="BP220" s="245"/>
      <c r="BQ220" s="245"/>
      <c r="BR220" s="245"/>
      <c r="BS220" s="245"/>
      <c r="BT220" s="245"/>
      <c r="BU220" s="245"/>
      <c r="BV220" s="245"/>
      <c r="BW220" s="245"/>
      <c r="BX220" s="245"/>
      <c r="BY220" s="245"/>
      <c r="BZ220" s="245"/>
      <c r="CA220" s="245"/>
      <c r="CB220" s="245"/>
      <c r="CC220" s="245"/>
      <c r="CD220" s="245"/>
      <c r="CE220" s="245"/>
      <c r="CF220" s="245"/>
      <c r="CG220" s="54"/>
      <c r="CH220" s="54"/>
      <c r="CI220" s="54"/>
      <c r="CJ220" s="54"/>
      <c r="CK220" s="54"/>
      <c r="CL220" s="54"/>
      <c r="CM220" s="54"/>
    </row>
    <row r="221" spans="1:120" s="15" customFormat="1" ht="67.7" customHeight="1" x14ac:dyDescent="0.2">
      <c r="A221" s="585"/>
      <c r="B221" s="255" t="s">
        <v>1054</v>
      </c>
      <c r="C221" s="175" t="s">
        <v>1055</v>
      </c>
      <c r="D221" s="732"/>
      <c r="E221" s="776"/>
      <c r="F221" s="732"/>
      <c r="G221" s="776"/>
      <c r="H221" s="732"/>
      <c r="I221" s="776"/>
      <c r="J221" s="732"/>
      <c r="K221" s="776"/>
      <c r="L221" s="732"/>
      <c r="M221" s="776"/>
      <c r="N221" s="732"/>
      <c r="O221" s="776"/>
      <c r="P221" s="732"/>
      <c r="Q221" s="776"/>
      <c r="R221" s="732"/>
      <c r="S221" s="776"/>
      <c r="T221" s="732"/>
      <c r="U221" s="776"/>
      <c r="V221" s="732"/>
      <c r="W221" s="776"/>
      <c r="X221" s="489"/>
      <c r="Y221" s="126">
        <f>IF(OR(D221="s",F221="s",H221="s",J221="s",L221="s",N221="s",P221="s",R221="s",T221="s",V221="s"), 0, IF(OR(D221="a",F221="a",H221="a",J221="a",L221="a",N221="a",P221="a",R221="a",T221="a",V221="a"),Z221,0))</f>
        <v>0</v>
      </c>
      <c r="Z221" s="422">
        <f>IF(X221="na",0,5)</f>
        <v>5</v>
      </c>
      <c r="AA221" s="365">
        <f t="shared" ref="AA221:AA223" si="33">COUNTIF(D221:W221,"a")+COUNTIF(D221:W221,"s")+COUNTIF(X221,"na")</f>
        <v>0</v>
      </c>
      <c r="AB221" s="501"/>
      <c r="AC221" s="707"/>
      <c r="AD221" s="259"/>
      <c r="AE221" s="707"/>
      <c r="AF221" s="707"/>
      <c r="AG221" s="707"/>
      <c r="AH221" s="707"/>
      <c r="AI221" s="707"/>
      <c r="AJ221" s="707"/>
      <c r="AK221" s="707"/>
      <c r="AL221" s="707"/>
      <c r="AM221" s="707"/>
      <c r="AN221" s="707"/>
      <c r="AO221" s="707"/>
      <c r="AP221" s="707"/>
      <c r="AQ221" s="707"/>
      <c r="AR221" s="707"/>
      <c r="AS221" s="245"/>
      <c r="AT221" s="245"/>
      <c r="AU221" s="245"/>
      <c r="AV221" s="245"/>
      <c r="AW221" s="245"/>
      <c r="AX221" s="245"/>
      <c r="AY221" s="245"/>
      <c r="AZ221" s="245"/>
      <c r="BA221" s="245"/>
      <c r="BB221" s="245"/>
      <c r="BC221" s="245"/>
      <c r="BD221" s="245"/>
      <c r="BE221" s="245"/>
      <c r="BF221" s="245"/>
      <c r="BG221" s="245"/>
      <c r="BH221" s="245"/>
      <c r="BI221" s="245"/>
      <c r="BJ221" s="245"/>
      <c r="BK221" s="245"/>
      <c r="BL221" s="245"/>
      <c r="BM221" s="245"/>
      <c r="BN221" s="245"/>
      <c r="BO221" s="245"/>
      <c r="BP221" s="245"/>
      <c r="BQ221" s="245"/>
      <c r="BR221" s="245"/>
      <c r="BS221" s="245"/>
      <c r="BT221" s="245"/>
      <c r="BU221" s="245"/>
      <c r="BV221" s="245"/>
      <c r="BW221" s="245"/>
      <c r="BX221" s="245"/>
      <c r="BY221" s="245"/>
      <c r="BZ221" s="245"/>
      <c r="CA221" s="245"/>
      <c r="CB221" s="245"/>
      <c r="CC221" s="245"/>
      <c r="CD221" s="245"/>
      <c r="CE221" s="245"/>
      <c r="CF221" s="245"/>
      <c r="CG221" s="54"/>
      <c r="CH221" s="54"/>
      <c r="CI221" s="54"/>
      <c r="CJ221" s="54"/>
      <c r="CK221" s="54"/>
      <c r="CL221" s="54"/>
      <c r="CM221" s="54"/>
    </row>
    <row r="222" spans="1:120" s="15" customFormat="1" ht="45" customHeight="1" x14ac:dyDescent="0.2">
      <c r="A222" s="585"/>
      <c r="B222" s="255" t="s">
        <v>1056</v>
      </c>
      <c r="C222" s="175" t="s">
        <v>1067</v>
      </c>
      <c r="D222" s="732"/>
      <c r="E222" s="776"/>
      <c r="F222" s="732"/>
      <c r="G222" s="776"/>
      <c r="H222" s="732"/>
      <c r="I222" s="776"/>
      <c r="J222" s="732"/>
      <c r="K222" s="776"/>
      <c r="L222" s="732"/>
      <c r="M222" s="776"/>
      <c r="N222" s="732"/>
      <c r="O222" s="776"/>
      <c r="P222" s="732"/>
      <c r="Q222" s="776"/>
      <c r="R222" s="732"/>
      <c r="S222" s="776"/>
      <c r="T222" s="732"/>
      <c r="U222" s="776"/>
      <c r="V222" s="732"/>
      <c r="W222" s="776"/>
      <c r="X222" s="489"/>
      <c r="Y222" s="126">
        <f>IF(OR(D222="s",F222="s",H222="s",J222="s",L222="s",N222="s",P222="s",R222="s",T222="s",V222="s"), 0, IF(OR(D222="a",F222="a",H222="a",J222="a",L222="a",N222="a",P222="a",R222="a",T222="a",V222="a"),Z222,0))</f>
        <v>0</v>
      </c>
      <c r="Z222" s="422">
        <f t="shared" ref="Z222:Z223" si="34">IF(X222="na",0,5)</f>
        <v>5</v>
      </c>
      <c r="AA222" s="365">
        <f t="shared" si="33"/>
        <v>0</v>
      </c>
      <c r="AB222" s="501"/>
      <c r="AC222" s="707"/>
      <c r="AD222" s="259"/>
      <c r="AE222" s="707"/>
      <c r="AF222" s="707"/>
      <c r="AG222" s="707"/>
      <c r="AH222" s="707"/>
      <c r="AI222" s="707"/>
      <c r="AJ222" s="707"/>
      <c r="AK222" s="707"/>
      <c r="AL222" s="707"/>
      <c r="AM222" s="707"/>
      <c r="AN222" s="707"/>
      <c r="AO222" s="707"/>
      <c r="AP222" s="707"/>
      <c r="AQ222" s="707"/>
      <c r="AR222" s="707"/>
      <c r="AS222" s="245"/>
      <c r="AT222" s="245"/>
      <c r="AU222" s="245"/>
      <c r="AV222" s="245"/>
      <c r="AW222" s="245"/>
      <c r="AX222" s="245"/>
      <c r="AY222" s="245"/>
      <c r="AZ222" s="245"/>
      <c r="BA222" s="245"/>
      <c r="BB222" s="245"/>
      <c r="BC222" s="245"/>
      <c r="BD222" s="245"/>
      <c r="BE222" s="245"/>
      <c r="BF222" s="245"/>
      <c r="BG222" s="245"/>
      <c r="BH222" s="245"/>
      <c r="BI222" s="245"/>
      <c r="BJ222" s="245"/>
      <c r="BK222" s="245"/>
      <c r="BL222" s="245"/>
      <c r="BM222" s="245"/>
      <c r="BN222" s="245"/>
      <c r="BO222" s="245"/>
      <c r="BP222" s="245"/>
      <c r="BQ222" s="245"/>
      <c r="BR222" s="245"/>
      <c r="BS222" s="245"/>
      <c r="BT222" s="245"/>
      <c r="BU222" s="245"/>
      <c r="BV222" s="245"/>
      <c r="BW222" s="245"/>
      <c r="BX222" s="245"/>
      <c r="BY222" s="245"/>
      <c r="BZ222" s="245"/>
      <c r="CA222" s="245"/>
      <c r="CB222" s="245"/>
      <c r="CC222" s="245"/>
      <c r="CD222" s="245"/>
      <c r="CE222" s="245"/>
      <c r="CF222" s="245"/>
      <c r="CG222" s="54"/>
      <c r="CH222" s="54"/>
      <c r="CI222" s="54"/>
      <c r="CJ222" s="54"/>
      <c r="CK222" s="54"/>
      <c r="CL222" s="54"/>
      <c r="CM222" s="54"/>
    </row>
    <row r="223" spans="1:120" s="15" customFormat="1" ht="45" customHeight="1" x14ac:dyDescent="0.2">
      <c r="A223" s="585"/>
      <c r="B223" s="255" t="s">
        <v>1057</v>
      </c>
      <c r="C223" s="175" t="s">
        <v>1058</v>
      </c>
      <c r="D223" s="732"/>
      <c r="E223" s="776"/>
      <c r="F223" s="732"/>
      <c r="G223" s="776"/>
      <c r="H223" s="732"/>
      <c r="I223" s="776"/>
      <c r="J223" s="732"/>
      <c r="K223" s="776"/>
      <c r="L223" s="732"/>
      <c r="M223" s="776"/>
      <c r="N223" s="732"/>
      <c r="O223" s="776"/>
      <c r="P223" s="732"/>
      <c r="Q223" s="776"/>
      <c r="R223" s="732"/>
      <c r="S223" s="776"/>
      <c r="T223" s="732"/>
      <c r="U223" s="776"/>
      <c r="V223" s="732"/>
      <c r="W223" s="776"/>
      <c r="X223" s="489"/>
      <c r="Y223" s="126">
        <f>IF(OR(D223="s",F223="s",H223="s",J223="s",L223="s",N223="s",P223="s",R223="s",T223="s",V223="s"), 0, IF(OR(D223="a",F223="a",H223="a",J223="a",L223="a",N223="a",P223="a",R223="a",T223="a",V223="a"),Z223,0))</f>
        <v>0</v>
      </c>
      <c r="Z223" s="422">
        <f t="shared" si="34"/>
        <v>5</v>
      </c>
      <c r="AA223" s="365">
        <f t="shared" si="33"/>
        <v>0</v>
      </c>
      <c r="AB223" s="501"/>
      <c r="AC223" s="707"/>
      <c r="AD223" s="259"/>
      <c r="AE223" s="707"/>
      <c r="AF223" s="707"/>
      <c r="AG223" s="707"/>
      <c r="AH223" s="707"/>
      <c r="AI223" s="707"/>
      <c r="AJ223" s="707"/>
      <c r="AK223" s="707"/>
      <c r="AL223" s="707"/>
      <c r="AM223" s="707"/>
      <c r="AN223" s="707"/>
      <c r="AO223" s="707"/>
      <c r="AP223" s="707"/>
      <c r="AQ223" s="707"/>
      <c r="AR223" s="707"/>
      <c r="AS223" s="245"/>
      <c r="AT223" s="245"/>
      <c r="AU223" s="245"/>
      <c r="AV223" s="245"/>
      <c r="AW223" s="245"/>
      <c r="AX223" s="245"/>
      <c r="AY223" s="245"/>
      <c r="AZ223" s="245"/>
      <c r="BA223" s="245"/>
      <c r="BB223" s="245"/>
      <c r="BC223" s="245"/>
      <c r="BD223" s="245"/>
      <c r="BE223" s="245"/>
      <c r="BF223" s="245"/>
      <c r="BG223" s="245"/>
      <c r="BH223" s="245"/>
      <c r="BI223" s="245"/>
      <c r="BJ223" s="245"/>
      <c r="BK223" s="245"/>
      <c r="BL223" s="245"/>
      <c r="BM223" s="245"/>
      <c r="BN223" s="245"/>
      <c r="BO223" s="245"/>
      <c r="BP223" s="245"/>
      <c r="BQ223" s="245"/>
      <c r="BR223" s="245"/>
      <c r="BS223" s="245"/>
      <c r="BT223" s="245"/>
      <c r="BU223" s="245"/>
      <c r="BV223" s="245"/>
      <c r="BW223" s="245"/>
      <c r="BX223" s="245"/>
      <c r="BY223" s="245"/>
      <c r="BZ223" s="245"/>
      <c r="CA223" s="245"/>
      <c r="CB223" s="245"/>
      <c r="CC223" s="245"/>
      <c r="CD223" s="245"/>
      <c r="CE223" s="245"/>
      <c r="CF223" s="245"/>
      <c r="CG223" s="54"/>
      <c r="CH223" s="54"/>
      <c r="CI223" s="54"/>
      <c r="CJ223" s="54"/>
      <c r="CK223" s="54"/>
      <c r="CL223" s="54"/>
      <c r="CM223" s="54"/>
    </row>
    <row r="224" spans="1:120" s="84" customFormat="1" ht="30" customHeight="1" x14ac:dyDescent="0.2">
      <c r="A224" s="585"/>
      <c r="B224" s="272"/>
      <c r="C224" s="594" t="s">
        <v>1042</v>
      </c>
      <c r="D224" s="785"/>
      <c r="E224" s="785"/>
      <c r="F224" s="785"/>
      <c r="G224" s="785"/>
      <c r="H224" s="785"/>
      <c r="I224" s="785"/>
      <c r="J224" s="785"/>
      <c r="K224" s="785"/>
      <c r="L224" s="785"/>
      <c r="M224" s="785"/>
      <c r="N224" s="785"/>
      <c r="O224" s="785"/>
      <c r="P224" s="785"/>
      <c r="Q224" s="785"/>
      <c r="R224" s="785"/>
      <c r="S224" s="785"/>
      <c r="T224" s="785"/>
      <c r="U224" s="785"/>
      <c r="V224" s="785"/>
      <c r="W224" s="785"/>
      <c r="X224" s="785"/>
      <c r="Y224" s="785"/>
      <c r="Z224" s="786"/>
      <c r="AA224" s="385"/>
      <c r="AB224" s="54"/>
      <c r="AC224" s="245"/>
      <c r="AD224" s="245"/>
      <c r="AE224" s="245"/>
      <c r="AF224" s="245"/>
      <c r="AG224" s="245"/>
      <c r="AH224" s="245"/>
      <c r="AI224" s="245"/>
      <c r="AJ224" s="245"/>
      <c r="AK224" s="245"/>
      <c r="AL224" s="707"/>
      <c r="AM224" s="707"/>
      <c r="AN224" s="707"/>
      <c r="AO224" s="707"/>
      <c r="AP224" s="707"/>
      <c r="AQ224" s="707"/>
      <c r="AR224" s="707"/>
      <c r="AS224" s="707"/>
      <c r="AT224" s="707"/>
      <c r="AU224" s="707"/>
      <c r="AV224" s="707"/>
      <c r="AW224" s="707"/>
      <c r="AX224" s="707"/>
      <c r="AY224" s="707"/>
      <c r="AZ224" s="707"/>
      <c r="BA224" s="707"/>
      <c r="BB224" s="707"/>
      <c r="BC224" s="707"/>
      <c r="BD224" s="707"/>
      <c r="BE224" s="707"/>
      <c r="BF224" s="707"/>
      <c r="BG224" s="707"/>
      <c r="BH224" s="707"/>
      <c r="BI224" s="707"/>
      <c r="BJ224" s="707"/>
      <c r="BK224" s="707"/>
      <c r="BL224" s="707"/>
      <c r="BM224" s="707"/>
      <c r="BN224" s="707"/>
      <c r="BO224" s="707"/>
      <c r="BP224" s="707"/>
      <c r="BQ224" s="707"/>
      <c r="BR224" s="707"/>
      <c r="BS224" s="707"/>
      <c r="BT224" s="707"/>
      <c r="BU224" s="707"/>
      <c r="BV224" s="707"/>
      <c r="BW224" s="707"/>
      <c r="BX224" s="707"/>
      <c r="BY224" s="707"/>
      <c r="BZ224" s="707"/>
      <c r="CA224" s="707"/>
      <c r="CB224" s="707"/>
      <c r="CC224" s="707"/>
      <c r="CD224" s="707"/>
      <c r="CE224" s="707"/>
    </row>
    <row r="225" spans="1:95" s="15" customFormat="1" ht="45" customHeight="1" x14ac:dyDescent="0.2">
      <c r="A225" s="585"/>
      <c r="B225" s="255" t="s">
        <v>473</v>
      </c>
      <c r="C225" s="175" t="s">
        <v>1059</v>
      </c>
      <c r="D225" s="732"/>
      <c r="E225" s="776"/>
      <c r="F225" s="732"/>
      <c r="G225" s="776"/>
      <c r="H225" s="732"/>
      <c r="I225" s="776"/>
      <c r="J225" s="732"/>
      <c r="K225" s="776"/>
      <c r="L225" s="732"/>
      <c r="M225" s="776"/>
      <c r="N225" s="732"/>
      <c r="O225" s="776"/>
      <c r="P225" s="732"/>
      <c r="Q225" s="776"/>
      <c r="R225" s="732"/>
      <c r="S225" s="776"/>
      <c r="T225" s="732"/>
      <c r="U225" s="776"/>
      <c r="V225" s="732"/>
      <c r="W225" s="776"/>
      <c r="X225" s="507"/>
      <c r="Y225" s="126">
        <f t="shared" ref="Y225:Y226" si="35">IF(OR(D225="s",F225="s",H225="s",J225="s",L225="s",N225="s",P225="s",R225="s",T225="s",V225="s"), 0, IF(OR(D225="a",F225="a",H225="a",J225="a",L225="a",N225="a",P225="a",R225="a",T225="a",V225="a"),Z225,0))</f>
        <v>0</v>
      </c>
      <c r="Z225" s="422">
        <v>5</v>
      </c>
      <c r="AA225" s="365">
        <f t="shared" ref="AA225:AA226" si="36">COUNTIF(D225:W225,"a")+COUNTIF(D225:W225,"s")</f>
        <v>0</v>
      </c>
      <c r="AB225" s="501"/>
      <c r="AC225" s="707"/>
      <c r="AD225" s="259"/>
      <c r="AE225" s="707"/>
      <c r="AF225" s="707"/>
      <c r="AG225" s="707"/>
      <c r="AH225" s="707"/>
      <c r="AI225" s="707"/>
      <c r="AJ225" s="707"/>
      <c r="AK225" s="707"/>
      <c r="AL225" s="707"/>
      <c r="AM225" s="707"/>
      <c r="AN225" s="707"/>
      <c r="AO225" s="707"/>
      <c r="AP225" s="707"/>
      <c r="AQ225" s="707"/>
      <c r="AR225" s="707"/>
      <c r="AS225" s="245"/>
      <c r="AT225" s="245"/>
      <c r="AU225" s="245"/>
      <c r="AV225" s="245"/>
      <c r="AW225" s="245"/>
      <c r="AX225" s="245"/>
      <c r="AY225" s="245"/>
      <c r="AZ225" s="245"/>
      <c r="BA225" s="245"/>
      <c r="BB225" s="245"/>
      <c r="BC225" s="245"/>
      <c r="BD225" s="245"/>
      <c r="BE225" s="245"/>
      <c r="BF225" s="245"/>
      <c r="BG225" s="245"/>
      <c r="BH225" s="245"/>
      <c r="BI225" s="245"/>
      <c r="BJ225" s="245"/>
      <c r="BK225" s="245"/>
      <c r="BL225" s="245"/>
      <c r="BM225" s="245"/>
      <c r="BN225" s="245"/>
      <c r="BO225" s="245"/>
      <c r="BP225" s="245"/>
      <c r="BQ225" s="245"/>
      <c r="BR225" s="245"/>
      <c r="BS225" s="245"/>
      <c r="BT225" s="245"/>
      <c r="BU225" s="245"/>
      <c r="BV225" s="245"/>
      <c r="BW225" s="245"/>
      <c r="BX225" s="245"/>
      <c r="BY225" s="245"/>
      <c r="BZ225" s="245"/>
      <c r="CA225" s="245"/>
      <c r="CB225" s="245"/>
      <c r="CC225" s="245"/>
      <c r="CD225" s="245"/>
      <c r="CE225" s="245"/>
      <c r="CF225" s="245"/>
      <c r="CG225" s="54"/>
      <c r="CH225" s="54"/>
      <c r="CI225" s="54"/>
      <c r="CJ225" s="54"/>
      <c r="CK225" s="54"/>
      <c r="CL225" s="54"/>
      <c r="CM225" s="54"/>
    </row>
    <row r="226" spans="1:95" s="15" customFormat="1" ht="45" customHeight="1" thickBot="1" x14ac:dyDescent="0.25">
      <c r="A226" s="585"/>
      <c r="B226" s="255" t="s">
        <v>474</v>
      </c>
      <c r="C226" s="175" t="s">
        <v>475</v>
      </c>
      <c r="D226" s="732"/>
      <c r="E226" s="776"/>
      <c r="F226" s="732"/>
      <c r="G226" s="776"/>
      <c r="H226" s="732"/>
      <c r="I226" s="776"/>
      <c r="J226" s="732"/>
      <c r="K226" s="776"/>
      <c r="L226" s="732"/>
      <c r="M226" s="776"/>
      <c r="N226" s="732"/>
      <c r="O226" s="776"/>
      <c r="P226" s="732"/>
      <c r="Q226" s="776"/>
      <c r="R226" s="732"/>
      <c r="S226" s="776"/>
      <c r="T226" s="732"/>
      <c r="U226" s="776"/>
      <c r="V226" s="732"/>
      <c r="W226" s="776"/>
      <c r="X226" s="507"/>
      <c r="Y226" s="126">
        <f t="shared" si="35"/>
        <v>0</v>
      </c>
      <c r="Z226" s="422">
        <v>5</v>
      </c>
      <c r="AA226" s="365">
        <f t="shared" si="36"/>
        <v>0</v>
      </c>
      <c r="AB226" s="501"/>
      <c r="AC226" s="707"/>
      <c r="AD226" s="259" t="s">
        <v>34</v>
      </c>
      <c r="AE226" s="707"/>
      <c r="AF226" s="707"/>
      <c r="AG226" s="707"/>
      <c r="AH226" s="707"/>
      <c r="AI226" s="707"/>
      <c r="AJ226" s="707"/>
      <c r="AK226" s="707"/>
      <c r="AL226" s="707"/>
      <c r="AM226" s="707"/>
      <c r="AN226" s="707"/>
      <c r="AO226" s="707"/>
      <c r="AP226" s="707"/>
      <c r="AQ226" s="707"/>
      <c r="AR226" s="707"/>
      <c r="AS226" s="245"/>
      <c r="AT226" s="245"/>
      <c r="AU226" s="245"/>
      <c r="AV226" s="245"/>
      <c r="AW226" s="245"/>
      <c r="AX226" s="245"/>
      <c r="AY226" s="245"/>
      <c r="AZ226" s="245"/>
      <c r="BA226" s="245"/>
      <c r="BB226" s="245"/>
      <c r="BC226" s="245"/>
      <c r="BD226" s="245"/>
      <c r="BE226" s="245"/>
      <c r="BF226" s="245"/>
      <c r="BG226" s="245"/>
      <c r="BH226" s="245"/>
      <c r="BI226" s="245"/>
      <c r="BJ226" s="245"/>
      <c r="BK226" s="245"/>
      <c r="BL226" s="245"/>
      <c r="BM226" s="245"/>
      <c r="BN226" s="245"/>
      <c r="BO226" s="245"/>
      <c r="BP226" s="245"/>
      <c r="BQ226" s="245"/>
      <c r="BR226" s="245"/>
      <c r="BS226" s="245"/>
      <c r="BT226" s="245"/>
      <c r="BU226" s="245"/>
      <c r="BV226" s="245"/>
      <c r="BW226" s="245"/>
      <c r="BX226" s="245"/>
      <c r="BY226" s="245"/>
      <c r="BZ226" s="245"/>
      <c r="CA226" s="245"/>
      <c r="CB226" s="245"/>
      <c r="CC226" s="245"/>
      <c r="CD226" s="245"/>
      <c r="CE226" s="245"/>
      <c r="CF226" s="245"/>
      <c r="CG226" s="54"/>
      <c r="CH226" s="54"/>
      <c r="CI226" s="54"/>
      <c r="CJ226" s="54"/>
      <c r="CK226" s="54"/>
      <c r="CL226" s="54"/>
      <c r="CM226" s="54"/>
    </row>
    <row r="227" spans="1:95" s="15" customFormat="1" ht="21" customHeight="1" thickTop="1" thickBot="1" x14ac:dyDescent="0.25">
      <c r="A227" s="585"/>
      <c r="B227" s="71"/>
      <c r="C227" s="160"/>
      <c r="D227" s="768" t="s">
        <v>147</v>
      </c>
      <c r="E227" s="769"/>
      <c r="F227" s="769"/>
      <c r="G227" s="769"/>
      <c r="H227" s="769"/>
      <c r="I227" s="769"/>
      <c r="J227" s="769"/>
      <c r="K227" s="769"/>
      <c r="L227" s="769"/>
      <c r="M227" s="769"/>
      <c r="N227" s="769"/>
      <c r="O227" s="769"/>
      <c r="P227" s="769"/>
      <c r="Q227" s="769"/>
      <c r="R227" s="769"/>
      <c r="S227" s="769"/>
      <c r="T227" s="769"/>
      <c r="U227" s="769"/>
      <c r="V227" s="769"/>
      <c r="W227" s="769"/>
      <c r="X227" s="800"/>
      <c r="Y227" s="55">
        <f>SUM(Y212:Y226)</f>
        <v>0</v>
      </c>
      <c r="Z227" s="423">
        <f>SUM(Z212:Z226)</f>
        <v>70</v>
      </c>
      <c r="AA227" s="385"/>
      <c r="AB227" s="57"/>
      <c r="AC227" s="557"/>
      <c r="AD227" s="502"/>
      <c r="AE227" s="504"/>
      <c r="AF227" s="557"/>
      <c r="AG227" s="504"/>
      <c r="AH227" s="504"/>
      <c r="AI227" s="504"/>
      <c r="AJ227" s="504"/>
      <c r="AK227" s="504"/>
      <c r="AL227" s="504"/>
      <c r="AM227" s="504"/>
      <c r="AN227" s="504"/>
      <c r="AO227" s="504"/>
      <c r="AP227" s="504"/>
      <c r="AQ227" s="504"/>
      <c r="AR227" s="504"/>
      <c r="AS227" s="245"/>
      <c r="AT227" s="245"/>
      <c r="AU227" s="245"/>
      <c r="AV227" s="245"/>
      <c r="AW227" s="245"/>
      <c r="AX227" s="245"/>
      <c r="AY227" s="245"/>
      <c r="AZ227" s="245"/>
      <c r="BA227" s="245"/>
      <c r="BB227" s="245"/>
      <c r="BC227" s="245"/>
      <c r="BD227" s="245"/>
      <c r="BE227" s="245"/>
      <c r="BF227" s="245"/>
      <c r="BG227" s="245"/>
      <c r="BH227" s="245"/>
      <c r="BI227" s="245"/>
      <c r="BJ227" s="245"/>
      <c r="BK227" s="245"/>
      <c r="BL227" s="245"/>
      <c r="BM227" s="245"/>
      <c r="BN227" s="245"/>
      <c r="BO227" s="245"/>
      <c r="BP227" s="245"/>
      <c r="BQ227" s="245"/>
      <c r="BR227" s="245"/>
      <c r="BS227" s="245"/>
      <c r="BT227" s="245"/>
      <c r="BU227" s="245"/>
      <c r="BV227" s="245"/>
      <c r="BW227" s="245"/>
      <c r="BX227" s="245"/>
      <c r="BY227" s="245"/>
      <c r="BZ227" s="245"/>
      <c r="CA227" s="245"/>
      <c r="CB227" s="245"/>
      <c r="CC227" s="245"/>
      <c r="CD227" s="245"/>
      <c r="CE227" s="245"/>
      <c r="CF227" s="245"/>
      <c r="CG227" s="54"/>
      <c r="CH227" s="54"/>
      <c r="CI227" s="54"/>
      <c r="CJ227" s="54"/>
      <c r="CK227" s="54"/>
      <c r="CL227" s="54"/>
      <c r="CM227" s="54"/>
    </row>
    <row r="228" spans="1:95" s="15" customFormat="1" ht="21" customHeight="1" thickBot="1" x14ac:dyDescent="0.25">
      <c r="A228" s="414"/>
      <c r="B228" s="185"/>
      <c r="C228" s="339"/>
      <c r="D228" s="771"/>
      <c r="E228" s="772"/>
      <c r="F228" s="992">
        <v>25</v>
      </c>
      <c r="G228" s="993"/>
      <c r="H228" s="993"/>
      <c r="I228" s="993"/>
      <c r="J228" s="993"/>
      <c r="K228" s="993"/>
      <c r="L228" s="993"/>
      <c r="M228" s="993"/>
      <c r="N228" s="993"/>
      <c r="O228" s="993"/>
      <c r="P228" s="993"/>
      <c r="Q228" s="993"/>
      <c r="R228" s="993"/>
      <c r="S228" s="993"/>
      <c r="T228" s="993"/>
      <c r="U228" s="993"/>
      <c r="V228" s="993"/>
      <c r="W228" s="993"/>
      <c r="X228" s="993"/>
      <c r="Y228" s="993"/>
      <c r="Z228" s="994"/>
      <c r="AA228" s="385"/>
      <c r="AB228" s="57"/>
      <c r="AC228" s="557"/>
      <c r="AD228" s="502"/>
      <c r="AE228" s="504"/>
      <c r="AF228" s="557"/>
      <c r="AG228" s="504"/>
      <c r="AH228" s="504"/>
      <c r="AI228" s="504"/>
      <c r="AJ228" s="504"/>
      <c r="AK228" s="504"/>
      <c r="AL228" s="504"/>
      <c r="AM228" s="504"/>
      <c r="AN228" s="504"/>
      <c r="AO228" s="504"/>
      <c r="AP228" s="504"/>
      <c r="AQ228" s="504"/>
      <c r="AR228" s="504"/>
      <c r="AS228" s="245"/>
      <c r="AT228" s="245"/>
      <c r="AU228" s="245"/>
      <c r="AV228" s="245"/>
      <c r="AW228" s="245"/>
      <c r="AX228" s="245"/>
      <c r="AY228" s="245"/>
      <c r="AZ228" s="245"/>
      <c r="BA228" s="245"/>
      <c r="BB228" s="245"/>
      <c r="BC228" s="245"/>
      <c r="BD228" s="245"/>
      <c r="BE228" s="245"/>
      <c r="BF228" s="245"/>
      <c r="BG228" s="245"/>
      <c r="BH228" s="245"/>
      <c r="BI228" s="245"/>
      <c r="BJ228" s="245"/>
      <c r="BK228" s="245"/>
      <c r="BL228" s="245"/>
      <c r="BM228" s="245"/>
      <c r="BN228" s="245"/>
      <c r="BO228" s="245"/>
      <c r="BP228" s="245"/>
      <c r="BQ228" s="245"/>
      <c r="BR228" s="245"/>
      <c r="BS228" s="245"/>
      <c r="BT228" s="245"/>
      <c r="BU228" s="245"/>
      <c r="BV228" s="245"/>
      <c r="BW228" s="245"/>
      <c r="BX228" s="245"/>
      <c r="BY228" s="245"/>
      <c r="BZ228" s="245"/>
      <c r="CA228" s="245"/>
      <c r="CB228" s="245"/>
      <c r="CC228" s="245"/>
      <c r="CD228" s="245"/>
      <c r="CE228" s="245"/>
      <c r="CF228" s="245"/>
      <c r="CG228" s="54"/>
      <c r="CH228" s="54"/>
      <c r="CI228" s="54"/>
      <c r="CJ228" s="54"/>
      <c r="CK228" s="54"/>
      <c r="CL228" s="54"/>
      <c r="CM228" s="54"/>
    </row>
    <row r="229" spans="1:95" s="15" customFormat="1" ht="30" customHeight="1" thickBot="1" x14ac:dyDescent="0.25">
      <c r="A229" s="411"/>
      <c r="B229" s="297">
        <v>5410</v>
      </c>
      <c r="C229" s="190" t="s">
        <v>435</v>
      </c>
      <c r="D229" s="269"/>
      <c r="E229" s="270"/>
      <c r="F229" s="269" t="s">
        <v>432</v>
      </c>
      <c r="G229" s="270"/>
      <c r="H229" s="269" t="s">
        <v>432</v>
      </c>
      <c r="I229" s="270"/>
      <c r="J229" s="269"/>
      <c r="K229" s="270"/>
      <c r="L229" s="269"/>
      <c r="M229" s="270"/>
      <c r="N229" s="269"/>
      <c r="O229" s="270"/>
      <c r="P229" s="269"/>
      <c r="Q229" s="270"/>
      <c r="R229" s="269"/>
      <c r="S229" s="270"/>
      <c r="T229" s="269"/>
      <c r="U229" s="270"/>
      <c r="V229" s="269"/>
      <c r="W229" s="270"/>
      <c r="X229" s="45"/>
      <c r="Y229" s="45"/>
      <c r="Z229" s="444"/>
      <c r="AA229" s="229"/>
      <c r="AB229" s="57"/>
      <c r="AC229" s="584"/>
      <c r="AD229" s="259"/>
      <c r="AE229" s="584"/>
      <c r="AF229" s="584"/>
      <c r="AG229" s="584"/>
      <c r="AH229" s="584"/>
      <c r="AI229" s="584"/>
      <c r="AJ229" s="584"/>
      <c r="AK229" s="584"/>
      <c r="AL229" s="584"/>
      <c r="AM229" s="584"/>
      <c r="AN229" s="584"/>
      <c r="AO229" s="584"/>
      <c r="AP229" s="584"/>
      <c r="AQ229" s="584"/>
      <c r="AR229" s="584"/>
      <c r="AS229" s="245"/>
      <c r="AT229" s="245"/>
      <c r="AU229" s="245"/>
      <c r="AV229" s="245"/>
      <c r="AW229" s="245"/>
      <c r="AX229" s="245"/>
      <c r="AY229" s="245"/>
      <c r="AZ229" s="245"/>
      <c r="BA229" s="245"/>
      <c r="BB229" s="245"/>
      <c r="BC229" s="245"/>
      <c r="BD229" s="245"/>
      <c r="BE229" s="245"/>
      <c r="BF229" s="245"/>
      <c r="BG229" s="245"/>
      <c r="BH229" s="245"/>
      <c r="BI229" s="245"/>
      <c r="BJ229" s="245"/>
      <c r="BK229" s="245"/>
      <c r="BL229" s="245"/>
      <c r="BM229" s="245"/>
      <c r="BN229" s="245"/>
      <c r="BO229" s="245"/>
      <c r="BP229" s="245"/>
      <c r="BQ229" s="245"/>
      <c r="BR229" s="245"/>
      <c r="BS229" s="245"/>
      <c r="BT229" s="245"/>
      <c r="BU229" s="245"/>
      <c r="BV229" s="245"/>
      <c r="BW229" s="245"/>
      <c r="BX229" s="245"/>
      <c r="BY229" s="245"/>
      <c r="BZ229" s="245"/>
      <c r="CA229" s="245"/>
      <c r="CB229" s="245"/>
      <c r="CC229" s="245"/>
      <c r="CD229" s="245"/>
      <c r="CE229" s="54"/>
      <c r="CF229" s="54"/>
      <c r="CG229" s="54"/>
      <c r="CH229" s="54"/>
      <c r="CI229" s="54"/>
      <c r="CJ229" s="54"/>
      <c r="CK229" s="54"/>
      <c r="CL229" s="54"/>
      <c r="CM229" s="54"/>
      <c r="CN229" s="54"/>
      <c r="CO229" s="54"/>
      <c r="CP229" s="54"/>
      <c r="CQ229" s="54"/>
    </row>
    <row r="230" spans="1:95" s="15" customFormat="1" ht="30" customHeight="1" x14ac:dyDescent="0.2">
      <c r="A230" s="411"/>
      <c r="B230" s="214"/>
      <c r="C230" s="599" t="s">
        <v>711</v>
      </c>
      <c r="D230" s="857"/>
      <c r="E230" s="857"/>
      <c r="F230" s="857"/>
      <c r="G230" s="857"/>
      <c r="H230" s="857"/>
      <c r="I230" s="857"/>
      <c r="J230" s="857"/>
      <c r="K230" s="857"/>
      <c r="L230" s="857"/>
      <c r="M230" s="857"/>
      <c r="N230" s="857"/>
      <c r="O230" s="857"/>
      <c r="P230" s="857"/>
      <c r="Q230" s="857"/>
      <c r="R230" s="857"/>
      <c r="S230" s="857"/>
      <c r="T230" s="857"/>
      <c r="U230" s="857"/>
      <c r="V230" s="857"/>
      <c r="W230" s="857"/>
      <c r="X230" s="857"/>
      <c r="Y230" s="857"/>
      <c r="Z230" s="858"/>
      <c r="AA230" s="229"/>
      <c r="AB230" s="57"/>
      <c r="AC230" s="584"/>
      <c r="AD230" s="259"/>
      <c r="AE230" s="584"/>
      <c r="AF230" s="584"/>
      <c r="AG230" s="584"/>
      <c r="AH230" s="584"/>
      <c r="AI230" s="584"/>
      <c r="AJ230" s="584"/>
      <c r="AK230" s="584"/>
      <c r="AL230" s="584"/>
      <c r="AM230" s="584"/>
      <c r="AN230" s="584"/>
      <c r="AO230" s="584"/>
      <c r="AP230" s="584"/>
      <c r="AQ230" s="584"/>
      <c r="AR230" s="584"/>
      <c r="AS230" s="245"/>
      <c r="AT230" s="245"/>
      <c r="AU230" s="245"/>
      <c r="AV230" s="245"/>
      <c r="AW230" s="245"/>
      <c r="AX230" s="245"/>
      <c r="AY230" s="245"/>
      <c r="AZ230" s="245"/>
      <c r="BA230" s="245"/>
      <c r="BB230" s="245"/>
      <c r="BC230" s="245"/>
      <c r="BD230" s="245"/>
      <c r="BE230" s="245"/>
      <c r="BF230" s="245"/>
      <c r="BG230" s="245"/>
      <c r="BH230" s="245"/>
      <c r="BI230" s="245"/>
      <c r="BJ230" s="245"/>
      <c r="BK230" s="245"/>
      <c r="BL230" s="245"/>
      <c r="BM230" s="245"/>
      <c r="BN230" s="245"/>
      <c r="BO230" s="245"/>
      <c r="BP230" s="245"/>
      <c r="BQ230" s="245"/>
      <c r="BR230" s="245"/>
      <c r="BS230" s="245"/>
      <c r="BT230" s="245"/>
      <c r="BU230" s="245"/>
      <c r="BV230" s="245"/>
      <c r="BW230" s="245"/>
      <c r="BX230" s="245"/>
      <c r="BY230" s="245"/>
      <c r="BZ230" s="245"/>
      <c r="CA230" s="245"/>
      <c r="CB230" s="245"/>
      <c r="CC230" s="245"/>
      <c r="CD230" s="245"/>
      <c r="CE230" s="54"/>
      <c r="CF230" s="54"/>
      <c r="CG230" s="54"/>
      <c r="CH230" s="54"/>
      <c r="CI230" s="54"/>
      <c r="CJ230" s="54"/>
      <c r="CK230" s="54"/>
      <c r="CL230" s="54"/>
      <c r="CM230" s="54"/>
      <c r="CN230" s="54"/>
      <c r="CO230" s="54"/>
      <c r="CP230" s="54"/>
      <c r="CQ230" s="54"/>
    </row>
    <row r="231" spans="1:95" s="15" customFormat="1" ht="45" customHeight="1" x14ac:dyDescent="0.2">
      <c r="A231" s="445"/>
      <c r="B231" s="272" t="s">
        <v>712</v>
      </c>
      <c r="C231" s="600" t="s">
        <v>713</v>
      </c>
      <c r="D231" s="831"/>
      <c r="E231" s="832"/>
      <c r="F231" s="831"/>
      <c r="G231" s="832"/>
      <c r="H231" s="831"/>
      <c r="I231" s="832"/>
      <c r="J231" s="831"/>
      <c r="K231" s="832"/>
      <c r="L231" s="831"/>
      <c r="M231" s="832"/>
      <c r="N231" s="831"/>
      <c r="O231" s="832"/>
      <c r="P231" s="831"/>
      <c r="Q231" s="832"/>
      <c r="R231" s="831"/>
      <c r="S231" s="832"/>
      <c r="T231" s="831"/>
      <c r="U231" s="832"/>
      <c r="V231" s="831"/>
      <c r="W231" s="832"/>
      <c r="X231" s="601"/>
      <c r="Y231" s="293">
        <f>IF(OR(D231="s",F231="s",H231="s",J231="s",L231="s",N231="s",P231="s",R231="s",T231="s",V231="s"), 0, IF(OR(D231="a",F231="a",H231="a",J231="a",L231="a",N231="a",P231="a",R231="a",T231="a",V231="a"),Z231,0))</f>
        <v>0</v>
      </c>
      <c r="Z231" s="602">
        <f>IF(X231="na",0,10)</f>
        <v>10</v>
      </c>
      <c r="AA231" s="228">
        <f>COUNTIF(D231:W231,"a")+COUNTIF(D231:W231,"s")+COUNTIF(X231,"na")</f>
        <v>0</v>
      </c>
      <c r="AB231" s="501"/>
      <c r="AC231" s="584"/>
      <c r="AD231" s="259"/>
      <c r="AE231" s="584"/>
      <c r="AF231" s="584"/>
      <c r="AG231" s="584"/>
      <c r="AH231" s="584"/>
      <c r="AI231" s="584"/>
      <c r="AJ231" s="584"/>
      <c r="AK231" s="584"/>
      <c r="AL231" s="584"/>
      <c r="AM231" s="584"/>
      <c r="AN231" s="584"/>
      <c r="AO231" s="584"/>
      <c r="AP231" s="584"/>
      <c r="AQ231" s="584"/>
      <c r="AR231" s="584"/>
      <c r="AS231" s="245"/>
      <c r="AT231" s="245"/>
      <c r="AU231" s="245"/>
      <c r="AV231" s="245"/>
      <c r="AW231" s="245"/>
      <c r="AX231" s="245"/>
      <c r="AY231" s="245"/>
      <c r="AZ231" s="245"/>
      <c r="BA231" s="245"/>
      <c r="BB231" s="245"/>
      <c r="BC231" s="245"/>
      <c r="BD231" s="245"/>
      <c r="BE231" s="245"/>
      <c r="BF231" s="245"/>
      <c r="BG231" s="245"/>
      <c r="BH231" s="245"/>
      <c r="BI231" s="245"/>
      <c r="BJ231" s="245"/>
      <c r="BK231" s="245"/>
      <c r="BL231" s="245"/>
      <c r="BM231" s="245"/>
      <c r="BN231" s="245"/>
      <c r="BO231" s="245"/>
      <c r="BP231" s="245"/>
      <c r="BQ231" s="245"/>
      <c r="BR231" s="245"/>
      <c r="BS231" s="245"/>
      <c r="BT231" s="245"/>
      <c r="BU231" s="245"/>
      <c r="BV231" s="245"/>
      <c r="BW231" s="245"/>
      <c r="BX231" s="245"/>
      <c r="BY231" s="245"/>
      <c r="BZ231" s="245"/>
      <c r="CA231" s="245"/>
      <c r="CB231" s="245"/>
      <c r="CC231" s="245"/>
      <c r="CD231" s="245"/>
      <c r="CE231" s="54"/>
      <c r="CF231" s="54"/>
      <c r="CG231" s="54"/>
      <c r="CH231" s="54"/>
      <c r="CI231" s="54"/>
      <c r="CJ231" s="54"/>
      <c r="CK231" s="54"/>
      <c r="CL231" s="54"/>
      <c r="CM231" s="54"/>
      <c r="CN231" s="54"/>
      <c r="CO231" s="54"/>
      <c r="CP231" s="54"/>
      <c r="CQ231" s="54"/>
    </row>
    <row r="232" spans="1:95" s="15" customFormat="1" ht="30" customHeight="1" x14ac:dyDescent="0.2">
      <c r="A232" s="411"/>
      <c r="B232" s="24"/>
      <c r="C232" s="603" t="s">
        <v>714</v>
      </c>
      <c r="D232" s="797"/>
      <c r="E232" s="797"/>
      <c r="F232" s="797"/>
      <c r="G232" s="797"/>
      <c r="H232" s="797"/>
      <c r="I232" s="797"/>
      <c r="J232" s="797"/>
      <c r="K232" s="797"/>
      <c r="L232" s="797"/>
      <c r="M232" s="797"/>
      <c r="N232" s="797"/>
      <c r="O232" s="797"/>
      <c r="P232" s="797"/>
      <c r="Q232" s="797"/>
      <c r="R232" s="797"/>
      <c r="S232" s="797"/>
      <c r="T232" s="797"/>
      <c r="U232" s="797"/>
      <c r="V232" s="797"/>
      <c r="W232" s="797"/>
      <c r="X232" s="797"/>
      <c r="Y232" s="797"/>
      <c r="Z232" s="798"/>
      <c r="AA232" s="229"/>
      <c r="AB232" s="57"/>
      <c r="AC232" s="584"/>
      <c r="AD232" s="259"/>
      <c r="AE232" s="584"/>
      <c r="AF232" s="584"/>
      <c r="AG232" s="584"/>
      <c r="AH232" s="584"/>
      <c r="AI232" s="584"/>
      <c r="AJ232" s="584"/>
      <c r="AK232" s="584"/>
      <c r="AL232" s="584"/>
      <c r="AM232" s="584"/>
      <c r="AN232" s="584"/>
      <c r="AO232" s="584"/>
      <c r="AP232" s="584"/>
      <c r="AQ232" s="584"/>
      <c r="AR232" s="584"/>
      <c r="AS232" s="245"/>
      <c r="AT232" s="245"/>
      <c r="AU232" s="245"/>
      <c r="AV232" s="245"/>
      <c r="AW232" s="245"/>
      <c r="AX232" s="245"/>
      <c r="AY232" s="245"/>
      <c r="AZ232" s="245"/>
      <c r="BA232" s="245"/>
      <c r="BB232" s="245"/>
      <c r="BC232" s="245"/>
      <c r="BD232" s="245"/>
      <c r="BE232" s="245"/>
      <c r="BF232" s="245"/>
      <c r="BG232" s="245"/>
      <c r="BH232" s="245"/>
      <c r="BI232" s="245"/>
      <c r="BJ232" s="245"/>
      <c r="BK232" s="245"/>
      <c r="BL232" s="245"/>
      <c r="BM232" s="245"/>
      <c r="BN232" s="245"/>
      <c r="BO232" s="245"/>
      <c r="BP232" s="245"/>
      <c r="BQ232" s="245"/>
      <c r="BR232" s="245"/>
      <c r="BS232" s="245"/>
      <c r="BT232" s="245"/>
      <c r="BU232" s="245"/>
      <c r="BV232" s="245"/>
      <c r="BW232" s="245"/>
      <c r="BX232" s="245"/>
      <c r="BY232" s="245"/>
      <c r="BZ232" s="245"/>
      <c r="CA232" s="245"/>
      <c r="CB232" s="245"/>
      <c r="CC232" s="245"/>
      <c r="CD232" s="245"/>
      <c r="CE232" s="54"/>
      <c r="CF232" s="54"/>
      <c r="CG232" s="54"/>
      <c r="CH232" s="54"/>
      <c r="CI232" s="54"/>
      <c r="CJ232" s="54"/>
      <c r="CK232" s="54"/>
      <c r="CL232" s="54"/>
      <c r="CM232" s="54"/>
      <c r="CN232" s="54"/>
      <c r="CO232" s="54"/>
      <c r="CP232" s="54"/>
      <c r="CQ232" s="54"/>
    </row>
    <row r="233" spans="1:95" s="15" customFormat="1" ht="45" customHeight="1" x14ac:dyDescent="0.2">
      <c r="A233" s="445"/>
      <c r="B233" s="604" t="s">
        <v>715</v>
      </c>
      <c r="C233" s="600" t="s">
        <v>716</v>
      </c>
      <c r="D233" s="831"/>
      <c r="E233" s="832"/>
      <c r="F233" s="831"/>
      <c r="G233" s="832"/>
      <c r="H233" s="831"/>
      <c r="I233" s="832"/>
      <c r="J233" s="831"/>
      <c r="K233" s="832"/>
      <c r="L233" s="831"/>
      <c r="M233" s="832"/>
      <c r="N233" s="831"/>
      <c r="O233" s="832"/>
      <c r="P233" s="831"/>
      <c r="Q233" s="832"/>
      <c r="R233" s="831"/>
      <c r="S233" s="832"/>
      <c r="T233" s="831"/>
      <c r="U233" s="832"/>
      <c r="V233" s="831"/>
      <c r="W233" s="832"/>
      <c r="X233" s="605" t="str">
        <f>IF(X231="na","na","")</f>
        <v/>
      </c>
      <c r="Y233" s="293">
        <f>IF(OR(D233="s",F233="s",H233="s",J233="s",L233="s",N233="s",P233="s",R233="s",T233="s",V233="s"), 0, IF(OR(D233="a",F233="a",H233="a",J233="a",L233="a",N233="a",P233="a",R233="a",T233="a",V233="a"),Z233,0))</f>
        <v>0</v>
      </c>
      <c r="Z233" s="602">
        <f>IF(X233="na",0,30)</f>
        <v>30</v>
      </c>
      <c r="AA233" s="228">
        <f>COUNTIF(D233:W233,"a")+COUNTIF(D233:W233,"s")+COUNTIF(X233,"na")</f>
        <v>0</v>
      </c>
      <c r="AB233" s="501"/>
      <c r="AC233" s="584"/>
      <c r="AD233" s="259"/>
      <c r="AE233" s="584"/>
      <c r="AF233" s="584"/>
      <c r="AG233" s="584"/>
      <c r="AH233" s="584"/>
      <c r="AI233" s="584"/>
      <c r="AJ233" s="584"/>
      <c r="AK233" s="584"/>
      <c r="AL233" s="584"/>
      <c r="AM233" s="584"/>
      <c r="AN233" s="584"/>
      <c r="AO233" s="584"/>
      <c r="AP233" s="584"/>
      <c r="AQ233" s="584"/>
      <c r="AR233" s="584"/>
      <c r="AS233" s="245"/>
      <c r="AT233" s="245"/>
      <c r="AU233" s="245"/>
      <c r="AV233" s="245"/>
      <c r="AW233" s="245"/>
      <c r="AX233" s="245"/>
      <c r="AY233" s="245"/>
      <c r="AZ233" s="245"/>
      <c r="BA233" s="245"/>
      <c r="BB233" s="245"/>
      <c r="BC233" s="245"/>
      <c r="BD233" s="245"/>
      <c r="BE233" s="245"/>
      <c r="BF233" s="245"/>
      <c r="BG233" s="245"/>
      <c r="BH233" s="245"/>
      <c r="BI233" s="245"/>
      <c r="BJ233" s="245"/>
      <c r="BK233" s="245"/>
      <c r="BL233" s="245"/>
      <c r="BM233" s="245"/>
      <c r="BN233" s="245"/>
      <c r="BO233" s="245"/>
      <c r="BP233" s="245"/>
      <c r="BQ233" s="245"/>
      <c r="BR233" s="245"/>
      <c r="BS233" s="245"/>
      <c r="BT233" s="245"/>
      <c r="BU233" s="245"/>
      <c r="BV233" s="245"/>
      <c r="BW233" s="245"/>
      <c r="BX233" s="245"/>
      <c r="BY233" s="245"/>
      <c r="BZ233" s="245"/>
      <c r="CA233" s="245"/>
      <c r="CB233" s="245"/>
      <c r="CC233" s="245"/>
      <c r="CD233" s="245"/>
      <c r="CE233" s="54"/>
      <c r="CF233" s="54"/>
      <c r="CG233" s="54"/>
      <c r="CH233" s="54"/>
      <c r="CI233" s="54"/>
      <c r="CJ233" s="54"/>
      <c r="CK233" s="54"/>
      <c r="CL233" s="54"/>
      <c r="CM233" s="54"/>
      <c r="CN233" s="54"/>
      <c r="CO233" s="54"/>
      <c r="CP233" s="54"/>
      <c r="CQ233" s="54"/>
    </row>
    <row r="234" spans="1:95" s="15" customFormat="1" ht="30" customHeight="1" x14ac:dyDescent="0.2">
      <c r="A234" s="585"/>
      <c r="B234" s="606"/>
      <c r="C234" s="603" t="s">
        <v>717</v>
      </c>
      <c r="D234" s="825" t="s">
        <v>718</v>
      </c>
      <c r="E234" s="826"/>
      <c r="F234" s="826"/>
      <c r="G234" s="826"/>
      <c r="H234" s="826"/>
      <c r="I234" s="826"/>
      <c r="J234" s="826"/>
      <c r="K234" s="826"/>
      <c r="L234" s="826"/>
      <c r="M234" s="826"/>
      <c r="N234" s="826"/>
      <c r="O234" s="826"/>
      <c r="P234" s="826"/>
      <c r="Q234" s="826"/>
      <c r="R234" s="826"/>
      <c r="S234" s="826"/>
      <c r="T234" s="826"/>
      <c r="U234" s="826"/>
      <c r="V234" s="826"/>
      <c r="W234" s="826"/>
      <c r="X234" s="826"/>
      <c r="Y234" s="826"/>
      <c r="Z234" s="827"/>
      <c r="AA234" s="228"/>
      <c r="AB234" s="57"/>
      <c r="AC234" s="584"/>
      <c r="AD234" s="259"/>
      <c r="AE234" s="584"/>
      <c r="AF234" s="584"/>
      <c r="AG234" s="584"/>
      <c r="AH234" s="584"/>
      <c r="AI234" s="584"/>
      <c r="AJ234" s="584"/>
      <c r="AK234" s="584"/>
      <c r="AL234" s="584"/>
      <c r="AM234" s="584"/>
      <c r="AN234" s="584"/>
      <c r="AO234" s="584"/>
      <c r="AP234" s="584"/>
      <c r="AQ234" s="584"/>
      <c r="AR234" s="584"/>
      <c r="AS234" s="245"/>
      <c r="AT234" s="245"/>
      <c r="AU234" s="245"/>
      <c r="AV234" s="245"/>
      <c r="AW234" s="245"/>
      <c r="AX234" s="245"/>
      <c r="AY234" s="245"/>
      <c r="AZ234" s="245"/>
      <c r="BA234" s="245"/>
      <c r="BB234" s="245"/>
      <c r="BC234" s="245"/>
      <c r="BD234" s="245"/>
      <c r="BE234" s="245"/>
      <c r="BF234" s="245"/>
      <c r="BG234" s="245"/>
      <c r="BH234" s="245"/>
      <c r="BI234" s="245"/>
      <c r="BJ234" s="245"/>
      <c r="BK234" s="245"/>
      <c r="BL234" s="245"/>
      <c r="BM234" s="245"/>
      <c r="BN234" s="245"/>
      <c r="BO234" s="245"/>
      <c r="BP234" s="245"/>
      <c r="BQ234" s="245"/>
      <c r="BR234" s="245"/>
      <c r="BS234" s="245"/>
      <c r="BT234" s="245"/>
      <c r="BU234" s="245"/>
      <c r="BV234" s="245"/>
      <c r="BW234" s="245"/>
      <c r="BX234" s="245"/>
      <c r="BY234" s="245"/>
      <c r="BZ234" s="245"/>
      <c r="CA234" s="245"/>
      <c r="CB234" s="245"/>
      <c r="CC234" s="245"/>
      <c r="CD234" s="245"/>
      <c r="CE234" s="54"/>
      <c r="CF234" s="54"/>
      <c r="CG234" s="54"/>
      <c r="CH234" s="54"/>
      <c r="CI234" s="54"/>
      <c r="CJ234" s="54"/>
      <c r="CK234" s="54"/>
      <c r="CL234" s="54"/>
      <c r="CM234" s="54"/>
      <c r="CN234" s="54"/>
      <c r="CO234" s="54"/>
      <c r="CP234" s="54"/>
      <c r="CQ234" s="54"/>
    </row>
    <row r="235" spans="1:95" s="15" customFormat="1" ht="27.95" customHeight="1" x14ac:dyDescent="0.2">
      <c r="A235" s="585"/>
      <c r="B235" s="182"/>
      <c r="C235" s="189" t="s">
        <v>719</v>
      </c>
      <c r="D235" s="777"/>
      <c r="E235" s="778"/>
      <c r="F235" s="777"/>
      <c r="G235" s="778"/>
      <c r="H235" s="777"/>
      <c r="I235" s="778"/>
      <c r="J235" s="777"/>
      <c r="K235" s="778"/>
      <c r="L235" s="777"/>
      <c r="M235" s="778"/>
      <c r="N235" s="777"/>
      <c r="O235" s="778"/>
      <c r="P235" s="777"/>
      <c r="Q235" s="778"/>
      <c r="R235" s="777"/>
      <c r="S235" s="778"/>
      <c r="T235" s="777"/>
      <c r="U235" s="778"/>
      <c r="V235" s="777"/>
      <c r="W235" s="778"/>
      <c r="X235" s="817"/>
      <c r="Y235" s="842"/>
      <c r="Z235" s="843"/>
      <c r="AA235" s="228">
        <f>IF(OR(COUNTIF($D$233:$W$233,"s"),COUNTIF($X$233,"na")),1,COUNTIF(D235:W235, "a"))</f>
        <v>0</v>
      </c>
      <c r="AB235" s="501"/>
      <c r="AC235" s="584"/>
      <c r="AD235" s="259"/>
      <c r="AE235" s="584"/>
      <c r="AF235" s="584"/>
      <c r="AG235" s="584"/>
      <c r="AH235" s="584"/>
      <c r="AI235" s="584"/>
      <c r="AJ235" s="584"/>
      <c r="AK235" s="584"/>
      <c r="AL235" s="584"/>
      <c r="AM235" s="584"/>
      <c r="AN235" s="584"/>
      <c r="AO235" s="584"/>
      <c r="AP235" s="584"/>
      <c r="AQ235" s="584"/>
      <c r="AR235" s="584"/>
      <c r="AS235" s="245"/>
      <c r="AT235" s="245"/>
      <c r="AU235" s="245"/>
      <c r="AV235" s="245"/>
      <c r="AW235" s="245"/>
      <c r="AX235" s="245"/>
      <c r="AY235" s="245"/>
      <c r="AZ235" s="245"/>
      <c r="BA235" s="245"/>
      <c r="BB235" s="245"/>
      <c r="BC235" s="245"/>
      <c r="BD235" s="245"/>
      <c r="BE235" s="245"/>
      <c r="BF235" s="245"/>
      <c r="BG235" s="245"/>
      <c r="BH235" s="245"/>
      <c r="BI235" s="245"/>
      <c r="BJ235" s="245"/>
      <c r="BK235" s="245"/>
      <c r="BL235" s="245"/>
      <c r="BM235" s="245"/>
      <c r="BN235" s="245"/>
      <c r="BO235" s="245"/>
      <c r="BP235" s="245"/>
      <c r="BQ235" s="245"/>
      <c r="BR235" s="245"/>
      <c r="BS235" s="245"/>
      <c r="BT235" s="245"/>
      <c r="BU235" s="245"/>
      <c r="BV235" s="245"/>
      <c r="BW235" s="245"/>
      <c r="BX235" s="245"/>
      <c r="BY235" s="245"/>
      <c r="BZ235" s="245"/>
      <c r="CA235" s="245"/>
      <c r="CB235" s="245"/>
      <c r="CC235" s="245"/>
      <c r="CD235" s="245"/>
      <c r="CE235" s="54"/>
      <c r="CF235" s="54"/>
      <c r="CG235" s="54"/>
      <c r="CH235" s="54"/>
      <c r="CI235" s="54"/>
      <c r="CJ235" s="54"/>
      <c r="CK235" s="54"/>
      <c r="CL235" s="54"/>
      <c r="CM235" s="54"/>
      <c r="CN235" s="54"/>
      <c r="CO235" s="54"/>
      <c r="CP235" s="54"/>
      <c r="CQ235" s="54"/>
    </row>
    <row r="236" spans="1:95" s="15" customFormat="1" ht="27.95" customHeight="1" x14ac:dyDescent="0.2">
      <c r="A236" s="585"/>
      <c r="B236" s="607"/>
      <c r="C236" s="189" t="s">
        <v>720</v>
      </c>
      <c r="D236" s="732"/>
      <c r="E236" s="776"/>
      <c r="F236" s="732"/>
      <c r="G236" s="776"/>
      <c r="H236" s="732"/>
      <c r="I236" s="776"/>
      <c r="J236" s="732"/>
      <c r="K236" s="776"/>
      <c r="L236" s="732"/>
      <c r="M236" s="776"/>
      <c r="N236" s="732"/>
      <c r="O236" s="776"/>
      <c r="P236" s="732"/>
      <c r="Q236" s="776"/>
      <c r="R236" s="732"/>
      <c r="S236" s="776"/>
      <c r="T236" s="732"/>
      <c r="U236" s="776"/>
      <c r="V236" s="732"/>
      <c r="W236" s="776"/>
      <c r="X236" s="844"/>
      <c r="Y236" s="842"/>
      <c r="Z236" s="843"/>
      <c r="AA236" s="228">
        <f t="shared" ref="AA236:AA237" si="37">IF(OR(COUNTIF($D$233:$W$233,"s"),COUNTIF($X$233,"na")),1,COUNTIF(D236:W236, "a"))</f>
        <v>0</v>
      </c>
      <c r="AB236" s="501"/>
      <c r="AC236" s="584"/>
      <c r="AD236" s="259"/>
      <c r="AE236" s="584"/>
      <c r="AF236" s="584"/>
      <c r="AG236" s="584"/>
      <c r="AH236" s="584"/>
      <c r="AI236" s="584"/>
      <c r="AJ236" s="584"/>
      <c r="AK236" s="584"/>
      <c r="AL236" s="584"/>
      <c r="AM236" s="584"/>
      <c r="AN236" s="584"/>
      <c r="AO236" s="584"/>
      <c r="AP236" s="584"/>
      <c r="AQ236" s="584"/>
      <c r="AR236" s="584"/>
      <c r="AS236" s="245"/>
      <c r="AT236" s="245"/>
      <c r="AU236" s="245"/>
      <c r="AV236" s="245"/>
      <c r="AW236" s="245"/>
      <c r="AX236" s="245"/>
      <c r="AY236" s="245"/>
      <c r="AZ236" s="245"/>
      <c r="BA236" s="245"/>
      <c r="BB236" s="245"/>
      <c r="BC236" s="245"/>
      <c r="BD236" s="245"/>
      <c r="BE236" s="245"/>
      <c r="BF236" s="245"/>
      <c r="BG236" s="245"/>
      <c r="BH236" s="245"/>
      <c r="BI236" s="245"/>
      <c r="BJ236" s="245"/>
      <c r="BK236" s="245"/>
      <c r="BL236" s="245"/>
      <c r="BM236" s="245"/>
      <c r="BN236" s="245"/>
      <c r="BO236" s="245"/>
      <c r="BP236" s="245"/>
      <c r="BQ236" s="245"/>
      <c r="BR236" s="245"/>
      <c r="BS236" s="245"/>
      <c r="BT236" s="245"/>
      <c r="BU236" s="245"/>
      <c r="BV236" s="245"/>
      <c r="BW236" s="245"/>
      <c r="BX236" s="245"/>
      <c r="BY236" s="245"/>
      <c r="BZ236" s="245"/>
      <c r="CA236" s="245"/>
      <c r="CB236" s="245"/>
      <c r="CC236" s="245"/>
      <c r="CD236" s="245"/>
      <c r="CE236" s="54"/>
      <c r="CF236" s="54"/>
      <c r="CG236" s="54"/>
      <c r="CH236" s="54"/>
      <c r="CI236" s="54"/>
      <c r="CJ236" s="54"/>
      <c r="CK236" s="54"/>
      <c r="CL236" s="54"/>
      <c r="CM236" s="54"/>
      <c r="CN236" s="54"/>
      <c r="CO236" s="54"/>
      <c r="CP236" s="54"/>
      <c r="CQ236" s="54"/>
    </row>
    <row r="237" spans="1:95" s="15" customFormat="1" ht="27.95" customHeight="1" x14ac:dyDescent="0.2">
      <c r="A237" s="433"/>
      <c r="B237" s="187"/>
      <c r="C237" s="191" t="s">
        <v>721</v>
      </c>
      <c r="D237" s="735"/>
      <c r="E237" s="808"/>
      <c r="F237" s="735"/>
      <c r="G237" s="808"/>
      <c r="H237" s="735"/>
      <c r="I237" s="808"/>
      <c r="J237" s="735"/>
      <c r="K237" s="808"/>
      <c r="L237" s="735"/>
      <c r="M237" s="808"/>
      <c r="N237" s="735"/>
      <c r="O237" s="808"/>
      <c r="P237" s="735"/>
      <c r="Q237" s="808"/>
      <c r="R237" s="735"/>
      <c r="S237" s="808"/>
      <c r="T237" s="735"/>
      <c r="U237" s="808"/>
      <c r="V237" s="735"/>
      <c r="W237" s="808"/>
      <c r="X237" s="844"/>
      <c r="Y237" s="842"/>
      <c r="Z237" s="843"/>
      <c r="AA237" s="228">
        <f t="shared" si="37"/>
        <v>0</v>
      </c>
      <c r="AB237" s="501"/>
      <c r="AC237" s="584"/>
      <c r="AD237" s="259"/>
      <c r="AE237" s="584"/>
      <c r="AF237" s="584"/>
      <c r="AG237" s="584"/>
      <c r="AH237" s="584"/>
      <c r="AI237" s="584"/>
      <c r="AJ237" s="584"/>
      <c r="AK237" s="584"/>
      <c r="AL237" s="584"/>
      <c r="AM237" s="584"/>
      <c r="AN237" s="584"/>
      <c r="AO237" s="584"/>
      <c r="AP237" s="584"/>
      <c r="AQ237" s="584"/>
      <c r="AR237" s="584"/>
      <c r="AS237" s="245"/>
      <c r="AT237" s="245"/>
      <c r="AU237" s="245"/>
      <c r="AV237" s="245"/>
      <c r="AW237" s="245"/>
      <c r="AX237" s="245"/>
      <c r="AY237" s="245"/>
      <c r="AZ237" s="245"/>
      <c r="BA237" s="245"/>
      <c r="BB237" s="245"/>
      <c r="BC237" s="245"/>
      <c r="BD237" s="245"/>
      <c r="BE237" s="245"/>
      <c r="BF237" s="245"/>
      <c r="BG237" s="245"/>
      <c r="BH237" s="245"/>
      <c r="BI237" s="245"/>
      <c r="BJ237" s="245"/>
      <c r="BK237" s="245"/>
      <c r="BL237" s="245"/>
      <c r="BM237" s="245"/>
      <c r="BN237" s="245"/>
      <c r="BO237" s="245"/>
      <c r="BP237" s="245"/>
      <c r="BQ237" s="245"/>
      <c r="BR237" s="245"/>
      <c r="BS237" s="245"/>
      <c r="BT237" s="245"/>
      <c r="BU237" s="245"/>
      <c r="BV237" s="245"/>
      <c r="BW237" s="245"/>
      <c r="BX237" s="245"/>
      <c r="BY237" s="245"/>
      <c r="BZ237" s="245"/>
      <c r="CA237" s="245"/>
      <c r="CB237" s="245"/>
      <c r="CC237" s="245"/>
      <c r="CD237" s="245"/>
      <c r="CE237" s="54"/>
      <c r="CF237" s="54"/>
      <c r="CG237" s="54"/>
      <c r="CH237" s="54"/>
      <c r="CI237" s="54"/>
      <c r="CJ237" s="54"/>
      <c r="CK237" s="54"/>
      <c r="CL237" s="54"/>
      <c r="CM237" s="54"/>
      <c r="CN237" s="54"/>
      <c r="CO237" s="54"/>
      <c r="CP237" s="54"/>
      <c r="CQ237" s="54"/>
    </row>
    <row r="238" spans="1:95" s="15" customFormat="1" ht="30" customHeight="1" x14ac:dyDescent="0.2">
      <c r="A238" s="585"/>
      <c r="B238" s="24"/>
      <c r="C238" s="392" t="s">
        <v>722</v>
      </c>
      <c r="D238" s="797"/>
      <c r="E238" s="797"/>
      <c r="F238" s="797"/>
      <c r="G238" s="797"/>
      <c r="H238" s="797"/>
      <c r="I238" s="797"/>
      <c r="J238" s="797"/>
      <c r="K238" s="797"/>
      <c r="L238" s="797"/>
      <c r="M238" s="797"/>
      <c r="N238" s="797"/>
      <c r="O238" s="797"/>
      <c r="P238" s="797"/>
      <c r="Q238" s="797"/>
      <c r="R238" s="797"/>
      <c r="S238" s="797"/>
      <c r="T238" s="797"/>
      <c r="U238" s="797"/>
      <c r="V238" s="797"/>
      <c r="W238" s="797"/>
      <c r="X238" s="797"/>
      <c r="Y238" s="797"/>
      <c r="Z238" s="798"/>
      <c r="AA238" s="229"/>
      <c r="AB238" s="57"/>
      <c r="AC238" s="584"/>
      <c r="AD238" s="259"/>
      <c r="AE238" s="584"/>
      <c r="AF238" s="584"/>
      <c r="AG238" s="584"/>
      <c r="AH238" s="584"/>
      <c r="AI238" s="584"/>
      <c r="AJ238" s="584"/>
      <c r="AK238" s="584"/>
      <c r="AL238" s="584"/>
      <c r="AM238" s="584"/>
      <c r="AN238" s="584"/>
      <c r="AO238" s="584"/>
      <c r="AP238" s="584"/>
      <c r="AQ238" s="584"/>
      <c r="AR238" s="584"/>
      <c r="AS238" s="245"/>
      <c r="AT238" s="245"/>
      <c r="AU238" s="245"/>
      <c r="AV238" s="245"/>
      <c r="AW238" s="245"/>
      <c r="AX238" s="245"/>
      <c r="AY238" s="245"/>
      <c r="AZ238" s="245"/>
      <c r="BA238" s="245"/>
      <c r="BB238" s="245"/>
      <c r="BC238" s="245"/>
      <c r="BD238" s="245"/>
      <c r="BE238" s="245"/>
      <c r="BF238" s="245"/>
      <c r="BG238" s="245"/>
      <c r="BH238" s="245"/>
      <c r="BI238" s="245"/>
      <c r="BJ238" s="245"/>
      <c r="BK238" s="245"/>
      <c r="BL238" s="245"/>
      <c r="BM238" s="245"/>
      <c r="BN238" s="245"/>
      <c r="BO238" s="245"/>
      <c r="BP238" s="245"/>
      <c r="BQ238" s="245"/>
      <c r="BR238" s="245"/>
      <c r="BS238" s="245"/>
      <c r="BT238" s="245"/>
      <c r="BU238" s="245"/>
      <c r="BV238" s="245"/>
      <c r="BW238" s="245"/>
      <c r="BX238" s="245"/>
      <c r="BY238" s="245"/>
      <c r="BZ238" s="245"/>
      <c r="CA238" s="245"/>
      <c r="CB238" s="245"/>
      <c r="CC238" s="245"/>
      <c r="CD238" s="245"/>
      <c r="CE238" s="54"/>
      <c r="CF238" s="54"/>
      <c r="CG238" s="54"/>
      <c r="CH238" s="54"/>
      <c r="CI238" s="54"/>
      <c r="CJ238" s="54"/>
      <c r="CK238" s="54"/>
      <c r="CL238" s="54"/>
      <c r="CM238" s="54"/>
      <c r="CN238" s="54"/>
      <c r="CO238" s="54"/>
      <c r="CP238" s="54"/>
      <c r="CQ238" s="54"/>
    </row>
    <row r="239" spans="1:95" s="15" customFormat="1" ht="45" customHeight="1" x14ac:dyDescent="0.2">
      <c r="A239" s="445"/>
      <c r="B239" s="604" t="s">
        <v>723</v>
      </c>
      <c r="C239" s="600" t="s">
        <v>724</v>
      </c>
      <c r="D239" s="831"/>
      <c r="E239" s="832"/>
      <c r="F239" s="831"/>
      <c r="G239" s="832"/>
      <c r="H239" s="831"/>
      <c r="I239" s="832"/>
      <c r="J239" s="831"/>
      <c r="K239" s="832"/>
      <c r="L239" s="831"/>
      <c r="M239" s="832"/>
      <c r="N239" s="831"/>
      <c r="O239" s="832"/>
      <c r="P239" s="831"/>
      <c r="Q239" s="832"/>
      <c r="R239" s="831"/>
      <c r="S239" s="832"/>
      <c r="T239" s="831"/>
      <c r="U239" s="832"/>
      <c r="V239" s="831"/>
      <c r="W239" s="832"/>
      <c r="X239" s="605" t="str">
        <f>IF(X231="na","na","")</f>
        <v/>
      </c>
      <c r="Y239" s="293">
        <f>IF(OR(D239="s",F239="s",H239="s",J239="s",L239="s",N239="s",P239="s",R239="s",T239="s",V239="s"), 0, IF(OR(D239="a",F239="a",H239="a",J239="a",L239="a",N239="a",P239="a",R239="a",T239="a",V239="a"),Z239,0))</f>
        <v>0</v>
      </c>
      <c r="Z239" s="602">
        <f>IF(X233="na",0,10)</f>
        <v>10</v>
      </c>
      <c r="AA239" s="228">
        <f>COUNTIF(D239:W239,"a")+COUNTIF(D239:W239,"s")+COUNTIF(X239,"na")</f>
        <v>0</v>
      </c>
      <c r="AB239" s="501"/>
      <c r="AC239" s="584"/>
      <c r="AD239" s="259"/>
      <c r="AE239" s="584"/>
      <c r="AF239" s="584"/>
      <c r="AG239" s="584"/>
      <c r="AH239" s="584"/>
      <c r="AI239" s="584"/>
      <c r="AJ239" s="584"/>
      <c r="AK239" s="584"/>
      <c r="AL239" s="584"/>
      <c r="AM239" s="584"/>
      <c r="AN239" s="584"/>
      <c r="AO239" s="584"/>
      <c r="AP239" s="584"/>
      <c r="AQ239" s="584"/>
      <c r="AR239" s="584"/>
      <c r="AS239" s="245"/>
      <c r="AT239" s="245"/>
      <c r="AU239" s="245"/>
      <c r="AV239" s="245"/>
      <c r="AW239" s="245"/>
      <c r="AX239" s="245"/>
      <c r="AY239" s="245"/>
      <c r="AZ239" s="245"/>
      <c r="BA239" s="245"/>
      <c r="BB239" s="245"/>
      <c r="BC239" s="245"/>
      <c r="BD239" s="245"/>
      <c r="BE239" s="245"/>
      <c r="BF239" s="245"/>
      <c r="BG239" s="245"/>
      <c r="BH239" s="245"/>
      <c r="BI239" s="245"/>
      <c r="BJ239" s="245"/>
      <c r="BK239" s="245"/>
      <c r="BL239" s="245"/>
      <c r="BM239" s="245"/>
      <c r="BN239" s="245"/>
      <c r="BO239" s="245"/>
      <c r="BP239" s="245"/>
      <c r="BQ239" s="245"/>
      <c r="BR239" s="245"/>
      <c r="BS239" s="245"/>
      <c r="BT239" s="245"/>
      <c r="BU239" s="245"/>
      <c r="BV239" s="245"/>
      <c r="BW239" s="245"/>
      <c r="BX239" s="245"/>
      <c r="BY239" s="245"/>
      <c r="BZ239" s="245"/>
      <c r="CA239" s="245"/>
      <c r="CB239" s="245"/>
      <c r="CC239" s="245"/>
      <c r="CD239" s="245"/>
      <c r="CE239" s="54"/>
      <c r="CF239" s="54"/>
      <c r="CG239" s="54"/>
      <c r="CH239" s="54"/>
      <c r="CI239" s="54"/>
      <c r="CJ239" s="54"/>
      <c r="CK239" s="54"/>
      <c r="CL239" s="54"/>
      <c r="CM239" s="54"/>
      <c r="CN239" s="54"/>
      <c r="CO239" s="54"/>
      <c r="CP239" s="54"/>
      <c r="CQ239" s="54"/>
    </row>
    <row r="240" spans="1:95" s="15" customFormat="1" ht="30" customHeight="1" x14ac:dyDescent="0.2">
      <c r="A240" s="585"/>
      <c r="B240" s="24"/>
      <c r="C240" s="717" t="s">
        <v>725</v>
      </c>
      <c r="D240" s="796"/>
      <c r="E240" s="797"/>
      <c r="F240" s="797"/>
      <c r="G240" s="797"/>
      <c r="H240" s="797"/>
      <c r="I240" s="797"/>
      <c r="J240" s="797"/>
      <c r="K240" s="797"/>
      <c r="L240" s="797"/>
      <c r="M240" s="797"/>
      <c r="N240" s="797"/>
      <c r="O240" s="797"/>
      <c r="P240" s="797"/>
      <c r="Q240" s="797"/>
      <c r="R240" s="797"/>
      <c r="S240" s="797"/>
      <c r="T240" s="797"/>
      <c r="U240" s="797"/>
      <c r="V240" s="797"/>
      <c r="W240" s="797"/>
      <c r="X240" s="797"/>
      <c r="Y240" s="797"/>
      <c r="Z240" s="798"/>
      <c r="AA240" s="229"/>
      <c r="AB240" s="57"/>
      <c r="AC240" s="584"/>
      <c r="AD240" s="259"/>
      <c r="AE240" s="584"/>
      <c r="AF240" s="584"/>
      <c r="AG240" s="584"/>
      <c r="AH240" s="584"/>
      <c r="AI240" s="584"/>
      <c r="AJ240" s="584"/>
      <c r="AK240" s="584"/>
      <c r="AL240" s="584"/>
      <c r="AM240" s="584"/>
      <c r="AN240" s="584"/>
      <c r="AO240" s="584"/>
      <c r="AP240" s="584"/>
      <c r="AQ240" s="584"/>
      <c r="AR240" s="584"/>
      <c r="AS240" s="245"/>
      <c r="AT240" s="245"/>
      <c r="AU240" s="245"/>
      <c r="AV240" s="245"/>
      <c r="AW240" s="245"/>
      <c r="AX240" s="245"/>
      <c r="AY240" s="245"/>
      <c r="AZ240" s="245"/>
      <c r="BA240" s="245"/>
      <c r="BB240" s="245"/>
      <c r="BC240" s="245"/>
      <c r="BD240" s="245"/>
      <c r="BE240" s="245"/>
      <c r="BF240" s="245"/>
      <c r="BG240" s="245"/>
      <c r="BH240" s="245"/>
      <c r="BI240" s="245"/>
      <c r="BJ240" s="245"/>
      <c r="BK240" s="245"/>
      <c r="BL240" s="245"/>
      <c r="BM240" s="245"/>
      <c r="BN240" s="245"/>
      <c r="BO240" s="245"/>
      <c r="BP240" s="245"/>
      <c r="BQ240" s="245"/>
      <c r="BR240" s="245"/>
      <c r="BS240" s="245"/>
      <c r="BT240" s="245"/>
      <c r="BU240" s="245"/>
      <c r="BV240" s="245"/>
      <c r="BW240" s="245"/>
      <c r="BX240" s="245"/>
      <c r="BY240" s="245"/>
      <c r="BZ240" s="245"/>
      <c r="CA240" s="245"/>
      <c r="CB240" s="245"/>
      <c r="CC240" s="245"/>
      <c r="CD240" s="245"/>
      <c r="CE240" s="54"/>
      <c r="CF240" s="54"/>
      <c r="CG240" s="54"/>
      <c r="CH240" s="54"/>
      <c r="CI240" s="54"/>
      <c r="CJ240" s="54"/>
      <c r="CK240" s="54"/>
      <c r="CL240" s="54"/>
      <c r="CM240" s="54"/>
      <c r="CN240" s="54"/>
      <c r="CO240" s="54"/>
      <c r="CP240" s="54"/>
      <c r="CQ240" s="54"/>
    </row>
    <row r="241" spans="1:95" s="15" customFormat="1" ht="30" customHeight="1" x14ac:dyDescent="0.2">
      <c r="A241" s="585"/>
      <c r="B241" s="24"/>
      <c r="C241" s="392" t="s">
        <v>726</v>
      </c>
      <c r="D241" s="797"/>
      <c r="E241" s="797"/>
      <c r="F241" s="797"/>
      <c r="G241" s="797"/>
      <c r="H241" s="797"/>
      <c r="I241" s="797"/>
      <c r="J241" s="797"/>
      <c r="K241" s="797"/>
      <c r="L241" s="797"/>
      <c r="M241" s="797"/>
      <c r="N241" s="797"/>
      <c r="O241" s="797"/>
      <c r="P241" s="797"/>
      <c r="Q241" s="797"/>
      <c r="R241" s="797"/>
      <c r="S241" s="797"/>
      <c r="T241" s="797"/>
      <c r="U241" s="797"/>
      <c r="V241" s="797"/>
      <c r="W241" s="797"/>
      <c r="X241" s="797"/>
      <c r="Y241" s="797"/>
      <c r="Z241" s="798"/>
      <c r="AA241" s="229"/>
      <c r="AB241" s="57"/>
      <c r="AC241" s="584"/>
      <c r="AD241" s="259"/>
      <c r="AE241" s="584"/>
      <c r="AF241" s="584"/>
      <c r="AG241" s="584"/>
      <c r="AH241" s="584"/>
      <c r="AI241" s="584"/>
      <c r="AJ241" s="584"/>
      <c r="AK241" s="584"/>
      <c r="AL241" s="584"/>
      <c r="AM241" s="584"/>
      <c r="AN241" s="584"/>
      <c r="AO241" s="584"/>
      <c r="AP241" s="584"/>
      <c r="AQ241" s="584"/>
      <c r="AR241" s="584"/>
      <c r="AS241" s="245"/>
      <c r="AT241" s="245"/>
      <c r="AU241" s="245"/>
      <c r="AV241" s="245"/>
      <c r="AW241" s="245"/>
      <c r="AX241" s="245"/>
      <c r="AY241" s="245"/>
      <c r="AZ241" s="245"/>
      <c r="BA241" s="245"/>
      <c r="BB241" s="245"/>
      <c r="BC241" s="245"/>
      <c r="BD241" s="245"/>
      <c r="BE241" s="245"/>
      <c r="BF241" s="245"/>
      <c r="BG241" s="245"/>
      <c r="BH241" s="245"/>
      <c r="BI241" s="245"/>
      <c r="BJ241" s="245"/>
      <c r="BK241" s="245"/>
      <c r="BL241" s="245"/>
      <c r="BM241" s="245"/>
      <c r="BN241" s="245"/>
      <c r="BO241" s="245"/>
      <c r="BP241" s="245"/>
      <c r="BQ241" s="245"/>
      <c r="BR241" s="245"/>
      <c r="BS241" s="245"/>
      <c r="BT241" s="245"/>
      <c r="BU241" s="245"/>
      <c r="BV241" s="245"/>
      <c r="BW241" s="245"/>
      <c r="BX241" s="245"/>
      <c r="BY241" s="245"/>
      <c r="BZ241" s="245"/>
      <c r="CA241" s="245"/>
      <c r="CB241" s="245"/>
      <c r="CC241" s="245"/>
      <c r="CD241" s="245"/>
      <c r="CE241" s="54"/>
      <c r="CF241" s="54"/>
      <c r="CG241" s="54"/>
      <c r="CH241" s="54"/>
      <c r="CI241" s="54"/>
      <c r="CJ241" s="54"/>
      <c r="CK241" s="54"/>
      <c r="CL241" s="54"/>
      <c r="CM241" s="54"/>
      <c r="CN241" s="54"/>
      <c r="CO241" s="54"/>
      <c r="CP241" s="54"/>
      <c r="CQ241" s="54"/>
    </row>
    <row r="242" spans="1:95" s="15" customFormat="1" ht="88.5" customHeight="1" x14ac:dyDescent="0.2">
      <c r="A242" s="445"/>
      <c r="B242" s="266" t="s">
        <v>727</v>
      </c>
      <c r="C242" s="159" t="s">
        <v>728</v>
      </c>
      <c r="D242" s="777"/>
      <c r="E242" s="778"/>
      <c r="F242" s="777"/>
      <c r="G242" s="778"/>
      <c r="H242" s="777"/>
      <c r="I242" s="778"/>
      <c r="J242" s="777"/>
      <c r="K242" s="778"/>
      <c r="L242" s="777"/>
      <c r="M242" s="778"/>
      <c r="N242" s="777"/>
      <c r="O242" s="778"/>
      <c r="P242" s="777"/>
      <c r="Q242" s="778"/>
      <c r="R242" s="777"/>
      <c r="S242" s="778"/>
      <c r="T242" s="777"/>
      <c r="U242" s="778"/>
      <c r="V242" s="777"/>
      <c r="W242" s="778"/>
      <c r="X242" s="608"/>
      <c r="Y242" s="126">
        <f>IF(OR(D242="s",F242="s",H242="s",J242="s",L242="s",N242="s",P242="s",R242="s",T242="s",V242="s"), 0, IF(OR(D242="a",F242="a",H242="a",J242="a",L242="a",N242="a",P242="a",R242="a",T242="a",V242="a"),Z242,0))</f>
        <v>0</v>
      </c>
      <c r="Z242" s="420">
        <f>IF(X242="na",0,10)</f>
        <v>10</v>
      </c>
      <c r="AA242" s="228">
        <f>COUNTIF(D242:W242,"a")+COUNTIF(D242:W242,"s")+COUNTIF(X242,"na")</f>
        <v>0</v>
      </c>
      <c r="AB242" s="501"/>
      <c r="AC242" s="584"/>
      <c r="AD242" s="259" t="s">
        <v>34</v>
      </c>
      <c r="AE242" s="584"/>
      <c r="AF242" s="584"/>
      <c r="AG242" s="584"/>
      <c r="AH242" s="584"/>
      <c r="AI242" s="584"/>
      <c r="AJ242" s="584"/>
      <c r="AK242" s="584"/>
      <c r="AL242" s="584"/>
      <c r="AM242" s="584"/>
      <c r="AN242" s="584"/>
      <c r="AO242" s="584"/>
      <c r="AP242" s="584"/>
      <c r="AQ242" s="584"/>
      <c r="AR242" s="584"/>
      <c r="AS242" s="245"/>
      <c r="AT242" s="245"/>
      <c r="AU242" s="245"/>
      <c r="AV242" s="245"/>
      <c r="AW242" s="245"/>
      <c r="AX242" s="245"/>
      <c r="AY242" s="245"/>
      <c r="AZ242" s="245"/>
      <c r="BA242" s="245"/>
      <c r="BB242" s="245"/>
      <c r="BC242" s="245"/>
      <c r="BD242" s="245"/>
      <c r="BE242" s="245"/>
      <c r="BF242" s="245"/>
      <c r="BG242" s="245"/>
      <c r="BH242" s="245"/>
      <c r="BI242" s="245"/>
      <c r="BJ242" s="245"/>
      <c r="BK242" s="245"/>
      <c r="BL242" s="245"/>
      <c r="BM242" s="245"/>
      <c r="BN242" s="245"/>
      <c r="BO242" s="245"/>
      <c r="BP242" s="245"/>
      <c r="BQ242" s="245"/>
      <c r="BR242" s="245"/>
      <c r="BS242" s="245"/>
      <c r="BT242" s="245"/>
      <c r="BU242" s="245"/>
      <c r="BV242" s="245"/>
      <c r="BW242" s="245"/>
      <c r="BX242" s="245"/>
      <c r="BY242" s="245"/>
      <c r="BZ242" s="245"/>
      <c r="CA242" s="245"/>
      <c r="CB242" s="245"/>
      <c r="CC242" s="245"/>
      <c r="CD242" s="245"/>
      <c r="CE242" s="54"/>
      <c r="CF242" s="54"/>
      <c r="CG242" s="54"/>
      <c r="CH242" s="54"/>
      <c r="CI242" s="54"/>
      <c r="CJ242" s="54"/>
      <c r="CK242" s="54"/>
      <c r="CL242" s="54"/>
      <c r="CM242" s="54"/>
      <c r="CN242" s="54"/>
      <c r="CO242" s="54"/>
      <c r="CP242" s="54"/>
      <c r="CQ242" s="54"/>
    </row>
    <row r="243" spans="1:95" s="15" customFormat="1" ht="27.95" customHeight="1" x14ac:dyDescent="0.2">
      <c r="A243" s="445"/>
      <c r="B243" s="267" t="s">
        <v>729</v>
      </c>
      <c r="C243" s="159" t="s">
        <v>730</v>
      </c>
      <c r="D243" s="732"/>
      <c r="E243" s="776"/>
      <c r="F243" s="732"/>
      <c r="G243" s="776"/>
      <c r="H243" s="732"/>
      <c r="I243" s="776"/>
      <c r="J243" s="732"/>
      <c r="K243" s="776"/>
      <c r="L243" s="732"/>
      <c r="M243" s="776"/>
      <c r="N243" s="732"/>
      <c r="O243" s="776"/>
      <c r="P243" s="732"/>
      <c r="Q243" s="776"/>
      <c r="R243" s="732"/>
      <c r="S243" s="776"/>
      <c r="T243" s="732"/>
      <c r="U243" s="776"/>
      <c r="V243" s="732"/>
      <c r="W243" s="776"/>
      <c r="X243" s="609" t="str">
        <f>IF(X242="na", "na"," ")</f>
        <v xml:space="preserve"> </v>
      </c>
      <c r="Y243" s="127">
        <f>IF(OR(D243="s",F243="s",H243="s",J243="s",L243="s",N243="s",P243="s",R243="s",T243="s",V243="s"), 0, IF(OR(D243="a",F243="a",H243="a",J243="a",L243="a",N243="a",P243="a",R243="a",T243="a",V243="a"),Z243,0))</f>
        <v>0</v>
      </c>
      <c r="Z243" s="420">
        <f>IF(X243="na",0,5)</f>
        <v>5</v>
      </c>
      <c r="AA243" s="228">
        <f>COUNTIF(D243:W243,"a")+COUNTIF(D243:W243,"s")+COUNTIF(X243,"na")</f>
        <v>0</v>
      </c>
      <c r="AB243" s="501"/>
      <c r="AC243" s="584"/>
      <c r="AD243" s="259" t="s">
        <v>34</v>
      </c>
      <c r="AE243" s="584"/>
      <c r="AF243" s="584"/>
      <c r="AG243" s="584"/>
      <c r="AH243" s="584"/>
      <c r="AI243" s="584"/>
      <c r="AJ243" s="584"/>
      <c r="AK243" s="584"/>
      <c r="AL243" s="584"/>
      <c r="AM243" s="584"/>
      <c r="AN243" s="584"/>
      <c r="AO243" s="584"/>
      <c r="AP243" s="584"/>
      <c r="AQ243" s="584"/>
      <c r="AR243" s="584"/>
      <c r="AS243" s="245"/>
      <c r="AT243" s="245"/>
      <c r="AU243" s="245"/>
      <c r="AV243" s="245"/>
      <c r="AW243" s="245"/>
      <c r="AX243" s="245"/>
      <c r="AY243" s="245"/>
      <c r="AZ243" s="245"/>
      <c r="BA243" s="245"/>
      <c r="BB243" s="245"/>
      <c r="BC243" s="245"/>
      <c r="BD243" s="245"/>
      <c r="BE243" s="245"/>
      <c r="BF243" s="245"/>
      <c r="BG243" s="245"/>
      <c r="BH243" s="245"/>
      <c r="BI243" s="245"/>
      <c r="BJ243" s="245"/>
      <c r="BK243" s="245"/>
      <c r="BL243" s="245"/>
      <c r="BM243" s="245"/>
      <c r="BN243" s="245"/>
      <c r="BO243" s="245"/>
      <c r="BP243" s="245"/>
      <c r="BQ243" s="245"/>
      <c r="BR243" s="245"/>
      <c r="BS243" s="245"/>
      <c r="BT243" s="245"/>
      <c r="BU243" s="245"/>
      <c r="BV243" s="245"/>
      <c r="BW243" s="245"/>
      <c r="BX243" s="245"/>
      <c r="BY243" s="245"/>
      <c r="BZ243" s="245"/>
      <c r="CA243" s="245"/>
      <c r="CB243" s="245"/>
      <c r="CC243" s="245"/>
      <c r="CD243" s="245"/>
      <c r="CE243" s="54"/>
      <c r="CF243" s="54"/>
      <c r="CG243" s="54"/>
      <c r="CH243" s="54"/>
      <c r="CI243" s="54"/>
      <c r="CJ243" s="54"/>
      <c r="CK243" s="54"/>
      <c r="CL243" s="54"/>
      <c r="CM243" s="54"/>
      <c r="CN243" s="54"/>
      <c r="CO243" s="54"/>
      <c r="CP243" s="54"/>
      <c r="CQ243" s="54"/>
    </row>
    <row r="244" spans="1:95" s="15" customFormat="1" ht="88.5" customHeight="1" x14ac:dyDescent="0.2">
      <c r="A244" s="445"/>
      <c r="B244" s="278" t="s">
        <v>731</v>
      </c>
      <c r="C244" s="600" t="s">
        <v>732</v>
      </c>
      <c r="D244" s="735"/>
      <c r="E244" s="808"/>
      <c r="F244" s="735"/>
      <c r="G244" s="808"/>
      <c r="H244" s="735"/>
      <c r="I244" s="808"/>
      <c r="J244" s="735"/>
      <c r="K244" s="808"/>
      <c r="L244" s="735"/>
      <c r="M244" s="808"/>
      <c r="N244" s="735"/>
      <c r="O244" s="808"/>
      <c r="P244" s="735"/>
      <c r="Q244" s="808"/>
      <c r="R244" s="735"/>
      <c r="S244" s="808"/>
      <c r="T244" s="735"/>
      <c r="U244" s="808"/>
      <c r="V244" s="735"/>
      <c r="W244" s="808"/>
      <c r="X244" s="605" t="str">
        <f>IF(X242="na", "na"," ")</f>
        <v xml:space="preserve"> </v>
      </c>
      <c r="Y244" s="301">
        <f>IF(OR(D244="s",F244="s",H244="s",J244="s",L244="s",N244="s",P244="s",R244="s",T244="s",V244="s"), 0, IF(OR(D244="a",F244="a",H244="a",J244="a",L244="a",N244="a",P244="a",R244="a",T244="a",V244="a"),Z244,0))</f>
        <v>0</v>
      </c>
      <c r="Z244" s="602">
        <f>IF(X244="na",0,5)</f>
        <v>5</v>
      </c>
      <c r="AA244" s="228">
        <f>COUNTIF(D244:W244,"a")+COUNTIF(D244:W244,"s")+COUNTIF(X244,"na")</f>
        <v>0</v>
      </c>
      <c r="AB244" s="501"/>
      <c r="AC244" s="584"/>
      <c r="AD244" s="259" t="s">
        <v>34</v>
      </c>
      <c r="AE244" s="584"/>
      <c r="AF244" s="584"/>
      <c r="AG244" s="584"/>
      <c r="AH244" s="584"/>
      <c r="AI244" s="584"/>
      <c r="AJ244" s="584"/>
      <c r="AK244" s="584"/>
      <c r="AL244" s="584"/>
      <c r="AM244" s="584"/>
      <c r="AN244" s="584"/>
      <c r="AO244" s="584"/>
      <c r="AP244" s="584"/>
      <c r="AQ244" s="584"/>
      <c r="AR244" s="584"/>
      <c r="AS244" s="245"/>
      <c r="AT244" s="245"/>
      <c r="AU244" s="245"/>
      <c r="AV244" s="245"/>
      <c r="AW244" s="245"/>
      <c r="AX244" s="245"/>
      <c r="AY244" s="245"/>
      <c r="AZ244" s="245"/>
      <c r="BA244" s="245"/>
      <c r="BB244" s="245"/>
      <c r="BC244" s="245"/>
      <c r="BD244" s="245"/>
      <c r="BE244" s="245"/>
      <c r="BF244" s="245"/>
      <c r="BG244" s="245"/>
      <c r="BH244" s="245"/>
      <c r="BI244" s="245"/>
      <c r="BJ244" s="245"/>
      <c r="BK244" s="245"/>
      <c r="BL244" s="245"/>
      <c r="BM244" s="245"/>
      <c r="BN244" s="245"/>
      <c r="BO244" s="245"/>
      <c r="BP244" s="245"/>
      <c r="BQ244" s="245"/>
      <c r="BR244" s="245"/>
      <c r="BS244" s="245"/>
      <c r="BT244" s="245"/>
      <c r="BU244" s="245"/>
      <c r="BV244" s="245"/>
      <c r="BW244" s="245"/>
      <c r="BX244" s="245"/>
      <c r="BY244" s="245"/>
      <c r="BZ244" s="245"/>
      <c r="CA244" s="245"/>
      <c r="CB244" s="245"/>
      <c r="CC244" s="245"/>
      <c r="CD244" s="245"/>
      <c r="CE244" s="54"/>
      <c r="CF244" s="54"/>
      <c r="CG244" s="54"/>
      <c r="CH244" s="54"/>
      <c r="CI244" s="54"/>
      <c r="CJ244" s="54"/>
      <c r="CK244" s="54"/>
      <c r="CL244" s="54"/>
      <c r="CM244" s="54"/>
      <c r="CN244" s="54"/>
      <c r="CO244" s="54"/>
      <c r="CP244" s="54"/>
      <c r="CQ244" s="54"/>
    </row>
    <row r="245" spans="1:95" s="15" customFormat="1" ht="30" customHeight="1" x14ac:dyDescent="0.2">
      <c r="A245" s="585"/>
      <c r="B245" s="24"/>
      <c r="C245" s="392" t="s">
        <v>733</v>
      </c>
      <c r="D245" s="797"/>
      <c r="E245" s="797"/>
      <c r="F245" s="797"/>
      <c r="G245" s="797"/>
      <c r="H245" s="797"/>
      <c r="I245" s="797"/>
      <c r="J245" s="797"/>
      <c r="K245" s="797"/>
      <c r="L245" s="797"/>
      <c r="M245" s="797"/>
      <c r="N245" s="797"/>
      <c r="O245" s="797"/>
      <c r="P245" s="797"/>
      <c r="Q245" s="797"/>
      <c r="R245" s="797"/>
      <c r="S245" s="797"/>
      <c r="T245" s="797"/>
      <c r="U245" s="797"/>
      <c r="V245" s="797"/>
      <c r="W245" s="797"/>
      <c r="X245" s="797"/>
      <c r="Y245" s="797"/>
      <c r="Z245" s="798"/>
      <c r="AA245" s="229"/>
      <c r="AB245" s="57"/>
      <c r="AC245" s="584"/>
      <c r="AD245" s="259"/>
      <c r="AE245" s="584"/>
      <c r="AF245" s="584"/>
      <c r="AG245" s="584"/>
      <c r="AH245" s="584"/>
      <c r="AI245" s="584"/>
      <c r="AJ245" s="584"/>
      <c r="AK245" s="584"/>
      <c r="AL245" s="584"/>
      <c r="AM245" s="584"/>
      <c r="AN245" s="584"/>
      <c r="AO245" s="584"/>
      <c r="AP245" s="584"/>
      <c r="AQ245" s="584"/>
      <c r="AR245" s="584"/>
      <c r="AS245" s="245"/>
      <c r="AT245" s="245"/>
      <c r="AU245" s="245"/>
      <c r="AV245" s="245"/>
      <c r="AW245" s="245"/>
      <c r="AX245" s="245"/>
      <c r="AY245" s="245"/>
      <c r="AZ245" s="245"/>
      <c r="BA245" s="245"/>
      <c r="BB245" s="245"/>
      <c r="BC245" s="245"/>
      <c r="BD245" s="245"/>
      <c r="BE245" s="245"/>
      <c r="BF245" s="245"/>
      <c r="BG245" s="245"/>
      <c r="BH245" s="245"/>
      <c r="BI245" s="245"/>
      <c r="BJ245" s="245"/>
      <c r="BK245" s="245"/>
      <c r="BL245" s="245"/>
      <c r="BM245" s="245"/>
      <c r="BN245" s="245"/>
      <c r="BO245" s="245"/>
      <c r="BP245" s="245"/>
      <c r="BQ245" s="245"/>
      <c r="BR245" s="245"/>
      <c r="BS245" s="245"/>
      <c r="BT245" s="245"/>
      <c r="BU245" s="245"/>
      <c r="BV245" s="245"/>
      <c r="BW245" s="245"/>
      <c r="BX245" s="245"/>
      <c r="BY245" s="245"/>
      <c r="BZ245" s="245"/>
      <c r="CA245" s="245"/>
      <c r="CB245" s="245"/>
      <c r="CC245" s="245"/>
      <c r="CD245" s="245"/>
      <c r="CE245" s="54"/>
      <c r="CF245" s="54"/>
      <c r="CG245" s="54"/>
      <c r="CH245" s="54"/>
      <c r="CI245" s="54"/>
      <c r="CJ245" s="54"/>
      <c r="CK245" s="54"/>
      <c r="CL245" s="54"/>
      <c r="CM245" s="54"/>
      <c r="CN245" s="54"/>
      <c r="CO245" s="54"/>
      <c r="CP245" s="54"/>
      <c r="CQ245" s="54"/>
    </row>
    <row r="246" spans="1:95" s="15" customFormat="1" ht="67.7" customHeight="1" x14ac:dyDescent="0.2">
      <c r="A246" s="445"/>
      <c r="B246" s="266" t="s">
        <v>734</v>
      </c>
      <c r="C246" s="159" t="s">
        <v>735</v>
      </c>
      <c r="D246" s="777"/>
      <c r="E246" s="778"/>
      <c r="F246" s="777"/>
      <c r="G246" s="778"/>
      <c r="H246" s="777"/>
      <c r="I246" s="778"/>
      <c r="J246" s="777"/>
      <c r="K246" s="778"/>
      <c r="L246" s="777"/>
      <c r="M246" s="778"/>
      <c r="N246" s="777"/>
      <c r="O246" s="778"/>
      <c r="P246" s="777"/>
      <c r="Q246" s="778"/>
      <c r="R246" s="777"/>
      <c r="S246" s="778"/>
      <c r="T246" s="777"/>
      <c r="U246" s="778"/>
      <c r="V246" s="777"/>
      <c r="W246" s="778"/>
      <c r="X246" s="608"/>
      <c r="Y246" s="126">
        <f>IF(OR(D246="s",F246="s",H246="s",J246="s",L246="s",N246="s",P246="s",R246="s",T246="s",V246="s"), 0, IF(OR(D246="a",F246="a",H246="a",J246="a",L246="a",N246="a",P246="a",R246="a",T246="a",V246="a"),Z246,0))</f>
        <v>0</v>
      </c>
      <c r="Z246" s="420">
        <f>IF(X246="na",0,10)</f>
        <v>10</v>
      </c>
      <c r="AA246" s="228">
        <f>COUNTIF(D246:W246,"a")+COUNTIF(D246:W246,"s")+COUNTIF(X246,"na")</f>
        <v>0</v>
      </c>
      <c r="AB246" s="501"/>
      <c r="AC246" s="584"/>
      <c r="AD246" s="259" t="s">
        <v>34</v>
      </c>
      <c r="AE246" s="584"/>
      <c r="AF246" s="584"/>
      <c r="AG246" s="584"/>
      <c r="AH246" s="584"/>
      <c r="AI246" s="584"/>
      <c r="AJ246" s="584"/>
      <c r="AK246" s="584"/>
      <c r="AL246" s="584"/>
      <c r="AM246" s="584"/>
      <c r="AN246" s="584"/>
      <c r="AO246" s="584"/>
      <c r="AP246" s="584"/>
      <c r="AQ246" s="584"/>
      <c r="AR246" s="584"/>
      <c r="AS246" s="245"/>
      <c r="AT246" s="245"/>
      <c r="AU246" s="245"/>
      <c r="AV246" s="245"/>
      <c r="AW246" s="245"/>
      <c r="AX246" s="245"/>
      <c r="AY246" s="245"/>
      <c r="AZ246" s="245"/>
      <c r="BA246" s="245"/>
      <c r="BB246" s="245"/>
      <c r="BC246" s="245"/>
      <c r="BD246" s="245"/>
      <c r="BE246" s="245"/>
      <c r="BF246" s="245"/>
      <c r="BG246" s="245"/>
      <c r="BH246" s="245"/>
      <c r="BI246" s="245"/>
      <c r="BJ246" s="245"/>
      <c r="BK246" s="245"/>
      <c r="BL246" s="245"/>
      <c r="BM246" s="245"/>
      <c r="BN246" s="245"/>
      <c r="BO246" s="245"/>
      <c r="BP246" s="245"/>
      <c r="BQ246" s="245"/>
      <c r="BR246" s="245"/>
      <c r="BS246" s="245"/>
      <c r="BT246" s="245"/>
      <c r="BU246" s="245"/>
      <c r="BV246" s="245"/>
      <c r="BW246" s="245"/>
      <c r="BX246" s="245"/>
      <c r="BY246" s="245"/>
      <c r="BZ246" s="245"/>
      <c r="CA246" s="245"/>
      <c r="CB246" s="245"/>
      <c r="CC246" s="245"/>
      <c r="CD246" s="245"/>
      <c r="CE246" s="54"/>
      <c r="CF246" s="54"/>
      <c r="CG246" s="54"/>
      <c r="CH246" s="54"/>
      <c r="CI246" s="54"/>
      <c r="CJ246" s="54"/>
      <c r="CK246" s="54"/>
      <c r="CL246" s="54"/>
      <c r="CM246" s="54"/>
      <c r="CN246" s="54"/>
      <c r="CO246" s="54"/>
      <c r="CP246" s="54"/>
      <c r="CQ246" s="54"/>
    </row>
    <row r="247" spans="1:95" s="15" customFormat="1" ht="150" customHeight="1" x14ac:dyDescent="0.2">
      <c r="A247" s="445"/>
      <c r="B247" s="267" t="s">
        <v>736</v>
      </c>
      <c r="C247" s="159" t="s">
        <v>737</v>
      </c>
      <c r="D247" s="732"/>
      <c r="E247" s="776"/>
      <c r="F247" s="732"/>
      <c r="G247" s="776"/>
      <c r="H247" s="732"/>
      <c r="I247" s="776"/>
      <c r="J247" s="732"/>
      <c r="K247" s="776"/>
      <c r="L247" s="732"/>
      <c r="M247" s="776"/>
      <c r="N247" s="732"/>
      <c r="O247" s="776"/>
      <c r="P247" s="732"/>
      <c r="Q247" s="776"/>
      <c r="R247" s="732"/>
      <c r="S247" s="776"/>
      <c r="T247" s="732"/>
      <c r="U247" s="776"/>
      <c r="V247" s="732"/>
      <c r="W247" s="776"/>
      <c r="X247" s="609" t="str">
        <f>IF(X246="na", "na"," ")</f>
        <v xml:space="preserve"> </v>
      </c>
      <c r="Y247" s="127">
        <f>IF(OR(D247="s",F247="s",H247="s",J247="s",L247="s",N247="s",P247="s",R247="s",T247="s",V247="s"), 0, IF(OR(D247="a",F247="a",H247="a",J247="a",L247="a",N247="a",P247="a",R247="a",T247="a",V247="a"),Z247,0))</f>
        <v>0</v>
      </c>
      <c r="Z247" s="420">
        <f>IF(X247="na",0,10)</f>
        <v>10</v>
      </c>
      <c r="AA247" s="228">
        <f>COUNTIF(D247:W247,"a")+COUNTIF(D247:W247,"s")+COUNTIF(X247,"na")</f>
        <v>0</v>
      </c>
      <c r="AB247" s="501"/>
      <c r="AC247" s="584"/>
      <c r="AD247" s="259"/>
      <c r="AE247" s="584"/>
      <c r="AF247" s="584"/>
      <c r="AG247" s="584"/>
      <c r="AH247" s="584"/>
      <c r="AI247" s="584"/>
      <c r="AJ247" s="584"/>
      <c r="AK247" s="584"/>
      <c r="AL247" s="584"/>
      <c r="AM247" s="584"/>
      <c r="AN247" s="584"/>
      <c r="AO247" s="584"/>
      <c r="AP247" s="584"/>
      <c r="AQ247" s="584"/>
      <c r="AR247" s="584"/>
      <c r="AS247" s="245"/>
      <c r="AT247" s="245"/>
      <c r="AU247" s="245"/>
      <c r="AV247" s="245"/>
      <c r="AW247" s="245"/>
      <c r="AX247" s="245"/>
      <c r="AY247" s="245"/>
      <c r="AZ247" s="245"/>
      <c r="BA247" s="245"/>
      <c r="BB247" s="245"/>
      <c r="BC247" s="245"/>
      <c r="BD247" s="245"/>
      <c r="BE247" s="245"/>
      <c r="BF247" s="245"/>
      <c r="BG247" s="245"/>
      <c r="BH247" s="245"/>
      <c r="BI247" s="245"/>
      <c r="BJ247" s="245"/>
      <c r="BK247" s="245"/>
      <c r="BL247" s="245"/>
      <c r="BM247" s="245"/>
      <c r="BN247" s="245"/>
      <c r="BO247" s="245"/>
      <c r="BP247" s="245"/>
      <c r="BQ247" s="245"/>
      <c r="BR247" s="245"/>
      <c r="BS247" s="245"/>
      <c r="BT247" s="245"/>
      <c r="BU247" s="245"/>
      <c r="BV247" s="245"/>
      <c r="BW247" s="245"/>
      <c r="BX247" s="245"/>
      <c r="BY247" s="245"/>
      <c r="BZ247" s="245"/>
      <c r="CA247" s="245"/>
      <c r="CB247" s="245"/>
      <c r="CC247" s="245"/>
      <c r="CD247" s="245"/>
      <c r="CE247" s="54"/>
      <c r="CF247" s="54"/>
      <c r="CG247" s="54"/>
      <c r="CH247" s="54"/>
      <c r="CI247" s="54"/>
      <c r="CJ247" s="54"/>
      <c r="CK247" s="54"/>
      <c r="CL247" s="54"/>
      <c r="CM247" s="54"/>
      <c r="CN247" s="54"/>
      <c r="CO247" s="54"/>
      <c r="CP247" s="54"/>
      <c r="CQ247" s="54"/>
    </row>
    <row r="248" spans="1:95" s="15" customFormat="1" ht="88.5" customHeight="1" thickBot="1" x14ac:dyDescent="0.25">
      <c r="A248" s="445"/>
      <c r="B248" s="267" t="s">
        <v>738</v>
      </c>
      <c r="C248" s="159" t="s">
        <v>739</v>
      </c>
      <c r="D248" s="732"/>
      <c r="E248" s="776"/>
      <c r="F248" s="732"/>
      <c r="G248" s="776"/>
      <c r="H248" s="732"/>
      <c r="I248" s="776"/>
      <c r="J248" s="732"/>
      <c r="K248" s="776"/>
      <c r="L248" s="732"/>
      <c r="M248" s="776"/>
      <c r="N248" s="732"/>
      <c r="O248" s="776"/>
      <c r="P248" s="732"/>
      <c r="Q248" s="776"/>
      <c r="R248" s="732"/>
      <c r="S248" s="776"/>
      <c r="T248" s="732"/>
      <c r="U248" s="776"/>
      <c r="V248" s="732"/>
      <c r="W248" s="776"/>
      <c r="X248" s="609" t="str">
        <f>IF(X246="na", "na"," ")</f>
        <v xml:space="preserve"> </v>
      </c>
      <c r="Y248" s="127">
        <f>IF(OR(D248="s",F248="s",H248="s",J248="s",L248="s",N248="s",P248="s",R248="s",T248="s",V248="s"), 0, IF(OR(D248="a",F248="a",H248="a",J248="a",L248="a",N248="a",P248="a",R248="a",T248="a",V248="a"),Z248,0))</f>
        <v>0</v>
      </c>
      <c r="Z248" s="420">
        <f>IF(X248="na",0,5)</f>
        <v>5</v>
      </c>
      <c r="AA248" s="228">
        <f>COUNTIF(D248:W248,"a")+COUNTIF(D248:W248,"s")+COUNTIF(X248,"na")</f>
        <v>0</v>
      </c>
      <c r="AB248" s="501"/>
      <c r="AC248" s="584"/>
      <c r="AD248" s="259" t="s">
        <v>34</v>
      </c>
      <c r="AE248" s="584"/>
      <c r="AF248" s="584"/>
      <c r="AG248" s="584"/>
      <c r="AH248" s="584"/>
      <c r="AI248" s="584"/>
      <c r="AJ248" s="584"/>
      <c r="AK248" s="584"/>
      <c r="AL248" s="584"/>
      <c r="AM248" s="584"/>
      <c r="AN248" s="584"/>
      <c r="AO248" s="584"/>
      <c r="AP248" s="584"/>
      <c r="AQ248" s="584"/>
      <c r="AR248" s="584"/>
      <c r="AS248" s="245"/>
      <c r="AT248" s="245"/>
      <c r="AU248" s="245"/>
      <c r="AV248" s="245"/>
      <c r="AW248" s="245"/>
      <c r="AX248" s="245"/>
      <c r="AY248" s="245"/>
      <c r="AZ248" s="245"/>
      <c r="BA248" s="245"/>
      <c r="BB248" s="245"/>
      <c r="BC248" s="245"/>
      <c r="BD248" s="245"/>
      <c r="BE248" s="245"/>
      <c r="BF248" s="245"/>
      <c r="BG248" s="245"/>
      <c r="BH248" s="245"/>
      <c r="BI248" s="245"/>
      <c r="BJ248" s="245"/>
      <c r="BK248" s="245"/>
      <c r="BL248" s="245"/>
      <c r="BM248" s="245"/>
      <c r="BN248" s="245"/>
      <c r="BO248" s="245"/>
      <c r="BP248" s="245"/>
      <c r="BQ248" s="245"/>
      <c r="BR248" s="245"/>
      <c r="BS248" s="245"/>
      <c r="BT248" s="245"/>
      <c r="BU248" s="245"/>
      <c r="BV248" s="245"/>
      <c r="BW248" s="245"/>
      <c r="BX248" s="245"/>
      <c r="BY248" s="245"/>
      <c r="BZ248" s="245"/>
      <c r="CA248" s="245"/>
      <c r="CB248" s="245"/>
      <c r="CC248" s="245"/>
      <c r="CD248" s="245"/>
      <c r="CE248" s="54"/>
      <c r="CF248" s="54"/>
      <c r="CG248" s="54"/>
      <c r="CH248" s="54"/>
      <c r="CI248" s="54"/>
      <c r="CJ248" s="54"/>
      <c r="CK248" s="54"/>
      <c r="CL248" s="54"/>
      <c r="CM248" s="54"/>
      <c r="CN248" s="54"/>
      <c r="CO248" s="54"/>
      <c r="CP248" s="54"/>
      <c r="CQ248" s="54"/>
    </row>
    <row r="249" spans="1:95" s="15" customFormat="1" ht="21" customHeight="1" thickTop="1" thickBot="1" x14ac:dyDescent="0.25">
      <c r="A249" s="585"/>
      <c r="B249" s="71"/>
      <c r="C249" s="160"/>
      <c r="D249" s="768" t="s">
        <v>147</v>
      </c>
      <c r="E249" s="769"/>
      <c r="F249" s="769"/>
      <c r="G249" s="769"/>
      <c r="H249" s="769"/>
      <c r="I249" s="769"/>
      <c r="J249" s="769"/>
      <c r="K249" s="769"/>
      <c r="L249" s="769"/>
      <c r="M249" s="769"/>
      <c r="N249" s="769"/>
      <c r="O249" s="769"/>
      <c r="P249" s="769"/>
      <c r="Q249" s="769"/>
      <c r="R249" s="769"/>
      <c r="S249" s="769"/>
      <c r="T249" s="769"/>
      <c r="U249" s="769"/>
      <c r="V249" s="769"/>
      <c r="W249" s="769"/>
      <c r="X249" s="800"/>
      <c r="Y249" s="576">
        <f>SUM(Y231:Y248)</f>
        <v>0</v>
      </c>
      <c r="Z249" s="423">
        <f>SUM(Z231:Z233)+Z239+SUM(Z242:Z248)</f>
        <v>95</v>
      </c>
      <c r="AA249" s="229"/>
      <c r="AB249" s="57"/>
      <c r="AC249" s="584"/>
      <c r="AD249" s="259"/>
      <c r="AE249" s="584"/>
      <c r="AF249" s="584"/>
      <c r="AG249" s="584"/>
      <c r="AH249" s="584"/>
      <c r="AI249" s="584"/>
      <c r="AJ249" s="584"/>
      <c r="AK249" s="584"/>
      <c r="AL249" s="584"/>
      <c r="AM249" s="584"/>
      <c r="AN249" s="584"/>
      <c r="AO249" s="584"/>
      <c r="AP249" s="584"/>
      <c r="AQ249" s="584"/>
      <c r="AR249" s="584"/>
      <c r="AS249" s="245"/>
      <c r="AT249" s="245"/>
      <c r="AU249" s="245"/>
      <c r="AV249" s="245"/>
      <c r="AW249" s="245"/>
      <c r="AX249" s="245"/>
      <c r="AY249" s="245"/>
      <c r="AZ249" s="245"/>
      <c r="BA249" s="245"/>
      <c r="BB249" s="245"/>
      <c r="BC249" s="245"/>
      <c r="BD249" s="245"/>
      <c r="BE249" s="245"/>
      <c r="BF249" s="245"/>
      <c r="BG249" s="245"/>
      <c r="BH249" s="245"/>
      <c r="BI249" s="245"/>
      <c r="BJ249" s="245"/>
      <c r="BK249" s="245"/>
      <c r="BL249" s="245"/>
      <c r="BM249" s="245"/>
      <c r="BN249" s="245"/>
      <c r="BO249" s="245"/>
      <c r="BP249" s="245"/>
      <c r="BQ249" s="245"/>
      <c r="BR249" s="245"/>
      <c r="BS249" s="245"/>
      <c r="BT249" s="245"/>
      <c r="BU249" s="245"/>
      <c r="BV249" s="245"/>
      <c r="BW249" s="245"/>
      <c r="BX249" s="245"/>
      <c r="BY249" s="245"/>
      <c r="BZ249" s="245"/>
      <c r="CA249" s="245"/>
      <c r="CB249" s="245"/>
      <c r="CC249" s="245"/>
      <c r="CD249" s="245"/>
      <c r="CE249" s="54"/>
      <c r="CF249" s="54"/>
      <c r="CG249" s="54"/>
      <c r="CH249" s="54"/>
      <c r="CI249" s="54"/>
      <c r="CJ249" s="54"/>
      <c r="CK249" s="54"/>
      <c r="CL249" s="54"/>
      <c r="CM249" s="54"/>
      <c r="CN249" s="54"/>
      <c r="CO249" s="54"/>
      <c r="CP249" s="54"/>
      <c r="CQ249" s="54"/>
    </row>
    <row r="250" spans="1:95" s="15" customFormat="1" ht="21" customHeight="1" thickBot="1" x14ac:dyDescent="0.25">
      <c r="A250" s="414"/>
      <c r="B250" s="185"/>
      <c r="C250" s="381"/>
      <c r="D250" s="771"/>
      <c r="E250" s="772"/>
      <c r="F250" s="991">
        <f>IF(AND(X242="na",X246="na"),0,IF(X242="na",15,IF(X246="na",20,35)))</f>
        <v>35</v>
      </c>
      <c r="G250" s="793"/>
      <c r="H250" s="793"/>
      <c r="I250" s="793"/>
      <c r="J250" s="793"/>
      <c r="K250" s="793"/>
      <c r="L250" s="793"/>
      <c r="M250" s="793"/>
      <c r="N250" s="793"/>
      <c r="O250" s="793"/>
      <c r="P250" s="793"/>
      <c r="Q250" s="793"/>
      <c r="R250" s="793"/>
      <c r="S250" s="793"/>
      <c r="T250" s="793"/>
      <c r="U250" s="793"/>
      <c r="V250" s="793"/>
      <c r="W250" s="793"/>
      <c r="X250" s="793"/>
      <c r="Y250" s="793"/>
      <c r="Z250" s="794"/>
      <c r="AA250" s="229"/>
      <c r="AB250" s="57"/>
      <c r="AC250" s="584"/>
      <c r="AD250" s="259"/>
      <c r="AE250" s="584"/>
      <c r="AF250" s="584"/>
      <c r="AG250" s="584"/>
      <c r="AH250" s="584"/>
      <c r="AI250" s="584"/>
      <c r="AJ250" s="584"/>
      <c r="AK250" s="584"/>
      <c r="AL250" s="584"/>
      <c r="AM250" s="584"/>
      <c r="AN250" s="584"/>
      <c r="AO250" s="584"/>
      <c r="AP250" s="584"/>
      <c r="AQ250" s="584"/>
      <c r="AR250" s="584"/>
      <c r="AS250" s="245"/>
      <c r="AT250" s="245"/>
      <c r="AU250" s="245"/>
      <c r="AV250" s="245"/>
      <c r="AW250" s="245"/>
      <c r="AX250" s="245"/>
      <c r="AY250" s="245"/>
      <c r="AZ250" s="245"/>
      <c r="BA250" s="245"/>
      <c r="BB250" s="245"/>
      <c r="BC250" s="245"/>
      <c r="BD250" s="245"/>
      <c r="BE250" s="245"/>
      <c r="BF250" s="245"/>
      <c r="BG250" s="245"/>
      <c r="BH250" s="245"/>
      <c r="BI250" s="245"/>
      <c r="BJ250" s="245"/>
      <c r="BK250" s="245"/>
      <c r="BL250" s="245"/>
      <c r="BM250" s="245"/>
      <c r="BN250" s="245"/>
      <c r="BO250" s="245"/>
      <c r="BP250" s="245"/>
      <c r="BQ250" s="245"/>
      <c r="BR250" s="245"/>
      <c r="BS250" s="245"/>
      <c r="BT250" s="245"/>
      <c r="BU250" s="245"/>
      <c r="BV250" s="245"/>
      <c r="BW250" s="245"/>
      <c r="BX250" s="245"/>
      <c r="BY250" s="245"/>
      <c r="BZ250" s="245"/>
      <c r="CA250" s="245"/>
      <c r="CB250" s="245"/>
      <c r="CC250" s="245"/>
      <c r="CD250" s="245"/>
      <c r="CE250" s="54"/>
      <c r="CF250" s="54"/>
      <c r="CG250" s="54"/>
      <c r="CH250" s="54"/>
      <c r="CI250" s="54"/>
      <c r="CJ250" s="54"/>
      <c r="CK250" s="54"/>
      <c r="CL250" s="54"/>
      <c r="CM250" s="54"/>
      <c r="CN250" s="54"/>
      <c r="CO250" s="54"/>
      <c r="CP250" s="54"/>
      <c r="CQ250" s="54"/>
    </row>
    <row r="251" spans="1:95" s="15" customFormat="1" ht="30" customHeight="1" thickBot="1" x14ac:dyDescent="0.25">
      <c r="A251" s="411"/>
      <c r="B251" s="271">
        <v>5420</v>
      </c>
      <c r="C251" s="190" t="s">
        <v>740</v>
      </c>
      <c r="D251" s="269"/>
      <c r="E251" s="270"/>
      <c r="F251" s="269" t="s">
        <v>432</v>
      </c>
      <c r="G251" s="270"/>
      <c r="H251" s="269" t="s">
        <v>432</v>
      </c>
      <c r="I251" s="270"/>
      <c r="J251" s="269"/>
      <c r="K251" s="270"/>
      <c r="L251" s="269"/>
      <c r="M251" s="270"/>
      <c r="N251" s="269"/>
      <c r="O251" s="270"/>
      <c r="P251" s="269" t="s">
        <v>432</v>
      </c>
      <c r="Q251" s="270"/>
      <c r="R251" s="269"/>
      <c r="S251" s="270"/>
      <c r="T251" s="269"/>
      <c r="U251" s="270"/>
      <c r="V251" s="269"/>
      <c r="W251" s="270"/>
      <c r="X251" s="45"/>
      <c r="Y251" s="45"/>
      <c r="Z251" s="444"/>
      <c r="AA251" s="229"/>
      <c r="AB251" s="57"/>
      <c r="AC251" s="584"/>
      <c r="AD251" s="259"/>
      <c r="AE251" s="584"/>
      <c r="AF251" s="584"/>
      <c r="AG251" s="584"/>
      <c r="AH251" s="584"/>
      <c r="AI251" s="584"/>
      <c r="AJ251" s="584"/>
      <c r="AK251" s="584"/>
      <c r="AL251" s="584"/>
      <c r="AM251" s="584"/>
      <c r="AN251" s="584"/>
      <c r="AO251" s="584"/>
      <c r="AP251" s="584"/>
      <c r="AQ251" s="584"/>
      <c r="AR251" s="584"/>
      <c r="AS251" s="245"/>
      <c r="AT251" s="245"/>
      <c r="AU251" s="245"/>
      <c r="AV251" s="245"/>
      <c r="AW251" s="245"/>
      <c r="AX251" s="245"/>
      <c r="AY251" s="245"/>
      <c r="AZ251" s="245"/>
      <c r="BA251" s="245"/>
      <c r="BB251" s="245"/>
      <c r="BC251" s="245"/>
      <c r="BD251" s="245"/>
      <c r="BE251" s="245"/>
      <c r="BF251" s="245"/>
      <c r="BG251" s="245"/>
      <c r="BH251" s="245"/>
      <c r="BI251" s="245"/>
      <c r="BJ251" s="245"/>
      <c r="BK251" s="245"/>
      <c r="BL251" s="245"/>
      <c r="BM251" s="245"/>
      <c r="BN251" s="245"/>
      <c r="BO251" s="245"/>
      <c r="BP251" s="245"/>
      <c r="BQ251" s="245"/>
      <c r="BR251" s="245"/>
      <c r="BS251" s="245"/>
      <c r="BT251" s="245"/>
      <c r="BU251" s="245"/>
      <c r="BV251" s="245"/>
      <c r="BW251" s="245"/>
      <c r="BX251" s="245"/>
      <c r="BY251" s="245"/>
      <c r="BZ251" s="245"/>
      <c r="CA251" s="245"/>
      <c r="CB251" s="245"/>
      <c r="CC251" s="245"/>
      <c r="CD251" s="245"/>
      <c r="CE251" s="54"/>
      <c r="CF251" s="54"/>
      <c r="CG251" s="54"/>
      <c r="CH251" s="54"/>
      <c r="CI251" s="54"/>
      <c r="CJ251" s="54"/>
      <c r="CK251" s="54"/>
      <c r="CL251" s="54"/>
      <c r="CM251" s="54"/>
      <c r="CN251" s="54"/>
      <c r="CO251" s="54"/>
      <c r="CP251" s="54"/>
      <c r="CQ251" s="54"/>
    </row>
    <row r="252" spans="1:95" s="15" customFormat="1" ht="30" customHeight="1" x14ac:dyDescent="0.2">
      <c r="A252" s="411"/>
      <c r="B252" s="24"/>
      <c r="C252" s="599" t="s">
        <v>711</v>
      </c>
      <c r="D252" s="857"/>
      <c r="E252" s="857"/>
      <c r="F252" s="857"/>
      <c r="G252" s="857"/>
      <c r="H252" s="857"/>
      <c r="I252" s="857"/>
      <c r="J252" s="857"/>
      <c r="K252" s="857"/>
      <c r="L252" s="857"/>
      <c r="M252" s="857"/>
      <c r="N252" s="857"/>
      <c r="O252" s="857"/>
      <c r="P252" s="857"/>
      <c r="Q252" s="857"/>
      <c r="R252" s="857"/>
      <c r="S252" s="857"/>
      <c r="T252" s="857"/>
      <c r="U252" s="857"/>
      <c r="V252" s="857"/>
      <c r="W252" s="857"/>
      <c r="X252" s="857"/>
      <c r="Y252" s="857"/>
      <c r="Z252" s="858"/>
      <c r="AA252" s="229"/>
      <c r="AB252" s="57"/>
      <c r="AC252" s="584"/>
      <c r="AD252" s="259"/>
      <c r="AE252" s="584"/>
      <c r="AF252" s="584"/>
      <c r="AG252" s="584"/>
      <c r="AH252" s="584"/>
      <c r="AI252" s="584"/>
      <c r="AJ252" s="584"/>
      <c r="AK252" s="584"/>
      <c r="AL252" s="584"/>
      <c r="AM252" s="584"/>
      <c r="AN252" s="584"/>
      <c r="AO252" s="584"/>
      <c r="AP252" s="584"/>
      <c r="AQ252" s="584"/>
      <c r="AR252" s="584"/>
      <c r="AS252" s="245"/>
      <c r="AT252" s="245"/>
      <c r="AU252" s="245"/>
      <c r="AV252" s="245"/>
      <c r="AW252" s="245"/>
      <c r="AX252" s="245"/>
      <c r="AY252" s="245"/>
      <c r="AZ252" s="245"/>
      <c r="BA252" s="245"/>
      <c r="BB252" s="245"/>
      <c r="BC252" s="245"/>
      <c r="BD252" s="245"/>
      <c r="BE252" s="245"/>
      <c r="BF252" s="245"/>
      <c r="BG252" s="245"/>
      <c r="BH252" s="245"/>
      <c r="BI252" s="245"/>
      <c r="BJ252" s="245"/>
      <c r="BK252" s="245"/>
      <c r="BL252" s="245"/>
      <c r="BM252" s="245"/>
      <c r="BN252" s="245"/>
      <c r="BO252" s="245"/>
      <c r="BP252" s="245"/>
      <c r="BQ252" s="245"/>
      <c r="BR252" s="245"/>
      <c r="BS252" s="245"/>
      <c r="BT252" s="245"/>
      <c r="BU252" s="245"/>
      <c r="BV252" s="245"/>
      <c r="BW252" s="245"/>
      <c r="BX252" s="245"/>
      <c r="BY252" s="245"/>
      <c r="BZ252" s="245"/>
      <c r="CA252" s="245"/>
      <c r="CB252" s="245"/>
      <c r="CC252" s="245"/>
      <c r="CD252" s="245"/>
      <c r="CE252" s="54"/>
      <c r="CF252" s="54"/>
      <c r="CG252" s="54"/>
      <c r="CH252" s="54"/>
      <c r="CI252" s="54"/>
      <c r="CJ252" s="54"/>
      <c r="CK252" s="54"/>
      <c r="CL252" s="54"/>
      <c r="CM252" s="54"/>
      <c r="CN252" s="54"/>
      <c r="CO252" s="54"/>
      <c r="CP252" s="54"/>
      <c r="CQ252" s="54"/>
    </row>
    <row r="253" spans="1:95" s="15" customFormat="1" ht="45" customHeight="1" x14ac:dyDescent="0.2">
      <c r="A253" s="446"/>
      <c r="B253" s="604" t="s">
        <v>741</v>
      </c>
      <c r="C253" s="600" t="s">
        <v>742</v>
      </c>
      <c r="D253" s="831"/>
      <c r="E253" s="832"/>
      <c r="F253" s="831"/>
      <c r="G253" s="832"/>
      <c r="H253" s="831"/>
      <c r="I253" s="832"/>
      <c r="J253" s="831"/>
      <c r="K253" s="832"/>
      <c r="L253" s="831"/>
      <c r="M253" s="832"/>
      <c r="N253" s="831"/>
      <c r="O253" s="832"/>
      <c r="P253" s="831"/>
      <c r="Q253" s="832"/>
      <c r="R253" s="831"/>
      <c r="S253" s="832"/>
      <c r="T253" s="831"/>
      <c r="U253" s="832"/>
      <c r="V253" s="831"/>
      <c r="W253" s="832"/>
      <c r="X253" s="610"/>
      <c r="Y253" s="293">
        <f t="shared" ref="Y253:Y255" si="38">IF(OR(D253="s",F253="s",H253="s",J253="s",L253="s",N253="s",P253="s",R253="s",T253="s",V253="s"), 0, IF(OR(D253="a",F253="a",H253="a",J253="a",L253="a",N253="a",P253="a",R253="a",T253="a",V253="a"),Z253,0))</f>
        <v>0</v>
      </c>
      <c r="Z253" s="602">
        <f>IF(X253="na",0,10)</f>
        <v>10</v>
      </c>
      <c r="AA253" s="228">
        <f>COUNTIF(D253:W253,"a")+COUNTIF(D253:W253,"s")+COUNTIF(X253,"na")</f>
        <v>0</v>
      </c>
      <c r="AB253" s="501"/>
      <c r="AC253" s="584"/>
      <c r="AD253" s="259"/>
      <c r="AE253" s="584"/>
      <c r="AF253" s="584"/>
      <c r="AG253" s="584"/>
      <c r="AH253" s="584"/>
      <c r="AI253" s="584"/>
      <c r="AJ253" s="584"/>
      <c r="AK253" s="584"/>
      <c r="AL253" s="584"/>
      <c r="AM253" s="584"/>
      <c r="AN253" s="584"/>
      <c r="AO253" s="584"/>
      <c r="AP253" s="584"/>
      <c r="AQ253" s="584"/>
      <c r="AR253" s="584"/>
      <c r="AS253" s="245"/>
      <c r="AT253" s="245"/>
      <c r="AU253" s="245"/>
      <c r="AV253" s="245"/>
      <c r="AW253" s="245"/>
      <c r="AX253" s="245"/>
      <c r="AY253" s="245"/>
      <c r="AZ253" s="245"/>
      <c r="BA253" s="245"/>
      <c r="BB253" s="245"/>
      <c r="BC253" s="245"/>
      <c r="BD253" s="245"/>
      <c r="BE253" s="245"/>
      <c r="BF253" s="245"/>
      <c r="BG253" s="245"/>
      <c r="BH253" s="245"/>
      <c r="BI253" s="245"/>
      <c r="BJ253" s="245"/>
      <c r="BK253" s="245"/>
      <c r="BL253" s="245"/>
      <c r="BM253" s="245"/>
      <c r="BN253" s="245"/>
      <c r="BO253" s="245"/>
      <c r="BP253" s="245"/>
      <c r="BQ253" s="245"/>
      <c r="BR253" s="245"/>
      <c r="BS253" s="245"/>
      <c r="BT253" s="245"/>
      <c r="BU253" s="245"/>
      <c r="BV253" s="245"/>
      <c r="BW253" s="245"/>
      <c r="BX253" s="245"/>
      <c r="BY253" s="245"/>
      <c r="BZ253" s="245"/>
      <c r="CA253" s="245"/>
      <c r="CB253" s="245"/>
      <c r="CC253" s="245"/>
      <c r="CD253" s="245"/>
      <c r="CE253" s="54"/>
      <c r="CF253" s="54"/>
      <c r="CG253" s="54"/>
      <c r="CH253" s="54"/>
      <c r="CI253" s="54"/>
      <c r="CJ253" s="54"/>
      <c r="CK253" s="54"/>
      <c r="CL253" s="54"/>
      <c r="CM253" s="54"/>
      <c r="CN253" s="54"/>
      <c r="CO253" s="54"/>
      <c r="CP253" s="54"/>
      <c r="CQ253" s="54"/>
    </row>
    <row r="254" spans="1:95" s="15" customFormat="1" ht="30" customHeight="1" x14ac:dyDescent="0.2">
      <c r="A254" s="411"/>
      <c r="B254" s="24"/>
      <c r="C254" s="392" t="s">
        <v>714</v>
      </c>
      <c r="D254" s="840"/>
      <c r="E254" s="840"/>
      <c r="F254" s="840"/>
      <c r="G254" s="840"/>
      <c r="H254" s="840"/>
      <c r="I254" s="840"/>
      <c r="J254" s="840"/>
      <c r="K254" s="840"/>
      <c r="L254" s="840"/>
      <c r="M254" s="840"/>
      <c r="N254" s="840"/>
      <c r="O254" s="840"/>
      <c r="P254" s="840"/>
      <c r="Q254" s="840"/>
      <c r="R254" s="840"/>
      <c r="S254" s="840"/>
      <c r="T254" s="840"/>
      <c r="U254" s="840"/>
      <c r="V254" s="840"/>
      <c r="W254" s="840"/>
      <c r="X254" s="840"/>
      <c r="Y254" s="840"/>
      <c r="Z254" s="841"/>
      <c r="AA254" s="229"/>
      <c r="AB254" s="57"/>
      <c r="AC254" s="584"/>
      <c r="AD254" s="259"/>
      <c r="AE254" s="584"/>
      <c r="AF254" s="584"/>
      <c r="AG254" s="584"/>
      <c r="AH254" s="584"/>
      <c r="AI254" s="584"/>
      <c r="AJ254" s="584"/>
      <c r="AK254" s="584"/>
      <c r="AL254" s="584"/>
      <c r="AM254" s="584"/>
      <c r="AN254" s="584"/>
      <c r="AO254" s="584"/>
      <c r="AP254" s="584"/>
      <c r="AQ254" s="584"/>
      <c r="AR254" s="584"/>
      <c r="AS254" s="245"/>
      <c r="AT254" s="245"/>
      <c r="AU254" s="245"/>
      <c r="AV254" s="245"/>
      <c r="AW254" s="245"/>
      <c r="AX254" s="245"/>
      <c r="AY254" s="245"/>
      <c r="AZ254" s="245"/>
      <c r="BA254" s="245"/>
      <c r="BB254" s="245"/>
      <c r="BC254" s="245"/>
      <c r="BD254" s="245"/>
      <c r="BE254" s="245"/>
      <c r="BF254" s="245"/>
      <c r="BG254" s="245"/>
      <c r="BH254" s="245"/>
      <c r="BI254" s="245"/>
      <c r="BJ254" s="245"/>
      <c r="BK254" s="245"/>
      <c r="BL254" s="245"/>
      <c r="BM254" s="245"/>
      <c r="BN254" s="245"/>
      <c r="BO254" s="245"/>
      <c r="BP254" s="245"/>
      <c r="BQ254" s="245"/>
      <c r="BR254" s="245"/>
      <c r="BS254" s="245"/>
      <c r="BT254" s="245"/>
      <c r="BU254" s="245"/>
      <c r="BV254" s="245"/>
      <c r="BW254" s="245"/>
      <c r="BX254" s="245"/>
      <c r="BY254" s="245"/>
      <c r="BZ254" s="245"/>
      <c r="CA254" s="245"/>
      <c r="CB254" s="245"/>
      <c r="CC254" s="245"/>
      <c r="CD254" s="245"/>
      <c r="CE254" s="54"/>
      <c r="CF254" s="54"/>
      <c r="CG254" s="54"/>
      <c r="CH254" s="54"/>
      <c r="CI254" s="54"/>
      <c r="CJ254" s="54"/>
      <c r="CK254" s="54"/>
      <c r="CL254" s="54"/>
      <c r="CM254" s="54"/>
      <c r="CN254" s="54"/>
      <c r="CO254" s="54"/>
      <c r="CP254" s="54"/>
      <c r="CQ254" s="54"/>
    </row>
    <row r="255" spans="1:95" s="15" customFormat="1" ht="106.5" customHeight="1" x14ac:dyDescent="0.2">
      <c r="A255" s="446"/>
      <c r="B255" s="604" t="s">
        <v>743</v>
      </c>
      <c r="C255" s="611" t="s">
        <v>744</v>
      </c>
      <c r="D255" s="831"/>
      <c r="E255" s="832"/>
      <c r="F255" s="831"/>
      <c r="G255" s="832"/>
      <c r="H255" s="831"/>
      <c r="I255" s="832"/>
      <c r="J255" s="831"/>
      <c r="K255" s="832"/>
      <c r="L255" s="831"/>
      <c r="M255" s="832"/>
      <c r="N255" s="831"/>
      <c r="O255" s="832"/>
      <c r="P255" s="831"/>
      <c r="Q255" s="832"/>
      <c r="R255" s="831"/>
      <c r="S255" s="832"/>
      <c r="T255" s="831"/>
      <c r="U255" s="832"/>
      <c r="V255" s="831"/>
      <c r="W255" s="832"/>
      <c r="X255" s="612" t="str">
        <f>IF(X253="na","na","")</f>
        <v/>
      </c>
      <c r="Y255" s="293">
        <f t="shared" si="38"/>
        <v>0</v>
      </c>
      <c r="Z255" s="602">
        <f>IF(X255="na",0,50)</f>
        <v>50</v>
      </c>
      <c r="AA255" s="228">
        <f>COUNTIF(D255:W255,"a")+COUNTIF(D255:W255,"s")+COUNTIF(X255,"na")</f>
        <v>0</v>
      </c>
      <c r="AB255" s="501"/>
      <c r="AC255" s="584"/>
      <c r="AD255" s="259"/>
      <c r="AE255" s="584"/>
      <c r="AF255" s="584"/>
      <c r="AG255" s="584"/>
      <c r="AH255" s="584"/>
      <c r="AI255" s="584"/>
      <c r="AJ255" s="584"/>
      <c r="AK255" s="584"/>
      <c r="AL255" s="584"/>
      <c r="AM255" s="584"/>
      <c r="AN255" s="584"/>
      <c r="AO255" s="584"/>
      <c r="AP255" s="584"/>
      <c r="AQ255" s="584"/>
      <c r="AR255" s="584"/>
      <c r="AS255" s="245"/>
      <c r="AT255" s="245"/>
      <c r="AU255" s="245"/>
      <c r="AV255" s="245"/>
      <c r="AW255" s="245"/>
      <c r="AX255" s="245"/>
      <c r="AY255" s="245"/>
      <c r="AZ255" s="245"/>
      <c r="BA255" s="245"/>
      <c r="BB255" s="245"/>
      <c r="BC255" s="245"/>
      <c r="BD255" s="245"/>
      <c r="BE255" s="245"/>
      <c r="BF255" s="245"/>
      <c r="BG255" s="245"/>
      <c r="BH255" s="245"/>
      <c r="BI255" s="245"/>
      <c r="BJ255" s="245"/>
      <c r="BK255" s="245"/>
      <c r="BL255" s="245"/>
      <c r="BM255" s="245"/>
      <c r="BN255" s="245"/>
      <c r="BO255" s="245"/>
      <c r="BP255" s="245"/>
      <c r="BQ255" s="245"/>
      <c r="BR255" s="245"/>
      <c r="BS255" s="245"/>
      <c r="BT255" s="245"/>
      <c r="BU255" s="245"/>
      <c r="BV255" s="245"/>
      <c r="BW255" s="245"/>
      <c r="BX255" s="245"/>
      <c r="BY255" s="245"/>
      <c r="BZ255" s="245"/>
      <c r="CA255" s="245"/>
      <c r="CB255" s="245"/>
      <c r="CC255" s="245"/>
      <c r="CD255" s="245"/>
      <c r="CE255" s="54"/>
      <c r="CF255" s="54"/>
      <c r="CG255" s="54"/>
      <c r="CH255" s="54"/>
      <c r="CI255" s="54"/>
      <c r="CJ255" s="54"/>
      <c r="CK255" s="54"/>
      <c r="CL255" s="54"/>
      <c r="CM255" s="54"/>
      <c r="CN255" s="54"/>
      <c r="CO255" s="54"/>
      <c r="CP255" s="54"/>
      <c r="CQ255" s="54"/>
    </row>
    <row r="256" spans="1:95" s="15" customFormat="1" ht="30" customHeight="1" x14ac:dyDescent="0.2">
      <c r="A256" s="585"/>
      <c r="B256" s="24"/>
      <c r="C256" s="392" t="s">
        <v>725</v>
      </c>
      <c r="D256" s="797"/>
      <c r="E256" s="797"/>
      <c r="F256" s="797"/>
      <c r="G256" s="797"/>
      <c r="H256" s="797"/>
      <c r="I256" s="797"/>
      <c r="J256" s="797"/>
      <c r="K256" s="797"/>
      <c r="L256" s="797"/>
      <c r="M256" s="797"/>
      <c r="N256" s="797"/>
      <c r="O256" s="797"/>
      <c r="P256" s="797"/>
      <c r="Q256" s="797"/>
      <c r="R256" s="797"/>
      <c r="S256" s="797"/>
      <c r="T256" s="797"/>
      <c r="U256" s="797"/>
      <c r="V256" s="797"/>
      <c r="W256" s="797"/>
      <c r="X256" s="797"/>
      <c r="Y256" s="797"/>
      <c r="Z256" s="798"/>
      <c r="AA256" s="229"/>
      <c r="AB256" s="57"/>
      <c r="AC256" s="584"/>
      <c r="AD256" s="259"/>
      <c r="AE256" s="584"/>
      <c r="AF256" s="584"/>
      <c r="AG256" s="584"/>
      <c r="AH256" s="584"/>
      <c r="AI256" s="584"/>
      <c r="AJ256" s="584"/>
      <c r="AK256" s="584"/>
      <c r="AL256" s="584"/>
      <c r="AM256" s="584"/>
      <c r="AN256" s="584"/>
      <c r="AO256" s="584"/>
      <c r="AP256" s="584"/>
      <c r="AQ256" s="584"/>
      <c r="AR256" s="584"/>
      <c r="AS256" s="245"/>
      <c r="AT256" s="245"/>
      <c r="AU256" s="245"/>
      <c r="AV256" s="245"/>
      <c r="AW256" s="245"/>
      <c r="AX256" s="245"/>
      <c r="AY256" s="245"/>
      <c r="AZ256" s="245"/>
      <c r="BA256" s="245"/>
      <c r="BB256" s="245"/>
      <c r="BC256" s="245"/>
      <c r="BD256" s="245"/>
      <c r="BE256" s="245"/>
      <c r="BF256" s="245"/>
      <c r="BG256" s="245"/>
      <c r="BH256" s="245"/>
      <c r="BI256" s="245"/>
      <c r="BJ256" s="245"/>
      <c r="BK256" s="245"/>
      <c r="BL256" s="245"/>
      <c r="BM256" s="245"/>
      <c r="BN256" s="245"/>
      <c r="BO256" s="245"/>
      <c r="BP256" s="245"/>
      <c r="BQ256" s="245"/>
      <c r="BR256" s="245"/>
      <c r="BS256" s="245"/>
      <c r="BT256" s="245"/>
      <c r="BU256" s="245"/>
      <c r="BV256" s="245"/>
      <c r="BW256" s="245"/>
      <c r="BX256" s="245"/>
      <c r="BY256" s="245"/>
      <c r="BZ256" s="245"/>
      <c r="CA256" s="245"/>
      <c r="CB256" s="245"/>
      <c r="CC256" s="245"/>
      <c r="CD256" s="245"/>
      <c r="CE256" s="54"/>
      <c r="CF256" s="54"/>
      <c r="CG256" s="54"/>
      <c r="CH256" s="54"/>
      <c r="CI256" s="54"/>
      <c r="CJ256" s="54"/>
      <c r="CK256" s="54"/>
      <c r="CL256" s="54"/>
      <c r="CM256" s="54"/>
      <c r="CN256" s="54"/>
      <c r="CO256" s="54"/>
      <c r="CP256" s="54"/>
      <c r="CQ256" s="54"/>
    </row>
    <row r="257" spans="1:95" s="15" customFormat="1" ht="30" customHeight="1" x14ac:dyDescent="0.2">
      <c r="A257" s="585"/>
      <c r="B257" s="24"/>
      <c r="C257" s="392" t="s">
        <v>745</v>
      </c>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8"/>
      <c r="AA257" s="229"/>
      <c r="AB257" s="57"/>
      <c r="AC257" s="584"/>
      <c r="AD257" s="259"/>
      <c r="AE257" s="584"/>
      <c r="AF257" s="584"/>
      <c r="AG257" s="584"/>
      <c r="AH257" s="584"/>
      <c r="AI257" s="584"/>
      <c r="AJ257" s="584"/>
      <c r="AK257" s="584"/>
      <c r="AL257" s="584"/>
      <c r="AM257" s="584"/>
      <c r="AN257" s="584"/>
      <c r="AO257" s="584"/>
      <c r="AP257" s="584"/>
      <c r="AQ257" s="584"/>
      <c r="AR257" s="584"/>
      <c r="AS257" s="245"/>
      <c r="AT257" s="245"/>
      <c r="AU257" s="245"/>
      <c r="AV257" s="245"/>
      <c r="AW257" s="245"/>
      <c r="AX257" s="245"/>
      <c r="AY257" s="245"/>
      <c r="AZ257" s="245"/>
      <c r="BA257" s="245"/>
      <c r="BB257" s="245"/>
      <c r="BC257" s="245"/>
      <c r="BD257" s="245"/>
      <c r="BE257" s="245"/>
      <c r="BF257" s="245"/>
      <c r="BG257" s="245"/>
      <c r="BH257" s="245"/>
      <c r="BI257" s="245"/>
      <c r="BJ257" s="245"/>
      <c r="BK257" s="245"/>
      <c r="BL257" s="245"/>
      <c r="BM257" s="245"/>
      <c r="BN257" s="245"/>
      <c r="BO257" s="245"/>
      <c r="BP257" s="245"/>
      <c r="BQ257" s="245"/>
      <c r="BR257" s="245"/>
      <c r="BS257" s="245"/>
      <c r="BT257" s="245"/>
      <c r="BU257" s="245"/>
      <c r="BV257" s="245"/>
      <c r="BW257" s="245"/>
      <c r="BX257" s="245"/>
      <c r="BY257" s="245"/>
      <c r="BZ257" s="245"/>
      <c r="CA257" s="245"/>
      <c r="CB257" s="245"/>
      <c r="CC257" s="245"/>
      <c r="CD257" s="245"/>
      <c r="CE257" s="54"/>
      <c r="CF257" s="54"/>
      <c r="CG257" s="54"/>
      <c r="CH257" s="54"/>
      <c r="CI257" s="54"/>
      <c r="CJ257" s="54"/>
      <c r="CK257" s="54"/>
      <c r="CL257" s="54"/>
      <c r="CM257" s="54"/>
      <c r="CN257" s="54"/>
      <c r="CO257" s="54"/>
      <c r="CP257" s="54"/>
      <c r="CQ257" s="54"/>
    </row>
    <row r="258" spans="1:95" s="15" customFormat="1" ht="180" customHeight="1" x14ac:dyDescent="0.2">
      <c r="A258" s="446"/>
      <c r="B258" s="266" t="s">
        <v>746</v>
      </c>
      <c r="C258" s="613" t="s">
        <v>747</v>
      </c>
      <c r="D258" s="777"/>
      <c r="E258" s="778"/>
      <c r="F258" s="777"/>
      <c r="G258" s="778"/>
      <c r="H258" s="777"/>
      <c r="I258" s="778"/>
      <c r="J258" s="777"/>
      <c r="K258" s="778"/>
      <c r="L258" s="777"/>
      <c r="M258" s="778"/>
      <c r="N258" s="777"/>
      <c r="O258" s="778"/>
      <c r="P258" s="777"/>
      <c r="Q258" s="778"/>
      <c r="R258" s="777"/>
      <c r="S258" s="778"/>
      <c r="T258" s="777"/>
      <c r="U258" s="778"/>
      <c r="V258" s="777"/>
      <c r="W258" s="778"/>
      <c r="X258" s="489"/>
      <c r="Y258" s="126">
        <f t="shared" ref="Y258:Y262" si="39">IF(OR(D258="s",F258="s",H258="s",J258="s",L258="s",N258="s",P258="s",R258="s",T258="s",V258="s"), 0, IF(OR(D258="a",F258="a",H258="a",J258="a",L258="a",N258="a",P258="a",R258="a",T258="a",V258="a"),Z258,0))</f>
        <v>0</v>
      </c>
      <c r="Z258" s="420">
        <f>IF(X258="na",0,20)</f>
        <v>20</v>
      </c>
      <c r="AA258" s="228">
        <f>COUNTIF(D258:W258,"a")+COUNTIF(D258:W258,"s")+COUNTIF(X258,"na")</f>
        <v>0</v>
      </c>
      <c r="AB258" s="501"/>
      <c r="AC258" s="584"/>
      <c r="AD258" s="259"/>
      <c r="AE258" s="584"/>
      <c r="AF258" s="584"/>
      <c r="AG258" s="584"/>
      <c r="AH258" s="584"/>
      <c r="AI258" s="584"/>
      <c r="AJ258" s="584"/>
      <c r="AK258" s="584"/>
      <c r="AL258" s="584"/>
      <c r="AM258" s="584"/>
      <c r="AN258" s="584"/>
      <c r="AO258" s="584"/>
      <c r="AP258" s="584"/>
      <c r="AQ258" s="584"/>
      <c r="AR258" s="584"/>
      <c r="AS258" s="245"/>
      <c r="AT258" s="245"/>
      <c r="AU258" s="245"/>
      <c r="AV258" s="245"/>
      <c r="AW258" s="245"/>
      <c r="AX258" s="245"/>
      <c r="AY258" s="245"/>
      <c r="AZ258" s="245"/>
      <c r="BA258" s="245"/>
      <c r="BB258" s="245"/>
      <c r="BC258" s="245"/>
      <c r="BD258" s="245"/>
      <c r="BE258" s="245"/>
      <c r="BF258" s="245"/>
      <c r="BG258" s="245"/>
      <c r="BH258" s="245"/>
      <c r="BI258" s="245"/>
      <c r="BJ258" s="245"/>
      <c r="BK258" s="245"/>
      <c r="BL258" s="245"/>
      <c r="BM258" s="245"/>
      <c r="BN258" s="245"/>
      <c r="BO258" s="245"/>
      <c r="BP258" s="245"/>
      <c r="BQ258" s="245"/>
      <c r="BR258" s="245"/>
      <c r="BS258" s="245"/>
      <c r="BT258" s="245"/>
      <c r="BU258" s="245"/>
      <c r="BV258" s="245"/>
      <c r="BW258" s="245"/>
      <c r="BX258" s="245"/>
      <c r="BY258" s="245"/>
      <c r="BZ258" s="245"/>
      <c r="CA258" s="245"/>
      <c r="CB258" s="245"/>
      <c r="CC258" s="245"/>
      <c r="CD258" s="245"/>
      <c r="CE258" s="54"/>
      <c r="CF258" s="54"/>
      <c r="CG258" s="54"/>
      <c r="CH258" s="54"/>
      <c r="CI258" s="54"/>
      <c r="CJ258" s="54"/>
      <c r="CK258" s="54"/>
      <c r="CL258" s="54"/>
      <c r="CM258" s="54"/>
      <c r="CN258" s="54"/>
      <c r="CO258" s="54"/>
      <c r="CP258" s="54"/>
      <c r="CQ258" s="54"/>
    </row>
    <row r="259" spans="1:95" s="15" customFormat="1" ht="67.7" customHeight="1" x14ac:dyDescent="0.2">
      <c r="A259" s="446"/>
      <c r="B259" s="266" t="s">
        <v>748</v>
      </c>
      <c r="C259" s="514" t="s">
        <v>749</v>
      </c>
      <c r="D259" s="732"/>
      <c r="E259" s="776"/>
      <c r="F259" s="732"/>
      <c r="G259" s="776"/>
      <c r="H259" s="732"/>
      <c r="I259" s="776"/>
      <c r="J259" s="732"/>
      <c r="K259" s="776"/>
      <c r="L259" s="732"/>
      <c r="M259" s="776"/>
      <c r="N259" s="732"/>
      <c r="O259" s="776"/>
      <c r="P259" s="732"/>
      <c r="Q259" s="776"/>
      <c r="R259" s="732"/>
      <c r="S259" s="776"/>
      <c r="T259" s="732"/>
      <c r="U259" s="776"/>
      <c r="V259" s="732"/>
      <c r="W259" s="776"/>
      <c r="X259" s="614" t="str">
        <f>IF(X258="na", "na"," ")</f>
        <v xml:space="preserve"> </v>
      </c>
      <c r="Y259" s="127">
        <f t="shared" si="39"/>
        <v>0</v>
      </c>
      <c r="Z259" s="421">
        <f>IF(X259="na",0,10)</f>
        <v>10</v>
      </c>
      <c r="AA259" s="228">
        <f>COUNTIF(D259:W259,"a")+COUNTIF(D259:W259,"s")+COUNTIF(X259,"na")</f>
        <v>0</v>
      </c>
      <c r="AB259" s="501"/>
      <c r="AC259" s="584"/>
      <c r="AD259" s="259" t="s">
        <v>34</v>
      </c>
      <c r="AE259" s="584"/>
      <c r="AF259" s="584"/>
      <c r="AG259" s="584"/>
      <c r="AH259" s="584"/>
      <c r="AI259" s="584"/>
      <c r="AJ259" s="584"/>
      <c r="AK259" s="584"/>
      <c r="AL259" s="584"/>
      <c r="AM259" s="584"/>
      <c r="AN259" s="584"/>
      <c r="AO259" s="584"/>
      <c r="AP259" s="584"/>
      <c r="AQ259" s="584"/>
      <c r="AR259" s="584"/>
      <c r="AS259" s="245"/>
      <c r="AT259" s="245"/>
      <c r="AU259" s="245"/>
      <c r="AV259" s="245"/>
      <c r="AW259" s="245"/>
      <c r="AX259" s="245"/>
      <c r="AY259" s="245"/>
      <c r="AZ259" s="245"/>
      <c r="BA259" s="245"/>
      <c r="BB259" s="245"/>
      <c r="BC259" s="245"/>
      <c r="BD259" s="245"/>
      <c r="BE259" s="245"/>
      <c r="BF259" s="245"/>
      <c r="BG259" s="245"/>
      <c r="BH259" s="245"/>
      <c r="BI259" s="245"/>
      <c r="BJ259" s="245"/>
      <c r="BK259" s="245"/>
      <c r="BL259" s="245"/>
      <c r="BM259" s="245"/>
      <c r="BN259" s="245"/>
      <c r="BO259" s="245"/>
      <c r="BP259" s="245"/>
      <c r="BQ259" s="245"/>
      <c r="BR259" s="245"/>
      <c r="BS259" s="245"/>
      <c r="BT259" s="245"/>
      <c r="BU259" s="245"/>
      <c r="BV259" s="245"/>
      <c r="BW259" s="245"/>
      <c r="BX259" s="245"/>
      <c r="BY259" s="245"/>
      <c r="BZ259" s="245"/>
      <c r="CA259" s="245"/>
      <c r="CB259" s="245"/>
      <c r="CC259" s="245"/>
      <c r="CD259" s="245"/>
      <c r="CE259" s="54"/>
      <c r="CF259" s="54"/>
      <c r="CG259" s="54"/>
      <c r="CH259" s="54"/>
      <c r="CI259" s="54"/>
      <c r="CJ259" s="54"/>
      <c r="CK259" s="54"/>
      <c r="CL259" s="54"/>
      <c r="CM259" s="54"/>
      <c r="CN259" s="54"/>
      <c r="CO259" s="54"/>
      <c r="CP259" s="54"/>
      <c r="CQ259" s="54"/>
    </row>
    <row r="260" spans="1:95" s="15" customFormat="1" ht="210" customHeight="1" x14ac:dyDescent="0.2">
      <c r="A260" s="446"/>
      <c r="B260" s="266" t="s">
        <v>750</v>
      </c>
      <c r="C260" s="514" t="s">
        <v>751</v>
      </c>
      <c r="D260" s="732"/>
      <c r="E260" s="776"/>
      <c r="F260" s="732"/>
      <c r="G260" s="776"/>
      <c r="H260" s="732"/>
      <c r="I260" s="776"/>
      <c r="J260" s="732"/>
      <c r="K260" s="776"/>
      <c r="L260" s="732"/>
      <c r="M260" s="776"/>
      <c r="N260" s="732"/>
      <c r="O260" s="776"/>
      <c r="P260" s="732"/>
      <c r="Q260" s="776"/>
      <c r="R260" s="732"/>
      <c r="S260" s="776"/>
      <c r="T260" s="732"/>
      <c r="U260" s="776"/>
      <c r="V260" s="732"/>
      <c r="W260" s="776"/>
      <c r="X260" s="614" t="str">
        <f>IF(X258="na", "na"," ")</f>
        <v xml:space="preserve"> </v>
      </c>
      <c r="Y260" s="127">
        <f t="shared" si="39"/>
        <v>0</v>
      </c>
      <c r="Z260" s="421">
        <f>IF(X260="na",0,20)</f>
        <v>20</v>
      </c>
      <c r="AA260" s="228">
        <f>COUNTIF(D260:W260,"a")+COUNTIF(D260:W260,"s")+COUNTIF(X260,"na")</f>
        <v>0</v>
      </c>
      <c r="AB260" s="501"/>
      <c r="AC260" s="584"/>
      <c r="AD260" s="259"/>
      <c r="AE260" s="584"/>
      <c r="AF260" s="584"/>
      <c r="AG260" s="584"/>
      <c r="AH260" s="584"/>
      <c r="AI260" s="584"/>
      <c r="AJ260" s="584"/>
      <c r="AK260" s="584"/>
      <c r="AL260" s="584"/>
      <c r="AM260" s="584"/>
      <c r="AN260" s="584"/>
      <c r="AO260" s="584"/>
      <c r="AP260" s="584"/>
      <c r="AQ260" s="584"/>
      <c r="AR260" s="584"/>
      <c r="AS260" s="245"/>
      <c r="AT260" s="245"/>
      <c r="AU260" s="245"/>
      <c r="AV260" s="245"/>
      <c r="AW260" s="245"/>
      <c r="AX260" s="245"/>
      <c r="AY260" s="245"/>
      <c r="AZ260" s="245"/>
      <c r="BA260" s="245"/>
      <c r="BB260" s="245"/>
      <c r="BC260" s="245"/>
      <c r="BD260" s="245"/>
      <c r="BE260" s="245"/>
      <c r="BF260" s="245"/>
      <c r="BG260" s="245"/>
      <c r="BH260" s="245"/>
      <c r="BI260" s="245"/>
      <c r="BJ260" s="245"/>
      <c r="BK260" s="245"/>
      <c r="BL260" s="245"/>
      <c r="BM260" s="245"/>
      <c r="BN260" s="245"/>
      <c r="BO260" s="245"/>
      <c r="BP260" s="245"/>
      <c r="BQ260" s="245"/>
      <c r="BR260" s="245"/>
      <c r="BS260" s="245"/>
      <c r="BT260" s="245"/>
      <c r="BU260" s="245"/>
      <c r="BV260" s="245"/>
      <c r="BW260" s="245"/>
      <c r="BX260" s="245"/>
      <c r="BY260" s="245"/>
      <c r="BZ260" s="245"/>
      <c r="CA260" s="245"/>
      <c r="CB260" s="245"/>
      <c r="CC260" s="245"/>
      <c r="CD260" s="245"/>
      <c r="CE260" s="54"/>
      <c r="CF260" s="54"/>
      <c r="CG260" s="54"/>
      <c r="CH260" s="54"/>
      <c r="CI260" s="54"/>
      <c r="CJ260" s="54"/>
      <c r="CK260" s="54"/>
      <c r="CL260" s="54"/>
      <c r="CM260" s="54"/>
      <c r="CN260" s="54"/>
      <c r="CO260" s="54"/>
      <c r="CP260" s="54"/>
      <c r="CQ260" s="54"/>
    </row>
    <row r="261" spans="1:95" s="15" customFormat="1" ht="27.95" customHeight="1" x14ac:dyDescent="0.2">
      <c r="A261" s="446"/>
      <c r="B261" s="266" t="s">
        <v>752</v>
      </c>
      <c r="C261" s="514" t="s">
        <v>753</v>
      </c>
      <c r="D261" s="732"/>
      <c r="E261" s="776"/>
      <c r="F261" s="732"/>
      <c r="G261" s="776"/>
      <c r="H261" s="732"/>
      <c r="I261" s="776"/>
      <c r="J261" s="732"/>
      <c r="K261" s="776"/>
      <c r="L261" s="732"/>
      <c r="M261" s="776"/>
      <c r="N261" s="732"/>
      <c r="O261" s="776"/>
      <c r="P261" s="732"/>
      <c r="Q261" s="776"/>
      <c r="R261" s="732"/>
      <c r="S261" s="776"/>
      <c r="T261" s="732"/>
      <c r="U261" s="776"/>
      <c r="V261" s="732"/>
      <c r="W261" s="776"/>
      <c r="X261" s="489"/>
      <c r="Y261" s="127">
        <f t="shared" si="39"/>
        <v>0</v>
      </c>
      <c r="Z261" s="421">
        <f>IF(X261="na",0,5)</f>
        <v>5</v>
      </c>
      <c r="AA261" s="228">
        <f>COUNTIF(D261:W261,"a")+COUNTIF(D261:W261,"s")+COUNTIF(X261,"na")</f>
        <v>0</v>
      </c>
      <c r="AB261" s="501"/>
      <c r="AC261" s="584"/>
      <c r="AD261" s="259" t="s">
        <v>34</v>
      </c>
      <c r="AE261" s="584"/>
      <c r="AF261" s="584"/>
      <c r="AG261" s="584"/>
      <c r="AH261" s="584"/>
      <c r="AI261" s="584"/>
      <c r="AJ261" s="584"/>
      <c r="AK261" s="584"/>
      <c r="AL261" s="584"/>
      <c r="AM261" s="584"/>
      <c r="AN261" s="584"/>
      <c r="AO261" s="584"/>
      <c r="AP261" s="584"/>
      <c r="AQ261" s="584"/>
      <c r="AR261" s="584"/>
      <c r="AS261" s="245"/>
      <c r="AT261" s="245"/>
      <c r="AU261" s="245"/>
      <c r="AV261" s="245"/>
      <c r="AW261" s="245"/>
      <c r="AX261" s="245"/>
      <c r="AY261" s="245"/>
      <c r="AZ261" s="245"/>
      <c r="BA261" s="245"/>
      <c r="BB261" s="245"/>
      <c r="BC261" s="245"/>
      <c r="BD261" s="245"/>
      <c r="BE261" s="245"/>
      <c r="BF261" s="245"/>
      <c r="BG261" s="245"/>
      <c r="BH261" s="245"/>
      <c r="BI261" s="245"/>
      <c r="BJ261" s="245"/>
      <c r="BK261" s="245"/>
      <c r="BL261" s="245"/>
      <c r="BM261" s="245"/>
      <c r="BN261" s="245"/>
      <c r="BO261" s="245"/>
      <c r="BP261" s="245"/>
      <c r="BQ261" s="245"/>
      <c r="BR261" s="245"/>
      <c r="BS261" s="245"/>
      <c r="BT261" s="245"/>
      <c r="BU261" s="245"/>
      <c r="BV261" s="245"/>
      <c r="BW261" s="245"/>
      <c r="BX261" s="245"/>
      <c r="BY261" s="245"/>
      <c r="BZ261" s="245"/>
      <c r="CA261" s="245"/>
      <c r="CB261" s="245"/>
      <c r="CC261" s="245"/>
      <c r="CD261" s="245"/>
      <c r="CE261" s="54"/>
      <c r="CF261" s="54"/>
      <c r="CG261" s="54"/>
      <c r="CH261" s="54"/>
      <c r="CI261" s="54"/>
      <c r="CJ261" s="54"/>
      <c r="CK261" s="54"/>
      <c r="CL261" s="54"/>
      <c r="CM261" s="54"/>
      <c r="CN261" s="54"/>
      <c r="CO261" s="54"/>
      <c r="CP261" s="54"/>
      <c r="CQ261" s="54"/>
    </row>
    <row r="262" spans="1:95" s="15" customFormat="1" ht="27.95" customHeight="1" thickBot="1" x14ac:dyDescent="0.25">
      <c r="A262" s="446"/>
      <c r="B262" s="266" t="s">
        <v>754</v>
      </c>
      <c r="C262" s="514" t="s">
        <v>755</v>
      </c>
      <c r="D262" s="732"/>
      <c r="E262" s="776"/>
      <c r="F262" s="732"/>
      <c r="G262" s="776"/>
      <c r="H262" s="732"/>
      <c r="I262" s="776"/>
      <c r="J262" s="732"/>
      <c r="K262" s="776"/>
      <c r="L262" s="732"/>
      <c r="M262" s="776"/>
      <c r="N262" s="732"/>
      <c r="O262" s="776"/>
      <c r="P262" s="732"/>
      <c r="Q262" s="776"/>
      <c r="R262" s="732"/>
      <c r="S262" s="776"/>
      <c r="T262" s="732"/>
      <c r="U262" s="776"/>
      <c r="V262" s="732"/>
      <c r="W262" s="776"/>
      <c r="X262" s="614" t="str">
        <f>IF(X258="na", "na"," ")</f>
        <v xml:space="preserve"> </v>
      </c>
      <c r="Y262" s="127">
        <f t="shared" si="39"/>
        <v>0</v>
      </c>
      <c r="Z262" s="421">
        <f>IF(X262="na",0,5)</f>
        <v>5</v>
      </c>
      <c r="AA262" s="228">
        <f>COUNTIF(D262:W262,"a")+COUNTIF(D262:W262,"s")+COUNTIF(X262,"na")</f>
        <v>0</v>
      </c>
      <c r="AB262" s="501"/>
      <c r="AC262" s="584"/>
      <c r="AD262" s="259" t="s">
        <v>34</v>
      </c>
      <c r="AE262" s="584"/>
      <c r="AF262" s="584"/>
      <c r="AG262" s="584"/>
      <c r="AH262" s="584"/>
      <c r="AI262" s="584"/>
      <c r="AJ262" s="584"/>
      <c r="AK262" s="584"/>
      <c r="AL262" s="584"/>
      <c r="AM262" s="584"/>
      <c r="AN262" s="584"/>
      <c r="AO262" s="584"/>
      <c r="AP262" s="584"/>
      <c r="AQ262" s="584"/>
      <c r="AR262" s="584"/>
      <c r="AS262" s="245"/>
      <c r="AT262" s="245"/>
      <c r="AU262" s="245"/>
      <c r="AV262" s="245"/>
      <c r="AW262" s="245"/>
      <c r="AX262" s="245"/>
      <c r="AY262" s="245"/>
      <c r="AZ262" s="245"/>
      <c r="BA262" s="245"/>
      <c r="BB262" s="245"/>
      <c r="BC262" s="245"/>
      <c r="BD262" s="245"/>
      <c r="BE262" s="245"/>
      <c r="BF262" s="245"/>
      <c r="BG262" s="245"/>
      <c r="BH262" s="245"/>
      <c r="BI262" s="245"/>
      <c r="BJ262" s="245"/>
      <c r="BK262" s="245"/>
      <c r="BL262" s="245"/>
      <c r="BM262" s="245"/>
      <c r="BN262" s="245"/>
      <c r="BO262" s="245"/>
      <c r="BP262" s="245"/>
      <c r="BQ262" s="245"/>
      <c r="BR262" s="245"/>
      <c r="BS262" s="245"/>
      <c r="BT262" s="245"/>
      <c r="BU262" s="245"/>
      <c r="BV262" s="245"/>
      <c r="BW262" s="245"/>
      <c r="BX262" s="245"/>
      <c r="BY262" s="245"/>
      <c r="BZ262" s="245"/>
      <c r="CA262" s="245"/>
      <c r="CB262" s="245"/>
      <c r="CC262" s="245"/>
      <c r="CD262" s="245"/>
      <c r="CE262" s="54"/>
      <c r="CF262" s="54"/>
      <c r="CG262" s="54"/>
      <c r="CH262" s="54"/>
      <c r="CI262" s="54"/>
      <c r="CJ262" s="54"/>
      <c r="CK262" s="54"/>
      <c r="CL262" s="54"/>
      <c r="CM262" s="54"/>
      <c r="CN262" s="54"/>
      <c r="CO262" s="54"/>
      <c r="CP262" s="54"/>
      <c r="CQ262" s="54"/>
    </row>
    <row r="263" spans="1:95" s="15" customFormat="1" ht="21" customHeight="1" thickTop="1" thickBot="1" x14ac:dyDescent="0.25">
      <c r="A263" s="585"/>
      <c r="B263" s="71"/>
      <c r="C263" s="160"/>
      <c r="D263" s="768" t="s">
        <v>147</v>
      </c>
      <c r="E263" s="780"/>
      <c r="F263" s="780"/>
      <c r="G263" s="780"/>
      <c r="H263" s="780"/>
      <c r="I263" s="780"/>
      <c r="J263" s="780"/>
      <c r="K263" s="780"/>
      <c r="L263" s="780"/>
      <c r="M263" s="780"/>
      <c r="N263" s="780"/>
      <c r="O263" s="780"/>
      <c r="P263" s="780"/>
      <c r="Q263" s="780"/>
      <c r="R263" s="780"/>
      <c r="S263" s="780"/>
      <c r="T263" s="780"/>
      <c r="U263" s="780"/>
      <c r="V263" s="780"/>
      <c r="W263" s="780"/>
      <c r="X263" s="781"/>
      <c r="Y263" s="576">
        <f>SUM(Y253:Y262)</f>
        <v>0</v>
      </c>
      <c r="Z263" s="423">
        <f>SUM(Z253:Z262)</f>
        <v>120</v>
      </c>
      <c r="AA263" s="229"/>
      <c r="AB263" s="57"/>
      <c r="AC263" s="584"/>
      <c r="AD263" s="259"/>
      <c r="AE263" s="584"/>
      <c r="AF263" s="584"/>
      <c r="AG263" s="584"/>
      <c r="AH263" s="584"/>
      <c r="AI263" s="584"/>
      <c r="AJ263" s="584"/>
      <c r="AK263" s="584"/>
      <c r="AL263" s="584"/>
      <c r="AM263" s="584"/>
      <c r="AN263" s="584"/>
      <c r="AO263" s="584"/>
      <c r="AP263" s="584"/>
      <c r="AQ263" s="584"/>
      <c r="AR263" s="584"/>
      <c r="AS263" s="245"/>
      <c r="AT263" s="245"/>
      <c r="AU263" s="245"/>
      <c r="AV263" s="245"/>
      <c r="AW263" s="245"/>
      <c r="AX263" s="245"/>
      <c r="AY263" s="245"/>
      <c r="AZ263" s="245"/>
      <c r="BA263" s="245"/>
      <c r="BB263" s="245"/>
      <c r="BC263" s="245"/>
      <c r="BD263" s="245"/>
      <c r="BE263" s="245"/>
      <c r="BF263" s="245"/>
      <c r="BG263" s="245"/>
      <c r="BH263" s="245"/>
      <c r="BI263" s="245"/>
      <c r="BJ263" s="245"/>
      <c r="BK263" s="245"/>
      <c r="BL263" s="245"/>
      <c r="BM263" s="245"/>
      <c r="BN263" s="245"/>
      <c r="BO263" s="245"/>
      <c r="BP263" s="245"/>
      <c r="BQ263" s="245"/>
      <c r="BR263" s="245"/>
      <c r="BS263" s="245"/>
      <c r="BT263" s="245"/>
      <c r="BU263" s="245"/>
      <c r="BV263" s="245"/>
      <c r="BW263" s="245"/>
      <c r="BX263" s="245"/>
      <c r="BY263" s="245"/>
      <c r="BZ263" s="245"/>
      <c r="CA263" s="245"/>
      <c r="CB263" s="245"/>
      <c r="CC263" s="245"/>
      <c r="CD263" s="245"/>
      <c r="CE263" s="54"/>
      <c r="CF263" s="54"/>
      <c r="CG263" s="54"/>
      <c r="CH263" s="54"/>
      <c r="CI263" s="54"/>
      <c r="CJ263" s="54"/>
      <c r="CK263" s="54"/>
      <c r="CL263" s="54"/>
      <c r="CM263" s="54"/>
      <c r="CN263" s="54"/>
      <c r="CO263" s="54"/>
      <c r="CP263" s="54"/>
      <c r="CQ263" s="54"/>
    </row>
    <row r="264" spans="1:95" s="15" customFormat="1" ht="21" customHeight="1" thickBot="1" x14ac:dyDescent="0.25">
      <c r="A264" s="414"/>
      <c r="B264" s="268"/>
      <c r="C264" s="186"/>
      <c r="D264" s="771"/>
      <c r="E264" s="772"/>
      <c r="F264" s="850">
        <f>IF(X258="na",0,IF(X261="na", 15, 20))</f>
        <v>20</v>
      </c>
      <c r="G264" s="793"/>
      <c r="H264" s="793"/>
      <c r="I264" s="793"/>
      <c r="J264" s="793"/>
      <c r="K264" s="793"/>
      <c r="L264" s="793"/>
      <c r="M264" s="793"/>
      <c r="N264" s="793"/>
      <c r="O264" s="793"/>
      <c r="P264" s="793"/>
      <c r="Q264" s="793"/>
      <c r="R264" s="793"/>
      <c r="S264" s="793"/>
      <c r="T264" s="793"/>
      <c r="U264" s="793"/>
      <c r="V264" s="793"/>
      <c r="W264" s="793"/>
      <c r="X264" s="793"/>
      <c r="Y264" s="793"/>
      <c r="Z264" s="794"/>
      <c r="AA264" s="229"/>
      <c r="AB264" s="57"/>
      <c r="AC264" s="584"/>
      <c r="AD264" s="259"/>
      <c r="AE264" s="584"/>
      <c r="AF264" s="584"/>
      <c r="AG264" s="584"/>
      <c r="AH264" s="584"/>
      <c r="AI264" s="584"/>
      <c r="AJ264" s="584"/>
      <c r="AK264" s="584"/>
      <c r="AL264" s="584"/>
      <c r="AM264" s="584"/>
      <c r="AN264" s="584"/>
      <c r="AO264" s="584"/>
      <c r="AP264" s="584"/>
      <c r="AQ264" s="584"/>
      <c r="AR264" s="584"/>
      <c r="AS264" s="245"/>
      <c r="AT264" s="245"/>
      <c r="AU264" s="245"/>
      <c r="AV264" s="245"/>
      <c r="AW264" s="245"/>
      <c r="AX264" s="245"/>
      <c r="AY264" s="245"/>
      <c r="AZ264" s="245"/>
      <c r="BA264" s="245"/>
      <c r="BB264" s="245"/>
      <c r="BC264" s="245"/>
      <c r="BD264" s="245"/>
      <c r="BE264" s="245"/>
      <c r="BF264" s="245"/>
      <c r="BG264" s="245"/>
      <c r="BH264" s="245"/>
      <c r="BI264" s="245"/>
      <c r="BJ264" s="245"/>
      <c r="BK264" s="245"/>
      <c r="BL264" s="245"/>
      <c r="BM264" s="245"/>
      <c r="BN264" s="245"/>
      <c r="BO264" s="245"/>
      <c r="BP264" s="245"/>
      <c r="BQ264" s="245"/>
      <c r="BR264" s="245"/>
      <c r="BS264" s="245"/>
      <c r="BT264" s="245"/>
      <c r="BU264" s="245"/>
      <c r="BV264" s="245"/>
      <c r="BW264" s="245"/>
      <c r="BX264" s="245"/>
      <c r="BY264" s="245"/>
      <c r="BZ264" s="245"/>
      <c r="CA264" s="245"/>
      <c r="CB264" s="245"/>
      <c r="CC264" s="245"/>
      <c r="CD264" s="245"/>
      <c r="CE264" s="54"/>
      <c r="CF264" s="54"/>
      <c r="CG264" s="54"/>
      <c r="CH264" s="54"/>
      <c r="CI264" s="54"/>
      <c r="CJ264" s="54"/>
      <c r="CK264" s="54"/>
      <c r="CL264" s="54"/>
      <c r="CM264" s="54"/>
      <c r="CN264" s="54"/>
      <c r="CO264" s="54"/>
      <c r="CP264" s="54"/>
      <c r="CQ264" s="54"/>
    </row>
    <row r="265" spans="1:95" s="15" customFormat="1" ht="30" customHeight="1" thickBot="1" x14ac:dyDescent="0.25">
      <c r="A265" s="411"/>
      <c r="B265" s="587">
        <v>5430</v>
      </c>
      <c r="C265" s="190" t="s">
        <v>27</v>
      </c>
      <c r="D265" s="269"/>
      <c r="E265" s="270"/>
      <c r="F265" s="269"/>
      <c r="G265" s="270"/>
      <c r="H265" s="269" t="s">
        <v>432</v>
      </c>
      <c r="I265" s="270"/>
      <c r="J265" s="269"/>
      <c r="K265" s="270"/>
      <c r="L265" s="269"/>
      <c r="M265" s="270"/>
      <c r="N265" s="269"/>
      <c r="O265" s="270"/>
      <c r="P265" s="269"/>
      <c r="Q265" s="270"/>
      <c r="R265" s="269"/>
      <c r="S265" s="270"/>
      <c r="T265" s="269"/>
      <c r="U265" s="270"/>
      <c r="V265" s="269"/>
      <c r="W265" s="270"/>
      <c r="X265" s="45"/>
      <c r="Y265" s="45"/>
      <c r="Z265" s="444"/>
      <c r="AA265" s="229"/>
      <c r="AB265" s="57"/>
      <c r="AC265" s="584"/>
      <c r="AD265" s="259"/>
      <c r="AE265" s="584"/>
      <c r="AF265" s="584"/>
      <c r="AG265" s="584"/>
      <c r="AH265" s="584"/>
      <c r="AI265" s="584"/>
      <c r="AJ265" s="584"/>
      <c r="AK265" s="584"/>
      <c r="AL265" s="584"/>
      <c r="AM265" s="584"/>
      <c r="AN265" s="584"/>
      <c r="AO265" s="584"/>
      <c r="AP265" s="584"/>
      <c r="AQ265" s="584"/>
      <c r="AR265" s="584"/>
      <c r="AS265" s="245"/>
      <c r="AT265" s="245"/>
      <c r="AU265" s="245"/>
      <c r="AV265" s="245"/>
      <c r="AW265" s="245"/>
      <c r="AX265" s="245"/>
      <c r="AY265" s="245"/>
      <c r="AZ265" s="245"/>
      <c r="BA265" s="245"/>
      <c r="BB265" s="245"/>
      <c r="BC265" s="245"/>
      <c r="BD265" s="245"/>
      <c r="BE265" s="245"/>
      <c r="BF265" s="245"/>
      <c r="BG265" s="245"/>
      <c r="BH265" s="245"/>
      <c r="BI265" s="245"/>
      <c r="BJ265" s="245"/>
      <c r="BK265" s="245"/>
      <c r="BL265" s="245"/>
      <c r="BM265" s="245"/>
      <c r="BN265" s="245"/>
      <c r="BO265" s="245"/>
      <c r="BP265" s="245"/>
      <c r="BQ265" s="245"/>
      <c r="BR265" s="245"/>
      <c r="BS265" s="245"/>
      <c r="BT265" s="245"/>
      <c r="BU265" s="245"/>
      <c r="BV265" s="245"/>
      <c r="BW265" s="245"/>
      <c r="BX265" s="245"/>
      <c r="BY265" s="245"/>
      <c r="BZ265" s="245"/>
      <c r="CA265" s="245"/>
      <c r="CB265" s="245"/>
      <c r="CC265" s="245"/>
      <c r="CD265" s="245"/>
      <c r="CE265" s="54"/>
      <c r="CF265" s="54"/>
      <c r="CG265" s="54"/>
      <c r="CH265" s="54"/>
      <c r="CI265" s="54"/>
      <c r="CJ265" s="54"/>
      <c r="CK265" s="54"/>
      <c r="CL265" s="54"/>
      <c r="CM265" s="54"/>
      <c r="CN265" s="54"/>
      <c r="CO265" s="54"/>
      <c r="CP265" s="54"/>
      <c r="CQ265" s="54"/>
    </row>
    <row r="266" spans="1:95" s="15" customFormat="1" ht="45" customHeight="1" x14ac:dyDescent="0.2">
      <c r="A266" s="445"/>
      <c r="B266" s="273" t="s">
        <v>756</v>
      </c>
      <c r="C266" s="175" t="s">
        <v>757</v>
      </c>
      <c r="D266" s="848"/>
      <c r="E266" s="848"/>
      <c r="F266" s="848"/>
      <c r="G266" s="848"/>
      <c r="H266" s="848"/>
      <c r="I266" s="848"/>
      <c r="J266" s="848"/>
      <c r="K266" s="848"/>
      <c r="L266" s="848"/>
      <c r="M266" s="848"/>
      <c r="N266" s="848"/>
      <c r="O266" s="848"/>
      <c r="P266" s="848"/>
      <c r="Q266" s="848"/>
      <c r="R266" s="848"/>
      <c r="S266" s="848"/>
      <c r="T266" s="848"/>
      <c r="U266" s="848"/>
      <c r="V266" s="848"/>
      <c r="W266" s="848"/>
      <c r="X266" s="615"/>
      <c r="Y266" s="616">
        <f>IF(COUNTIF(D266:W266,"s"),0,IF(COUNTIF(D266:W266,"a"),Z266,0))</f>
        <v>0</v>
      </c>
      <c r="Z266" s="476">
        <v>30</v>
      </c>
      <c r="AA266" s="228">
        <f>COUNTIF(D266:W266,"a")+COUNTIF(D266:W266,"s")</f>
        <v>0</v>
      </c>
      <c r="AB266" s="501"/>
      <c r="AC266" s="584"/>
      <c r="AD266" s="259"/>
      <c r="AE266" s="584"/>
      <c r="AF266" s="584"/>
      <c r="AG266" s="584"/>
      <c r="AH266" s="584"/>
      <c r="AI266" s="584"/>
      <c r="AJ266" s="584"/>
      <c r="AK266" s="584"/>
      <c r="AL266" s="584"/>
      <c r="AM266" s="584"/>
      <c r="AN266" s="584"/>
      <c r="AO266" s="584"/>
      <c r="AP266" s="584"/>
      <c r="AQ266" s="584"/>
      <c r="AR266" s="584"/>
      <c r="AS266" s="245"/>
      <c r="AT266" s="245"/>
      <c r="AU266" s="245"/>
      <c r="AV266" s="245"/>
      <c r="AW266" s="245"/>
      <c r="AX266" s="245"/>
      <c r="AY266" s="245"/>
      <c r="AZ266" s="245"/>
      <c r="BA266" s="245"/>
      <c r="BB266" s="245"/>
      <c r="BC266" s="245"/>
      <c r="BD266" s="245"/>
      <c r="BE266" s="245"/>
      <c r="BF266" s="245"/>
      <c r="BG266" s="245"/>
      <c r="BH266" s="245"/>
      <c r="BI266" s="245"/>
      <c r="BJ266" s="245"/>
      <c r="BK266" s="245"/>
      <c r="BL266" s="245"/>
      <c r="BM266" s="245"/>
      <c r="BN266" s="245"/>
      <c r="BO266" s="245"/>
      <c r="BP266" s="245"/>
      <c r="BQ266" s="245"/>
      <c r="BR266" s="245"/>
      <c r="BS266" s="245"/>
      <c r="BT266" s="245"/>
      <c r="BU266" s="245"/>
      <c r="BV266" s="245"/>
      <c r="BW266" s="245"/>
      <c r="BX266" s="245"/>
      <c r="BY266" s="245"/>
      <c r="BZ266" s="245"/>
      <c r="CA266" s="245"/>
      <c r="CB266" s="245"/>
      <c r="CC266" s="245"/>
      <c r="CD266" s="245"/>
      <c r="CE266" s="54"/>
      <c r="CF266" s="54"/>
      <c r="CG266" s="54"/>
      <c r="CH266" s="54"/>
      <c r="CI266" s="54"/>
      <c r="CJ266" s="54"/>
      <c r="CK266" s="54"/>
      <c r="CL266" s="54"/>
      <c r="CM266" s="54"/>
      <c r="CN266" s="54"/>
      <c r="CO266" s="54"/>
      <c r="CP266" s="54"/>
      <c r="CQ266" s="54"/>
    </row>
    <row r="267" spans="1:95" s="15" customFormat="1" ht="30" customHeight="1" x14ac:dyDescent="0.2">
      <c r="A267" s="585"/>
      <c r="B267" s="606"/>
      <c r="C267" s="603" t="s">
        <v>758</v>
      </c>
      <c r="D267" s="825" t="s">
        <v>718</v>
      </c>
      <c r="E267" s="826"/>
      <c r="F267" s="826"/>
      <c r="G267" s="826"/>
      <c r="H267" s="826"/>
      <c r="I267" s="826"/>
      <c r="J267" s="826"/>
      <c r="K267" s="826"/>
      <c r="L267" s="826"/>
      <c r="M267" s="826"/>
      <c r="N267" s="826"/>
      <c r="O267" s="826"/>
      <c r="P267" s="826"/>
      <c r="Q267" s="826"/>
      <c r="R267" s="826"/>
      <c r="S267" s="826"/>
      <c r="T267" s="826"/>
      <c r="U267" s="826"/>
      <c r="V267" s="826"/>
      <c r="W267" s="826"/>
      <c r="X267" s="826"/>
      <c r="Y267" s="826"/>
      <c r="Z267" s="827"/>
      <c r="AA267" s="228"/>
      <c r="AB267" s="501"/>
      <c r="AC267" s="584"/>
      <c r="AD267" s="259"/>
      <c r="AE267" s="584"/>
      <c r="AF267" s="584"/>
      <c r="AG267" s="584"/>
      <c r="AH267" s="584"/>
      <c r="AI267" s="584"/>
      <c r="AJ267" s="584"/>
      <c r="AK267" s="584"/>
      <c r="AL267" s="584"/>
      <c r="AM267" s="584"/>
      <c r="AN267" s="584"/>
      <c r="AO267" s="584"/>
      <c r="AP267" s="584"/>
      <c r="AQ267" s="584"/>
      <c r="AR267" s="584"/>
      <c r="AS267" s="245"/>
      <c r="AT267" s="245"/>
      <c r="AU267" s="245"/>
      <c r="AV267" s="245"/>
      <c r="AW267" s="245"/>
      <c r="AX267" s="245"/>
      <c r="AY267" s="245"/>
      <c r="AZ267" s="245"/>
      <c r="BA267" s="245"/>
      <c r="BB267" s="245"/>
      <c r="BC267" s="245"/>
      <c r="BD267" s="245"/>
      <c r="BE267" s="245"/>
      <c r="BF267" s="245"/>
      <c r="BG267" s="245"/>
      <c r="BH267" s="245"/>
      <c r="BI267" s="245"/>
      <c r="BJ267" s="245"/>
      <c r="BK267" s="245"/>
      <c r="BL267" s="245"/>
      <c r="BM267" s="245"/>
      <c r="BN267" s="245"/>
      <c r="BO267" s="245"/>
      <c r="BP267" s="245"/>
      <c r="BQ267" s="245"/>
      <c r="BR267" s="245"/>
      <c r="BS267" s="245"/>
      <c r="BT267" s="245"/>
      <c r="BU267" s="245"/>
      <c r="BV267" s="245"/>
      <c r="BW267" s="245"/>
      <c r="BX267" s="245"/>
      <c r="BY267" s="245"/>
      <c r="BZ267" s="245"/>
      <c r="CA267" s="245"/>
      <c r="CB267" s="245"/>
      <c r="CC267" s="245"/>
      <c r="CD267" s="245"/>
      <c r="CE267" s="54"/>
      <c r="CF267" s="54"/>
      <c r="CG267" s="54"/>
      <c r="CH267" s="54"/>
      <c r="CI267" s="54"/>
      <c r="CJ267" s="54"/>
      <c r="CK267" s="54"/>
      <c r="CL267" s="54"/>
      <c r="CM267" s="54"/>
      <c r="CN267" s="54"/>
      <c r="CO267" s="54"/>
      <c r="CP267" s="54"/>
      <c r="CQ267" s="54"/>
    </row>
    <row r="268" spans="1:95" s="15" customFormat="1" ht="27.95" customHeight="1" x14ac:dyDescent="0.2">
      <c r="A268" s="585"/>
      <c r="B268" s="266"/>
      <c r="C268" s="189" t="s">
        <v>759</v>
      </c>
      <c r="D268" s="777"/>
      <c r="E268" s="778"/>
      <c r="F268" s="777"/>
      <c r="G268" s="778"/>
      <c r="H268" s="777"/>
      <c r="I268" s="778"/>
      <c r="J268" s="777"/>
      <c r="K268" s="778"/>
      <c r="L268" s="777"/>
      <c r="M268" s="778"/>
      <c r="N268" s="777"/>
      <c r="O268" s="778"/>
      <c r="P268" s="777"/>
      <c r="Q268" s="778"/>
      <c r="R268" s="777"/>
      <c r="S268" s="778"/>
      <c r="T268" s="777"/>
      <c r="U268" s="778"/>
      <c r="V268" s="777"/>
      <c r="W268" s="778"/>
      <c r="X268" s="817"/>
      <c r="Y268" s="842"/>
      <c r="Z268" s="843"/>
      <c r="AA268" s="228">
        <f>IF(COUNTIF($D$266:$W$266,"s"),1,COUNTIF(D268:W268, "a"))</f>
        <v>0</v>
      </c>
      <c r="AB268" s="501"/>
      <c r="AC268" s="584"/>
      <c r="AD268" s="259"/>
      <c r="AE268" s="584"/>
      <c r="AF268" s="584"/>
      <c r="AG268" s="584"/>
      <c r="AH268" s="584"/>
      <c r="AI268" s="584"/>
      <c r="AJ268" s="584"/>
      <c r="AK268" s="584"/>
      <c r="AL268" s="584"/>
      <c r="AM268" s="584"/>
      <c r="AN268" s="584"/>
      <c r="AO268" s="584"/>
      <c r="AP268" s="584"/>
      <c r="AQ268" s="584"/>
      <c r="AR268" s="584"/>
      <c r="AS268" s="245"/>
      <c r="AT268" s="245"/>
      <c r="AU268" s="245"/>
      <c r="AV268" s="245"/>
      <c r="AW268" s="245"/>
      <c r="AX268" s="245"/>
      <c r="AY268" s="245"/>
      <c r="AZ268" s="245"/>
      <c r="BA268" s="245"/>
      <c r="BB268" s="245"/>
      <c r="BC268" s="245"/>
      <c r="BD268" s="245"/>
      <c r="BE268" s="245"/>
      <c r="BF268" s="245"/>
      <c r="BG268" s="245"/>
      <c r="BH268" s="245"/>
      <c r="BI268" s="245"/>
      <c r="BJ268" s="245"/>
      <c r="BK268" s="245"/>
      <c r="BL268" s="245"/>
      <c r="BM268" s="245"/>
      <c r="BN268" s="245"/>
      <c r="BO268" s="245"/>
      <c r="BP268" s="245"/>
      <c r="BQ268" s="245"/>
      <c r="BR268" s="245"/>
      <c r="BS268" s="245"/>
      <c r="BT268" s="245"/>
      <c r="BU268" s="245"/>
      <c r="BV268" s="245"/>
      <c r="BW268" s="245"/>
      <c r="BX268" s="245"/>
      <c r="BY268" s="245"/>
      <c r="BZ268" s="245"/>
      <c r="CA268" s="245"/>
      <c r="CB268" s="245"/>
      <c r="CC268" s="245"/>
      <c r="CD268" s="245"/>
      <c r="CE268" s="54"/>
      <c r="CF268" s="54"/>
      <c r="CG268" s="54"/>
      <c r="CH268" s="54"/>
      <c r="CI268" s="54"/>
      <c r="CJ268" s="54"/>
      <c r="CK268" s="54"/>
      <c r="CL268" s="54"/>
      <c r="CM268" s="54"/>
      <c r="CN268" s="54"/>
      <c r="CO268" s="54"/>
      <c r="CP268" s="54"/>
      <c r="CQ268" s="54"/>
    </row>
    <row r="269" spans="1:95" s="15" customFormat="1" ht="27.95" customHeight="1" x14ac:dyDescent="0.2">
      <c r="A269" s="585"/>
      <c r="B269" s="267"/>
      <c r="C269" s="189" t="s">
        <v>760</v>
      </c>
      <c r="D269" s="732"/>
      <c r="E269" s="776"/>
      <c r="F269" s="732"/>
      <c r="G269" s="776"/>
      <c r="H269" s="732"/>
      <c r="I269" s="776"/>
      <c r="J269" s="732"/>
      <c r="K269" s="776"/>
      <c r="L269" s="732"/>
      <c r="M269" s="776"/>
      <c r="N269" s="732"/>
      <c r="O269" s="776"/>
      <c r="P269" s="732"/>
      <c r="Q269" s="776"/>
      <c r="R269" s="732"/>
      <c r="S269" s="776"/>
      <c r="T269" s="732"/>
      <c r="U269" s="776"/>
      <c r="V269" s="732"/>
      <c r="W269" s="776"/>
      <c r="X269" s="844"/>
      <c r="Y269" s="842"/>
      <c r="Z269" s="843"/>
      <c r="AA269" s="228">
        <f t="shared" ref="AA269:AA270" si="40">IF(COUNTIF($D$266:$W$266,"s"),1,COUNTIF(D269:W269, "a"))</f>
        <v>0</v>
      </c>
      <c r="AB269" s="501"/>
      <c r="AC269" s="584"/>
      <c r="AD269" s="259"/>
      <c r="AE269" s="584"/>
      <c r="AF269" s="584"/>
      <c r="AG269" s="584"/>
      <c r="AH269" s="584"/>
      <c r="AI269" s="584"/>
      <c r="AJ269" s="584"/>
      <c r="AK269" s="584"/>
      <c r="AL269" s="584"/>
      <c r="AM269" s="584"/>
      <c r="AN269" s="584"/>
      <c r="AO269" s="584"/>
      <c r="AP269" s="584"/>
      <c r="AQ269" s="584"/>
      <c r="AR269" s="584"/>
      <c r="AS269" s="245"/>
      <c r="AT269" s="245"/>
      <c r="AU269" s="245"/>
      <c r="AV269" s="245"/>
      <c r="AW269" s="245"/>
      <c r="AX269" s="245"/>
      <c r="AY269" s="245"/>
      <c r="AZ269" s="245"/>
      <c r="BA269" s="245"/>
      <c r="BB269" s="245"/>
      <c r="BC269" s="245"/>
      <c r="BD269" s="245"/>
      <c r="BE269" s="245"/>
      <c r="BF269" s="245"/>
      <c r="BG269" s="245"/>
      <c r="BH269" s="245"/>
      <c r="BI269" s="245"/>
      <c r="BJ269" s="245"/>
      <c r="BK269" s="245"/>
      <c r="BL269" s="245"/>
      <c r="BM269" s="245"/>
      <c r="BN269" s="245"/>
      <c r="BO269" s="245"/>
      <c r="BP269" s="245"/>
      <c r="BQ269" s="245"/>
      <c r="BR269" s="245"/>
      <c r="BS269" s="245"/>
      <c r="BT269" s="245"/>
      <c r="BU269" s="245"/>
      <c r="BV269" s="245"/>
      <c r="BW269" s="245"/>
      <c r="BX269" s="245"/>
      <c r="BY269" s="245"/>
      <c r="BZ269" s="245"/>
      <c r="CA269" s="245"/>
      <c r="CB269" s="245"/>
      <c r="CC269" s="245"/>
      <c r="CD269" s="245"/>
      <c r="CE269" s="54"/>
      <c r="CF269" s="54"/>
      <c r="CG269" s="54"/>
      <c r="CH269" s="54"/>
      <c r="CI269" s="54"/>
      <c r="CJ269" s="54"/>
      <c r="CK269" s="54"/>
      <c r="CL269" s="54"/>
      <c r="CM269" s="54"/>
      <c r="CN269" s="54"/>
      <c r="CO269" s="54"/>
      <c r="CP269" s="54"/>
      <c r="CQ269" s="54"/>
    </row>
    <row r="270" spans="1:95" s="15" customFormat="1" ht="27.95" customHeight="1" thickBot="1" x14ac:dyDescent="0.25">
      <c r="A270" s="433"/>
      <c r="B270" s="278"/>
      <c r="C270" s="191" t="s">
        <v>761</v>
      </c>
      <c r="D270" s="735"/>
      <c r="E270" s="808"/>
      <c r="F270" s="735"/>
      <c r="G270" s="808"/>
      <c r="H270" s="735"/>
      <c r="I270" s="808"/>
      <c r="J270" s="735"/>
      <c r="K270" s="808"/>
      <c r="L270" s="735"/>
      <c r="M270" s="808"/>
      <c r="N270" s="735"/>
      <c r="O270" s="808"/>
      <c r="P270" s="735"/>
      <c r="Q270" s="808"/>
      <c r="R270" s="735"/>
      <c r="S270" s="808"/>
      <c r="T270" s="735"/>
      <c r="U270" s="808"/>
      <c r="V270" s="735"/>
      <c r="W270" s="808"/>
      <c r="X270" s="844"/>
      <c r="Y270" s="842"/>
      <c r="Z270" s="843"/>
      <c r="AA270" s="228">
        <f t="shared" si="40"/>
        <v>0</v>
      </c>
      <c r="AB270" s="501"/>
      <c r="AC270" s="584"/>
      <c r="AD270" s="259"/>
      <c r="AE270" s="584"/>
      <c r="AF270" s="584"/>
      <c r="AG270" s="584"/>
      <c r="AH270" s="584"/>
      <c r="AI270" s="584"/>
      <c r="AJ270" s="584"/>
      <c r="AK270" s="584"/>
      <c r="AL270" s="584"/>
      <c r="AM270" s="584"/>
      <c r="AN270" s="584"/>
      <c r="AO270" s="584"/>
      <c r="AP270" s="584"/>
      <c r="AQ270" s="584"/>
      <c r="AR270" s="584"/>
      <c r="AS270" s="245"/>
      <c r="AT270" s="245"/>
      <c r="AU270" s="245"/>
      <c r="AV270" s="245"/>
      <c r="AW270" s="245"/>
      <c r="AX270" s="245"/>
      <c r="AY270" s="245"/>
      <c r="AZ270" s="245"/>
      <c r="BA270" s="245"/>
      <c r="BB270" s="245"/>
      <c r="BC270" s="245"/>
      <c r="BD270" s="245"/>
      <c r="BE270" s="245"/>
      <c r="BF270" s="245"/>
      <c r="BG270" s="245"/>
      <c r="BH270" s="245"/>
      <c r="BI270" s="245"/>
      <c r="BJ270" s="245"/>
      <c r="BK270" s="245"/>
      <c r="BL270" s="245"/>
      <c r="BM270" s="245"/>
      <c r="BN270" s="245"/>
      <c r="BO270" s="245"/>
      <c r="BP270" s="245"/>
      <c r="BQ270" s="245"/>
      <c r="BR270" s="245"/>
      <c r="BS270" s="245"/>
      <c r="BT270" s="245"/>
      <c r="BU270" s="245"/>
      <c r="BV270" s="245"/>
      <c r="BW270" s="245"/>
      <c r="BX270" s="245"/>
      <c r="BY270" s="245"/>
      <c r="BZ270" s="245"/>
      <c r="CA270" s="245"/>
      <c r="CB270" s="245"/>
      <c r="CC270" s="245"/>
      <c r="CD270" s="245"/>
      <c r="CE270" s="54"/>
      <c r="CF270" s="54"/>
      <c r="CG270" s="54"/>
      <c r="CH270" s="54"/>
      <c r="CI270" s="54"/>
      <c r="CJ270" s="54"/>
      <c r="CK270" s="54"/>
      <c r="CL270" s="54"/>
      <c r="CM270" s="54"/>
      <c r="CN270" s="54"/>
      <c r="CO270" s="54"/>
      <c r="CP270" s="54"/>
      <c r="CQ270" s="54"/>
    </row>
    <row r="271" spans="1:95" s="15" customFormat="1" ht="21" customHeight="1" thickTop="1" thickBot="1" x14ac:dyDescent="0.25">
      <c r="A271" s="585"/>
      <c r="B271" s="71"/>
      <c r="C271" s="160"/>
      <c r="D271" s="768" t="s">
        <v>147</v>
      </c>
      <c r="E271" s="769"/>
      <c r="F271" s="769"/>
      <c r="G271" s="769"/>
      <c r="H271" s="769"/>
      <c r="I271" s="769"/>
      <c r="J271" s="769"/>
      <c r="K271" s="769"/>
      <c r="L271" s="769"/>
      <c r="M271" s="769"/>
      <c r="N271" s="769"/>
      <c r="O271" s="769"/>
      <c r="P271" s="769"/>
      <c r="Q271" s="769"/>
      <c r="R271" s="769"/>
      <c r="S271" s="769"/>
      <c r="T271" s="769"/>
      <c r="U271" s="769"/>
      <c r="V271" s="769"/>
      <c r="W271" s="769"/>
      <c r="X271" s="800"/>
      <c r="Y271" s="576">
        <f>SUM(Y266:Y266)</f>
        <v>0</v>
      </c>
      <c r="Z271" s="423">
        <f>SUM(Z266:Z266)</f>
        <v>30</v>
      </c>
      <c r="AA271" s="229"/>
      <c r="AB271" s="57"/>
      <c r="AC271" s="584"/>
      <c r="AD271" s="259"/>
      <c r="AE271" s="584"/>
      <c r="AF271" s="584"/>
      <c r="AG271" s="584"/>
      <c r="AH271" s="584"/>
      <c r="AI271" s="584"/>
      <c r="AJ271" s="584"/>
      <c r="AK271" s="584"/>
      <c r="AL271" s="584"/>
      <c r="AM271" s="584"/>
      <c r="AN271" s="584"/>
      <c r="AO271" s="584"/>
      <c r="AP271" s="584"/>
      <c r="AQ271" s="584"/>
      <c r="AR271" s="584"/>
      <c r="AS271" s="245"/>
      <c r="AT271" s="245"/>
      <c r="AU271" s="245"/>
      <c r="AV271" s="245"/>
      <c r="AW271" s="245"/>
      <c r="AX271" s="245"/>
      <c r="AY271" s="245"/>
      <c r="AZ271" s="245"/>
      <c r="BA271" s="245"/>
      <c r="BB271" s="245"/>
      <c r="BC271" s="245"/>
      <c r="BD271" s="245"/>
      <c r="BE271" s="245"/>
      <c r="BF271" s="245"/>
      <c r="BG271" s="245"/>
      <c r="BH271" s="245"/>
      <c r="BI271" s="245"/>
      <c r="BJ271" s="245"/>
      <c r="BK271" s="245"/>
      <c r="BL271" s="245"/>
      <c r="BM271" s="245"/>
      <c r="BN271" s="245"/>
      <c r="BO271" s="245"/>
      <c r="BP271" s="245"/>
      <c r="BQ271" s="245"/>
      <c r="BR271" s="245"/>
      <c r="BS271" s="245"/>
      <c r="BT271" s="245"/>
      <c r="BU271" s="245"/>
      <c r="BV271" s="245"/>
      <c r="BW271" s="245"/>
      <c r="BX271" s="245"/>
      <c r="BY271" s="245"/>
      <c r="BZ271" s="245"/>
      <c r="CA271" s="245"/>
      <c r="CB271" s="245"/>
      <c r="CC271" s="245"/>
      <c r="CD271" s="245"/>
      <c r="CE271" s="54"/>
      <c r="CF271" s="54"/>
      <c r="CG271" s="54"/>
      <c r="CH271" s="54"/>
      <c r="CI271" s="54"/>
      <c r="CJ271" s="54"/>
      <c r="CK271" s="54"/>
      <c r="CL271" s="54"/>
      <c r="CM271" s="54"/>
      <c r="CN271" s="54"/>
      <c r="CO271" s="54"/>
      <c r="CP271" s="54"/>
      <c r="CQ271" s="54"/>
    </row>
    <row r="272" spans="1:95" s="15" customFormat="1" ht="21" customHeight="1" thickBot="1" x14ac:dyDescent="0.25">
      <c r="A272" s="414"/>
      <c r="B272" s="185"/>
      <c r="C272" s="186"/>
      <c r="D272" s="771"/>
      <c r="E272" s="772"/>
      <c r="F272" s="849">
        <v>0</v>
      </c>
      <c r="G272" s="793"/>
      <c r="H272" s="793"/>
      <c r="I272" s="793"/>
      <c r="J272" s="793"/>
      <c r="K272" s="793"/>
      <c r="L272" s="793"/>
      <c r="M272" s="793"/>
      <c r="N272" s="793"/>
      <c r="O272" s="793"/>
      <c r="P272" s="793"/>
      <c r="Q272" s="793"/>
      <c r="R272" s="793"/>
      <c r="S272" s="793"/>
      <c r="T272" s="793"/>
      <c r="U272" s="793"/>
      <c r="V272" s="793"/>
      <c r="W272" s="793"/>
      <c r="X272" s="793"/>
      <c r="Y272" s="793"/>
      <c r="Z272" s="794"/>
      <c r="AA272" s="229"/>
      <c r="AB272" s="57"/>
      <c r="AC272" s="584"/>
      <c r="AD272" s="259"/>
      <c r="AE272" s="584"/>
      <c r="AF272" s="584"/>
      <c r="AG272" s="584"/>
      <c r="AH272" s="584"/>
      <c r="AI272" s="584"/>
      <c r="AJ272" s="584"/>
      <c r="AK272" s="584"/>
      <c r="AL272" s="584"/>
      <c r="AM272" s="584"/>
      <c r="AN272" s="584"/>
      <c r="AO272" s="584"/>
      <c r="AP272" s="584"/>
      <c r="AQ272" s="584"/>
      <c r="AR272" s="584"/>
      <c r="AS272" s="245"/>
      <c r="AT272" s="245"/>
      <c r="AU272" s="245"/>
      <c r="AV272" s="245"/>
      <c r="AW272" s="245"/>
      <c r="AX272" s="245"/>
      <c r="AY272" s="245"/>
      <c r="AZ272" s="245"/>
      <c r="BA272" s="245"/>
      <c r="BB272" s="245"/>
      <c r="BC272" s="245"/>
      <c r="BD272" s="245"/>
      <c r="BE272" s="245"/>
      <c r="BF272" s="245"/>
      <c r="BG272" s="245"/>
      <c r="BH272" s="245"/>
      <c r="BI272" s="245"/>
      <c r="BJ272" s="245"/>
      <c r="BK272" s="245"/>
      <c r="BL272" s="245"/>
      <c r="BM272" s="245"/>
      <c r="BN272" s="245"/>
      <c r="BO272" s="245"/>
      <c r="BP272" s="245"/>
      <c r="BQ272" s="245"/>
      <c r="BR272" s="245"/>
      <c r="BS272" s="245"/>
      <c r="BT272" s="245"/>
      <c r="BU272" s="245"/>
      <c r="BV272" s="245"/>
      <c r="BW272" s="245"/>
      <c r="BX272" s="245"/>
      <c r="BY272" s="245"/>
      <c r="BZ272" s="245"/>
      <c r="CA272" s="245"/>
      <c r="CB272" s="245"/>
      <c r="CC272" s="245"/>
      <c r="CD272" s="245"/>
      <c r="CE272" s="54"/>
      <c r="CF272" s="54"/>
      <c r="CG272" s="54"/>
      <c r="CH272" s="54"/>
      <c r="CI272" s="54"/>
      <c r="CJ272" s="54"/>
      <c r="CK272" s="54"/>
      <c r="CL272" s="54"/>
      <c r="CM272" s="54"/>
      <c r="CN272" s="54"/>
      <c r="CO272" s="54"/>
      <c r="CP272" s="54"/>
      <c r="CQ272" s="54"/>
    </row>
    <row r="273" spans="1:95" s="15" customFormat="1" ht="30" customHeight="1" x14ac:dyDescent="0.2">
      <c r="A273" s="411"/>
      <c r="B273" s="590">
        <v>5440</v>
      </c>
      <c r="C273" s="617" t="s">
        <v>951</v>
      </c>
      <c r="D273" s="618"/>
      <c r="E273" s="619"/>
      <c r="F273" s="618"/>
      <c r="G273" s="619"/>
      <c r="H273" s="618"/>
      <c r="I273" s="619"/>
      <c r="J273" s="618"/>
      <c r="K273" s="619"/>
      <c r="L273" s="618"/>
      <c r="M273" s="619"/>
      <c r="N273" s="618"/>
      <c r="O273" s="619"/>
      <c r="P273" s="618"/>
      <c r="Q273" s="619"/>
      <c r="R273" s="618"/>
      <c r="S273" s="619"/>
      <c r="T273" s="618"/>
      <c r="U273" s="619"/>
      <c r="V273" s="618"/>
      <c r="W273" s="619"/>
      <c r="X273" s="620"/>
      <c r="Y273" s="620"/>
      <c r="Z273" s="621"/>
      <c r="AA273" s="229"/>
      <c r="AB273" s="57"/>
      <c r="AC273" s="584"/>
      <c r="AD273" s="259"/>
      <c r="AE273" s="584"/>
      <c r="AF273" s="584"/>
      <c r="AG273" s="584"/>
      <c r="AH273" s="584"/>
      <c r="AI273" s="584"/>
      <c r="AJ273" s="584"/>
      <c r="AK273" s="584"/>
      <c r="AL273" s="584"/>
      <c r="AM273" s="584"/>
      <c r="AN273" s="584"/>
      <c r="AO273" s="584"/>
      <c r="AP273" s="584"/>
      <c r="AQ273" s="584"/>
      <c r="AR273" s="584"/>
      <c r="AS273" s="245"/>
      <c r="AT273" s="245"/>
      <c r="AU273" s="245"/>
      <c r="AV273" s="245"/>
      <c r="AW273" s="245"/>
      <c r="AX273" s="245"/>
      <c r="AY273" s="245"/>
      <c r="AZ273" s="245"/>
      <c r="BA273" s="245"/>
      <c r="BB273" s="245"/>
      <c r="BC273" s="245"/>
      <c r="BD273" s="245"/>
      <c r="BE273" s="245"/>
      <c r="BF273" s="245"/>
      <c r="BG273" s="245"/>
      <c r="BH273" s="245"/>
      <c r="BI273" s="245"/>
      <c r="BJ273" s="245"/>
      <c r="BK273" s="245"/>
      <c r="BL273" s="245"/>
      <c r="BM273" s="245"/>
      <c r="BN273" s="245"/>
      <c r="BO273" s="245"/>
      <c r="BP273" s="245"/>
      <c r="BQ273" s="245"/>
      <c r="BR273" s="245"/>
      <c r="BS273" s="245"/>
      <c r="BT273" s="245"/>
      <c r="BU273" s="245"/>
      <c r="BV273" s="245"/>
      <c r="BW273" s="245"/>
      <c r="BX273" s="245"/>
      <c r="BY273" s="245"/>
      <c r="BZ273" s="245"/>
      <c r="CA273" s="245"/>
      <c r="CB273" s="245"/>
      <c r="CC273" s="245"/>
      <c r="CD273" s="245"/>
      <c r="CE273" s="54"/>
      <c r="CF273" s="54"/>
      <c r="CG273" s="54"/>
      <c r="CH273" s="54"/>
      <c r="CI273" s="54"/>
      <c r="CJ273" s="54"/>
      <c r="CK273" s="54"/>
      <c r="CL273" s="54"/>
      <c r="CM273" s="54"/>
      <c r="CN273" s="54"/>
      <c r="CO273" s="54"/>
      <c r="CP273" s="54"/>
      <c r="CQ273" s="54"/>
    </row>
    <row r="274" spans="1:95" s="15" customFormat="1" ht="30" customHeight="1" x14ac:dyDescent="0.2">
      <c r="A274" s="411"/>
      <c r="B274" s="24"/>
      <c r="C274" s="392" t="s">
        <v>711</v>
      </c>
      <c r="D274" s="797"/>
      <c r="E274" s="797"/>
      <c r="F274" s="797"/>
      <c r="G274" s="797"/>
      <c r="H274" s="797"/>
      <c r="I274" s="797"/>
      <c r="J274" s="797"/>
      <c r="K274" s="797"/>
      <c r="L274" s="797"/>
      <c r="M274" s="797"/>
      <c r="N274" s="797"/>
      <c r="O274" s="797"/>
      <c r="P274" s="797"/>
      <c r="Q274" s="797"/>
      <c r="R274" s="797"/>
      <c r="S274" s="797"/>
      <c r="T274" s="797"/>
      <c r="U274" s="797"/>
      <c r="V274" s="797"/>
      <c r="W274" s="797"/>
      <c r="X274" s="797"/>
      <c r="Y274" s="797"/>
      <c r="Z274" s="798"/>
      <c r="AA274" s="229"/>
      <c r="AB274" s="57"/>
      <c r="AC274" s="584"/>
      <c r="AD274" s="259"/>
      <c r="AE274" s="584"/>
      <c r="AF274" s="584"/>
      <c r="AG274" s="584"/>
      <c r="AH274" s="584"/>
      <c r="AI274" s="584"/>
      <c r="AJ274" s="584"/>
      <c r="AK274" s="584"/>
      <c r="AL274" s="584"/>
      <c r="AM274" s="584"/>
      <c r="AN274" s="584"/>
      <c r="AO274" s="584"/>
      <c r="AP274" s="584"/>
      <c r="AQ274" s="584"/>
      <c r="AR274" s="584"/>
      <c r="AS274" s="245"/>
      <c r="AT274" s="245"/>
      <c r="AU274" s="245"/>
      <c r="AV274" s="245"/>
      <c r="AW274" s="245"/>
      <c r="AX274" s="245"/>
      <c r="AY274" s="245"/>
      <c r="AZ274" s="245"/>
      <c r="BA274" s="245"/>
      <c r="BB274" s="245"/>
      <c r="BC274" s="245"/>
      <c r="BD274" s="245"/>
      <c r="BE274" s="245"/>
      <c r="BF274" s="245"/>
      <c r="BG274" s="245"/>
      <c r="BH274" s="245"/>
      <c r="BI274" s="245"/>
      <c r="BJ274" s="245"/>
      <c r="BK274" s="245"/>
      <c r="BL274" s="245"/>
      <c r="BM274" s="245"/>
      <c r="BN274" s="245"/>
      <c r="BO274" s="245"/>
      <c r="BP274" s="245"/>
      <c r="BQ274" s="245"/>
      <c r="BR274" s="245"/>
      <c r="BS274" s="245"/>
      <c r="BT274" s="245"/>
      <c r="BU274" s="245"/>
      <c r="BV274" s="245"/>
      <c r="BW274" s="245"/>
      <c r="BX274" s="245"/>
      <c r="BY274" s="245"/>
      <c r="BZ274" s="245"/>
      <c r="CA274" s="245"/>
      <c r="CB274" s="245"/>
      <c r="CC274" s="245"/>
      <c r="CD274" s="245"/>
      <c r="CE274" s="54"/>
      <c r="CF274" s="54"/>
      <c r="CG274" s="54"/>
      <c r="CH274" s="54"/>
      <c r="CI274" s="54"/>
      <c r="CJ274" s="54"/>
      <c r="CK274" s="54"/>
      <c r="CL274" s="54"/>
      <c r="CM274" s="54"/>
      <c r="CN274" s="54"/>
      <c r="CO274" s="54"/>
      <c r="CP274" s="54"/>
      <c r="CQ274" s="54"/>
    </row>
    <row r="275" spans="1:95" s="15" customFormat="1" ht="45" customHeight="1" x14ac:dyDescent="0.2">
      <c r="A275" s="585"/>
      <c r="B275" s="622" t="s">
        <v>762</v>
      </c>
      <c r="C275" s="189" t="s">
        <v>763</v>
      </c>
      <c r="D275" s="777"/>
      <c r="E275" s="778"/>
      <c r="F275" s="777"/>
      <c r="G275" s="778"/>
      <c r="H275" s="777"/>
      <c r="I275" s="778"/>
      <c r="J275" s="777"/>
      <c r="K275" s="778"/>
      <c r="L275" s="777"/>
      <c r="M275" s="778"/>
      <c r="N275" s="777"/>
      <c r="O275" s="778"/>
      <c r="P275" s="777"/>
      <c r="Q275" s="778"/>
      <c r="R275" s="777"/>
      <c r="S275" s="778"/>
      <c r="T275" s="777"/>
      <c r="U275" s="778"/>
      <c r="V275" s="777"/>
      <c r="W275" s="778"/>
      <c r="X275" s="623"/>
      <c r="Y275" s="126">
        <f t="shared" ref="Y275:Y280" si="41">IF(OR(D275="s",F275="s",H275="s",J275="s",L275="s",N275="s",P275="s",R275="s",T275="s",V275="s"), 0, IF(OR(D275="a",F275="a",H275="a",J275="a",L275="a",N275="a",P275="a",R275="a",T275="a",V275="a"),Z275,0))</f>
        <v>0</v>
      </c>
      <c r="Z275" s="420">
        <f>IF(X275="na",0,10)</f>
        <v>10</v>
      </c>
      <c r="AA275" s="228">
        <f>COUNTIF(D275:W275,"a")+COUNTIF(D275:W275,"s")+COUNTIF(X275,"na")</f>
        <v>0</v>
      </c>
      <c r="AB275" s="501"/>
      <c r="AC275" s="584"/>
      <c r="AD275" s="259"/>
      <c r="AE275" s="584"/>
      <c r="AF275" s="584"/>
      <c r="AG275" s="584"/>
      <c r="AH275" s="584"/>
      <c r="AI275" s="584"/>
      <c r="AJ275" s="584"/>
      <c r="AK275" s="584"/>
      <c r="AL275" s="584"/>
      <c r="AM275" s="584"/>
      <c r="AN275" s="584"/>
      <c r="AO275" s="584"/>
      <c r="AP275" s="584"/>
      <c r="AQ275" s="584"/>
      <c r="AR275" s="584"/>
      <c r="AS275" s="245"/>
      <c r="AT275" s="245"/>
      <c r="AU275" s="245"/>
      <c r="AV275" s="245"/>
      <c r="AW275" s="245"/>
      <c r="AX275" s="245"/>
      <c r="AY275" s="245"/>
      <c r="AZ275" s="245"/>
      <c r="BA275" s="245"/>
      <c r="BB275" s="245"/>
      <c r="BC275" s="245"/>
      <c r="BD275" s="245"/>
      <c r="BE275" s="245"/>
      <c r="BF275" s="245"/>
      <c r="BG275" s="245"/>
      <c r="BH275" s="245"/>
      <c r="BI275" s="245"/>
      <c r="BJ275" s="245"/>
      <c r="BK275" s="245"/>
      <c r="BL275" s="245"/>
      <c r="BM275" s="245"/>
      <c r="BN275" s="245"/>
      <c r="BO275" s="245"/>
      <c r="BP275" s="245"/>
      <c r="BQ275" s="245"/>
      <c r="BR275" s="245"/>
      <c r="BS275" s="245"/>
      <c r="BT275" s="245"/>
      <c r="BU275" s="245"/>
      <c r="BV275" s="245"/>
      <c r="BW275" s="245"/>
      <c r="BX275" s="245"/>
      <c r="BY275" s="245"/>
      <c r="BZ275" s="245"/>
      <c r="CA275" s="245"/>
      <c r="CB275" s="245"/>
      <c r="CC275" s="245"/>
      <c r="CD275" s="245"/>
      <c r="CE275" s="54"/>
      <c r="CF275" s="54"/>
      <c r="CG275" s="54"/>
      <c r="CH275" s="54"/>
      <c r="CI275" s="54"/>
      <c r="CJ275" s="54"/>
      <c r="CK275" s="54"/>
      <c r="CL275" s="54"/>
      <c r="CM275" s="54"/>
      <c r="CN275" s="54"/>
      <c r="CO275" s="54"/>
      <c r="CP275" s="54"/>
      <c r="CQ275" s="54"/>
    </row>
    <row r="276" spans="1:95" s="15" customFormat="1" ht="200.1" customHeight="1" x14ac:dyDescent="0.2">
      <c r="A276" s="585"/>
      <c r="B276" s="276" t="s">
        <v>358</v>
      </c>
      <c r="C276" s="192" t="s">
        <v>766</v>
      </c>
      <c r="D276" s="732"/>
      <c r="E276" s="776"/>
      <c r="F276" s="732"/>
      <c r="G276" s="776"/>
      <c r="H276" s="732"/>
      <c r="I276" s="776"/>
      <c r="J276" s="732"/>
      <c r="K276" s="776"/>
      <c r="L276" s="732"/>
      <c r="M276" s="776"/>
      <c r="N276" s="732"/>
      <c r="O276" s="776"/>
      <c r="P276" s="732"/>
      <c r="Q276" s="776"/>
      <c r="R276" s="732"/>
      <c r="S276" s="776"/>
      <c r="T276" s="732"/>
      <c r="U276" s="776"/>
      <c r="V276" s="732"/>
      <c r="W276" s="776"/>
      <c r="X276" s="623"/>
      <c r="Y276" s="127">
        <f t="shared" si="41"/>
        <v>0</v>
      </c>
      <c r="Z276" s="421">
        <f>IF(X276="na",0,5)</f>
        <v>5</v>
      </c>
      <c r="AA276" s="228">
        <f>COUNTIF(D276:W276,"a")+COUNTIF(D276:W276,"s")+COUNTIF(X276,"na")</f>
        <v>0</v>
      </c>
      <c r="AB276" s="277"/>
      <c r="AC276" s="584"/>
      <c r="AD276" s="259"/>
      <c r="AE276" s="584"/>
      <c r="AF276" s="584"/>
      <c r="AG276" s="584"/>
      <c r="AH276" s="584"/>
      <c r="AI276" s="584"/>
      <c r="AJ276" s="584"/>
      <c r="AK276" s="584"/>
      <c r="AL276" s="584"/>
      <c r="AM276" s="584"/>
      <c r="AN276" s="584"/>
      <c r="AO276" s="584"/>
      <c r="AP276" s="584"/>
      <c r="AQ276" s="584"/>
      <c r="AR276" s="584"/>
      <c r="AS276" s="245"/>
      <c r="AT276" s="245"/>
      <c r="AU276" s="245"/>
      <c r="AV276" s="245"/>
      <c r="AW276" s="245"/>
      <c r="AX276" s="245"/>
      <c r="AY276" s="245"/>
      <c r="AZ276" s="245"/>
      <c r="BA276" s="245"/>
      <c r="BB276" s="245"/>
      <c r="BC276" s="245"/>
      <c r="BD276" s="245"/>
      <c r="BE276" s="245"/>
      <c r="BF276" s="245"/>
      <c r="BG276" s="245"/>
      <c r="BH276" s="245"/>
      <c r="BI276" s="245"/>
      <c r="BJ276" s="245"/>
      <c r="BK276" s="245"/>
      <c r="BL276" s="245"/>
      <c r="BM276" s="245"/>
      <c r="BN276" s="245"/>
      <c r="BO276" s="245"/>
      <c r="BP276" s="245"/>
      <c r="BQ276" s="245"/>
      <c r="BR276" s="245"/>
      <c r="BS276" s="245"/>
      <c r="BT276" s="245"/>
      <c r="BU276" s="245"/>
      <c r="BV276" s="245"/>
      <c r="BW276" s="245"/>
      <c r="BX276" s="245"/>
      <c r="BY276" s="245"/>
      <c r="BZ276" s="245"/>
      <c r="CA276" s="245"/>
      <c r="CB276" s="245"/>
      <c r="CC276" s="245"/>
      <c r="CD276" s="245"/>
      <c r="CE276" s="54"/>
      <c r="CF276" s="54"/>
      <c r="CG276" s="54"/>
      <c r="CH276" s="54"/>
      <c r="CI276" s="54"/>
      <c r="CJ276" s="54"/>
      <c r="CK276" s="54"/>
      <c r="CL276" s="54"/>
      <c r="CM276" s="54"/>
      <c r="CN276" s="54"/>
      <c r="CO276" s="54"/>
      <c r="CP276" s="54"/>
      <c r="CQ276" s="54"/>
    </row>
    <row r="277" spans="1:95" s="15" customFormat="1" ht="45" customHeight="1" x14ac:dyDescent="0.2">
      <c r="A277" s="585"/>
      <c r="B277" s="624" t="s">
        <v>767</v>
      </c>
      <c r="C277" s="191" t="s">
        <v>768</v>
      </c>
      <c r="D277" s="735"/>
      <c r="E277" s="808"/>
      <c r="F277" s="735"/>
      <c r="G277" s="808"/>
      <c r="H277" s="735"/>
      <c r="I277" s="808"/>
      <c r="J277" s="735"/>
      <c r="K277" s="808"/>
      <c r="L277" s="735"/>
      <c r="M277" s="808"/>
      <c r="N277" s="735"/>
      <c r="O277" s="808"/>
      <c r="P277" s="735"/>
      <c r="Q277" s="808"/>
      <c r="R277" s="735"/>
      <c r="S277" s="808"/>
      <c r="T277" s="735"/>
      <c r="U277" s="808"/>
      <c r="V277" s="735"/>
      <c r="W277" s="808"/>
      <c r="X277" s="610"/>
      <c r="Y277" s="301">
        <f t="shared" si="41"/>
        <v>0</v>
      </c>
      <c r="Z277" s="421">
        <f>IF(X277="na",0,20)</f>
        <v>20</v>
      </c>
      <c r="AA277" s="228">
        <f>COUNTIF(D277:W277,"a")+COUNTIF(D277:W277,"s")+COUNTIF(X277,"na")</f>
        <v>0</v>
      </c>
      <c r="AB277" s="501"/>
      <c r="AC277" s="584"/>
      <c r="AD277" s="259"/>
      <c r="AE277" s="584"/>
      <c r="AF277" s="584"/>
      <c r="AG277" s="584"/>
      <c r="AH277" s="584"/>
      <c r="AI277" s="584"/>
      <c r="AJ277" s="584"/>
      <c r="AK277" s="584"/>
      <c r="AL277" s="584"/>
      <c r="AM277" s="584"/>
      <c r="AN277" s="584"/>
      <c r="AO277" s="584"/>
      <c r="AP277" s="584"/>
      <c r="AQ277" s="584"/>
      <c r="AR277" s="584"/>
      <c r="AS277" s="245"/>
      <c r="AT277" s="245"/>
      <c r="AU277" s="245"/>
      <c r="AV277" s="245"/>
      <c r="AW277" s="245"/>
      <c r="AX277" s="245"/>
      <c r="AY277" s="245"/>
      <c r="AZ277" s="245"/>
      <c r="BA277" s="245"/>
      <c r="BB277" s="245"/>
      <c r="BC277" s="245"/>
      <c r="BD277" s="245"/>
      <c r="BE277" s="245"/>
      <c r="BF277" s="245"/>
      <c r="BG277" s="245"/>
      <c r="BH277" s="245"/>
      <c r="BI277" s="245"/>
      <c r="BJ277" s="245"/>
      <c r="BK277" s="245"/>
      <c r="BL277" s="245"/>
      <c r="BM277" s="245"/>
      <c r="BN277" s="245"/>
      <c r="BO277" s="245"/>
      <c r="BP277" s="245"/>
      <c r="BQ277" s="245"/>
      <c r="BR277" s="245"/>
      <c r="BS277" s="245"/>
      <c r="BT277" s="245"/>
      <c r="BU277" s="245"/>
      <c r="BV277" s="245"/>
      <c r="BW277" s="245"/>
      <c r="BX277" s="245"/>
      <c r="BY277" s="245"/>
      <c r="BZ277" s="245"/>
      <c r="CA277" s="245"/>
      <c r="CB277" s="245"/>
      <c r="CC277" s="245"/>
      <c r="CD277" s="245"/>
      <c r="CE277" s="54"/>
      <c r="CF277" s="54"/>
      <c r="CG277" s="54"/>
      <c r="CH277" s="54"/>
      <c r="CI277" s="54"/>
      <c r="CJ277" s="54"/>
      <c r="CK277" s="54"/>
      <c r="CL277" s="54"/>
      <c r="CM277" s="54"/>
      <c r="CN277" s="54"/>
      <c r="CO277" s="54"/>
      <c r="CP277" s="54"/>
      <c r="CQ277" s="54"/>
    </row>
    <row r="278" spans="1:95" s="15" customFormat="1" ht="30" customHeight="1" x14ac:dyDescent="0.2">
      <c r="A278" s="411"/>
      <c r="B278" s="24"/>
      <c r="C278" s="392" t="s">
        <v>714</v>
      </c>
      <c r="D278" s="797"/>
      <c r="E278" s="797"/>
      <c r="F278" s="797"/>
      <c r="G278" s="797"/>
      <c r="H278" s="797"/>
      <c r="I278" s="797"/>
      <c r="J278" s="797"/>
      <c r="K278" s="797"/>
      <c r="L278" s="797"/>
      <c r="M278" s="797"/>
      <c r="N278" s="797"/>
      <c r="O278" s="797"/>
      <c r="P278" s="797"/>
      <c r="Q278" s="797"/>
      <c r="R278" s="797"/>
      <c r="S278" s="797"/>
      <c r="T278" s="797"/>
      <c r="U278" s="797"/>
      <c r="V278" s="797"/>
      <c r="W278" s="797"/>
      <c r="X278" s="797"/>
      <c r="Y278" s="797"/>
      <c r="Z278" s="798"/>
      <c r="AA278" s="229"/>
      <c r="AB278" s="57"/>
      <c r="AC278" s="584"/>
      <c r="AD278" s="259"/>
      <c r="AE278" s="584"/>
      <c r="AF278" s="584"/>
      <c r="AG278" s="584"/>
      <c r="AH278" s="584"/>
      <c r="AI278" s="584"/>
      <c r="AJ278" s="584"/>
      <c r="AK278" s="584"/>
      <c r="AL278" s="584"/>
      <c r="AM278" s="584"/>
      <c r="AN278" s="584"/>
      <c r="AO278" s="584"/>
      <c r="AP278" s="584"/>
      <c r="AQ278" s="584"/>
      <c r="AR278" s="584"/>
      <c r="AS278" s="245"/>
      <c r="AT278" s="245"/>
      <c r="AU278" s="245"/>
      <c r="AV278" s="245"/>
      <c r="AW278" s="245"/>
      <c r="AX278" s="245"/>
      <c r="AY278" s="245"/>
      <c r="AZ278" s="245"/>
      <c r="BA278" s="245"/>
      <c r="BB278" s="245"/>
      <c r="BC278" s="245"/>
      <c r="BD278" s="245"/>
      <c r="BE278" s="245"/>
      <c r="BF278" s="245"/>
      <c r="BG278" s="245"/>
      <c r="BH278" s="245"/>
      <c r="BI278" s="245"/>
      <c r="BJ278" s="245"/>
      <c r="BK278" s="245"/>
      <c r="BL278" s="245"/>
      <c r="BM278" s="245"/>
      <c r="BN278" s="245"/>
      <c r="BO278" s="245"/>
      <c r="BP278" s="245"/>
      <c r="BQ278" s="245"/>
      <c r="BR278" s="245"/>
      <c r="BS278" s="245"/>
      <c r="BT278" s="245"/>
      <c r="BU278" s="245"/>
      <c r="BV278" s="245"/>
      <c r="BW278" s="245"/>
      <c r="BX278" s="245"/>
      <c r="BY278" s="245"/>
      <c r="BZ278" s="245"/>
      <c r="CA278" s="245"/>
      <c r="CB278" s="245"/>
      <c r="CC278" s="245"/>
      <c r="CD278" s="245"/>
      <c r="CE278" s="54"/>
      <c r="CF278" s="54"/>
      <c r="CG278" s="54"/>
      <c r="CH278" s="54"/>
      <c r="CI278" s="54"/>
      <c r="CJ278" s="54"/>
      <c r="CK278" s="54"/>
      <c r="CL278" s="54"/>
      <c r="CM278" s="54"/>
      <c r="CN278" s="54"/>
      <c r="CO278" s="54"/>
      <c r="CP278" s="54"/>
      <c r="CQ278" s="54"/>
    </row>
    <row r="279" spans="1:95" s="15" customFormat="1" ht="30" customHeight="1" x14ac:dyDescent="0.2">
      <c r="A279" s="411"/>
      <c r="B279" s="214"/>
      <c r="C279" s="392" t="s">
        <v>769</v>
      </c>
      <c r="D279" s="797"/>
      <c r="E279" s="797"/>
      <c r="F279" s="797"/>
      <c r="G279" s="797"/>
      <c r="H279" s="797"/>
      <c r="I279" s="797"/>
      <c r="J279" s="797"/>
      <c r="K279" s="797"/>
      <c r="L279" s="797"/>
      <c r="M279" s="797"/>
      <c r="N279" s="797"/>
      <c r="O279" s="797"/>
      <c r="P279" s="797"/>
      <c r="Q279" s="797"/>
      <c r="R279" s="797"/>
      <c r="S279" s="797"/>
      <c r="T279" s="797"/>
      <c r="U279" s="797"/>
      <c r="V279" s="797"/>
      <c r="W279" s="797"/>
      <c r="X279" s="797"/>
      <c r="Y279" s="797"/>
      <c r="Z279" s="798"/>
      <c r="AA279" s="229"/>
      <c r="AB279" s="57"/>
      <c r="AC279" s="584"/>
      <c r="AD279" s="259"/>
      <c r="AE279" s="584"/>
      <c r="AF279" s="584"/>
      <c r="AG279" s="584"/>
      <c r="AH279" s="584"/>
      <c r="AI279" s="584"/>
      <c r="AJ279" s="584"/>
      <c r="AK279" s="584"/>
      <c r="AL279" s="584"/>
      <c r="AM279" s="584"/>
      <c r="AN279" s="584"/>
      <c r="AO279" s="584"/>
      <c r="AP279" s="584"/>
      <c r="AQ279" s="584"/>
      <c r="AR279" s="584"/>
      <c r="AS279" s="245"/>
      <c r="AT279" s="245"/>
      <c r="AU279" s="245"/>
      <c r="AV279" s="245"/>
      <c r="AW279" s="245"/>
      <c r="AX279" s="245"/>
      <c r="AY279" s="245"/>
      <c r="AZ279" s="245"/>
      <c r="BA279" s="245"/>
      <c r="BB279" s="245"/>
      <c r="BC279" s="245"/>
      <c r="BD279" s="245"/>
      <c r="BE279" s="245"/>
      <c r="BF279" s="245"/>
      <c r="BG279" s="245"/>
      <c r="BH279" s="245"/>
      <c r="BI279" s="245"/>
      <c r="BJ279" s="245"/>
      <c r="BK279" s="245"/>
      <c r="BL279" s="245"/>
      <c r="BM279" s="245"/>
      <c r="BN279" s="245"/>
      <c r="BO279" s="245"/>
      <c r="BP279" s="245"/>
      <c r="BQ279" s="245"/>
      <c r="BR279" s="245"/>
      <c r="BS279" s="245"/>
      <c r="BT279" s="245"/>
      <c r="BU279" s="245"/>
      <c r="BV279" s="245"/>
      <c r="BW279" s="245"/>
      <c r="BX279" s="245"/>
      <c r="BY279" s="245"/>
      <c r="BZ279" s="245"/>
      <c r="CA279" s="245"/>
      <c r="CB279" s="245"/>
      <c r="CC279" s="245"/>
      <c r="CD279" s="245"/>
      <c r="CE279" s="54"/>
      <c r="CF279" s="54"/>
      <c r="CG279" s="54"/>
      <c r="CH279" s="54"/>
      <c r="CI279" s="54"/>
      <c r="CJ279" s="54"/>
      <c r="CK279" s="54"/>
      <c r="CL279" s="54"/>
      <c r="CM279" s="54"/>
      <c r="CN279" s="54"/>
      <c r="CO279" s="54"/>
      <c r="CP279" s="54"/>
      <c r="CQ279" s="54"/>
    </row>
    <row r="280" spans="1:95" s="15" customFormat="1" ht="45" customHeight="1" x14ac:dyDescent="0.2">
      <c r="A280" s="585"/>
      <c r="B280" s="274" t="s">
        <v>770</v>
      </c>
      <c r="C280" s="191" t="s">
        <v>771</v>
      </c>
      <c r="D280" s="831"/>
      <c r="E280" s="832"/>
      <c r="F280" s="831"/>
      <c r="G280" s="832"/>
      <c r="H280" s="831"/>
      <c r="I280" s="832"/>
      <c r="J280" s="831"/>
      <c r="K280" s="832"/>
      <c r="L280" s="831"/>
      <c r="M280" s="832"/>
      <c r="N280" s="831"/>
      <c r="O280" s="832"/>
      <c r="P280" s="831"/>
      <c r="Q280" s="832"/>
      <c r="R280" s="831"/>
      <c r="S280" s="832"/>
      <c r="T280" s="831"/>
      <c r="U280" s="832"/>
      <c r="V280" s="831"/>
      <c r="W280" s="832"/>
      <c r="X280" s="610"/>
      <c r="Y280" s="130">
        <f t="shared" si="41"/>
        <v>0</v>
      </c>
      <c r="Z280" s="602">
        <f>IF(X280="na",0,20)</f>
        <v>20</v>
      </c>
      <c r="AA280" s="228">
        <f>COUNTIF(D280:W280,"a")+COUNTIF(D280:W280,"s")+COUNTIF(X280,"na")</f>
        <v>0</v>
      </c>
      <c r="AB280" s="501"/>
      <c r="AC280" s="584"/>
      <c r="AD280" s="259"/>
      <c r="AE280" s="584"/>
      <c r="AF280" s="584"/>
      <c r="AG280" s="584"/>
      <c r="AH280" s="584"/>
      <c r="AI280" s="584"/>
      <c r="AJ280" s="584"/>
      <c r="AK280" s="584"/>
      <c r="AL280" s="584"/>
      <c r="AM280" s="584"/>
      <c r="AN280" s="584"/>
      <c r="AO280" s="584"/>
      <c r="AP280" s="584"/>
      <c r="AQ280" s="584"/>
      <c r="AR280" s="584"/>
      <c r="AS280" s="245"/>
      <c r="AT280" s="245"/>
      <c r="AU280" s="245"/>
      <c r="AV280" s="245"/>
      <c r="AW280" s="245"/>
      <c r="AX280" s="245"/>
      <c r="AY280" s="245"/>
      <c r="AZ280" s="245"/>
      <c r="BA280" s="245"/>
      <c r="BB280" s="245"/>
      <c r="BC280" s="245"/>
      <c r="BD280" s="245"/>
      <c r="BE280" s="245"/>
      <c r="BF280" s="245"/>
      <c r="BG280" s="245"/>
      <c r="BH280" s="245"/>
      <c r="BI280" s="245"/>
      <c r="BJ280" s="245"/>
      <c r="BK280" s="245"/>
      <c r="BL280" s="245"/>
      <c r="BM280" s="245"/>
      <c r="BN280" s="245"/>
      <c r="BO280" s="245"/>
      <c r="BP280" s="245"/>
      <c r="BQ280" s="245"/>
      <c r="BR280" s="245"/>
      <c r="BS280" s="245"/>
      <c r="BT280" s="245"/>
      <c r="BU280" s="245"/>
      <c r="BV280" s="245"/>
      <c r="BW280" s="245"/>
      <c r="BX280" s="245"/>
      <c r="BY280" s="245"/>
      <c r="BZ280" s="245"/>
      <c r="CA280" s="245"/>
      <c r="CB280" s="245"/>
      <c r="CC280" s="245"/>
      <c r="CD280" s="245"/>
      <c r="CE280" s="54"/>
      <c r="CF280" s="54"/>
      <c r="CG280" s="54"/>
      <c r="CH280" s="54"/>
      <c r="CI280" s="54"/>
      <c r="CJ280" s="54"/>
      <c r="CK280" s="54"/>
      <c r="CL280" s="54"/>
      <c r="CM280" s="54"/>
      <c r="CN280" s="54"/>
      <c r="CO280" s="54"/>
      <c r="CP280" s="54"/>
      <c r="CQ280" s="54"/>
    </row>
    <row r="281" spans="1:95" s="15" customFormat="1" ht="48" customHeight="1" x14ac:dyDescent="0.2">
      <c r="A281" s="411"/>
      <c r="B281" s="606"/>
      <c r="C281" s="392" t="s">
        <v>772</v>
      </c>
      <c r="D281" s="839" t="s">
        <v>773</v>
      </c>
      <c r="E281" s="840"/>
      <c r="F281" s="840"/>
      <c r="G281" s="840"/>
      <c r="H281" s="840"/>
      <c r="I281" s="840"/>
      <c r="J281" s="840"/>
      <c r="K281" s="840"/>
      <c r="L281" s="840"/>
      <c r="M281" s="840"/>
      <c r="N281" s="840"/>
      <c r="O281" s="840"/>
      <c r="P281" s="840"/>
      <c r="Q281" s="840"/>
      <c r="R281" s="840"/>
      <c r="S281" s="840"/>
      <c r="T281" s="840"/>
      <c r="U281" s="840"/>
      <c r="V281" s="840"/>
      <c r="W281" s="840"/>
      <c r="X281" s="840"/>
      <c r="Y281" s="840"/>
      <c r="Z281" s="841"/>
      <c r="AA281" s="228"/>
      <c r="AB281" s="57"/>
      <c r="AC281" s="584"/>
      <c r="AD281" s="259"/>
      <c r="AE281" s="584"/>
      <c r="AF281" s="584"/>
      <c r="AG281" s="584"/>
      <c r="AH281" s="584"/>
      <c r="AI281" s="584"/>
      <c r="AJ281" s="584"/>
      <c r="AK281" s="584"/>
      <c r="AL281" s="584"/>
      <c r="AM281" s="584"/>
      <c r="AN281" s="584"/>
      <c r="AO281" s="584"/>
      <c r="AP281" s="584"/>
      <c r="AQ281" s="584"/>
      <c r="AR281" s="584"/>
      <c r="AS281" s="245"/>
      <c r="AT281" s="245"/>
      <c r="AU281" s="245"/>
      <c r="AV281" s="245"/>
      <c r="AW281" s="245"/>
      <c r="AX281" s="245"/>
      <c r="AY281" s="245"/>
      <c r="AZ281" s="245"/>
      <c r="BA281" s="245"/>
      <c r="BB281" s="245"/>
      <c r="BC281" s="245"/>
      <c r="BD281" s="245"/>
      <c r="BE281" s="245"/>
      <c r="BF281" s="245"/>
      <c r="BG281" s="245"/>
      <c r="BH281" s="245"/>
      <c r="BI281" s="245"/>
      <c r="BJ281" s="245"/>
      <c r="BK281" s="245"/>
      <c r="BL281" s="245"/>
      <c r="BM281" s="245"/>
      <c r="BN281" s="245"/>
      <c r="BO281" s="245"/>
      <c r="BP281" s="245"/>
      <c r="BQ281" s="245"/>
      <c r="BR281" s="245"/>
      <c r="BS281" s="245"/>
      <c r="BT281" s="245"/>
      <c r="BU281" s="245"/>
      <c r="BV281" s="245"/>
      <c r="BW281" s="245"/>
      <c r="BX281" s="245"/>
      <c r="BY281" s="245"/>
      <c r="BZ281" s="245"/>
      <c r="CA281" s="245"/>
      <c r="CB281" s="245"/>
      <c r="CC281" s="245"/>
      <c r="CD281" s="245"/>
      <c r="CE281" s="54"/>
      <c r="CF281" s="54"/>
      <c r="CG281" s="54"/>
      <c r="CH281" s="54"/>
      <c r="CI281" s="54"/>
      <c r="CJ281" s="54"/>
      <c r="CK281" s="54"/>
      <c r="CL281" s="54"/>
      <c r="CM281" s="54"/>
      <c r="CN281" s="54"/>
      <c r="CO281" s="54"/>
      <c r="CP281" s="54"/>
      <c r="CQ281" s="54"/>
    </row>
    <row r="282" spans="1:95" s="15" customFormat="1" ht="27.95" customHeight="1" x14ac:dyDescent="0.2">
      <c r="A282" s="585"/>
      <c r="B282" s="267"/>
      <c r="C282" s="189" t="s">
        <v>774</v>
      </c>
      <c r="D282" s="777"/>
      <c r="E282" s="778"/>
      <c r="F282" s="777"/>
      <c r="G282" s="778"/>
      <c r="H282" s="777"/>
      <c r="I282" s="778"/>
      <c r="J282" s="777"/>
      <c r="K282" s="778"/>
      <c r="L282" s="777"/>
      <c r="M282" s="778"/>
      <c r="N282" s="777"/>
      <c r="O282" s="778"/>
      <c r="P282" s="777"/>
      <c r="Q282" s="778"/>
      <c r="R282" s="777"/>
      <c r="S282" s="778"/>
      <c r="T282" s="777"/>
      <c r="U282" s="778"/>
      <c r="V282" s="777"/>
      <c r="W282" s="778"/>
      <c r="X282" s="817"/>
      <c r="Y282" s="842"/>
      <c r="Z282" s="843"/>
      <c r="AA282" s="228">
        <f>IF(OR(COUNTIF($D$280:$W$280,"s"),COUNTIF($X$280,"na")),1,COUNTIF(D282:W282, "a"))</f>
        <v>0</v>
      </c>
      <c r="AB282" s="501"/>
      <c r="AC282" s="584"/>
      <c r="AD282" s="259"/>
      <c r="AE282" s="584"/>
      <c r="AF282" s="584"/>
      <c r="AG282" s="584"/>
      <c r="AH282" s="584"/>
      <c r="AI282" s="584"/>
      <c r="AJ282" s="584"/>
      <c r="AK282" s="584"/>
      <c r="AL282" s="584"/>
      <c r="AM282" s="584"/>
      <c r="AN282" s="584"/>
      <c r="AO282" s="584"/>
      <c r="AP282" s="584"/>
      <c r="AQ282" s="584"/>
      <c r="AR282" s="584"/>
      <c r="AS282" s="245"/>
      <c r="AT282" s="245"/>
      <c r="AU282" s="245"/>
      <c r="AV282" s="245"/>
      <c r="AW282" s="245"/>
      <c r="AX282" s="245"/>
      <c r="AY282" s="245"/>
      <c r="AZ282" s="245"/>
      <c r="BA282" s="245"/>
      <c r="BB282" s="245"/>
      <c r="BC282" s="245"/>
      <c r="BD282" s="245"/>
      <c r="BE282" s="245"/>
      <c r="BF282" s="245"/>
      <c r="BG282" s="245"/>
      <c r="BH282" s="245"/>
      <c r="BI282" s="245"/>
      <c r="BJ282" s="245"/>
      <c r="BK282" s="245"/>
      <c r="BL282" s="245"/>
      <c r="BM282" s="245"/>
      <c r="BN282" s="245"/>
      <c r="BO282" s="245"/>
      <c r="BP282" s="245"/>
      <c r="BQ282" s="245"/>
      <c r="BR282" s="245"/>
      <c r="BS282" s="245"/>
      <c r="BT282" s="245"/>
      <c r="BU282" s="245"/>
      <c r="BV282" s="245"/>
      <c r="BW282" s="245"/>
      <c r="BX282" s="245"/>
      <c r="BY282" s="245"/>
      <c r="BZ282" s="245"/>
      <c r="CA282" s="245"/>
      <c r="CB282" s="245"/>
      <c r="CC282" s="245"/>
      <c r="CD282" s="245"/>
      <c r="CE282" s="54"/>
      <c r="CF282" s="54"/>
      <c r="CG282" s="54"/>
      <c r="CH282" s="54"/>
      <c r="CI282" s="54"/>
      <c r="CJ282" s="54"/>
      <c r="CK282" s="54"/>
      <c r="CL282" s="54"/>
      <c r="CM282" s="54"/>
      <c r="CN282" s="54"/>
      <c r="CO282" s="54"/>
      <c r="CP282" s="54"/>
      <c r="CQ282" s="54"/>
    </row>
    <row r="283" spans="1:95" s="15" customFormat="1" ht="27.95" customHeight="1" x14ac:dyDescent="0.2">
      <c r="A283" s="585"/>
      <c r="B283" s="267"/>
      <c r="C283" s="189" t="s">
        <v>775</v>
      </c>
      <c r="D283" s="732"/>
      <c r="E283" s="776"/>
      <c r="F283" s="732"/>
      <c r="G283" s="776"/>
      <c r="H283" s="732"/>
      <c r="I283" s="776"/>
      <c r="J283" s="732"/>
      <c r="K283" s="776"/>
      <c r="L283" s="732"/>
      <c r="M283" s="776"/>
      <c r="N283" s="732"/>
      <c r="O283" s="776"/>
      <c r="P283" s="732"/>
      <c r="Q283" s="776"/>
      <c r="R283" s="732"/>
      <c r="S283" s="776"/>
      <c r="T283" s="732"/>
      <c r="U283" s="776"/>
      <c r="V283" s="732"/>
      <c r="W283" s="776"/>
      <c r="X283" s="844"/>
      <c r="Y283" s="842"/>
      <c r="Z283" s="843"/>
      <c r="AA283" s="228">
        <f t="shared" ref="AA283:AA286" si="42">IF(OR(COUNTIF($D$280:$W$280,"s"),COUNTIF($X$280,"na")),1,COUNTIF(D283:W283, "a"))</f>
        <v>0</v>
      </c>
      <c r="AB283" s="501"/>
      <c r="AC283" s="584"/>
      <c r="AD283" s="259"/>
      <c r="AE283" s="584"/>
      <c r="AF283" s="584"/>
      <c r="AG283" s="584"/>
      <c r="AH283" s="584"/>
      <c r="AI283" s="584"/>
      <c r="AJ283" s="584"/>
      <c r="AK283" s="584"/>
      <c r="AL283" s="584"/>
      <c r="AM283" s="584"/>
      <c r="AN283" s="584"/>
      <c r="AO283" s="584"/>
      <c r="AP283" s="584"/>
      <c r="AQ283" s="584"/>
      <c r="AR283" s="584"/>
      <c r="AS283" s="245"/>
      <c r="AT283" s="245"/>
      <c r="AU283" s="245"/>
      <c r="AV283" s="245"/>
      <c r="AW283" s="245"/>
      <c r="AX283" s="245"/>
      <c r="AY283" s="245"/>
      <c r="AZ283" s="245"/>
      <c r="BA283" s="245"/>
      <c r="BB283" s="245"/>
      <c r="BC283" s="245"/>
      <c r="BD283" s="245"/>
      <c r="BE283" s="245"/>
      <c r="BF283" s="245"/>
      <c r="BG283" s="245"/>
      <c r="BH283" s="245"/>
      <c r="BI283" s="245"/>
      <c r="BJ283" s="245"/>
      <c r="BK283" s="245"/>
      <c r="BL283" s="245"/>
      <c r="BM283" s="245"/>
      <c r="BN283" s="245"/>
      <c r="BO283" s="245"/>
      <c r="BP283" s="245"/>
      <c r="BQ283" s="245"/>
      <c r="BR283" s="245"/>
      <c r="BS283" s="245"/>
      <c r="BT283" s="245"/>
      <c r="BU283" s="245"/>
      <c r="BV283" s="245"/>
      <c r="BW283" s="245"/>
      <c r="BX283" s="245"/>
      <c r="BY283" s="245"/>
      <c r="BZ283" s="245"/>
      <c r="CA283" s="245"/>
      <c r="CB283" s="245"/>
      <c r="CC283" s="245"/>
      <c r="CD283" s="245"/>
      <c r="CE283" s="54"/>
      <c r="CF283" s="54"/>
      <c r="CG283" s="54"/>
      <c r="CH283" s="54"/>
      <c r="CI283" s="54"/>
      <c r="CJ283" s="54"/>
      <c r="CK283" s="54"/>
      <c r="CL283" s="54"/>
      <c r="CM283" s="54"/>
      <c r="CN283" s="54"/>
      <c r="CO283" s="54"/>
      <c r="CP283" s="54"/>
      <c r="CQ283" s="54"/>
    </row>
    <row r="284" spans="1:95" s="15" customFormat="1" ht="27.95" customHeight="1" x14ac:dyDescent="0.2">
      <c r="A284" s="585"/>
      <c r="B284" s="267"/>
      <c r="C284" s="189" t="s">
        <v>776</v>
      </c>
      <c r="D284" s="732"/>
      <c r="E284" s="776"/>
      <c r="F284" s="732"/>
      <c r="G284" s="776"/>
      <c r="H284" s="732"/>
      <c r="I284" s="776"/>
      <c r="J284" s="732"/>
      <c r="K284" s="776"/>
      <c r="L284" s="732"/>
      <c r="M284" s="776"/>
      <c r="N284" s="732"/>
      <c r="O284" s="776"/>
      <c r="P284" s="732"/>
      <c r="Q284" s="776"/>
      <c r="R284" s="732"/>
      <c r="S284" s="776"/>
      <c r="T284" s="732"/>
      <c r="U284" s="776"/>
      <c r="V284" s="732"/>
      <c r="W284" s="776"/>
      <c r="X284" s="844"/>
      <c r="Y284" s="842"/>
      <c r="Z284" s="843"/>
      <c r="AA284" s="228">
        <f t="shared" si="42"/>
        <v>0</v>
      </c>
      <c r="AB284" s="501"/>
      <c r="AC284" s="584"/>
      <c r="AD284" s="259"/>
      <c r="AE284" s="584"/>
      <c r="AF284" s="584"/>
      <c r="AG284" s="584"/>
      <c r="AH284" s="584"/>
      <c r="AI284" s="584"/>
      <c r="AJ284" s="584"/>
      <c r="AK284" s="584"/>
      <c r="AL284" s="584"/>
      <c r="AM284" s="584"/>
      <c r="AN284" s="584"/>
      <c r="AO284" s="584"/>
      <c r="AP284" s="584"/>
      <c r="AQ284" s="584"/>
      <c r="AR284" s="584"/>
      <c r="AS284" s="245"/>
      <c r="AT284" s="245"/>
      <c r="AU284" s="245"/>
      <c r="AV284" s="245"/>
      <c r="AW284" s="245"/>
      <c r="AX284" s="245"/>
      <c r="AY284" s="245"/>
      <c r="AZ284" s="245"/>
      <c r="BA284" s="245"/>
      <c r="BB284" s="245"/>
      <c r="BC284" s="245"/>
      <c r="BD284" s="245"/>
      <c r="BE284" s="245"/>
      <c r="BF284" s="245"/>
      <c r="BG284" s="245"/>
      <c r="BH284" s="245"/>
      <c r="BI284" s="245"/>
      <c r="BJ284" s="245"/>
      <c r="BK284" s="245"/>
      <c r="BL284" s="245"/>
      <c r="BM284" s="245"/>
      <c r="BN284" s="245"/>
      <c r="BO284" s="245"/>
      <c r="BP284" s="245"/>
      <c r="BQ284" s="245"/>
      <c r="BR284" s="245"/>
      <c r="BS284" s="245"/>
      <c r="BT284" s="245"/>
      <c r="BU284" s="245"/>
      <c r="BV284" s="245"/>
      <c r="BW284" s="245"/>
      <c r="BX284" s="245"/>
      <c r="BY284" s="245"/>
      <c r="BZ284" s="245"/>
      <c r="CA284" s="245"/>
      <c r="CB284" s="245"/>
      <c r="CC284" s="245"/>
      <c r="CD284" s="245"/>
      <c r="CE284" s="54"/>
      <c r="CF284" s="54"/>
      <c r="CG284" s="54"/>
      <c r="CH284" s="54"/>
      <c r="CI284" s="54"/>
      <c r="CJ284" s="54"/>
      <c r="CK284" s="54"/>
      <c r="CL284" s="54"/>
      <c r="CM284" s="54"/>
      <c r="CN284" s="54"/>
      <c r="CO284" s="54"/>
      <c r="CP284" s="54"/>
      <c r="CQ284" s="54"/>
    </row>
    <row r="285" spans="1:95" s="15" customFormat="1" ht="27.95" customHeight="1" x14ac:dyDescent="0.2">
      <c r="A285" s="585"/>
      <c r="B285" s="267"/>
      <c r="C285" s="189" t="s">
        <v>777</v>
      </c>
      <c r="D285" s="732"/>
      <c r="E285" s="776"/>
      <c r="F285" s="732"/>
      <c r="G285" s="776"/>
      <c r="H285" s="732"/>
      <c r="I285" s="776"/>
      <c r="J285" s="732"/>
      <c r="K285" s="776"/>
      <c r="L285" s="732"/>
      <c r="M285" s="776"/>
      <c r="N285" s="732"/>
      <c r="O285" s="776"/>
      <c r="P285" s="732"/>
      <c r="Q285" s="776"/>
      <c r="R285" s="732"/>
      <c r="S285" s="776"/>
      <c r="T285" s="732"/>
      <c r="U285" s="776"/>
      <c r="V285" s="732"/>
      <c r="W285" s="776"/>
      <c r="X285" s="844"/>
      <c r="Y285" s="842"/>
      <c r="Z285" s="843"/>
      <c r="AA285" s="228">
        <f t="shared" si="42"/>
        <v>0</v>
      </c>
      <c r="AB285" s="501"/>
      <c r="AC285" s="584"/>
      <c r="AD285" s="259"/>
      <c r="AE285" s="584"/>
      <c r="AF285" s="584"/>
      <c r="AG285" s="584"/>
      <c r="AH285" s="584"/>
      <c r="AI285" s="584"/>
      <c r="AJ285" s="584"/>
      <c r="AK285" s="584"/>
      <c r="AL285" s="584"/>
      <c r="AM285" s="584"/>
      <c r="AN285" s="584"/>
      <c r="AO285" s="584"/>
      <c r="AP285" s="584"/>
      <c r="AQ285" s="584"/>
      <c r="AR285" s="584"/>
      <c r="AS285" s="245"/>
      <c r="AT285" s="245"/>
      <c r="AU285" s="245"/>
      <c r="AV285" s="245"/>
      <c r="AW285" s="245"/>
      <c r="AX285" s="245"/>
      <c r="AY285" s="245"/>
      <c r="AZ285" s="245"/>
      <c r="BA285" s="245"/>
      <c r="BB285" s="245"/>
      <c r="BC285" s="245"/>
      <c r="BD285" s="245"/>
      <c r="BE285" s="245"/>
      <c r="BF285" s="245"/>
      <c r="BG285" s="245"/>
      <c r="BH285" s="245"/>
      <c r="BI285" s="245"/>
      <c r="BJ285" s="245"/>
      <c r="BK285" s="245"/>
      <c r="BL285" s="245"/>
      <c r="BM285" s="245"/>
      <c r="BN285" s="245"/>
      <c r="BO285" s="245"/>
      <c r="BP285" s="245"/>
      <c r="BQ285" s="245"/>
      <c r="BR285" s="245"/>
      <c r="BS285" s="245"/>
      <c r="BT285" s="245"/>
      <c r="BU285" s="245"/>
      <c r="BV285" s="245"/>
      <c r="BW285" s="245"/>
      <c r="BX285" s="245"/>
      <c r="BY285" s="245"/>
      <c r="BZ285" s="245"/>
      <c r="CA285" s="245"/>
      <c r="CB285" s="245"/>
      <c r="CC285" s="245"/>
      <c r="CD285" s="245"/>
      <c r="CE285" s="54"/>
      <c r="CF285" s="54"/>
      <c r="CG285" s="54"/>
      <c r="CH285" s="54"/>
      <c r="CI285" s="54"/>
      <c r="CJ285" s="54"/>
      <c r="CK285" s="54"/>
      <c r="CL285" s="54"/>
      <c r="CM285" s="54"/>
      <c r="CN285" s="54"/>
      <c r="CO285" s="54"/>
      <c r="CP285" s="54"/>
      <c r="CQ285" s="54"/>
    </row>
    <row r="286" spans="1:95" s="15" customFormat="1" ht="27.95" customHeight="1" x14ac:dyDescent="0.2">
      <c r="A286" s="585"/>
      <c r="B286" s="272"/>
      <c r="C286" s="192" t="s">
        <v>840</v>
      </c>
      <c r="D286" s="732"/>
      <c r="E286" s="776"/>
      <c r="F286" s="732"/>
      <c r="G286" s="776"/>
      <c r="H286" s="732"/>
      <c r="I286" s="776"/>
      <c r="J286" s="732"/>
      <c r="K286" s="776"/>
      <c r="L286" s="732"/>
      <c r="M286" s="776"/>
      <c r="N286" s="732"/>
      <c r="O286" s="776"/>
      <c r="P286" s="732"/>
      <c r="Q286" s="776"/>
      <c r="R286" s="732"/>
      <c r="S286" s="776"/>
      <c r="T286" s="732"/>
      <c r="U286" s="776"/>
      <c r="V286" s="732"/>
      <c r="W286" s="776"/>
      <c r="X286" s="845"/>
      <c r="Y286" s="846"/>
      <c r="Z286" s="847"/>
      <c r="AA286" s="228">
        <f t="shared" si="42"/>
        <v>0</v>
      </c>
      <c r="AB286" s="501"/>
      <c r="AC286" s="584"/>
      <c r="AD286" s="259"/>
      <c r="AE286" s="584"/>
      <c r="AF286" s="584"/>
      <c r="AG286" s="584"/>
      <c r="AH286" s="584"/>
      <c r="AI286" s="584"/>
      <c r="AJ286" s="584"/>
      <c r="AK286" s="584"/>
      <c r="AL286" s="584"/>
      <c r="AM286" s="584"/>
      <c r="AN286" s="584"/>
      <c r="AO286" s="584"/>
      <c r="AP286" s="584"/>
      <c r="AQ286" s="584"/>
      <c r="AR286" s="584"/>
      <c r="AS286" s="245"/>
      <c r="AT286" s="245"/>
      <c r="AU286" s="245"/>
      <c r="AV286" s="245"/>
      <c r="AW286" s="245"/>
      <c r="AX286" s="245"/>
      <c r="AY286" s="245"/>
      <c r="AZ286" s="245"/>
      <c r="BA286" s="245"/>
      <c r="BB286" s="245"/>
      <c r="BC286" s="245"/>
      <c r="BD286" s="245"/>
      <c r="BE286" s="245"/>
      <c r="BF286" s="245"/>
      <c r="BG286" s="245"/>
      <c r="BH286" s="245"/>
      <c r="BI286" s="245"/>
      <c r="BJ286" s="245"/>
      <c r="BK286" s="245"/>
      <c r="BL286" s="245"/>
      <c r="BM286" s="245"/>
      <c r="BN286" s="245"/>
      <c r="BO286" s="245"/>
      <c r="BP286" s="245"/>
      <c r="BQ286" s="245"/>
      <c r="BR286" s="245"/>
      <c r="BS286" s="245"/>
      <c r="BT286" s="245"/>
      <c r="BU286" s="245"/>
      <c r="BV286" s="245"/>
      <c r="BW286" s="245"/>
      <c r="BX286" s="245"/>
      <c r="BY286" s="245"/>
      <c r="BZ286" s="245"/>
      <c r="CA286" s="245"/>
      <c r="CB286" s="245"/>
      <c r="CC286" s="245"/>
      <c r="CD286" s="245"/>
      <c r="CE286" s="54"/>
      <c r="CF286" s="54"/>
      <c r="CG286" s="54"/>
      <c r="CH286" s="54"/>
      <c r="CI286" s="54"/>
      <c r="CJ286" s="54"/>
      <c r="CK286" s="54"/>
      <c r="CL286" s="54"/>
      <c r="CM286" s="54"/>
      <c r="CN286" s="54"/>
      <c r="CO286" s="54"/>
      <c r="CP286" s="54"/>
      <c r="CQ286" s="54"/>
    </row>
    <row r="287" spans="1:95" s="15" customFormat="1" ht="45" customHeight="1" x14ac:dyDescent="0.2">
      <c r="A287" s="585"/>
      <c r="B287" s="290" t="s">
        <v>778</v>
      </c>
      <c r="C287" s="175" t="s">
        <v>779</v>
      </c>
      <c r="D287" s="777"/>
      <c r="E287" s="778"/>
      <c r="F287" s="777"/>
      <c r="G287" s="778"/>
      <c r="H287" s="777"/>
      <c r="I287" s="778"/>
      <c r="J287" s="777"/>
      <c r="K287" s="778"/>
      <c r="L287" s="777"/>
      <c r="M287" s="778"/>
      <c r="N287" s="777"/>
      <c r="O287" s="778"/>
      <c r="P287" s="777"/>
      <c r="Q287" s="778"/>
      <c r="R287" s="777"/>
      <c r="S287" s="778"/>
      <c r="T287" s="777"/>
      <c r="U287" s="778"/>
      <c r="V287" s="777"/>
      <c r="W287" s="778"/>
      <c r="X287" s="623"/>
      <c r="Y287" s="129">
        <f t="shared" ref="Y287:Y288" si="43">IF(OR(D287="s",F287="s",H287="s",J287="s",L287="s",N287="s",P287="s",R287="s",T287="s",V287="s"), 0, IF(OR(D287="a",F287="a",H287="a",J287="a",L287="a",N287="a",P287="a",R287="a",T287="a",V287="a"),Z287,0))</f>
        <v>0</v>
      </c>
      <c r="Z287" s="424">
        <f>IF(X287="na",0,30)</f>
        <v>30</v>
      </c>
      <c r="AA287" s="365">
        <f>IF(OR(COUNTIF(D288:W288,"a")+COUNTIF(D288:W288,"s")+COUNTIF(X288:X288,"na")&gt;0),0,(COUNTIF(D287:W287,"a")+COUNTIF(D287:W287,"s")+COUNTIF(X287,"na")))</f>
        <v>0</v>
      </c>
      <c r="AB287" s="277"/>
      <c r="AC287" s="584"/>
      <c r="AD287" s="259"/>
      <c r="AE287" s="584"/>
      <c r="AF287" s="584"/>
      <c r="AG287" s="584"/>
      <c r="AH287" s="584"/>
      <c r="AI287" s="584"/>
      <c r="AJ287" s="584"/>
      <c r="AK287" s="584"/>
      <c r="AL287" s="584"/>
      <c r="AM287" s="584"/>
      <c r="AN287" s="584"/>
      <c r="AO287" s="584"/>
      <c r="AP287" s="584"/>
      <c r="AQ287" s="584"/>
      <c r="AR287" s="584"/>
      <c r="AS287" s="584"/>
      <c r="AT287" s="245"/>
      <c r="AU287" s="245"/>
      <c r="AV287" s="245"/>
      <c r="AW287" s="245"/>
      <c r="AX287" s="245"/>
      <c r="AY287" s="245"/>
      <c r="AZ287" s="245"/>
      <c r="BA287" s="245"/>
      <c r="BB287" s="245"/>
      <c r="BC287" s="245"/>
      <c r="BD287" s="245"/>
      <c r="BE287" s="245"/>
      <c r="BF287" s="245"/>
      <c r="BG287" s="245"/>
      <c r="BH287" s="245"/>
      <c r="BI287" s="245"/>
      <c r="BJ287" s="245"/>
      <c r="BK287" s="245"/>
      <c r="BL287" s="245"/>
      <c r="BM287" s="245"/>
      <c r="BN287" s="245"/>
      <c r="BO287" s="245"/>
      <c r="BP287" s="245"/>
      <c r="BQ287" s="245"/>
      <c r="BR287" s="245"/>
      <c r="BS287" s="245"/>
      <c r="BT287" s="245"/>
      <c r="BU287" s="245"/>
      <c r="BV287" s="245"/>
      <c r="BW287" s="245"/>
      <c r="BX287" s="245"/>
      <c r="BY287" s="245"/>
      <c r="BZ287" s="245"/>
      <c r="CA287" s="245"/>
      <c r="CB287" s="245"/>
      <c r="CC287" s="245"/>
      <c r="CD287" s="245"/>
      <c r="CE287" s="245"/>
      <c r="CF287" s="245"/>
      <c r="CG287" s="54"/>
      <c r="CH287" s="54"/>
      <c r="CI287" s="54"/>
      <c r="CJ287" s="54"/>
      <c r="CK287" s="54"/>
      <c r="CL287" s="54"/>
      <c r="CM287" s="54"/>
    </row>
    <row r="288" spans="1:95" s="15" customFormat="1" ht="45" customHeight="1" thickBot="1" x14ac:dyDescent="0.25">
      <c r="A288" s="414"/>
      <c r="B288" s="324" t="s">
        <v>780</v>
      </c>
      <c r="C288" s="625" t="s">
        <v>781</v>
      </c>
      <c r="D288" s="733"/>
      <c r="E288" s="779"/>
      <c r="F288" s="733"/>
      <c r="G288" s="779"/>
      <c r="H288" s="733"/>
      <c r="I288" s="779"/>
      <c r="J288" s="733"/>
      <c r="K288" s="779"/>
      <c r="L288" s="733"/>
      <c r="M288" s="779"/>
      <c r="N288" s="733"/>
      <c r="O288" s="779"/>
      <c r="P288" s="733"/>
      <c r="Q288" s="779"/>
      <c r="R288" s="733"/>
      <c r="S288" s="779"/>
      <c r="T288" s="733"/>
      <c r="U288" s="779"/>
      <c r="V288" s="733"/>
      <c r="W288" s="779"/>
      <c r="X288" s="626"/>
      <c r="Y288" s="627">
        <f t="shared" si="43"/>
        <v>0</v>
      </c>
      <c r="Z288" s="628">
        <f>IF(X287="na",0,15)</f>
        <v>15</v>
      </c>
      <c r="AA288" s="365">
        <f>IF(OR(COUNTIF(D287:W287,"a")+COUNTIF(D287:W287,"s")+COUNTIF(X287:X287,"na")&gt;0),0,(COUNTIF(D288:W288,"a")+COUNTIF(D288:W288,"s")+COUNTIF(X288,"na")))</f>
        <v>0</v>
      </c>
      <c r="AB288" s="277"/>
      <c r="AC288" s="584"/>
      <c r="AD288" s="259"/>
      <c r="AE288" s="584"/>
      <c r="AF288" s="584"/>
      <c r="AG288" s="584"/>
      <c r="AH288" s="584"/>
      <c r="AI288" s="584"/>
      <c r="AJ288" s="584"/>
      <c r="AK288" s="584"/>
      <c r="AL288" s="584"/>
      <c r="AM288" s="584"/>
      <c r="AN288" s="584"/>
      <c r="AO288" s="584"/>
      <c r="AP288" s="584"/>
      <c r="AQ288" s="584"/>
      <c r="AR288" s="584"/>
      <c r="AS288" s="584"/>
      <c r="AT288" s="245"/>
      <c r="AU288" s="245"/>
      <c r="AV288" s="245"/>
      <c r="AW288" s="245"/>
      <c r="AX288" s="245"/>
      <c r="AY288" s="245"/>
      <c r="AZ288" s="245"/>
      <c r="BA288" s="245"/>
      <c r="BB288" s="245"/>
      <c r="BC288" s="245"/>
      <c r="BD288" s="245"/>
      <c r="BE288" s="245"/>
      <c r="BF288" s="245"/>
      <c r="BG288" s="245"/>
      <c r="BH288" s="245"/>
      <c r="BI288" s="245"/>
      <c r="BJ288" s="245"/>
      <c r="BK288" s="245"/>
      <c r="BL288" s="245"/>
      <c r="BM288" s="245"/>
      <c r="BN288" s="245"/>
      <c r="BO288" s="245"/>
      <c r="BP288" s="245"/>
      <c r="BQ288" s="245"/>
      <c r="BR288" s="245"/>
      <c r="BS288" s="245"/>
      <c r="BT288" s="245"/>
      <c r="BU288" s="245"/>
      <c r="BV288" s="245"/>
      <c r="BW288" s="245"/>
      <c r="BX288" s="245"/>
      <c r="BY288" s="245"/>
      <c r="BZ288" s="245"/>
      <c r="CA288" s="245"/>
      <c r="CB288" s="245"/>
      <c r="CC288" s="245"/>
      <c r="CD288" s="245"/>
      <c r="CE288" s="245"/>
      <c r="CF288" s="245"/>
      <c r="CG288" s="54"/>
      <c r="CH288" s="54"/>
      <c r="CI288" s="54"/>
      <c r="CJ288" s="54"/>
      <c r="CK288" s="54"/>
      <c r="CL288" s="54"/>
      <c r="CM288" s="54"/>
    </row>
    <row r="289" spans="1:95" s="15" customFormat="1" ht="30" customHeight="1" x14ac:dyDescent="0.2">
      <c r="A289" s="411"/>
      <c r="B289" s="214"/>
      <c r="C289" s="629" t="s">
        <v>782</v>
      </c>
      <c r="D289" s="807"/>
      <c r="E289" s="807"/>
      <c r="F289" s="807"/>
      <c r="G289" s="807"/>
      <c r="H289" s="807"/>
      <c r="I289" s="807"/>
      <c r="J289" s="807"/>
      <c r="K289" s="807"/>
      <c r="L289" s="807"/>
      <c r="M289" s="807"/>
      <c r="N289" s="807"/>
      <c r="O289" s="807"/>
      <c r="P289" s="807"/>
      <c r="Q289" s="807"/>
      <c r="R289" s="807"/>
      <c r="S289" s="807"/>
      <c r="T289" s="807"/>
      <c r="U289" s="807"/>
      <c r="V289" s="807"/>
      <c r="W289" s="807"/>
      <c r="X289" s="807"/>
      <c r="Y289" s="807"/>
      <c r="Z289" s="835"/>
      <c r="AA289" s="229"/>
      <c r="AB289" s="57"/>
      <c r="AC289" s="584"/>
      <c r="AD289" s="259"/>
      <c r="AE289" s="584"/>
      <c r="AF289" s="584"/>
      <c r="AG289" s="584"/>
      <c r="AH289" s="584"/>
      <c r="AI289" s="584"/>
      <c r="AJ289" s="584"/>
      <c r="AK289" s="584"/>
      <c r="AL289" s="584"/>
      <c r="AM289" s="584"/>
      <c r="AN289" s="584"/>
      <c r="AO289" s="584"/>
      <c r="AP289" s="584"/>
      <c r="AQ289" s="584"/>
      <c r="AR289" s="584"/>
      <c r="AS289" s="245"/>
      <c r="AT289" s="245"/>
      <c r="AU289" s="245"/>
      <c r="AV289" s="245"/>
      <c r="AW289" s="245"/>
      <c r="AX289" s="245"/>
      <c r="AY289" s="245"/>
      <c r="AZ289" s="245"/>
      <c r="BA289" s="245"/>
      <c r="BB289" s="245"/>
      <c r="BC289" s="245"/>
      <c r="BD289" s="245"/>
      <c r="BE289" s="245"/>
      <c r="BF289" s="245"/>
      <c r="BG289" s="245"/>
      <c r="BH289" s="245"/>
      <c r="BI289" s="245"/>
      <c r="BJ289" s="245"/>
      <c r="BK289" s="245"/>
      <c r="BL289" s="245"/>
      <c r="BM289" s="245"/>
      <c r="BN289" s="245"/>
      <c r="BO289" s="245"/>
      <c r="BP289" s="245"/>
      <c r="BQ289" s="245"/>
      <c r="BR289" s="245"/>
      <c r="BS289" s="245"/>
      <c r="BT289" s="245"/>
      <c r="BU289" s="245"/>
      <c r="BV289" s="245"/>
      <c r="BW289" s="245"/>
      <c r="BX289" s="245"/>
      <c r="BY289" s="245"/>
      <c r="BZ289" s="245"/>
      <c r="CA289" s="245"/>
      <c r="CB289" s="245"/>
      <c r="CC289" s="245"/>
      <c r="CD289" s="245"/>
      <c r="CE289" s="54"/>
      <c r="CF289" s="54"/>
      <c r="CG289" s="54"/>
      <c r="CH289" s="54"/>
      <c r="CI289" s="54"/>
      <c r="CJ289" s="54"/>
      <c r="CK289" s="54"/>
      <c r="CL289" s="54"/>
      <c r="CM289" s="54"/>
      <c r="CN289" s="54"/>
      <c r="CO289" s="54"/>
      <c r="CP289" s="54"/>
      <c r="CQ289" s="54"/>
    </row>
    <row r="290" spans="1:95" s="15" customFormat="1" ht="45" customHeight="1" x14ac:dyDescent="0.2">
      <c r="A290" s="585"/>
      <c r="B290" s="274" t="s">
        <v>783</v>
      </c>
      <c r="C290" s="189" t="s">
        <v>784</v>
      </c>
      <c r="D290" s="831"/>
      <c r="E290" s="832"/>
      <c r="F290" s="831"/>
      <c r="G290" s="832"/>
      <c r="H290" s="831"/>
      <c r="I290" s="832"/>
      <c r="J290" s="831"/>
      <c r="K290" s="832"/>
      <c r="L290" s="831"/>
      <c r="M290" s="832"/>
      <c r="N290" s="831"/>
      <c r="O290" s="832"/>
      <c r="P290" s="831"/>
      <c r="Q290" s="832"/>
      <c r="R290" s="831"/>
      <c r="S290" s="832"/>
      <c r="T290" s="831"/>
      <c r="U290" s="832"/>
      <c r="V290" s="831"/>
      <c r="W290" s="832"/>
      <c r="X290" s="593"/>
      <c r="Y290" s="130">
        <f t="shared" ref="Y290" si="44">IF(OR(D290="s",F290="s",H290="s",J290="s",L290="s",N290="s",P290="s",R290="s",T290="s",V290="s"), 0, IF(OR(D290="a",F290="a",H290="a",J290="a",L290="a",N290="a",P290="a",R290="a",T290="a",V290="a"),Z290,0))</f>
        <v>0</v>
      </c>
      <c r="Z290" s="602">
        <v>15</v>
      </c>
      <c r="AA290" s="228">
        <f>COUNTIF(D290:W290,"a")+COUNTIF(D290:W290,"s")</f>
        <v>0</v>
      </c>
      <c r="AB290" s="501"/>
      <c r="AC290" s="584"/>
      <c r="AD290" s="259"/>
      <c r="AE290" s="584"/>
      <c r="AF290" s="584"/>
      <c r="AG290" s="584"/>
      <c r="AH290" s="584"/>
      <c r="AI290" s="584"/>
      <c r="AJ290" s="584"/>
      <c r="AK290" s="584"/>
      <c r="AL290" s="584"/>
      <c r="AM290" s="584"/>
      <c r="AN290" s="584"/>
      <c r="AO290" s="584"/>
      <c r="AP290" s="584"/>
      <c r="AQ290" s="584"/>
      <c r="AR290" s="584"/>
      <c r="AS290" s="245"/>
      <c r="AT290" s="245"/>
      <c r="AU290" s="245"/>
      <c r="AV290" s="245"/>
      <c r="AW290" s="245"/>
      <c r="AX290" s="245"/>
      <c r="AY290" s="245"/>
      <c r="AZ290" s="245"/>
      <c r="BA290" s="245"/>
      <c r="BB290" s="245"/>
      <c r="BC290" s="245"/>
      <c r="BD290" s="245"/>
      <c r="BE290" s="245"/>
      <c r="BF290" s="245"/>
      <c r="BG290" s="245"/>
      <c r="BH290" s="245"/>
      <c r="BI290" s="245"/>
      <c r="BJ290" s="245"/>
      <c r="BK290" s="245"/>
      <c r="BL290" s="245"/>
      <c r="BM290" s="245"/>
      <c r="BN290" s="245"/>
      <c r="BO290" s="245"/>
      <c r="BP290" s="245"/>
      <c r="BQ290" s="245"/>
      <c r="BR290" s="245"/>
      <c r="BS290" s="245"/>
      <c r="BT290" s="245"/>
      <c r="BU290" s="245"/>
      <c r="BV290" s="245"/>
      <c r="BW290" s="245"/>
      <c r="BX290" s="245"/>
      <c r="BY290" s="245"/>
      <c r="BZ290" s="245"/>
      <c r="CA290" s="245"/>
      <c r="CB290" s="245"/>
      <c r="CC290" s="245"/>
      <c r="CD290" s="245"/>
      <c r="CE290" s="54"/>
      <c r="CF290" s="54"/>
      <c r="CG290" s="54"/>
      <c r="CH290" s="54"/>
      <c r="CI290" s="54"/>
      <c r="CJ290" s="54"/>
      <c r="CK290" s="54"/>
      <c r="CL290" s="54"/>
      <c r="CM290" s="54"/>
      <c r="CN290" s="54"/>
      <c r="CO290" s="54"/>
      <c r="CP290" s="54"/>
      <c r="CQ290" s="54"/>
    </row>
    <row r="291" spans="1:95" s="15" customFormat="1" ht="30" customHeight="1" x14ac:dyDescent="0.2">
      <c r="A291" s="585"/>
      <c r="B291" s="606"/>
      <c r="C291" s="603" t="s">
        <v>785</v>
      </c>
      <c r="D291" s="825" t="s">
        <v>718</v>
      </c>
      <c r="E291" s="826"/>
      <c r="F291" s="826"/>
      <c r="G291" s="826"/>
      <c r="H291" s="826"/>
      <c r="I291" s="826"/>
      <c r="J291" s="826"/>
      <c r="K291" s="826"/>
      <c r="L291" s="826"/>
      <c r="M291" s="826"/>
      <c r="N291" s="826"/>
      <c r="O291" s="826"/>
      <c r="P291" s="826"/>
      <c r="Q291" s="826"/>
      <c r="R291" s="826"/>
      <c r="S291" s="826"/>
      <c r="T291" s="826"/>
      <c r="U291" s="826"/>
      <c r="V291" s="826"/>
      <c r="W291" s="826"/>
      <c r="X291" s="826"/>
      <c r="Y291" s="826"/>
      <c r="Z291" s="827"/>
      <c r="AA291" s="228"/>
      <c r="AB291" s="57"/>
      <c r="AC291" s="584"/>
      <c r="AD291" s="259"/>
      <c r="AE291" s="584"/>
      <c r="AF291" s="584"/>
      <c r="AG291" s="584"/>
      <c r="AH291" s="584"/>
      <c r="AI291" s="584"/>
      <c r="AJ291" s="584"/>
      <c r="AK291" s="584"/>
      <c r="AL291" s="584"/>
      <c r="AM291" s="584"/>
      <c r="AN291" s="584"/>
      <c r="AO291" s="584"/>
      <c r="AP291" s="584"/>
      <c r="AQ291" s="584"/>
      <c r="AR291" s="584"/>
      <c r="AS291" s="245"/>
      <c r="AT291" s="245"/>
      <c r="AU291" s="245"/>
      <c r="AV291" s="245"/>
      <c r="AW291" s="245"/>
      <c r="AX291" s="245"/>
      <c r="AY291" s="245"/>
      <c r="AZ291" s="245"/>
      <c r="BA291" s="245"/>
      <c r="BB291" s="245"/>
      <c r="BC291" s="245"/>
      <c r="BD291" s="245"/>
      <c r="BE291" s="245"/>
      <c r="BF291" s="245"/>
      <c r="BG291" s="245"/>
      <c r="BH291" s="245"/>
      <c r="BI291" s="245"/>
      <c r="BJ291" s="245"/>
      <c r="BK291" s="245"/>
      <c r="BL291" s="245"/>
      <c r="BM291" s="245"/>
      <c r="BN291" s="245"/>
      <c r="BO291" s="245"/>
      <c r="BP291" s="245"/>
      <c r="BQ291" s="245"/>
      <c r="BR291" s="245"/>
      <c r="BS291" s="245"/>
      <c r="BT291" s="245"/>
      <c r="BU291" s="245"/>
      <c r="BV291" s="245"/>
      <c r="BW291" s="245"/>
      <c r="BX291" s="245"/>
      <c r="BY291" s="245"/>
      <c r="BZ291" s="245"/>
      <c r="CA291" s="245"/>
      <c r="CB291" s="245"/>
      <c r="CC291" s="245"/>
      <c r="CD291" s="245"/>
      <c r="CE291" s="54"/>
      <c r="CF291" s="54"/>
      <c r="CG291" s="54"/>
      <c r="CH291" s="54"/>
      <c r="CI291" s="54"/>
      <c r="CJ291" s="54"/>
      <c r="CK291" s="54"/>
      <c r="CL291" s="54"/>
      <c r="CM291" s="54"/>
      <c r="CN291" s="54"/>
      <c r="CO291" s="54"/>
      <c r="CP291" s="54"/>
      <c r="CQ291" s="54"/>
    </row>
    <row r="292" spans="1:95" s="15" customFormat="1" ht="27.95" customHeight="1" x14ac:dyDescent="0.2">
      <c r="A292" s="585"/>
      <c r="B292" s="182"/>
      <c r="C292" s="189" t="s">
        <v>786</v>
      </c>
      <c r="D292" s="777"/>
      <c r="E292" s="778"/>
      <c r="F292" s="732"/>
      <c r="G292" s="776"/>
      <c r="H292" s="732"/>
      <c r="I292" s="776"/>
      <c r="J292" s="732"/>
      <c r="K292" s="776"/>
      <c r="L292" s="732"/>
      <c r="M292" s="776"/>
      <c r="N292" s="732"/>
      <c r="O292" s="776"/>
      <c r="P292" s="732"/>
      <c r="Q292" s="776"/>
      <c r="R292" s="732"/>
      <c r="S292" s="776"/>
      <c r="T292" s="732"/>
      <c r="U292" s="776"/>
      <c r="V292" s="732"/>
      <c r="W292" s="776"/>
      <c r="X292" s="814"/>
      <c r="Y292" s="815"/>
      <c r="Z292" s="816"/>
      <c r="AA292" s="228">
        <f>IF(COUNTIF($D$290:$W$290,"s"),1,COUNTIF(D292:W292, "a"))</f>
        <v>0</v>
      </c>
      <c r="AB292" s="501"/>
      <c r="AC292" s="584"/>
      <c r="AD292" s="259"/>
      <c r="AE292" s="584"/>
      <c r="AF292" s="584"/>
      <c r="AG292" s="584"/>
      <c r="AH292" s="584"/>
      <c r="AI292" s="584"/>
      <c r="AJ292" s="584"/>
      <c r="AK292" s="584"/>
      <c r="AL292" s="584"/>
      <c r="AM292" s="584"/>
      <c r="AN292" s="584"/>
      <c r="AO292" s="584"/>
      <c r="AP292" s="584"/>
      <c r="AQ292" s="584"/>
      <c r="AR292" s="584"/>
      <c r="AS292" s="245"/>
      <c r="AT292" s="245"/>
      <c r="AU292" s="245"/>
      <c r="AV292" s="245"/>
      <c r="AW292" s="245"/>
      <c r="AX292" s="245"/>
      <c r="AY292" s="245"/>
      <c r="AZ292" s="245"/>
      <c r="BA292" s="245"/>
      <c r="BB292" s="245"/>
      <c r="BC292" s="245"/>
      <c r="BD292" s="245"/>
      <c r="BE292" s="245"/>
      <c r="BF292" s="245"/>
      <c r="BG292" s="245"/>
      <c r="BH292" s="245"/>
      <c r="BI292" s="245"/>
      <c r="BJ292" s="245"/>
      <c r="BK292" s="245"/>
      <c r="BL292" s="245"/>
      <c r="BM292" s="245"/>
      <c r="BN292" s="245"/>
      <c r="BO292" s="245"/>
      <c r="BP292" s="245"/>
      <c r="BQ292" s="245"/>
      <c r="BR292" s="245"/>
      <c r="BS292" s="245"/>
      <c r="BT292" s="245"/>
      <c r="BU292" s="245"/>
      <c r="BV292" s="245"/>
      <c r="BW292" s="245"/>
      <c r="BX292" s="245"/>
      <c r="BY292" s="245"/>
      <c r="BZ292" s="245"/>
      <c r="CA292" s="245"/>
      <c r="CB292" s="245"/>
      <c r="CC292" s="245"/>
      <c r="CD292" s="245"/>
      <c r="CE292" s="54"/>
      <c r="CF292" s="54"/>
      <c r="CG292" s="54"/>
      <c r="CH292" s="54"/>
      <c r="CI292" s="54"/>
      <c r="CJ292" s="54"/>
      <c r="CK292" s="54"/>
      <c r="CL292" s="54"/>
      <c r="CM292" s="54"/>
      <c r="CN292" s="54"/>
      <c r="CO292" s="54"/>
      <c r="CP292" s="54"/>
      <c r="CQ292" s="54"/>
    </row>
    <row r="293" spans="1:95" s="15" customFormat="1" ht="27.95" customHeight="1" x14ac:dyDescent="0.2">
      <c r="A293" s="585"/>
      <c r="B293" s="607"/>
      <c r="C293" s="189" t="s">
        <v>787</v>
      </c>
      <c r="D293" s="732"/>
      <c r="E293" s="776"/>
      <c r="F293" s="732"/>
      <c r="G293" s="776"/>
      <c r="H293" s="732"/>
      <c r="I293" s="776"/>
      <c r="J293" s="732"/>
      <c r="K293" s="776"/>
      <c r="L293" s="732"/>
      <c r="M293" s="776"/>
      <c r="N293" s="732"/>
      <c r="O293" s="776"/>
      <c r="P293" s="732"/>
      <c r="Q293" s="776"/>
      <c r="R293" s="732"/>
      <c r="S293" s="776"/>
      <c r="T293" s="732"/>
      <c r="U293" s="776"/>
      <c r="V293" s="732"/>
      <c r="W293" s="776"/>
      <c r="X293" s="817"/>
      <c r="Y293" s="818"/>
      <c r="Z293" s="819"/>
      <c r="AA293" s="228">
        <f t="shared" ref="AA293:AA300" si="45">IF(COUNTIF($D$290:$W$290,"s"),1,COUNTIF(D293:W293, "a"))</f>
        <v>0</v>
      </c>
      <c r="AB293" s="501"/>
      <c r="AC293" s="584"/>
      <c r="AD293" s="259"/>
      <c r="AE293" s="584"/>
      <c r="AF293" s="584"/>
      <c r="AG293" s="584"/>
      <c r="AH293" s="584"/>
      <c r="AI293" s="584"/>
      <c r="AJ293" s="584"/>
      <c r="AK293" s="584"/>
      <c r="AL293" s="584"/>
      <c r="AM293" s="584"/>
      <c r="AN293" s="584"/>
      <c r="AO293" s="584"/>
      <c r="AP293" s="584"/>
      <c r="AQ293" s="584"/>
      <c r="AR293" s="584"/>
      <c r="AS293" s="245"/>
      <c r="AT293" s="245"/>
      <c r="AU293" s="245"/>
      <c r="AV293" s="245"/>
      <c r="AW293" s="245"/>
      <c r="AX293" s="245"/>
      <c r="AY293" s="245"/>
      <c r="AZ293" s="245"/>
      <c r="BA293" s="245"/>
      <c r="BB293" s="245"/>
      <c r="BC293" s="245"/>
      <c r="BD293" s="245"/>
      <c r="BE293" s="245"/>
      <c r="BF293" s="245"/>
      <c r="BG293" s="245"/>
      <c r="BH293" s="245"/>
      <c r="BI293" s="245"/>
      <c r="BJ293" s="245"/>
      <c r="BK293" s="245"/>
      <c r="BL293" s="245"/>
      <c r="BM293" s="245"/>
      <c r="BN293" s="245"/>
      <c r="BO293" s="245"/>
      <c r="BP293" s="245"/>
      <c r="BQ293" s="245"/>
      <c r="BR293" s="245"/>
      <c r="BS293" s="245"/>
      <c r="BT293" s="245"/>
      <c r="BU293" s="245"/>
      <c r="BV293" s="245"/>
      <c r="BW293" s="245"/>
      <c r="BX293" s="245"/>
      <c r="BY293" s="245"/>
      <c r="BZ293" s="245"/>
      <c r="CA293" s="245"/>
      <c r="CB293" s="245"/>
      <c r="CC293" s="245"/>
      <c r="CD293" s="245"/>
      <c r="CE293" s="54"/>
      <c r="CF293" s="54"/>
      <c r="CG293" s="54"/>
      <c r="CH293" s="54"/>
      <c r="CI293" s="54"/>
      <c r="CJ293" s="54"/>
      <c r="CK293" s="54"/>
      <c r="CL293" s="54"/>
      <c r="CM293" s="54"/>
      <c r="CN293" s="54"/>
      <c r="CO293" s="54"/>
      <c r="CP293" s="54"/>
      <c r="CQ293" s="54"/>
    </row>
    <row r="294" spans="1:95" s="15" customFormat="1" ht="27.95" customHeight="1" x14ac:dyDescent="0.2">
      <c r="A294" s="433"/>
      <c r="B294" s="24"/>
      <c r="C294" s="192" t="s">
        <v>788</v>
      </c>
      <c r="D294" s="732"/>
      <c r="E294" s="776"/>
      <c r="F294" s="732"/>
      <c r="G294" s="776"/>
      <c r="H294" s="732"/>
      <c r="I294" s="776"/>
      <c r="J294" s="732"/>
      <c r="K294" s="776"/>
      <c r="L294" s="732"/>
      <c r="M294" s="776"/>
      <c r="N294" s="732"/>
      <c r="O294" s="776"/>
      <c r="P294" s="732"/>
      <c r="Q294" s="776"/>
      <c r="R294" s="732"/>
      <c r="S294" s="776"/>
      <c r="T294" s="732"/>
      <c r="U294" s="776"/>
      <c r="V294" s="732"/>
      <c r="W294" s="776"/>
      <c r="X294" s="817"/>
      <c r="Y294" s="818"/>
      <c r="Z294" s="819"/>
      <c r="AA294" s="228">
        <f t="shared" si="45"/>
        <v>0</v>
      </c>
      <c r="AB294" s="501"/>
      <c r="AC294" s="584"/>
      <c r="AD294" s="259"/>
      <c r="AE294" s="584"/>
      <c r="AF294" s="584"/>
      <c r="AG294" s="584"/>
      <c r="AH294" s="584"/>
      <c r="AI294" s="584"/>
      <c r="AJ294" s="584"/>
      <c r="AK294" s="584"/>
      <c r="AL294" s="584"/>
      <c r="AM294" s="584"/>
      <c r="AN294" s="584"/>
      <c r="AO294" s="584"/>
      <c r="AP294" s="584"/>
      <c r="AQ294" s="584"/>
      <c r="AR294" s="584"/>
      <c r="AS294" s="245"/>
      <c r="AT294" s="245"/>
      <c r="AU294" s="245"/>
      <c r="AV294" s="245"/>
      <c r="AW294" s="245"/>
      <c r="AX294" s="245"/>
      <c r="AY294" s="245"/>
      <c r="AZ294" s="245"/>
      <c r="BA294" s="245"/>
      <c r="BB294" s="245"/>
      <c r="BC294" s="245"/>
      <c r="BD294" s="245"/>
      <c r="BE294" s="245"/>
      <c r="BF294" s="245"/>
      <c r="BG294" s="245"/>
      <c r="BH294" s="245"/>
      <c r="BI294" s="245"/>
      <c r="BJ294" s="245"/>
      <c r="BK294" s="245"/>
      <c r="BL294" s="245"/>
      <c r="BM294" s="245"/>
      <c r="BN294" s="245"/>
      <c r="BO294" s="245"/>
      <c r="BP294" s="245"/>
      <c r="BQ294" s="245"/>
      <c r="BR294" s="245"/>
      <c r="BS294" s="245"/>
      <c r="BT294" s="245"/>
      <c r="BU294" s="245"/>
      <c r="BV294" s="245"/>
      <c r="BW294" s="245"/>
      <c r="BX294" s="245"/>
      <c r="BY294" s="245"/>
      <c r="BZ294" s="245"/>
      <c r="CA294" s="245"/>
      <c r="CB294" s="245"/>
      <c r="CC294" s="245"/>
      <c r="CD294" s="245"/>
      <c r="CE294" s="54"/>
      <c r="CF294" s="54"/>
      <c r="CG294" s="54"/>
      <c r="CH294" s="54"/>
      <c r="CI294" s="54"/>
      <c r="CJ294" s="54"/>
      <c r="CK294" s="54"/>
      <c r="CL294" s="54"/>
      <c r="CM294" s="54"/>
      <c r="CN294" s="54"/>
      <c r="CO294" s="54"/>
      <c r="CP294" s="54"/>
      <c r="CQ294" s="54"/>
    </row>
    <row r="295" spans="1:95" s="15" customFormat="1" ht="27.95" customHeight="1" x14ac:dyDescent="0.2">
      <c r="A295" s="585"/>
      <c r="B295" s="182"/>
      <c r="C295" s="192" t="s">
        <v>789</v>
      </c>
      <c r="D295" s="732"/>
      <c r="E295" s="776"/>
      <c r="F295" s="732"/>
      <c r="G295" s="776"/>
      <c r="H295" s="732"/>
      <c r="I295" s="776"/>
      <c r="J295" s="732"/>
      <c r="K295" s="776"/>
      <c r="L295" s="732"/>
      <c r="M295" s="776"/>
      <c r="N295" s="732"/>
      <c r="O295" s="776"/>
      <c r="P295" s="732"/>
      <c r="Q295" s="776"/>
      <c r="R295" s="732"/>
      <c r="S295" s="776"/>
      <c r="T295" s="732"/>
      <c r="U295" s="776"/>
      <c r="V295" s="732"/>
      <c r="W295" s="776"/>
      <c r="X295" s="817"/>
      <c r="Y295" s="818"/>
      <c r="Z295" s="819"/>
      <c r="AA295" s="228">
        <f t="shared" si="45"/>
        <v>0</v>
      </c>
      <c r="AB295" s="501"/>
      <c r="AC295" s="584"/>
      <c r="AD295" s="259"/>
      <c r="AE295" s="584"/>
      <c r="AF295" s="584"/>
      <c r="AG295" s="584"/>
      <c r="AH295" s="584"/>
      <c r="AI295" s="584"/>
      <c r="AJ295" s="584"/>
      <c r="AK295" s="584"/>
      <c r="AL295" s="584"/>
      <c r="AM295" s="584"/>
      <c r="AN295" s="584"/>
      <c r="AO295" s="584"/>
      <c r="AP295" s="584"/>
      <c r="AQ295" s="584"/>
      <c r="AR295" s="584"/>
      <c r="AS295" s="245"/>
      <c r="AT295" s="245"/>
      <c r="AU295" s="245"/>
      <c r="AV295" s="245"/>
      <c r="AW295" s="245"/>
      <c r="AX295" s="245"/>
      <c r="AY295" s="245"/>
      <c r="AZ295" s="245"/>
      <c r="BA295" s="245"/>
      <c r="BB295" s="245"/>
      <c r="BC295" s="245"/>
      <c r="BD295" s="245"/>
      <c r="BE295" s="245"/>
      <c r="BF295" s="245"/>
      <c r="BG295" s="245"/>
      <c r="BH295" s="245"/>
      <c r="BI295" s="245"/>
      <c r="BJ295" s="245"/>
      <c r="BK295" s="245"/>
      <c r="BL295" s="245"/>
      <c r="BM295" s="245"/>
      <c r="BN295" s="245"/>
      <c r="BO295" s="245"/>
      <c r="BP295" s="245"/>
      <c r="BQ295" s="245"/>
      <c r="BR295" s="245"/>
      <c r="BS295" s="245"/>
      <c r="BT295" s="245"/>
      <c r="BU295" s="245"/>
      <c r="BV295" s="245"/>
      <c r="BW295" s="245"/>
      <c r="BX295" s="245"/>
      <c r="BY295" s="245"/>
      <c r="BZ295" s="245"/>
      <c r="CA295" s="245"/>
      <c r="CB295" s="245"/>
      <c r="CC295" s="245"/>
      <c r="CD295" s="245"/>
      <c r="CE295" s="54"/>
      <c r="CF295" s="54"/>
      <c r="CG295" s="54"/>
      <c r="CH295" s="54"/>
      <c r="CI295" s="54"/>
      <c r="CJ295" s="54"/>
      <c r="CK295" s="54"/>
      <c r="CL295" s="54"/>
      <c r="CM295" s="54"/>
      <c r="CN295" s="54"/>
      <c r="CO295" s="54"/>
      <c r="CP295" s="54"/>
      <c r="CQ295" s="54"/>
    </row>
    <row r="296" spans="1:95" s="15" customFormat="1" ht="27.95" customHeight="1" x14ac:dyDescent="0.2">
      <c r="A296" s="585"/>
      <c r="B296" s="607"/>
      <c r="C296" s="189" t="s">
        <v>790</v>
      </c>
      <c r="D296" s="732"/>
      <c r="E296" s="776"/>
      <c r="F296" s="732"/>
      <c r="G296" s="776"/>
      <c r="H296" s="732"/>
      <c r="I296" s="776"/>
      <c r="J296" s="732"/>
      <c r="K296" s="776"/>
      <c r="L296" s="732"/>
      <c r="M296" s="776"/>
      <c r="N296" s="732"/>
      <c r="O296" s="776"/>
      <c r="P296" s="732"/>
      <c r="Q296" s="776"/>
      <c r="R296" s="732"/>
      <c r="S296" s="776"/>
      <c r="T296" s="732"/>
      <c r="U296" s="776"/>
      <c r="V296" s="732"/>
      <c r="W296" s="776"/>
      <c r="X296" s="817"/>
      <c r="Y296" s="818"/>
      <c r="Z296" s="819"/>
      <c r="AA296" s="228">
        <f t="shared" si="45"/>
        <v>0</v>
      </c>
      <c r="AB296" s="501"/>
      <c r="AC296" s="584"/>
      <c r="AD296" s="259"/>
      <c r="AE296" s="584"/>
      <c r="AF296" s="584"/>
      <c r="AG296" s="584"/>
      <c r="AH296" s="584"/>
      <c r="AI296" s="584"/>
      <c r="AJ296" s="584"/>
      <c r="AK296" s="584"/>
      <c r="AL296" s="584"/>
      <c r="AM296" s="584"/>
      <c r="AN296" s="584"/>
      <c r="AO296" s="584"/>
      <c r="AP296" s="584"/>
      <c r="AQ296" s="584"/>
      <c r="AR296" s="584"/>
      <c r="AS296" s="245"/>
      <c r="AT296" s="245"/>
      <c r="AU296" s="245"/>
      <c r="AV296" s="245"/>
      <c r="AW296" s="245"/>
      <c r="AX296" s="245"/>
      <c r="AY296" s="245"/>
      <c r="AZ296" s="245"/>
      <c r="BA296" s="245"/>
      <c r="BB296" s="245"/>
      <c r="BC296" s="245"/>
      <c r="BD296" s="245"/>
      <c r="BE296" s="245"/>
      <c r="BF296" s="245"/>
      <c r="BG296" s="245"/>
      <c r="BH296" s="245"/>
      <c r="BI296" s="245"/>
      <c r="BJ296" s="245"/>
      <c r="BK296" s="245"/>
      <c r="BL296" s="245"/>
      <c r="BM296" s="245"/>
      <c r="BN296" s="245"/>
      <c r="BO296" s="245"/>
      <c r="BP296" s="245"/>
      <c r="BQ296" s="245"/>
      <c r="BR296" s="245"/>
      <c r="BS296" s="245"/>
      <c r="BT296" s="245"/>
      <c r="BU296" s="245"/>
      <c r="BV296" s="245"/>
      <c r="BW296" s="245"/>
      <c r="BX296" s="245"/>
      <c r="BY296" s="245"/>
      <c r="BZ296" s="245"/>
      <c r="CA296" s="245"/>
      <c r="CB296" s="245"/>
      <c r="CC296" s="245"/>
      <c r="CD296" s="245"/>
      <c r="CE296" s="54"/>
      <c r="CF296" s="54"/>
      <c r="CG296" s="54"/>
      <c r="CH296" s="54"/>
      <c r="CI296" s="54"/>
      <c r="CJ296" s="54"/>
      <c r="CK296" s="54"/>
      <c r="CL296" s="54"/>
      <c r="CM296" s="54"/>
      <c r="CN296" s="54"/>
      <c r="CO296" s="54"/>
      <c r="CP296" s="54"/>
      <c r="CQ296" s="54"/>
    </row>
    <row r="297" spans="1:95" s="15" customFormat="1" ht="27.95" customHeight="1" x14ac:dyDescent="0.2">
      <c r="A297" s="433"/>
      <c r="B297" s="24"/>
      <c r="C297" s="189" t="s">
        <v>791</v>
      </c>
      <c r="D297" s="732"/>
      <c r="E297" s="776"/>
      <c r="F297" s="732"/>
      <c r="G297" s="776"/>
      <c r="H297" s="732"/>
      <c r="I297" s="776"/>
      <c r="J297" s="732"/>
      <c r="K297" s="776"/>
      <c r="L297" s="732"/>
      <c r="M297" s="776"/>
      <c r="N297" s="732"/>
      <c r="O297" s="776"/>
      <c r="P297" s="732"/>
      <c r="Q297" s="776"/>
      <c r="R297" s="732"/>
      <c r="S297" s="776"/>
      <c r="T297" s="732"/>
      <c r="U297" s="776"/>
      <c r="V297" s="732"/>
      <c r="W297" s="776"/>
      <c r="X297" s="817"/>
      <c r="Y297" s="818"/>
      <c r="Z297" s="819"/>
      <c r="AA297" s="228">
        <f t="shared" si="45"/>
        <v>0</v>
      </c>
      <c r="AB297" s="501"/>
      <c r="AC297" s="584"/>
      <c r="AD297" s="259"/>
      <c r="AE297" s="584"/>
      <c r="AF297" s="584"/>
      <c r="AG297" s="584"/>
      <c r="AH297" s="584"/>
      <c r="AI297" s="584"/>
      <c r="AJ297" s="584"/>
      <c r="AK297" s="584"/>
      <c r="AL297" s="584"/>
      <c r="AM297" s="584"/>
      <c r="AN297" s="584"/>
      <c r="AO297" s="584"/>
      <c r="AP297" s="584"/>
      <c r="AQ297" s="584"/>
      <c r="AR297" s="584"/>
      <c r="AS297" s="245"/>
      <c r="AT297" s="245"/>
      <c r="AU297" s="245"/>
      <c r="AV297" s="245"/>
      <c r="AW297" s="245"/>
      <c r="AX297" s="245"/>
      <c r="AY297" s="245"/>
      <c r="AZ297" s="245"/>
      <c r="BA297" s="245"/>
      <c r="BB297" s="245"/>
      <c r="BC297" s="245"/>
      <c r="BD297" s="245"/>
      <c r="BE297" s="245"/>
      <c r="BF297" s="245"/>
      <c r="BG297" s="245"/>
      <c r="BH297" s="245"/>
      <c r="BI297" s="245"/>
      <c r="BJ297" s="245"/>
      <c r="BK297" s="245"/>
      <c r="BL297" s="245"/>
      <c r="BM297" s="245"/>
      <c r="BN297" s="245"/>
      <c r="BO297" s="245"/>
      <c r="BP297" s="245"/>
      <c r="BQ297" s="245"/>
      <c r="BR297" s="245"/>
      <c r="BS297" s="245"/>
      <c r="BT297" s="245"/>
      <c r="BU297" s="245"/>
      <c r="BV297" s="245"/>
      <c r="BW297" s="245"/>
      <c r="BX297" s="245"/>
      <c r="BY297" s="245"/>
      <c r="BZ297" s="245"/>
      <c r="CA297" s="245"/>
      <c r="CB297" s="245"/>
      <c r="CC297" s="245"/>
      <c r="CD297" s="245"/>
      <c r="CE297" s="54"/>
      <c r="CF297" s="54"/>
      <c r="CG297" s="54"/>
      <c r="CH297" s="54"/>
      <c r="CI297" s="54"/>
      <c r="CJ297" s="54"/>
      <c r="CK297" s="54"/>
      <c r="CL297" s="54"/>
      <c r="CM297" s="54"/>
      <c r="CN297" s="54"/>
      <c r="CO297" s="54"/>
      <c r="CP297" s="54"/>
      <c r="CQ297" s="54"/>
    </row>
    <row r="298" spans="1:95" s="15" customFormat="1" ht="27.95" customHeight="1" x14ac:dyDescent="0.2">
      <c r="A298" s="585"/>
      <c r="B298" s="182"/>
      <c r="C298" s="189" t="s">
        <v>792</v>
      </c>
      <c r="D298" s="777"/>
      <c r="E298" s="778"/>
      <c r="F298" s="732"/>
      <c r="G298" s="776"/>
      <c r="H298" s="732"/>
      <c r="I298" s="776"/>
      <c r="J298" s="732"/>
      <c r="K298" s="776"/>
      <c r="L298" s="732"/>
      <c r="M298" s="776"/>
      <c r="N298" s="732"/>
      <c r="O298" s="776"/>
      <c r="P298" s="732"/>
      <c r="Q298" s="776"/>
      <c r="R298" s="732"/>
      <c r="S298" s="776"/>
      <c r="T298" s="732"/>
      <c r="U298" s="776"/>
      <c r="V298" s="732"/>
      <c r="W298" s="776"/>
      <c r="X298" s="817"/>
      <c r="Y298" s="818"/>
      <c r="Z298" s="819"/>
      <c r="AA298" s="228">
        <f t="shared" si="45"/>
        <v>0</v>
      </c>
      <c r="AB298" s="501"/>
      <c r="AC298" s="584"/>
      <c r="AD298" s="259"/>
      <c r="AE298" s="584"/>
      <c r="AF298" s="584"/>
      <c r="AG298" s="584"/>
      <c r="AH298" s="584"/>
      <c r="AI298" s="584"/>
      <c r="AJ298" s="584"/>
      <c r="AK298" s="584"/>
      <c r="AL298" s="584"/>
      <c r="AM298" s="584"/>
      <c r="AN298" s="584"/>
      <c r="AO298" s="584"/>
      <c r="AP298" s="584"/>
      <c r="AQ298" s="584"/>
      <c r="AR298" s="584"/>
      <c r="AS298" s="245"/>
      <c r="AT298" s="245"/>
      <c r="AU298" s="245"/>
      <c r="AV298" s="245"/>
      <c r="AW298" s="245"/>
      <c r="AX298" s="245"/>
      <c r="AY298" s="245"/>
      <c r="AZ298" s="245"/>
      <c r="BA298" s="245"/>
      <c r="BB298" s="245"/>
      <c r="BC298" s="245"/>
      <c r="BD298" s="245"/>
      <c r="BE298" s="245"/>
      <c r="BF298" s="245"/>
      <c r="BG298" s="245"/>
      <c r="BH298" s="245"/>
      <c r="BI298" s="245"/>
      <c r="BJ298" s="245"/>
      <c r="BK298" s="245"/>
      <c r="BL298" s="245"/>
      <c r="BM298" s="245"/>
      <c r="BN298" s="245"/>
      <c r="BO298" s="245"/>
      <c r="BP298" s="245"/>
      <c r="BQ298" s="245"/>
      <c r="BR298" s="245"/>
      <c r="BS298" s="245"/>
      <c r="BT298" s="245"/>
      <c r="BU298" s="245"/>
      <c r="BV298" s="245"/>
      <c r="BW298" s="245"/>
      <c r="BX298" s="245"/>
      <c r="BY298" s="245"/>
      <c r="BZ298" s="245"/>
      <c r="CA298" s="245"/>
      <c r="CB298" s="245"/>
      <c r="CC298" s="245"/>
      <c r="CD298" s="245"/>
      <c r="CE298" s="54"/>
      <c r="CF298" s="54"/>
      <c r="CG298" s="54"/>
      <c r="CH298" s="54"/>
      <c r="CI298" s="54"/>
      <c r="CJ298" s="54"/>
      <c r="CK298" s="54"/>
      <c r="CL298" s="54"/>
      <c r="CM298" s="54"/>
      <c r="CN298" s="54"/>
      <c r="CO298" s="54"/>
      <c r="CP298" s="54"/>
      <c r="CQ298" s="54"/>
    </row>
    <row r="299" spans="1:95" s="15" customFormat="1" ht="27.95" customHeight="1" x14ac:dyDescent="0.2">
      <c r="A299" s="585"/>
      <c r="B299" s="607"/>
      <c r="C299" s="189" t="s">
        <v>793</v>
      </c>
      <c r="D299" s="732"/>
      <c r="E299" s="776"/>
      <c r="F299" s="732"/>
      <c r="G299" s="776"/>
      <c r="H299" s="732"/>
      <c r="I299" s="776"/>
      <c r="J299" s="732"/>
      <c r="K299" s="776"/>
      <c r="L299" s="732"/>
      <c r="M299" s="776"/>
      <c r="N299" s="732"/>
      <c r="O299" s="776"/>
      <c r="P299" s="732"/>
      <c r="Q299" s="776"/>
      <c r="R299" s="732"/>
      <c r="S299" s="776"/>
      <c r="T299" s="732"/>
      <c r="U299" s="776"/>
      <c r="V299" s="732"/>
      <c r="W299" s="776"/>
      <c r="X299" s="817"/>
      <c r="Y299" s="818"/>
      <c r="Z299" s="819"/>
      <c r="AA299" s="228">
        <f t="shared" si="45"/>
        <v>0</v>
      </c>
      <c r="AB299" s="501"/>
      <c r="AC299" s="584"/>
      <c r="AD299" s="259"/>
      <c r="AE299" s="584"/>
      <c r="AF299" s="584"/>
      <c r="AG299" s="584"/>
      <c r="AH299" s="584"/>
      <c r="AI299" s="584"/>
      <c r="AJ299" s="584"/>
      <c r="AK299" s="584"/>
      <c r="AL299" s="584"/>
      <c r="AM299" s="584"/>
      <c r="AN299" s="584"/>
      <c r="AO299" s="584"/>
      <c r="AP299" s="584"/>
      <c r="AQ299" s="584"/>
      <c r="AR299" s="584"/>
      <c r="AS299" s="245"/>
      <c r="AT299" s="245"/>
      <c r="AU299" s="245"/>
      <c r="AV299" s="245"/>
      <c r="AW299" s="245"/>
      <c r="AX299" s="245"/>
      <c r="AY299" s="245"/>
      <c r="AZ299" s="245"/>
      <c r="BA299" s="245"/>
      <c r="BB299" s="245"/>
      <c r="BC299" s="245"/>
      <c r="BD299" s="245"/>
      <c r="BE299" s="245"/>
      <c r="BF299" s="245"/>
      <c r="BG299" s="245"/>
      <c r="BH299" s="245"/>
      <c r="BI299" s="245"/>
      <c r="BJ299" s="245"/>
      <c r="BK299" s="245"/>
      <c r="BL299" s="245"/>
      <c r="BM299" s="245"/>
      <c r="BN299" s="245"/>
      <c r="BO299" s="245"/>
      <c r="BP299" s="245"/>
      <c r="BQ299" s="245"/>
      <c r="BR299" s="245"/>
      <c r="BS299" s="245"/>
      <c r="BT299" s="245"/>
      <c r="BU299" s="245"/>
      <c r="BV299" s="245"/>
      <c r="BW299" s="245"/>
      <c r="BX299" s="245"/>
      <c r="BY299" s="245"/>
      <c r="BZ299" s="245"/>
      <c r="CA299" s="245"/>
      <c r="CB299" s="245"/>
      <c r="CC299" s="245"/>
      <c r="CD299" s="245"/>
      <c r="CE299" s="54"/>
      <c r="CF299" s="54"/>
      <c r="CG299" s="54"/>
      <c r="CH299" s="54"/>
      <c r="CI299" s="54"/>
      <c r="CJ299" s="54"/>
      <c r="CK299" s="54"/>
      <c r="CL299" s="54"/>
      <c r="CM299" s="54"/>
      <c r="CN299" s="54"/>
      <c r="CO299" s="54"/>
      <c r="CP299" s="54"/>
      <c r="CQ299" s="54"/>
    </row>
    <row r="300" spans="1:95" s="15" customFormat="1" ht="27.95" customHeight="1" x14ac:dyDescent="0.2">
      <c r="A300" s="585"/>
      <c r="B300" s="24"/>
      <c r="C300" s="189" t="s">
        <v>794</v>
      </c>
      <c r="D300" s="732"/>
      <c r="E300" s="776"/>
      <c r="F300" s="732"/>
      <c r="G300" s="776"/>
      <c r="H300" s="732"/>
      <c r="I300" s="776"/>
      <c r="J300" s="732"/>
      <c r="K300" s="776"/>
      <c r="L300" s="732"/>
      <c r="M300" s="776"/>
      <c r="N300" s="732"/>
      <c r="O300" s="776"/>
      <c r="P300" s="732"/>
      <c r="Q300" s="776"/>
      <c r="R300" s="732"/>
      <c r="S300" s="776"/>
      <c r="T300" s="732"/>
      <c r="U300" s="776"/>
      <c r="V300" s="732"/>
      <c r="W300" s="776"/>
      <c r="X300" s="817"/>
      <c r="Y300" s="818"/>
      <c r="Z300" s="819"/>
      <c r="AA300" s="228">
        <f t="shared" si="45"/>
        <v>0</v>
      </c>
      <c r="AB300" s="501"/>
      <c r="AC300" s="584"/>
      <c r="AD300" s="259"/>
      <c r="AE300" s="584"/>
      <c r="AF300" s="584"/>
      <c r="AG300" s="584"/>
      <c r="AH300" s="584"/>
      <c r="AI300" s="584"/>
      <c r="AJ300" s="584"/>
      <c r="AK300" s="584"/>
      <c r="AL300" s="584"/>
      <c r="AM300" s="584"/>
      <c r="AN300" s="584"/>
      <c r="AO300" s="584"/>
      <c r="AP300" s="584"/>
      <c r="AQ300" s="584"/>
      <c r="AR300" s="584"/>
      <c r="AS300" s="245"/>
      <c r="AT300" s="245"/>
      <c r="AU300" s="245"/>
      <c r="AV300" s="245"/>
      <c r="AW300" s="245"/>
      <c r="AX300" s="245"/>
      <c r="AY300" s="245"/>
      <c r="AZ300" s="245"/>
      <c r="BA300" s="245"/>
      <c r="BB300" s="245"/>
      <c r="BC300" s="245"/>
      <c r="BD300" s="245"/>
      <c r="BE300" s="245"/>
      <c r="BF300" s="245"/>
      <c r="BG300" s="245"/>
      <c r="BH300" s="245"/>
      <c r="BI300" s="245"/>
      <c r="BJ300" s="245"/>
      <c r="BK300" s="245"/>
      <c r="BL300" s="245"/>
      <c r="BM300" s="245"/>
      <c r="BN300" s="245"/>
      <c r="BO300" s="245"/>
      <c r="BP300" s="245"/>
      <c r="BQ300" s="245"/>
      <c r="BR300" s="245"/>
      <c r="BS300" s="245"/>
      <c r="BT300" s="245"/>
      <c r="BU300" s="245"/>
      <c r="BV300" s="245"/>
      <c r="BW300" s="245"/>
      <c r="BX300" s="245"/>
      <c r="BY300" s="245"/>
      <c r="BZ300" s="245"/>
      <c r="CA300" s="245"/>
      <c r="CB300" s="245"/>
      <c r="CC300" s="245"/>
      <c r="CD300" s="245"/>
      <c r="CE300" s="54"/>
      <c r="CF300" s="54"/>
      <c r="CG300" s="54"/>
      <c r="CH300" s="54"/>
      <c r="CI300" s="54"/>
      <c r="CJ300" s="54"/>
      <c r="CK300" s="54"/>
      <c r="CL300" s="54"/>
      <c r="CM300" s="54"/>
      <c r="CN300" s="54"/>
      <c r="CO300" s="54"/>
      <c r="CP300" s="54"/>
      <c r="CQ300" s="54"/>
    </row>
    <row r="301" spans="1:95" s="15" customFormat="1" ht="27.95" customHeight="1" x14ac:dyDescent="0.2">
      <c r="A301" s="585"/>
      <c r="B301" s="24"/>
      <c r="C301" s="630" t="s">
        <v>795</v>
      </c>
      <c r="D301" s="821"/>
      <c r="E301" s="822"/>
      <c r="F301" s="822"/>
      <c r="G301" s="822"/>
      <c r="H301" s="822"/>
      <c r="I301" s="822"/>
      <c r="J301" s="822"/>
      <c r="K301" s="822"/>
      <c r="L301" s="822"/>
      <c r="M301" s="822"/>
      <c r="N301" s="822"/>
      <c r="O301" s="822"/>
      <c r="P301" s="822"/>
      <c r="Q301" s="822"/>
      <c r="R301" s="822"/>
      <c r="S301" s="822"/>
      <c r="T301" s="822"/>
      <c r="U301" s="822"/>
      <c r="V301" s="822"/>
      <c r="W301" s="823"/>
      <c r="X301" s="828"/>
      <c r="Y301" s="829"/>
      <c r="Z301" s="830"/>
      <c r="AA301" s="365" t="str">
        <f>IF(AND(ISTEXT(D301),COUNTIF(D300:W300,"a")),1,IF(COUNTIF(D300:W300,"a"),0,""))</f>
        <v/>
      </c>
      <c r="AB301" s="501"/>
      <c r="AC301" s="245"/>
      <c r="AD301" s="259"/>
      <c r="AE301" s="245"/>
      <c r="AF301" s="245"/>
      <c r="AG301" s="245"/>
      <c r="AH301" s="245"/>
      <c r="AI301" s="245"/>
      <c r="AJ301" s="245"/>
      <c r="AK301" s="245"/>
      <c r="AL301" s="245"/>
      <c r="AM301" s="245"/>
      <c r="AN301" s="245"/>
      <c r="AO301" s="245"/>
      <c r="AP301" s="245"/>
      <c r="AQ301" s="245"/>
      <c r="AR301" s="245"/>
      <c r="AS301" s="245"/>
      <c r="AT301" s="245"/>
      <c r="AU301" s="245"/>
      <c r="AV301" s="245"/>
      <c r="AW301" s="245"/>
      <c r="AX301" s="245"/>
      <c r="AY301" s="245"/>
      <c r="AZ301" s="245"/>
      <c r="BA301" s="245"/>
      <c r="BB301" s="245"/>
      <c r="BC301" s="245"/>
      <c r="BD301" s="245"/>
      <c r="BE301" s="245"/>
      <c r="BF301" s="245"/>
      <c r="BG301" s="245"/>
      <c r="BH301" s="245"/>
      <c r="BI301" s="245"/>
      <c r="BJ301" s="245"/>
      <c r="BK301" s="245"/>
      <c r="BL301" s="245"/>
      <c r="BM301" s="245"/>
      <c r="BN301" s="245"/>
      <c r="BO301" s="245"/>
      <c r="BP301" s="245"/>
      <c r="BQ301" s="245"/>
      <c r="BR301" s="245"/>
      <c r="BS301" s="245"/>
      <c r="BT301" s="245"/>
      <c r="BU301" s="245"/>
      <c r="BV301" s="245"/>
      <c r="BW301" s="245"/>
      <c r="BX301" s="245"/>
      <c r="BY301" s="245"/>
      <c r="BZ301" s="245"/>
      <c r="CA301" s="245"/>
      <c r="CB301" s="245"/>
      <c r="CC301" s="245"/>
      <c r="CD301" s="245"/>
      <c r="CE301" s="245"/>
      <c r="CF301" s="245"/>
      <c r="CG301" s="54"/>
      <c r="CH301" s="54"/>
      <c r="CI301" s="54"/>
      <c r="CJ301" s="54"/>
      <c r="CK301" s="54"/>
      <c r="CL301" s="54"/>
      <c r="CM301" s="54"/>
    </row>
    <row r="302" spans="1:95" s="15" customFormat="1" ht="45" customHeight="1" x14ac:dyDescent="0.2">
      <c r="A302" s="585"/>
      <c r="B302" s="274" t="s">
        <v>796</v>
      </c>
      <c r="C302" s="189" t="s">
        <v>797</v>
      </c>
      <c r="D302" s="831"/>
      <c r="E302" s="832"/>
      <c r="F302" s="831"/>
      <c r="G302" s="832"/>
      <c r="H302" s="831"/>
      <c r="I302" s="832"/>
      <c r="J302" s="831"/>
      <c r="K302" s="832"/>
      <c r="L302" s="831"/>
      <c r="M302" s="832"/>
      <c r="N302" s="831"/>
      <c r="O302" s="832"/>
      <c r="P302" s="831"/>
      <c r="Q302" s="832"/>
      <c r="R302" s="831"/>
      <c r="S302" s="832"/>
      <c r="T302" s="831"/>
      <c r="U302" s="832"/>
      <c r="V302" s="831"/>
      <c r="W302" s="832"/>
      <c r="X302" s="593"/>
      <c r="Y302" s="130">
        <f t="shared" ref="Y302" si="46">IF(OR(D302="s",F302="s",H302="s",J302="s",L302="s",N302="s",P302="s",R302="s",T302="s",V302="s"), 0, IF(OR(D302="a",F302="a",H302="a",J302="a",L302="a",N302="a",P302="a",R302="a",T302="a",V302="a"),Z302,0))</f>
        <v>0</v>
      </c>
      <c r="Z302" s="602">
        <v>15</v>
      </c>
      <c r="AA302" s="228">
        <f>COUNTIF(D302:W302,"a")+COUNTIF(D302:W302,"s")</f>
        <v>0</v>
      </c>
      <c r="AB302" s="501"/>
      <c r="AC302" s="584"/>
      <c r="AD302" s="259"/>
      <c r="AE302" s="584"/>
      <c r="AF302" s="584"/>
      <c r="AG302" s="584"/>
      <c r="AH302" s="584"/>
      <c r="AI302" s="584"/>
      <c r="AJ302" s="584"/>
      <c r="AK302" s="584"/>
      <c r="AL302" s="584"/>
      <c r="AM302" s="584"/>
      <c r="AN302" s="584"/>
      <c r="AO302" s="584"/>
      <c r="AP302" s="584"/>
      <c r="AQ302" s="584"/>
      <c r="AR302" s="584"/>
      <c r="AS302" s="245"/>
      <c r="AT302" s="245"/>
      <c r="AU302" s="245"/>
      <c r="AV302" s="245"/>
      <c r="AW302" s="245"/>
      <c r="AX302" s="245"/>
      <c r="AY302" s="245"/>
      <c r="AZ302" s="245"/>
      <c r="BA302" s="245"/>
      <c r="BB302" s="245"/>
      <c r="BC302" s="245"/>
      <c r="BD302" s="245"/>
      <c r="BE302" s="245"/>
      <c r="BF302" s="245"/>
      <c r="BG302" s="245"/>
      <c r="BH302" s="245"/>
      <c r="BI302" s="245"/>
      <c r="BJ302" s="245"/>
      <c r="BK302" s="245"/>
      <c r="BL302" s="245"/>
      <c r="BM302" s="245"/>
      <c r="BN302" s="245"/>
      <c r="BO302" s="245"/>
      <c r="BP302" s="245"/>
      <c r="BQ302" s="245"/>
      <c r="BR302" s="245"/>
      <c r="BS302" s="245"/>
      <c r="BT302" s="245"/>
      <c r="BU302" s="245"/>
      <c r="BV302" s="245"/>
      <c r="BW302" s="245"/>
      <c r="BX302" s="245"/>
      <c r="BY302" s="245"/>
      <c r="BZ302" s="245"/>
      <c r="CA302" s="245"/>
      <c r="CB302" s="245"/>
      <c r="CC302" s="245"/>
      <c r="CD302" s="245"/>
      <c r="CE302" s="54"/>
      <c r="CF302" s="54"/>
      <c r="CG302" s="54"/>
      <c r="CH302" s="54"/>
      <c r="CI302" s="54"/>
      <c r="CJ302" s="54"/>
      <c r="CK302" s="54"/>
      <c r="CL302" s="54"/>
      <c r="CM302" s="54"/>
      <c r="CN302" s="54"/>
      <c r="CO302" s="54"/>
      <c r="CP302" s="54"/>
      <c r="CQ302" s="54"/>
    </row>
    <row r="303" spans="1:95" s="15" customFormat="1" ht="30" customHeight="1" x14ac:dyDescent="0.2">
      <c r="A303" s="585"/>
      <c r="B303" s="606"/>
      <c r="C303" s="603" t="s">
        <v>785</v>
      </c>
      <c r="D303" s="825" t="s">
        <v>718</v>
      </c>
      <c r="E303" s="826"/>
      <c r="F303" s="826"/>
      <c r="G303" s="826"/>
      <c r="H303" s="826"/>
      <c r="I303" s="826"/>
      <c r="J303" s="826"/>
      <c r="K303" s="826"/>
      <c r="L303" s="826"/>
      <c r="M303" s="826"/>
      <c r="N303" s="826"/>
      <c r="O303" s="826"/>
      <c r="P303" s="826"/>
      <c r="Q303" s="826"/>
      <c r="R303" s="826"/>
      <c r="S303" s="826"/>
      <c r="T303" s="826"/>
      <c r="U303" s="826"/>
      <c r="V303" s="826"/>
      <c r="W303" s="826"/>
      <c r="X303" s="826"/>
      <c r="Y303" s="826"/>
      <c r="Z303" s="827"/>
      <c r="AA303" s="228"/>
      <c r="AB303" s="57"/>
      <c r="AC303" s="584"/>
      <c r="AD303" s="259"/>
      <c r="AE303" s="584"/>
      <c r="AF303" s="584"/>
      <c r="AG303" s="584"/>
      <c r="AH303" s="584"/>
      <c r="AI303" s="584"/>
      <c r="AJ303" s="584"/>
      <c r="AK303" s="584"/>
      <c r="AL303" s="584"/>
      <c r="AM303" s="584"/>
      <c r="AN303" s="584"/>
      <c r="AO303" s="584"/>
      <c r="AP303" s="584"/>
      <c r="AQ303" s="584"/>
      <c r="AR303" s="584"/>
      <c r="AS303" s="245"/>
      <c r="AT303" s="245"/>
      <c r="AU303" s="245"/>
      <c r="AV303" s="245"/>
      <c r="AW303" s="245"/>
      <c r="AX303" s="245"/>
      <c r="AY303" s="245"/>
      <c r="AZ303" s="245"/>
      <c r="BA303" s="245"/>
      <c r="BB303" s="245"/>
      <c r="BC303" s="245"/>
      <c r="BD303" s="245"/>
      <c r="BE303" s="245"/>
      <c r="BF303" s="245"/>
      <c r="BG303" s="245"/>
      <c r="BH303" s="245"/>
      <c r="BI303" s="245"/>
      <c r="BJ303" s="245"/>
      <c r="BK303" s="245"/>
      <c r="BL303" s="245"/>
      <c r="BM303" s="245"/>
      <c r="BN303" s="245"/>
      <c r="BO303" s="245"/>
      <c r="BP303" s="245"/>
      <c r="BQ303" s="245"/>
      <c r="BR303" s="245"/>
      <c r="BS303" s="245"/>
      <c r="BT303" s="245"/>
      <c r="BU303" s="245"/>
      <c r="BV303" s="245"/>
      <c r="BW303" s="245"/>
      <c r="BX303" s="245"/>
      <c r="BY303" s="245"/>
      <c r="BZ303" s="245"/>
      <c r="CA303" s="245"/>
      <c r="CB303" s="245"/>
      <c r="CC303" s="245"/>
      <c r="CD303" s="245"/>
      <c r="CE303" s="54"/>
      <c r="CF303" s="54"/>
      <c r="CG303" s="54"/>
      <c r="CH303" s="54"/>
      <c r="CI303" s="54"/>
      <c r="CJ303" s="54"/>
      <c r="CK303" s="54"/>
      <c r="CL303" s="54"/>
      <c r="CM303" s="54"/>
      <c r="CN303" s="54"/>
      <c r="CO303" s="54"/>
      <c r="CP303" s="54"/>
      <c r="CQ303" s="54"/>
    </row>
    <row r="304" spans="1:95" s="15" customFormat="1" ht="27.95" customHeight="1" x14ac:dyDescent="0.2">
      <c r="A304" s="585"/>
      <c r="B304" s="182"/>
      <c r="C304" s="189" t="s">
        <v>786</v>
      </c>
      <c r="D304" s="777"/>
      <c r="E304" s="778"/>
      <c r="F304" s="777"/>
      <c r="G304" s="778"/>
      <c r="H304" s="777"/>
      <c r="I304" s="778"/>
      <c r="J304" s="777"/>
      <c r="K304" s="778"/>
      <c r="L304" s="777"/>
      <c r="M304" s="778"/>
      <c r="N304" s="777"/>
      <c r="O304" s="778"/>
      <c r="P304" s="777"/>
      <c r="Q304" s="778"/>
      <c r="R304" s="777"/>
      <c r="S304" s="778"/>
      <c r="T304" s="777"/>
      <c r="U304" s="778"/>
      <c r="V304" s="777"/>
      <c r="W304" s="813"/>
      <c r="X304" s="814"/>
      <c r="Y304" s="815"/>
      <c r="Z304" s="816"/>
      <c r="AA304" s="228">
        <f>IF(COUNTIF($D$302:$W$302,"s"),1,COUNTIF(D304:W304, "a"))</f>
        <v>0</v>
      </c>
      <c r="AB304" s="501"/>
      <c r="AC304" s="584"/>
      <c r="AD304" s="259"/>
      <c r="AE304" s="584"/>
      <c r="AF304" s="584"/>
      <c r="AG304" s="584"/>
      <c r="AH304" s="584"/>
      <c r="AI304" s="584"/>
      <c r="AJ304" s="584"/>
      <c r="AK304" s="584"/>
      <c r="AL304" s="584"/>
      <c r="AM304" s="584"/>
      <c r="AN304" s="584"/>
      <c r="AO304" s="584"/>
      <c r="AP304" s="584"/>
      <c r="AQ304" s="584"/>
      <c r="AR304" s="584"/>
      <c r="AS304" s="245"/>
      <c r="AT304" s="245"/>
      <c r="AU304" s="245"/>
      <c r="AV304" s="245"/>
      <c r="AW304" s="245"/>
      <c r="AX304" s="245"/>
      <c r="AY304" s="245"/>
      <c r="AZ304" s="245"/>
      <c r="BA304" s="245"/>
      <c r="BB304" s="245"/>
      <c r="BC304" s="245"/>
      <c r="BD304" s="245"/>
      <c r="BE304" s="245"/>
      <c r="BF304" s="245"/>
      <c r="BG304" s="245"/>
      <c r="BH304" s="245"/>
      <c r="BI304" s="245"/>
      <c r="BJ304" s="245"/>
      <c r="BK304" s="245"/>
      <c r="BL304" s="245"/>
      <c r="BM304" s="245"/>
      <c r="BN304" s="245"/>
      <c r="BO304" s="245"/>
      <c r="BP304" s="245"/>
      <c r="BQ304" s="245"/>
      <c r="BR304" s="245"/>
      <c r="BS304" s="245"/>
      <c r="BT304" s="245"/>
      <c r="BU304" s="245"/>
      <c r="BV304" s="245"/>
      <c r="BW304" s="245"/>
      <c r="BX304" s="245"/>
      <c r="BY304" s="245"/>
      <c r="BZ304" s="245"/>
      <c r="CA304" s="245"/>
      <c r="CB304" s="245"/>
      <c r="CC304" s="245"/>
      <c r="CD304" s="245"/>
      <c r="CE304" s="54"/>
      <c r="CF304" s="54"/>
      <c r="CG304" s="54"/>
      <c r="CH304" s="54"/>
      <c r="CI304" s="54"/>
      <c r="CJ304" s="54"/>
      <c r="CK304" s="54"/>
      <c r="CL304" s="54"/>
      <c r="CM304" s="54"/>
      <c r="CN304" s="54"/>
      <c r="CO304" s="54"/>
      <c r="CP304" s="54"/>
      <c r="CQ304" s="54"/>
    </row>
    <row r="305" spans="1:95" s="15" customFormat="1" ht="27.95" customHeight="1" x14ac:dyDescent="0.2">
      <c r="A305" s="585"/>
      <c r="B305" s="607"/>
      <c r="C305" s="189" t="s">
        <v>787</v>
      </c>
      <c r="D305" s="732"/>
      <c r="E305" s="776"/>
      <c r="F305" s="732"/>
      <c r="G305" s="776"/>
      <c r="H305" s="732"/>
      <c r="I305" s="776"/>
      <c r="J305" s="732"/>
      <c r="K305" s="776"/>
      <c r="L305" s="732"/>
      <c r="M305" s="776"/>
      <c r="N305" s="732"/>
      <c r="O305" s="776"/>
      <c r="P305" s="732"/>
      <c r="Q305" s="776"/>
      <c r="R305" s="732"/>
      <c r="S305" s="776"/>
      <c r="T305" s="732"/>
      <c r="U305" s="776"/>
      <c r="V305" s="732"/>
      <c r="W305" s="820"/>
      <c r="X305" s="817"/>
      <c r="Y305" s="818"/>
      <c r="Z305" s="819"/>
      <c r="AA305" s="228">
        <f t="shared" ref="AA305:AA312" si="47">IF(COUNTIF($D$302:$W$302,"s"),1,COUNTIF(D305:W305, "a"))</f>
        <v>0</v>
      </c>
      <c r="AB305" s="501"/>
      <c r="AC305" s="584"/>
      <c r="AD305" s="259"/>
      <c r="AE305" s="584"/>
      <c r="AF305" s="584"/>
      <c r="AG305" s="584"/>
      <c r="AH305" s="584"/>
      <c r="AI305" s="584"/>
      <c r="AJ305" s="584"/>
      <c r="AK305" s="584"/>
      <c r="AL305" s="584"/>
      <c r="AM305" s="584"/>
      <c r="AN305" s="584"/>
      <c r="AO305" s="584"/>
      <c r="AP305" s="584"/>
      <c r="AQ305" s="584"/>
      <c r="AR305" s="584"/>
      <c r="AS305" s="245"/>
      <c r="AT305" s="245"/>
      <c r="AU305" s="245"/>
      <c r="AV305" s="245"/>
      <c r="AW305" s="245"/>
      <c r="AX305" s="245"/>
      <c r="AY305" s="245"/>
      <c r="AZ305" s="245"/>
      <c r="BA305" s="245"/>
      <c r="BB305" s="245"/>
      <c r="BC305" s="245"/>
      <c r="BD305" s="245"/>
      <c r="BE305" s="245"/>
      <c r="BF305" s="245"/>
      <c r="BG305" s="245"/>
      <c r="BH305" s="245"/>
      <c r="BI305" s="245"/>
      <c r="BJ305" s="245"/>
      <c r="BK305" s="245"/>
      <c r="BL305" s="245"/>
      <c r="BM305" s="245"/>
      <c r="BN305" s="245"/>
      <c r="BO305" s="245"/>
      <c r="BP305" s="245"/>
      <c r="BQ305" s="245"/>
      <c r="BR305" s="245"/>
      <c r="BS305" s="245"/>
      <c r="BT305" s="245"/>
      <c r="BU305" s="245"/>
      <c r="BV305" s="245"/>
      <c r="BW305" s="245"/>
      <c r="BX305" s="245"/>
      <c r="BY305" s="245"/>
      <c r="BZ305" s="245"/>
      <c r="CA305" s="245"/>
      <c r="CB305" s="245"/>
      <c r="CC305" s="245"/>
      <c r="CD305" s="245"/>
      <c r="CE305" s="54"/>
      <c r="CF305" s="54"/>
      <c r="CG305" s="54"/>
      <c r="CH305" s="54"/>
      <c r="CI305" s="54"/>
      <c r="CJ305" s="54"/>
      <c r="CK305" s="54"/>
      <c r="CL305" s="54"/>
      <c r="CM305" s="54"/>
      <c r="CN305" s="54"/>
      <c r="CO305" s="54"/>
      <c r="CP305" s="54"/>
      <c r="CQ305" s="54"/>
    </row>
    <row r="306" spans="1:95" s="15" customFormat="1" ht="27.95" customHeight="1" x14ac:dyDescent="0.2">
      <c r="A306" s="433"/>
      <c r="B306" s="24"/>
      <c r="C306" s="192" t="s">
        <v>788</v>
      </c>
      <c r="D306" s="732"/>
      <c r="E306" s="776"/>
      <c r="F306" s="732"/>
      <c r="G306" s="776"/>
      <c r="H306" s="732"/>
      <c r="I306" s="776"/>
      <c r="J306" s="732"/>
      <c r="K306" s="776"/>
      <c r="L306" s="732"/>
      <c r="M306" s="776"/>
      <c r="N306" s="732"/>
      <c r="O306" s="776"/>
      <c r="P306" s="732"/>
      <c r="Q306" s="776"/>
      <c r="R306" s="732"/>
      <c r="S306" s="776"/>
      <c r="T306" s="732"/>
      <c r="U306" s="776"/>
      <c r="V306" s="732"/>
      <c r="W306" s="820"/>
      <c r="X306" s="817"/>
      <c r="Y306" s="818"/>
      <c r="Z306" s="819"/>
      <c r="AA306" s="228">
        <f t="shared" si="47"/>
        <v>0</v>
      </c>
      <c r="AB306" s="501"/>
      <c r="AC306" s="584"/>
      <c r="AD306" s="259"/>
      <c r="AE306" s="584"/>
      <c r="AF306" s="584"/>
      <c r="AG306" s="584"/>
      <c r="AH306" s="584"/>
      <c r="AI306" s="584"/>
      <c r="AJ306" s="584"/>
      <c r="AK306" s="584"/>
      <c r="AL306" s="584"/>
      <c r="AM306" s="584"/>
      <c r="AN306" s="584"/>
      <c r="AO306" s="584"/>
      <c r="AP306" s="584"/>
      <c r="AQ306" s="584"/>
      <c r="AR306" s="584"/>
      <c r="AS306" s="245"/>
      <c r="AT306" s="245"/>
      <c r="AU306" s="245"/>
      <c r="AV306" s="245"/>
      <c r="AW306" s="245"/>
      <c r="AX306" s="245"/>
      <c r="AY306" s="245"/>
      <c r="AZ306" s="245"/>
      <c r="BA306" s="245"/>
      <c r="BB306" s="245"/>
      <c r="BC306" s="245"/>
      <c r="BD306" s="245"/>
      <c r="BE306" s="245"/>
      <c r="BF306" s="245"/>
      <c r="BG306" s="245"/>
      <c r="BH306" s="245"/>
      <c r="BI306" s="245"/>
      <c r="BJ306" s="245"/>
      <c r="BK306" s="245"/>
      <c r="BL306" s="245"/>
      <c r="BM306" s="245"/>
      <c r="BN306" s="245"/>
      <c r="BO306" s="245"/>
      <c r="BP306" s="245"/>
      <c r="BQ306" s="245"/>
      <c r="BR306" s="245"/>
      <c r="BS306" s="245"/>
      <c r="BT306" s="245"/>
      <c r="BU306" s="245"/>
      <c r="BV306" s="245"/>
      <c r="BW306" s="245"/>
      <c r="BX306" s="245"/>
      <c r="BY306" s="245"/>
      <c r="BZ306" s="245"/>
      <c r="CA306" s="245"/>
      <c r="CB306" s="245"/>
      <c r="CC306" s="245"/>
      <c r="CD306" s="245"/>
      <c r="CE306" s="54"/>
      <c r="CF306" s="54"/>
      <c r="CG306" s="54"/>
      <c r="CH306" s="54"/>
      <c r="CI306" s="54"/>
      <c r="CJ306" s="54"/>
      <c r="CK306" s="54"/>
      <c r="CL306" s="54"/>
      <c r="CM306" s="54"/>
      <c r="CN306" s="54"/>
      <c r="CO306" s="54"/>
      <c r="CP306" s="54"/>
      <c r="CQ306" s="54"/>
    </row>
    <row r="307" spans="1:95" s="15" customFormat="1" ht="27.95" customHeight="1" x14ac:dyDescent="0.2">
      <c r="A307" s="585"/>
      <c r="B307" s="182"/>
      <c r="C307" s="192" t="s">
        <v>789</v>
      </c>
      <c r="D307" s="732"/>
      <c r="E307" s="776"/>
      <c r="F307" s="732"/>
      <c r="G307" s="776"/>
      <c r="H307" s="732"/>
      <c r="I307" s="776"/>
      <c r="J307" s="732"/>
      <c r="K307" s="776"/>
      <c r="L307" s="732"/>
      <c r="M307" s="776"/>
      <c r="N307" s="732"/>
      <c r="O307" s="776"/>
      <c r="P307" s="732"/>
      <c r="Q307" s="776"/>
      <c r="R307" s="732"/>
      <c r="S307" s="776"/>
      <c r="T307" s="732"/>
      <c r="U307" s="776"/>
      <c r="V307" s="732"/>
      <c r="W307" s="820"/>
      <c r="X307" s="817"/>
      <c r="Y307" s="818"/>
      <c r="Z307" s="819"/>
      <c r="AA307" s="228">
        <f t="shared" si="47"/>
        <v>0</v>
      </c>
      <c r="AB307" s="501"/>
      <c r="AC307" s="584"/>
      <c r="AD307" s="259"/>
      <c r="AE307" s="584"/>
      <c r="AF307" s="584"/>
      <c r="AG307" s="584"/>
      <c r="AH307" s="584"/>
      <c r="AI307" s="584"/>
      <c r="AJ307" s="584"/>
      <c r="AK307" s="584"/>
      <c r="AL307" s="584"/>
      <c r="AM307" s="584"/>
      <c r="AN307" s="584"/>
      <c r="AO307" s="584"/>
      <c r="AP307" s="584"/>
      <c r="AQ307" s="584"/>
      <c r="AR307" s="584"/>
      <c r="AS307" s="245"/>
      <c r="AT307" s="245"/>
      <c r="AU307" s="245"/>
      <c r="AV307" s="245"/>
      <c r="AW307" s="245"/>
      <c r="AX307" s="245"/>
      <c r="AY307" s="245"/>
      <c r="AZ307" s="245"/>
      <c r="BA307" s="245"/>
      <c r="BB307" s="245"/>
      <c r="BC307" s="245"/>
      <c r="BD307" s="245"/>
      <c r="BE307" s="245"/>
      <c r="BF307" s="245"/>
      <c r="BG307" s="245"/>
      <c r="BH307" s="245"/>
      <c r="BI307" s="245"/>
      <c r="BJ307" s="245"/>
      <c r="BK307" s="245"/>
      <c r="BL307" s="245"/>
      <c r="BM307" s="245"/>
      <c r="BN307" s="245"/>
      <c r="BO307" s="245"/>
      <c r="BP307" s="245"/>
      <c r="BQ307" s="245"/>
      <c r="BR307" s="245"/>
      <c r="BS307" s="245"/>
      <c r="BT307" s="245"/>
      <c r="BU307" s="245"/>
      <c r="BV307" s="245"/>
      <c r="BW307" s="245"/>
      <c r="BX307" s="245"/>
      <c r="BY307" s="245"/>
      <c r="BZ307" s="245"/>
      <c r="CA307" s="245"/>
      <c r="CB307" s="245"/>
      <c r="CC307" s="245"/>
      <c r="CD307" s="245"/>
      <c r="CE307" s="54"/>
      <c r="CF307" s="54"/>
      <c r="CG307" s="54"/>
      <c r="CH307" s="54"/>
      <c r="CI307" s="54"/>
      <c r="CJ307" s="54"/>
      <c r="CK307" s="54"/>
      <c r="CL307" s="54"/>
      <c r="CM307" s="54"/>
      <c r="CN307" s="54"/>
      <c r="CO307" s="54"/>
      <c r="CP307" s="54"/>
      <c r="CQ307" s="54"/>
    </row>
    <row r="308" spans="1:95" s="15" customFormat="1" ht="27.95" customHeight="1" x14ac:dyDescent="0.2">
      <c r="A308" s="585"/>
      <c r="B308" s="607"/>
      <c r="C308" s="189" t="s">
        <v>790</v>
      </c>
      <c r="D308" s="732"/>
      <c r="E308" s="776"/>
      <c r="F308" s="732"/>
      <c r="G308" s="776"/>
      <c r="H308" s="732"/>
      <c r="I308" s="776"/>
      <c r="J308" s="732"/>
      <c r="K308" s="776"/>
      <c r="L308" s="732"/>
      <c r="M308" s="776"/>
      <c r="N308" s="732"/>
      <c r="O308" s="776"/>
      <c r="P308" s="732"/>
      <c r="Q308" s="776"/>
      <c r="R308" s="732"/>
      <c r="S308" s="776"/>
      <c r="T308" s="732"/>
      <c r="U308" s="776"/>
      <c r="V308" s="732"/>
      <c r="W308" s="820"/>
      <c r="X308" s="817"/>
      <c r="Y308" s="818"/>
      <c r="Z308" s="819"/>
      <c r="AA308" s="228">
        <f t="shared" si="47"/>
        <v>0</v>
      </c>
      <c r="AB308" s="501"/>
      <c r="AC308" s="584"/>
      <c r="AD308" s="259"/>
      <c r="AE308" s="584"/>
      <c r="AF308" s="584"/>
      <c r="AG308" s="584"/>
      <c r="AH308" s="584"/>
      <c r="AI308" s="584"/>
      <c r="AJ308" s="584"/>
      <c r="AK308" s="584"/>
      <c r="AL308" s="584"/>
      <c r="AM308" s="584"/>
      <c r="AN308" s="584"/>
      <c r="AO308" s="584"/>
      <c r="AP308" s="584"/>
      <c r="AQ308" s="584"/>
      <c r="AR308" s="584"/>
      <c r="AS308" s="245"/>
      <c r="AT308" s="245"/>
      <c r="AU308" s="245"/>
      <c r="AV308" s="245"/>
      <c r="AW308" s="245"/>
      <c r="AX308" s="245"/>
      <c r="AY308" s="245"/>
      <c r="AZ308" s="245"/>
      <c r="BA308" s="245"/>
      <c r="BB308" s="245"/>
      <c r="BC308" s="245"/>
      <c r="BD308" s="245"/>
      <c r="BE308" s="245"/>
      <c r="BF308" s="245"/>
      <c r="BG308" s="245"/>
      <c r="BH308" s="245"/>
      <c r="BI308" s="245"/>
      <c r="BJ308" s="245"/>
      <c r="BK308" s="245"/>
      <c r="BL308" s="245"/>
      <c r="BM308" s="245"/>
      <c r="BN308" s="245"/>
      <c r="BO308" s="245"/>
      <c r="BP308" s="245"/>
      <c r="BQ308" s="245"/>
      <c r="BR308" s="245"/>
      <c r="BS308" s="245"/>
      <c r="BT308" s="245"/>
      <c r="BU308" s="245"/>
      <c r="BV308" s="245"/>
      <c r="BW308" s="245"/>
      <c r="BX308" s="245"/>
      <c r="BY308" s="245"/>
      <c r="BZ308" s="245"/>
      <c r="CA308" s="245"/>
      <c r="CB308" s="245"/>
      <c r="CC308" s="245"/>
      <c r="CD308" s="245"/>
      <c r="CE308" s="54"/>
      <c r="CF308" s="54"/>
      <c r="CG308" s="54"/>
      <c r="CH308" s="54"/>
      <c r="CI308" s="54"/>
      <c r="CJ308" s="54"/>
      <c r="CK308" s="54"/>
      <c r="CL308" s="54"/>
      <c r="CM308" s="54"/>
      <c r="CN308" s="54"/>
      <c r="CO308" s="54"/>
      <c r="CP308" s="54"/>
      <c r="CQ308" s="54"/>
    </row>
    <row r="309" spans="1:95" s="15" customFormat="1" ht="27.95" customHeight="1" x14ac:dyDescent="0.2">
      <c r="A309" s="433"/>
      <c r="B309" s="24"/>
      <c r="C309" s="189" t="s">
        <v>791</v>
      </c>
      <c r="D309" s="732"/>
      <c r="E309" s="776"/>
      <c r="F309" s="732"/>
      <c r="G309" s="776"/>
      <c r="H309" s="732"/>
      <c r="I309" s="776"/>
      <c r="J309" s="732"/>
      <c r="K309" s="776"/>
      <c r="L309" s="732"/>
      <c r="M309" s="776"/>
      <c r="N309" s="732"/>
      <c r="O309" s="776"/>
      <c r="P309" s="732"/>
      <c r="Q309" s="776"/>
      <c r="R309" s="732"/>
      <c r="S309" s="776"/>
      <c r="T309" s="732"/>
      <c r="U309" s="776"/>
      <c r="V309" s="732"/>
      <c r="W309" s="820"/>
      <c r="X309" s="817"/>
      <c r="Y309" s="818"/>
      <c r="Z309" s="819"/>
      <c r="AA309" s="228">
        <f t="shared" si="47"/>
        <v>0</v>
      </c>
      <c r="AB309" s="501"/>
      <c r="AC309" s="584"/>
      <c r="AD309" s="259"/>
      <c r="AE309" s="584"/>
      <c r="AF309" s="584"/>
      <c r="AG309" s="584"/>
      <c r="AH309" s="584"/>
      <c r="AI309" s="584"/>
      <c r="AJ309" s="584"/>
      <c r="AK309" s="584"/>
      <c r="AL309" s="584"/>
      <c r="AM309" s="584"/>
      <c r="AN309" s="584"/>
      <c r="AO309" s="584"/>
      <c r="AP309" s="584"/>
      <c r="AQ309" s="584"/>
      <c r="AR309" s="584"/>
      <c r="AS309" s="245"/>
      <c r="AT309" s="245"/>
      <c r="AU309" s="245"/>
      <c r="AV309" s="245"/>
      <c r="AW309" s="245"/>
      <c r="AX309" s="245"/>
      <c r="AY309" s="245"/>
      <c r="AZ309" s="245"/>
      <c r="BA309" s="245"/>
      <c r="BB309" s="245"/>
      <c r="BC309" s="245"/>
      <c r="BD309" s="245"/>
      <c r="BE309" s="245"/>
      <c r="BF309" s="245"/>
      <c r="BG309" s="245"/>
      <c r="BH309" s="245"/>
      <c r="BI309" s="245"/>
      <c r="BJ309" s="245"/>
      <c r="BK309" s="245"/>
      <c r="BL309" s="245"/>
      <c r="BM309" s="245"/>
      <c r="BN309" s="245"/>
      <c r="BO309" s="245"/>
      <c r="BP309" s="245"/>
      <c r="BQ309" s="245"/>
      <c r="BR309" s="245"/>
      <c r="BS309" s="245"/>
      <c r="BT309" s="245"/>
      <c r="BU309" s="245"/>
      <c r="BV309" s="245"/>
      <c r="BW309" s="245"/>
      <c r="BX309" s="245"/>
      <c r="BY309" s="245"/>
      <c r="BZ309" s="245"/>
      <c r="CA309" s="245"/>
      <c r="CB309" s="245"/>
      <c r="CC309" s="245"/>
      <c r="CD309" s="245"/>
      <c r="CE309" s="54"/>
      <c r="CF309" s="54"/>
      <c r="CG309" s="54"/>
      <c r="CH309" s="54"/>
      <c r="CI309" s="54"/>
      <c r="CJ309" s="54"/>
      <c r="CK309" s="54"/>
      <c r="CL309" s="54"/>
      <c r="CM309" s="54"/>
      <c r="CN309" s="54"/>
      <c r="CO309" s="54"/>
      <c r="CP309" s="54"/>
      <c r="CQ309" s="54"/>
    </row>
    <row r="310" spans="1:95" s="15" customFormat="1" ht="27.95" customHeight="1" x14ac:dyDescent="0.2">
      <c r="A310" s="585"/>
      <c r="B310" s="182"/>
      <c r="C310" s="189" t="s">
        <v>792</v>
      </c>
      <c r="D310" s="777"/>
      <c r="E310" s="778"/>
      <c r="F310" s="777"/>
      <c r="G310" s="778"/>
      <c r="H310" s="777"/>
      <c r="I310" s="778"/>
      <c r="J310" s="777"/>
      <c r="K310" s="778"/>
      <c r="L310" s="777"/>
      <c r="M310" s="778"/>
      <c r="N310" s="777"/>
      <c r="O310" s="778"/>
      <c r="P310" s="777"/>
      <c r="Q310" s="778"/>
      <c r="R310" s="777"/>
      <c r="S310" s="778"/>
      <c r="T310" s="777"/>
      <c r="U310" s="778"/>
      <c r="V310" s="777"/>
      <c r="W310" s="813"/>
      <c r="X310" s="817"/>
      <c r="Y310" s="818"/>
      <c r="Z310" s="819"/>
      <c r="AA310" s="228">
        <f t="shared" si="47"/>
        <v>0</v>
      </c>
      <c r="AB310" s="501"/>
      <c r="AC310" s="584"/>
      <c r="AD310" s="259"/>
      <c r="AE310" s="584"/>
      <c r="AF310" s="584"/>
      <c r="AG310" s="584"/>
      <c r="AH310" s="584"/>
      <c r="AI310" s="584"/>
      <c r="AJ310" s="584"/>
      <c r="AK310" s="584"/>
      <c r="AL310" s="584"/>
      <c r="AM310" s="584"/>
      <c r="AN310" s="584"/>
      <c r="AO310" s="584"/>
      <c r="AP310" s="584"/>
      <c r="AQ310" s="584"/>
      <c r="AR310" s="584"/>
      <c r="AS310" s="245"/>
      <c r="AT310" s="245"/>
      <c r="AU310" s="245"/>
      <c r="AV310" s="245"/>
      <c r="AW310" s="245"/>
      <c r="AX310" s="245"/>
      <c r="AY310" s="245"/>
      <c r="AZ310" s="245"/>
      <c r="BA310" s="245"/>
      <c r="BB310" s="245"/>
      <c r="BC310" s="245"/>
      <c r="BD310" s="245"/>
      <c r="BE310" s="245"/>
      <c r="BF310" s="245"/>
      <c r="BG310" s="245"/>
      <c r="BH310" s="245"/>
      <c r="BI310" s="245"/>
      <c r="BJ310" s="245"/>
      <c r="BK310" s="245"/>
      <c r="BL310" s="245"/>
      <c r="BM310" s="245"/>
      <c r="BN310" s="245"/>
      <c r="BO310" s="245"/>
      <c r="BP310" s="245"/>
      <c r="BQ310" s="245"/>
      <c r="BR310" s="245"/>
      <c r="BS310" s="245"/>
      <c r="BT310" s="245"/>
      <c r="BU310" s="245"/>
      <c r="BV310" s="245"/>
      <c r="BW310" s="245"/>
      <c r="BX310" s="245"/>
      <c r="BY310" s="245"/>
      <c r="BZ310" s="245"/>
      <c r="CA310" s="245"/>
      <c r="CB310" s="245"/>
      <c r="CC310" s="245"/>
      <c r="CD310" s="245"/>
      <c r="CE310" s="54"/>
      <c r="CF310" s="54"/>
      <c r="CG310" s="54"/>
      <c r="CH310" s="54"/>
      <c r="CI310" s="54"/>
      <c r="CJ310" s="54"/>
      <c r="CK310" s="54"/>
      <c r="CL310" s="54"/>
      <c r="CM310" s="54"/>
      <c r="CN310" s="54"/>
      <c r="CO310" s="54"/>
      <c r="CP310" s="54"/>
      <c r="CQ310" s="54"/>
    </row>
    <row r="311" spans="1:95" s="15" customFormat="1" ht="27.95" customHeight="1" x14ac:dyDescent="0.2">
      <c r="A311" s="585"/>
      <c r="B311" s="607"/>
      <c r="C311" s="189" t="s">
        <v>793</v>
      </c>
      <c r="D311" s="732"/>
      <c r="E311" s="776"/>
      <c r="F311" s="732"/>
      <c r="G311" s="776"/>
      <c r="H311" s="732"/>
      <c r="I311" s="776"/>
      <c r="J311" s="732"/>
      <c r="K311" s="776"/>
      <c r="L311" s="732"/>
      <c r="M311" s="776"/>
      <c r="N311" s="732"/>
      <c r="O311" s="776"/>
      <c r="P311" s="732"/>
      <c r="Q311" s="776"/>
      <c r="R311" s="732"/>
      <c r="S311" s="776"/>
      <c r="T311" s="732"/>
      <c r="U311" s="776"/>
      <c r="V311" s="732"/>
      <c r="W311" s="820"/>
      <c r="X311" s="817"/>
      <c r="Y311" s="818"/>
      <c r="Z311" s="819"/>
      <c r="AA311" s="228">
        <f t="shared" si="47"/>
        <v>0</v>
      </c>
      <c r="AB311" s="501"/>
      <c r="AC311" s="584"/>
      <c r="AD311" s="259"/>
      <c r="AE311" s="584"/>
      <c r="AF311" s="584"/>
      <c r="AG311" s="584"/>
      <c r="AH311" s="584"/>
      <c r="AI311" s="584"/>
      <c r="AJ311" s="584"/>
      <c r="AK311" s="584"/>
      <c r="AL311" s="584"/>
      <c r="AM311" s="584"/>
      <c r="AN311" s="584"/>
      <c r="AO311" s="584"/>
      <c r="AP311" s="584"/>
      <c r="AQ311" s="584"/>
      <c r="AR311" s="584"/>
      <c r="AS311" s="245"/>
      <c r="AT311" s="245"/>
      <c r="AU311" s="245"/>
      <c r="AV311" s="245"/>
      <c r="AW311" s="245"/>
      <c r="AX311" s="245"/>
      <c r="AY311" s="245"/>
      <c r="AZ311" s="245"/>
      <c r="BA311" s="245"/>
      <c r="BB311" s="245"/>
      <c r="BC311" s="245"/>
      <c r="BD311" s="245"/>
      <c r="BE311" s="245"/>
      <c r="BF311" s="245"/>
      <c r="BG311" s="245"/>
      <c r="BH311" s="245"/>
      <c r="BI311" s="245"/>
      <c r="BJ311" s="245"/>
      <c r="BK311" s="245"/>
      <c r="BL311" s="245"/>
      <c r="BM311" s="245"/>
      <c r="BN311" s="245"/>
      <c r="BO311" s="245"/>
      <c r="BP311" s="245"/>
      <c r="BQ311" s="245"/>
      <c r="BR311" s="245"/>
      <c r="BS311" s="245"/>
      <c r="BT311" s="245"/>
      <c r="BU311" s="245"/>
      <c r="BV311" s="245"/>
      <c r="BW311" s="245"/>
      <c r="BX311" s="245"/>
      <c r="BY311" s="245"/>
      <c r="BZ311" s="245"/>
      <c r="CA311" s="245"/>
      <c r="CB311" s="245"/>
      <c r="CC311" s="245"/>
      <c r="CD311" s="245"/>
      <c r="CE311" s="54"/>
      <c r="CF311" s="54"/>
      <c r="CG311" s="54"/>
      <c r="CH311" s="54"/>
      <c r="CI311" s="54"/>
      <c r="CJ311" s="54"/>
      <c r="CK311" s="54"/>
      <c r="CL311" s="54"/>
      <c r="CM311" s="54"/>
      <c r="CN311" s="54"/>
      <c r="CO311" s="54"/>
      <c r="CP311" s="54"/>
      <c r="CQ311" s="54"/>
    </row>
    <row r="312" spans="1:95" s="15" customFormat="1" ht="27.95" customHeight="1" x14ac:dyDescent="0.2">
      <c r="A312" s="585"/>
      <c r="B312" s="24"/>
      <c r="C312" s="191" t="s">
        <v>794</v>
      </c>
      <c r="D312" s="735"/>
      <c r="E312" s="808"/>
      <c r="F312" s="735"/>
      <c r="G312" s="808"/>
      <c r="H312" s="735"/>
      <c r="I312" s="808"/>
      <c r="J312" s="735"/>
      <c r="K312" s="808"/>
      <c r="L312" s="735"/>
      <c r="M312" s="808"/>
      <c r="N312" s="735"/>
      <c r="O312" s="808"/>
      <c r="P312" s="735"/>
      <c r="Q312" s="808"/>
      <c r="R312" s="735"/>
      <c r="S312" s="808"/>
      <c r="T312" s="735"/>
      <c r="U312" s="808"/>
      <c r="V312" s="735"/>
      <c r="W312" s="824"/>
      <c r="X312" s="817"/>
      <c r="Y312" s="818"/>
      <c r="Z312" s="819"/>
      <c r="AA312" s="228">
        <f t="shared" si="47"/>
        <v>0</v>
      </c>
      <c r="AB312" s="501"/>
      <c r="AC312" s="584"/>
      <c r="AD312" s="259"/>
      <c r="AE312" s="584"/>
      <c r="AF312" s="584"/>
      <c r="AG312" s="584"/>
      <c r="AH312" s="584"/>
      <c r="AI312" s="584"/>
      <c r="AJ312" s="584"/>
      <c r="AK312" s="584"/>
      <c r="AL312" s="584"/>
      <c r="AM312" s="584"/>
      <c r="AN312" s="584"/>
      <c r="AO312" s="584"/>
      <c r="AP312" s="584"/>
      <c r="AQ312" s="584"/>
      <c r="AR312" s="584"/>
      <c r="AS312" s="245"/>
      <c r="AT312" s="245"/>
      <c r="AU312" s="245"/>
      <c r="AV312" s="245"/>
      <c r="AW312" s="245"/>
      <c r="AX312" s="245"/>
      <c r="AY312" s="245"/>
      <c r="AZ312" s="245"/>
      <c r="BA312" s="245"/>
      <c r="BB312" s="245"/>
      <c r="BC312" s="245"/>
      <c r="BD312" s="245"/>
      <c r="BE312" s="245"/>
      <c r="BF312" s="245"/>
      <c r="BG312" s="245"/>
      <c r="BH312" s="245"/>
      <c r="BI312" s="245"/>
      <c r="BJ312" s="245"/>
      <c r="BK312" s="245"/>
      <c r="BL312" s="245"/>
      <c r="BM312" s="245"/>
      <c r="BN312" s="245"/>
      <c r="BO312" s="245"/>
      <c r="BP312" s="245"/>
      <c r="BQ312" s="245"/>
      <c r="BR312" s="245"/>
      <c r="BS312" s="245"/>
      <c r="BT312" s="245"/>
      <c r="BU312" s="245"/>
      <c r="BV312" s="245"/>
      <c r="BW312" s="245"/>
      <c r="BX312" s="245"/>
      <c r="BY312" s="245"/>
      <c r="BZ312" s="245"/>
      <c r="CA312" s="245"/>
      <c r="CB312" s="245"/>
      <c r="CC312" s="245"/>
      <c r="CD312" s="245"/>
      <c r="CE312" s="54"/>
      <c r="CF312" s="54"/>
      <c r="CG312" s="54"/>
      <c r="CH312" s="54"/>
      <c r="CI312" s="54"/>
      <c r="CJ312" s="54"/>
      <c r="CK312" s="54"/>
      <c r="CL312" s="54"/>
      <c r="CM312" s="54"/>
      <c r="CN312" s="54"/>
      <c r="CO312" s="54"/>
      <c r="CP312" s="54"/>
      <c r="CQ312" s="54"/>
    </row>
    <row r="313" spans="1:95" s="15" customFormat="1" ht="27.95" customHeight="1" thickBot="1" x14ac:dyDescent="0.25">
      <c r="A313" s="414"/>
      <c r="B313" s="268"/>
      <c r="C313" s="631" t="s">
        <v>795</v>
      </c>
      <c r="D313" s="833"/>
      <c r="E313" s="834"/>
      <c r="F313" s="834"/>
      <c r="G313" s="834"/>
      <c r="H313" s="834"/>
      <c r="I313" s="834"/>
      <c r="J313" s="834"/>
      <c r="K313" s="834"/>
      <c r="L313" s="834"/>
      <c r="M313" s="834"/>
      <c r="N313" s="834"/>
      <c r="O313" s="834"/>
      <c r="P313" s="834"/>
      <c r="Q313" s="834"/>
      <c r="R313" s="834"/>
      <c r="S313" s="834"/>
      <c r="T313" s="834"/>
      <c r="U313" s="834"/>
      <c r="V313" s="834"/>
      <c r="W313" s="834"/>
      <c r="X313" s="836"/>
      <c r="Y313" s="837"/>
      <c r="Z313" s="838"/>
      <c r="AA313" s="365" t="str">
        <f>IF(AND(ISTEXT(D313),COUNTIF(D312:W312,"a")),1,IF(COUNTIF(D312:W312,"a"),0,""))</f>
        <v/>
      </c>
      <c r="AB313" s="501"/>
      <c r="AC313" s="245"/>
      <c r="AD313" s="259"/>
      <c r="AE313" s="245"/>
      <c r="AF313" s="245"/>
      <c r="AG313" s="245"/>
      <c r="AH313" s="245"/>
      <c r="AI313" s="245"/>
      <c r="AJ313" s="245"/>
      <c r="AK313" s="245"/>
      <c r="AL313" s="245"/>
      <c r="AM313" s="245"/>
      <c r="AN313" s="245"/>
      <c r="AO313" s="245"/>
      <c r="AP313" s="245"/>
      <c r="AQ313" s="245"/>
      <c r="AR313" s="245"/>
      <c r="AS313" s="245"/>
      <c r="AT313" s="245"/>
      <c r="AU313" s="245"/>
      <c r="AV313" s="245"/>
      <c r="AW313" s="245"/>
      <c r="AX313" s="245"/>
      <c r="AY313" s="245"/>
      <c r="AZ313" s="245"/>
      <c r="BA313" s="245"/>
      <c r="BB313" s="245"/>
      <c r="BC313" s="245"/>
      <c r="BD313" s="245"/>
      <c r="BE313" s="245"/>
      <c r="BF313" s="245"/>
      <c r="BG313" s="245"/>
      <c r="BH313" s="245"/>
      <c r="BI313" s="245"/>
      <c r="BJ313" s="245"/>
      <c r="BK313" s="245"/>
      <c r="BL313" s="245"/>
      <c r="BM313" s="245"/>
      <c r="BN313" s="245"/>
      <c r="BO313" s="245"/>
      <c r="BP313" s="245"/>
      <c r="BQ313" s="245"/>
      <c r="BR313" s="245"/>
      <c r="BS313" s="245"/>
      <c r="BT313" s="245"/>
      <c r="BU313" s="245"/>
      <c r="BV313" s="245"/>
      <c r="BW313" s="245"/>
      <c r="BX313" s="245"/>
      <c r="BY313" s="245"/>
      <c r="BZ313" s="245"/>
      <c r="CA313" s="245"/>
      <c r="CB313" s="245"/>
      <c r="CC313" s="245"/>
      <c r="CD313" s="245"/>
      <c r="CE313" s="245"/>
      <c r="CF313" s="245"/>
      <c r="CG313" s="54"/>
      <c r="CH313" s="54"/>
      <c r="CI313" s="54"/>
      <c r="CJ313" s="54"/>
      <c r="CK313" s="54"/>
      <c r="CL313" s="54"/>
      <c r="CM313" s="54"/>
    </row>
    <row r="314" spans="1:95" s="15" customFormat="1" ht="30" customHeight="1" x14ac:dyDescent="0.2">
      <c r="A314" s="411"/>
      <c r="B314" s="214"/>
      <c r="C314" s="629" t="s">
        <v>798</v>
      </c>
      <c r="D314" s="807"/>
      <c r="E314" s="807"/>
      <c r="F314" s="807"/>
      <c r="G314" s="807"/>
      <c r="H314" s="807"/>
      <c r="I314" s="807"/>
      <c r="J314" s="807"/>
      <c r="K314" s="807"/>
      <c r="L314" s="807"/>
      <c r="M314" s="807"/>
      <c r="N314" s="807"/>
      <c r="O314" s="807"/>
      <c r="P314" s="807"/>
      <c r="Q314" s="807"/>
      <c r="R314" s="807"/>
      <c r="S314" s="807"/>
      <c r="T314" s="807"/>
      <c r="U314" s="807"/>
      <c r="V314" s="807"/>
      <c r="W314" s="807"/>
      <c r="X314" s="807"/>
      <c r="Y314" s="807"/>
      <c r="Z314" s="835"/>
      <c r="AA314" s="229"/>
      <c r="AB314" s="57"/>
      <c r="AC314" s="584"/>
      <c r="AD314" s="259"/>
      <c r="AE314" s="584"/>
      <c r="AF314" s="584"/>
      <c r="AG314" s="584"/>
      <c r="AH314" s="584"/>
      <c r="AI314" s="584"/>
      <c r="AJ314" s="584"/>
      <c r="AK314" s="584"/>
      <c r="AL314" s="584"/>
      <c r="AM314" s="584"/>
      <c r="AN314" s="584"/>
      <c r="AO314" s="584"/>
      <c r="AP314" s="584"/>
      <c r="AQ314" s="584"/>
      <c r="AR314" s="584"/>
      <c r="AS314" s="245"/>
      <c r="AT314" s="245"/>
      <c r="AU314" s="245"/>
      <c r="AV314" s="245"/>
      <c r="AW314" s="245"/>
      <c r="AX314" s="245"/>
      <c r="AY314" s="245"/>
      <c r="AZ314" s="245"/>
      <c r="BA314" s="245"/>
      <c r="BB314" s="245"/>
      <c r="BC314" s="245"/>
      <c r="BD314" s="245"/>
      <c r="BE314" s="245"/>
      <c r="BF314" s="245"/>
      <c r="BG314" s="245"/>
      <c r="BH314" s="245"/>
      <c r="BI314" s="245"/>
      <c r="BJ314" s="245"/>
      <c r="BK314" s="245"/>
      <c r="BL314" s="245"/>
      <c r="BM314" s="245"/>
      <c r="BN314" s="245"/>
      <c r="BO314" s="245"/>
      <c r="BP314" s="245"/>
      <c r="BQ314" s="245"/>
      <c r="BR314" s="245"/>
      <c r="BS314" s="245"/>
      <c r="BT314" s="245"/>
      <c r="BU314" s="245"/>
      <c r="BV314" s="245"/>
      <c r="BW314" s="245"/>
      <c r="BX314" s="245"/>
      <c r="BY314" s="245"/>
      <c r="BZ314" s="245"/>
      <c r="CA314" s="245"/>
      <c r="CB314" s="245"/>
      <c r="CC314" s="245"/>
      <c r="CD314" s="245"/>
      <c r="CE314" s="54"/>
      <c r="CF314" s="54"/>
      <c r="CG314" s="54"/>
      <c r="CH314" s="54"/>
      <c r="CI314" s="54"/>
      <c r="CJ314" s="54"/>
      <c r="CK314" s="54"/>
      <c r="CL314" s="54"/>
      <c r="CM314" s="54"/>
      <c r="CN314" s="54"/>
      <c r="CO314" s="54"/>
      <c r="CP314" s="54"/>
      <c r="CQ314" s="54"/>
    </row>
    <row r="315" spans="1:95" s="15" customFormat="1" ht="45" customHeight="1" x14ac:dyDescent="0.2">
      <c r="A315" s="585"/>
      <c r="B315" s="274" t="s">
        <v>799</v>
      </c>
      <c r="C315" s="189" t="s">
        <v>800</v>
      </c>
      <c r="D315" s="831"/>
      <c r="E315" s="832"/>
      <c r="F315" s="831"/>
      <c r="G315" s="832"/>
      <c r="H315" s="831"/>
      <c r="I315" s="832"/>
      <c r="J315" s="831"/>
      <c r="K315" s="832"/>
      <c r="L315" s="831"/>
      <c r="M315" s="832"/>
      <c r="N315" s="831"/>
      <c r="O315" s="832"/>
      <c r="P315" s="831"/>
      <c r="Q315" s="832"/>
      <c r="R315" s="831"/>
      <c r="S315" s="832"/>
      <c r="T315" s="831"/>
      <c r="U315" s="832"/>
      <c r="V315" s="831"/>
      <c r="W315" s="832"/>
      <c r="X315" s="593"/>
      <c r="Y315" s="130">
        <f t="shared" ref="Y315:Y324" si="48">IF(OR(D315="s",F315="s",H315="s",J315="s",L315="s",N315="s",P315="s",R315="s",T315="s",V315="s"), 0, IF(OR(D315="a",F315="a",H315="a",J315="a",L315="a",N315="a",P315="a",R315="a",T315="a",V315="a"),Z315,0))</f>
        <v>0</v>
      </c>
      <c r="Z315" s="602">
        <v>25</v>
      </c>
      <c r="AA315" s="228">
        <f>COUNTIF(D315:W315,"a")+COUNTIF(D315:W315,"s")</f>
        <v>0</v>
      </c>
      <c r="AB315" s="501"/>
      <c r="AC315" s="584"/>
      <c r="AD315" s="259"/>
      <c r="AE315" s="584"/>
      <c r="AF315" s="584"/>
      <c r="AG315" s="584"/>
      <c r="AH315" s="584"/>
      <c r="AI315" s="584"/>
      <c r="AJ315" s="584"/>
      <c r="AK315" s="584"/>
      <c r="AL315" s="584"/>
      <c r="AM315" s="584"/>
      <c r="AN315" s="584"/>
      <c r="AO315" s="584"/>
      <c r="AP315" s="584"/>
      <c r="AQ315" s="584"/>
      <c r="AR315" s="584"/>
      <c r="AS315" s="245"/>
      <c r="AT315" s="245"/>
      <c r="AU315" s="245"/>
      <c r="AV315" s="245"/>
      <c r="AW315" s="245"/>
      <c r="AX315" s="245"/>
      <c r="AY315" s="245"/>
      <c r="AZ315" s="245"/>
      <c r="BA315" s="245"/>
      <c r="BB315" s="245"/>
      <c r="BC315" s="245"/>
      <c r="BD315" s="245"/>
      <c r="BE315" s="245"/>
      <c r="BF315" s="245"/>
      <c r="BG315" s="245"/>
      <c r="BH315" s="245"/>
      <c r="BI315" s="245"/>
      <c r="BJ315" s="245"/>
      <c r="BK315" s="245"/>
      <c r="BL315" s="245"/>
      <c r="BM315" s="245"/>
      <c r="BN315" s="245"/>
      <c r="BO315" s="245"/>
      <c r="BP315" s="245"/>
      <c r="BQ315" s="245"/>
      <c r="BR315" s="245"/>
      <c r="BS315" s="245"/>
      <c r="BT315" s="245"/>
      <c r="BU315" s="245"/>
      <c r="BV315" s="245"/>
      <c r="BW315" s="245"/>
      <c r="BX315" s="245"/>
      <c r="BY315" s="245"/>
      <c r="BZ315" s="245"/>
      <c r="CA315" s="245"/>
      <c r="CB315" s="245"/>
      <c r="CC315" s="245"/>
      <c r="CD315" s="245"/>
      <c r="CE315" s="54"/>
      <c r="CF315" s="54"/>
      <c r="CG315" s="54"/>
      <c r="CH315" s="54"/>
      <c r="CI315" s="54"/>
      <c r="CJ315" s="54"/>
      <c r="CK315" s="54"/>
      <c r="CL315" s="54"/>
      <c r="CM315" s="54"/>
      <c r="CN315" s="54"/>
      <c r="CO315" s="54"/>
      <c r="CP315" s="54"/>
      <c r="CQ315" s="54"/>
    </row>
    <row r="316" spans="1:95" s="15" customFormat="1" ht="30" customHeight="1" x14ac:dyDescent="0.2">
      <c r="A316" s="585"/>
      <c r="B316" s="606"/>
      <c r="C316" s="603" t="s">
        <v>801</v>
      </c>
      <c r="D316" s="825" t="s">
        <v>718</v>
      </c>
      <c r="E316" s="826"/>
      <c r="F316" s="826"/>
      <c r="G316" s="826"/>
      <c r="H316" s="826"/>
      <c r="I316" s="826"/>
      <c r="J316" s="826"/>
      <c r="K316" s="826"/>
      <c r="L316" s="826"/>
      <c r="M316" s="826"/>
      <c r="N316" s="826"/>
      <c r="O316" s="826"/>
      <c r="P316" s="826"/>
      <c r="Q316" s="826"/>
      <c r="R316" s="826"/>
      <c r="S316" s="826"/>
      <c r="T316" s="826"/>
      <c r="U316" s="826"/>
      <c r="V316" s="826"/>
      <c r="W316" s="826"/>
      <c r="X316" s="826"/>
      <c r="Y316" s="826"/>
      <c r="Z316" s="827"/>
      <c r="AA316" s="228"/>
      <c r="AB316" s="57"/>
      <c r="AC316" s="584"/>
      <c r="AD316" s="259"/>
      <c r="AE316" s="584"/>
      <c r="AF316" s="584"/>
      <c r="AG316" s="584"/>
      <c r="AH316" s="584"/>
      <c r="AI316" s="584"/>
      <c r="AJ316" s="584"/>
      <c r="AK316" s="584"/>
      <c r="AL316" s="584"/>
      <c r="AM316" s="584"/>
      <c r="AN316" s="584"/>
      <c r="AO316" s="584"/>
      <c r="AP316" s="584"/>
      <c r="AQ316" s="584"/>
      <c r="AR316" s="584"/>
      <c r="AS316" s="245"/>
      <c r="AT316" s="245"/>
      <c r="AU316" s="245"/>
      <c r="AV316" s="245"/>
      <c r="AW316" s="245"/>
      <c r="AX316" s="245"/>
      <c r="AY316" s="245"/>
      <c r="AZ316" s="245"/>
      <c r="BA316" s="245"/>
      <c r="BB316" s="245"/>
      <c r="BC316" s="245"/>
      <c r="BD316" s="245"/>
      <c r="BE316" s="245"/>
      <c r="BF316" s="245"/>
      <c r="BG316" s="245"/>
      <c r="BH316" s="245"/>
      <c r="BI316" s="245"/>
      <c r="BJ316" s="245"/>
      <c r="BK316" s="245"/>
      <c r="BL316" s="245"/>
      <c r="BM316" s="245"/>
      <c r="BN316" s="245"/>
      <c r="BO316" s="245"/>
      <c r="BP316" s="245"/>
      <c r="BQ316" s="245"/>
      <c r="BR316" s="245"/>
      <c r="BS316" s="245"/>
      <c r="BT316" s="245"/>
      <c r="BU316" s="245"/>
      <c r="BV316" s="245"/>
      <c r="BW316" s="245"/>
      <c r="BX316" s="245"/>
      <c r="BY316" s="245"/>
      <c r="BZ316" s="245"/>
      <c r="CA316" s="245"/>
      <c r="CB316" s="245"/>
      <c r="CC316" s="245"/>
      <c r="CD316" s="245"/>
      <c r="CE316" s="54"/>
      <c r="CF316" s="54"/>
      <c r="CG316" s="54"/>
      <c r="CH316" s="54"/>
      <c r="CI316" s="54"/>
      <c r="CJ316" s="54"/>
      <c r="CK316" s="54"/>
      <c r="CL316" s="54"/>
      <c r="CM316" s="54"/>
      <c r="CN316" s="54"/>
      <c r="CO316" s="54"/>
      <c r="CP316" s="54"/>
      <c r="CQ316" s="54"/>
    </row>
    <row r="317" spans="1:95" s="15" customFormat="1" ht="27.95" customHeight="1" x14ac:dyDescent="0.2">
      <c r="A317" s="585"/>
      <c r="B317" s="182"/>
      <c r="C317" s="189" t="s">
        <v>802</v>
      </c>
      <c r="D317" s="777"/>
      <c r="E317" s="778"/>
      <c r="F317" s="777"/>
      <c r="G317" s="778"/>
      <c r="H317" s="777"/>
      <c r="I317" s="778"/>
      <c r="J317" s="777"/>
      <c r="K317" s="778"/>
      <c r="L317" s="777"/>
      <c r="M317" s="778"/>
      <c r="N317" s="777"/>
      <c r="O317" s="778"/>
      <c r="P317" s="777"/>
      <c r="Q317" s="778"/>
      <c r="R317" s="777"/>
      <c r="S317" s="778"/>
      <c r="T317" s="777"/>
      <c r="U317" s="778"/>
      <c r="V317" s="777"/>
      <c r="W317" s="813"/>
      <c r="X317" s="814"/>
      <c r="Y317" s="815"/>
      <c r="Z317" s="816"/>
      <c r="AA317" s="228">
        <f>IF(COUNTIF($D$315:$W$315,"s"),1,COUNTIF(D317:W317, "a"))</f>
        <v>0</v>
      </c>
      <c r="AB317" s="501"/>
      <c r="AC317" s="584"/>
      <c r="AD317" s="259"/>
      <c r="AE317" s="584"/>
      <c r="AF317" s="584"/>
      <c r="AG317" s="584"/>
      <c r="AH317" s="584"/>
      <c r="AI317" s="584"/>
      <c r="AJ317" s="584"/>
      <c r="AK317" s="584"/>
      <c r="AL317" s="584"/>
      <c r="AM317" s="584"/>
      <c r="AN317" s="584"/>
      <c r="AO317" s="584"/>
      <c r="AP317" s="584"/>
      <c r="AQ317" s="584"/>
      <c r="AR317" s="584"/>
      <c r="AS317" s="245"/>
      <c r="AT317" s="245"/>
      <c r="AU317" s="245"/>
      <c r="AV317" s="245"/>
      <c r="AW317" s="245"/>
      <c r="AX317" s="245"/>
      <c r="AY317" s="245"/>
      <c r="AZ317" s="245"/>
      <c r="BA317" s="245"/>
      <c r="BB317" s="245"/>
      <c r="BC317" s="245"/>
      <c r="BD317" s="245"/>
      <c r="BE317" s="245"/>
      <c r="BF317" s="245"/>
      <c r="BG317" s="245"/>
      <c r="BH317" s="245"/>
      <c r="BI317" s="245"/>
      <c r="BJ317" s="245"/>
      <c r="BK317" s="245"/>
      <c r="BL317" s="245"/>
      <c r="BM317" s="245"/>
      <c r="BN317" s="245"/>
      <c r="BO317" s="245"/>
      <c r="BP317" s="245"/>
      <c r="BQ317" s="245"/>
      <c r="BR317" s="245"/>
      <c r="BS317" s="245"/>
      <c r="BT317" s="245"/>
      <c r="BU317" s="245"/>
      <c r="BV317" s="245"/>
      <c r="BW317" s="245"/>
      <c r="BX317" s="245"/>
      <c r="BY317" s="245"/>
      <c r="BZ317" s="245"/>
      <c r="CA317" s="245"/>
      <c r="CB317" s="245"/>
      <c r="CC317" s="245"/>
      <c r="CD317" s="245"/>
      <c r="CE317" s="54"/>
      <c r="CF317" s="54"/>
      <c r="CG317" s="54"/>
      <c r="CH317" s="54"/>
      <c r="CI317" s="54"/>
      <c r="CJ317" s="54"/>
      <c r="CK317" s="54"/>
      <c r="CL317" s="54"/>
      <c r="CM317" s="54"/>
      <c r="CN317" s="54"/>
      <c r="CO317" s="54"/>
      <c r="CP317" s="54"/>
      <c r="CQ317" s="54"/>
    </row>
    <row r="318" spans="1:95" s="15" customFormat="1" ht="27.95" customHeight="1" x14ac:dyDescent="0.2">
      <c r="A318" s="585"/>
      <c r="B318" s="607"/>
      <c r="C318" s="189" t="s">
        <v>803</v>
      </c>
      <c r="D318" s="732"/>
      <c r="E318" s="776"/>
      <c r="F318" s="732"/>
      <c r="G318" s="776"/>
      <c r="H318" s="732"/>
      <c r="I318" s="776"/>
      <c r="J318" s="732"/>
      <c r="K318" s="776"/>
      <c r="L318" s="732"/>
      <c r="M318" s="776"/>
      <c r="N318" s="732"/>
      <c r="O318" s="776"/>
      <c r="P318" s="732"/>
      <c r="Q318" s="776"/>
      <c r="R318" s="732"/>
      <c r="S318" s="776"/>
      <c r="T318" s="732"/>
      <c r="U318" s="776"/>
      <c r="V318" s="732"/>
      <c r="W318" s="820"/>
      <c r="X318" s="817"/>
      <c r="Y318" s="818"/>
      <c r="Z318" s="819"/>
      <c r="AA318" s="228">
        <f t="shared" ref="AA318:AA322" si="49">IF(COUNTIF($D$315:$W$315,"s"),1,COUNTIF(D318:W318, "a"))</f>
        <v>0</v>
      </c>
      <c r="AB318" s="501"/>
      <c r="AC318" s="584"/>
      <c r="AD318" s="259"/>
      <c r="AE318" s="584"/>
      <c r="AF318" s="584"/>
      <c r="AG318" s="584"/>
      <c r="AH318" s="584"/>
      <c r="AI318" s="584"/>
      <c r="AJ318" s="584"/>
      <c r="AK318" s="584"/>
      <c r="AL318" s="584"/>
      <c r="AM318" s="584"/>
      <c r="AN318" s="584"/>
      <c r="AO318" s="584"/>
      <c r="AP318" s="584"/>
      <c r="AQ318" s="584"/>
      <c r="AR318" s="584"/>
      <c r="AS318" s="245"/>
      <c r="AT318" s="245"/>
      <c r="AU318" s="245"/>
      <c r="AV318" s="245"/>
      <c r="AW318" s="245"/>
      <c r="AX318" s="245"/>
      <c r="AY318" s="245"/>
      <c r="AZ318" s="245"/>
      <c r="BA318" s="245"/>
      <c r="BB318" s="245"/>
      <c r="BC318" s="245"/>
      <c r="BD318" s="245"/>
      <c r="BE318" s="245"/>
      <c r="BF318" s="245"/>
      <c r="BG318" s="245"/>
      <c r="BH318" s="245"/>
      <c r="BI318" s="245"/>
      <c r="BJ318" s="245"/>
      <c r="BK318" s="245"/>
      <c r="BL318" s="245"/>
      <c r="BM318" s="245"/>
      <c r="BN318" s="245"/>
      <c r="BO318" s="245"/>
      <c r="BP318" s="245"/>
      <c r="BQ318" s="245"/>
      <c r="BR318" s="245"/>
      <c r="BS318" s="245"/>
      <c r="BT318" s="245"/>
      <c r="BU318" s="245"/>
      <c r="BV318" s="245"/>
      <c r="BW318" s="245"/>
      <c r="BX318" s="245"/>
      <c r="BY318" s="245"/>
      <c r="BZ318" s="245"/>
      <c r="CA318" s="245"/>
      <c r="CB318" s="245"/>
      <c r="CC318" s="245"/>
      <c r="CD318" s="245"/>
      <c r="CE318" s="54"/>
      <c r="CF318" s="54"/>
      <c r="CG318" s="54"/>
      <c r="CH318" s="54"/>
      <c r="CI318" s="54"/>
      <c r="CJ318" s="54"/>
      <c r="CK318" s="54"/>
      <c r="CL318" s="54"/>
      <c r="CM318" s="54"/>
      <c r="CN318" s="54"/>
      <c r="CO318" s="54"/>
      <c r="CP318" s="54"/>
      <c r="CQ318" s="54"/>
    </row>
    <row r="319" spans="1:95" s="15" customFormat="1" ht="27.95" customHeight="1" x14ac:dyDescent="0.2">
      <c r="A319" s="433"/>
      <c r="B319" s="24"/>
      <c r="C319" s="192" t="s">
        <v>804</v>
      </c>
      <c r="D319" s="732"/>
      <c r="E319" s="776"/>
      <c r="F319" s="732"/>
      <c r="G319" s="776"/>
      <c r="H319" s="732"/>
      <c r="I319" s="776"/>
      <c r="J319" s="732"/>
      <c r="K319" s="776"/>
      <c r="L319" s="732"/>
      <c r="M319" s="776"/>
      <c r="N319" s="732"/>
      <c r="O319" s="776"/>
      <c r="P319" s="732"/>
      <c r="Q319" s="776"/>
      <c r="R319" s="732"/>
      <c r="S319" s="776"/>
      <c r="T319" s="732"/>
      <c r="U319" s="776"/>
      <c r="V319" s="732"/>
      <c r="W319" s="820"/>
      <c r="X319" s="817"/>
      <c r="Y319" s="818"/>
      <c r="Z319" s="819"/>
      <c r="AA319" s="228">
        <f t="shared" si="49"/>
        <v>0</v>
      </c>
      <c r="AB319" s="501"/>
      <c r="AC319" s="584"/>
      <c r="AD319" s="259"/>
      <c r="AE319" s="584"/>
      <c r="AF319" s="584"/>
      <c r="AG319" s="584"/>
      <c r="AH319" s="584"/>
      <c r="AI319" s="584"/>
      <c r="AJ319" s="584"/>
      <c r="AK319" s="584"/>
      <c r="AL319" s="584"/>
      <c r="AM319" s="584"/>
      <c r="AN319" s="584"/>
      <c r="AO319" s="584"/>
      <c r="AP319" s="584"/>
      <c r="AQ319" s="584"/>
      <c r="AR319" s="584"/>
      <c r="AS319" s="245"/>
      <c r="AT319" s="245"/>
      <c r="AU319" s="245"/>
      <c r="AV319" s="245"/>
      <c r="AW319" s="245"/>
      <c r="AX319" s="245"/>
      <c r="AY319" s="245"/>
      <c r="AZ319" s="245"/>
      <c r="BA319" s="245"/>
      <c r="BB319" s="245"/>
      <c r="BC319" s="245"/>
      <c r="BD319" s="245"/>
      <c r="BE319" s="245"/>
      <c r="BF319" s="245"/>
      <c r="BG319" s="245"/>
      <c r="BH319" s="245"/>
      <c r="BI319" s="245"/>
      <c r="BJ319" s="245"/>
      <c r="BK319" s="245"/>
      <c r="BL319" s="245"/>
      <c r="BM319" s="245"/>
      <c r="BN319" s="245"/>
      <c r="BO319" s="245"/>
      <c r="BP319" s="245"/>
      <c r="BQ319" s="245"/>
      <c r="BR319" s="245"/>
      <c r="BS319" s="245"/>
      <c r="BT319" s="245"/>
      <c r="BU319" s="245"/>
      <c r="BV319" s="245"/>
      <c r="BW319" s="245"/>
      <c r="BX319" s="245"/>
      <c r="BY319" s="245"/>
      <c r="BZ319" s="245"/>
      <c r="CA319" s="245"/>
      <c r="CB319" s="245"/>
      <c r="CC319" s="245"/>
      <c r="CD319" s="245"/>
      <c r="CE319" s="54"/>
      <c r="CF319" s="54"/>
      <c r="CG319" s="54"/>
      <c r="CH319" s="54"/>
      <c r="CI319" s="54"/>
      <c r="CJ319" s="54"/>
      <c r="CK319" s="54"/>
      <c r="CL319" s="54"/>
      <c r="CM319" s="54"/>
      <c r="CN319" s="54"/>
      <c r="CO319" s="54"/>
      <c r="CP319" s="54"/>
      <c r="CQ319" s="54"/>
    </row>
    <row r="320" spans="1:95" s="15" customFormat="1" ht="27.95" customHeight="1" x14ac:dyDescent="0.2">
      <c r="A320" s="585"/>
      <c r="B320" s="182"/>
      <c r="C320" s="192" t="s">
        <v>805</v>
      </c>
      <c r="D320" s="732"/>
      <c r="E320" s="776"/>
      <c r="F320" s="732"/>
      <c r="G320" s="776"/>
      <c r="H320" s="732"/>
      <c r="I320" s="776"/>
      <c r="J320" s="732"/>
      <c r="K320" s="776"/>
      <c r="L320" s="732"/>
      <c r="M320" s="776"/>
      <c r="N320" s="732"/>
      <c r="O320" s="776"/>
      <c r="P320" s="732"/>
      <c r="Q320" s="776"/>
      <c r="R320" s="732"/>
      <c r="S320" s="776"/>
      <c r="T320" s="732"/>
      <c r="U320" s="776"/>
      <c r="V320" s="732"/>
      <c r="W320" s="820"/>
      <c r="X320" s="817"/>
      <c r="Y320" s="818"/>
      <c r="Z320" s="819"/>
      <c r="AA320" s="228">
        <f t="shared" si="49"/>
        <v>0</v>
      </c>
      <c r="AB320" s="501"/>
      <c r="AC320" s="584"/>
      <c r="AD320" s="259"/>
      <c r="AE320" s="584"/>
      <c r="AF320" s="584"/>
      <c r="AG320" s="584"/>
      <c r="AH320" s="584"/>
      <c r="AI320" s="584"/>
      <c r="AJ320" s="584"/>
      <c r="AK320" s="584"/>
      <c r="AL320" s="584"/>
      <c r="AM320" s="584"/>
      <c r="AN320" s="584"/>
      <c r="AO320" s="584"/>
      <c r="AP320" s="584"/>
      <c r="AQ320" s="584"/>
      <c r="AR320" s="584"/>
      <c r="AS320" s="245"/>
      <c r="AT320" s="245"/>
      <c r="AU320" s="245"/>
      <c r="AV320" s="245"/>
      <c r="AW320" s="245"/>
      <c r="AX320" s="245"/>
      <c r="AY320" s="245"/>
      <c r="AZ320" s="245"/>
      <c r="BA320" s="245"/>
      <c r="BB320" s="245"/>
      <c r="BC320" s="245"/>
      <c r="BD320" s="245"/>
      <c r="BE320" s="245"/>
      <c r="BF320" s="245"/>
      <c r="BG320" s="245"/>
      <c r="BH320" s="245"/>
      <c r="BI320" s="245"/>
      <c r="BJ320" s="245"/>
      <c r="BK320" s="245"/>
      <c r="BL320" s="245"/>
      <c r="BM320" s="245"/>
      <c r="BN320" s="245"/>
      <c r="BO320" s="245"/>
      <c r="BP320" s="245"/>
      <c r="BQ320" s="245"/>
      <c r="BR320" s="245"/>
      <c r="BS320" s="245"/>
      <c r="BT320" s="245"/>
      <c r="BU320" s="245"/>
      <c r="BV320" s="245"/>
      <c r="BW320" s="245"/>
      <c r="BX320" s="245"/>
      <c r="BY320" s="245"/>
      <c r="BZ320" s="245"/>
      <c r="CA320" s="245"/>
      <c r="CB320" s="245"/>
      <c r="CC320" s="245"/>
      <c r="CD320" s="245"/>
      <c r="CE320" s="54"/>
      <c r="CF320" s="54"/>
      <c r="CG320" s="54"/>
      <c r="CH320" s="54"/>
      <c r="CI320" s="54"/>
      <c r="CJ320" s="54"/>
      <c r="CK320" s="54"/>
      <c r="CL320" s="54"/>
      <c r="CM320" s="54"/>
      <c r="CN320" s="54"/>
      <c r="CO320" s="54"/>
      <c r="CP320" s="54"/>
      <c r="CQ320" s="54"/>
    </row>
    <row r="321" spans="1:95" s="15" customFormat="1" ht="27.95" customHeight="1" x14ac:dyDescent="0.2">
      <c r="A321" s="585"/>
      <c r="B321" s="607"/>
      <c r="C321" s="189" t="s">
        <v>806</v>
      </c>
      <c r="D321" s="732"/>
      <c r="E321" s="776"/>
      <c r="F321" s="732"/>
      <c r="G321" s="776"/>
      <c r="H321" s="732"/>
      <c r="I321" s="776"/>
      <c r="J321" s="732"/>
      <c r="K321" s="776"/>
      <c r="L321" s="732"/>
      <c r="M321" s="776"/>
      <c r="N321" s="732"/>
      <c r="O321" s="776"/>
      <c r="P321" s="732"/>
      <c r="Q321" s="776"/>
      <c r="R321" s="732"/>
      <c r="S321" s="776"/>
      <c r="T321" s="732"/>
      <c r="U321" s="776"/>
      <c r="V321" s="732"/>
      <c r="W321" s="820"/>
      <c r="X321" s="817"/>
      <c r="Y321" s="818"/>
      <c r="Z321" s="819"/>
      <c r="AA321" s="228">
        <f t="shared" si="49"/>
        <v>0</v>
      </c>
      <c r="AB321" s="501"/>
      <c r="AC321" s="584"/>
      <c r="AD321" s="259"/>
      <c r="AE321" s="584"/>
      <c r="AF321" s="584"/>
      <c r="AG321" s="584"/>
      <c r="AH321" s="584"/>
      <c r="AI321" s="584"/>
      <c r="AJ321" s="584"/>
      <c r="AK321" s="584"/>
      <c r="AL321" s="584"/>
      <c r="AM321" s="584"/>
      <c r="AN321" s="584"/>
      <c r="AO321" s="584"/>
      <c r="AP321" s="584"/>
      <c r="AQ321" s="584"/>
      <c r="AR321" s="584"/>
      <c r="AS321" s="245"/>
      <c r="AT321" s="245"/>
      <c r="AU321" s="245"/>
      <c r="AV321" s="245"/>
      <c r="AW321" s="245"/>
      <c r="AX321" s="245"/>
      <c r="AY321" s="245"/>
      <c r="AZ321" s="245"/>
      <c r="BA321" s="245"/>
      <c r="BB321" s="245"/>
      <c r="BC321" s="245"/>
      <c r="BD321" s="245"/>
      <c r="BE321" s="245"/>
      <c r="BF321" s="245"/>
      <c r="BG321" s="245"/>
      <c r="BH321" s="245"/>
      <c r="BI321" s="245"/>
      <c r="BJ321" s="245"/>
      <c r="BK321" s="245"/>
      <c r="BL321" s="245"/>
      <c r="BM321" s="245"/>
      <c r="BN321" s="245"/>
      <c r="BO321" s="245"/>
      <c r="BP321" s="245"/>
      <c r="BQ321" s="245"/>
      <c r="BR321" s="245"/>
      <c r="BS321" s="245"/>
      <c r="BT321" s="245"/>
      <c r="BU321" s="245"/>
      <c r="BV321" s="245"/>
      <c r="BW321" s="245"/>
      <c r="BX321" s="245"/>
      <c r="BY321" s="245"/>
      <c r="BZ321" s="245"/>
      <c r="CA321" s="245"/>
      <c r="CB321" s="245"/>
      <c r="CC321" s="245"/>
      <c r="CD321" s="245"/>
      <c r="CE321" s="54"/>
      <c r="CF321" s="54"/>
      <c r="CG321" s="54"/>
      <c r="CH321" s="54"/>
      <c r="CI321" s="54"/>
      <c r="CJ321" s="54"/>
      <c r="CK321" s="54"/>
      <c r="CL321" s="54"/>
      <c r="CM321" s="54"/>
      <c r="CN321" s="54"/>
      <c r="CO321" s="54"/>
      <c r="CP321" s="54"/>
      <c r="CQ321" s="54"/>
    </row>
    <row r="322" spans="1:95" s="15" customFormat="1" ht="27.95" customHeight="1" x14ac:dyDescent="0.2">
      <c r="A322" s="433"/>
      <c r="B322" s="187"/>
      <c r="C322" s="192" t="s">
        <v>794</v>
      </c>
      <c r="D322" s="732"/>
      <c r="E322" s="776"/>
      <c r="F322" s="732"/>
      <c r="G322" s="776"/>
      <c r="H322" s="732"/>
      <c r="I322" s="776"/>
      <c r="J322" s="732"/>
      <c r="K322" s="776"/>
      <c r="L322" s="732"/>
      <c r="M322" s="776"/>
      <c r="N322" s="732"/>
      <c r="O322" s="776"/>
      <c r="P322" s="732"/>
      <c r="Q322" s="776"/>
      <c r="R322" s="732"/>
      <c r="S322" s="776"/>
      <c r="T322" s="732"/>
      <c r="U322" s="776"/>
      <c r="V322" s="732"/>
      <c r="W322" s="820"/>
      <c r="X322" s="817"/>
      <c r="Y322" s="818"/>
      <c r="Z322" s="819"/>
      <c r="AA322" s="228">
        <f t="shared" si="49"/>
        <v>0</v>
      </c>
      <c r="AB322" s="501"/>
      <c r="AC322" s="584"/>
      <c r="AD322" s="259"/>
      <c r="AE322" s="584"/>
      <c r="AF322" s="584"/>
      <c r="AG322" s="584"/>
      <c r="AH322" s="584"/>
      <c r="AI322" s="584"/>
      <c r="AJ322" s="584"/>
      <c r="AK322" s="584"/>
      <c r="AL322" s="584"/>
      <c r="AM322" s="584"/>
      <c r="AN322" s="584"/>
      <c r="AO322" s="584"/>
      <c r="AP322" s="584"/>
      <c r="AQ322" s="584"/>
      <c r="AR322" s="584"/>
      <c r="AS322" s="245"/>
      <c r="AT322" s="245"/>
      <c r="AU322" s="245"/>
      <c r="AV322" s="245"/>
      <c r="AW322" s="245"/>
      <c r="AX322" s="245"/>
      <c r="AY322" s="245"/>
      <c r="AZ322" s="245"/>
      <c r="BA322" s="245"/>
      <c r="BB322" s="245"/>
      <c r="BC322" s="245"/>
      <c r="BD322" s="245"/>
      <c r="BE322" s="245"/>
      <c r="BF322" s="245"/>
      <c r="BG322" s="245"/>
      <c r="BH322" s="245"/>
      <c r="BI322" s="245"/>
      <c r="BJ322" s="245"/>
      <c r="BK322" s="245"/>
      <c r="BL322" s="245"/>
      <c r="BM322" s="245"/>
      <c r="BN322" s="245"/>
      <c r="BO322" s="245"/>
      <c r="BP322" s="245"/>
      <c r="BQ322" s="245"/>
      <c r="BR322" s="245"/>
      <c r="BS322" s="245"/>
      <c r="BT322" s="245"/>
      <c r="BU322" s="245"/>
      <c r="BV322" s="245"/>
      <c r="BW322" s="245"/>
      <c r="BX322" s="245"/>
      <c r="BY322" s="245"/>
      <c r="BZ322" s="245"/>
      <c r="CA322" s="245"/>
      <c r="CB322" s="245"/>
      <c r="CC322" s="245"/>
      <c r="CD322" s="245"/>
      <c r="CE322" s="54"/>
      <c r="CF322" s="54"/>
      <c r="CG322" s="54"/>
      <c r="CH322" s="54"/>
      <c r="CI322" s="54"/>
      <c r="CJ322" s="54"/>
      <c r="CK322" s="54"/>
      <c r="CL322" s="54"/>
      <c r="CM322" s="54"/>
      <c r="CN322" s="54"/>
      <c r="CO322" s="54"/>
      <c r="CP322" s="54"/>
      <c r="CQ322" s="54"/>
    </row>
    <row r="323" spans="1:95" s="15" customFormat="1" ht="27.95" customHeight="1" x14ac:dyDescent="0.2">
      <c r="A323" s="585"/>
      <c r="B323" s="24"/>
      <c r="C323" s="630" t="s">
        <v>795</v>
      </c>
      <c r="D323" s="821"/>
      <c r="E323" s="822"/>
      <c r="F323" s="822"/>
      <c r="G323" s="822"/>
      <c r="H323" s="822"/>
      <c r="I323" s="822"/>
      <c r="J323" s="822"/>
      <c r="K323" s="822"/>
      <c r="L323" s="822"/>
      <c r="M323" s="822"/>
      <c r="N323" s="822"/>
      <c r="O323" s="822"/>
      <c r="P323" s="822"/>
      <c r="Q323" s="822"/>
      <c r="R323" s="822"/>
      <c r="S323" s="822"/>
      <c r="T323" s="822"/>
      <c r="U323" s="822"/>
      <c r="V323" s="822"/>
      <c r="W323" s="822"/>
      <c r="X323" s="828"/>
      <c r="Y323" s="829"/>
      <c r="Z323" s="830"/>
      <c r="AA323" s="365" t="str">
        <f>IF(AND(ISTEXT(D323),COUNTIF(D322:W322,"a")),1,IF(COUNTIF(D322:W322,"a"),0,""))</f>
        <v/>
      </c>
      <c r="AB323" s="501"/>
      <c r="AC323" s="245"/>
      <c r="AD323" s="259"/>
      <c r="AE323" s="245"/>
      <c r="AF323" s="245"/>
      <c r="AG323" s="245"/>
      <c r="AH323" s="245"/>
      <c r="AI323" s="245"/>
      <c r="AJ323" s="245"/>
      <c r="AK323" s="245"/>
      <c r="AL323" s="245"/>
      <c r="AM323" s="245"/>
      <c r="AN323" s="245"/>
      <c r="AO323" s="245"/>
      <c r="AP323" s="245"/>
      <c r="AQ323" s="245"/>
      <c r="AR323" s="245"/>
      <c r="AS323" s="245"/>
      <c r="AT323" s="245"/>
      <c r="AU323" s="245"/>
      <c r="AV323" s="245"/>
      <c r="AW323" s="245"/>
      <c r="AX323" s="245"/>
      <c r="AY323" s="245"/>
      <c r="AZ323" s="245"/>
      <c r="BA323" s="245"/>
      <c r="BB323" s="245"/>
      <c r="BC323" s="245"/>
      <c r="BD323" s="245"/>
      <c r="BE323" s="245"/>
      <c r="BF323" s="245"/>
      <c r="BG323" s="245"/>
      <c r="BH323" s="245"/>
      <c r="BI323" s="245"/>
      <c r="BJ323" s="245"/>
      <c r="BK323" s="245"/>
      <c r="BL323" s="245"/>
      <c r="BM323" s="245"/>
      <c r="BN323" s="245"/>
      <c r="BO323" s="245"/>
      <c r="BP323" s="245"/>
      <c r="BQ323" s="245"/>
      <c r="BR323" s="245"/>
      <c r="BS323" s="245"/>
      <c r="BT323" s="245"/>
      <c r="BU323" s="245"/>
      <c r="BV323" s="245"/>
      <c r="BW323" s="245"/>
      <c r="BX323" s="245"/>
      <c r="BY323" s="245"/>
      <c r="BZ323" s="245"/>
      <c r="CA323" s="245"/>
      <c r="CB323" s="245"/>
      <c r="CC323" s="245"/>
      <c r="CD323" s="245"/>
      <c r="CE323" s="245"/>
      <c r="CF323" s="245"/>
      <c r="CG323" s="54"/>
      <c r="CH323" s="54"/>
      <c r="CI323" s="54"/>
      <c r="CJ323" s="54"/>
      <c r="CK323" s="54"/>
      <c r="CL323" s="54"/>
      <c r="CM323" s="54"/>
    </row>
    <row r="324" spans="1:95" s="15" customFormat="1" ht="45" customHeight="1" x14ac:dyDescent="0.2">
      <c r="A324" s="585"/>
      <c r="B324" s="274" t="s">
        <v>807</v>
      </c>
      <c r="C324" s="189" t="s">
        <v>808</v>
      </c>
      <c r="D324" s="831"/>
      <c r="E324" s="832"/>
      <c r="F324" s="831"/>
      <c r="G324" s="832"/>
      <c r="H324" s="831"/>
      <c r="I324" s="832"/>
      <c r="J324" s="831"/>
      <c r="K324" s="832"/>
      <c r="L324" s="831"/>
      <c r="M324" s="832"/>
      <c r="N324" s="831"/>
      <c r="O324" s="832"/>
      <c r="P324" s="831"/>
      <c r="Q324" s="832"/>
      <c r="R324" s="831"/>
      <c r="S324" s="832"/>
      <c r="T324" s="831"/>
      <c r="U324" s="832"/>
      <c r="V324" s="831"/>
      <c r="W324" s="832"/>
      <c r="X324" s="593"/>
      <c r="Y324" s="130">
        <f t="shared" si="48"/>
        <v>0</v>
      </c>
      <c r="Z324" s="602">
        <v>25</v>
      </c>
      <c r="AA324" s="228">
        <f>COUNTIF(D324:W324,"a")+COUNTIF(D324:W324,"s")</f>
        <v>0</v>
      </c>
      <c r="AB324" s="501"/>
      <c r="AC324" s="584"/>
      <c r="AD324" s="259"/>
      <c r="AE324" s="584"/>
      <c r="AF324" s="584"/>
      <c r="AG324" s="584"/>
      <c r="AH324" s="584"/>
      <c r="AI324" s="584"/>
      <c r="AJ324" s="584"/>
      <c r="AK324" s="584"/>
      <c r="AL324" s="584"/>
      <c r="AM324" s="584"/>
      <c r="AN324" s="584"/>
      <c r="AO324" s="584"/>
      <c r="AP324" s="584"/>
      <c r="AQ324" s="584"/>
      <c r="AR324" s="584"/>
      <c r="AS324" s="245"/>
      <c r="AT324" s="245"/>
      <c r="AU324" s="245"/>
      <c r="AV324" s="245"/>
      <c r="AW324" s="245"/>
      <c r="AX324" s="245"/>
      <c r="AY324" s="245"/>
      <c r="AZ324" s="245"/>
      <c r="BA324" s="245"/>
      <c r="BB324" s="245"/>
      <c r="BC324" s="245"/>
      <c r="BD324" s="245"/>
      <c r="BE324" s="245"/>
      <c r="BF324" s="245"/>
      <c r="BG324" s="245"/>
      <c r="BH324" s="245"/>
      <c r="BI324" s="245"/>
      <c r="BJ324" s="245"/>
      <c r="BK324" s="245"/>
      <c r="BL324" s="245"/>
      <c r="BM324" s="245"/>
      <c r="BN324" s="245"/>
      <c r="BO324" s="245"/>
      <c r="BP324" s="245"/>
      <c r="BQ324" s="245"/>
      <c r="BR324" s="245"/>
      <c r="BS324" s="245"/>
      <c r="BT324" s="245"/>
      <c r="BU324" s="245"/>
      <c r="BV324" s="245"/>
      <c r="BW324" s="245"/>
      <c r="BX324" s="245"/>
      <c r="BY324" s="245"/>
      <c r="BZ324" s="245"/>
      <c r="CA324" s="245"/>
      <c r="CB324" s="245"/>
      <c r="CC324" s="245"/>
      <c r="CD324" s="245"/>
      <c r="CE324" s="54"/>
      <c r="CF324" s="54"/>
      <c r="CG324" s="54"/>
      <c r="CH324" s="54"/>
      <c r="CI324" s="54"/>
      <c r="CJ324" s="54"/>
      <c r="CK324" s="54"/>
      <c r="CL324" s="54"/>
      <c r="CM324" s="54"/>
      <c r="CN324" s="54"/>
      <c r="CO324" s="54"/>
      <c r="CP324" s="54"/>
      <c r="CQ324" s="54"/>
    </row>
    <row r="325" spans="1:95" s="15" customFormat="1" ht="30" customHeight="1" x14ac:dyDescent="0.2">
      <c r="A325" s="585"/>
      <c r="B325" s="606"/>
      <c r="C325" s="603" t="s">
        <v>801</v>
      </c>
      <c r="D325" s="825" t="s">
        <v>718</v>
      </c>
      <c r="E325" s="826"/>
      <c r="F325" s="826"/>
      <c r="G325" s="826"/>
      <c r="H325" s="826"/>
      <c r="I325" s="826"/>
      <c r="J325" s="826"/>
      <c r="K325" s="826"/>
      <c r="L325" s="826"/>
      <c r="M325" s="826"/>
      <c r="N325" s="826"/>
      <c r="O325" s="826"/>
      <c r="P325" s="826"/>
      <c r="Q325" s="826"/>
      <c r="R325" s="826"/>
      <c r="S325" s="826"/>
      <c r="T325" s="826"/>
      <c r="U325" s="826"/>
      <c r="V325" s="826"/>
      <c r="W325" s="826"/>
      <c r="X325" s="826"/>
      <c r="Y325" s="826"/>
      <c r="Z325" s="827"/>
      <c r="AA325" s="228"/>
      <c r="AB325" s="57"/>
      <c r="AC325" s="584"/>
      <c r="AD325" s="259"/>
      <c r="AE325" s="584"/>
      <c r="AF325" s="584"/>
      <c r="AG325" s="584"/>
      <c r="AH325" s="584"/>
      <c r="AI325" s="584"/>
      <c r="AJ325" s="584"/>
      <c r="AK325" s="584"/>
      <c r="AL325" s="584"/>
      <c r="AM325" s="584"/>
      <c r="AN325" s="584"/>
      <c r="AO325" s="584"/>
      <c r="AP325" s="584"/>
      <c r="AQ325" s="584"/>
      <c r="AR325" s="584"/>
      <c r="AS325" s="245"/>
      <c r="AT325" s="245"/>
      <c r="AU325" s="245"/>
      <c r="AV325" s="245"/>
      <c r="AW325" s="245"/>
      <c r="AX325" s="245"/>
      <c r="AY325" s="245"/>
      <c r="AZ325" s="245"/>
      <c r="BA325" s="245"/>
      <c r="BB325" s="245"/>
      <c r="BC325" s="245"/>
      <c r="BD325" s="245"/>
      <c r="BE325" s="245"/>
      <c r="BF325" s="245"/>
      <c r="BG325" s="245"/>
      <c r="BH325" s="245"/>
      <c r="BI325" s="245"/>
      <c r="BJ325" s="245"/>
      <c r="BK325" s="245"/>
      <c r="BL325" s="245"/>
      <c r="BM325" s="245"/>
      <c r="BN325" s="245"/>
      <c r="BO325" s="245"/>
      <c r="BP325" s="245"/>
      <c r="BQ325" s="245"/>
      <c r="BR325" s="245"/>
      <c r="BS325" s="245"/>
      <c r="BT325" s="245"/>
      <c r="BU325" s="245"/>
      <c r="BV325" s="245"/>
      <c r="BW325" s="245"/>
      <c r="BX325" s="245"/>
      <c r="BY325" s="245"/>
      <c r="BZ325" s="245"/>
      <c r="CA325" s="245"/>
      <c r="CB325" s="245"/>
      <c r="CC325" s="245"/>
      <c r="CD325" s="245"/>
      <c r="CE325" s="54"/>
      <c r="CF325" s="54"/>
      <c r="CG325" s="54"/>
      <c r="CH325" s="54"/>
      <c r="CI325" s="54"/>
      <c r="CJ325" s="54"/>
      <c r="CK325" s="54"/>
      <c r="CL325" s="54"/>
      <c r="CM325" s="54"/>
      <c r="CN325" s="54"/>
      <c r="CO325" s="54"/>
      <c r="CP325" s="54"/>
      <c r="CQ325" s="54"/>
    </row>
    <row r="326" spans="1:95" s="15" customFormat="1" ht="27.95" customHeight="1" x14ac:dyDescent="0.2">
      <c r="A326" s="585"/>
      <c r="B326" s="182"/>
      <c r="C326" s="189" t="s">
        <v>802</v>
      </c>
      <c r="D326" s="777"/>
      <c r="E326" s="778"/>
      <c r="F326" s="777"/>
      <c r="G326" s="778"/>
      <c r="H326" s="777"/>
      <c r="I326" s="778"/>
      <c r="J326" s="777"/>
      <c r="K326" s="778"/>
      <c r="L326" s="777"/>
      <c r="M326" s="778"/>
      <c r="N326" s="777"/>
      <c r="O326" s="778"/>
      <c r="P326" s="777"/>
      <c r="Q326" s="778"/>
      <c r="R326" s="777"/>
      <c r="S326" s="778"/>
      <c r="T326" s="777"/>
      <c r="U326" s="778"/>
      <c r="V326" s="777"/>
      <c r="W326" s="813"/>
      <c r="X326" s="814"/>
      <c r="Y326" s="815"/>
      <c r="Z326" s="816"/>
      <c r="AA326" s="228">
        <f>IF(COUNTIF($D$324:$W$324,"s"),1,COUNTIF(D326:W326, "a"))</f>
        <v>0</v>
      </c>
      <c r="AB326" s="501"/>
      <c r="AC326" s="584"/>
      <c r="AD326" s="259"/>
      <c r="AE326" s="584"/>
      <c r="AF326" s="584"/>
      <c r="AG326" s="584"/>
      <c r="AH326" s="584"/>
      <c r="AI326" s="584"/>
      <c r="AJ326" s="584"/>
      <c r="AK326" s="584"/>
      <c r="AL326" s="584"/>
      <c r="AM326" s="584"/>
      <c r="AN326" s="584"/>
      <c r="AO326" s="584"/>
      <c r="AP326" s="584"/>
      <c r="AQ326" s="584"/>
      <c r="AR326" s="584"/>
      <c r="AS326" s="245"/>
      <c r="AT326" s="245"/>
      <c r="AU326" s="245"/>
      <c r="AV326" s="245"/>
      <c r="AW326" s="245"/>
      <c r="AX326" s="245"/>
      <c r="AY326" s="245"/>
      <c r="AZ326" s="245"/>
      <c r="BA326" s="245"/>
      <c r="BB326" s="245"/>
      <c r="BC326" s="245"/>
      <c r="BD326" s="245"/>
      <c r="BE326" s="245"/>
      <c r="BF326" s="245"/>
      <c r="BG326" s="245"/>
      <c r="BH326" s="245"/>
      <c r="BI326" s="245"/>
      <c r="BJ326" s="245"/>
      <c r="BK326" s="245"/>
      <c r="BL326" s="245"/>
      <c r="BM326" s="245"/>
      <c r="BN326" s="245"/>
      <c r="BO326" s="245"/>
      <c r="BP326" s="245"/>
      <c r="BQ326" s="245"/>
      <c r="BR326" s="245"/>
      <c r="BS326" s="245"/>
      <c r="BT326" s="245"/>
      <c r="BU326" s="245"/>
      <c r="BV326" s="245"/>
      <c r="BW326" s="245"/>
      <c r="BX326" s="245"/>
      <c r="BY326" s="245"/>
      <c r="BZ326" s="245"/>
      <c r="CA326" s="245"/>
      <c r="CB326" s="245"/>
      <c r="CC326" s="245"/>
      <c r="CD326" s="245"/>
      <c r="CE326" s="54"/>
      <c r="CF326" s="54"/>
      <c r="CG326" s="54"/>
      <c r="CH326" s="54"/>
      <c r="CI326" s="54"/>
      <c r="CJ326" s="54"/>
      <c r="CK326" s="54"/>
      <c r="CL326" s="54"/>
      <c r="CM326" s="54"/>
      <c r="CN326" s="54"/>
      <c r="CO326" s="54"/>
      <c r="CP326" s="54"/>
      <c r="CQ326" s="54"/>
    </row>
    <row r="327" spans="1:95" s="15" customFormat="1" ht="27.95" customHeight="1" x14ac:dyDescent="0.2">
      <c r="A327" s="585"/>
      <c r="B327" s="607"/>
      <c r="C327" s="189" t="s">
        <v>803</v>
      </c>
      <c r="D327" s="732"/>
      <c r="E327" s="776"/>
      <c r="F327" s="732"/>
      <c r="G327" s="776"/>
      <c r="H327" s="732"/>
      <c r="I327" s="776"/>
      <c r="J327" s="732"/>
      <c r="K327" s="776"/>
      <c r="L327" s="732"/>
      <c r="M327" s="776"/>
      <c r="N327" s="732"/>
      <c r="O327" s="776"/>
      <c r="P327" s="732"/>
      <c r="Q327" s="776"/>
      <c r="R327" s="732"/>
      <c r="S327" s="776"/>
      <c r="T327" s="732"/>
      <c r="U327" s="776"/>
      <c r="V327" s="732"/>
      <c r="W327" s="820"/>
      <c r="X327" s="817"/>
      <c r="Y327" s="818"/>
      <c r="Z327" s="819"/>
      <c r="AA327" s="228">
        <f t="shared" ref="AA327:AA331" si="50">IF(COUNTIF($D$324:$W$324,"s"),1,COUNTIF(D327:W327, "a"))</f>
        <v>0</v>
      </c>
      <c r="AB327" s="501"/>
      <c r="AC327" s="584"/>
      <c r="AD327" s="259"/>
      <c r="AE327" s="584"/>
      <c r="AF327" s="584"/>
      <c r="AG327" s="584"/>
      <c r="AH327" s="584"/>
      <c r="AI327" s="584"/>
      <c r="AJ327" s="584"/>
      <c r="AK327" s="584"/>
      <c r="AL327" s="584"/>
      <c r="AM327" s="584"/>
      <c r="AN327" s="584"/>
      <c r="AO327" s="584"/>
      <c r="AP327" s="584"/>
      <c r="AQ327" s="584"/>
      <c r="AR327" s="584"/>
      <c r="AS327" s="245"/>
      <c r="AT327" s="245"/>
      <c r="AU327" s="245"/>
      <c r="AV327" s="245"/>
      <c r="AW327" s="245"/>
      <c r="AX327" s="245"/>
      <c r="AY327" s="245"/>
      <c r="AZ327" s="245"/>
      <c r="BA327" s="245"/>
      <c r="BB327" s="245"/>
      <c r="BC327" s="245"/>
      <c r="BD327" s="245"/>
      <c r="BE327" s="245"/>
      <c r="BF327" s="245"/>
      <c r="BG327" s="245"/>
      <c r="BH327" s="245"/>
      <c r="BI327" s="245"/>
      <c r="BJ327" s="245"/>
      <c r="BK327" s="245"/>
      <c r="BL327" s="245"/>
      <c r="BM327" s="245"/>
      <c r="BN327" s="245"/>
      <c r="BO327" s="245"/>
      <c r="BP327" s="245"/>
      <c r="BQ327" s="245"/>
      <c r="BR327" s="245"/>
      <c r="BS327" s="245"/>
      <c r="BT327" s="245"/>
      <c r="BU327" s="245"/>
      <c r="BV327" s="245"/>
      <c r="BW327" s="245"/>
      <c r="BX327" s="245"/>
      <c r="BY327" s="245"/>
      <c r="BZ327" s="245"/>
      <c r="CA327" s="245"/>
      <c r="CB327" s="245"/>
      <c r="CC327" s="245"/>
      <c r="CD327" s="245"/>
      <c r="CE327" s="54"/>
      <c r="CF327" s="54"/>
      <c r="CG327" s="54"/>
      <c r="CH327" s="54"/>
      <c r="CI327" s="54"/>
      <c r="CJ327" s="54"/>
      <c r="CK327" s="54"/>
      <c r="CL327" s="54"/>
      <c r="CM327" s="54"/>
      <c r="CN327" s="54"/>
      <c r="CO327" s="54"/>
      <c r="CP327" s="54"/>
      <c r="CQ327" s="54"/>
    </row>
    <row r="328" spans="1:95" s="15" customFormat="1" ht="27.95" customHeight="1" x14ac:dyDescent="0.2">
      <c r="A328" s="433"/>
      <c r="B328" s="24"/>
      <c r="C328" s="192" t="s">
        <v>804</v>
      </c>
      <c r="D328" s="732"/>
      <c r="E328" s="776"/>
      <c r="F328" s="732"/>
      <c r="G328" s="776"/>
      <c r="H328" s="732"/>
      <c r="I328" s="776"/>
      <c r="J328" s="732"/>
      <c r="K328" s="776"/>
      <c r="L328" s="732"/>
      <c r="M328" s="776"/>
      <c r="N328" s="732"/>
      <c r="O328" s="776"/>
      <c r="P328" s="732"/>
      <c r="Q328" s="776"/>
      <c r="R328" s="732"/>
      <c r="S328" s="776"/>
      <c r="T328" s="732"/>
      <c r="U328" s="776"/>
      <c r="V328" s="732"/>
      <c r="W328" s="820"/>
      <c r="X328" s="817"/>
      <c r="Y328" s="818"/>
      <c r="Z328" s="819"/>
      <c r="AA328" s="228">
        <f t="shared" si="50"/>
        <v>0</v>
      </c>
      <c r="AB328" s="501"/>
      <c r="AC328" s="584"/>
      <c r="AD328" s="259"/>
      <c r="AE328" s="584"/>
      <c r="AF328" s="584"/>
      <c r="AG328" s="584"/>
      <c r="AH328" s="584"/>
      <c r="AI328" s="584"/>
      <c r="AJ328" s="584"/>
      <c r="AK328" s="584"/>
      <c r="AL328" s="584"/>
      <c r="AM328" s="584"/>
      <c r="AN328" s="584"/>
      <c r="AO328" s="584"/>
      <c r="AP328" s="584"/>
      <c r="AQ328" s="584"/>
      <c r="AR328" s="584"/>
      <c r="AS328" s="245"/>
      <c r="AT328" s="245"/>
      <c r="AU328" s="245"/>
      <c r="AV328" s="245"/>
      <c r="AW328" s="245"/>
      <c r="AX328" s="245"/>
      <c r="AY328" s="245"/>
      <c r="AZ328" s="245"/>
      <c r="BA328" s="245"/>
      <c r="BB328" s="245"/>
      <c r="BC328" s="245"/>
      <c r="BD328" s="245"/>
      <c r="BE328" s="245"/>
      <c r="BF328" s="245"/>
      <c r="BG328" s="245"/>
      <c r="BH328" s="245"/>
      <c r="BI328" s="245"/>
      <c r="BJ328" s="245"/>
      <c r="BK328" s="245"/>
      <c r="BL328" s="245"/>
      <c r="BM328" s="245"/>
      <c r="BN328" s="245"/>
      <c r="BO328" s="245"/>
      <c r="BP328" s="245"/>
      <c r="BQ328" s="245"/>
      <c r="BR328" s="245"/>
      <c r="BS328" s="245"/>
      <c r="BT328" s="245"/>
      <c r="BU328" s="245"/>
      <c r="BV328" s="245"/>
      <c r="BW328" s="245"/>
      <c r="BX328" s="245"/>
      <c r="BY328" s="245"/>
      <c r="BZ328" s="245"/>
      <c r="CA328" s="245"/>
      <c r="CB328" s="245"/>
      <c r="CC328" s="245"/>
      <c r="CD328" s="245"/>
      <c r="CE328" s="54"/>
      <c r="CF328" s="54"/>
      <c r="CG328" s="54"/>
      <c r="CH328" s="54"/>
      <c r="CI328" s="54"/>
      <c r="CJ328" s="54"/>
      <c r="CK328" s="54"/>
      <c r="CL328" s="54"/>
      <c r="CM328" s="54"/>
      <c r="CN328" s="54"/>
      <c r="CO328" s="54"/>
      <c r="CP328" s="54"/>
      <c r="CQ328" s="54"/>
    </row>
    <row r="329" spans="1:95" s="15" customFormat="1" ht="27.95" customHeight="1" x14ac:dyDescent="0.2">
      <c r="A329" s="585"/>
      <c r="B329" s="182"/>
      <c r="C329" s="192" t="s">
        <v>805</v>
      </c>
      <c r="D329" s="732"/>
      <c r="E329" s="776"/>
      <c r="F329" s="732"/>
      <c r="G329" s="776"/>
      <c r="H329" s="732"/>
      <c r="I329" s="776"/>
      <c r="J329" s="732"/>
      <c r="K329" s="776"/>
      <c r="L329" s="732"/>
      <c r="M329" s="776"/>
      <c r="N329" s="732"/>
      <c r="O329" s="776"/>
      <c r="P329" s="732"/>
      <c r="Q329" s="776"/>
      <c r="R329" s="732"/>
      <c r="S329" s="776"/>
      <c r="T329" s="732"/>
      <c r="U329" s="776"/>
      <c r="V329" s="732"/>
      <c r="W329" s="820"/>
      <c r="X329" s="817"/>
      <c r="Y329" s="818"/>
      <c r="Z329" s="819"/>
      <c r="AA329" s="228">
        <f t="shared" si="50"/>
        <v>0</v>
      </c>
      <c r="AB329" s="501"/>
      <c r="AC329" s="584"/>
      <c r="AD329" s="259"/>
      <c r="AE329" s="584"/>
      <c r="AF329" s="584"/>
      <c r="AG329" s="584"/>
      <c r="AH329" s="584"/>
      <c r="AI329" s="584"/>
      <c r="AJ329" s="584"/>
      <c r="AK329" s="584"/>
      <c r="AL329" s="584"/>
      <c r="AM329" s="584"/>
      <c r="AN329" s="584"/>
      <c r="AO329" s="584"/>
      <c r="AP329" s="584"/>
      <c r="AQ329" s="584"/>
      <c r="AR329" s="584"/>
      <c r="AS329" s="245"/>
      <c r="AT329" s="245"/>
      <c r="AU329" s="245"/>
      <c r="AV329" s="245"/>
      <c r="AW329" s="245"/>
      <c r="AX329" s="245"/>
      <c r="AY329" s="245"/>
      <c r="AZ329" s="245"/>
      <c r="BA329" s="245"/>
      <c r="BB329" s="245"/>
      <c r="BC329" s="245"/>
      <c r="BD329" s="245"/>
      <c r="BE329" s="245"/>
      <c r="BF329" s="245"/>
      <c r="BG329" s="245"/>
      <c r="BH329" s="245"/>
      <c r="BI329" s="245"/>
      <c r="BJ329" s="245"/>
      <c r="BK329" s="245"/>
      <c r="BL329" s="245"/>
      <c r="BM329" s="245"/>
      <c r="BN329" s="245"/>
      <c r="BO329" s="245"/>
      <c r="BP329" s="245"/>
      <c r="BQ329" s="245"/>
      <c r="BR329" s="245"/>
      <c r="BS329" s="245"/>
      <c r="BT329" s="245"/>
      <c r="BU329" s="245"/>
      <c r="BV329" s="245"/>
      <c r="BW329" s="245"/>
      <c r="BX329" s="245"/>
      <c r="BY329" s="245"/>
      <c r="BZ329" s="245"/>
      <c r="CA329" s="245"/>
      <c r="CB329" s="245"/>
      <c r="CC329" s="245"/>
      <c r="CD329" s="245"/>
      <c r="CE329" s="54"/>
      <c r="CF329" s="54"/>
      <c r="CG329" s="54"/>
      <c r="CH329" s="54"/>
      <c r="CI329" s="54"/>
      <c r="CJ329" s="54"/>
      <c r="CK329" s="54"/>
      <c r="CL329" s="54"/>
      <c r="CM329" s="54"/>
      <c r="CN329" s="54"/>
      <c r="CO329" s="54"/>
      <c r="CP329" s="54"/>
      <c r="CQ329" s="54"/>
    </row>
    <row r="330" spans="1:95" s="15" customFormat="1" ht="27.95" customHeight="1" x14ac:dyDescent="0.2">
      <c r="A330" s="585"/>
      <c r="B330" s="607"/>
      <c r="C330" s="189" t="s">
        <v>806</v>
      </c>
      <c r="D330" s="732"/>
      <c r="E330" s="776"/>
      <c r="F330" s="732"/>
      <c r="G330" s="776"/>
      <c r="H330" s="732"/>
      <c r="I330" s="776"/>
      <c r="J330" s="732"/>
      <c r="K330" s="776"/>
      <c r="L330" s="732"/>
      <c r="M330" s="776"/>
      <c r="N330" s="732"/>
      <c r="O330" s="776"/>
      <c r="P330" s="732"/>
      <c r="Q330" s="776"/>
      <c r="R330" s="732"/>
      <c r="S330" s="776"/>
      <c r="T330" s="732"/>
      <c r="U330" s="776"/>
      <c r="V330" s="732"/>
      <c r="W330" s="820"/>
      <c r="X330" s="817"/>
      <c r="Y330" s="818"/>
      <c r="Z330" s="819"/>
      <c r="AA330" s="228">
        <f t="shared" si="50"/>
        <v>0</v>
      </c>
      <c r="AB330" s="501"/>
      <c r="AC330" s="584"/>
      <c r="AD330" s="259"/>
      <c r="AE330" s="584"/>
      <c r="AF330" s="584"/>
      <c r="AG330" s="584"/>
      <c r="AH330" s="584"/>
      <c r="AI330" s="584"/>
      <c r="AJ330" s="584"/>
      <c r="AK330" s="584"/>
      <c r="AL330" s="584"/>
      <c r="AM330" s="584"/>
      <c r="AN330" s="584"/>
      <c r="AO330" s="584"/>
      <c r="AP330" s="584"/>
      <c r="AQ330" s="584"/>
      <c r="AR330" s="584"/>
      <c r="AS330" s="245"/>
      <c r="AT330" s="245"/>
      <c r="AU330" s="245"/>
      <c r="AV330" s="245"/>
      <c r="AW330" s="245"/>
      <c r="AX330" s="245"/>
      <c r="AY330" s="245"/>
      <c r="AZ330" s="245"/>
      <c r="BA330" s="245"/>
      <c r="BB330" s="245"/>
      <c r="BC330" s="245"/>
      <c r="BD330" s="245"/>
      <c r="BE330" s="245"/>
      <c r="BF330" s="245"/>
      <c r="BG330" s="245"/>
      <c r="BH330" s="245"/>
      <c r="BI330" s="245"/>
      <c r="BJ330" s="245"/>
      <c r="BK330" s="245"/>
      <c r="BL330" s="245"/>
      <c r="BM330" s="245"/>
      <c r="BN330" s="245"/>
      <c r="BO330" s="245"/>
      <c r="BP330" s="245"/>
      <c r="BQ330" s="245"/>
      <c r="BR330" s="245"/>
      <c r="BS330" s="245"/>
      <c r="BT330" s="245"/>
      <c r="BU330" s="245"/>
      <c r="BV330" s="245"/>
      <c r="BW330" s="245"/>
      <c r="BX330" s="245"/>
      <c r="BY330" s="245"/>
      <c r="BZ330" s="245"/>
      <c r="CA330" s="245"/>
      <c r="CB330" s="245"/>
      <c r="CC330" s="245"/>
      <c r="CD330" s="245"/>
      <c r="CE330" s="54"/>
      <c r="CF330" s="54"/>
      <c r="CG330" s="54"/>
      <c r="CH330" s="54"/>
      <c r="CI330" s="54"/>
      <c r="CJ330" s="54"/>
      <c r="CK330" s="54"/>
      <c r="CL330" s="54"/>
      <c r="CM330" s="54"/>
      <c r="CN330" s="54"/>
      <c r="CO330" s="54"/>
      <c r="CP330" s="54"/>
      <c r="CQ330" s="54"/>
    </row>
    <row r="331" spans="1:95" s="15" customFormat="1" ht="27.95" customHeight="1" x14ac:dyDescent="0.2">
      <c r="A331" s="433"/>
      <c r="B331" s="187"/>
      <c r="C331" s="192" t="s">
        <v>794</v>
      </c>
      <c r="D331" s="735"/>
      <c r="E331" s="808"/>
      <c r="F331" s="735"/>
      <c r="G331" s="808"/>
      <c r="H331" s="735"/>
      <c r="I331" s="808"/>
      <c r="J331" s="735"/>
      <c r="K331" s="808"/>
      <c r="L331" s="735"/>
      <c r="M331" s="808"/>
      <c r="N331" s="735"/>
      <c r="O331" s="808"/>
      <c r="P331" s="735"/>
      <c r="Q331" s="808"/>
      <c r="R331" s="735"/>
      <c r="S331" s="808"/>
      <c r="T331" s="735"/>
      <c r="U331" s="808"/>
      <c r="V331" s="735"/>
      <c r="W331" s="824"/>
      <c r="X331" s="817"/>
      <c r="Y331" s="818"/>
      <c r="Z331" s="819"/>
      <c r="AA331" s="228">
        <f t="shared" si="50"/>
        <v>0</v>
      </c>
      <c r="AB331" s="501"/>
      <c r="AC331" s="584"/>
      <c r="AD331" s="259"/>
      <c r="AE331" s="584"/>
      <c r="AF331" s="584"/>
      <c r="AG331" s="584"/>
      <c r="AH331" s="584"/>
      <c r="AI331" s="584"/>
      <c r="AJ331" s="584"/>
      <c r="AK331" s="584"/>
      <c r="AL331" s="584"/>
      <c r="AM331" s="584"/>
      <c r="AN331" s="584"/>
      <c r="AO331" s="584"/>
      <c r="AP331" s="584"/>
      <c r="AQ331" s="584"/>
      <c r="AR331" s="584"/>
      <c r="AS331" s="245"/>
      <c r="AT331" s="245"/>
      <c r="AU331" s="245"/>
      <c r="AV331" s="245"/>
      <c r="AW331" s="245"/>
      <c r="AX331" s="245"/>
      <c r="AY331" s="245"/>
      <c r="AZ331" s="245"/>
      <c r="BA331" s="245"/>
      <c r="BB331" s="245"/>
      <c r="BC331" s="245"/>
      <c r="BD331" s="245"/>
      <c r="BE331" s="245"/>
      <c r="BF331" s="245"/>
      <c r="BG331" s="245"/>
      <c r="BH331" s="245"/>
      <c r="BI331" s="245"/>
      <c r="BJ331" s="245"/>
      <c r="BK331" s="245"/>
      <c r="BL331" s="245"/>
      <c r="BM331" s="245"/>
      <c r="BN331" s="245"/>
      <c r="BO331" s="245"/>
      <c r="BP331" s="245"/>
      <c r="BQ331" s="245"/>
      <c r="BR331" s="245"/>
      <c r="BS331" s="245"/>
      <c r="BT331" s="245"/>
      <c r="BU331" s="245"/>
      <c r="BV331" s="245"/>
      <c r="BW331" s="245"/>
      <c r="BX331" s="245"/>
      <c r="BY331" s="245"/>
      <c r="BZ331" s="245"/>
      <c r="CA331" s="245"/>
      <c r="CB331" s="245"/>
      <c r="CC331" s="245"/>
      <c r="CD331" s="245"/>
      <c r="CE331" s="54"/>
      <c r="CF331" s="54"/>
      <c r="CG331" s="54"/>
      <c r="CH331" s="54"/>
      <c r="CI331" s="54"/>
      <c r="CJ331" s="54"/>
      <c r="CK331" s="54"/>
      <c r="CL331" s="54"/>
      <c r="CM331" s="54"/>
      <c r="CN331" s="54"/>
      <c r="CO331" s="54"/>
      <c r="CP331" s="54"/>
      <c r="CQ331" s="54"/>
    </row>
    <row r="332" spans="1:95" s="15" customFormat="1" ht="27.95" customHeight="1" x14ac:dyDescent="0.2">
      <c r="A332" s="585"/>
      <c r="B332" s="24"/>
      <c r="C332" s="630" t="s">
        <v>795</v>
      </c>
      <c r="D332" s="821"/>
      <c r="E332" s="822"/>
      <c r="F332" s="822"/>
      <c r="G332" s="822"/>
      <c r="H332" s="822"/>
      <c r="I332" s="822"/>
      <c r="J332" s="822"/>
      <c r="K332" s="822"/>
      <c r="L332" s="822"/>
      <c r="M332" s="822"/>
      <c r="N332" s="822"/>
      <c r="O332" s="822"/>
      <c r="P332" s="822"/>
      <c r="Q332" s="822"/>
      <c r="R332" s="822"/>
      <c r="S332" s="822"/>
      <c r="T332" s="822"/>
      <c r="U332" s="822"/>
      <c r="V332" s="822"/>
      <c r="W332" s="822"/>
      <c r="X332" s="828"/>
      <c r="Y332" s="829"/>
      <c r="Z332" s="830"/>
      <c r="AA332" s="365" t="str">
        <f>IF(AND(ISTEXT(D332),COUNTIF(D331:W331,"a")),1,IF(COUNTIF(D331:W331,"a"),0,""))</f>
        <v/>
      </c>
      <c r="AB332" s="501"/>
      <c r="AC332" s="245"/>
      <c r="AD332" s="259"/>
      <c r="AE332" s="245"/>
      <c r="AF332" s="245"/>
      <c r="AG332" s="245"/>
      <c r="AH332" s="245"/>
      <c r="AI332" s="245"/>
      <c r="AJ332" s="245"/>
      <c r="AK332" s="245"/>
      <c r="AL332" s="245"/>
      <c r="AM332" s="245"/>
      <c r="AN332" s="245"/>
      <c r="AO332" s="245"/>
      <c r="AP332" s="245"/>
      <c r="AQ332" s="245"/>
      <c r="AR332" s="245"/>
      <c r="AS332" s="245"/>
      <c r="AT332" s="245"/>
      <c r="AU332" s="245"/>
      <c r="AV332" s="245"/>
      <c r="AW332" s="245"/>
      <c r="AX332" s="245"/>
      <c r="AY332" s="245"/>
      <c r="AZ332" s="245"/>
      <c r="BA332" s="245"/>
      <c r="BB332" s="245"/>
      <c r="BC332" s="245"/>
      <c r="BD332" s="245"/>
      <c r="BE332" s="245"/>
      <c r="BF332" s="245"/>
      <c r="BG332" s="245"/>
      <c r="BH332" s="245"/>
      <c r="BI332" s="245"/>
      <c r="BJ332" s="245"/>
      <c r="BK332" s="245"/>
      <c r="BL332" s="245"/>
      <c r="BM332" s="245"/>
      <c r="BN332" s="245"/>
      <c r="BO332" s="245"/>
      <c r="BP332" s="245"/>
      <c r="BQ332" s="245"/>
      <c r="BR332" s="245"/>
      <c r="BS332" s="245"/>
      <c r="BT332" s="245"/>
      <c r="BU332" s="245"/>
      <c r="BV332" s="245"/>
      <c r="BW332" s="245"/>
      <c r="BX332" s="245"/>
      <c r="BY332" s="245"/>
      <c r="BZ332" s="245"/>
      <c r="CA332" s="245"/>
      <c r="CB332" s="245"/>
      <c r="CC332" s="245"/>
      <c r="CD332" s="245"/>
      <c r="CE332" s="245"/>
      <c r="CF332" s="245"/>
      <c r="CG332" s="54"/>
      <c r="CH332" s="54"/>
      <c r="CI332" s="54"/>
      <c r="CJ332" s="54"/>
      <c r="CK332" s="54"/>
      <c r="CL332" s="54"/>
      <c r="CM332" s="54"/>
    </row>
    <row r="333" spans="1:95" s="15" customFormat="1" ht="45" customHeight="1" x14ac:dyDescent="0.2">
      <c r="A333" s="585"/>
      <c r="B333" s="274" t="s">
        <v>809</v>
      </c>
      <c r="C333" s="189" t="s">
        <v>810</v>
      </c>
      <c r="D333" s="732"/>
      <c r="E333" s="776"/>
      <c r="F333" s="732"/>
      <c r="G333" s="776"/>
      <c r="H333" s="732"/>
      <c r="I333" s="776"/>
      <c r="J333" s="732"/>
      <c r="K333" s="776"/>
      <c r="L333" s="732"/>
      <c r="M333" s="776"/>
      <c r="N333" s="732"/>
      <c r="O333" s="776"/>
      <c r="P333" s="732"/>
      <c r="Q333" s="776"/>
      <c r="R333" s="732"/>
      <c r="S333" s="776"/>
      <c r="T333" s="732"/>
      <c r="U333" s="776"/>
      <c r="V333" s="732"/>
      <c r="W333" s="776"/>
      <c r="X333" s="632"/>
      <c r="Y333" s="121">
        <f t="shared" ref="Y333" si="51">IF(OR(D333="s",F333="s",H333="s",J333="s",L333="s",N333="s",P333="s",R333="s",T333="s",V333="s"), 0, IF(OR(D333="a",F333="a",H333="a",J333="a",L333="a",N333="a",P333="a",R333="a",T333="a",V333="a"),Z333,0))</f>
        <v>0</v>
      </c>
      <c r="Z333" s="421">
        <v>25</v>
      </c>
      <c r="AA333" s="228">
        <f>COUNTIF(D333:W333,"a")+COUNTIF(D333:W333,"s")</f>
        <v>0</v>
      </c>
      <c r="AB333" s="501"/>
      <c r="AC333" s="584"/>
      <c r="AD333" s="259"/>
      <c r="AE333" s="584"/>
      <c r="AF333" s="584"/>
      <c r="AG333" s="584"/>
      <c r="AH333" s="584"/>
      <c r="AI333" s="584"/>
      <c r="AJ333" s="584"/>
      <c r="AK333" s="584"/>
      <c r="AL333" s="584"/>
      <c r="AM333" s="584"/>
      <c r="AN333" s="584"/>
      <c r="AO333" s="584"/>
      <c r="AP333" s="584"/>
      <c r="AQ333" s="584"/>
      <c r="AR333" s="584"/>
      <c r="AS333" s="245"/>
      <c r="AT333" s="245"/>
      <c r="AU333" s="245"/>
      <c r="AV333" s="245"/>
      <c r="AW333" s="245"/>
      <c r="AX333" s="245"/>
      <c r="AY333" s="245"/>
      <c r="AZ333" s="245"/>
      <c r="BA333" s="245"/>
      <c r="BB333" s="245"/>
      <c r="BC333" s="245"/>
      <c r="BD333" s="245"/>
      <c r="BE333" s="245"/>
      <c r="BF333" s="245"/>
      <c r="BG333" s="245"/>
      <c r="BH333" s="245"/>
      <c r="BI333" s="245"/>
      <c r="BJ333" s="245"/>
      <c r="BK333" s="245"/>
      <c r="BL333" s="245"/>
      <c r="BM333" s="245"/>
      <c r="BN333" s="245"/>
      <c r="BO333" s="245"/>
      <c r="BP333" s="245"/>
      <c r="BQ333" s="245"/>
      <c r="BR333" s="245"/>
      <c r="BS333" s="245"/>
      <c r="BT333" s="245"/>
      <c r="BU333" s="245"/>
      <c r="BV333" s="245"/>
      <c r="BW333" s="245"/>
      <c r="BX333" s="245"/>
      <c r="BY333" s="245"/>
      <c r="BZ333" s="245"/>
      <c r="CA333" s="245"/>
      <c r="CB333" s="245"/>
      <c r="CC333" s="245"/>
      <c r="CD333" s="245"/>
      <c r="CE333" s="54"/>
      <c r="CF333" s="54"/>
      <c r="CG333" s="54"/>
      <c r="CH333" s="54"/>
      <c r="CI333" s="54"/>
      <c r="CJ333" s="54"/>
      <c r="CK333" s="54"/>
      <c r="CL333" s="54"/>
      <c r="CM333" s="54"/>
      <c r="CN333" s="54"/>
      <c r="CO333" s="54"/>
      <c r="CP333" s="54"/>
      <c r="CQ333" s="54"/>
    </row>
    <row r="334" spans="1:95" s="15" customFormat="1" ht="30" customHeight="1" x14ac:dyDescent="0.2">
      <c r="A334" s="585"/>
      <c r="B334" s="606"/>
      <c r="C334" s="603" t="s">
        <v>811</v>
      </c>
      <c r="D334" s="825" t="s">
        <v>718</v>
      </c>
      <c r="E334" s="826"/>
      <c r="F334" s="826"/>
      <c r="G334" s="826"/>
      <c r="H334" s="826"/>
      <c r="I334" s="826"/>
      <c r="J334" s="826"/>
      <c r="K334" s="826"/>
      <c r="L334" s="826"/>
      <c r="M334" s="826"/>
      <c r="N334" s="826"/>
      <c r="O334" s="826"/>
      <c r="P334" s="826"/>
      <c r="Q334" s="826"/>
      <c r="R334" s="826"/>
      <c r="S334" s="826"/>
      <c r="T334" s="826"/>
      <c r="U334" s="826"/>
      <c r="V334" s="826"/>
      <c r="W334" s="826"/>
      <c r="X334" s="826"/>
      <c r="Y334" s="826"/>
      <c r="Z334" s="827"/>
      <c r="AA334" s="228"/>
      <c r="AB334" s="57"/>
      <c r="AC334" s="584"/>
      <c r="AD334" s="259"/>
      <c r="AE334" s="584"/>
      <c r="AF334" s="584"/>
      <c r="AG334" s="584"/>
      <c r="AH334" s="584"/>
      <c r="AI334" s="584"/>
      <c r="AJ334" s="584"/>
      <c r="AK334" s="584"/>
      <c r="AL334" s="584"/>
      <c r="AM334" s="584"/>
      <c r="AN334" s="584"/>
      <c r="AO334" s="584"/>
      <c r="AP334" s="584"/>
      <c r="AQ334" s="584"/>
      <c r="AR334" s="584"/>
      <c r="AS334" s="245"/>
      <c r="AT334" s="245"/>
      <c r="AU334" s="245"/>
      <c r="AV334" s="245"/>
      <c r="AW334" s="245"/>
      <c r="AX334" s="245"/>
      <c r="AY334" s="245"/>
      <c r="AZ334" s="245"/>
      <c r="BA334" s="245"/>
      <c r="BB334" s="245"/>
      <c r="BC334" s="245"/>
      <c r="BD334" s="245"/>
      <c r="BE334" s="245"/>
      <c r="BF334" s="245"/>
      <c r="BG334" s="245"/>
      <c r="BH334" s="245"/>
      <c r="BI334" s="245"/>
      <c r="BJ334" s="245"/>
      <c r="BK334" s="245"/>
      <c r="BL334" s="245"/>
      <c r="BM334" s="245"/>
      <c r="BN334" s="245"/>
      <c r="BO334" s="245"/>
      <c r="BP334" s="245"/>
      <c r="BQ334" s="245"/>
      <c r="BR334" s="245"/>
      <c r="BS334" s="245"/>
      <c r="BT334" s="245"/>
      <c r="BU334" s="245"/>
      <c r="BV334" s="245"/>
      <c r="BW334" s="245"/>
      <c r="BX334" s="245"/>
      <c r="BY334" s="245"/>
      <c r="BZ334" s="245"/>
      <c r="CA334" s="245"/>
      <c r="CB334" s="245"/>
      <c r="CC334" s="245"/>
      <c r="CD334" s="245"/>
      <c r="CE334" s="54"/>
      <c r="CF334" s="54"/>
      <c r="CG334" s="54"/>
      <c r="CH334" s="54"/>
      <c r="CI334" s="54"/>
      <c r="CJ334" s="54"/>
      <c r="CK334" s="54"/>
      <c r="CL334" s="54"/>
      <c r="CM334" s="54"/>
      <c r="CN334" s="54"/>
      <c r="CO334" s="54"/>
      <c r="CP334" s="54"/>
      <c r="CQ334" s="54"/>
    </row>
    <row r="335" spans="1:95" s="15" customFormat="1" ht="27.95" customHeight="1" x14ac:dyDescent="0.2">
      <c r="A335" s="585"/>
      <c r="B335" s="182"/>
      <c r="C335" s="189" t="s">
        <v>812</v>
      </c>
      <c r="D335" s="777"/>
      <c r="E335" s="778"/>
      <c r="F335" s="777"/>
      <c r="G335" s="778"/>
      <c r="H335" s="777"/>
      <c r="I335" s="778"/>
      <c r="J335" s="777"/>
      <c r="K335" s="778"/>
      <c r="L335" s="777"/>
      <c r="M335" s="778"/>
      <c r="N335" s="777"/>
      <c r="O335" s="778"/>
      <c r="P335" s="777"/>
      <c r="Q335" s="778"/>
      <c r="R335" s="777"/>
      <c r="S335" s="778"/>
      <c r="T335" s="777"/>
      <c r="U335" s="778"/>
      <c r="V335" s="777"/>
      <c r="W335" s="813"/>
      <c r="X335" s="814"/>
      <c r="Y335" s="815"/>
      <c r="Z335" s="816"/>
      <c r="AA335" s="228">
        <f>IF(COUNTIF($D$333:$W$333,"s"),1,COUNTIF(D335:W335, "a"))</f>
        <v>0</v>
      </c>
      <c r="AB335" s="501"/>
      <c r="AC335" s="584"/>
      <c r="AD335" s="259"/>
      <c r="AE335" s="584"/>
      <c r="AF335" s="584"/>
      <c r="AG335" s="584"/>
      <c r="AH335" s="584"/>
      <c r="AI335" s="584"/>
      <c r="AJ335" s="584"/>
      <c r="AK335" s="584"/>
      <c r="AL335" s="584"/>
      <c r="AM335" s="584"/>
      <c r="AN335" s="584"/>
      <c r="AO335" s="584"/>
      <c r="AP335" s="584"/>
      <c r="AQ335" s="584"/>
      <c r="AR335" s="584"/>
      <c r="AS335" s="245"/>
      <c r="AT335" s="245"/>
      <c r="AU335" s="245"/>
      <c r="AV335" s="245"/>
      <c r="AW335" s="245"/>
      <c r="AX335" s="245"/>
      <c r="AY335" s="245"/>
      <c r="AZ335" s="245"/>
      <c r="BA335" s="245"/>
      <c r="BB335" s="245"/>
      <c r="BC335" s="245"/>
      <c r="BD335" s="245"/>
      <c r="BE335" s="245"/>
      <c r="BF335" s="245"/>
      <c r="BG335" s="245"/>
      <c r="BH335" s="245"/>
      <c r="BI335" s="245"/>
      <c r="BJ335" s="245"/>
      <c r="BK335" s="245"/>
      <c r="BL335" s="245"/>
      <c r="BM335" s="245"/>
      <c r="BN335" s="245"/>
      <c r="BO335" s="245"/>
      <c r="BP335" s="245"/>
      <c r="BQ335" s="245"/>
      <c r="BR335" s="245"/>
      <c r="BS335" s="245"/>
      <c r="BT335" s="245"/>
      <c r="BU335" s="245"/>
      <c r="BV335" s="245"/>
      <c r="BW335" s="245"/>
      <c r="BX335" s="245"/>
      <c r="BY335" s="245"/>
      <c r="BZ335" s="245"/>
      <c r="CA335" s="245"/>
      <c r="CB335" s="245"/>
      <c r="CC335" s="245"/>
      <c r="CD335" s="245"/>
      <c r="CE335" s="54"/>
      <c r="CF335" s="54"/>
      <c r="CG335" s="54"/>
      <c r="CH335" s="54"/>
      <c r="CI335" s="54"/>
      <c r="CJ335" s="54"/>
      <c r="CK335" s="54"/>
      <c r="CL335" s="54"/>
      <c r="CM335" s="54"/>
      <c r="CN335" s="54"/>
      <c r="CO335" s="54"/>
      <c r="CP335" s="54"/>
      <c r="CQ335" s="54"/>
    </row>
    <row r="336" spans="1:95" s="15" customFormat="1" ht="27.95" customHeight="1" x14ac:dyDescent="0.2">
      <c r="A336" s="585"/>
      <c r="B336" s="607"/>
      <c r="C336" s="189" t="s">
        <v>813</v>
      </c>
      <c r="D336" s="732"/>
      <c r="E336" s="776"/>
      <c r="F336" s="732"/>
      <c r="G336" s="776"/>
      <c r="H336" s="732"/>
      <c r="I336" s="776"/>
      <c r="J336" s="732"/>
      <c r="K336" s="776"/>
      <c r="L336" s="732"/>
      <c r="M336" s="776"/>
      <c r="N336" s="732"/>
      <c r="O336" s="776"/>
      <c r="P336" s="732"/>
      <c r="Q336" s="776"/>
      <c r="R336" s="732"/>
      <c r="S336" s="776"/>
      <c r="T336" s="732"/>
      <c r="U336" s="776"/>
      <c r="V336" s="732"/>
      <c r="W336" s="820"/>
      <c r="X336" s="817"/>
      <c r="Y336" s="818"/>
      <c r="Z336" s="819"/>
      <c r="AA336" s="228">
        <f t="shared" ref="AA336:AA337" si="52">IF(COUNTIF($D$333:$W$333,"s"),1,COUNTIF(D336:W336, "a"))</f>
        <v>0</v>
      </c>
      <c r="AB336" s="501"/>
      <c r="AC336" s="584"/>
      <c r="AD336" s="259"/>
      <c r="AE336" s="584"/>
      <c r="AF336" s="584"/>
      <c r="AG336" s="584"/>
      <c r="AH336" s="584"/>
      <c r="AI336" s="584"/>
      <c r="AJ336" s="584"/>
      <c r="AK336" s="584"/>
      <c r="AL336" s="584"/>
      <c r="AM336" s="584"/>
      <c r="AN336" s="584"/>
      <c r="AO336" s="584"/>
      <c r="AP336" s="584"/>
      <c r="AQ336" s="584"/>
      <c r="AR336" s="584"/>
      <c r="AS336" s="245"/>
      <c r="AT336" s="245"/>
      <c r="AU336" s="245"/>
      <c r="AV336" s="245"/>
      <c r="AW336" s="245"/>
      <c r="AX336" s="245"/>
      <c r="AY336" s="245"/>
      <c r="AZ336" s="245"/>
      <c r="BA336" s="245"/>
      <c r="BB336" s="245"/>
      <c r="BC336" s="245"/>
      <c r="BD336" s="245"/>
      <c r="BE336" s="245"/>
      <c r="BF336" s="245"/>
      <c r="BG336" s="245"/>
      <c r="BH336" s="245"/>
      <c r="BI336" s="245"/>
      <c r="BJ336" s="245"/>
      <c r="BK336" s="245"/>
      <c r="BL336" s="245"/>
      <c r="BM336" s="245"/>
      <c r="BN336" s="245"/>
      <c r="BO336" s="245"/>
      <c r="BP336" s="245"/>
      <c r="BQ336" s="245"/>
      <c r="BR336" s="245"/>
      <c r="BS336" s="245"/>
      <c r="BT336" s="245"/>
      <c r="BU336" s="245"/>
      <c r="BV336" s="245"/>
      <c r="BW336" s="245"/>
      <c r="BX336" s="245"/>
      <c r="BY336" s="245"/>
      <c r="BZ336" s="245"/>
      <c r="CA336" s="245"/>
      <c r="CB336" s="245"/>
      <c r="CC336" s="245"/>
      <c r="CD336" s="245"/>
      <c r="CE336" s="54"/>
      <c r="CF336" s="54"/>
      <c r="CG336" s="54"/>
      <c r="CH336" s="54"/>
      <c r="CI336" s="54"/>
      <c r="CJ336" s="54"/>
      <c r="CK336" s="54"/>
      <c r="CL336" s="54"/>
      <c r="CM336" s="54"/>
      <c r="CN336" s="54"/>
      <c r="CO336" s="54"/>
      <c r="CP336" s="54"/>
      <c r="CQ336" s="54"/>
    </row>
    <row r="337" spans="1:95" s="15" customFormat="1" ht="27.95" customHeight="1" x14ac:dyDescent="0.2">
      <c r="A337" s="433"/>
      <c r="B337" s="187"/>
      <c r="C337" s="192" t="s">
        <v>794</v>
      </c>
      <c r="D337" s="732"/>
      <c r="E337" s="776"/>
      <c r="F337" s="732"/>
      <c r="G337" s="776"/>
      <c r="H337" s="732"/>
      <c r="I337" s="776"/>
      <c r="J337" s="732"/>
      <c r="K337" s="776"/>
      <c r="L337" s="732"/>
      <c r="M337" s="776"/>
      <c r="N337" s="732"/>
      <c r="O337" s="776"/>
      <c r="P337" s="732"/>
      <c r="Q337" s="776"/>
      <c r="R337" s="732"/>
      <c r="S337" s="776"/>
      <c r="T337" s="732"/>
      <c r="U337" s="776"/>
      <c r="V337" s="732"/>
      <c r="W337" s="820"/>
      <c r="X337" s="817"/>
      <c r="Y337" s="818"/>
      <c r="Z337" s="819"/>
      <c r="AA337" s="228">
        <f t="shared" si="52"/>
        <v>0</v>
      </c>
      <c r="AB337" s="501"/>
      <c r="AC337" s="584"/>
      <c r="AD337" s="259"/>
      <c r="AE337" s="584"/>
      <c r="AF337" s="584"/>
      <c r="AG337" s="584"/>
      <c r="AH337" s="584"/>
      <c r="AI337" s="584"/>
      <c r="AJ337" s="584"/>
      <c r="AK337" s="584"/>
      <c r="AL337" s="584"/>
      <c r="AM337" s="584"/>
      <c r="AN337" s="584"/>
      <c r="AO337" s="584"/>
      <c r="AP337" s="584"/>
      <c r="AQ337" s="584"/>
      <c r="AR337" s="584"/>
      <c r="AS337" s="245"/>
      <c r="AT337" s="245"/>
      <c r="AU337" s="245"/>
      <c r="AV337" s="245"/>
      <c r="AW337" s="245"/>
      <c r="AX337" s="245"/>
      <c r="AY337" s="245"/>
      <c r="AZ337" s="245"/>
      <c r="BA337" s="245"/>
      <c r="BB337" s="245"/>
      <c r="BC337" s="245"/>
      <c r="BD337" s="245"/>
      <c r="BE337" s="245"/>
      <c r="BF337" s="245"/>
      <c r="BG337" s="245"/>
      <c r="BH337" s="245"/>
      <c r="BI337" s="245"/>
      <c r="BJ337" s="245"/>
      <c r="BK337" s="245"/>
      <c r="BL337" s="245"/>
      <c r="BM337" s="245"/>
      <c r="BN337" s="245"/>
      <c r="BO337" s="245"/>
      <c r="BP337" s="245"/>
      <c r="BQ337" s="245"/>
      <c r="BR337" s="245"/>
      <c r="BS337" s="245"/>
      <c r="BT337" s="245"/>
      <c r="BU337" s="245"/>
      <c r="BV337" s="245"/>
      <c r="BW337" s="245"/>
      <c r="BX337" s="245"/>
      <c r="BY337" s="245"/>
      <c r="BZ337" s="245"/>
      <c r="CA337" s="245"/>
      <c r="CB337" s="245"/>
      <c r="CC337" s="245"/>
      <c r="CD337" s="245"/>
      <c r="CE337" s="54"/>
      <c r="CF337" s="54"/>
      <c r="CG337" s="54"/>
      <c r="CH337" s="54"/>
      <c r="CI337" s="54"/>
      <c r="CJ337" s="54"/>
      <c r="CK337" s="54"/>
      <c r="CL337" s="54"/>
      <c r="CM337" s="54"/>
      <c r="CN337" s="54"/>
      <c r="CO337" s="54"/>
      <c r="CP337" s="54"/>
      <c r="CQ337" s="54"/>
    </row>
    <row r="338" spans="1:95" s="15" customFormat="1" ht="27.95" customHeight="1" x14ac:dyDescent="0.2">
      <c r="A338" s="585"/>
      <c r="B338" s="24"/>
      <c r="C338" s="630" t="s">
        <v>814</v>
      </c>
      <c r="D338" s="821"/>
      <c r="E338" s="822"/>
      <c r="F338" s="822"/>
      <c r="G338" s="822"/>
      <c r="H338" s="822"/>
      <c r="I338" s="822"/>
      <c r="J338" s="822"/>
      <c r="K338" s="822"/>
      <c r="L338" s="822"/>
      <c r="M338" s="822"/>
      <c r="N338" s="822"/>
      <c r="O338" s="822"/>
      <c r="P338" s="822"/>
      <c r="Q338" s="822"/>
      <c r="R338" s="822"/>
      <c r="S338" s="822"/>
      <c r="T338" s="822"/>
      <c r="U338" s="822"/>
      <c r="V338" s="822"/>
      <c r="W338" s="822"/>
      <c r="X338" s="817"/>
      <c r="Y338" s="818"/>
      <c r="Z338" s="819"/>
      <c r="AA338" s="365" t="str">
        <f>IF(AND(ISTEXT(D338),COUNTIF(D335:W335,"a")),1,IF(COUNTIF(D335:W335,"a"),0,""))</f>
        <v/>
      </c>
      <c r="AB338" s="501"/>
      <c r="AC338" s="245"/>
      <c r="AD338" s="259"/>
      <c r="AE338" s="245"/>
      <c r="AF338" s="245"/>
      <c r="AG338" s="245"/>
      <c r="AH338" s="245"/>
      <c r="AI338" s="245"/>
      <c r="AJ338" s="245"/>
      <c r="AK338" s="245"/>
      <c r="AL338" s="245"/>
      <c r="AM338" s="245"/>
      <c r="AN338" s="245"/>
      <c r="AO338" s="245"/>
      <c r="AP338" s="245"/>
      <c r="AQ338" s="245"/>
      <c r="AR338" s="245"/>
      <c r="AS338" s="245"/>
      <c r="AT338" s="245"/>
      <c r="AU338" s="245"/>
      <c r="AV338" s="245"/>
      <c r="AW338" s="245"/>
      <c r="AX338" s="245"/>
      <c r="AY338" s="245"/>
      <c r="AZ338" s="245"/>
      <c r="BA338" s="245"/>
      <c r="BB338" s="245"/>
      <c r="BC338" s="245"/>
      <c r="BD338" s="245"/>
      <c r="BE338" s="245"/>
      <c r="BF338" s="245"/>
      <c r="BG338" s="245"/>
      <c r="BH338" s="245"/>
      <c r="BI338" s="245"/>
      <c r="BJ338" s="245"/>
      <c r="BK338" s="245"/>
      <c r="BL338" s="245"/>
      <c r="BM338" s="245"/>
      <c r="BN338" s="245"/>
      <c r="BO338" s="245"/>
      <c r="BP338" s="245"/>
      <c r="BQ338" s="245"/>
      <c r="BR338" s="245"/>
      <c r="BS338" s="245"/>
      <c r="BT338" s="245"/>
      <c r="BU338" s="245"/>
      <c r="BV338" s="245"/>
      <c r="BW338" s="245"/>
      <c r="BX338" s="245"/>
      <c r="BY338" s="245"/>
      <c r="BZ338" s="245"/>
      <c r="CA338" s="245"/>
      <c r="CB338" s="245"/>
      <c r="CC338" s="245"/>
      <c r="CD338" s="245"/>
      <c r="CE338" s="245"/>
      <c r="CF338" s="245"/>
      <c r="CG338" s="54"/>
      <c r="CH338" s="54"/>
      <c r="CI338" s="54"/>
      <c r="CJ338" s="54"/>
      <c r="CK338" s="54"/>
      <c r="CL338" s="54"/>
      <c r="CM338" s="54"/>
    </row>
    <row r="339" spans="1:95" s="15" customFormat="1" ht="27.95" customHeight="1" x14ac:dyDescent="0.2">
      <c r="A339" s="585"/>
      <c r="B339" s="24"/>
      <c r="C339" s="630" t="s">
        <v>795</v>
      </c>
      <c r="D339" s="821"/>
      <c r="E339" s="822"/>
      <c r="F339" s="822"/>
      <c r="G339" s="822"/>
      <c r="H339" s="822"/>
      <c r="I339" s="822"/>
      <c r="J339" s="822"/>
      <c r="K339" s="822"/>
      <c r="L339" s="822"/>
      <c r="M339" s="822"/>
      <c r="N339" s="822"/>
      <c r="O339" s="822"/>
      <c r="P339" s="822"/>
      <c r="Q339" s="822"/>
      <c r="R339" s="822"/>
      <c r="S339" s="822"/>
      <c r="T339" s="822"/>
      <c r="U339" s="822"/>
      <c r="V339" s="822"/>
      <c r="W339" s="823"/>
      <c r="X339" s="817"/>
      <c r="Y339" s="818"/>
      <c r="Z339" s="819"/>
      <c r="AA339" s="365" t="str">
        <f>IF(AND(ISTEXT(D339),COUNTIF(D337:W337,"a")),1,IF(COUNTIF(D337:W337,"a"),0,""))</f>
        <v/>
      </c>
      <c r="AB339" s="501"/>
      <c r="AC339" s="245"/>
      <c r="AD339" s="259"/>
      <c r="AE339" s="245"/>
      <c r="AF339" s="245"/>
      <c r="AG339" s="245"/>
      <c r="AH339" s="245"/>
      <c r="AI339" s="245"/>
      <c r="AJ339" s="245"/>
      <c r="AK339" s="245"/>
      <c r="AL339" s="245"/>
      <c r="AM339" s="245"/>
      <c r="AN339" s="245"/>
      <c r="AO339" s="245"/>
      <c r="AP339" s="245"/>
      <c r="AQ339" s="245"/>
      <c r="AR339" s="245"/>
      <c r="AS339" s="245"/>
      <c r="AT339" s="245"/>
      <c r="AU339" s="245"/>
      <c r="AV339" s="245"/>
      <c r="AW339" s="245"/>
      <c r="AX339" s="245"/>
      <c r="AY339" s="245"/>
      <c r="AZ339" s="245"/>
      <c r="BA339" s="245"/>
      <c r="BB339" s="245"/>
      <c r="BC339" s="245"/>
      <c r="BD339" s="245"/>
      <c r="BE339" s="245"/>
      <c r="BF339" s="245"/>
      <c r="BG339" s="245"/>
      <c r="BH339" s="245"/>
      <c r="BI339" s="245"/>
      <c r="BJ339" s="245"/>
      <c r="BK339" s="245"/>
      <c r="BL339" s="245"/>
      <c r="BM339" s="245"/>
      <c r="BN339" s="245"/>
      <c r="BO339" s="245"/>
      <c r="BP339" s="245"/>
      <c r="BQ339" s="245"/>
      <c r="BR339" s="245"/>
      <c r="BS339" s="245"/>
      <c r="BT339" s="245"/>
      <c r="BU339" s="245"/>
      <c r="BV339" s="245"/>
      <c r="BW339" s="245"/>
      <c r="BX339" s="245"/>
      <c r="BY339" s="245"/>
      <c r="BZ339" s="245"/>
      <c r="CA339" s="245"/>
      <c r="CB339" s="245"/>
      <c r="CC339" s="245"/>
      <c r="CD339" s="245"/>
      <c r="CE339" s="245"/>
      <c r="CF339" s="245"/>
      <c r="CG339" s="54"/>
      <c r="CH339" s="54"/>
      <c r="CI339" s="54"/>
      <c r="CJ339" s="54"/>
      <c r="CK339" s="54"/>
      <c r="CL339" s="54"/>
      <c r="CM339" s="54"/>
    </row>
    <row r="340" spans="1:95" s="15" customFormat="1" ht="88.5" customHeight="1" thickBot="1" x14ac:dyDescent="0.25">
      <c r="A340" s="585" t="s">
        <v>347</v>
      </c>
      <c r="B340" s="274" t="s">
        <v>1080</v>
      </c>
      <c r="C340" s="189" t="s">
        <v>1081</v>
      </c>
      <c r="D340" s="777"/>
      <c r="E340" s="778"/>
      <c r="F340" s="777"/>
      <c r="G340" s="778"/>
      <c r="H340" s="777"/>
      <c r="I340" s="778"/>
      <c r="J340" s="777"/>
      <c r="K340" s="778"/>
      <c r="L340" s="777"/>
      <c r="M340" s="778"/>
      <c r="N340" s="777"/>
      <c r="O340" s="778"/>
      <c r="P340" s="777"/>
      <c r="Q340" s="778"/>
      <c r="R340" s="777"/>
      <c r="S340" s="778"/>
      <c r="T340" s="777"/>
      <c r="U340" s="778"/>
      <c r="V340" s="777"/>
      <c r="W340" s="778"/>
      <c r="X340" s="632"/>
      <c r="Y340" s="121">
        <f t="shared" ref="Y340" si="53">IF(OR(D340="s",F340="s",H340="s",J340="s",L340="s",N340="s",P340="s",R340="s",T340="s",V340="s"), 0, IF(OR(D340="a",F340="a",H340="a",J340="a",L340="a",N340="a",P340="a",R340="a",T340="a",V340="a"),Z340,0))</f>
        <v>0</v>
      </c>
      <c r="Z340" s="421">
        <v>10</v>
      </c>
      <c r="AA340" s="228">
        <f>COUNTIF(D340:W340,"a")+COUNTIF(D340:W340,"s")</f>
        <v>0</v>
      </c>
      <c r="AB340" s="501"/>
      <c r="AC340" s="718"/>
      <c r="AD340" s="259"/>
      <c r="AE340" s="718"/>
      <c r="AF340" s="718"/>
      <c r="AG340" s="718"/>
      <c r="AH340" s="718"/>
      <c r="AI340" s="718"/>
      <c r="AJ340" s="718"/>
      <c r="AK340" s="718"/>
      <c r="AL340" s="718"/>
      <c r="AM340" s="718"/>
      <c r="AN340" s="718"/>
      <c r="AO340" s="718"/>
      <c r="AP340" s="718"/>
      <c r="AQ340" s="718"/>
      <c r="AR340" s="718"/>
      <c r="AS340" s="245"/>
      <c r="AT340" s="245"/>
      <c r="AU340" s="245"/>
      <c r="AV340" s="245"/>
      <c r="AW340" s="245"/>
      <c r="AX340" s="245"/>
      <c r="AY340" s="245"/>
      <c r="AZ340" s="245"/>
      <c r="BA340" s="245"/>
      <c r="BB340" s="245"/>
      <c r="BC340" s="245"/>
      <c r="BD340" s="245"/>
      <c r="BE340" s="245"/>
      <c r="BF340" s="245"/>
      <c r="BG340" s="245"/>
      <c r="BH340" s="245"/>
      <c r="BI340" s="245"/>
      <c r="BJ340" s="245"/>
      <c r="BK340" s="245"/>
      <c r="BL340" s="245"/>
      <c r="BM340" s="245"/>
      <c r="BN340" s="245"/>
      <c r="BO340" s="245"/>
      <c r="BP340" s="245"/>
      <c r="BQ340" s="245"/>
      <c r="BR340" s="245"/>
      <c r="BS340" s="245"/>
      <c r="BT340" s="245"/>
      <c r="BU340" s="245"/>
      <c r="BV340" s="245"/>
      <c r="BW340" s="245"/>
      <c r="BX340" s="245"/>
      <c r="BY340" s="245"/>
      <c r="BZ340" s="245"/>
      <c r="CA340" s="245"/>
      <c r="CB340" s="245"/>
      <c r="CC340" s="245"/>
      <c r="CD340" s="245"/>
      <c r="CE340" s="54"/>
      <c r="CF340" s="54"/>
      <c r="CG340" s="54"/>
      <c r="CH340" s="54"/>
      <c r="CI340" s="54"/>
      <c r="CJ340" s="54"/>
      <c r="CK340" s="54"/>
      <c r="CL340" s="54"/>
      <c r="CM340" s="54"/>
      <c r="CN340" s="54"/>
      <c r="CO340" s="54"/>
      <c r="CP340" s="54"/>
      <c r="CQ340" s="54"/>
    </row>
    <row r="341" spans="1:95" s="15" customFormat="1" ht="21" customHeight="1" thickTop="1" thickBot="1" x14ac:dyDescent="0.25">
      <c r="A341" s="585"/>
      <c r="B341" s="71"/>
      <c r="C341" s="175"/>
      <c r="D341" s="768" t="s">
        <v>147</v>
      </c>
      <c r="E341" s="769"/>
      <c r="F341" s="769"/>
      <c r="G341" s="769"/>
      <c r="H341" s="769"/>
      <c r="I341" s="769"/>
      <c r="J341" s="769"/>
      <c r="K341" s="769"/>
      <c r="L341" s="769"/>
      <c r="M341" s="769"/>
      <c r="N341" s="769"/>
      <c r="O341" s="769"/>
      <c r="P341" s="769"/>
      <c r="Q341" s="769"/>
      <c r="R341" s="769"/>
      <c r="S341" s="769"/>
      <c r="T341" s="769"/>
      <c r="U341" s="769"/>
      <c r="V341" s="769"/>
      <c r="W341" s="769"/>
      <c r="X341" s="800"/>
      <c r="Y341" s="576">
        <f>SUM(Y275:Y340)</f>
        <v>0</v>
      </c>
      <c r="Z341" s="423">
        <f>SUM(Z275:Z280)+Z287+SUM(Z290:Z340)</f>
        <v>200</v>
      </c>
      <c r="AA341" s="229"/>
      <c r="AB341" s="57"/>
      <c r="AC341" s="584"/>
      <c r="AD341" s="259"/>
      <c r="AE341" s="584"/>
      <c r="AF341" s="584"/>
      <c r="AG341" s="584"/>
      <c r="AH341" s="584"/>
      <c r="AI341" s="584"/>
      <c r="AJ341" s="584"/>
      <c r="AK341" s="584"/>
      <c r="AL341" s="584"/>
      <c r="AM341" s="584"/>
      <c r="AN341" s="584"/>
      <c r="AO341" s="584"/>
      <c r="AP341" s="584"/>
      <c r="AQ341" s="584"/>
      <c r="AR341" s="584"/>
      <c r="AS341" s="245"/>
      <c r="AT341" s="245"/>
      <c r="AU341" s="245"/>
      <c r="AV341" s="245"/>
      <c r="AW341" s="245"/>
      <c r="AX341" s="245"/>
      <c r="AY341" s="245"/>
      <c r="AZ341" s="245"/>
      <c r="BA341" s="245"/>
      <c r="BB341" s="245"/>
      <c r="BC341" s="245"/>
      <c r="BD341" s="245"/>
      <c r="BE341" s="245"/>
      <c r="BF341" s="245"/>
      <c r="BG341" s="245"/>
      <c r="BH341" s="245"/>
      <c r="BI341" s="245"/>
      <c r="BJ341" s="245"/>
      <c r="BK341" s="245"/>
      <c r="BL341" s="245"/>
      <c r="BM341" s="245"/>
      <c r="BN341" s="245"/>
      <c r="BO341" s="245"/>
      <c r="BP341" s="245"/>
      <c r="BQ341" s="245"/>
      <c r="BR341" s="245"/>
      <c r="BS341" s="245"/>
      <c r="BT341" s="245"/>
      <c r="BU341" s="245"/>
      <c r="BV341" s="245"/>
      <c r="BW341" s="245"/>
      <c r="BX341" s="245"/>
      <c r="BY341" s="245"/>
      <c r="BZ341" s="245"/>
      <c r="CA341" s="245"/>
      <c r="CB341" s="245"/>
      <c r="CC341" s="245"/>
      <c r="CD341" s="245"/>
      <c r="CE341" s="54"/>
      <c r="CF341" s="54"/>
      <c r="CG341" s="54"/>
      <c r="CH341" s="54"/>
      <c r="CI341" s="54"/>
      <c r="CJ341" s="54"/>
      <c r="CK341" s="54"/>
      <c r="CL341" s="54"/>
      <c r="CM341" s="54"/>
      <c r="CN341" s="54"/>
      <c r="CO341" s="54"/>
      <c r="CP341" s="54"/>
      <c r="CQ341" s="54"/>
    </row>
    <row r="342" spans="1:95" s="15" customFormat="1" ht="21" customHeight="1" thickBot="1" x14ac:dyDescent="0.25">
      <c r="A342" s="414"/>
      <c r="B342" s="185"/>
      <c r="C342" s="186"/>
      <c r="D342" s="771"/>
      <c r="E342" s="772"/>
      <c r="F342" s="801">
        <v>0</v>
      </c>
      <c r="G342" s="793"/>
      <c r="H342" s="793"/>
      <c r="I342" s="793"/>
      <c r="J342" s="793"/>
      <c r="K342" s="793"/>
      <c r="L342" s="793"/>
      <c r="M342" s="793"/>
      <c r="N342" s="793"/>
      <c r="O342" s="793"/>
      <c r="P342" s="793"/>
      <c r="Q342" s="793"/>
      <c r="R342" s="793"/>
      <c r="S342" s="793"/>
      <c r="T342" s="793"/>
      <c r="U342" s="793"/>
      <c r="V342" s="793"/>
      <c r="W342" s="793"/>
      <c r="X342" s="793"/>
      <c r="Y342" s="793"/>
      <c r="Z342" s="794"/>
      <c r="AA342" s="229"/>
      <c r="AB342" s="57"/>
      <c r="AC342" s="584"/>
      <c r="AD342" s="259"/>
      <c r="AE342" s="584"/>
      <c r="AF342" s="584"/>
      <c r="AG342" s="584"/>
      <c r="AH342" s="584"/>
      <c r="AI342" s="584"/>
      <c r="AJ342" s="584"/>
      <c r="AK342" s="584"/>
      <c r="AL342" s="584"/>
      <c r="AM342" s="584"/>
      <c r="AN342" s="584"/>
      <c r="AO342" s="584"/>
      <c r="AP342" s="584"/>
      <c r="AQ342" s="584"/>
      <c r="AR342" s="584"/>
      <c r="AS342" s="245"/>
      <c r="AT342" s="245"/>
      <c r="AU342" s="245"/>
      <c r="AV342" s="245"/>
      <c r="AW342" s="245"/>
      <c r="AX342" s="245"/>
      <c r="AY342" s="245"/>
      <c r="AZ342" s="245"/>
      <c r="BA342" s="245"/>
      <c r="BB342" s="245"/>
      <c r="BC342" s="245"/>
      <c r="BD342" s="245"/>
      <c r="BE342" s="245"/>
      <c r="BF342" s="245"/>
      <c r="BG342" s="245"/>
      <c r="BH342" s="245"/>
      <c r="BI342" s="245"/>
      <c r="BJ342" s="245"/>
      <c r="BK342" s="245"/>
      <c r="BL342" s="245"/>
      <c r="BM342" s="245"/>
      <c r="BN342" s="245"/>
      <c r="BO342" s="245"/>
      <c r="BP342" s="245"/>
      <c r="BQ342" s="245"/>
      <c r="BR342" s="245"/>
      <c r="BS342" s="245"/>
      <c r="BT342" s="245"/>
      <c r="BU342" s="245"/>
      <c r="BV342" s="245"/>
      <c r="BW342" s="245"/>
      <c r="BX342" s="245"/>
      <c r="BY342" s="245"/>
      <c r="BZ342" s="245"/>
      <c r="CA342" s="245"/>
      <c r="CB342" s="245"/>
      <c r="CC342" s="245"/>
      <c r="CD342" s="245"/>
      <c r="CE342" s="54"/>
      <c r="CF342" s="54"/>
      <c r="CG342" s="54"/>
      <c r="CH342" s="54"/>
      <c r="CI342" s="54"/>
      <c r="CJ342" s="54"/>
      <c r="CK342" s="54"/>
      <c r="CL342" s="54"/>
      <c r="CM342" s="54"/>
      <c r="CN342" s="54"/>
      <c r="CO342" s="54"/>
      <c r="CP342" s="54"/>
      <c r="CQ342" s="54"/>
    </row>
    <row r="343" spans="1:95" s="15" customFormat="1" ht="30" customHeight="1" thickBot="1" x14ac:dyDescent="0.25">
      <c r="A343" s="411"/>
      <c r="B343" s="371" t="s">
        <v>1033</v>
      </c>
      <c r="C343" s="457" t="s">
        <v>1034</v>
      </c>
      <c r="D343" s="363"/>
      <c r="E343" s="361"/>
      <c r="F343" s="364"/>
      <c r="G343" s="362"/>
      <c r="H343" s="85"/>
      <c r="I343" s="361"/>
      <c r="J343" s="203"/>
      <c r="K343" s="362"/>
      <c r="L343" s="363"/>
      <c r="M343" s="361"/>
      <c r="N343" s="364"/>
      <c r="O343" s="362"/>
      <c r="P343" s="363"/>
      <c r="Q343" s="361"/>
      <c r="R343" s="364"/>
      <c r="S343" s="362"/>
      <c r="T343" s="363"/>
      <c r="U343" s="361"/>
      <c r="V343" s="364"/>
      <c r="W343" s="361"/>
      <c r="X343" s="352"/>
      <c r="Y343" s="712"/>
      <c r="Z343" s="225"/>
      <c r="AA343" s="365"/>
      <c r="AB343" s="54"/>
      <c r="AC343" s="245"/>
      <c r="AD343" s="259"/>
      <c r="AE343" s="245"/>
      <c r="AF343" s="245"/>
      <c r="AG343" s="245"/>
      <c r="AH343" s="245"/>
      <c r="AI343" s="245"/>
      <c r="AJ343" s="245"/>
      <c r="AK343" s="245"/>
      <c r="AL343" s="245"/>
      <c r="AM343" s="245"/>
      <c r="AN343" s="245"/>
      <c r="AO343" s="245"/>
      <c r="AP343" s="245"/>
      <c r="AQ343" s="245"/>
      <c r="AR343" s="245"/>
      <c r="AS343" s="245"/>
      <c r="AT343" s="245"/>
      <c r="AU343" s="245"/>
      <c r="AV343" s="245"/>
      <c r="AW343" s="245"/>
      <c r="AX343" s="245"/>
      <c r="AY343" s="245"/>
      <c r="AZ343" s="245"/>
      <c r="BA343" s="245"/>
      <c r="BB343" s="245"/>
      <c r="BC343" s="245"/>
      <c r="BD343" s="245"/>
      <c r="BE343" s="245"/>
      <c r="BF343" s="245"/>
      <c r="BG343" s="245"/>
      <c r="BH343" s="245"/>
      <c r="BI343" s="245"/>
      <c r="BJ343" s="245"/>
      <c r="BK343" s="245"/>
      <c r="BL343" s="245"/>
      <c r="BM343" s="245"/>
      <c r="BN343" s="245"/>
      <c r="BO343" s="245"/>
      <c r="BP343" s="245"/>
      <c r="BQ343" s="245"/>
      <c r="BR343" s="245"/>
      <c r="BS343" s="245"/>
      <c r="BT343" s="245"/>
      <c r="BU343" s="245"/>
      <c r="BV343" s="245"/>
      <c r="BW343" s="245"/>
      <c r="BX343" s="245"/>
      <c r="BY343" s="245"/>
      <c r="BZ343" s="245"/>
      <c r="CA343" s="245"/>
      <c r="CB343" s="245"/>
      <c r="CC343" s="245"/>
      <c r="CD343" s="245"/>
      <c r="CE343" s="245"/>
      <c r="CF343" s="245"/>
      <c r="CG343" s="54"/>
      <c r="CH343" s="54"/>
      <c r="CI343" s="54"/>
      <c r="CJ343" s="54"/>
      <c r="CK343" s="54"/>
      <c r="CL343" s="54"/>
      <c r="CM343" s="54"/>
    </row>
    <row r="344" spans="1:95" s="15" customFormat="1" ht="30" customHeight="1" x14ac:dyDescent="0.2">
      <c r="A344" s="411"/>
      <c r="B344" s="387"/>
      <c r="C344" s="392" t="s">
        <v>714</v>
      </c>
      <c r="D344" s="796"/>
      <c r="E344" s="797"/>
      <c r="F344" s="797"/>
      <c r="G344" s="797"/>
      <c r="H344" s="797"/>
      <c r="I344" s="797"/>
      <c r="J344" s="797"/>
      <c r="K344" s="797"/>
      <c r="L344" s="797"/>
      <c r="M344" s="797"/>
      <c r="N344" s="797"/>
      <c r="O344" s="797"/>
      <c r="P344" s="797"/>
      <c r="Q344" s="797"/>
      <c r="R344" s="797"/>
      <c r="S344" s="797"/>
      <c r="T344" s="797"/>
      <c r="U344" s="797"/>
      <c r="V344" s="797"/>
      <c r="W344" s="797"/>
      <c r="X344" s="797"/>
      <c r="Y344" s="797"/>
      <c r="Z344" s="798"/>
      <c r="AA344" s="229"/>
      <c r="AB344" s="57"/>
      <c r="AC344" s="706"/>
      <c r="AD344" s="259"/>
      <c r="AE344" s="706"/>
      <c r="AF344" s="706"/>
      <c r="AG344" s="706"/>
      <c r="AH344" s="706"/>
      <c r="AI344" s="706"/>
      <c r="AJ344" s="706"/>
      <c r="AK344" s="706"/>
      <c r="AL344" s="706"/>
      <c r="AM344" s="706"/>
      <c r="AN344" s="706"/>
      <c r="AO344" s="706"/>
      <c r="AP344" s="706"/>
      <c r="AQ344" s="706"/>
      <c r="AR344" s="706"/>
      <c r="AS344" s="245"/>
      <c r="AT344" s="245"/>
      <c r="AU344" s="245"/>
      <c r="AV344" s="245"/>
      <c r="AW344" s="245"/>
      <c r="AX344" s="245"/>
      <c r="AY344" s="245"/>
      <c r="AZ344" s="245"/>
      <c r="BA344" s="245"/>
      <c r="BB344" s="245"/>
      <c r="BC344" s="245"/>
      <c r="BD344" s="245"/>
      <c r="BE344" s="245"/>
      <c r="BF344" s="245"/>
      <c r="BG344" s="245"/>
      <c r="BH344" s="245"/>
      <c r="BI344" s="245"/>
      <c r="BJ344" s="245"/>
      <c r="BK344" s="245"/>
      <c r="BL344" s="245"/>
      <c r="BM344" s="245"/>
      <c r="BN344" s="245"/>
      <c r="BO344" s="245"/>
      <c r="BP344" s="245"/>
      <c r="BQ344" s="245"/>
      <c r="BR344" s="245"/>
      <c r="BS344" s="245"/>
      <c r="BT344" s="245"/>
      <c r="BU344" s="245"/>
      <c r="BV344" s="245"/>
      <c r="BW344" s="245"/>
      <c r="BX344" s="245"/>
      <c r="BY344" s="245"/>
      <c r="BZ344" s="245"/>
      <c r="CA344" s="245"/>
      <c r="CB344" s="245"/>
      <c r="CC344" s="245"/>
      <c r="CD344" s="245"/>
      <c r="CE344" s="54"/>
      <c r="CF344" s="54"/>
      <c r="CG344" s="54"/>
      <c r="CH344" s="54"/>
      <c r="CI344" s="54"/>
      <c r="CJ344" s="54"/>
      <c r="CK344" s="54"/>
      <c r="CL344" s="54"/>
      <c r="CM344" s="54"/>
      <c r="CN344" s="54"/>
      <c r="CO344" s="54"/>
      <c r="CP344" s="54"/>
      <c r="CQ344" s="54"/>
    </row>
    <row r="345" spans="1:95" s="15" customFormat="1" ht="30" customHeight="1" x14ac:dyDescent="0.2">
      <c r="A345" s="411"/>
      <c r="B345" s="387"/>
      <c r="C345" s="392" t="s">
        <v>1035</v>
      </c>
      <c r="D345" s="796"/>
      <c r="E345" s="797"/>
      <c r="F345" s="797"/>
      <c r="G345" s="797"/>
      <c r="H345" s="797"/>
      <c r="I345" s="797"/>
      <c r="J345" s="797"/>
      <c r="K345" s="797"/>
      <c r="L345" s="797"/>
      <c r="M345" s="797"/>
      <c r="N345" s="797"/>
      <c r="O345" s="797"/>
      <c r="P345" s="797"/>
      <c r="Q345" s="797"/>
      <c r="R345" s="797"/>
      <c r="S345" s="797"/>
      <c r="T345" s="797"/>
      <c r="U345" s="797"/>
      <c r="V345" s="797"/>
      <c r="W345" s="797"/>
      <c r="X345" s="797"/>
      <c r="Y345" s="797"/>
      <c r="Z345" s="798"/>
      <c r="AA345" s="229"/>
      <c r="AB345" s="57"/>
      <c r="AC345" s="706"/>
      <c r="AD345" s="259"/>
      <c r="AE345" s="706"/>
      <c r="AF345" s="706"/>
      <c r="AG345" s="706"/>
      <c r="AH345" s="706"/>
      <c r="AI345" s="706"/>
      <c r="AJ345" s="706"/>
      <c r="AK345" s="706"/>
      <c r="AL345" s="706"/>
      <c r="AM345" s="706"/>
      <c r="AN345" s="706"/>
      <c r="AO345" s="706"/>
      <c r="AP345" s="706"/>
      <c r="AQ345" s="706"/>
      <c r="AR345" s="706"/>
      <c r="AS345" s="245"/>
      <c r="AT345" s="245"/>
      <c r="AU345" s="245"/>
      <c r="AV345" s="245"/>
      <c r="AW345" s="245"/>
      <c r="AX345" s="245"/>
      <c r="AY345" s="245"/>
      <c r="AZ345" s="245"/>
      <c r="BA345" s="245"/>
      <c r="BB345" s="245"/>
      <c r="BC345" s="245"/>
      <c r="BD345" s="245"/>
      <c r="BE345" s="245"/>
      <c r="BF345" s="245"/>
      <c r="BG345" s="245"/>
      <c r="BH345" s="245"/>
      <c r="BI345" s="245"/>
      <c r="BJ345" s="245"/>
      <c r="BK345" s="245"/>
      <c r="BL345" s="245"/>
      <c r="BM345" s="245"/>
      <c r="BN345" s="245"/>
      <c r="BO345" s="245"/>
      <c r="BP345" s="245"/>
      <c r="BQ345" s="245"/>
      <c r="BR345" s="245"/>
      <c r="BS345" s="245"/>
      <c r="BT345" s="245"/>
      <c r="BU345" s="245"/>
      <c r="BV345" s="245"/>
      <c r="BW345" s="245"/>
      <c r="BX345" s="245"/>
      <c r="BY345" s="245"/>
      <c r="BZ345" s="245"/>
      <c r="CA345" s="245"/>
      <c r="CB345" s="245"/>
      <c r="CC345" s="245"/>
      <c r="CD345" s="245"/>
      <c r="CE345" s="54"/>
      <c r="CF345" s="54"/>
      <c r="CG345" s="54"/>
      <c r="CH345" s="54"/>
      <c r="CI345" s="54"/>
      <c r="CJ345" s="54"/>
      <c r="CK345" s="54"/>
      <c r="CL345" s="54"/>
      <c r="CM345" s="54"/>
      <c r="CN345" s="54"/>
      <c r="CO345" s="54"/>
      <c r="CP345" s="54"/>
      <c r="CQ345" s="54"/>
    </row>
    <row r="346" spans="1:95" s="282" customFormat="1" ht="67.7" customHeight="1" x14ac:dyDescent="0.2">
      <c r="A346" s="585"/>
      <c r="B346" s="290" t="s">
        <v>1036</v>
      </c>
      <c r="C346" s="184" t="s">
        <v>1037</v>
      </c>
      <c r="D346" s="735"/>
      <c r="E346" s="808"/>
      <c r="F346" s="735"/>
      <c r="G346" s="808"/>
      <c r="H346" s="735"/>
      <c r="I346" s="808"/>
      <c r="J346" s="735"/>
      <c r="K346" s="808"/>
      <c r="L346" s="735"/>
      <c r="M346" s="808"/>
      <c r="N346" s="735"/>
      <c r="O346" s="808"/>
      <c r="P346" s="735"/>
      <c r="Q346" s="808"/>
      <c r="R346" s="735"/>
      <c r="S346" s="808"/>
      <c r="T346" s="735"/>
      <c r="U346" s="808"/>
      <c r="V346" s="735"/>
      <c r="W346" s="808"/>
      <c r="X346" s="389"/>
      <c r="Y346" s="301">
        <f>IF(OR(D346="s",F346="s",H346="s",J346="s",L346="s",N346="s",P346="s",R346="s",T346="s",V346="s"), 0, IF(OR(D346="a",F346="a",H346="a",J346="a",L346="a",N346="a",P346="a",R346="a",T346="a",V346="a"),Z346,0))</f>
        <v>0</v>
      </c>
      <c r="Z346" s="427">
        <f>IF(X346="na",0,20)</f>
        <v>20</v>
      </c>
      <c r="AA346" s="228">
        <f>IF(AND(COUNTIF(D346:W346,"s"),X348="na"),0,COUNTIF(D346:W346,"a")+COUNTIF(D346:W346,"s")+COUNTIF(X346,"na"))</f>
        <v>0</v>
      </c>
      <c r="AB346" s="501"/>
      <c r="AC346" s="281"/>
      <c r="AD346" s="259"/>
      <c r="AE346" s="281"/>
      <c r="AF346" s="281"/>
      <c r="AG346" s="281"/>
      <c r="AH346" s="281"/>
      <c r="AI346" s="281"/>
      <c r="AJ346" s="281"/>
      <c r="AK346" s="281"/>
      <c r="AL346" s="281"/>
      <c r="AM346" s="281"/>
      <c r="AN346" s="281"/>
      <c r="AO346" s="281"/>
      <c r="AP346" s="281"/>
      <c r="AQ346" s="281"/>
      <c r="AR346" s="281"/>
      <c r="AS346" s="281"/>
      <c r="AT346" s="281"/>
      <c r="AU346" s="281"/>
      <c r="AV346" s="281"/>
      <c r="AW346" s="281"/>
      <c r="AX346" s="281"/>
      <c r="AY346" s="281"/>
      <c r="AZ346" s="281"/>
      <c r="BA346" s="281"/>
      <c r="BB346" s="281"/>
      <c r="BC346" s="281"/>
      <c r="BD346" s="281"/>
      <c r="BE346" s="281"/>
      <c r="BF346" s="281"/>
      <c r="BG346" s="281"/>
      <c r="BH346" s="281"/>
      <c r="BI346" s="281"/>
      <c r="BJ346" s="281"/>
      <c r="BK346" s="281"/>
      <c r="BL346" s="281"/>
      <c r="BM346" s="281"/>
      <c r="BN346" s="281"/>
      <c r="BO346" s="281"/>
      <c r="BP346" s="281"/>
      <c r="BQ346" s="281"/>
      <c r="BR346" s="281"/>
      <c r="BS346" s="281"/>
      <c r="BT346" s="281"/>
      <c r="BU346" s="281"/>
      <c r="BV346" s="281"/>
      <c r="BW346" s="281"/>
      <c r="BX346" s="281"/>
      <c r="BY346" s="281"/>
      <c r="BZ346" s="281"/>
      <c r="CA346" s="281"/>
      <c r="CB346" s="281"/>
      <c r="CC346" s="281"/>
      <c r="CD346" s="281"/>
      <c r="CE346" s="280"/>
      <c r="CF346" s="280"/>
      <c r="CG346" s="280"/>
      <c r="CH346" s="280"/>
      <c r="CI346" s="280"/>
      <c r="CJ346" s="280"/>
      <c r="CK346" s="280"/>
      <c r="CL346" s="280"/>
      <c r="CM346" s="280"/>
      <c r="CN346" s="280"/>
      <c r="CO346" s="280"/>
      <c r="CP346" s="280"/>
      <c r="CQ346" s="280"/>
    </row>
    <row r="347" spans="1:95" s="15" customFormat="1" ht="30" customHeight="1" x14ac:dyDescent="0.2">
      <c r="A347" s="411"/>
      <c r="B347" s="387"/>
      <c r="C347" s="392" t="s">
        <v>1038</v>
      </c>
      <c r="D347" s="796"/>
      <c r="E347" s="797"/>
      <c r="F347" s="797"/>
      <c r="G347" s="797"/>
      <c r="H347" s="797"/>
      <c r="I347" s="797"/>
      <c r="J347" s="797"/>
      <c r="K347" s="797"/>
      <c r="L347" s="797"/>
      <c r="M347" s="797"/>
      <c r="N347" s="797"/>
      <c r="O347" s="797"/>
      <c r="P347" s="797"/>
      <c r="Q347" s="797"/>
      <c r="R347" s="797"/>
      <c r="S347" s="797"/>
      <c r="T347" s="797"/>
      <c r="U347" s="797"/>
      <c r="V347" s="797"/>
      <c r="W347" s="797"/>
      <c r="X347" s="797"/>
      <c r="Y347" s="797"/>
      <c r="Z347" s="798"/>
      <c r="AA347" s="229"/>
      <c r="AB347" s="57"/>
      <c r="AC347" s="706"/>
      <c r="AD347" s="259"/>
      <c r="AE347" s="706"/>
      <c r="AF347" s="706"/>
      <c r="AG347" s="706"/>
      <c r="AH347" s="706"/>
      <c r="AI347" s="706"/>
      <c r="AJ347" s="706"/>
      <c r="AK347" s="706"/>
      <c r="AL347" s="706"/>
      <c r="AM347" s="706"/>
      <c r="AN347" s="706"/>
      <c r="AO347" s="706"/>
      <c r="AP347" s="706"/>
      <c r="AQ347" s="706"/>
      <c r="AR347" s="706"/>
      <c r="AS347" s="245"/>
      <c r="AT347" s="245"/>
      <c r="AU347" s="245"/>
      <c r="AV347" s="245"/>
      <c r="AW347" s="245"/>
      <c r="AX347" s="245"/>
      <c r="AY347" s="245"/>
      <c r="AZ347" s="245"/>
      <c r="BA347" s="245"/>
      <c r="BB347" s="245"/>
      <c r="BC347" s="245"/>
      <c r="BD347" s="245"/>
      <c r="BE347" s="245"/>
      <c r="BF347" s="245"/>
      <c r="BG347" s="245"/>
      <c r="BH347" s="245"/>
      <c r="BI347" s="245"/>
      <c r="BJ347" s="245"/>
      <c r="BK347" s="245"/>
      <c r="BL347" s="245"/>
      <c r="BM347" s="245"/>
      <c r="BN347" s="245"/>
      <c r="BO347" s="245"/>
      <c r="BP347" s="245"/>
      <c r="BQ347" s="245"/>
      <c r="BR347" s="245"/>
      <c r="BS347" s="245"/>
      <c r="BT347" s="245"/>
      <c r="BU347" s="245"/>
      <c r="BV347" s="245"/>
      <c r="BW347" s="245"/>
      <c r="BX347" s="245"/>
      <c r="BY347" s="245"/>
      <c r="BZ347" s="245"/>
      <c r="CA347" s="245"/>
      <c r="CB347" s="245"/>
      <c r="CC347" s="245"/>
      <c r="CD347" s="245"/>
      <c r="CE347" s="54"/>
      <c r="CF347" s="54"/>
      <c r="CG347" s="54"/>
      <c r="CH347" s="54"/>
      <c r="CI347" s="54"/>
      <c r="CJ347" s="54"/>
      <c r="CK347" s="54"/>
      <c r="CL347" s="54"/>
      <c r="CM347" s="54"/>
      <c r="CN347" s="54"/>
      <c r="CO347" s="54"/>
      <c r="CP347" s="54"/>
      <c r="CQ347" s="54"/>
    </row>
    <row r="348" spans="1:95" s="282" customFormat="1" ht="45" customHeight="1" x14ac:dyDescent="0.2">
      <c r="A348" s="585"/>
      <c r="B348" s="292" t="s">
        <v>1039</v>
      </c>
      <c r="C348" s="184" t="s">
        <v>1068</v>
      </c>
      <c r="D348" s="732"/>
      <c r="E348" s="776"/>
      <c r="F348" s="732"/>
      <c r="G348" s="776"/>
      <c r="H348" s="732"/>
      <c r="I348" s="776"/>
      <c r="J348" s="732"/>
      <c r="K348" s="776"/>
      <c r="L348" s="732"/>
      <c r="M348" s="776"/>
      <c r="N348" s="732"/>
      <c r="O348" s="776"/>
      <c r="P348" s="732"/>
      <c r="Q348" s="776"/>
      <c r="R348" s="732"/>
      <c r="S348" s="776"/>
      <c r="T348" s="732"/>
      <c r="U348" s="776"/>
      <c r="V348" s="732"/>
      <c r="W348" s="776"/>
      <c r="X348" s="389"/>
      <c r="Y348" s="301">
        <f>IF(OR(D348="s",F348="s",H348="s",J348="s",L348="s",N348="s",P348="s",R348="s",T348="s",V348="s"), 0, IF(OR(D348="a",F348="a",H348="a",J348="a",L348="a",N348="a",P348="a",R348="a",T348="a",V348="a"),Z348,0))</f>
        <v>0</v>
      </c>
      <c r="Z348" s="427">
        <f>IF(X348="na",0,10)</f>
        <v>10</v>
      </c>
      <c r="AA348" s="228">
        <f>IF(AND(COUNTIF(D346:W346,"s"),X348="na"),0,COUNTIF(D348:W348,"a")+COUNTIF(D348:W348,"s")+COUNTIF(X348,"na"))</f>
        <v>0</v>
      </c>
      <c r="AB348" s="501"/>
      <c r="AC348" s="281"/>
      <c r="AD348" s="259"/>
      <c r="AE348" s="281"/>
      <c r="AF348" s="281"/>
      <c r="AG348" s="281"/>
      <c r="AH348" s="281"/>
      <c r="AI348" s="281"/>
      <c r="AJ348" s="281"/>
      <c r="AK348" s="281"/>
      <c r="AL348" s="281"/>
      <c r="AM348" s="281"/>
      <c r="AN348" s="281"/>
      <c r="AO348" s="281"/>
      <c r="AP348" s="281"/>
      <c r="AQ348" s="281"/>
      <c r="AR348" s="281"/>
      <c r="AS348" s="281"/>
      <c r="AT348" s="281"/>
      <c r="AU348" s="281"/>
      <c r="AV348" s="281"/>
      <c r="AW348" s="281"/>
      <c r="AX348" s="281"/>
      <c r="AY348" s="281"/>
      <c r="AZ348" s="281"/>
      <c r="BA348" s="281"/>
      <c r="BB348" s="281"/>
      <c r="BC348" s="281"/>
      <c r="BD348" s="281"/>
      <c r="BE348" s="281"/>
      <c r="BF348" s="281"/>
      <c r="BG348" s="281"/>
      <c r="BH348" s="281"/>
      <c r="BI348" s="281"/>
      <c r="BJ348" s="281"/>
      <c r="BK348" s="281"/>
      <c r="BL348" s="281"/>
      <c r="BM348" s="281"/>
      <c r="BN348" s="281"/>
      <c r="BO348" s="281"/>
      <c r="BP348" s="281"/>
      <c r="BQ348" s="281"/>
      <c r="BR348" s="281"/>
      <c r="BS348" s="281"/>
      <c r="BT348" s="281"/>
      <c r="BU348" s="281"/>
      <c r="BV348" s="281"/>
      <c r="BW348" s="281"/>
      <c r="BX348" s="281"/>
      <c r="BY348" s="281"/>
      <c r="BZ348" s="281"/>
      <c r="CA348" s="281"/>
      <c r="CB348" s="281"/>
      <c r="CC348" s="281"/>
      <c r="CD348" s="281"/>
      <c r="CE348" s="280"/>
      <c r="CF348" s="280"/>
      <c r="CG348" s="280"/>
      <c r="CH348" s="280"/>
      <c r="CI348" s="280"/>
      <c r="CJ348" s="280"/>
      <c r="CK348" s="280"/>
      <c r="CL348" s="280"/>
      <c r="CM348" s="280"/>
      <c r="CN348" s="280"/>
      <c r="CO348" s="280"/>
      <c r="CP348" s="280"/>
      <c r="CQ348" s="280"/>
    </row>
    <row r="349" spans="1:95" s="15" customFormat="1" ht="30" customHeight="1" x14ac:dyDescent="0.2">
      <c r="A349" s="411"/>
      <c r="B349" s="387"/>
      <c r="C349" s="392" t="s">
        <v>711</v>
      </c>
      <c r="D349" s="796"/>
      <c r="E349" s="797"/>
      <c r="F349" s="797"/>
      <c r="G349" s="797"/>
      <c r="H349" s="797"/>
      <c r="I349" s="797"/>
      <c r="J349" s="797"/>
      <c r="K349" s="797"/>
      <c r="L349" s="797"/>
      <c r="M349" s="797"/>
      <c r="N349" s="797"/>
      <c r="O349" s="797"/>
      <c r="P349" s="797"/>
      <c r="Q349" s="797"/>
      <c r="R349" s="797"/>
      <c r="S349" s="797"/>
      <c r="T349" s="797"/>
      <c r="U349" s="797"/>
      <c r="V349" s="797"/>
      <c r="W349" s="797"/>
      <c r="X349" s="797"/>
      <c r="Y349" s="797"/>
      <c r="Z349" s="798"/>
      <c r="AA349" s="229"/>
      <c r="AB349" s="57"/>
      <c r="AC349" s="706"/>
      <c r="AD349" s="259"/>
      <c r="AE349" s="706"/>
      <c r="AF349" s="706"/>
      <c r="AG349" s="706"/>
      <c r="AH349" s="706"/>
      <c r="AI349" s="706"/>
      <c r="AJ349" s="706"/>
      <c r="AK349" s="706"/>
      <c r="AL349" s="706"/>
      <c r="AM349" s="706"/>
      <c r="AN349" s="706"/>
      <c r="AO349" s="706"/>
      <c r="AP349" s="706"/>
      <c r="AQ349" s="706"/>
      <c r="AR349" s="706"/>
      <c r="AS349" s="245"/>
      <c r="AT349" s="245"/>
      <c r="AU349" s="245"/>
      <c r="AV349" s="245"/>
      <c r="AW349" s="245"/>
      <c r="AX349" s="245"/>
      <c r="AY349" s="245"/>
      <c r="AZ349" s="245"/>
      <c r="BA349" s="245"/>
      <c r="BB349" s="245"/>
      <c r="BC349" s="245"/>
      <c r="BD349" s="245"/>
      <c r="BE349" s="245"/>
      <c r="BF349" s="245"/>
      <c r="BG349" s="245"/>
      <c r="BH349" s="245"/>
      <c r="BI349" s="245"/>
      <c r="BJ349" s="245"/>
      <c r="BK349" s="245"/>
      <c r="BL349" s="245"/>
      <c r="BM349" s="245"/>
      <c r="BN349" s="245"/>
      <c r="BO349" s="245"/>
      <c r="BP349" s="245"/>
      <c r="BQ349" s="245"/>
      <c r="BR349" s="245"/>
      <c r="BS349" s="245"/>
      <c r="BT349" s="245"/>
      <c r="BU349" s="245"/>
      <c r="BV349" s="245"/>
      <c r="BW349" s="245"/>
      <c r="BX349" s="245"/>
      <c r="BY349" s="245"/>
      <c r="BZ349" s="245"/>
      <c r="CA349" s="245"/>
      <c r="CB349" s="245"/>
      <c r="CC349" s="245"/>
      <c r="CD349" s="245"/>
      <c r="CE349" s="54"/>
      <c r="CF349" s="54"/>
      <c r="CG349" s="54"/>
      <c r="CH349" s="54"/>
      <c r="CI349" s="54"/>
      <c r="CJ349" s="54"/>
      <c r="CK349" s="54"/>
      <c r="CL349" s="54"/>
      <c r="CM349" s="54"/>
      <c r="CN349" s="54"/>
      <c r="CO349" s="54"/>
      <c r="CP349" s="54"/>
      <c r="CQ349" s="54"/>
    </row>
    <row r="350" spans="1:95" s="282" customFormat="1" ht="45" customHeight="1" x14ac:dyDescent="0.2">
      <c r="A350" s="585"/>
      <c r="B350" s="290" t="s">
        <v>1040</v>
      </c>
      <c r="C350" s="184" t="s">
        <v>1041</v>
      </c>
      <c r="D350" s="732"/>
      <c r="E350" s="776"/>
      <c r="F350" s="732"/>
      <c r="G350" s="776"/>
      <c r="H350" s="732"/>
      <c r="I350" s="776"/>
      <c r="J350" s="732"/>
      <c r="K350" s="776"/>
      <c r="L350" s="732"/>
      <c r="M350" s="776"/>
      <c r="N350" s="732"/>
      <c r="O350" s="776"/>
      <c r="P350" s="732"/>
      <c r="Q350" s="776"/>
      <c r="R350" s="732"/>
      <c r="S350" s="776"/>
      <c r="T350" s="732"/>
      <c r="U350" s="776"/>
      <c r="V350" s="732"/>
      <c r="W350" s="776"/>
      <c r="X350" s="713" t="str">
        <f>IF(OR(AND(X348="na",COUNTIF(D346:W346,"a")),AND(X346="na",X348="na")),"na","")</f>
        <v/>
      </c>
      <c r="Y350" s="301">
        <f>IF(OR(D350="s",F350="s",H350="s",J350="s",L350="s",N350="s",P350="s",R350="s",T350="s",V350="s"), 0, IF(OR(D350="a",F350="a",H350="a",J350="a",L350="a",N350="a",P350="a",R350="a",T350="a",V350="a"),Z350,0))</f>
        <v>0</v>
      </c>
      <c r="Z350" s="427">
        <f>IF(X350="na",0,10)</f>
        <v>10</v>
      </c>
      <c r="AA350" s="228">
        <f>COUNTIF(D350:W350,"a")+COUNTIF(D350:W350,"s")+COUNTIF(X350,"na")</f>
        <v>0</v>
      </c>
      <c r="AB350" s="501"/>
      <c r="AC350" s="281"/>
      <c r="AD350" s="259"/>
      <c r="AE350" s="281"/>
      <c r="AF350" s="281"/>
      <c r="AG350" s="281"/>
      <c r="AH350" s="281"/>
      <c r="AI350" s="281"/>
      <c r="AJ350" s="281"/>
      <c r="AK350" s="281"/>
      <c r="AL350" s="281"/>
      <c r="AM350" s="281"/>
      <c r="AN350" s="281"/>
      <c r="AO350" s="281"/>
      <c r="AP350" s="281"/>
      <c r="AQ350" s="281"/>
      <c r="AR350" s="281"/>
      <c r="AS350" s="281"/>
      <c r="AT350" s="281"/>
      <c r="AU350" s="281"/>
      <c r="AV350" s="281"/>
      <c r="AW350" s="281"/>
      <c r="AX350" s="281"/>
      <c r="AY350" s="281"/>
      <c r="AZ350" s="281"/>
      <c r="BA350" s="281"/>
      <c r="BB350" s="281"/>
      <c r="BC350" s="281"/>
      <c r="BD350" s="281"/>
      <c r="BE350" s="281"/>
      <c r="BF350" s="281"/>
      <c r="BG350" s="281"/>
      <c r="BH350" s="281"/>
      <c r="BI350" s="281"/>
      <c r="BJ350" s="281"/>
      <c r="BK350" s="281"/>
      <c r="BL350" s="281"/>
      <c r="BM350" s="281"/>
      <c r="BN350" s="281"/>
      <c r="BO350" s="281"/>
      <c r="BP350" s="281"/>
      <c r="BQ350" s="281"/>
      <c r="BR350" s="281"/>
      <c r="BS350" s="281"/>
      <c r="BT350" s="281"/>
      <c r="BU350" s="281"/>
      <c r="BV350" s="281"/>
      <c r="BW350" s="281"/>
      <c r="BX350" s="281"/>
      <c r="BY350" s="281"/>
      <c r="BZ350" s="281"/>
      <c r="CA350" s="281"/>
      <c r="CB350" s="281"/>
      <c r="CC350" s="281"/>
      <c r="CD350" s="281"/>
      <c r="CE350" s="280"/>
      <c r="CF350" s="280"/>
      <c r="CG350" s="280"/>
      <c r="CH350" s="280"/>
      <c r="CI350" s="280"/>
      <c r="CJ350" s="280"/>
      <c r="CK350" s="280"/>
      <c r="CL350" s="280"/>
      <c r="CM350" s="280"/>
      <c r="CN350" s="280"/>
      <c r="CO350" s="280"/>
      <c r="CP350" s="280"/>
      <c r="CQ350" s="280"/>
    </row>
    <row r="351" spans="1:95" s="15" customFormat="1" ht="30" customHeight="1" x14ac:dyDescent="0.2">
      <c r="A351" s="411"/>
      <c r="B351" s="387"/>
      <c r="C351" s="392" t="s">
        <v>1042</v>
      </c>
      <c r="D351" s="806"/>
      <c r="E351" s="807"/>
      <c r="F351" s="807"/>
      <c r="G351" s="807"/>
      <c r="H351" s="807"/>
      <c r="I351" s="807"/>
      <c r="J351" s="807"/>
      <c r="K351" s="807"/>
      <c r="L351" s="807"/>
      <c r="M351" s="807"/>
      <c r="N351" s="807"/>
      <c r="O351" s="807"/>
      <c r="P351" s="807"/>
      <c r="Q351" s="807"/>
      <c r="R351" s="807"/>
      <c r="S351" s="807"/>
      <c r="T351" s="807"/>
      <c r="U351" s="807"/>
      <c r="V351" s="807"/>
      <c r="W351" s="807"/>
      <c r="X351" s="797"/>
      <c r="Y351" s="797"/>
      <c r="Z351" s="798"/>
      <c r="AA351" s="229"/>
      <c r="AB351" s="57"/>
      <c r="AC351" s="706"/>
      <c r="AD351" s="259"/>
      <c r="AE351" s="706"/>
      <c r="AF351" s="706"/>
      <c r="AG351" s="706"/>
      <c r="AH351" s="706"/>
      <c r="AI351" s="706"/>
      <c r="AJ351" s="706"/>
      <c r="AK351" s="706"/>
      <c r="AL351" s="706"/>
      <c r="AM351" s="706"/>
      <c r="AN351" s="706"/>
      <c r="AO351" s="706"/>
      <c r="AP351" s="706"/>
      <c r="AQ351" s="706"/>
      <c r="AR351" s="706"/>
      <c r="AS351" s="245"/>
      <c r="AT351" s="245"/>
      <c r="AU351" s="245"/>
      <c r="AV351" s="245"/>
      <c r="AW351" s="245"/>
      <c r="AX351" s="245"/>
      <c r="AY351" s="245"/>
      <c r="AZ351" s="245"/>
      <c r="BA351" s="245"/>
      <c r="BB351" s="245"/>
      <c r="BC351" s="245"/>
      <c r="BD351" s="245"/>
      <c r="BE351" s="245"/>
      <c r="BF351" s="245"/>
      <c r="BG351" s="245"/>
      <c r="BH351" s="245"/>
      <c r="BI351" s="245"/>
      <c r="BJ351" s="245"/>
      <c r="BK351" s="245"/>
      <c r="BL351" s="245"/>
      <c r="BM351" s="245"/>
      <c r="BN351" s="245"/>
      <c r="BO351" s="245"/>
      <c r="BP351" s="245"/>
      <c r="BQ351" s="245"/>
      <c r="BR351" s="245"/>
      <c r="BS351" s="245"/>
      <c r="BT351" s="245"/>
      <c r="BU351" s="245"/>
      <c r="BV351" s="245"/>
      <c r="BW351" s="245"/>
      <c r="BX351" s="245"/>
      <c r="BY351" s="245"/>
      <c r="BZ351" s="245"/>
      <c r="CA351" s="245"/>
      <c r="CB351" s="245"/>
      <c r="CC351" s="245"/>
      <c r="CD351" s="245"/>
      <c r="CE351" s="54"/>
      <c r="CF351" s="54"/>
      <c r="CG351" s="54"/>
      <c r="CH351" s="54"/>
      <c r="CI351" s="54"/>
      <c r="CJ351" s="54"/>
      <c r="CK351" s="54"/>
      <c r="CL351" s="54"/>
      <c r="CM351" s="54"/>
      <c r="CN351" s="54"/>
      <c r="CO351" s="54"/>
      <c r="CP351" s="54"/>
      <c r="CQ351" s="54"/>
    </row>
    <row r="352" spans="1:95" s="282" customFormat="1" ht="45" customHeight="1" x14ac:dyDescent="0.2">
      <c r="A352" s="585"/>
      <c r="B352" s="290" t="s">
        <v>1043</v>
      </c>
      <c r="C352" s="184" t="s">
        <v>1069</v>
      </c>
      <c r="D352" s="735"/>
      <c r="E352" s="808"/>
      <c r="F352" s="735"/>
      <c r="G352" s="808"/>
      <c r="H352" s="735"/>
      <c r="I352" s="808"/>
      <c r="J352" s="735"/>
      <c r="K352" s="808"/>
      <c r="L352" s="735"/>
      <c r="M352" s="808"/>
      <c r="N352" s="735"/>
      <c r="O352" s="808"/>
      <c r="P352" s="735"/>
      <c r="Q352" s="808"/>
      <c r="R352" s="735"/>
      <c r="S352" s="808"/>
      <c r="T352" s="735"/>
      <c r="U352" s="808"/>
      <c r="V352" s="735"/>
      <c r="W352" s="808"/>
      <c r="X352" s="636" t="str">
        <f>IF(AND(X346="na",X348="na"),"na","")</f>
        <v/>
      </c>
      <c r="Y352" s="301">
        <f>IF(OR(D352="s",F352="s",H352="s",J352="s",L352="s",N352="s",P352="s",R352="s",T352="s",V352="s"), 0, IF(OR(D352="a",F352="a",H352="a",J352="a",L352="a",N352="a",P352="a",R352="a",T352="a",V352="a"),Z352,0))</f>
        <v>0</v>
      </c>
      <c r="Z352" s="427">
        <f>IF(X352="na",0,5)</f>
        <v>5</v>
      </c>
      <c r="AA352" s="228">
        <f>COUNTIF(D352:W352,"a")+COUNTIF(D352:W352,"s")+COUNTIF(X352,"na")</f>
        <v>0</v>
      </c>
      <c r="AB352" s="501"/>
      <c r="AC352" s="281"/>
      <c r="AD352" s="259"/>
      <c r="AE352" s="281"/>
      <c r="AF352" s="281"/>
      <c r="AG352" s="281"/>
      <c r="AH352" s="281"/>
      <c r="AI352" s="281"/>
      <c r="AJ352" s="281"/>
      <c r="AK352" s="281"/>
      <c r="AL352" s="281"/>
      <c r="AM352" s="281"/>
      <c r="AN352" s="281"/>
      <c r="AO352" s="281"/>
      <c r="AP352" s="281"/>
      <c r="AQ352" s="281"/>
      <c r="AR352" s="281"/>
      <c r="AS352" s="281"/>
      <c r="AT352" s="281"/>
      <c r="AU352" s="281"/>
      <c r="AV352" s="281"/>
      <c r="AW352" s="281"/>
      <c r="AX352" s="281"/>
      <c r="AY352" s="281"/>
      <c r="AZ352" s="281"/>
      <c r="BA352" s="281"/>
      <c r="BB352" s="281"/>
      <c r="BC352" s="281"/>
      <c r="BD352" s="281"/>
      <c r="BE352" s="281"/>
      <c r="BF352" s="281"/>
      <c r="BG352" s="281"/>
      <c r="BH352" s="281"/>
      <c r="BI352" s="281"/>
      <c r="BJ352" s="281"/>
      <c r="BK352" s="281"/>
      <c r="BL352" s="281"/>
      <c r="BM352" s="281"/>
      <c r="BN352" s="281"/>
      <c r="BO352" s="281"/>
      <c r="BP352" s="281"/>
      <c r="BQ352" s="281"/>
      <c r="BR352" s="281"/>
      <c r="BS352" s="281"/>
      <c r="BT352" s="281"/>
      <c r="BU352" s="281"/>
      <c r="BV352" s="281"/>
      <c r="BW352" s="281"/>
      <c r="BX352" s="281"/>
      <c r="BY352" s="281"/>
      <c r="BZ352" s="281"/>
      <c r="CA352" s="281"/>
      <c r="CB352" s="281"/>
      <c r="CC352" s="281"/>
      <c r="CD352" s="281"/>
      <c r="CE352" s="280"/>
      <c r="CF352" s="280"/>
      <c r="CG352" s="280"/>
      <c r="CH352" s="280"/>
      <c r="CI352" s="280"/>
      <c r="CJ352" s="280"/>
      <c r="CK352" s="280"/>
      <c r="CL352" s="280"/>
      <c r="CM352" s="280"/>
      <c r="CN352" s="280"/>
      <c r="CO352" s="280"/>
      <c r="CP352" s="280"/>
      <c r="CQ352" s="280"/>
    </row>
    <row r="353" spans="1:95" s="282" customFormat="1" ht="45" customHeight="1" thickBot="1" x14ac:dyDescent="0.25">
      <c r="A353" s="585"/>
      <c r="B353" s="290" t="s">
        <v>1044</v>
      </c>
      <c r="C353" s="184" t="s">
        <v>1070</v>
      </c>
      <c r="D353" s="735"/>
      <c r="E353" s="808"/>
      <c r="F353" s="735"/>
      <c r="G353" s="808"/>
      <c r="H353" s="735"/>
      <c r="I353" s="808"/>
      <c r="J353" s="735"/>
      <c r="K353" s="808"/>
      <c r="L353" s="735"/>
      <c r="M353" s="808"/>
      <c r="N353" s="735"/>
      <c r="O353" s="808"/>
      <c r="P353" s="735"/>
      <c r="Q353" s="808"/>
      <c r="R353" s="735"/>
      <c r="S353" s="808"/>
      <c r="T353" s="735"/>
      <c r="U353" s="808"/>
      <c r="V353" s="735"/>
      <c r="W353" s="808"/>
      <c r="X353" s="713" t="str">
        <f>IF(OR(AND(X348="na",COUNTIF(D346:W346,"a")),AND(X346="na",X348="na")),"na","")</f>
        <v/>
      </c>
      <c r="Y353" s="301">
        <f>IF(OR(D353="s",F353="s",H353="s",J353="s",L353="s",N353="s",P353="s",R353="s",T353="s",V353="s"), 0, IF(OR(D353="a",F353="a",H353="a",J353="a",L353="a",N353="a",P353="a",R353="a",T353="a",V353="a"),Z353,0))</f>
        <v>0</v>
      </c>
      <c r="Z353" s="427">
        <f>IF(X353="na",0,10)</f>
        <v>10</v>
      </c>
      <c r="AA353" s="228">
        <f>COUNTIF(D353:W353,"a")+COUNTIF(D353:W353,"s")+COUNTIF(X353,"na")</f>
        <v>0</v>
      </c>
      <c r="AB353" s="501"/>
      <c r="AC353" s="281"/>
      <c r="AD353" s="259"/>
      <c r="AE353" s="281"/>
      <c r="AF353" s="281"/>
      <c r="AG353" s="281"/>
      <c r="AH353" s="281"/>
      <c r="AI353" s="281"/>
      <c r="AJ353" s="281"/>
      <c r="AK353" s="281"/>
      <c r="AL353" s="281"/>
      <c r="AM353" s="281"/>
      <c r="AN353" s="281"/>
      <c r="AO353" s="281"/>
      <c r="AP353" s="281"/>
      <c r="AQ353" s="281"/>
      <c r="AR353" s="281"/>
      <c r="AS353" s="281"/>
      <c r="AT353" s="281"/>
      <c r="AU353" s="281"/>
      <c r="AV353" s="281"/>
      <c r="AW353" s="281"/>
      <c r="AX353" s="281"/>
      <c r="AY353" s="281"/>
      <c r="AZ353" s="281"/>
      <c r="BA353" s="281"/>
      <c r="BB353" s="281"/>
      <c r="BC353" s="281"/>
      <c r="BD353" s="281"/>
      <c r="BE353" s="281"/>
      <c r="BF353" s="281"/>
      <c r="BG353" s="281"/>
      <c r="BH353" s="281"/>
      <c r="BI353" s="281"/>
      <c r="BJ353" s="281"/>
      <c r="BK353" s="281"/>
      <c r="BL353" s="281"/>
      <c r="BM353" s="281"/>
      <c r="BN353" s="281"/>
      <c r="BO353" s="281"/>
      <c r="BP353" s="281"/>
      <c r="BQ353" s="281"/>
      <c r="BR353" s="281"/>
      <c r="BS353" s="281"/>
      <c r="BT353" s="281"/>
      <c r="BU353" s="281"/>
      <c r="BV353" s="281"/>
      <c r="BW353" s="281"/>
      <c r="BX353" s="281"/>
      <c r="BY353" s="281"/>
      <c r="BZ353" s="281"/>
      <c r="CA353" s="281"/>
      <c r="CB353" s="281"/>
      <c r="CC353" s="281"/>
      <c r="CD353" s="281"/>
      <c r="CE353" s="280"/>
      <c r="CF353" s="280"/>
      <c r="CG353" s="280"/>
      <c r="CH353" s="280"/>
      <c r="CI353" s="280"/>
      <c r="CJ353" s="280"/>
      <c r="CK353" s="280"/>
      <c r="CL353" s="280"/>
      <c r="CM353" s="280"/>
      <c r="CN353" s="280"/>
      <c r="CO353" s="280"/>
      <c r="CP353" s="280"/>
      <c r="CQ353" s="280"/>
    </row>
    <row r="354" spans="1:95" s="15" customFormat="1" ht="21" customHeight="1" thickTop="1" thickBot="1" x14ac:dyDescent="0.25">
      <c r="A354" s="585"/>
      <c r="B354" s="387"/>
      <c r="C354" s="167"/>
      <c r="D354" s="768" t="s">
        <v>147</v>
      </c>
      <c r="E354" s="769"/>
      <c r="F354" s="769"/>
      <c r="G354" s="769"/>
      <c r="H354" s="769"/>
      <c r="I354" s="769"/>
      <c r="J354" s="769"/>
      <c r="K354" s="769"/>
      <c r="L354" s="769"/>
      <c r="M354" s="769"/>
      <c r="N354" s="769"/>
      <c r="O354" s="769"/>
      <c r="P354" s="769"/>
      <c r="Q354" s="769"/>
      <c r="R354" s="769"/>
      <c r="S354" s="769"/>
      <c r="T354" s="769"/>
      <c r="U354" s="769"/>
      <c r="V354" s="769"/>
      <c r="W354" s="769"/>
      <c r="X354" s="800"/>
      <c r="Y354" s="576">
        <f>SUM(Y346:Y353)</f>
        <v>0</v>
      </c>
      <c r="Z354" s="423">
        <f>SUM(Z346:Z353)</f>
        <v>55</v>
      </c>
      <c r="AA354" s="365"/>
      <c r="AB354" s="54"/>
      <c r="AC354" s="245"/>
      <c r="AD354" s="259"/>
      <c r="AE354" s="245"/>
      <c r="AF354" s="245"/>
      <c r="AG354" s="245"/>
      <c r="AH354" s="245"/>
      <c r="AI354" s="245"/>
      <c r="AJ354" s="245"/>
      <c r="AK354" s="245"/>
      <c r="AL354" s="245"/>
      <c r="AM354" s="245"/>
      <c r="AN354" s="245"/>
      <c r="AO354" s="245"/>
      <c r="AP354" s="245"/>
      <c r="AQ354" s="245"/>
      <c r="AR354" s="245"/>
      <c r="AS354" s="245"/>
      <c r="AT354" s="245"/>
      <c r="AU354" s="245"/>
      <c r="AV354" s="245"/>
      <c r="AW354" s="245"/>
      <c r="AX354" s="245"/>
      <c r="AY354" s="245"/>
      <c r="AZ354" s="245"/>
      <c r="BA354" s="245"/>
      <c r="BB354" s="245"/>
      <c r="BC354" s="245"/>
      <c r="BD354" s="245"/>
      <c r="BE354" s="245"/>
      <c r="BF354" s="245"/>
      <c r="BG354" s="245"/>
      <c r="BH354" s="245"/>
      <c r="BI354" s="245"/>
      <c r="BJ354" s="245"/>
      <c r="BK354" s="245"/>
      <c r="BL354" s="245"/>
      <c r="BM354" s="245"/>
      <c r="BN354" s="245"/>
      <c r="BO354" s="245"/>
      <c r="BP354" s="245"/>
      <c r="BQ354" s="245"/>
      <c r="BR354" s="245"/>
      <c r="BS354" s="245"/>
      <c r="BT354" s="245"/>
      <c r="BU354" s="245"/>
      <c r="BV354" s="245"/>
      <c r="BW354" s="245"/>
      <c r="BX354" s="245"/>
      <c r="BY354" s="245"/>
      <c r="BZ354" s="245"/>
      <c r="CA354" s="245"/>
      <c r="CB354" s="245"/>
      <c r="CC354" s="245"/>
      <c r="CD354" s="245"/>
      <c r="CE354" s="245"/>
      <c r="CF354" s="245"/>
      <c r="CG354" s="54"/>
      <c r="CH354" s="54"/>
      <c r="CI354" s="54"/>
      <c r="CJ354" s="54"/>
      <c r="CK354" s="54"/>
      <c r="CL354" s="54"/>
      <c r="CM354" s="54"/>
    </row>
    <row r="355" spans="1:95" s="15" customFormat="1" ht="21" customHeight="1" thickBot="1" x14ac:dyDescent="0.25">
      <c r="A355" s="585"/>
      <c r="B355" s="268"/>
      <c r="C355" s="186"/>
      <c r="D355" s="771"/>
      <c r="E355" s="772"/>
      <c r="F355" s="810">
        <v>0</v>
      </c>
      <c r="G355" s="811"/>
      <c r="H355" s="811"/>
      <c r="I355" s="811"/>
      <c r="J355" s="811"/>
      <c r="K355" s="811"/>
      <c r="L355" s="811"/>
      <c r="M355" s="811"/>
      <c r="N355" s="811"/>
      <c r="O355" s="811"/>
      <c r="P355" s="811"/>
      <c r="Q355" s="811"/>
      <c r="R355" s="811"/>
      <c r="S355" s="811"/>
      <c r="T355" s="811"/>
      <c r="U355" s="811"/>
      <c r="V355" s="811"/>
      <c r="W355" s="811"/>
      <c r="X355" s="811"/>
      <c r="Y355" s="811"/>
      <c r="Z355" s="812"/>
      <c r="AA355" s="365"/>
      <c r="AB355" s="54"/>
      <c r="AC355" s="245"/>
      <c r="AD355" s="259"/>
      <c r="AE355" s="245"/>
      <c r="AF355" s="245"/>
      <c r="AG355" s="245"/>
      <c r="AH355" s="245"/>
      <c r="AI355" s="245"/>
      <c r="AJ355" s="245"/>
      <c r="AK355" s="245"/>
      <c r="AL355" s="245"/>
      <c r="AM355" s="245"/>
      <c r="AN355" s="245"/>
      <c r="AO355" s="245"/>
      <c r="AP355" s="245"/>
      <c r="AQ355" s="245"/>
      <c r="AR355" s="245"/>
      <c r="AS355" s="245"/>
      <c r="AT355" s="245"/>
      <c r="AU355" s="245"/>
      <c r="AV355" s="245"/>
      <c r="AW355" s="245"/>
      <c r="AX355" s="245"/>
      <c r="AY355" s="245"/>
      <c r="AZ355" s="245"/>
      <c r="BA355" s="245"/>
      <c r="BB355" s="245"/>
      <c r="BC355" s="245"/>
      <c r="BD355" s="245"/>
      <c r="BE355" s="245"/>
      <c r="BF355" s="245"/>
      <c r="BG355" s="245"/>
      <c r="BH355" s="245"/>
      <c r="BI355" s="245"/>
      <c r="BJ355" s="245"/>
      <c r="BK355" s="245"/>
      <c r="BL355" s="245"/>
      <c r="BM355" s="245"/>
      <c r="BN355" s="245"/>
      <c r="BO355" s="245"/>
      <c r="BP355" s="245"/>
      <c r="BQ355" s="245"/>
      <c r="BR355" s="245"/>
      <c r="BS355" s="245"/>
      <c r="BT355" s="245"/>
      <c r="BU355" s="245"/>
      <c r="BV355" s="245"/>
      <c r="BW355" s="245"/>
      <c r="BX355" s="245"/>
      <c r="BY355" s="245"/>
      <c r="BZ355" s="245"/>
      <c r="CA355" s="245"/>
      <c r="CB355" s="245"/>
      <c r="CC355" s="245"/>
      <c r="CD355" s="245"/>
      <c r="CE355" s="245"/>
      <c r="CF355" s="245"/>
      <c r="CG355" s="54"/>
      <c r="CH355" s="54"/>
      <c r="CI355" s="54"/>
      <c r="CJ355" s="54"/>
      <c r="CK355" s="54"/>
      <c r="CL355" s="54"/>
      <c r="CM355" s="54"/>
    </row>
    <row r="356" spans="1:95" s="15" customFormat="1" ht="30" customHeight="1" thickBot="1" x14ac:dyDescent="0.25">
      <c r="A356" s="411"/>
      <c r="B356" s="297" t="s">
        <v>333</v>
      </c>
      <c r="C356" s="181" t="s">
        <v>126</v>
      </c>
      <c r="D356" s="269"/>
      <c r="E356" s="270"/>
      <c r="F356" s="269" t="s">
        <v>432</v>
      </c>
      <c r="G356" s="270"/>
      <c r="H356" s="269" t="s">
        <v>432</v>
      </c>
      <c r="I356" s="270"/>
      <c r="J356" s="269"/>
      <c r="K356" s="270"/>
      <c r="L356" s="269"/>
      <c r="M356" s="270"/>
      <c r="N356" s="269"/>
      <c r="O356" s="270"/>
      <c r="P356" s="269"/>
      <c r="Q356" s="270"/>
      <c r="R356" s="269"/>
      <c r="S356" s="270"/>
      <c r="T356" s="269"/>
      <c r="U356" s="270"/>
      <c r="V356" s="269"/>
      <c r="W356" s="270"/>
      <c r="X356" s="45"/>
      <c r="Y356" s="45"/>
      <c r="Z356" s="444"/>
      <c r="AA356" s="229"/>
      <c r="AB356" s="57"/>
      <c r="AC356" s="557"/>
      <c r="AD356" s="259"/>
      <c r="AE356" s="241"/>
      <c r="AF356" s="557"/>
      <c r="AG356" s="241"/>
      <c r="AH356" s="241"/>
      <c r="AI356" s="241"/>
      <c r="AJ356" s="241"/>
      <c r="AK356" s="241"/>
      <c r="AL356" s="241"/>
      <c r="AM356" s="241"/>
      <c r="AN356" s="241"/>
      <c r="AO356" s="241"/>
      <c r="AP356" s="241"/>
      <c r="AQ356" s="241"/>
      <c r="AR356" s="241"/>
      <c r="AS356" s="245"/>
      <c r="AT356" s="245"/>
      <c r="AU356" s="245"/>
      <c r="AV356" s="245"/>
      <c r="AW356" s="245"/>
      <c r="AX356" s="245"/>
      <c r="AY356" s="245"/>
      <c r="AZ356" s="245"/>
      <c r="BA356" s="245"/>
      <c r="BB356" s="245"/>
      <c r="BC356" s="245"/>
      <c r="BD356" s="245"/>
      <c r="BE356" s="245"/>
      <c r="BF356" s="245"/>
      <c r="BG356" s="245"/>
      <c r="BH356" s="245"/>
      <c r="BI356" s="245"/>
      <c r="BJ356" s="245"/>
      <c r="BK356" s="245"/>
      <c r="BL356" s="245"/>
      <c r="BM356" s="245"/>
      <c r="BN356" s="245"/>
      <c r="BO356" s="245"/>
      <c r="BP356" s="245"/>
      <c r="BQ356" s="245"/>
      <c r="BR356" s="245"/>
      <c r="BS356" s="245"/>
      <c r="BT356" s="245"/>
      <c r="BU356" s="245"/>
      <c r="BV356" s="245"/>
      <c r="BW356" s="245"/>
      <c r="BX356" s="245"/>
      <c r="BY356" s="245"/>
      <c r="BZ356" s="245"/>
      <c r="CA356" s="245"/>
      <c r="CB356" s="245"/>
      <c r="CC356" s="245"/>
      <c r="CD356" s="245"/>
      <c r="CE356" s="54"/>
      <c r="CF356" s="54"/>
      <c r="CG356" s="54"/>
      <c r="CH356" s="54"/>
      <c r="CI356" s="54"/>
      <c r="CJ356" s="54"/>
      <c r="CK356" s="54"/>
      <c r="CL356" s="54"/>
      <c r="CM356" s="54"/>
      <c r="CN356" s="54"/>
      <c r="CO356" s="54"/>
      <c r="CP356" s="54"/>
      <c r="CQ356" s="54"/>
    </row>
    <row r="357" spans="1:95" s="15" customFormat="1" ht="45" customHeight="1" thickBot="1" x14ac:dyDescent="0.25">
      <c r="A357" s="585"/>
      <c r="B357" s="255" t="s">
        <v>127</v>
      </c>
      <c r="C357" s="189" t="s">
        <v>650</v>
      </c>
      <c r="D357" s="777"/>
      <c r="E357" s="778"/>
      <c r="F357" s="777"/>
      <c r="G357" s="778"/>
      <c r="H357" s="777"/>
      <c r="I357" s="778"/>
      <c r="J357" s="777"/>
      <c r="K357" s="778"/>
      <c r="L357" s="777"/>
      <c r="M357" s="778"/>
      <c r="N357" s="777"/>
      <c r="O357" s="778"/>
      <c r="P357" s="777"/>
      <c r="Q357" s="778"/>
      <c r="R357" s="777"/>
      <c r="S357" s="778"/>
      <c r="T357" s="777"/>
      <c r="U357" s="778"/>
      <c r="V357" s="777"/>
      <c r="W357" s="778"/>
      <c r="X357" s="183"/>
      <c r="Y357" s="126">
        <f>IF(OR(D357="s",F357="s",H357="s",J357="s",L357="s",N357="s",P357="s",R357="s",T357="s",V357="s"), 0, IF(OR(D357="a",F357="a",H357="a",J357="a",L357="a",N357="a",P357="a",R357="a",T357="a",V357="a"),Z357,0))</f>
        <v>0</v>
      </c>
      <c r="Z357" s="424">
        <v>40</v>
      </c>
      <c r="AA357" s="228">
        <f>COUNTIF(D357:W357,"a")+COUNTIF(D357:W357,"s")</f>
        <v>0</v>
      </c>
      <c r="AB357" s="258"/>
      <c r="AC357" s="557"/>
      <c r="AD357" s="259"/>
      <c r="AE357" s="241"/>
      <c r="AF357" s="557"/>
      <c r="AG357" s="241"/>
      <c r="AH357" s="241"/>
      <c r="AI357" s="241"/>
      <c r="AJ357" s="241"/>
      <c r="AK357" s="241"/>
      <c r="AL357" s="241"/>
      <c r="AM357" s="241"/>
      <c r="AN357" s="241"/>
      <c r="AO357" s="241"/>
      <c r="AP357" s="241"/>
      <c r="AQ357" s="241"/>
      <c r="AR357" s="241"/>
      <c r="AS357" s="245"/>
      <c r="AT357" s="245"/>
      <c r="AU357" s="245"/>
      <c r="AV357" s="245"/>
      <c r="AW357" s="245"/>
      <c r="AX357" s="245"/>
      <c r="AY357" s="245"/>
      <c r="AZ357" s="245"/>
      <c r="BA357" s="245"/>
      <c r="BB357" s="245"/>
      <c r="BC357" s="245"/>
      <c r="BD357" s="245"/>
      <c r="BE357" s="245"/>
      <c r="BF357" s="245"/>
      <c r="BG357" s="245"/>
      <c r="BH357" s="245"/>
      <c r="BI357" s="245"/>
      <c r="BJ357" s="245"/>
      <c r="BK357" s="245"/>
      <c r="BL357" s="245"/>
      <c r="BM357" s="245"/>
      <c r="BN357" s="245"/>
      <c r="BO357" s="245"/>
      <c r="BP357" s="245"/>
      <c r="BQ357" s="245"/>
      <c r="BR357" s="245"/>
      <c r="BS357" s="245"/>
      <c r="BT357" s="245"/>
      <c r="BU357" s="245"/>
      <c r="BV357" s="245"/>
      <c r="BW357" s="245"/>
      <c r="BX357" s="245"/>
      <c r="BY357" s="245"/>
      <c r="BZ357" s="245"/>
      <c r="CA357" s="245"/>
      <c r="CB357" s="245"/>
      <c r="CC357" s="245"/>
      <c r="CD357" s="245"/>
      <c r="CE357" s="54"/>
      <c r="CF357" s="54"/>
      <c r="CG357" s="54"/>
      <c r="CH357" s="54"/>
      <c r="CI357" s="54"/>
      <c r="CJ357" s="54"/>
      <c r="CK357" s="54"/>
      <c r="CL357" s="54"/>
      <c r="CM357" s="54"/>
      <c r="CN357" s="54"/>
      <c r="CO357" s="54"/>
      <c r="CP357" s="54"/>
      <c r="CQ357" s="54"/>
    </row>
    <row r="358" spans="1:95" s="15" customFormat="1" ht="21" customHeight="1" thickTop="1" thickBot="1" x14ac:dyDescent="0.25">
      <c r="A358" s="585"/>
      <c r="B358" s="71"/>
      <c r="C358" s="160"/>
      <c r="D358" s="768" t="s">
        <v>147</v>
      </c>
      <c r="E358" s="769"/>
      <c r="F358" s="769"/>
      <c r="G358" s="769"/>
      <c r="H358" s="769"/>
      <c r="I358" s="769"/>
      <c r="J358" s="769"/>
      <c r="K358" s="769"/>
      <c r="L358" s="769"/>
      <c r="M358" s="769"/>
      <c r="N358" s="769"/>
      <c r="O358" s="769"/>
      <c r="P358" s="769"/>
      <c r="Q358" s="769"/>
      <c r="R358" s="769"/>
      <c r="S358" s="769"/>
      <c r="T358" s="769"/>
      <c r="U358" s="769"/>
      <c r="V358" s="769"/>
      <c r="W358" s="769"/>
      <c r="X358" s="800"/>
      <c r="Y358" s="55">
        <f>SUM(Y357:Y357)</f>
        <v>0</v>
      </c>
      <c r="Z358" s="423">
        <f>SUM(Z357:Z357)</f>
        <v>40</v>
      </c>
      <c r="AA358" s="229"/>
      <c r="AB358" s="57"/>
      <c r="AC358" s="557"/>
      <c r="AD358" s="259"/>
      <c r="AE358" s="241"/>
      <c r="AF358" s="557"/>
      <c r="AG358" s="241"/>
      <c r="AH358" s="241"/>
      <c r="AI358" s="241"/>
      <c r="AJ358" s="241"/>
      <c r="AK358" s="241"/>
      <c r="AL358" s="241"/>
      <c r="AM358" s="241"/>
      <c r="AN358" s="241"/>
      <c r="AO358" s="241"/>
      <c r="AP358" s="241"/>
      <c r="AQ358" s="241"/>
      <c r="AR358" s="241"/>
      <c r="AS358" s="245"/>
      <c r="AT358" s="245"/>
      <c r="AU358" s="245"/>
      <c r="AV358" s="245"/>
      <c r="AW358" s="245"/>
      <c r="AX358" s="245"/>
      <c r="AY358" s="245"/>
      <c r="AZ358" s="245"/>
      <c r="BA358" s="245"/>
      <c r="BB358" s="245"/>
      <c r="BC358" s="245"/>
      <c r="BD358" s="245"/>
      <c r="BE358" s="245"/>
      <c r="BF358" s="245"/>
      <c r="BG358" s="245"/>
      <c r="BH358" s="245"/>
      <c r="BI358" s="245"/>
      <c r="BJ358" s="245"/>
      <c r="BK358" s="245"/>
      <c r="BL358" s="245"/>
      <c r="BM358" s="245"/>
      <c r="BN358" s="245"/>
      <c r="BO358" s="245"/>
      <c r="BP358" s="245"/>
      <c r="BQ358" s="245"/>
      <c r="BR358" s="245"/>
      <c r="BS358" s="245"/>
      <c r="BT358" s="245"/>
      <c r="BU358" s="245"/>
      <c r="BV358" s="245"/>
      <c r="BW358" s="245"/>
      <c r="BX358" s="245"/>
      <c r="BY358" s="245"/>
      <c r="BZ358" s="245"/>
      <c r="CA358" s="245"/>
      <c r="CB358" s="245"/>
      <c r="CC358" s="245"/>
      <c r="CD358" s="245"/>
      <c r="CE358" s="54"/>
      <c r="CF358" s="54"/>
      <c r="CG358" s="54"/>
      <c r="CH358" s="54"/>
      <c r="CI358" s="54"/>
      <c r="CJ358" s="54"/>
      <c r="CK358" s="54"/>
      <c r="CL358" s="54"/>
      <c r="CM358" s="54"/>
      <c r="CN358" s="54"/>
      <c r="CO358" s="54"/>
      <c r="CP358" s="54"/>
      <c r="CQ358" s="54"/>
    </row>
    <row r="359" spans="1:95" s="15" customFormat="1" ht="21" customHeight="1" thickBot="1" x14ac:dyDescent="0.25">
      <c r="A359" s="585"/>
      <c r="B359" s="185"/>
      <c r="C359" s="186"/>
      <c r="D359" s="771"/>
      <c r="E359" s="799"/>
      <c r="F359" s="984">
        <v>0</v>
      </c>
      <c r="G359" s="793"/>
      <c r="H359" s="793"/>
      <c r="I359" s="793"/>
      <c r="J359" s="793"/>
      <c r="K359" s="793"/>
      <c r="L359" s="793"/>
      <c r="M359" s="793"/>
      <c r="N359" s="793"/>
      <c r="O359" s="793"/>
      <c r="P359" s="793"/>
      <c r="Q359" s="793"/>
      <c r="R359" s="793"/>
      <c r="S359" s="793"/>
      <c r="T359" s="793"/>
      <c r="U359" s="793"/>
      <c r="V359" s="793"/>
      <c r="W359" s="793"/>
      <c r="X359" s="793"/>
      <c r="Y359" s="793"/>
      <c r="Z359" s="794"/>
      <c r="AA359" s="229"/>
      <c r="AB359" s="57"/>
      <c r="AC359" s="557"/>
      <c r="AD359" s="259"/>
      <c r="AE359" s="241"/>
      <c r="AF359" s="557"/>
      <c r="AG359" s="241"/>
      <c r="AH359" s="241"/>
      <c r="AI359" s="241"/>
      <c r="AJ359" s="241"/>
      <c r="AK359" s="241"/>
      <c r="AL359" s="241"/>
      <c r="AM359" s="241"/>
      <c r="AN359" s="241"/>
      <c r="AO359" s="241"/>
      <c r="AP359" s="241"/>
      <c r="AQ359" s="241"/>
      <c r="AR359" s="241"/>
      <c r="AS359" s="245"/>
      <c r="AT359" s="245"/>
      <c r="AU359" s="245"/>
      <c r="AV359" s="245"/>
      <c r="AW359" s="245"/>
      <c r="AX359" s="245"/>
      <c r="AY359" s="245"/>
      <c r="AZ359" s="245"/>
      <c r="BA359" s="245"/>
      <c r="BB359" s="245"/>
      <c r="BC359" s="245"/>
      <c r="BD359" s="245"/>
      <c r="BE359" s="245"/>
      <c r="BF359" s="245"/>
      <c r="BG359" s="245"/>
      <c r="BH359" s="245"/>
      <c r="BI359" s="245"/>
      <c r="BJ359" s="245"/>
      <c r="BK359" s="245"/>
      <c r="BL359" s="245"/>
      <c r="BM359" s="245"/>
      <c r="BN359" s="245"/>
      <c r="BO359" s="245"/>
      <c r="BP359" s="245"/>
      <c r="BQ359" s="245"/>
      <c r="BR359" s="245"/>
      <c r="BS359" s="245"/>
      <c r="BT359" s="245"/>
      <c r="BU359" s="245"/>
      <c r="BV359" s="245"/>
      <c r="BW359" s="245"/>
      <c r="BX359" s="245"/>
      <c r="BY359" s="245"/>
      <c r="BZ359" s="245"/>
      <c r="CA359" s="245"/>
      <c r="CB359" s="245"/>
      <c r="CC359" s="245"/>
      <c r="CD359" s="245"/>
      <c r="CE359" s="54"/>
      <c r="CF359" s="54"/>
      <c r="CG359" s="54"/>
      <c r="CH359" s="54"/>
      <c r="CI359" s="54"/>
      <c r="CJ359" s="54"/>
      <c r="CK359" s="54"/>
      <c r="CL359" s="54"/>
      <c r="CM359" s="54"/>
      <c r="CN359" s="54"/>
      <c r="CO359" s="54"/>
      <c r="CP359" s="54"/>
      <c r="CQ359" s="54"/>
    </row>
    <row r="360" spans="1:95" s="15" customFormat="1" ht="30" customHeight="1" thickBot="1" x14ac:dyDescent="0.25">
      <c r="A360" s="585"/>
      <c r="B360" s="263" t="s">
        <v>39</v>
      </c>
      <c r="C360" s="215" t="s">
        <v>1</v>
      </c>
      <c r="D360" s="269"/>
      <c r="E360" s="270"/>
      <c r="F360" s="264" t="s">
        <v>432</v>
      </c>
      <c r="G360" s="265"/>
      <c r="H360" s="264" t="s">
        <v>432</v>
      </c>
      <c r="I360" s="265"/>
      <c r="J360" s="264"/>
      <c r="K360" s="265"/>
      <c r="L360" s="264"/>
      <c r="M360" s="265"/>
      <c r="N360" s="264"/>
      <c r="O360" s="265"/>
      <c r="P360" s="264"/>
      <c r="Q360" s="265"/>
      <c r="R360" s="264"/>
      <c r="S360" s="265"/>
      <c r="T360" s="264"/>
      <c r="U360" s="265"/>
      <c r="V360" s="264"/>
      <c r="W360" s="265"/>
      <c r="X360" s="35"/>
      <c r="Y360" s="35"/>
      <c r="Z360" s="419"/>
      <c r="AA360" s="229"/>
      <c r="AB360" s="57"/>
      <c r="AC360" s="557"/>
      <c r="AD360" s="259"/>
      <c r="AE360" s="241"/>
      <c r="AF360" s="557"/>
      <c r="AG360" s="241"/>
      <c r="AH360" s="241"/>
      <c r="AI360" s="241"/>
      <c r="AJ360" s="241"/>
      <c r="AK360" s="241"/>
      <c r="AL360" s="241"/>
      <c r="AM360" s="241"/>
      <c r="AN360" s="241"/>
      <c r="AO360" s="241"/>
      <c r="AP360" s="241"/>
      <c r="AQ360" s="241"/>
      <c r="AR360" s="241"/>
      <c r="AS360" s="245"/>
      <c r="AT360" s="245"/>
      <c r="AU360" s="245"/>
      <c r="AV360" s="245"/>
      <c r="AW360" s="245"/>
      <c r="AX360" s="245"/>
      <c r="AY360" s="245"/>
      <c r="AZ360" s="245"/>
      <c r="BA360" s="245"/>
      <c r="BB360" s="245"/>
      <c r="BC360" s="245"/>
      <c r="BD360" s="245"/>
      <c r="BE360" s="245"/>
      <c r="BF360" s="245"/>
      <c r="BG360" s="245"/>
      <c r="BH360" s="245"/>
      <c r="BI360" s="245"/>
      <c r="BJ360" s="245"/>
      <c r="BK360" s="245"/>
      <c r="BL360" s="245"/>
      <c r="BM360" s="245"/>
      <c r="BN360" s="245"/>
      <c r="BO360" s="245"/>
      <c r="BP360" s="245"/>
      <c r="BQ360" s="245"/>
      <c r="BR360" s="245"/>
      <c r="BS360" s="245"/>
      <c r="BT360" s="245"/>
      <c r="BU360" s="245"/>
      <c r="BV360" s="245"/>
      <c r="BW360" s="245"/>
      <c r="BX360" s="245"/>
      <c r="BY360" s="245"/>
      <c r="BZ360" s="245"/>
      <c r="CA360" s="245"/>
      <c r="CB360" s="245"/>
      <c r="CC360" s="245"/>
      <c r="CD360" s="245"/>
      <c r="CE360" s="54"/>
      <c r="CF360" s="54"/>
      <c r="CG360" s="54"/>
      <c r="CH360" s="54"/>
      <c r="CI360" s="54"/>
      <c r="CJ360" s="54"/>
      <c r="CK360" s="54"/>
      <c r="CL360" s="54"/>
      <c r="CM360" s="54"/>
      <c r="CN360" s="54"/>
      <c r="CO360" s="54"/>
      <c r="CP360" s="54"/>
      <c r="CQ360" s="54"/>
    </row>
    <row r="361" spans="1:95" s="15" customFormat="1" ht="88.5" customHeight="1" thickBot="1" x14ac:dyDescent="0.25">
      <c r="A361" s="585"/>
      <c r="B361" s="266" t="s">
        <v>40</v>
      </c>
      <c r="C361" s="189" t="s">
        <v>283</v>
      </c>
      <c r="D361" s="777"/>
      <c r="E361" s="778"/>
      <c r="F361" s="777"/>
      <c r="G361" s="778"/>
      <c r="H361" s="777"/>
      <c r="I361" s="778"/>
      <c r="J361" s="777"/>
      <c r="K361" s="778"/>
      <c r="L361" s="777"/>
      <c r="M361" s="778"/>
      <c r="N361" s="777"/>
      <c r="O361" s="778"/>
      <c r="P361" s="777"/>
      <c r="Q361" s="778"/>
      <c r="R361" s="777"/>
      <c r="S361" s="778"/>
      <c r="T361" s="777"/>
      <c r="U361" s="778"/>
      <c r="V361" s="777"/>
      <c r="W361" s="778"/>
      <c r="X361" s="183"/>
      <c r="Y361" s="126">
        <f>IF(OR(D361="s",F361="s",H361="s",J361="s",L361="s",N361="s",P361="s",R361="s",T361="s",V361="s"), 0, IF(OR(D361="a",F361="a",H361="a",J361="a",L361="a",N361="a",P361="a",R361="a",T361="a",V361="a"),Z361,0))</f>
        <v>0</v>
      </c>
      <c r="Z361" s="424">
        <v>50</v>
      </c>
      <c r="AA361" s="228">
        <f>COUNTIF(D361:W361,"a")+COUNTIF(D361:W361,"s")</f>
        <v>0</v>
      </c>
      <c r="AB361" s="258"/>
      <c r="AC361" s="557"/>
      <c r="AD361" s="259"/>
      <c r="AE361" s="241"/>
      <c r="AF361" s="557"/>
      <c r="AG361" s="241"/>
      <c r="AH361" s="241"/>
      <c r="AI361" s="241"/>
      <c r="AJ361" s="241"/>
      <c r="AK361" s="241"/>
      <c r="AL361" s="241"/>
      <c r="AM361" s="241"/>
      <c r="AN361" s="241"/>
      <c r="AO361" s="241"/>
      <c r="AP361" s="241"/>
      <c r="AQ361" s="241"/>
      <c r="AR361" s="241"/>
      <c r="AS361" s="245"/>
      <c r="AT361" s="245"/>
      <c r="AU361" s="245"/>
      <c r="AV361" s="245"/>
      <c r="AW361" s="245"/>
      <c r="AX361" s="245"/>
      <c r="AY361" s="245"/>
      <c r="AZ361" s="245"/>
      <c r="BA361" s="245"/>
      <c r="BB361" s="245"/>
      <c r="BC361" s="245"/>
      <c r="BD361" s="245"/>
      <c r="BE361" s="245"/>
      <c r="BF361" s="245"/>
      <c r="BG361" s="245"/>
      <c r="BH361" s="245"/>
      <c r="BI361" s="245"/>
      <c r="BJ361" s="245"/>
      <c r="BK361" s="245"/>
      <c r="BL361" s="245"/>
      <c r="BM361" s="245"/>
      <c r="BN361" s="245"/>
      <c r="BO361" s="245"/>
      <c r="BP361" s="245"/>
      <c r="BQ361" s="245"/>
      <c r="BR361" s="245"/>
      <c r="BS361" s="245"/>
      <c r="BT361" s="245"/>
      <c r="BU361" s="245"/>
      <c r="BV361" s="245"/>
      <c r="BW361" s="245"/>
      <c r="BX361" s="245"/>
      <c r="BY361" s="245"/>
      <c r="BZ361" s="245"/>
      <c r="CA361" s="245"/>
      <c r="CB361" s="245"/>
      <c r="CC361" s="245"/>
      <c r="CD361" s="245"/>
      <c r="CE361" s="54"/>
      <c r="CF361" s="54"/>
      <c r="CG361" s="54"/>
      <c r="CH361" s="54"/>
      <c r="CI361" s="54"/>
      <c r="CJ361" s="54"/>
      <c r="CK361" s="54"/>
      <c r="CL361" s="54"/>
      <c r="CM361" s="54"/>
      <c r="CN361" s="54"/>
      <c r="CO361" s="54"/>
      <c r="CP361" s="54"/>
      <c r="CQ361" s="54"/>
    </row>
    <row r="362" spans="1:95" s="15" customFormat="1" ht="21" customHeight="1" thickTop="1" thickBot="1" x14ac:dyDescent="0.25">
      <c r="A362" s="585"/>
      <c r="B362" s="71"/>
      <c r="C362" s="160"/>
      <c r="D362" s="768" t="s">
        <v>147</v>
      </c>
      <c r="E362" s="769"/>
      <c r="F362" s="769"/>
      <c r="G362" s="769"/>
      <c r="H362" s="769"/>
      <c r="I362" s="769"/>
      <c r="J362" s="769"/>
      <c r="K362" s="769"/>
      <c r="L362" s="769"/>
      <c r="M362" s="769"/>
      <c r="N362" s="769"/>
      <c r="O362" s="769"/>
      <c r="P362" s="769"/>
      <c r="Q362" s="769"/>
      <c r="R362" s="769"/>
      <c r="S362" s="769"/>
      <c r="T362" s="769"/>
      <c r="U362" s="769"/>
      <c r="V362" s="769"/>
      <c r="W362" s="769"/>
      <c r="X362" s="800"/>
      <c r="Y362" s="55">
        <f>SUM(Y361:Y361)</f>
        <v>0</v>
      </c>
      <c r="Z362" s="423">
        <f>SUM(Z361:Z361)</f>
        <v>50</v>
      </c>
      <c r="AA362" s="229"/>
      <c r="AB362" s="57"/>
      <c r="AC362" s="557"/>
      <c r="AD362" s="259"/>
      <c r="AE362" s="241"/>
      <c r="AF362" s="557"/>
      <c r="AG362" s="241"/>
      <c r="AH362" s="241"/>
      <c r="AI362" s="241"/>
      <c r="AJ362" s="241"/>
      <c r="AK362" s="241"/>
      <c r="AL362" s="241"/>
      <c r="AM362" s="241"/>
      <c r="AN362" s="241"/>
      <c r="AO362" s="241"/>
      <c r="AP362" s="241"/>
      <c r="AQ362" s="241"/>
      <c r="AR362" s="241"/>
      <c r="AS362" s="245"/>
      <c r="AT362" s="245"/>
      <c r="AU362" s="245"/>
      <c r="AV362" s="245"/>
      <c r="AW362" s="245"/>
      <c r="AX362" s="245"/>
      <c r="AY362" s="245"/>
      <c r="AZ362" s="245"/>
      <c r="BA362" s="245"/>
      <c r="BB362" s="245"/>
      <c r="BC362" s="245"/>
      <c r="BD362" s="245"/>
      <c r="BE362" s="245"/>
      <c r="BF362" s="245"/>
      <c r="BG362" s="245"/>
      <c r="BH362" s="245"/>
      <c r="BI362" s="245"/>
      <c r="BJ362" s="245"/>
      <c r="BK362" s="245"/>
      <c r="BL362" s="245"/>
      <c r="BM362" s="245"/>
      <c r="BN362" s="245"/>
      <c r="BO362" s="245"/>
      <c r="BP362" s="245"/>
      <c r="BQ362" s="245"/>
      <c r="BR362" s="245"/>
      <c r="BS362" s="245"/>
      <c r="BT362" s="245"/>
      <c r="BU362" s="245"/>
      <c r="BV362" s="245"/>
      <c r="BW362" s="245"/>
      <c r="BX362" s="245"/>
      <c r="BY362" s="245"/>
      <c r="BZ362" s="245"/>
      <c r="CA362" s="245"/>
      <c r="CB362" s="245"/>
      <c r="CC362" s="245"/>
      <c r="CD362" s="245"/>
      <c r="CE362" s="54"/>
      <c r="CF362" s="54"/>
      <c r="CG362" s="54"/>
      <c r="CH362" s="54"/>
      <c r="CI362" s="54"/>
      <c r="CJ362" s="54"/>
      <c r="CK362" s="54"/>
      <c r="CL362" s="54"/>
      <c r="CM362" s="54"/>
      <c r="CN362" s="54"/>
      <c r="CO362" s="54"/>
      <c r="CP362" s="54"/>
      <c r="CQ362" s="54"/>
    </row>
    <row r="363" spans="1:95" s="15" customFormat="1" ht="21" customHeight="1" thickBot="1" x14ac:dyDescent="0.25">
      <c r="A363" s="414"/>
      <c r="B363" s="185"/>
      <c r="C363" s="186"/>
      <c r="D363" s="771"/>
      <c r="E363" s="799"/>
      <c r="F363" s="809">
        <v>0</v>
      </c>
      <c r="G363" s="793"/>
      <c r="H363" s="793"/>
      <c r="I363" s="793"/>
      <c r="J363" s="793"/>
      <c r="K363" s="793"/>
      <c r="L363" s="793"/>
      <c r="M363" s="793"/>
      <c r="N363" s="793"/>
      <c r="O363" s="793"/>
      <c r="P363" s="793"/>
      <c r="Q363" s="793"/>
      <c r="R363" s="793"/>
      <c r="S363" s="793"/>
      <c r="T363" s="793"/>
      <c r="U363" s="793"/>
      <c r="V363" s="793"/>
      <c r="W363" s="793"/>
      <c r="X363" s="793"/>
      <c r="Y363" s="793"/>
      <c r="Z363" s="794"/>
      <c r="AA363" s="229"/>
      <c r="AB363" s="57"/>
      <c r="AC363" s="557"/>
      <c r="AD363" s="259"/>
      <c r="AE363" s="241"/>
      <c r="AF363" s="557"/>
      <c r="AG363" s="241"/>
      <c r="AH363" s="241"/>
      <c r="AI363" s="241"/>
      <c r="AJ363" s="241"/>
      <c r="AK363" s="241"/>
      <c r="AL363" s="241"/>
      <c r="AM363" s="241"/>
      <c r="AN363" s="241"/>
      <c r="AO363" s="241"/>
      <c r="AP363" s="241"/>
      <c r="AQ363" s="241"/>
      <c r="AR363" s="241"/>
      <c r="AS363" s="245"/>
      <c r="AT363" s="245"/>
      <c r="AU363" s="245"/>
      <c r="AV363" s="245"/>
      <c r="AW363" s="245"/>
      <c r="AX363" s="245"/>
      <c r="AY363" s="245"/>
      <c r="AZ363" s="245"/>
      <c r="BA363" s="245"/>
      <c r="BB363" s="245"/>
      <c r="BC363" s="245"/>
      <c r="BD363" s="245"/>
      <c r="BE363" s="245"/>
      <c r="BF363" s="245"/>
      <c r="BG363" s="245"/>
      <c r="BH363" s="245"/>
      <c r="BI363" s="245"/>
      <c r="BJ363" s="245"/>
      <c r="BK363" s="245"/>
      <c r="BL363" s="245"/>
      <c r="BM363" s="245"/>
      <c r="BN363" s="245"/>
      <c r="BO363" s="245"/>
      <c r="BP363" s="245"/>
      <c r="BQ363" s="245"/>
      <c r="BR363" s="245"/>
      <c r="BS363" s="245"/>
      <c r="BT363" s="245"/>
      <c r="BU363" s="245"/>
      <c r="BV363" s="245"/>
      <c r="BW363" s="245"/>
      <c r="BX363" s="245"/>
      <c r="BY363" s="245"/>
      <c r="BZ363" s="245"/>
      <c r="CA363" s="245"/>
      <c r="CB363" s="245"/>
      <c r="CC363" s="245"/>
      <c r="CD363" s="245"/>
      <c r="CE363" s="54"/>
      <c r="CF363" s="54"/>
      <c r="CG363" s="54"/>
      <c r="CH363" s="54"/>
      <c r="CI363" s="54"/>
      <c r="CJ363" s="54"/>
      <c r="CK363" s="54"/>
      <c r="CL363" s="54"/>
      <c r="CM363" s="54"/>
      <c r="CN363" s="54"/>
      <c r="CO363" s="54"/>
      <c r="CP363" s="54"/>
      <c r="CQ363" s="54"/>
    </row>
    <row r="364" spans="1:95" s="282" customFormat="1" ht="30" customHeight="1" thickBot="1" x14ac:dyDescent="0.25">
      <c r="A364" s="411"/>
      <c r="B364" s="335" t="s">
        <v>543</v>
      </c>
      <c r="C364" s="350" t="s">
        <v>544</v>
      </c>
      <c r="D364" s="294"/>
      <c r="E364" s="295"/>
      <c r="F364" s="376"/>
      <c r="G364" s="377"/>
      <c r="H364" s="85"/>
      <c r="I364" s="295"/>
      <c r="J364" s="535"/>
      <c r="K364" s="377"/>
      <c r="L364" s="294"/>
      <c r="M364" s="295"/>
      <c r="N364" s="376"/>
      <c r="O364" s="377"/>
      <c r="P364" s="85"/>
      <c r="Q364" s="295"/>
      <c r="R364" s="376"/>
      <c r="S364" s="377"/>
      <c r="T364" s="294"/>
      <c r="U364" s="295"/>
      <c r="V364" s="376"/>
      <c r="W364" s="377"/>
      <c r="X364" s="378"/>
      <c r="Y364" s="378"/>
      <c r="Z364" s="444"/>
      <c r="AA364" s="228"/>
      <c r="AB364" s="280"/>
      <c r="AC364" s="281"/>
      <c r="AD364" s="259"/>
      <c r="AE364" s="281"/>
      <c r="AF364" s="281"/>
      <c r="AG364" s="281"/>
      <c r="AH364" s="281"/>
      <c r="AI364" s="281"/>
      <c r="AJ364" s="281"/>
      <c r="AK364" s="281"/>
      <c r="AL364" s="281"/>
      <c r="AM364" s="281"/>
      <c r="AN364" s="281"/>
      <c r="AO364" s="281"/>
      <c r="AP364" s="281"/>
      <c r="AQ364" s="281"/>
      <c r="AR364" s="281"/>
      <c r="AS364" s="281"/>
      <c r="AT364" s="281"/>
      <c r="AU364" s="281"/>
      <c r="AV364" s="281"/>
      <c r="AW364" s="281"/>
      <c r="AX364" s="281"/>
      <c r="AY364" s="281"/>
      <c r="AZ364" s="281"/>
      <c r="BA364" s="281"/>
      <c r="BB364" s="281"/>
      <c r="BC364" s="281"/>
      <c r="BD364" s="281"/>
      <c r="BE364" s="281"/>
      <c r="BF364" s="281"/>
      <c r="BG364" s="281"/>
      <c r="BH364" s="281"/>
      <c r="BI364" s="281"/>
      <c r="BJ364" s="281"/>
      <c r="BK364" s="281"/>
      <c r="BL364" s="281"/>
      <c r="BM364" s="281"/>
      <c r="BN364" s="281"/>
      <c r="BO364" s="281"/>
      <c r="BP364" s="281"/>
      <c r="BQ364" s="281"/>
      <c r="BR364" s="281"/>
      <c r="BS364" s="281"/>
      <c r="BT364" s="281"/>
      <c r="BU364" s="281"/>
      <c r="BV364" s="281"/>
      <c r="BW364" s="281"/>
      <c r="BX364" s="281"/>
      <c r="BY364" s="281"/>
      <c r="BZ364" s="281"/>
      <c r="CA364" s="281"/>
      <c r="CB364" s="281"/>
      <c r="CC364" s="281"/>
      <c r="CD364" s="281"/>
      <c r="CE364" s="280"/>
      <c r="CF364" s="280"/>
      <c r="CG364" s="280"/>
      <c r="CH364" s="280"/>
      <c r="CI364" s="280"/>
      <c r="CJ364" s="280"/>
      <c r="CK364" s="280"/>
      <c r="CL364" s="280"/>
      <c r="CM364" s="280"/>
      <c r="CN364" s="280"/>
      <c r="CO364" s="280"/>
      <c r="CP364" s="280"/>
      <c r="CQ364" s="280"/>
    </row>
    <row r="365" spans="1:95" s="15" customFormat="1" ht="27.95" customHeight="1" x14ac:dyDescent="0.2">
      <c r="A365" s="585"/>
      <c r="B365" s="633"/>
      <c r="C365" s="634" t="s">
        <v>815</v>
      </c>
      <c r="D365" s="802"/>
      <c r="E365" s="803"/>
      <c r="F365" s="804"/>
      <c r="G365" s="804"/>
      <c r="H365" s="804"/>
      <c r="I365" s="804"/>
      <c r="J365" s="804"/>
      <c r="K365" s="804"/>
      <c r="L365" s="804"/>
      <c r="M365" s="804"/>
      <c r="N365" s="804"/>
      <c r="O365" s="804"/>
      <c r="P365" s="804"/>
      <c r="Q365" s="804"/>
      <c r="R365" s="804"/>
      <c r="S365" s="804"/>
      <c r="T365" s="804"/>
      <c r="U365" s="804"/>
      <c r="V365" s="804"/>
      <c r="W365" s="804"/>
      <c r="X365" s="804"/>
      <c r="Y365" s="804"/>
      <c r="Z365" s="805"/>
      <c r="AA365" s="365"/>
      <c r="AB365" s="54"/>
      <c r="AC365" s="245"/>
      <c r="AD365" s="259"/>
      <c r="AE365" s="245"/>
      <c r="AF365" s="245"/>
      <c r="AG365" s="245"/>
      <c r="AH365" s="245"/>
      <c r="AI365" s="245"/>
      <c r="AJ365" s="245"/>
      <c r="AK365" s="245"/>
      <c r="AL365" s="245"/>
      <c r="AM365" s="245"/>
      <c r="AN365" s="245"/>
      <c r="AO365" s="245"/>
      <c r="AP365" s="245"/>
      <c r="AQ365" s="245"/>
      <c r="AR365" s="245"/>
      <c r="AS365" s="245"/>
      <c r="AT365" s="245"/>
      <c r="AU365" s="245"/>
      <c r="AV365" s="245"/>
      <c r="AW365" s="245"/>
      <c r="AX365" s="245"/>
      <c r="AY365" s="245"/>
      <c r="AZ365" s="245"/>
      <c r="BA365" s="245"/>
      <c r="BB365" s="245"/>
      <c r="BC365" s="245"/>
      <c r="BD365" s="245"/>
      <c r="BE365" s="245"/>
      <c r="BF365" s="245"/>
      <c r="BG365" s="245"/>
      <c r="BH365" s="245"/>
      <c r="BI365" s="245"/>
      <c r="BJ365" s="245"/>
      <c r="BK365" s="245"/>
      <c r="BL365" s="245"/>
      <c r="BM365" s="245"/>
      <c r="BN365" s="245"/>
      <c r="BO365" s="245"/>
      <c r="BP365" s="245"/>
      <c r="BQ365" s="245"/>
      <c r="BR365" s="245"/>
      <c r="BS365" s="245"/>
      <c r="BT365" s="245"/>
      <c r="BU365" s="245"/>
      <c r="BV365" s="245"/>
      <c r="BW365" s="245"/>
      <c r="BX365" s="245"/>
      <c r="BY365" s="245"/>
      <c r="BZ365" s="245"/>
      <c r="CA365" s="245"/>
      <c r="CB365" s="245"/>
      <c r="CC365" s="245"/>
      <c r="CD365" s="245"/>
      <c r="CE365" s="245"/>
      <c r="CF365" s="245"/>
      <c r="CG365" s="54"/>
      <c r="CH365" s="54"/>
      <c r="CI365" s="54"/>
      <c r="CJ365" s="54"/>
      <c r="CK365" s="54"/>
      <c r="CL365" s="54"/>
      <c r="CM365" s="54"/>
    </row>
    <row r="366" spans="1:95" s="282" customFormat="1" ht="45" customHeight="1" x14ac:dyDescent="0.2">
      <c r="A366" s="585"/>
      <c r="B366" s="290" t="s">
        <v>545</v>
      </c>
      <c r="C366" s="136" t="s">
        <v>816</v>
      </c>
      <c r="D366" s="777"/>
      <c r="E366" s="778"/>
      <c r="F366" s="777"/>
      <c r="G366" s="778"/>
      <c r="H366" s="777"/>
      <c r="I366" s="778"/>
      <c r="J366" s="777"/>
      <c r="K366" s="778"/>
      <c r="L366" s="777"/>
      <c r="M366" s="778"/>
      <c r="N366" s="777"/>
      <c r="O366" s="778"/>
      <c r="P366" s="777"/>
      <c r="Q366" s="778"/>
      <c r="R366" s="777"/>
      <c r="S366" s="778"/>
      <c r="T366" s="777"/>
      <c r="U366" s="778"/>
      <c r="V366" s="777"/>
      <c r="W366" s="778"/>
      <c r="X366" s="389"/>
      <c r="Y366" s="127">
        <f>IF(OR(D366="s",F366="s",H366="s",J366="s",L366="s",N366="s",P366="s",R366="s",T366="s",V366="s"), 0, IF(OR(D366="a",F366="a",H366="a",J366="a",L366="a",N366="a",P366="a",R366="a",T366="a",V366="a"),Z366,0))</f>
        <v>0</v>
      </c>
      <c r="Z366" s="424">
        <f>IF(X366="na",0,10)</f>
        <v>10</v>
      </c>
      <c r="AA366" s="228">
        <f>COUNTIF(D366:W366,"a")+COUNTIF(D366:W366,"s")+COUNTIF(X366,"na")</f>
        <v>0</v>
      </c>
      <c r="AB366" s="277"/>
      <c r="AC366" s="281"/>
      <c r="AD366" s="259" t="s">
        <v>34</v>
      </c>
      <c r="AE366" s="281"/>
      <c r="AF366" s="281"/>
      <c r="AG366" s="281"/>
      <c r="AH366" s="281"/>
      <c r="AI366" s="281"/>
      <c r="AJ366" s="281"/>
      <c r="AK366" s="281"/>
      <c r="AL366" s="281"/>
      <c r="AM366" s="281"/>
      <c r="AN366" s="281"/>
      <c r="AO366" s="281"/>
      <c r="AP366" s="281"/>
      <c r="AQ366" s="281"/>
      <c r="AR366" s="281"/>
      <c r="AS366" s="281"/>
      <c r="AT366" s="281"/>
      <c r="AU366" s="281"/>
      <c r="AV366" s="281"/>
      <c r="AW366" s="281"/>
      <c r="AX366" s="281"/>
      <c r="AY366" s="281"/>
      <c r="AZ366" s="281"/>
      <c r="BA366" s="281"/>
      <c r="BB366" s="281"/>
      <c r="BC366" s="281"/>
      <c r="BD366" s="281"/>
      <c r="BE366" s="281"/>
      <c r="BF366" s="281"/>
      <c r="BG366" s="281"/>
      <c r="BH366" s="281"/>
      <c r="BI366" s="281"/>
      <c r="BJ366" s="281"/>
      <c r="BK366" s="281"/>
      <c r="BL366" s="281"/>
      <c r="BM366" s="281"/>
      <c r="BN366" s="281"/>
      <c r="BO366" s="281"/>
      <c r="BP366" s="281"/>
      <c r="BQ366" s="281"/>
      <c r="BR366" s="281"/>
      <c r="BS366" s="281"/>
      <c r="BT366" s="281"/>
      <c r="BU366" s="281"/>
      <c r="BV366" s="281"/>
      <c r="BW366" s="281"/>
      <c r="BX366" s="281"/>
      <c r="BY366" s="281"/>
      <c r="BZ366" s="281"/>
      <c r="CA366" s="281"/>
      <c r="CB366" s="281"/>
      <c r="CC366" s="281"/>
      <c r="CD366" s="281"/>
      <c r="CE366" s="280"/>
      <c r="CF366" s="280"/>
      <c r="CG366" s="280"/>
      <c r="CH366" s="280"/>
      <c r="CI366" s="280"/>
      <c r="CJ366" s="280"/>
      <c r="CK366" s="280"/>
      <c r="CL366" s="280"/>
      <c r="CM366" s="280"/>
      <c r="CN366" s="280"/>
      <c r="CO366" s="280"/>
      <c r="CP366" s="280"/>
      <c r="CQ366" s="280"/>
    </row>
    <row r="367" spans="1:95" s="282" customFormat="1" ht="88.5" customHeight="1" x14ac:dyDescent="0.2">
      <c r="A367" s="585"/>
      <c r="B367" s="292" t="s">
        <v>546</v>
      </c>
      <c r="C367" s="184" t="s">
        <v>817</v>
      </c>
      <c r="D367" s="732"/>
      <c r="E367" s="776"/>
      <c r="F367" s="732"/>
      <c r="G367" s="776"/>
      <c r="H367" s="732"/>
      <c r="I367" s="776"/>
      <c r="J367" s="732"/>
      <c r="K367" s="776"/>
      <c r="L367" s="732"/>
      <c r="M367" s="776"/>
      <c r="N367" s="732"/>
      <c r="O367" s="776"/>
      <c r="P367" s="732"/>
      <c r="Q367" s="776"/>
      <c r="R367" s="732"/>
      <c r="S367" s="776"/>
      <c r="T367" s="732"/>
      <c r="U367" s="776"/>
      <c r="V367" s="732"/>
      <c r="W367" s="776"/>
      <c r="X367" s="635" t="str">
        <f>IF(X366="na","na","")</f>
        <v/>
      </c>
      <c r="Y367" s="127">
        <f>IF(OR(D367="s",F367="s",H367="s",J367="s",L367="s",N367="s",P367="s",R367="s",T367="s",V367="s"), 0, IF(OR(D367="a",F367="a",H367="a",J367="a",L367="a",N367="a",P367="a",R367="a",T367="a",V367="a"),Z367,0))</f>
        <v>0</v>
      </c>
      <c r="Z367" s="424">
        <f t="shared" ref="Z367:Z368" si="54">IF(X367="na",0,10)</f>
        <v>10</v>
      </c>
      <c r="AA367" s="228">
        <f t="shared" ref="AA367:AA368" si="55">COUNTIF(D367:W367,"a")+COUNTIF(D367:W367,"s")+COUNTIF(X367,"na")</f>
        <v>0</v>
      </c>
      <c r="AB367" s="277"/>
      <c r="AC367" s="281"/>
      <c r="AD367" s="259" t="s">
        <v>34</v>
      </c>
      <c r="AE367" s="281"/>
      <c r="AF367" s="281"/>
      <c r="AG367" s="281"/>
      <c r="AH367" s="281"/>
      <c r="AI367" s="281"/>
      <c r="AJ367" s="281"/>
      <c r="AK367" s="281"/>
      <c r="AL367" s="281"/>
      <c r="AM367" s="281"/>
      <c r="AN367" s="281"/>
      <c r="AO367" s="281"/>
      <c r="AP367" s="281"/>
      <c r="AQ367" s="281"/>
      <c r="AR367" s="281"/>
      <c r="AS367" s="281"/>
      <c r="AT367" s="281"/>
      <c r="AU367" s="281"/>
      <c r="AV367" s="281"/>
      <c r="AW367" s="281"/>
      <c r="AX367" s="281"/>
      <c r="AY367" s="281"/>
      <c r="AZ367" s="281"/>
      <c r="BA367" s="281"/>
      <c r="BB367" s="281"/>
      <c r="BC367" s="281"/>
      <c r="BD367" s="281"/>
      <c r="BE367" s="281"/>
      <c r="BF367" s="281"/>
      <c r="BG367" s="281"/>
      <c r="BH367" s="281"/>
      <c r="BI367" s="281"/>
      <c r="BJ367" s="281"/>
      <c r="BK367" s="281"/>
      <c r="BL367" s="281"/>
      <c r="BM367" s="281"/>
      <c r="BN367" s="281"/>
      <c r="BO367" s="281"/>
      <c r="BP367" s="281"/>
      <c r="BQ367" s="281"/>
      <c r="BR367" s="281"/>
      <c r="BS367" s="281"/>
      <c r="BT367" s="281"/>
      <c r="BU367" s="281"/>
      <c r="BV367" s="281"/>
      <c r="BW367" s="281"/>
      <c r="BX367" s="281"/>
      <c r="BY367" s="281"/>
      <c r="BZ367" s="281"/>
      <c r="CA367" s="281"/>
      <c r="CB367" s="281"/>
      <c r="CC367" s="281"/>
      <c r="CD367" s="281"/>
      <c r="CE367" s="280"/>
      <c r="CF367" s="280"/>
      <c r="CG367" s="280"/>
      <c r="CH367" s="280"/>
      <c r="CI367" s="280"/>
      <c r="CJ367" s="280"/>
      <c r="CK367" s="280"/>
      <c r="CL367" s="280"/>
      <c r="CM367" s="280"/>
      <c r="CN367" s="280"/>
      <c r="CO367" s="280"/>
      <c r="CP367" s="280"/>
      <c r="CQ367" s="280"/>
    </row>
    <row r="368" spans="1:95" s="282" customFormat="1" ht="45" customHeight="1" x14ac:dyDescent="0.15">
      <c r="A368" s="585"/>
      <c r="B368" s="292" t="s">
        <v>547</v>
      </c>
      <c r="C368" s="184" t="s">
        <v>548</v>
      </c>
      <c r="D368" s="787"/>
      <c r="E368" s="788"/>
      <c r="F368" s="787"/>
      <c r="G368" s="788"/>
      <c r="H368" s="787"/>
      <c r="I368" s="788"/>
      <c r="J368" s="787"/>
      <c r="K368" s="788"/>
      <c r="L368" s="787"/>
      <c r="M368" s="788"/>
      <c r="N368" s="787"/>
      <c r="O368" s="788"/>
      <c r="P368" s="787"/>
      <c r="Q368" s="788"/>
      <c r="R368" s="787"/>
      <c r="S368" s="788"/>
      <c r="T368" s="787"/>
      <c r="U368" s="788"/>
      <c r="V368" s="787"/>
      <c r="W368" s="788"/>
      <c r="X368" s="635" t="str">
        <f>IF(X366="na","na","")</f>
        <v/>
      </c>
      <c r="Y368" s="127">
        <f>IF(OR(D368="s",F368="s",H368="s",J368="s",L368="s",N368="s",P368="s",R368="s",T368="s",V368="s"), 0, IF(OR(D368="a",F368="a",H368="a",J368="a",L368="a",N368="a",P368="a",R368="a",T368="a",V368="a"),Z368,0))</f>
        <v>0</v>
      </c>
      <c r="Z368" s="424">
        <f t="shared" si="54"/>
        <v>10</v>
      </c>
      <c r="AA368" s="228">
        <f t="shared" si="55"/>
        <v>0</v>
      </c>
      <c r="AB368" s="277"/>
      <c r="AC368" s="281"/>
      <c r="AD368" s="259"/>
      <c r="AE368" s="281"/>
      <c r="AF368" s="281"/>
      <c r="AG368" s="281"/>
      <c r="AH368" s="281"/>
      <c r="AI368" s="281"/>
      <c r="AJ368" s="281"/>
      <c r="AK368" s="281"/>
      <c r="AL368" s="281"/>
      <c r="AM368" s="281"/>
      <c r="AN368" s="281"/>
      <c r="AO368" s="281"/>
      <c r="AP368" s="281"/>
      <c r="AQ368" s="281"/>
      <c r="AR368" s="281"/>
      <c r="AS368" s="281"/>
      <c r="AT368" s="281"/>
      <c r="AU368" s="281"/>
      <c r="AV368" s="281"/>
      <c r="AW368" s="281"/>
      <c r="AX368" s="281"/>
      <c r="AY368" s="281"/>
      <c r="AZ368" s="281"/>
      <c r="BA368" s="281"/>
      <c r="BB368" s="281"/>
      <c r="BC368" s="281"/>
      <c r="BD368" s="281"/>
      <c r="BE368" s="281"/>
      <c r="BF368" s="281"/>
      <c r="BG368" s="281"/>
      <c r="BH368" s="281"/>
      <c r="BI368" s="281"/>
      <c r="BJ368" s="281"/>
      <c r="BK368" s="281"/>
      <c r="BL368" s="281"/>
      <c r="BM368" s="281"/>
      <c r="BN368" s="281"/>
      <c r="BO368" s="281"/>
      <c r="BP368" s="281"/>
      <c r="BQ368" s="281"/>
      <c r="BR368" s="281"/>
      <c r="BS368" s="281"/>
      <c r="BT368" s="281"/>
      <c r="BU368" s="281"/>
      <c r="BV368" s="281"/>
      <c r="BW368" s="281"/>
      <c r="BX368" s="281"/>
      <c r="BY368" s="281"/>
      <c r="BZ368" s="281"/>
      <c r="CA368" s="281"/>
      <c r="CB368" s="281"/>
      <c r="CC368" s="281"/>
      <c r="CD368" s="281"/>
      <c r="CE368" s="280"/>
      <c r="CF368" s="280"/>
      <c r="CG368" s="280"/>
      <c r="CH368" s="280"/>
      <c r="CI368" s="280"/>
      <c r="CJ368" s="280"/>
      <c r="CK368" s="280"/>
      <c r="CL368" s="280"/>
      <c r="CM368" s="280"/>
      <c r="CN368" s="280"/>
      <c r="CO368" s="280"/>
      <c r="CP368" s="280"/>
      <c r="CQ368" s="280"/>
    </row>
    <row r="369" spans="1:95" s="15" customFormat="1" ht="27.75" customHeight="1" x14ac:dyDescent="0.2">
      <c r="A369" s="585"/>
      <c r="B369" s="266"/>
      <c r="C369" s="372" t="s">
        <v>549</v>
      </c>
      <c r="D369" s="980"/>
      <c r="E369" s="981"/>
      <c r="F369" s="982"/>
      <c r="G369" s="982"/>
      <c r="H369" s="982"/>
      <c r="I369" s="982"/>
      <c r="J369" s="982"/>
      <c r="K369" s="982"/>
      <c r="L369" s="982"/>
      <c r="M369" s="982"/>
      <c r="N369" s="982"/>
      <c r="O369" s="982"/>
      <c r="P369" s="982"/>
      <c r="Q369" s="982"/>
      <c r="R369" s="982"/>
      <c r="S369" s="982"/>
      <c r="T369" s="982"/>
      <c r="U369" s="982"/>
      <c r="V369" s="982"/>
      <c r="W369" s="982"/>
      <c r="X369" s="982"/>
      <c r="Y369" s="982"/>
      <c r="Z369" s="983"/>
      <c r="AA369" s="365"/>
      <c r="AB369" s="54"/>
      <c r="AC369" s="245"/>
      <c r="AD369" s="259"/>
      <c r="AE369" s="245"/>
      <c r="AF369" s="245"/>
      <c r="AG369" s="245"/>
      <c r="AH369" s="245"/>
      <c r="AI369" s="245"/>
      <c r="AJ369" s="245"/>
      <c r="AK369" s="245"/>
      <c r="AL369" s="245"/>
      <c r="AM369" s="245"/>
      <c r="AN369" s="245"/>
      <c r="AO369" s="245"/>
      <c r="AP369" s="245"/>
      <c r="AQ369" s="245"/>
      <c r="AR369" s="245"/>
      <c r="AS369" s="245"/>
      <c r="AT369" s="245"/>
      <c r="AU369" s="245"/>
      <c r="AV369" s="245"/>
      <c r="AW369" s="245"/>
      <c r="AX369" s="245"/>
      <c r="AY369" s="245"/>
      <c r="AZ369" s="245"/>
      <c r="BA369" s="245"/>
      <c r="BB369" s="245"/>
      <c r="BC369" s="245"/>
      <c r="BD369" s="245"/>
      <c r="BE369" s="245"/>
      <c r="BF369" s="245"/>
      <c r="BG369" s="245"/>
      <c r="BH369" s="245"/>
      <c r="BI369" s="245"/>
      <c r="BJ369" s="245"/>
      <c r="BK369" s="245"/>
      <c r="BL369" s="245"/>
      <c r="BM369" s="245"/>
      <c r="BN369" s="245"/>
      <c r="BO369" s="245"/>
      <c r="BP369" s="245"/>
      <c r="BQ369" s="245"/>
      <c r="BR369" s="245"/>
      <c r="BS369" s="245"/>
      <c r="BT369" s="245"/>
      <c r="BU369" s="245"/>
      <c r="BV369" s="245"/>
      <c r="BW369" s="245"/>
      <c r="BX369" s="245"/>
      <c r="BY369" s="245"/>
      <c r="BZ369" s="245"/>
      <c r="CA369" s="245"/>
      <c r="CB369" s="245"/>
      <c r="CC369" s="245"/>
      <c r="CD369" s="245"/>
      <c r="CE369" s="245"/>
      <c r="CF369" s="245"/>
      <c r="CG369" s="54"/>
      <c r="CH369" s="54"/>
      <c r="CI369" s="54"/>
      <c r="CJ369" s="54"/>
      <c r="CK369" s="54"/>
      <c r="CL369" s="54"/>
      <c r="CM369" s="54"/>
    </row>
    <row r="370" spans="1:95" s="282" customFormat="1" ht="27.95" customHeight="1" thickBot="1" x14ac:dyDescent="0.25">
      <c r="A370" s="585"/>
      <c r="B370" s="292" t="s">
        <v>550</v>
      </c>
      <c r="C370" s="184" t="s">
        <v>551</v>
      </c>
      <c r="D370" s="732"/>
      <c r="E370" s="776"/>
      <c r="F370" s="732"/>
      <c r="G370" s="776"/>
      <c r="H370" s="732"/>
      <c r="I370" s="776"/>
      <c r="J370" s="732"/>
      <c r="K370" s="776"/>
      <c r="L370" s="732"/>
      <c r="M370" s="776"/>
      <c r="N370" s="732"/>
      <c r="O370" s="776"/>
      <c r="P370" s="732"/>
      <c r="Q370" s="776"/>
      <c r="R370" s="732"/>
      <c r="S370" s="776"/>
      <c r="T370" s="732"/>
      <c r="U370" s="776"/>
      <c r="V370" s="732"/>
      <c r="W370" s="776"/>
      <c r="X370" s="507"/>
      <c r="Y370" s="127">
        <f>IF(OR(D370="s",F370="s",H370="s",J370="s",L370="s",N370="s",P370="s",R370="s",T370="s",V370="s"), 0, IF(OR(D370="a",F370="a",H370="a",J370="a",L370="a",N370="a",P370="a",R370="a",T370="a",V370="a"),Z370,0))</f>
        <v>0</v>
      </c>
      <c r="Z370" s="422">
        <v>20</v>
      </c>
      <c r="AA370" s="228">
        <f>COUNTIF(D370:W370,"a")+COUNTIF(D370:W370,"s")</f>
        <v>0</v>
      </c>
      <c r="AB370" s="501"/>
      <c r="AC370" s="281"/>
      <c r="AD370" s="259" t="s">
        <v>34</v>
      </c>
      <c r="AE370" s="281"/>
      <c r="AF370" s="281"/>
      <c r="AG370" s="281"/>
      <c r="AH370" s="281"/>
      <c r="AI370" s="281"/>
      <c r="AJ370" s="281"/>
      <c r="AK370" s="281"/>
      <c r="AL370" s="281"/>
      <c r="AM370" s="281"/>
      <c r="AN370" s="281"/>
      <c r="AO370" s="281"/>
      <c r="AP370" s="281"/>
      <c r="AQ370" s="281"/>
      <c r="AR370" s="281"/>
      <c r="AS370" s="281"/>
      <c r="AT370" s="281"/>
      <c r="AU370" s="281"/>
      <c r="AV370" s="281"/>
      <c r="AW370" s="281"/>
      <c r="AX370" s="281"/>
      <c r="AY370" s="281"/>
      <c r="AZ370" s="281"/>
      <c r="BA370" s="281"/>
      <c r="BB370" s="281"/>
      <c r="BC370" s="281"/>
      <c r="BD370" s="281"/>
      <c r="BE370" s="281"/>
      <c r="BF370" s="281"/>
      <c r="BG370" s="281"/>
      <c r="BH370" s="281"/>
      <c r="BI370" s="281"/>
      <c r="BJ370" s="281"/>
      <c r="BK370" s="281"/>
      <c r="BL370" s="281"/>
      <c r="BM370" s="281"/>
      <c r="BN370" s="281"/>
      <c r="BO370" s="281"/>
      <c r="BP370" s="281"/>
      <c r="BQ370" s="281"/>
      <c r="BR370" s="281"/>
      <c r="BS370" s="281"/>
      <c r="BT370" s="281"/>
      <c r="BU370" s="281"/>
      <c r="BV370" s="281"/>
      <c r="BW370" s="281"/>
      <c r="BX370" s="281"/>
      <c r="BY370" s="281"/>
      <c r="BZ370" s="281"/>
      <c r="CA370" s="281"/>
      <c r="CB370" s="281"/>
      <c r="CC370" s="281"/>
      <c r="CD370" s="281"/>
      <c r="CE370" s="280"/>
      <c r="CF370" s="280"/>
      <c r="CG370" s="280"/>
      <c r="CH370" s="280"/>
      <c r="CI370" s="280"/>
      <c r="CJ370" s="280"/>
      <c r="CK370" s="280"/>
      <c r="CL370" s="280"/>
      <c r="CM370" s="280"/>
      <c r="CN370" s="280"/>
      <c r="CO370" s="280"/>
      <c r="CP370" s="280"/>
      <c r="CQ370" s="280"/>
    </row>
    <row r="371" spans="1:95" s="282" customFormat="1" ht="17.45" customHeight="1" thickTop="1" thickBot="1" x14ac:dyDescent="0.25">
      <c r="A371" s="585"/>
      <c r="B371" s="260"/>
      <c r="C371" s="166"/>
      <c r="D371" s="768" t="s">
        <v>147</v>
      </c>
      <c r="E371" s="769"/>
      <c r="F371" s="769"/>
      <c r="G371" s="769"/>
      <c r="H371" s="769"/>
      <c r="I371" s="769"/>
      <c r="J371" s="769"/>
      <c r="K371" s="769"/>
      <c r="L371" s="769"/>
      <c r="M371" s="769"/>
      <c r="N371" s="769"/>
      <c r="O371" s="769"/>
      <c r="P371" s="769"/>
      <c r="Q371" s="769"/>
      <c r="R371" s="769"/>
      <c r="S371" s="769"/>
      <c r="T371" s="769"/>
      <c r="U371" s="769"/>
      <c r="V371" s="769"/>
      <c r="W371" s="769"/>
      <c r="X371" s="770"/>
      <c r="Y371" s="588">
        <f>SUM(Y366:Y370)</f>
        <v>0</v>
      </c>
      <c r="Z371" s="423">
        <f>SUM(Z366:Z368)+SUM(Z370)</f>
        <v>50</v>
      </c>
      <c r="AA371" s="228"/>
      <c r="AB371" s="280"/>
      <c r="AC371" s="281"/>
      <c r="AD371" s="259"/>
      <c r="AE371" s="281"/>
      <c r="AF371" s="281"/>
      <c r="AG371" s="281"/>
      <c r="AH371" s="281"/>
      <c r="AI371" s="281"/>
      <c r="AJ371" s="281"/>
      <c r="AK371" s="281"/>
      <c r="AL371" s="281"/>
      <c r="AM371" s="281"/>
      <c r="AN371" s="281"/>
      <c r="AO371" s="281"/>
      <c r="AP371" s="281"/>
      <c r="AQ371" s="281"/>
      <c r="AR371" s="281"/>
      <c r="AS371" s="281"/>
      <c r="AT371" s="281"/>
      <c r="AU371" s="281"/>
      <c r="AV371" s="281"/>
      <c r="AW371" s="281"/>
      <c r="AX371" s="281"/>
      <c r="AY371" s="281"/>
      <c r="AZ371" s="281"/>
      <c r="BA371" s="281"/>
      <c r="BB371" s="281"/>
      <c r="BC371" s="281"/>
      <c r="BD371" s="281"/>
      <c r="BE371" s="281"/>
      <c r="BF371" s="281"/>
      <c r="BG371" s="281"/>
      <c r="BH371" s="281"/>
      <c r="BI371" s="281"/>
      <c r="BJ371" s="281"/>
      <c r="BK371" s="281"/>
      <c r="BL371" s="281"/>
      <c r="BM371" s="281"/>
      <c r="BN371" s="281"/>
      <c r="BO371" s="281"/>
      <c r="BP371" s="281"/>
      <c r="BQ371" s="281"/>
      <c r="BR371" s="281"/>
      <c r="BS371" s="281"/>
      <c r="BT371" s="281"/>
      <c r="BU371" s="281"/>
      <c r="BV371" s="281"/>
      <c r="BW371" s="281"/>
      <c r="BX371" s="281"/>
      <c r="BY371" s="281"/>
      <c r="BZ371" s="281"/>
      <c r="CA371" s="281"/>
      <c r="CB371" s="281"/>
      <c r="CC371" s="281"/>
      <c r="CD371" s="281"/>
      <c r="CE371" s="280"/>
      <c r="CF371" s="280"/>
      <c r="CG371" s="280"/>
      <c r="CH371" s="280"/>
      <c r="CI371" s="280"/>
      <c r="CJ371" s="280"/>
      <c r="CK371" s="280"/>
      <c r="CL371" s="280"/>
      <c r="CM371" s="280"/>
      <c r="CN371" s="280"/>
      <c r="CO371" s="280"/>
      <c r="CP371" s="280"/>
      <c r="CQ371" s="280"/>
    </row>
    <row r="372" spans="1:95" s="282" customFormat="1" ht="21.6" customHeight="1" thickBot="1" x14ac:dyDescent="0.25">
      <c r="A372" s="585"/>
      <c r="B372" s="260"/>
      <c r="C372" s="166"/>
      <c r="D372" s="968"/>
      <c r="E372" s="969"/>
      <c r="F372" s="974">
        <v>20</v>
      </c>
      <c r="G372" s="975"/>
      <c r="H372" s="975"/>
      <c r="I372" s="975"/>
      <c r="J372" s="975"/>
      <c r="K372" s="975"/>
      <c r="L372" s="975"/>
      <c r="M372" s="975"/>
      <c r="N372" s="975"/>
      <c r="O372" s="975"/>
      <c r="P372" s="975"/>
      <c r="Q372" s="975"/>
      <c r="R372" s="975"/>
      <c r="S372" s="975"/>
      <c r="T372" s="975"/>
      <c r="U372" s="975"/>
      <c r="V372" s="975"/>
      <c r="W372" s="975"/>
      <c r="X372" s="975"/>
      <c r="Y372" s="975"/>
      <c r="Z372" s="976"/>
      <c r="AA372" s="228"/>
      <c r="AB372" s="280"/>
      <c r="AC372" s="281"/>
      <c r="AD372" s="259"/>
      <c r="AE372" s="281"/>
      <c r="AF372" s="281"/>
      <c r="AG372" s="281"/>
      <c r="AH372" s="281"/>
      <c r="AI372" s="281"/>
      <c r="AJ372" s="281"/>
      <c r="AK372" s="281"/>
      <c r="AL372" s="281"/>
      <c r="AM372" s="281"/>
      <c r="AN372" s="281"/>
      <c r="AO372" s="281"/>
      <c r="AP372" s="281"/>
      <c r="AQ372" s="281"/>
      <c r="AR372" s="281"/>
      <c r="AS372" s="281"/>
      <c r="AT372" s="281"/>
      <c r="AU372" s="281"/>
      <c r="AV372" s="281"/>
      <c r="AW372" s="281"/>
      <c r="AX372" s="281"/>
      <c r="AY372" s="281"/>
      <c r="AZ372" s="281"/>
      <c r="BA372" s="281"/>
      <c r="BB372" s="281"/>
      <c r="BC372" s="281"/>
      <c r="BD372" s="281"/>
      <c r="BE372" s="281"/>
      <c r="BF372" s="281"/>
      <c r="BG372" s="281"/>
      <c r="BH372" s="281"/>
      <c r="BI372" s="281"/>
      <c r="BJ372" s="281"/>
      <c r="BK372" s="281"/>
      <c r="BL372" s="281"/>
      <c r="BM372" s="281"/>
      <c r="BN372" s="281"/>
      <c r="BO372" s="281"/>
      <c r="BP372" s="281"/>
      <c r="BQ372" s="281"/>
      <c r="BR372" s="281"/>
      <c r="BS372" s="281"/>
      <c r="BT372" s="281"/>
      <c r="BU372" s="281"/>
      <c r="BV372" s="281"/>
      <c r="BW372" s="281"/>
      <c r="BX372" s="281"/>
      <c r="BY372" s="281"/>
      <c r="BZ372" s="281"/>
      <c r="CA372" s="281"/>
      <c r="CB372" s="281"/>
      <c r="CC372" s="281"/>
      <c r="CD372" s="281"/>
      <c r="CE372" s="280"/>
      <c r="CF372" s="280"/>
      <c r="CG372" s="280"/>
      <c r="CH372" s="280"/>
      <c r="CI372" s="280"/>
      <c r="CJ372" s="280"/>
      <c r="CK372" s="280"/>
      <c r="CL372" s="280"/>
      <c r="CM372" s="280"/>
      <c r="CN372" s="280"/>
      <c r="CO372" s="280"/>
      <c r="CP372" s="280"/>
      <c r="CQ372" s="280"/>
    </row>
    <row r="373" spans="1:95" s="282" customFormat="1" ht="30" customHeight="1" thickBot="1" x14ac:dyDescent="0.25">
      <c r="A373" s="585"/>
      <c r="B373" s="283" t="s">
        <v>552</v>
      </c>
      <c r="C373" s="178" t="s">
        <v>553</v>
      </c>
      <c r="D373" s="284"/>
      <c r="E373" s="285"/>
      <c r="F373" s="286"/>
      <c r="G373" s="287"/>
      <c r="H373" s="48"/>
      <c r="I373" s="285"/>
      <c r="J373" s="288"/>
      <c r="K373" s="287"/>
      <c r="L373" s="284"/>
      <c r="M373" s="285"/>
      <c r="N373" s="286"/>
      <c r="O373" s="287"/>
      <c r="P373" s="48"/>
      <c r="Q373" s="285"/>
      <c r="R373" s="286"/>
      <c r="S373" s="287"/>
      <c r="T373" s="284"/>
      <c r="U373" s="285"/>
      <c r="V373" s="286"/>
      <c r="W373" s="287"/>
      <c r="X373" s="289"/>
      <c r="Y373" s="289"/>
      <c r="Z373" s="419"/>
      <c r="AA373" s="228"/>
      <c r="AB373" s="280"/>
      <c r="AC373" s="555"/>
      <c r="AD373" s="259"/>
      <c r="AE373" s="281"/>
      <c r="AF373" s="555"/>
      <c r="AG373" s="281"/>
      <c r="AH373" s="281"/>
      <c r="AI373" s="281"/>
      <c r="AJ373" s="281"/>
      <c r="AK373" s="281"/>
      <c r="AL373" s="281"/>
      <c r="AM373" s="281"/>
      <c r="AN373" s="281"/>
      <c r="AO373" s="281"/>
      <c r="AP373" s="281"/>
      <c r="AQ373" s="281"/>
      <c r="AR373" s="281"/>
      <c r="AS373" s="281"/>
      <c r="AT373" s="281"/>
      <c r="AU373" s="281"/>
      <c r="AV373" s="281"/>
      <c r="AW373" s="281"/>
      <c r="AX373" s="281"/>
      <c r="AY373" s="281"/>
      <c r="AZ373" s="281"/>
      <c r="BA373" s="281"/>
      <c r="BB373" s="281"/>
      <c r="BC373" s="281"/>
      <c r="BD373" s="281"/>
      <c r="BE373" s="281"/>
      <c r="BF373" s="281"/>
      <c r="BG373" s="281"/>
      <c r="BH373" s="281"/>
      <c r="BI373" s="281"/>
      <c r="BJ373" s="281"/>
      <c r="BK373" s="281"/>
      <c r="BL373" s="281"/>
      <c r="BM373" s="281"/>
      <c r="BN373" s="281"/>
      <c r="BO373" s="281"/>
      <c r="BP373" s="281"/>
      <c r="BQ373" s="281"/>
      <c r="BR373" s="281"/>
      <c r="BS373" s="281"/>
      <c r="BT373" s="281"/>
      <c r="BU373" s="281"/>
      <c r="BV373" s="281"/>
      <c r="BW373" s="281"/>
      <c r="BX373" s="281"/>
      <c r="BY373" s="281"/>
      <c r="BZ373" s="281"/>
      <c r="CA373" s="281"/>
      <c r="CB373" s="281"/>
      <c r="CC373" s="281"/>
      <c r="CD373" s="281"/>
      <c r="CE373" s="280"/>
      <c r="CF373" s="280"/>
      <c r="CG373" s="280"/>
      <c r="CH373" s="280"/>
      <c r="CI373" s="280"/>
      <c r="CJ373" s="280"/>
      <c r="CK373" s="280"/>
      <c r="CL373" s="280"/>
      <c r="CM373" s="280"/>
      <c r="CN373" s="280"/>
      <c r="CO373" s="280"/>
      <c r="CP373" s="280"/>
      <c r="CQ373" s="280"/>
    </row>
    <row r="374" spans="1:95" s="282" customFormat="1" ht="27.95" customHeight="1" x14ac:dyDescent="0.2">
      <c r="A374" s="585"/>
      <c r="B374" s="292" t="s">
        <v>554</v>
      </c>
      <c r="C374" s="184" t="s">
        <v>555</v>
      </c>
      <c r="D374" s="732"/>
      <c r="E374" s="776"/>
      <c r="F374" s="732"/>
      <c r="G374" s="776"/>
      <c r="H374" s="732"/>
      <c r="I374" s="776"/>
      <c r="J374" s="732"/>
      <c r="K374" s="776"/>
      <c r="L374" s="732"/>
      <c r="M374" s="776"/>
      <c r="N374" s="732"/>
      <c r="O374" s="776"/>
      <c r="P374" s="732"/>
      <c r="Q374" s="776"/>
      <c r="R374" s="732"/>
      <c r="S374" s="776"/>
      <c r="T374" s="732"/>
      <c r="U374" s="776"/>
      <c r="V374" s="732"/>
      <c r="W374" s="776"/>
      <c r="X374" s="507"/>
      <c r="Y374" s="127">
        <f>IF(OR(D374="s",F374="s",H374="s",J374="s",L374="s",N374="s",P374="s",R374="s",T374="s",V374="s"), 0, IF(OR(D374="a",F374="a",H374="a",J374="a",L374="a",N374="a",P374="a",R374="a",T374="a",V374="a"),Z374,0))</f>
        <v>0</v>
      </c>
      <c r="Z374" s="422">
        <v>15</v>
      </c>
      <c r="AA374" s="228">
        <f>COUNTIF(D374:W374,"a")+COUNTIF(D374:W374,"s")</f>
        <v>0</v>
      </c>
      <c r="AB374" s="501"/>
      <c r="AC374" s="555"/>
      <c r="AD374" s="259"/>
      <c r="AE374" s="281"/>
      <c r="AF374" s="555"/>
      <c r="AG374" s="281"/>
      <c r="AH374" s="281"/>
      <c r="AI374" s="281"/>
      <c r="AJ374" s="281"/>
      <c r="AK374" s="281"/>
      <c r="AL374" s="281"/>
      <c r="AM374" s="281"/>
      <c r="AN374" s="281"/>
      <c r="AO374" s="281"/>
      <c r="AP374" s="281"/>
      <c r="AQ374" s="281"/>
      <c r="AR374" s="281"/>
      <c r="AS374" s="281"/>
      <c r="AT374" s="281"/>
      <c r="AU374" s="281"/>
      <c r="AV374" s="281"/>
      <c r="AW374" s="281"/>
      <c r="AX374" s="281"/>
      <c r="AY374" s="281"/>
      <c r="AZ374" s="281"/>
      <c r="BA374" s="281"/>
      <c r="BB374" s="281"/>
      <c r="BC374" s="281"/>
      <c r="BD374" s="281"/>
      <c r="BE374" s="281"/>
      <c r="BF374" s="281"/>
      <c r="BG374" s="281"/>
      <c r="BH374" s="281"/>
      <c r="BI374" s="281"/>
      <c r="BJ374" s="281"/>
      <c r="BK374" s="281"/>
      <c r="BL374" s="281"/>
      <c r="BM374" s="281"/>
      <c r="BN374" s="281"/>
      <c r="BO374" s="281"/>
      <c r="BP374" s="281"/>
      <c r="BQ374" s="281"/>
      <c r="BR374" s="281"/>
      <c r="BS374" s="281"/>
      <c r="BT374" s="281"/>
      <c r="BU374" s="281"/>
      <c r="BV374" s="281"/>
      <c r="BW374" s="281"/>
      <c r="BX374" s="281"/>
      <c r="BY374" s="281"/>
      <c r="BZ374" s="281"/>
      <c r="CA374" s="281"/>
      <c r="CB374" s="281"/>
      <c r="CC374" s="281"/>
      <c r="CD374" s="281"/>
      <c r="CE374" s="280"/>
      <c r="CF374" s="280"/>
      <c r="CG374" s="280"/>
      <c r="CH374" s="280"/>
      <c r="CI374" s="280"/>
      <c r="CJ374" s="280"/>
      <c r="CK374" s="280"/>
      <c r="CL374" s="280"/>
      <c r="CM374" s="280"/>
      <c r="CN374" s="280"/>
      <c r="CO374" s="280"/>
      <c r="CP374" s="280"/>
      <c r="CQ374" s="280"/>
    </row>
    <row r="375" spans="1:95" s="282" customFormat="1" ht="27.95" customHeight="1" thickBot="1" x14ac:dyDescent="0.25">
      <c r="A375" s="585"/>
      <c r="B375" s="292" t="s">
        <v>556</v>
      </c>
      <c r="C375" s="184" t="s">
        <v>557</v>
      </c>
      <c r="D375" s="732"/>
      <c r="E375" s="776"/>
      <c r="F375" s="732"/>
      <c r="G375" s="776"/>
      <c r="H375" s="732"/>
      <c r="I375" s="776"/>
      <c r="J375" s="732"/>
      <c r="K375" s="776"/>
      <c r="L375" s="732"/>
      <c r="M375" s="776"/>
      <c r="N375" s="732"/>
      <c r="O375" s="776"/>
      <c r="P375" s="732"/>
      <c r="Q375" s="776"/>
      <c r="R375" s="732"/>
      <c r="S375" s="776"/>
      <c r="T375" s="732"/>
      <c r="U375" s="776"/>
      <c r="V375" s="732"/>
      <c r="W375" s="776"/>
      <c r="X375" s="507"/>
      <c r="Y375" s="127">
        <f>IF(OR(D375="s",F375="s",H375="s",J375="s",L375="s",N375="s",P375="s",R375="s",T375="s",V375="s"), 0, IF(OR(D375="a",F375="a",H375="a",J375="a",L375="a",N375="a",P375="a",R375="a",T375="a",V375="a"),Z375,0))</f>
        <v>0</v>
      </c>
      <c r="Z375" s="422">
        <v>10</v>
      </c>
      <c r="AA375" s="228">
        <f>COUNTIF(D375:W375,"a")+COUNTIF(D375:W375,"s")</f>
        <v>0</v>
      </c>
      <c r="AB375" s="501"/>
      <c r="AC375" s="555"/>
      <c r="AD375" s="259"/>
      <c r="AE375" s="281"/>
      <c r="AF375" s="555"/>
      <c r="AG375" s="281"/>
      <c r="AH375" s="281"/>
      <c r="AI375" s="281"/>
      <c r="AJ375" s="281"/>
      <c r="AK375" s="281"/>
      <c r="AL375" s="281"/>
      <c r="AM375" s="281"/>
      <c r="AN375" s="281"/>
      <c r="AO375" s="281"/>
      <c r="AP375" s="281"/>
      <c r="AQ375" s="281"/>
      <c r="AR375" s="281"/>
      <c r="AS375" s="281"/>
      <c r="AT375" s="281"/>
      <c r="AU375" s="281"/>
      <c r="AV375" s="281"/>
      <c r="AW375" s="281"/>
      <c r="AX375" s="281"/>
      <c r="AY375" s="281"/>
      <c r="AZ375" s="281"/>
      <c r="BA375" s="281"/>
      <c r="BB375" s="281"/>
      <c r="BC375" s="281"/>
      <c r="BD375" s="281"/>
      <c r="BE375" s="281"/>
      <c r="BF375" s="281"/>
      <c r="BG375" s="281"/>
      <c r="BH375" s="281"/>
      <c r="BI375" s="281"/>
      <c r="BJ375" s="281"/>
      <c r="BK375" s="281"/>
      <c r="BL375" s="281"/>
      <c r="BM375" s="281"/>
      <c r="BN375" s="281"/>
      <c r="BO375" s="281"/>
      <c r="BP375" s="281"/>
      <c r="BQ375" s="281"/>
      <c r="BR375" s="281"/>
      <c r="BS375" s="281"/>
      <c r="BT375" s="281"/>
      <c r="BU375" s="281"/>
      <c r="BV375" s="281"/>
      <c r="BW375" s="281"/>
      <c r="BX375" s="281"/>
      <c r="BY375" s="281"/>
      <c r="BZ375" s="281"/>
      <c r="CA375" s="281"/>
      <c r="CB375" s="281"/>
      <c r="CC375" s="281"/>
      <c r="CD375" s="281"/>
      <c r="CE375" s="280"/>
      <c r="CF375" s="280"/>
      <c r="CG375" s="280"/>
      <c r="CH375" s="280"/>
      <c r="CI375" s="280"/>
      <c r="CJ375" s="280"/>
      <c r="CK375" s="280"/>
      <c r="CL375" s="280"/>
      <c r="CM375" s="280"/>
      <c r="CN375" s="280"/>
      <c r="CO375" s="280"/>
      <c r="CP375" s="280"/>
      <c r="CQ375" s="280"/>
    </row>
    <row r="376" spans="1:95" s="282" customFormat="1" ht="17.45" customHeight="1" thickTop="1" thickBot="1" x14ac:dyDescent="0.25">
      <c r="A376" s="585"/>
      <c r="B376" s="260"/>
      <c r="C376" s="166"/>
      <c r="D376" s="768" t="s">
        <v>147</v>
      </c>
      <c r="E376" s="769"/>
      <c r="F376" s="769"/>
      <c r="G376" s="769"/>
      <c r="H376" s="769"/>
      <c r="I376" s="769"/>
      <c r="J376" s="769"/>
      <c r="K376" s="769"/>
      <c r="L376" s="769"/>
      <c r="M376" s="769"/>
      <c r="N376" s="769"/>
      <c r="O376" s="769"/>
      <c r="P376" s="769"/>
      <c r="Q376" s="769"/>
      <c r="R376" s="769"/>
      <c r="S376" s="769"/>
      <c r="T376" s="769"/>
      <c r="U376" s="769"/>
      <c r="V376" s="769"/>
      <c r="W376" s="769"/>
      <c r="X376" s="770"/>
      <c r="Y376" s="55">
        <f>SUM(Y374:Y375)</f>
        <v>0</v>
      </c>
      <c r="Z376" s="423">
        <f>SUM(Z374:Z375)</f>
        <v>25</v>
      </c>
      <c r="AA376" s="228"/>
      <c r="AB376" s="280"/>
      <c r="AC376" s="555"/>
      <c r="AD376" s="259"/>
      <c r="AE376" s="281"/>
      <c r="AF376" s="555"/>
      <c r="AG376" s="281"/>
      <c r="AH376" s="281"/>
      <c r="AI376" s="281"/>
      <c r="AJ376" s="281"/>
      <c r="AK376" s="281"/>
      <c r="AL376" s="281"/>
      <c r="AM376" s="281"/>
      <c r="AN376" s="281"/>
      <c r="AO376" s="281"/>
      <c r="AP376" s="281"/>
      <c r="AQ376" s="281"/>
      <c r="AR376" s="281"/>
      <c r="AS376" s="281"/>
      <c r="AT376" s="281"/>
      <c r="AU376" s="281"/>
      <c r="AV376" s="281"/>
      <c r="AW376" s="281"/>
      <c r="AX376" s="281"/>
      <c r="AY376" s="281"/>
      <c r="AZ376" s="281"/>
      <c r="BA376" s="281"/>
      <c r="BB376" s="281"/>
      <c r="BC376" s="281"/>
      <c r="BD376" s="281"/>
      <c r="BE376" s="281"/>
      <c r="BF376" s="281"/>
      <c r="BG376" s="281"/>
      <c r="BH376" s="281"/>
      <c r="BI376" s="281"/>
      <c r="BJ376" s="281"/>
      <c r="BK376" s="281"/>
      <c r="BL376" s="281"/>
      <c r="BM376" s="281"/>
      <c r="BN376" s="281"/>
      <c r="BO376" s="281"/>
      <c r="BP376" s="281"/>
      <c r="BQ376" s="281"/>
      <c r="BR376" s="281"/>
      <c r="BS376" s="281"/>
      <c r="BT376" s="281"/>
      <c r="BU376" s="281"/>
      <c r="BV376" s="281"/>
      <c r="BW376" s="281"/>
      <c r="BX376" s="281"/>
      <c r="BY376" s="281"/>
      <c r="BZ376" s="281"/>
      <c r="CA376" s="281"/>
      <c r="CB376" s="281"/>
      <c r="CC376" s="281"/>
      <c r="CD376" s="281"/>
      <c r="CE376" s="280"/>
      <c r="CF376" s="280"/>
      <c r="CG376" s="280"/>
      <c r="CH376" s="280"/>
      <c r="CI376" s="280"/>
      <c r="CJ376" s="280"/>
      <c r="CK376" s="280"/>
      <c r="CL376" s="280"/>
      <c r="CM376" s="280"/>
      <c r="CN376" s="280"/>
      <c r="CO376" s="280"/>
      <c r="CP376" s="280"/>
      <c r="CQ376" s="280"/>
    </row>
    <row r="377" spans="1:95" s="282" customFormat="1" ht="21.6" customHeight="1" thickBot="1" x14ac:dyDescent="0.25">
      <c r="A377" s="585"/>
      <c r="B377" s="260"/>
      <c r="C377" s="166"/>
      <c r="D377" s="968"/>
      <c r="E377" s="969"/>
      <c r="F377" s="988">
        <v>0</v>
      </c>
      <c r="G377" s="989"/>
      <c r="H377" s="989"/>
      <c r="I377" s="989"/>
      <c r="J377" s="989"/>
      <c r="K377" s="989"/>
      <c r="L377" s="989"/>
      <c r="M377" s="989"/>
      <c r="N377" s="989"/>
      <c r="O377" s="989"/>
      <c r="P377" s="989"/>
      <c r="Q377" s="989"/>
      <c r="R377" s="989"/>
      <c r="S377" s="989"/>
      <c r="T377" s="989"/>
      <c r="U377" s="989"/>
      <c r="V377" s="989"/>
      <c r="W377" s="989"/>
      <c r="X377" s="989"/>
      <c r="Y377" s="989"/>
      <c r="Z377" s="990"/>
      <c r="AA377" s="228"/>
      <c r="AB377" s="280"/>
      <c r="AC377" s="555"/>
      <c r="AD377" s="259"/>
      <c r="AE377" s="281"/>
      <c r="AF377" s="555"/>
      <c r="AG377" s="281"/>
      <c r="AH377" s="281"/>
      <c r="AI377" s="281"/>
      <c r="AJ377" s="281"/>
      <c r="AK377" s="281"/>
      <c r="AL377" s="281"/>
      <c r="AM377" s="281"/>
      <c r="AN377" s="281"/>
      <c r="AO377" s="281"/>
      <c r="AP377" s="281"/>
      <c r="AQ377" s="281"/>
      <c r="AR377" s="281"/>
      <c r="AS377" s="281"/>
      <c r="AT377" s="281"/>
      <c r="AU377" s="281"/>
      <c r="AV377" s="281"/>
      <c r="AW377" s="281"/>
      <c r="AX377" s="281"/>
      <c r="AY377" s="281"/>
      <c r="AZ377" s="281"/>
      <c r="BA377" s="281"/>
      <c r="BB377" s="281"/>
      <c r="BC377" s="281"/>
      <c r="BD377" s="281"/>
      <c r="BE377" s="281"/>
      <c r="BF377" s="281"/>
      <c r="BG377" s="281"/>
      <c r="BH377" s="281"/>
      <c r="BI377" s="281"/>
      <c r="BJ377" s="281"/>
      <c r="BK377" s="281"/>
      <c r="BL377" s="281"/>
      <c r="BM377" s="281"/>
      <c r="BN377" s="281"/>
      <c r="BO377" s="281"/>
      <c r="BP377" s="281"/>
      <c r="BQ377" s="281"/>
      <c r="BR377" s="281"/>
      <c r="BS377" s="281"/>
      <c r="BT377" s="281"/>
      <c r="BU377" s="281"/>
      <c r="BV377" s="281"/>
      <c r="BW377" s="281"/>
      <c r="BX377" s="281"/>
      <c r="BY377" s="281"/>
      <c r="BZ377" s="281"/>
      <c r="CA377" s="281"/>
      <c r="CB377" s="281"/>
      <c r="CC377" s="281"/>
      <c r="CD377" s="281"/>
      <c r="CE377" s="280"/>
      <c r="CF377" s="280"/>
      <c r="CG377" s="280"/>
      <c r="CH377" s="280"/>
      <c r="CI377" s="280"/>
      <c r="CJ377" s="280"/>
      <c r="CK377" s="280"/>
      <c r="CL377" s="280"/>
      <c r="CM377" s="280"/>
      <c r="CN377" s="280"/>
      <c r="CO377" s="280"/>
      <c r="CP377" s="280"/>
      <c r="CQ377" s="280"/>
    </row>
    <row r="378" spans="1:95" ht="28.5" customHeight="1" thickBot="1" x14ac:dyDescent="0.25">
      <c r="A378" s="425"/>
      <c r="B378" s="320" t="s">
        <v>336</v>
      </c>
      <c r="C378" s="490" t="s">
        <v>145</v>
      </c>
      <c r="D378" s="31"/>
      <c r="E378" s="32"/>
      <c r="F378" s="33"/>
      <c r="G378" s="34"/>
      <c r="H378" s="26" t="s">
        <v>432</v>
      </c>
      <c r="I378" s="32"/>
      <c r="J378" s="37" t="s">
        <v>432</v>
      </c>
      <c r="K378" s="34"/>
      <c r="L378" s="31"/>
      <c r="M378" s="32"/>
      <c r="N378" s="33"/>
      <c r="O378" s="34"/>
      <c r="P378" s="31"/>
      <c r="Q378" s="32"/>
      <c r="R378" s="33"/>
      <c r="S378" s="34"/>
      <c r="T378" s="31"/>
      <c r="U378" s="32"/>
      <c r="V378" s="33"/>
      <c r="W378" s="34"/>
      <c r="X378" s="36"/>
      <c r="Y378" s="36"/>
      <c r="Z378" s="32"/>
      <c r="AA378" s="53"/>
      <c r="AD378" s="251"/>
    </row>
    <row r="379" spans="1:95" s="15" customFormat="1" ht="48" customHeight="1" thickBot="1" x14ac:dyDescent="0.25">
      <c r="A379" s="411"/>
      <c r="B379" s="279"/>
      <c r="C379" s="179" t="s">
        <v>1082</v>
      </c>
      <c r="D379" s="977"/>
      <c r="E379" s="978"/>
      <c r="F379" s="978"/>
      <c r="G379" s="978"/>
      <c r="H379" s="978"/>
      <c r="I379" s="978"/>
      <c r="J379" s="978"/>
      <c r="K379" s="978"/>
      <c r="L379" s="978"/>
      <c r="M379" s="978"/>
      <c r="N379" s="978"/>
      <c r="O379" s="978"/>
      <c r="P379" s="978"/>
      <c r="Q379" s="978"/>
      <c r="R379" s="978"/>
      <c r="S379" s="978"/>
      <c r="T379" s="978"/>
      <c r="U379" s="978"/>
      <c r="V379" s="978"/>
      <c r="W379" s="978"/>
      <c r="X379" s="978"/>
      <c r="Y379" s="978"/>
      <c r="Z379" s="979"/>
      <c r="AA379" s="385"/>
      <c r="AB379" s="57"/>
      <c r="AC379" s="719"/>
      <c r="AD379" s="259"/>
      <c r="AE379" s="719"/>
      <c r="AF379" s="719"/>
      <c r="AG379" s="719"/>
      <c r="AH379" s="719"/>
      <c r="AI379" s="719"/>
      <c r="AJ379" s="719"/>
      <c r="AK379" s="719"/>
      <c r="AL379" s="719"/>
      <c r="AM379" s="719"/>
      <c r="AN379" s="719"/>
      <c r="AO379" s="719"/>
      <c r="AP379" s="719"/>
      <c r="AQ379" s="719"/>
      <c r="AR379" s="719"/>
      <c r="AS379" s="245"/>
      <c r="AT379" s="245"/>
      <c r="AU379" s="245"/>
      <c r="AV379" s="245"/>
      <c r="AW379" s="245"/>
      <c r="AX379" s="245"/>
      <c r="AY379" s="245"/>
      <c r="AZ379" s="245"/>
      <c r="BA379" s="245"/>
      <c r="BB379" s="245"/>
      <c r="BC379" s="245"/>
      <c r="BD379" s="245"/>
      <c r="BE379" s="245"/>
      <c r="BF379" s="245"/>
      <c r="BG379" s="245"/>
      <c r="BH379" s="245"/>
      <c r="BI379" s="245"/>
      <c r="BJ379" s="245"/>
      <c r="BK379" s="245"/>
      <c r="BL379" s="245"/>
      <c r="BM379" s="245"/>
      <c r="BN379" s="245"/>
      <c r="BO379" s="245"/>
      <c r="BP379" s="245"/>
      <c r="BQ379" s="245"/>
      <c r="BR379" s="245"/>
      <c r="BS379" s="245"/>
      <c r="BT379" s="245"/>
      <c r="BU379" s="245"/>
      <c r="BV379" s="245"/>
      <c r="BW379" s="245"/>
      <c r="BX379" s="245"/>
      <c r="BY379" s="245"/>
      <c r="BZ379" s="245"/>
      <c r="CA379" s="245"/>
      <c r="CB379" s="245"/>
      <c r="CC379" s="245"/>
      <c r="CD379" s="245"/>
      <c r="CE379" s="245"/>
      <c r="CF379" s="245"/>
      <c r="CG379" s="54"/>
      <c r="CH379" s="54"/>
      <c r="CI379" s="54"/>
      <c r="CJ379" s="54"/>
      <c r="CK379" s="54"/>
      <c r="CL379" s="54"/>
      <c r="CM379" s="54"/>
    </row>
    <row r="380" spans="1:95" s="15" customFormat="1" ht="45" customHeight="1" x14ac:dyDescent="0.2">
      <c r="A380" s="585" t="s">
        <v>68</v>
      </c>
      <c r="B380" s="255" t="s">
        <v>335</v>
      </c>
      <c r="C380" s="175" t="s">
        <v>320</v>
      </c>
      <c r="D380" s="777"/>
      <c r="E380" s="778"/>
      <c r="F380" s="777"/>
      <c r="G380" s="778"/>
      <c r="H380" s="777"/>
      <c r="I380" s="778"/>
      <c r="J380" s="777"/>
      <c r="K380" s="778"/>
      <c r="L380" s="777"/>
      <c r="M380" s="778"/>
      <c r="N380" s="777"/>
      <c r="O380" s="778"/>
      <c r="P380" s="777"/>
      <c r="Q380" s="778"/>
      <c r="R380" s="777"/>
      <c r="S380" s="778"/>
      <c r="T380" s="777"/>
      <c r="U380" s="778"/>
      <c r="V380" s="777"/>
      <c r="W380" s="778"/>
      <c r="X380" s="568"/>
      <c r="Y380" s="126">
        <f t="shared" ref="Y380:Y388" si="56">IF(OR(D380="s",F380="s",H380="s",J380="s",L380="s",N380="s",P380="s",R380="s",T380="s",V380="s"), 0, IF(OR(D380="a",F380="a",H380="a",J380="a",L380="a",N380="a",P380="a",R380="a",T380="a",V380="a"),Z380,0))</f>
        <v>0</v>
      </c>
      <c r="Z380" s="424">
        <f>IF(X380="na",0,5)</f>
        <v>5</v>
      </c>
      <c r="AA380" s="365">
        <f>COUNTIF(D380:W380,"a")+COUNTIF(D380:W380,"s")+COUNTIF(X380,"na")</f>
        <v>0</v>
      </c>
      <c r="AB380" s="501"/>
      <c r="AC380" s="719"/>
      <c r="AD380" s="259" t="s">
        <v>34</v>
      </c>
      <c r="AE380" s="719"/>
      <c r="AF380" s="719"/>
      <c r="AG380" s="719"/>
      <c r="AH380" s="719"/>
      <c r="AI380" s="719"/>
      <c r="AJ380" s="719"/>
      <c r="AK380" s="719"/>
      <c r="AL380" s="719"/>
      <c r="AM380" s="719"/>
      <c r="AN380" s="719"/>
      <c r="AO380" s="719"/>
      <c r="AP380" s="719"/>
      <c r="AQ380" s="719"/>
      <c r="AR380" s="719"/>
      <c r="AS380" s="245"/>
      <c r="AT380" s="245"/>
      <c r="AU380" s="245"/>
      <c r="AV380" s="245"/>
      <c r="AW380" s="245"/>
      <c r="AX380" s="245"/>
      <c r="AY380" s="245"/>
      <c r="AZ380" s="245"/>
      <c r="BA380" s="245"/>
      <c r="BB380" s="245"/>
      <c r="BC380" s="245"/>
      <c r="BD380" s="245"/>
      <c r="BE380" s="245"/>
      <c r="BF380" s="245"/>
      <c r="BG380" s="245"/>
      <c r="BH380" s="245"/>
      <c r="BI380" s="245"/>
      <c r="BJ380" s="245"/>
      <c r="BK380" s="245"/>
      <c r="BL380" s="245"/>
      <c r="BM380" s="245"/>
      <c r="BN380" s="245"/>
      <c r="BO380" s="245"/>
      <c r="BP380" s="245"/>
      <c r="BQ380" s="245"/>
      <c r="BR380" s="245"/>
      <c r="BS380" s="245"/>
      <c r="BT380" s="245"/>
      <c r="BU380" s="245"/>
      <c r="BV380" s="245"/>
      <c r="BW380" s="245"/>
      <c r="BX380" s="245"/>
      <c r="BY380" s="245"/>
      <c r="BZ380" s="245"/>
      <c r="CA380" s="245"/>
      <c r="CB380" s="245"/>
      <c r="CC380" s="245"/>
      <c r="CD380" s="245"/>
      <c r="CE380" s="245"/>
      <c r="CF380" s="245"/>
      <c r="CG380" s="54"/>
      <c r="CH380" s="54"/>
      <c r="CI380" s="54"/>
      <c r="CJ380" s="54"/>
      <c r="CK380" s="54"/>
      <c r="CL380" s="54"/>
      <c r="CM380" s="54"/>
    </row>
    <row r="381" spans="1:95" s="15" customFormat="1" ht="45" customHeight="1" x14ac:dyDescent="0.2">
      <c r="A381" s="585" t="s">
        <v>68</v>
      </c>
      <c r="B381" s="260" t="s">
        <v>334</v>
      </c>
      <c r="C381" s="160" t="s">
        <v>295</v>
      </c>
      <c r="D381" s="732"/>
      <c r="E381" s="776"/>
      <c r="F381" s="732"/>
      <c r="G381" s="776"/>
      <c r="H381" s="732"/>
      <c r="I381" s="776"/>
      <c r="J381" s="732"/>
      <c r="K381" s="776"/>
      <c r="L381" s="732"/>
      <c r="M381" s="776"/>
      <c r="N381" s="732"/>
      <c r="O381" s="776"/>
      <c r="P381" s="732"/>
      <c r="Q381" s="776"/>
      <c r="R381" s="732"/>
      <c r="S381" s="776"/>
      <c r="T381" s="732"/>
      <c r="U381" s="776"/>
      <c r="V381" s="732"/>
      <c r="W381" s="776"/>
      <c r="X381" s="636" t="str">
        <f>IF(X380="na", "na", "")</f>
        <v/>
      </c>
      <c r="Y381" s="127">
        <f t="shared" si="56"/>
        <v>0</v>
      </c>
      <c r="Z381" s="422">
        <f>IF(X381="na",0,5)</f>
        <v>5</v>
      </c>
      <c r="AA381" s="365">
        <f>COUNTIF(D381:W381,"a")+COUNTIF(D381:W381,"s")+COUNTIF(X381,"na")</f>
        <v>0</v>
      </c>
      <c r="AB381" s="501"/>
      <c r="AC381" s="719"/>
      <c r="AD381" s="259" t="s">
        <v>34</v>
      </c>
      <c r="AE381" s="719"/>
      <c r="AF381" s="719"/>
      <c r="AG381" s="719"/>
      <c r="AH381" s="719"/>
      <c r="AI381" s="719"/>
      <c r="AJ381" s="719"/>
      <c r="AK381" s="719"/>
      <c r="AL381" s="719"/>
      <c r="AM381" s="719"/>
      <c r="AN381" s="719"/>
      <c r="AO381" s="719"/>
      <c r="AP381" s="719"/>
      <c r="AQ381" s="719"/>
      <c r="AR381" s="719"/>
      <c r="AS381" s="245"/>
      <c r="AT381" s="245"/>
      <c r="AU381" s="245"/>
      <c r="AV381" s="245"/>
      <c r="AW381" s="245"/>
      <c r="AX381" s="245"/>
      <c r="AY381" s="245"/>
      <c r="AZ381" s="245"/>
      <c r="BA381" s="245"/>
      <c r="BB381" s="245"/>
      <c r="BC381" s="245"/>
      <c r="BD381" s="245"/>
      <c r="BE381" s="245"/>
      <c r="BF381" s="245"/>
      <c r="BG381" s="245"/>
      <c r="BH381" s="245"/>
      <c r="BI381" s="245"/>
      <c r="BJ381" s="245"/>
      <c r="BK381" s="245"/>
      <c r="BL381" s="245"/>
      <c r="BM381" s="245"/>
      <c r="BN381" s="245"/>
      <c r="BO381" s="245"/>
      <c r="BP381" s="245"/>
      <c r="BQ381" s="245"/>
      <c r="BR381" s="245"/>
      <c r="BS381" s="245"/>
      <c r="BT381" s="245"/>
      <c r="BU381" s="245"/>
      <c r="BV381" s="245"/>
      <c r="BW381" s="245"/>
      <c r="BX381" s="245"/>
      <c r="BY381" s="245"/>
      <c r="BZ381" s="245"/>
      <c r="CA381" s="245"/>
      <c r="CB381" s="245"/>
      <c r="CC381" s="245"/>
      <c r="CD381" s="245"/>
      <c r="CE381" s="245"/>
      <c r="CF381" s="245"/>
      <c r="CG381" s="54"/>
      <c r="CH381" s="54"/>
      <c r="CI381" s="54"/>
      <c r="CJ381" s="54"/>
      <c r="CK381" s="54"/>
      <c r="CL381" s="54"/>
      <c r="CM381" s="54"/>
    </row>
    <row r="382" spans="1:95" s="15" customFormat="1" ht="45" customHeight="1" x14ac:dyDescent="0.2">
      <c r="A382" s="585" t="s">
        <v>347</v>
      </c>
      <c r="B382" s="275" t="s">
        <v>1083</v>
      </c>
      <c r="C382" s="160" t="s">
        <v>1084</v>
      </c>
      <c r="D382" s="732"/>
      <c r="E382" s="776"/>
      <c r="F382" s="732"/>
      <c r="G382" s="776"/>
      <c r="H382" s="732"/>
      <c r="I382" s="776"/>
      <c r="J382" s="732"/>
      <c r="K382" s="776"/>
      <c r="L382" s="732"/>
      <c r="M382" s="776"/>
      <c r="N382" s="732"/>
      <c r="O382" s="776"/>
      <c r="P382" s="732"/>
      <c r="Q382" s="776"/>
      <c r="R382" s="732"/>
      <c r="S382" s="776"/>
      <c r="T382" s="732"/>
      <c r="U382" s="776"/>
      <c r="V382" s="732"/>
      <c r="W382" s="776"/>
      <c r="X382" s="636" t="str">
        <f>IF(X381="na", "na", "")</f>
        <v/>
      </c>
      <c r="Y382" s="127">
        <f t="shared" si="56"/>
        <v>0</v>
      </c>
      <c r="Z382" s="422">
        <f>IF(X382="na",0,10)</f>
        <v>10</v>
      </c>
      <c r="AA382" s="365">
        <f>COUNTIF(D382:W382,"a")+COUNTIF(D382:W382,"s")+COUNTIF(X382,"na")</f>
        <v>0</v>
      </c>
      <c r="AB382" s="501"/>
      <c r="AC382" s="719"/>
      <c r="AD382" s="259"/>
      <c r="AE382" s="719"/>
      <c r="AF382" s="719"/>
      <c r="AG382" s="719"/>
      <c r="AH382" s="719"/>
      <c r="AI382" s="719"/>
      <c r="AJ382" s="719"/>
      <c r="AK382" s="719"/>
      <c r="AL382" s="719"/>
      <c r="AM382" s="719"/>
      <c r="AN382" s="719"/>
      <c r="AO382" s="719"/>
      <c r="AP382" s="719"/>
      <c r="AQ382" s="719"/>
      <c r="AR382" s="719"/>
      <c r="AS382" s="245"/>
      <c r="AT382" s="245"/>
      <c r="AU382" s="245"/>
      <c r="AV382" s="245"/>
      <c r="AW382" s="245"/>
      <c r="AX382" s="245"/>
      <c r="AY382" s="245"/>
      <c r="AZ382" s="245"/>
      <c r="BA382" s="245"/>
      <c r="BB382" s="245"/>
      <c r="BC382" s="245"/>
      <c r="BD382" s="245"/>
      <c r="BE382" s="245"/>
      <c r="BF382" s="245"/>
      <c r="BG382" s="245"/>
      <c r="BH382" s="245"/>
      <c r="BI382" s="245"/>
      <c r="BJ382" s="245"/>
      <c r="BK382" s="245"/>
      <c r="BL382" s="245"/>
      <c r="BM382" s="245"/>
      <c r="BN382" s="245"/>
      <c r="BO382" s="245"/>
      <c r="BP382" s="245"/>
      <c r="BQ382" s="245"/>
      <c r="BR382" s="245"/>
      <c r="BS382" s="245"/>
      <c r="BT382" s="245"/>
      <c r="BU382" s="245"/>
      <c r="BV382" s="245"/>
      <c r="BW382" s="245"/>
      <c r="BX382" s="245"/>
      <c r="BY382" s="245"/>
      <c r="BZ382" s="245"/>
      <c r="CA382" s="245"/>
      <c r="CB382" s="245"/>
      <c r="CC382" s="245"/>
      <c r="CD382" s="245"/>
      <c r="CE382" s="245"/>
      <c r="CF382" s="245"/>
      <c r="CG382" s="54"/>
      <c r="CH382" s="54"/>
      <c r="CI382" s="54"/>
      <c r="CJ382" s="54"/>
      <c r="CK382" s="54"/>
      <c r="CL382" s="54"/>
      <c r="CM382" s="54"/>
    </row>
    <row r="383" spans="1:95" s="15" customFormat="1" ht="48" customHeight="1" x14ac:dyDescent="0.2">
      <c r="A383" s="411"/>
      <c r="B383" s="255"/>
      <c r="C383" s="720" t="s">
        <v>1085</v>
      </c>
      <c r="D383" s="1029"/>
      <c r="E383" s="1030"/>
      <c r="F383" s="1030"/>
      <c r="G383" s="1030"/>
      <c r="H383" s="1030"/>
      <c r="I383" s="1030"/>
      <c r="J383" s="1030"/>
      <c r="K383" s="1030"/>
      <c r="L383" s="1030"/>
      <c r="M383" s="1030"/>
      <c r="N383" s="1030"/>
      <c r="O383" s="1030"/>
      <c r="P383" s="1030"/>
      <c r="Q383" s="1030"/>
      <c r="R383" s="1030"/>
      <c r="S383" s="1030"/>
      <c r="T383" s="1030"/>
      <c r="U383" s="1030"/>
      <c r="V383" s="1030"/>
      <c r="W383" s="1030"/>
      <c r="X383" s="1030"/>
      <c r="Y383" s="1030"/>
      <c r="Z383" s="1031"/>
      <c r="AA383" s="385"/>
      <c r="AB383" s="57"/>
      <c r="AC383" s="719"/>
      <c r="AD383" s="259"/>
      <c r="AE383" s="719"/>
      <c r="AF383" s="719"/>
      <c r="AG383" s="719"/>
      <c r="AH383" s="719"/>
      <c r="AI383" s="719"/>
      <c r="AJ383" s="719"/>
      <c r="AK383" s="719"/>
      <c r="AL383" s="719"/>
      <c r="AM383" s="719"/>
      <c r="AN383" s="719"/>
      <c r="AO383" s="719"/>
      <c r="AP383" s="719"/>
      <c r="AQ383" s="719"/>
      <c r="AR383" s="719"/>
      <c r="AS383" s="245"/>
      <c r="AT383" s="245"/>
      <c r="AU383" s="245"/>
      <c r="AV383" s="245"/>
      <c r="AW383" s="245"/>
      <c r="AX383" s="245"/>
      <c r="AY383" s="245"/>
      <c r="AZ383" s="245"/>
      <c r="BA383" s="245"/>
      <c r="BB383" s="245"/>
      <c r="BC383" s="245"/>
      <c r="BD383" s="245"/>
      <c r="BE383" s="245"/>
      <c r="BF383" s="245"/>
      <c r="BG383" s="245"/>
      <c r="BH383" s="245"/>
      <c r="BI383" s="245"/>
      <c r="BJ383" s="245"/>
      <c r="BK383" s="245"/>
      <c r="BL383" s="245"/>
      <c r="BM383" s="245"/>
      <c r="BN383" s="245"/>
      <c r="BO383" s="245"/>
      <c r="BP383" s="245"/>
      <c r="BQ383" s="245"/>
      <c r="BR383" s="245"/>
      <c r="BS383" s="245"/>
      <c r="BT383" s="245"/>
      <c r="BU383" s="245"/>
      <c r="BV383" s="245"/>
      <c r="BW383" s="245"/>
      <c r="BX383" s="245"/>
      <c r="BY383" s="245"/>
      <c r="BZ383" s="245"/>
      <c r="CA383" s="245"/>
      <c r="CB383" s="245"/>
      <c r="CC383" s="245"/>
      <c r="CD383" s="245"/>
      <c r="CE383" s="245"/>
      <c r="CF383" s="245"/>
      <c r="CG383" s="54"/>
      <c r="CH383" s="54"/>
      <c r="CI383" s="54"/>
      <c r="CJ383" s="54"/>
      <c r="CK383" s="54"/>
      <c r="CL383" s="54"/>
      <c r="CM383" s="54"/>
    </row>
    <row r="384" spans="1:95" s="15" customFormat="1" ht="106.5" customHeight="1" x14ac:dyDescent="0.2">
      <c r="A384" s="585" t="s">
        <v>347</v>
      </c>
      <c r="B384" s="721" t="s">
        <v>1086</v>
      </c>
      <c r="C384" s="175" t="s">
        <v>1087</v>
      </c>
      <c r="D384" s="777"/>
      <c r="E384" s="778"/>
      <c r="F384" s="777"/>
      <c r="G384" s="778"/>
      <c r="H384" s="777"/>
      <c r="I384" s="778"/>
      <c r="J384" s="777"/>
      <c r="K384" s="778"/>
      <c r="L384" s="777"/>
      <c r="M384" s="778"/>
      <c r="N384" s="777"/>
      <c r="O384" s="778"/>
      <c r="P384" s="777"/>
      <c r="Q384" s="778"/>
      <c r="R384" s="777"/>
      <c r="S384" s="778"/>
      <c r="T384" s="777"/>
      <c r="U384" s="778"/>
      <c r="V384" s="777"/>
      <c r="W384" s="778"/>
      <c r="X384" s="131"/>
      <c r="Y384" s="126">
        <f t="shared" si="56"/>
        <v>0</v>
      </c>
      <c r="Z384" s="424">
        <f>IF(X384="na",0,10)</f>
        <v>10</v>
      </c>
      <c r="AA384" s="365">
        <f>COUNTIF(D384:W384,"a")+COUNTIF(D384:W384,"s")+COUNTIF(X384,"na")</f>
        <v>0</v>
      </c>
      <c r="AB384" s="501"/>
      <c r="AC384" s="719"/>
      <c r="AD384" s="259"/>
      <c r="AE384" s="719"/>
      <c r="AF384" s="719"/>
      <c r="AG384" s="719"/>
      <c r="AH384" s="719"/>
      <c r="AI384" s="719"/>
      <c r="AJ384" s="719"/>
      <c r="AK384" s="719"/>
      <c r="AL384" s="719"/>
      <c r="AM384" s="719"/>
      <c r="AN384" s="719"/>
      <c r="AO384" s="719"/>
      <c r="AP384" s="719"/>
      <c r="AQ384" s="719"/>
      <c r="AR384" s="719"/>
      <c r="AS384" s="245"/>
      <c r="AT384" s="245"/>
      <c r="AU384" s="245"/>
      <c r="AV384" s="245"/>
      <c r="AW384" s="245"/>
      <c r="AX384" s="245"/>
      <c r="AY384" s="245"/>
      <c r="AZ384" s="245"/>
      <c r="BA384" s="245"/>
      <c r="BB384" s="245"/>
      <c r="BC384" s="245"/>
      <c r="BD384" s="245"/>
      <c r="BE384" s="245"/>
      <c r="BF384" s="245"/>
      <c r="BG384" s="245"/>
      <c r="BH384" s="245"/>
      <c r="BI384" s="245"/>
      <c r="BJ384" s="245"/>
      <c r="BK384" s="245"/>
      <c r="BL384" s="245"/>
      <c r="BM384" s="245"/>
      <c r="BN384" s="245"/>
      <c r="BO384" s="245"/>
      <c r="BP384" s="245"/>
      <c r="BQ384" s="245"/>
      <c r="BR384" s="245"/>
      <c r="BS384" s="245"/>
      <c r="BT384" s="245"/>
      <c r="BU384" s="245"/>
      <c r="BV384" s="245"/>
      <c r="BW384" s="245"/>
      <c r="BX384" s="245"/>
      <c r="BY384" s="245"/>
      <c r="BZ384" s="245"/>
      <c r="CA384" s="245"/>
      <c r="CB384" s="245"/>
      <c r="CC384" s="245"/>
      <c r="CD384" s="245"/>
      <c r="CE384" s="245"/>
      <c r="CF384" s="245"/>
      <c r="CG384" s="54"/>
      <c r="CH384" s="54"/>
      <c r="CI384" s="54"/>
      <c r="CJ384" s="54"/>
      <c r="CK384" s="54"/>
      <c r="CL384" s="54"/>
      <c r="CM384" s="54"/>
    </row>
    <row r="385" spans="1:95" s="15" customFormat="1" ht="106.5" customHeight="1" x14ac:dyDescent="0.15">
      <c r="A385" s="585" t="s">
        <v>347</v>
      </c>
      <c r="B385" s="260" t="s">
        <v>1088</v>
      </c>
      <c r="C385" s="160" t="s">
        <v>1089</v>
      </c>
      <c r="D385" s="872"/>
      <c r="E385" s="873"/>
      <c r="F385" s="872"/>
      <c r="G385" s="873"/>
      <c r="H385" s="872"/>
      <c r="I385" s="873"/>
      <c r="J385" s="872"/>
      <c r="K385" s="873"/>
      <c r="L385" s="872"/>
      <c r="M385" s="873"/>
      <c r="N385" s="872"/>
      <c r="O385" s="873"/>
      <c r="P385" s="872"/>
      <c r="Q385" s="873"/>
      <c r="R385" s="872"/>
      <c r="S385" s="873"/>
      <c r="T385" s="872"/>
      <c r="U385" s="873"/>
      <c r="V385" s="872"/>
      <c r="W385" s="873"/>
      <c r="X385" s="636" t="str">
        <f>IF(X384="na", "na", "")</f>
        <v/>
      </c>
      <c r="Y385" s="127">
        <f t="shared" si="56"/>
        <v>0</v>
      </c>
      <c r="Z385" s="424">
        <f>IF(X385="na",0,5)</f>
        <v>5</v>
      </c>
      <c r="AA385" s="365">
        <f>COUNTIF(D385:W385,"a")+COUNTIF(D385:W385,"s")+COUNTIF(X385,"na")</f>
        <v>0</v>
      </c>
      <c r="AB385" s="501"/>
      <c r="AC385" s="719"/>
      <c r="AD385" s="259"/>
      <c r="AE385" s="719"/>
      <c r="AF385" s="719"/>
      <c r="AG385" s="719"/>
      <c r="AH385" s="719"/>
      <c r="AI385" s="719"/>
      <c r="AJ385" s="719"/>
      <c r="AK385" s="719"/>
      <c r="AL385" s="719"/>
      <c r="AM385" s="719"/>
      <c r="AN385" s="719"/>
      <c r="AO385" s="719"/>
      <c r="AP385" s="719"/>
      <c r="AQ385" s="719"/>
      <c r="AR385" s="719"/>
      <c r="AS385" s="245"/>
      <c r="AT385" s="245"/>
      <c r="AU385" s="245"/>
      <c r="AV385" s="245"/>
      <c r="AW385" s="245"/>
      <c r="AX385" s="245"/>
      <c r="AY385" s="245"/>
      <c r="AZ385" s="245"/>
      <c r="BA385" s="245"/>
      <c r="BB385" s="245"/>
      <c r="BC385" s="245"/>
      <c r="BD385" s="245"/>
      <c r="BE385" s="245"/>
      <c r="BF385" s="245"/>
      <c r="BG385" s="245"/>
      <c r="BH385" s="245"/>
      <c r="BI385" s="245"/>
      <c r="BJ385" s="245"/>
      <c r="BK385" s="245"/>
      <c r="BL385" s="245"/>
      <c r="BM385" s="245"/>
      <c r="BN385" s="245"/>
      <c r="BO385" s="245"/>
      <c r="BP385" s="245"/>
      <c r="BQ385" s="245"/>
      <c r="BR385" s="245"/>
      <c r="BS385" s="245"/>
      <c r="BT385" s="245"/>
      <c r="BU385" s="245"/>
      <c r="BV385" s="245"/>
      <c r="BW385" s="245"/>
      <c r="BX385" s="245"/>
      <c r="BY385" s="245"/>
      <c r="BZ385" s="245"/>
      <c r="CA385" s="245"/>
      <c r="CB385" s="245"/>
      <c r="CC385" s="245"/>
      <c r="CD385" s="245"/>
      <c r="CE385" s="245"/>
      <c r="CF385" s="245"/>
      <c r="CG385" s="54"/>
      <c r="CH385" s="54"/>
      <c r="CI385" s="54"/>
      <c r="CJ385" s="54"/>
      <c r="CK385" s="54"/>
      <c r="CL385" s="54"/>
      <c r="CM385" s="54"/>
    </row>
    <row r="386" spans="1:95" s="15" customFormat="1" ht="67.5" customHeight="1" x14ac:dyDescent="0.15">
      <c r="A386" s="585" t="s">
        <v>347</v>
      </c>
      <c r="B386" s="260" t="s">
        <v>1090</v>
      </c>
      <c r="C386" s="160" t="s">
        <v>1091</v>
      </c>
      <c r="D386" s="872"/>
      <c r="E386" s="873"/>
      <c r="F386" s="872"/>
      <c r="G386" s="873"/>
      <c r="H386" s="872"/>
      <c r="I386" s="873"/>
      <c r="J386" s="872"/>
      <c r="K386" s="873"/>
      <c r="L386" s="872"/>
      <c r="M386" s="873"/>
      <c r="N386" s="872"/>
      <c r="O386" s="873"/>
      <c r="P386" s="872"/>
      <c r="Q386" s="873"/>
      <c r="R386" s="872"/>
      <c r="S386" s="873"/>
      <c r="T386" s="872"/>
      <c r="U386" s="873"/>
      <c r="V386" s="872"/>
      <c r="W386" s="873"/>
      <c r="X386" s="636" t="str">
        <f>IF(X385="na", "na", "")</f>
        <v/>
      </c>
      <c r="Y386" s="127">
        <f t="shared" si="56"/>
        <v>0</v>
      </c>
      <c r="Z386" s="424">
        <f>IF(X386="na",0,10)</f>
        <v>10</v>
      </c>
      <c r="AA386" s="365">
        <f>COUNTIF(D386:W386,"a")+COUNTIF(D386:W386,"s")+COUNTIF(X386,"na")</f>
        <v>0</v>
      </c>
      <c r="AB386" s="501"/>
      <c r="AC386" s="719"/>
      <c r="AD386" s="259" t="s">
        <v>34</v>
      </c>
      <c r="AE386" s="719"/>
      <c r="AF386" s="719"/>
      <c r="AG386" s="719"/>
      <c r="AH386" s="719"/>
      <c r="AI386" s="719"/>
      <c r="AJ386" s="719"/>
      <c r="AK386" s="719"/>
      <c r="AL386" s="719"/>
      <c r="AM386" s="719"/>
      <c r="AN386" s="719"/>
      <c r="AO386" s="719"/>
      <c r="AP386" s="719"/>
      <c r="AQ386" s="719"/>
      <c r="AR386" s="719"/>
      <c r="AS386" s="245"/>
      <c r="AT386" s="245"/>
      <c r="AU386" s="245"/>
      <c r="AV386" s="245"/>
      <c r="AW386" s="245"/>
      <c r="AX386" s="245"/>
      <c r="AY386" s="245"/>
      <c r="AZ386" s="245"/>
      <c r="BA386" s="245"/>
      <c r="BB386" s="245"/>
      <c r="BC386" s="245"/>
      <c r="BD386" s="245"/>
      <c r="BE386" s="245"/>
      <c r="BF386" s="245"/>
      <c r="BG386" s="245"/>
      <c r="BH386" s="245"/>
      <c r="BI386" s="245"/>
      <c r="BJ386" s="245"/>
      <c r="BK386" s="245"/>
      <c r="BL386" s="245"/>
      <c r="BM386" s="245"/>
      <c r="BN386" s="245"/>
      <c r="BO386" s="245"/>
      <c r="BP386" s="245"/>
      <c r="BQ386" s="245"/>
      <c r="BR386" s="245"/>
      <c r="BS386" s="245"/>
      <c r="BT386" s="245"/>
      <c r="BU386" s="245"/>
      <c r="BV386" s="245"/>
      <c r="BW386" s="245"/>
      <c r="BX386" s="245"/>
      <c r="BY386" s="245"/>
      <c r="BZ386" s="245"/>
      <c r="CA386" s="245"/>
      <c r="CB386" s="245"/>
      <c r="CC386" s="245"/>
      <c r="CD386" s="245"/>
      <c r="CE386" s="245"/>
      <c r="CF386" s="245"/>
      <c r="CG386" s="54"/>
      <c r="CH386" s="54"/>
      <c r="CI386" s="54"/>
      <c r="CJ386" s="54"/>
      <c r="CK386" s="54"/>
      <c r="CL386" s="54"/>
      <c r="CM386" s="54"/>
    </row>
    <row r="387" spans="1:95" s="15" customFormat="1" ht="45" customHeight="1" x14ac:dyDescent="0.15">
      <c r="A387" s="585" t="s">
        <v>347</v>
      </c>
      <c r="B387" s="260" t="s">
        <v>1092</v>
      </c>
      <c r="C387" s="160" t="s">
        <v>1093</v>
      </c>
      <c r="D387" s="872"/>
      <c r="E387" s="873"/>
      <c r="F387" s="872"/>
      <c r="G387" s="873"/>
      <c r="H387" s="872"/>
      <c r="I387" s="873"/>
      <c r="J387" s="872"/>
      <c r="K387" s="873"/>
      <c r="L387" s="872"/>
      <c r="M387" s="873"/>
      <c r="N387" s="872"/>
      <c r="O387" s="873"/>
      <c r="P387" s="872"/>
      <c r="Q387" s="873"/>
      <c r="R387" s="872"/>
      <c r="S387" s="873"/>
      <c r="T387" s="872"/>
      <c r="U387" s="873"/>
      <c r="V387" s="872"/>
      <c r="W387" s="873"/>
      <c r="X387" s="636" t="str">
        <f>IF(X386="na", "na", "")</f>
        <v/>
      </c>
      <c r="Y387" s="127">
        <f t="shared" si="56"/>
        <v>0</v>
      </c>
      <c r="Z387" s="424">
        <f>IF(X387="na",0,10)</f>
        <v>10</v>
      </c>
      <c r="AA387" s="365">
        <f>COUNTIF(D387:W387,"a")+COUNTIF(D387:W387,"s")+COUNTIF(X387,"na")</f>
        <v>0</v>
      </c>
      <c r="AB387" s="501"/>
      <c r="AC387" s="719"/>
      <c r="AD387" s="259" t="s">
        <v>34</v>
      </c>
      <c r="AE387" s="719"/>
      <c r="AF387" s="719"/>
      <c r="AG387" s="719"/>
      <c r="AH387" s="719"/>
      <c r="AI387" s="719"/>
      <c r="AJ387" s="719"/>
      <c r="AK387" s="719"/>
      <c r="AL387" s="719"/>
      <c r="AM387" s="719"/>
      <c r="AN387" s="719"/>
      <c r="AO387" s="719"/>
      <c r="AP387" s="719"/>
      <c r="AQ387" s="719"/>
      <c r="AR387" s="719"/>
      <c r="AS387" s="245"/>
      <c r="AT387" s="245"/>
      <c r="AU387" s="245"/>
      <c r="AV387" s="245"/>
      <c r="AW387" s="245"/>
      <c r="AX387" s="245"/>
      <c r="AY387" s="245"/>
      <c r="AZ387" s="245"/>
      <c r="BA387" s="245"/>
      <c r="BB387" s="245"/>
      <c r="BC387" s="245"/>
      <c r="BD387" s="245"/>
      <c r="BE387" s="245"/>
      <c r="BF387" s="245"/>
      <c r="BG387" s="245"/>
      <c r="BH387" s="245"/>
      <c r="BI387" s="245"/>
      <c r="BJ387" s="245"/>
      <c r="BK387" s="245"/>
      <c r="BL387" s="245"/>
      <c r="BM387" s="245"/>
      <c r="BN387" s="245"/>
      <c r="BO387" s="245"/>
      <c r="BP387" s="245"/>
      <c r="BQ387" s="245"/>
      <c r="BR387" s="245"/>
      <c r="BS387" s="245"/>
      <c r="BT387" s="245"/>
      <c r="BU387" s="245"/>
      <c r="BV387" s="245"/>
      <c r="BW387" s="245"/>
      <c r="BX387" s="245"/>
      <c r="BY387" s="245"/>
      <c r="BZ387" s="245"/>
      <c r="CA387" s="245"/>
      <c r="CB387" s="245"/>
      <c r="CC387" s="245"/>
      <c r="CD387" s="245"/>
      <c r="CE387" s="245"/>
      <c r="CF387" s="245"/>
      <c r="CG387" s="54"/>
      <c r="CH387" s="54"/>
      <c r="CI387" s="54"/>
      <c r="CJ387" s="54"/>
      <c r="CK387" s="54"/>
      <c r="CL387" s="54"/>
      <c r="CM387" s="54"/>
    </row>
    <row r="388" spans="1:95" s="15" customFormat="1" ht="45" customHeight="1" thickBot="1" x14ac:dyDescent="0.25">
      <c r="A388" s="585" t="s">
        <v>347</v>
      </c>
      <c r="B388" s="260" t="s">
        <v>1094</v>
      </c>
      <c r="C388" s="160" t="s">
        <v>1095</v>
      </c>
      <c r="D388" s="733"/>
      <c r="E388" s="779"/>
      <c r="F388" s="733"/>
      <c r="G388" s="779"/>
      <c r="H388" s="733"/>
      <c r="I388" s="779"/>
      <c r="J388" s="733"/>
      <c r="K388" s="779"/>
      <c r="L388" s="733"/>
      <c r="M388" s="779"/>
      <c r="N388" s="733"/>
      <c r="O388" s="779"/>
      <c r="P388" s="733"/>
      <c r="Q388" s="779"/>
      <c r="R388" s="733"/>
      <c r="S388" s="779"/>
      <c r="T388" s="733"/>
      <c r="U388" s="779"/>
      <c r="V388" s="733"/>
      <c r="W388" s="779"/>
      <c r="X388" s="636" t="str">
        <f>IF(X384="na", "na", "")</f>
        <v/>
      </c>
      <c r="Y388" s="127">
        <f t="shared" si="56"/>
        <v>0</v>
      </c>
      <c r="Z388" s="422">
        <f>IF(X388="na",0,5)</f>
        <v>5</v>
      </c>
      <c r="AA388" s="365">
        <f>COUNTIF(D388:W388,"a")+COUNTIF(D388:W388,"s")+COUNTIF(X388,"na")</f>
        <v>0</v>
      </c>
      <c r="AB388" s="501"/>
      <c r="AC388" s="719"/>
      <c r="AD388" s="259"/>
      <c r="AE388" s="719"/>
      <c r="AF388" s="719"/>
      <c r="AG388" s="719"/>
      <c r="AH388" s="719"/>
      <c r="AI388" s="719"/>
      <c r="AJ388" s="719"/>
      <c r="AK388" s="719"/>
      <c r="AL388" s="719"/>
      <c r="AM388" s="719"/>
      <c r="AN388" s="719"/>
      <c r="AO388" s="719"/>
      <c r="AP388" s="719"/>
      <c r="AQ388" s="719"/>
      <c r="AR388" s="719"/>
      <c r="AS388" s="245"/>
      <c r="AT388" s="245"/>
      <c r="AU388" s="245"/>
      <c r="AV388" s="245"/>
      <c r="AW388" s="245"/>
      <c r="AX388" s="245"/>
      <c r="AY388" s="245"/>
      <c r="AZ388" s="245"/>
      <c r="BA388" s="245"/>
      <c r="BB388" s="245"/>
      <c r="BC388" s="245"/>
      <c r="BD388" s="245"/>
      <c r="BE388" s="245"/>
      <c r="BF388" s="245"/>
      <c r="BG388" s="245"/>
      <c r="BH388" s="245"/>
      <c r="BI388" s="245"/>
      <c r="BJ388" s="245"/>
      <c r="BK388" s="245"/>
      <c r="BL388" s="245"/>
      <c r="BM388" s="245"/>
      <c r="BN388" s="245"/>
      <c r="BO388" s="245"/>
      <c r="BP388" s="245"/>
      <c r="BQ388" s="245"/>
      <c r="BR388" s="245"/>
      <c r="BS388" s="245"/>
      <c r="BT388" s="245"/>
      <c r="BU388" s="245"/>
      <c r="BV388" s="245"/>
      <c r="BW388" s="245"/>
      <c r="BX388" s="245"/>
      <c r="BY388" s="245"/>
      <c r="BZ388" s="245"/>
      <c r="CA388" s="245"/>
      <c r="CB388" s="245"/>
      <c r="CC388" s="245"/>
      <c r="CD388" s="245"/>
      <c r="CE388" s="245"/>
      <c r="CF388" s="245"/>
      <c r="CG388" s="54"/>
      <c r="CH388" s="54"/>
      <c r="CI388" s="54"/>
      <c r="CJ388" s="54"/>
      <c r="CK388" s="54"/>
      <c r="CL388" s="54"/>
      <c r="CM388" s="54"/>
    </row>
    <row r="389" spans="1:95" ht="20.25" customHeight="1" thickTop="1" thickBot="1" x14ac:dyDescent="0.25">
      <c r="A389" s="425"/>
      <c r="B389" s="20"/>
      <c r="C389" s="13"/>
      <c r="D389" s="875" t="s">
        <v>147</v>
      </c>
      <c r="E389" s="876"/>
      <c r="F389" s="876"/>
      <c r="G389" s="876"/>
      <c r="H389" s="876"/>
      <c r="I389" s="876"/>
      <c r="J389" s="876"/>
      <c r="K389" s="876"/>
      <c r="L389" s="876"/>
      <c r="M389" s="876"/>
      <c r="N389" s="876"/>
      <c r="O389" s="876"/>
      <c r="P389" s="876"/>
      <c r="Q389" s="876"/>
      <c r="R389" s="876"/>
      <c r="S389" s="876"/>
      <c r="T389" s="876"/>
      <c r="U389" s="876"/>
      <c r="V389" s="876"/>
      <c r="W389" s="876"/>
      <c r="X389" s="909"/>
      <c r="Y389" s="55">
        <f>SUM(Y380:Y388)</f>
        <v>0</v>
      </c>
      <c r="Z389" s="432">
        <f>SUM(Z380:Z388)</f>
        <v>60</v>
      </c>
      <c r="AA389" s="53"/>
      <c r="AB389" s="53"/>
      <c r="AD389" s="251"/>
    </row>
    <row r="390" spans="1:95" ht="20.25" customHeight="1" thickBot="1" x14ac:dyDescent="0.25">
      <c r="A390" s="459"/>
      <c r="B390" s="25"/>
      <c r="C390" s="325"/>
      <c r="D390" s="771"/>
      <c r="E390" s="799"/>
      <c r="F390" s="973">
        <f xml:space="preserve"> IF(AND(X380="na",X384="na"), 0, IF(X380="na",10, IF( X384="na", 10,20)))</f>
        <v>20</v>
      </c>
      <c r="G390" s="793"/>
      <c r="H390" s="793"/>
      <c r="I390" s="793"/>
      <c r="J390" s="793"/>
      <c r="K390" s="793"/>
      <c r="L390" s="793"/>
      <c r="M390" s="793"/>
      <c r="N390" s="793"/>
      <c r="O390" s="793"/>
      <c r="P390" s="793"/>
      <c r="Q390" s="793"/>
      <c r="R390" s="793"/>
      <c r="S390" s="793"/>
      <c r="T390" s="793"/>
      <c r="U390" s="793"/>
      <c r="V390" s="793"/>
      <c r="W390" s="793"/>
      <c r="X390" s="793"/>
      <c r="Y390" s="793"/>
      <c r="Z390" s="794"/>
      <c r="AA390" s="53"/>
      <c r="AB390" s="53"/>
      <c r="AD390" s="251"/>
    </row>
    <row r="391" spans="1:95" s="282" customFormat="1" ht="30" customHeight="1" thickBot="1" x14ac:dyDescent="0.25">
      <c r="A391" s="585"/>
      <c r="B391" s="283" t="s">
        <v>1029</v>
      </c>
      <c r="C391" s="178" t="s">
        <v>1030</v>
      </c>
      <c r="D391" s="284"/>
      <c r="E391" s="285"/>
      <c r="F391" s="286"/>
      <c r="G391" s="287"/>
      <c r="H391" s="48"/>
      <c r="I391" s="285"/>
      <c r="J391" s="288"/>
      <c r="K391" s="287"/>
      <c r="L391" s="284"/>
      <c r="M391" s="285"/>
      <c r="N391" s="286"/>
      <c r="O391" s="287"/>
      <c r="P391" s="48"/>
      <c r="Q391" s="285"/>
      <c r="R391" s="286"/>
      <c r="S391" s="287"/>
      <c r="T391" s="284"/>
      <c r="U391" s="285"/>
      <c r="V391" s="286"/>
      <c r="W391" s="287"/>
      <c r="X391" s="289"/>
      <c r="Y391" s="289"/>
      <c r="Z391" s="419"/>
      <c r="AA391" s="228"/>
      <c r="AB391" s="280"/>
      <c r="AC391" s="281"/>
      <c r="AD391" s="259"/>
      <c r="AE391" s="281"/>
      <c r="AF391" s="281"/>
      <c r="AG391" s="281"/>
      <c r="AH391" s="281"/>
      <c r="AI391" s="281"/>
      <c r="AJ391" s="281"/>
      <c r="AK391" s="281"/>
      <c r="AL391" s="281"/>
      <c r="AM391" s="281"/>
      <c r="AN391" s="281"/>
      <c r="AO391" s="281"/>
      <c r="AP391" s="281"/>
      <c r="AQ391" s="281"/>
      <c r="AR391" s="281"/>
      <c r="AS391" s="281"/>
      <c r="AT391" s="281"/>
      <c r="AU391" s="281"/>
      <c r="AV391" s="281"/>
      <c r="AW391" s="281"/>
      <c r="AX391" s="281"/>
      <c r="AY391" s="281"/>
      <c r="AZ391" s="281"/>
      <c r="BA391" s="281"/>
      <c r="BB391" s="281"/>
      <c r="BC391" s="281"/>
      <c r="BD391" s="281"/>
      <c r="BE391" s="281"/>
      <c r="BF391" s="281"/>
      <c r="BG391" s="281"/>
      <c r="BH391" s="281"/>
      <c r="BI391" s="281"/>
      <c r="BJ391" s="281"/>
      <c r="BK391" s="281"/>
      <c r="BL391" s="281"/>
      <c r="BM391" s="281"/>
      <c r="BN391" s="281"/>
      <c r="BO391" s="281"/>
      <c r="BP391" s="281"/>
      <c r="BQ391" s="281"/>
      <c r="BR391" s="281"/>
      <c r="BS391" s="281"/>
      <c r="BT391" s="281"/>
      <c r="BU391" s="281"/>
      <c r="BV391" s="281"/>
      <c r="BW391" s="281"/>
      <c r="BX391" s="281"/>
      <c r="BY391" s="281"/>
      <c r="BZ391" s="281"/>
      <c r="CA391" s="281"/>
      <c r="CB391" s="281"/>
      <c r="CC391" s="281"/>
      <c r="CD391" s="281"/>
      <c r="CE391" s="280"/>
      <c r="CF391" s="280"/>
      <c r="CG391" s="280"/>
      <c r="CH391" s="280"/>
      <c r="CI391" s="280"/>
      <c r="CJ391" s="280"/>
      <c r="CK391" s="280"/>
      <c r="CL391" s="280"/>
      <c r="CM391" s="280"/>
      <c r="CN391" s="280"/>
      <c r="CO391" s="280"/>
      <c r="CP391" s="280"/>
      <c r="CQ391" s="280"/>
    </row>
    <row r="392" spans="1:95" s="84" customFormat="1" ht="30" customHeight="1" thickBot="1" x14ac:dyDescent="0.25">
      <c r="A392" s="585"/>
      <c r="B392" s="263"/>
      <c r="C392" s="178" t="s">
        <v>311</v>
      </c>
      <c r="D392" s="789"/>
      <c r="E392" s="790"/>
      <c r="F392" s="790"/>
      <c r="G392" s="790"/>
      <c r="H392" s="790"/>
      <c r="I392" s="790"/>
      <c r="J392" s="790"/>
      <c r="K392" s="790"/>
      <c r="L392" s="790"/>
      <c r="M392" s="790"/>
      <c r="N392" s="790"/>
      <c r="O392" s="790"/>
      <c r="P392" s="790"/>
      <c r="Q392" s="790"/>
      <c r="R392" s="790"/>
      <c r="S392" s="790"/>
      <c r="T392" s="790"/>
      <c r="U392" s="790"/>
      <c r="V392" s="790"/>
      <c r="W392" s="790"/>
      <c r="X392" s="790"/>
      <c r="Y392" s="790"/>
      <c r="Z392" s="791"/>
      <c r="AA392" s="229"/>
      <c r="AB392" s="57"/>
      <c r="AC392" s="706"/>
      <c r="AD392" s="259"/>
      <c r="AE392" s="706"/>
      <c r="AF392" s="706"/>
      <c r="AG392" s="706"/>
      <c r="AH392" s="706"/>
      <c r="AI392" s="706"/>
      <c r="AJ392" s="706"/>
      <c r="AK392" s="706"/>
      <c r="AL392" s="706"/>
      <c r="AM392" s="706"/>
      <c r="AN392" s="706"/>
      <c r="AO392" s="706"/>
      <c r="AP392" s="706"/>
      <c r="AQ392" s="706"/>
      <c r="AR392" s="706"/>
      <c r="AS392" s="706"/>
      <c r="AT392" s="706"/>
      <c r="AU392" s="706"/>
      <c r="AV392" s="706"/>
      <c r="AW392" s="706"/>
      <c r="AX392" s="706"/>
      <c r="AY392" s="706"/>
      <c r="AZ392" s="706"/>
      <c r="BA392" s="706"/>
      <c r="BB392" s="706"/>
      <c r="BC392" s="706"/>
      <c r="BD392" s="706"/>
      <c r="BE392" s="706"/>
      <c r="BF392" s="706"/>
      <c r="BG392" s="706"/>
      <c r="BH392" s="706"/>
      <c r="BI392" s="706"/>
      <c r="BJ392" s="706"/>
      <c r="BK392" s="706"/>
      <c r="BL392" s="706"/>
      <c r="BM392" s="706"/>
      <c r="BN392" s="706"/>
      <c r="BO392" s="706"/>
      <c r="BP392" s="706"/>
      <c r="BQ392" s="706"/>
      <c r="BR392" s="706"/>
      <c r="BS392" s="706"/>
      <c r="BT392" s="706"/>
      <c r="BU392" s="706"/>
      <c r="BV392" s="706"/>
      <c r="BW392" s="706"/>
      <c r="BX392" s="706"/>
      <c r="BY392" s="706"/>
      <c r="BZ392" s="706"/>
      <c r="CA392" s="706"/>
      <c r="CB392" s="706"/>
      <c r="CC392" s="706"/>
      <c r="CD392" s="706"/>
      <c r="CE392" s="57"/>
      <c r="CF392" s="57"/>
      <c r="CG392" s="57"/>
      <c r="CH392" s="57"/>
      <c r="CI392" s="57"/>
      <c r="CJ392" s="57"/>
      <c r="CK392" s="57"/>
      <c r="CL392" s="57"/>
      <c r="CM392" s="57"/>
      <c r="CN392" s="57"/>
      <c r="CO392" s="57"/>
      <c r="CP392" s="57"/>
      <c r="CQ392" s="57"/>
    </row>
    <row r="393" spans="1:95" s="282" customFormat="1" ht="67.7" customHeight="1" thickBot="1" x14ac:dyDescent="0.25">
      <c r="A393" s="585"/>
      <c r="B393" s="290" t="s">
        <v>1031</v>
      </c>
      <c r="C393" s="136" t="s">
        <v>1032</v>
      </c>
      <c r="D393" s="731"/>
      <c r="E393" s="795"/>
      <c r="F393" s="731"/>
      <c r="G393" s="795"/>
      <c r="H393" s="731"/>
      <c r="I393" s="795"/>
      <c r="J393" s="731"/>
      <c r="K393" s="795"/>
      <c r="L393" s="731"/>
      <c r="M393" s="795"/>
      <c r="N393" s="731"/>
      <c r="O393" s="795"/>
      <c r="P393" s="731"/>
      <c r="Q393" s="795"/>
      <c r="R393" s="731"/>
      <c r="S393" s="795"/>
      <c r="T393" s="731"/>
      <c r="U393" s="795"/>
      <c r="V393" s="731"/>
      <c r="W393" s="795"/>
      <c r="X393" s="212"/>
      <c r="Y393" s="127">
        <f>IF(OR(D393="s",F393="s",H393="s",J393="s",L393="s",N393="s",P393="s",R393="s",T393="s",V393="s"), 0, IF(OR(D393="a",F393="a",H393="a",J393="a",L393="a",N393="a",P393="a",R393="a",T393="a",V393="a",X393="na"),Z393,0))</f>
        <v>0</v>
      </c>
      <c r="Z393" s="448">
        <v>30</v>
      </c>
      <c r="AA393" s="228">
        <f>COUNTIF(D393:W393,"a")+COUNTIF(D393:W393,"s")+COUNTIF(X393,"na")</f>
        <v>0</v>
      </c>
      <c r="AB393" s="501"/>
      <c r="AC393" s="281"/>
      <c r="AD393" s="259"/>
      <c r="AE393" s="281"/>
      <c r="AF393" s="281"/>
      <c r="AG393" s="281"/>
      <c r="AH393" s="281"/>
      <c r="AI393" s="281"/>
      <c r="AJ393" s="281"/>
      <c r="AK393" s="281"/>
      <c r="AL393" s="281"/>
      <c r="AM393" s="281"/>
      <c r="AN393" s="281"/>
      <c r="AO393" s="281"/>
      <c r="AP393" s="281"/>
      <c r="AQ393" s="281"/>
      <c r="AR393" s="281"/>
      <c r="AS393" s="281"/>
      <c r="AT393" s="281"/>
      <c r="AU393" s="281"/>
      <c r="AV393" s="281"/>
      <c r="AW393" s="281"/>
      <c r="AX393" s="281"/>
      <c r="AY393" s="281"/>
      <c r="AZ393" s="281"/>
      <c r="BA393" s="281"/>
      <c r="BB393" s="281"/>
      <c r="BC393" s="281"/>
      <c r="BD393" s="281"/>
      <c r="BE393" s="281"/>
      <c r="BF393" s="281"/>
      <c r="BG393" s="281"/>
      <c r="BH393" s="281"/>
      <c r="BI393" s="281"/>
      <c r="BJ393" s="281"/>
      <c r="BK393" s="281"/>
      <c r="BL393" s="281"/>
      <c r="BM393" s="281"/>
      <c r="BN393" s="281"/>
      <c r="BO393" s="281"/>
      <c r="BP393" s="281"/>
      <c r="BQ393" s="281"/>
      <c r="BR393" s="281"/>
      <c r="BS393" s="281"/>
      <c r="BT393" s="281"/>
      <c r="BU393" s="281"/>
      <c r="BV393" s="281"/>
      <c r="BW393" s="281"/>
      <c r="BX393" s="281"/>
      <c r="BY393" s="281"/>
      <c r="BZ393" s="281"/>
      <c r="CA393" s="281"/>
      <c r="CB393" s="281"/>
      <c r="CC393" s="281"/>
      <c r="CD393" s="281"/>
      <c r="CE393" s="280"/>
      <c r="CF393" s="280"/>
      <c r="CG393" s="280"/>
      <c r="CH393" s="280"/>
      <c r="CI393" s="280"/>
      <c r="CJ393" s="280"/>
      <c r="CK393" s="280"/>
      <c r="CL393" s="280"/>
      <c r="CM393" s="280"/>
      <c r="CN393" s="280"/>
      <c r="CO393" s="280"/>
      <c r="CP393" s="280"/>
      <c r="CQ393" s="280"/>
    </row>
    <row r="394" spans="1:95" s="282" customFormat="1" ht="21" customHeight="1" thickTop="1" thickBot="1" x14ac:dyDescent="0.25">
      <c r="A394" s="585"/>
      <c r="B394" s="260"/>
      <c r="C394" s="166"/>
      <c r="D394" s="768" t="s">
        <v>147</v>
      </c>
      <c r="E394" s="769"/>
      <c r="F394" s="769"/>
      <c r="G394" s="769"/>
      <c r="H394" s="769"/>
      <c r="I394" s="769"/>
      <c r="J394" s="769"/>
      <c r="K394" s="769"/>
      <c r="L394" s="769"/>
      <c r="M394" s="769"/>
      <c r="N394" s="769"/>
      <c r="O394" s="769"/>
      <c r="P394" s="769"/>
      <c r="Q394" s="769"/>
      <c r="R394" s="769"/>
      <c r="S394" s="769"/>
      <c r="T394" s="769"/>
      <c r="U394" s="769"/>
      <c r="V394" s="769"/>
      <c r="W394" s="769"/>
      <c r="X394" s="770"/>
      <c r="Y394" s="588">
        <f>SUM(Y393:Y393)</f>
        <v>0</v>
      </c>
      <c r="Z394" s="423">
        <f>SUM(Z393:Z393)</f>
        <v>30</v>
      </c>
      <c r="AA394" s="228"/>
      <c r="AB394" s="280"/>
      <c r="AC394" s="281"/>
      <c r="AD394" s="259"/>
      <c r="AE394" s="281"/>
      <c r="AF394" s="281"/>
      <c r="AG394" s="281"/>
      <c r="AH394" s="281"/>
      <c r="AI394" s="281"/>
      <c r="AJ394" s="281"/>
      <c r="AK394" s="281"/>
      <c r="AL394" s="281"/>
      <c r="AM394" s="281"/>
      <c r="AN394" s="281"/>
      <c r="AO394" s="281"/>
      <c r="AP394" s="281"/>
      <c r="AQ394" s="281"/>
      <c r="AR394" s="281"/>
      <c r="AS394" s="281"/>
      <c r="AT394" s="281"/>
      <c r="AU394" s="281"/>
      <c r="AV394" s="281"/>
      <c r="AW394" s="281"/>
      <c r="AX394" s="281"/>
      <c r="AY394" s="281"/>
      <c r="AZ394" s="281"/>
      <c r="BA394" s="281"/>
      <c r="BB394" s="281"/>
      <c r="BC394" s="281"/>
      <c r="BD394" s="281"/>
      <c r="BE394" s="281"/>
      <c r="BF394" s="281"/>
      <c r="BG394" s="281"/>
      <c r="BH394" s="281"/>
      <c r="BI394" s="281"/>
      <c r="BJ394" s="281"/>
      <c r="BK394" s="281"/>
      <c r="BL394" s="281"/>
      <c r="BM394" s="281"/>
      <c r="BN394" s="281"/>
      <c r="BO394" s="281"/>
      <c r="BP394" s="281"/>
      <c r="BQ394" s="281"/>
      <c r="BR394" s="281"/>
      <c r="BS394" s="281"/>
      <c r="BT394" s="281"/>
      <c r="BU394" s="281"/>
      <c r="BV394" s="281"/>
      <c r="BW394" s="281"/>
      <c r="BX394" s="281"/>
      <c r="BY394" s="281"/>
      <c r="BZ394" s="281"/>
      <c r="CA394" s="281"/>
      <c r="CB394" s="281"/>
      <c r="CC394" s="281"/>
      <c r="CD394" s="281"/>
      <c r="CE394" s="280"/>
      <c r="CF394" s="280"/>
      <c r="CG394" s="280"/>
      <c r="CH394" s="280"/>
      <c r="CI394" s="280"/>
      <c r="CJ394" s="280"/>
      <c r="CK394" s="280"/>
      <c r="CL394" s="280"/>
      <c r="CM394" s="280"/>
      <c r="CN394" s="280"/>
      <c r="CO394" s="280"/>
      <c r="CP394" s="280"/>
      <c r="CQ394" s="280"/>
    </row>
    <row r="395" spans="1:95" s="282" customFormat="1" ht="21" customHeight="1" thickBot="1" x14ac:dyDescent="0.25">
      <c r="A395" s="414"/>
      <c r="B395" s="379"/>
      <c r="C395" s="381"/>
      <c r="D395" s="771"/>
      <c r="E395" s="772"/>
      <c r="F395" s="1025">
        <v>0</v>
      </c>
      <c r="G395" s="1026"/>
      <c r="H395" s="1026"/>
      <c r="I395" s="1026"/>
      <c r="J395" s="1026"/>
      <c r="K395" s="1026"/>
      <c r="L395" s="1026"/>
      <c r="M395" s="1026"/>
      <c r="N395" s="1026"/>
      <c r="O395" s="1026"/>
      <c r="P395" s="1026"/>
      <c r="Q395" s="1026"/>
      <c r="R395" s="1026"/>
      <c r="S395" s="1026"/>
      <c r="T395" s="1026"/>
      <c r="U395" s="1026"/>
      <c r="V395" s="1026"/>
      <c r="W395" s="1026"/>
      <c r="X395" s="1026"/>
      <c r="Y395" s="1026"/>
      <c r="Z395" s="1027"/>
      <c r="AA395" s="228"/>
      <c r="AB395" s="280"/>
      <c r="AC395" s="281"/>
      <c r="AD395" s="259"/>
      <c r="AE395" s="281"/>
      <c r="AF395" s="281"/>
      <c r="AG395" s="281"/>
      <c r="AH395" s="281"/>
      <c r="AI395" s="281"/>
      <c r="AJ395" s="281"/>
      <c r="AK395" s="281"/>
      <c r="AL395" s="281"/>
      <c r="AM395" s="281"/>
      <c r="AN395" s="281"/>
      <c r="AO395" s="281"/>
      <c r="AP395" s="281"/>
      <c r="AQ395" s="281"/>
      <c r="AR395" s="281"/>
      <c r="AS395" s="281"/>
      <c r="AT395" s="281"/>
      <c r="AU395" s="281"/>
      <c r="AV395" s="281"/>
      <c r="AW395" s="281"/>
      <c r="AX395" s="281"/>
      <c r="AY395" s="281"/>
      <c r="AZ395" s="281"/>
      <c r="BA395" s="281"/>
      <c r="BB395" s="281"/>
      <c r="BC395" s="281"/>
      <c r="BD395" s="281"/>
      <c r="BE395" s="281"/>
      <c r="BF395" s="281"/>
      <c r="BG395" s="281"/>
      <c r="BH395" s="281"/>
      <c r="BI395" s="281"/>
      <c r="BJ395" s="281"/>
      <c r="BK395" s="281"/>
      <c r="BL395" s="281"/>
      <c r="BM395" s="281"/>
      <c r="BN395" s="281"/>
      <c r="BO395" s="281"/>
      <c r="BP395" s="281"/>
      <c r="BQ395" s="281"/>
      <c r="BR395" s="281"/>
      <c r="BS395" s="281"/>
      <c r="BT395" s="281"/>
      <c r="BU395" s="281"/>
      <c r="BV395" s="281"/>
      <c r="BW395" s="281"/>
      <c r="BX395" s="281"/>
      <c r="BY395" s="281"/>
      <c r="BZ395" s="281"/>
      <c r="CA395" s="281"/>
      <c r="CB395" s="281"/>
      <c r="CC395" s="281"/>
      <c r="CD395" s="281"/>
      <c r="CE395" s="280"/>
      <c r="CF395" s="280"/>
      <c r="CG395" s="280"/>
      <c r="CH395" s="280"/>
      <c r="CI395" s="280"/>
      <c r="CJ395" s="280"/>
      <c r="CK395" s="280"/>
      <c r="CL395" s="280"/>
      <c r="CM395" s="280"/>
      <c r="CN395" s="280"/>
      <c r="CO395" s="280"/>
      <c r="CP395" s="280"/>
      <c r="CQ395" s="280"/>
    </row>
    <row r="396" spans="1:95" s="282" customFormat="1" ht="33" customHeight="1" thickBot="1" x14ac:dyDescent="0.25">
      <c r="A396" s="411"/>
      <c r="B396" s="371"/>
      <c r="C396" s="999" t="s">
        <v>284</v>
      </c>
      <c r="D396" s="1000"/>
      <c r="E396" s="1000"/>
      <c r="F396" s="1000"/>
      <c r="G396" s="1000"/>
      <c r="H396" s="1000"/>
      <c r="I396" s="1000"/>
      <c r="J396" s="1000"/>
      <c r="K396" s="1000"/>
      <c r="L396" s="1000"/>
      <c r="M396" s="1000"/>
      <c r="N396" s="1000"/>
      <c r="O396" s="1000"/>
      <c r="P396" s="1000"/>
      <c r="Q396" s="1000"/>
      <c r="R396" s="1000"/>
      <c r="S396" s="1000"/>
      <c r="T396" s="1000"/>
      <c r="U396" s="1000"/>
      <c r="V396" s="1000"/>
      <c r="W396" s="1000"/>
      <c r="X396" s="1000"/>
      <c r="Y396" s="1000"/>
      <c r="Z396" s="1001"/>
      <c r="AA396" s="228"/>
      <c r="AB396" s="280"/>
      <c r="AC396" s="555"/>
      <c r="AD396" s="259"/>
      <c r="AE396" s="281"/>
      <c r="AF396" s="555"/>
      <c r="AG396" s="281"/>
      <c r="AH396" s="281"/>
      <c r="AI396" s="281"/>
      <c r="AJ396" s="281"/>
      <c r="AK396" s="281"/>
      <c r="AL396" s="281"/>
      <c r="AM396" s="281"/>
      <c r="AN396" s="281"/>
      <c r="AO396" s="281"/>
      <c r="AP396" s="281"/>
      <c r="AQ396" s="281"/>
      <c r="AR396" s="281"/>
      <c r="AS396" s="281"/>
      <c r="AT396" s="281"/>
      <c r="AU396" s="281"/>
      <c r="AV396" s="281"/>
      <c r="AW396" s="281"/>
      <c r="AX396" s="281"/>
      <c r="AY396" s="281"/>
      <c r="AZ396" s="281"/>
      <c r="BA396" s="281"/>
      <c r="BB396" s="281"/>
      <c r="BC396" s="281"/>
      <c r="BD396" s="281"/>
      <c r="BE396" s="281"/>
      <c r="BF396" s="281"/>
      <c r="BG396" s="281"/>
      <c r="BH396" s="281"/>
      <c r="BI396" s="281"/>
      <c r="BJ396" s="281"/>
      <c r="BK396" s="281"/>
      <c r="BL396" s="281"/>
      <c r="BM396" s="281"/>
      <c r="BN396" s="281"/>
      <c r="BO396" s="281"/>
      <c r="BP396" s="281"/>
      <c r="BQ396" s="281"/>
      <c r="BR396" s="281"/>
      <c r="BS396" s="281"/>
      <c r="BT396" s="281"/>
      <c r="BU396" s="281"/>
      <c r="BV396" s="281"/>
      <c r="BW396" s="281"/>
      <c r="BX396" s="281"/>
      <c r="BY396" s="281"/>
      <c r="BZ396" s="281"/>
      <c r="CA396" s="281"/>
      <c r="CB396" s="281"/>
      <c r="CC396" s="281"/>
      <c r="CD396" s="281"/>
      <c r="CE396" s="280"/>
      <c r="CF396" s="280"/>
      <c r="CG396" s="280"/>
      <c r="CH396" s="280"/>
      <c r="CI396" s="280"/>
      <c r="CJ396" s="280"/>
      <c r="CK396" s="280"/>
      <c r="CL396" s="280"/>
      <c r="CM396" s="280"/>
      <c r="CN396" s="280"/>
      <c r="CO396" s="280"/>
      <c r="CP396" s="280"/>
      <c r="CQ396" s="280"/>
    </row>
    <row r="397" spans="1:95" s="282" customFormat="1" ht="30" customHeight="1" thickBot="1" x14ac:dyDescent="0.25">
      <c r="A397" s="585"/>
      <c r="B397" s="283" t="s">
        <v>337</v>
      </c>
      <c r="C397" s="178" t="s">
        <v>285</v>
      </c>
      <c r="D397" s="284"/>
      <c r="E397" s="285"/>
      <c r="F397" s="286"/>
      <c r="G397" s="287"/>
      <c r="H397" s="85" t="s">
        <v>432</v>
      </c>
      <c r="I397" s="285"/>
      <c r="J397" s="288"/>
      <c r="K397" s="287"/>
      <c r="L397" s="284"/>
      <c r="M397" s="285"/>
      <c r="N397" s="286"/>
      <c r="O397" s="287"/>
      <c r="P397" s="85" t="s">
        <v>432</v>
      </c>
      <c r="Q397" s="285"/>
      <c r="R397" s="286"/>
      <c r="S397" s="287"/>
      <c r="T397" s="284"/>
      <c r="U397" s="285"/>
      <c r="V397" s="286"/>
      <c r="W397" s="287"/>
      <c r="X397" s="289"/>
      <c r="Y397" s="289"/>
      <c r="Z397" s="419"/>
      <c r="AA397" s="228"/>
      <c r="AB397" s="280"/>
      <c r="AC397" s="555"/>
      <c r="AD397" s="259"/>
      <c r="AE397" s="281"/>
      <c r="AF397" s="555"/>
      <c r="AG397" s="281"/>
      <c r="AH397" s="281"/>
      <c r="AI397" s="281"/>
      <c r="AJ397" s="281"/>
      <c r="AK397" s="281"/>
      <c r="AL397" s="281"/>
      <c r="AM397" s="281"/>
      <c r="AN397" s="281"/>
      <c r="AO397" s="281"/>
      <c r="AP397" s="281"/>
      <c r="AQ397" s="281"/>
      <c r="AR397" s="281"/>
      <c r="AS397" s="281"/>
      <c r="AT397" s="281"/>
      <c r="AU397" s="281"/>
      <c r="AV397" s="281"/>
      <c r="AW397" s="281"/>
      <c r="AX397" s="281"/>
      <c r="AY397" s="281"/>
      <c r="AZ397" s="281"/>
      <c r="BA397" s="281"/>
      <c r="BB397" s="281"/>
      <c r="BC397" s="281"/>
      <c r="BD397" s="281"/>
      <c r="BE397" s="281"/>
      <c r="BF397" s="281"/>
      <c r="BG397" s="281"/>
      <c r="BH397" s="281"/>
      <c r="BI397" s="281"/>
      <c r="BJ397" s="281"/>
      <c r="BK397" s="281"/>
      <c r="BL397" s="281"/>
      <c r="BM397" s="281"/>
      <c r="BN397" s="281"/>
      <c r="BO397" s="281"/>
      <c r="BP397" s="281"/>
      <c r="BQ397" s="281"/>
      <c r="BR397" s="281"/>
      <c r="BS397" s="281"/>
      <c r="BT397" s="281"/>
      <c r="BU397" s="281"/>
      <c r="BV397" s="281"/>
      <c r="BW397" s="281"/>
      <c r="BX397" s="281"/>
      <c r="BY397" s="281"/>
      <c r="BZ397" s="281"/>
      <c r="CA397" s="281"/>
      <c r="CB397" s="281"/>
      <c r="CC397" s="281"/>
      <c r="CD397" s="281"/>
      <c r="CE397" s="280"/>
      <c r="CF397" s="280"/>
      <c r="CG397" s="280"/>
      <c r="CH397" s="280"/>
      <c r="CI397" s="280"/>
      <c r="CJ397" s="280"/>
      <c r="CK397" s="280"/>
      <c r="CL397" s="280"/>
      <c r="CM397" s="280"/>
      <c r="CN397" s="280"/>
      <c r="CO397" s="280"/>
      <c r="CP397" s="280"/>
      <c r="CQ397" s="280"/>
    </row>
    <row r="398" spans="1:95" s="282" customFormat="1" ht="45" customHeight="1" x14ac:dyDescent="0.2">
      <c r="A398" s="585"/>
      <c r="B398" s="290" t="s">
        <v>286</v>
      </c>
      <c r="C398" s="136" t="s">
        <v>563</v>
      </c>
      <c r="D398" s="731"/>
      <c r="E398" s="795"/>
      <c r="F398" s="731"/>
      <c r="G398" s="795"/>
      <c r="H398" s="731"/>
      <c r="I398" s="795"/>
      <c r="J398" s="731"/>
      <c r="K398" s="795"/>
      <c r="L398" s="731"/>
      <c r="M398" s="795"/>
      <c r="N398" s="731"/>
      <c r="O398" s="795"/>
      <c r="P398" s="731"/>
      <c r="Q398" s="795"/>
      <c r="R398" s="731"/>
      <c r="S398" s="795"/>
      <c r="T398" s="731"/>
      <c r="U398" s="795"/>
      <c r="V398" s="731"/>
      <c r="W398" s="795"/>
      <c r="X398" s="291"/>
      <c r="Y398" s="127">
        <f t="shared" ref="Y398:Y399" si="57">IF(OR(D398="s",F398="s",H398="s",J398="s",L398="s",N398="s",P398="s",R398="s",T398="s",V398="s"), 0, IF(OR(D398="a",F398="a",H398="a",J398="a",L398="a",N398="a",P398="a",R398="a",T398="a",V398="a"),Z398,0))</f>
        <v>0</v>
      </c>
      <c r="Z398" s="421">
        <v>60</v>
      </c>
      <c r="AA398" s="228">
        <f>IF((COUNTIF(D398:W398,"a")+COUNTIF(D398:W398,"s"))&gt;0,IF(OR((COUNTIF(D399:W400,"a")+COUNTIF(D399:W400,"s"))),0,COUNTIF(D398:W398,"a")+COUNTIF(D398:W398,"s")),COUNTIF(D398:W398,"a")+COUNTIF(D398:W398,"s"))</f>
        <v>0</v>
      </c>
      <c r="AB398" s="277"/>
      <c r="AC398" s="555"/>
      <c r="AD398" s="259"/>
      <c r="AE398" s="281"/>
      <c r="AF398" s="555"/>
      <c r="AG398" s="281"/>
      <c r="AH398" s="281"/>
      <c r="AI398" s="281"/>
      <c r="AJ398" s="281"/>
      <c r="AK398" s="281"/>
      <c r="AL398" s="281"/>
      <c r="AM398" s="281"/>
      <c r="AN398" s="281"/>
      <c r="AO398" s="281"/>
      <c r="AP398" s="281"/>
      <c r="AQ398" s="281"/>
      <c r="AR398" s="281"/>
      <c r="AS398" s="281"/>
      <c r="AT398" s="281"/>
      <c r="AU398" s="281"/>
      <c r="AV398" s="281"/>
      <c r="AW398" s="281"/>
      <c r="AX398" s="281"/>
      <c r="AY398" s="281"/>
      <c r="AZ398" s="281"/>
      <c r="BA398" s="281"/>
      <c r="BB398" s="281"/>
      <c r="BC398" s="281"/>
      <c r="BD398" s="281"/>
      <c r="BE398" s="281"/>
      <c r="BF398" s="281"/>
      <c r="BG398" s="281"/>
      <c r="BH398" s="281"/>
      <c r="BI398" s="281"/>
      <c r="BJ398" s="281"/>
      <c r="BK398" s="281"/>
      <c r="BL398" s="281"/>
      <c r="BM398" s="281"/>
      <c r="BN398" s="281"/>
      <c r="BO398" s="281"/>
      <c r="BP398" s="281"/>
      <c r="BQ398" s="281"/>
      <c r="BR398" s="281"/>
      <c r="BS398" s="281"/>
      <c r="BT398" s="281"/>
      <c r="BU398" s="281"/>
      <c r="BV398" s="281"/>
      <c r="BW398" s="281"/>
      <c r="BX398" s="281"/>
      <c r="BY398" s="281"/>
      <c r="BZ398" s="281"/>
      <c r="CA398" s="281"/>
      <c r="CB398" s="281"/>
      <c r="CC398" s="281"/>
      <c r="CD398" s="281"/>
      <c r="CE398" s="280"/>
      <c r="CF398" s="280"/>
      <c r="CG398" s="280"/>
      <c r="CH398" s="280"/>
      <c r="CI398" s="280"/>
      <c r="CJ398" s="280"/>
      <c r="CK398" s="280"/>
      <c r="CL398" s="280"/>
      <c r="CM398" s="280"/>
      <c r="CN398" s="280"/>
      <c r="CO398" s="280"/>
      <c r="CP398" s="280"/>
      <c r="CQ398" s="280"/>
    </row>
    <row r="399" spans="1:95" s="282" customFormat="1" ht="106.5" customHeight="1" x14ac:dyDescent="0.2">
      <c r="A399" s="585"/>
      <c r="B399" s="552" t="s">
        <v>564</v>
      </c>
      <c r="C399" s="553" t="s">
        <v>565</v>
      </c>
      <c r="D399" s="732"/>
      <c r="E399" s="776"/>
      <c r="F399" s="732"/>
      <c r="G399" s="776"/>
      <c r="H399" s="732"/>
      <c r="I399" s="776"/>
      <c r="J399" s="732"/>
      <c r="K399" s="776"/>
      <c r="L399" s="732"/>
      <c r="M399" s="776"/>
      <c r="N399" s="732"/>
      <c r="O399" s="776"/>
      <c r="P399" s="732"/>
      <c r="Q399" s="776"/>
      <c r="R399" s="732"/>
      <c r="S399" s="776"/>
      <c r="T399" s="732"/>
      <c r="U399" s="776"/>
      <c r="V399" s="732"/>
      <c r="W399" s="776"/>
      <c r="X399" s="291"/>
      <c r="Y399" s="193">
        <f t="shared" si="57"/>
        <v>0</v>
      </c>
      <c r="Z399" s="421">
        <v>50</v>
      </c>
      <c r="AA399" s="228">
        <f>IF(OR(COUNTIF(D398:W398,"a")+COUNTIF(D398:W398,"s")+COUNTIF(D400:W400,"a")+COUNTIF(D400:W400,"s")&gt;0),0,(COUNTIF(D399:W399,"a")+COUNTIF(D399:W399,"s")))</f>
        <v>0</v>
      </c>
      <c r="AB399" s="277"/>
      <c r="AC399" s="555"/>
      <c r="AD399" s="259"/>
      <c r="AE399" s="281"/>
      <c r="AF399" s="555"/>
      <c r="AG399" s="281"/>
      <c r="AH399" s="281"/>
      <c r="AI399" s="281"/>
      <c r="AJ399" s="281"/>
      <c r="AK399" s="281"/>
      <c r="AL399" s="281"/>
      <c r="AM399" s="281"/>
      <c r="AN399" s="281"/>
      <c r="AO399" s="281"/>
      <c r="AP399" s="281"/>
      <c r="AQ399" s="281"/>
      <c r="AR399" s="281"/>
      <c r="AS399" s="281"/>
      <c r="AT399" s="281"/>
      <c r="AU399" s="281"/>
      <c r="AV399" s="281"/>
      <c r="AW399" s="281"/>
      <c r="AX399" s="281"/>
      <c r="AY399" s="281"/>
      <c r="AZ399" s="281"/>
      <c r="BA399" s="281"/>
      <c r="BB399" s="281"/>
      <c r="BC399" s="281"/>
      <c r="BD399" s="281"/>
      <c r="BE399" s="281"/>
      <c r="BF399" s="281"/>
      <c r="BG399" s="281"/>
      <c r="BH399" s="281"/>
      <c r="BI399" s="281"/>
      <c r="BJ399" s="281"/>
      <c r="BK399" s="281"/>
      <c r="BL399" s="281"/>
      <c r="BM399" s="281"/>
      <c r="BN399" s="281"/>
      <c r="BO399" s="281"/>
      <c r="BP399" s="281"/>
      <c r="BQ399" s="281"/>
      <c r="BR399" s="281"/>
      <c r="BS399" s="281"/>
      <c r="BT399" s="281"/>
      <c r="BU399" s="281"/>
      <c r="BV399" s="281"/>
      <c r="BW399" s="281"/>
      <c r="BX399" s="281"/>
      <c r="BY399" s="281"/>
      <c r="BZ399" s="281"/>
      <c r="CA399" s="281"/>
      <c r="CB399" s="281"/>
      <c r="CC399" s="281"/>
      <c r="CD399" s="281"/>
      <c r="CE399" s="280"/>
      <c r="CF399" s="280"/>
      <c r="CG399" s="280"/>
      <c r="CH399" s="280"/>
      <c r="CI399" s="280"/>
      <c r="CJ399" s="280"/>
      <c r="CK399" s="280"/>
      <c r="CL399" s="280"/>
      <c r="CM399" s="280"/>
      <c r="CN399" s="280"/>
      <c r="CO399" s="280"/>
      <c r="CP399" s="280"/>
      <c r="CQ399" s="280"/>
    </row>
    <row r="400" spans="1:95" s="282" customFormat="1" ht="67.7" customHeight="1" thickBot="1" x14ac:dyDescent="0.25">
      <c r="A400" s="585"/>
      <c r="B400" s="552" t="s">
        <v>316</v>
      </c>
      <c r="C400" s="553" t="s">
        <v>568</v>
      </c>
      <c r="D400" s="787"/>
      <c r="E400" s="788"/>
      <c r="F400" s="787"/>
      <c r="G400" s="788"/>
      <c r="H400" s="787"/>
      <c r="I400" s="788"/>
      <c r="J400" s="787"/>
      <c r="K400" s="788"/>
      <c r="L400" s="787"/>
      <c r="M400" s="788"/>
      <c r="N400" s="787"/>
      <c r="O400" s="788"/>
      <c r="P400" s="787"/>
      <c r="Q400" s="788"/>
      <c r="R400" s="787"/>
      <c r="S400" s="788"/>
      <c r="T400" s="787"/>
      <c r="U400" s="788"/>
      <c r="V400" s="787"/>
      <c r="W400" s="788"/>
      <c r="X400" s="291"/>
      <c r="Y400" s="193">
        <f>IF(OR(D400="s",F400="s",H400="s",J400="s",L400="s",N400="s",P400="s",R400="s",T400="s",V400="s"), 0, IF(OR(D400="a",F400="a",H400="a",J400="a",L400="a",N400="a",P400="a",R400="a",T400="a",V400="a"),Z400,0))</f>
        <v>0</v>
      </c>
      <c r="Z400" s="421">
        <v>25</v>
      </c>
      <c r="AA400" s="228">
        <f>IF((COUNTIF(D400:W400,"a")+COUNTIF(D400:W400,"s"))&gt;0,IF(OR((COUNTIF(D398:W399,"a")+COUNTIF(D398:W399,"s"))),0,COUNTIF(D400:W400,"a")+COUNTIF(D400:W400,"s")),COUNTIF(D400:W400,"a")+COUNTIF(D400:W400,"s"))</f>
        <v>0</v>
      </c>
      <c r="AB400" s="277"/>
      <c r="AC400" s="555"/>
      <c r="AD400" s="259"/>
      <c r="AE400" s="281"/>
      <c r="AF400" s="555"/>
      <c r="AG400" s="281"/>
      <c r="AH400" s="281"/>
      <c r="AI400" s="281"/>
      <c r="AJ400" s="281"/>
      <c r="AK400" s="281"/>
      <c r="AL400" s="281"/>
      <c r="AM400" s="281"/>
      <c r="AN400" s="281"/>
      <c r="AO400" s="281"/>
      <c r="AP400" s="281"/>
      <c r="AQ400" s="281"/>
      <c r="AR400" s="281"/>
      <c r="AS400" s="281"/>
      <c r="AT400" s="281"/>
      <c r="AU400" s="281"/>
      <c r="AV400" s="281"/>
      <c r="AW400" s="281"/>
      <c r="AX400" s="281"/>
      <c r="AY400" s="281"/>
      <c r="AZ400" s="281"/>
      <c r="BA400" s="281"/>
      <c r="BB400" s="281"/>
      <c r="BC400" s="281"/>
      <c r="BD400" s="281"/>
      <c r="BE400" s="281"/>
      <c r="BF400" s="281"/>
      <c r="BG400" s="281"/>
      <c r="BH400" s="281"/>
      <c r="BI400" s="281"/>
      <c r="BJ400" s="281"/>
      <c r="BK400" s="281"/>
      <c r="BL400" s="281"/>
      <c r="BM400" s="281"/>
      <c r="BN400" s="281"/>
      <c r="BO400" s="281"/>
      <c r="BP400" s="281"/>
      <c r="BQ400" s="281"/>
      <c r="BR400" s="281"/>
      <c r="BS400" s="281"/>
      <c r="BT400" s="281"/>
      <c r="BU400" s="281"/>
      <c r="BV400" s="281"/>
      <c r="BW400" s="281"/>
      <c r="BX400" s="281"/>
      <c r="BY400" s="281"/>
      <c r="BZ400" s="281"/>
      <c r="CA400" s="281"/>
      <c r="CB400" s="281"/>
      <c r="CC400" s="281"/>
      <c r="CD400" s="281"/>
      <c r="CE400" s="280"/>
      <c r="CF400" s="280"/>
      <c r="CG400" s="280"/>
      <c r="CH400" s="280"/>
      <c r="CI400" s="280"/>
      <c r="CJ400" s="280"/>
      <c r="CK400" s="280"/>
      <c r="CL400" s="280"/>
      <c r="CM400" s="280"/>
      <c r="CN400" s="280"/>
      <c r="CO400" s="280"/>
      <c r="CP400" s="280"/>
      <c r="CQ400" s="280"/>
    </row>
    <row r="401" spans="1:95" s="282" customFormat="1" ht="21" customHeight="1" thickTop="1" thickBot="1" x14ac:dyDescent="0.25">
      <c r="A401" s="585"/>
      <c r="B401" s="260"/>
      <c r="C401" s="166"/>
      <c r="D401" s="768" t="s">
        <v>147</v>
      </c>
      <c r="E401" s="769"/>
      <c r="F401" s="769"/>
      <c r="G401" s="769"/>
      <c r="H401" s="769"/>
      <c r="I401" s="769"/>
      <c r="J401" s="769"/>
      <c r="K401" s="769"/>
      <c r="L401" s="769"/>
      <c r="M401" s="769"/>
      <c r="N401" s="769"/>
      <c r="O401" s="769"/>
      <c r="P401" s="769"/>
      <c r="Q401" s="769"/>
      <c r="R401" s="769"/>
      <c r="S401" s="769"/>
      <c r="T401" s="769"/>
      <c r="U401" s="769"/>
      <c r="V401" s="769"/>
      <c r="W401" s="769"/>
      <c r="X401" s="770"/>
      <c r="Y401" s="55">
        <f>SUM(Y398:Y400)</f>
        <v>0</v>
      </c>
      <c r="Z401" s="423">
        <f>SUM(Z398)</f>
        <v>60</v>
      </c>
      <c r="AA401" s="228"/>
      <c r="AB401" s="280"/>
      <c r="AC401" s="555"/>
      <c r="AD401" s="259"/>
      <c r="AE401" s="281"/>
      <c r="AF401" s="555"/>
      <c r="AG401" s="281"/>
      <c r="AH401" s="281"/>
      <c r="AI401" s="281"/>
      <c r="AJ401" s="281"/>
      <c r="AK401" s="281"/>
      <c r="AL401" s="281"/>
      <c r="AM401" s="281"/>
      <c r="AN401" s="281"/>
      <c r="AO401" s="281"/>
      <c r="AP401" s="281"/>
      <c r="AQ401" s="281"/>
      <c r="AR401" s="281"/>
      <c r="AS401" s="281"/>
      <c r="AT401" s="281"/>
      <c r="AU401" s="281"/>
      <c r="AV401" s="281"/>
      <c r="AW401" s="281"/>
      <c r="AX401" s="281"/>
      <c r="AY401" s="281"/>
      <c r="AZ401" s="281"/>
      <c r="BA401" s="281"/>
      <c r="BB401" s="281"/>
      <c r="BC401" s="281"/>
      <c r="BD401" s="281"/>
      <c r="BE401" s="281"/>
      <c r="BF401" s="281"/>
      <c r="BG401" s="281"/>
      <c r="BH401" s="281"/>
      <c r="BI401" s="281"/>
      <c r="BJ401" s="281"/>
      <c r="BK401" s="281"/>
      <c r="BL401" s="281"/>
      <c r="BM401" s="281"/>
      <c r="BN401" s="281"/>
      <c r="BO401" s="281"/>
      <c r="BP401" s="281"/>
      <c r="BQ401" s="281"/>
      <c r="BR401" s="281"/>
      <c r="BS401" s="281"/>
      <c r="BT401" s="281"/>
      <c r="BU401" s="281"/>
      <c r="BV401" s="281"/>
      <c r="BW401" s="281"/>
      <c r="BX401" s="281"/>
      <c r="BY401" s="281"/>
      <c r="BZ401" s="281"/>
      <c r="CA401" s="281"/>
      <c r="CB401" s="281"/>
      <c r="CC401" s="281"/>
      <c r="CD401" s="281"/>
      <c r="CE401" s="280"/>
      <c r="CF401" s="280"/>
      <c r="CG401" s="280"/>
      <c r="CH401" s="280"/>
      <c r="CI401" s="280"/>
      <c r="CJ401" s="280"/>
      <c r="CK401" s="280"/>
      <c r="CL401" s="280"/>
      <c r="CM401" s="280"/>
      <c r="CN401" s="280"/>
      <c r="CO401" s="280"/>
      <c r="CP401" s="280"/>
      <c r="CQ401" s="280"/>
    </row>
    <row r="402" spans="1:95" s="282" customFormat="1" ht="21" customHeight="1" thickBot="1" x14ac:dyDescent="0.25">
      <c r="A402" s="585"/>
      <c r="B402" s="260"/>
      <c r="C402" s="166"/>
      <c r="D402" s="771"/>
      <c r="E402" s="799"/>
      <c r="F402" s="1002">
        <v>0</v>
      </c>
      <c r="G402" s="793"/>
      <c r="H402" s="793"/>
      <c r="I402" s="793"/>
      <c r="J402" s="793"/>
      <c r="K402" s="793"/>
      <c r="L402" s="793"/>
      <c r="M402" s="793"/>
      <c r="N402" s="793"/>
      <c r="O402" s="793"/>
      <c r="P402" s="793"/>
      <c r="Q402" s="793"/>
      <c r="R402" s="793"/>
      <c r="S402" s="793"/>
      <c r="T402" s="793"/>
      <c r="U402" s="793"/>
      <c r="V402" s="793"/>
      <c r="W402" s="793"/>
      <c r="X402" s="793"/>
      <c r="Y402" s="793"/>
      <c r="Z402" s="794"/>
      <c r="AA402" s="228"/>
      <c r="AB402" s="280"/>
      <c r="AC402" s="555"/>
      <c r="AD402" s="259"/>
      <c r="AE402" s="281"/>
      <c r="AF402" s="555"/>
      <c r="AG402" s="281"/>
      <c r="AH402" s="281"/>
      <c r="AI402" s="281"/>
      <c r="AJ402" s="281"/>
      <c r="AK402" s="281"/>
      <c r="AL402" s="281"/>
      <c r="AM402" s="281"/>
      <c r="AN402" s="281"/>
      <c r="AO402" s="281"/>
      <c r="AP402" s="281"/>
      <c r="AQ402" s="281"/>
      <c r="AR402" s="281"/>
      <c r="AS402" s="281"/>
      <c r="AT402" s="281"/>
      <c r="AU402" s="281"/>
      <c r="AV402" s="281"/>
      <c r="AW402" s="281"/>
      <c r="AX402" s="281"/>
      <c r="AY402" s="281"/>
      <c r="AZ402" s="281"/>
      <c r="BA402" s="281"/>
      <c r="BB402" s="281"/>
      <c r="BC402" s="281"/>
      <c r="BD402" s="281"/>
      <c r="BE402" s="281"/>
      <c r="BF402" s="281"/>
      <c r="BG402" s="281"/>
      <c r="BH402" s="281"/>
      <c r="BI402" s="281"/>
      <c r="BJ402" s="281"/>
      <c r="BK402" s="281"/>
      <c r="BL402" s="281"/>
      <c r="BM402" s="281"/>
      <c r="BN402" s="281"/>
      <c r="BO402" s="281"/>
      <c r="BP402" s="281"/>
      <c r="BQ402" s="281"/>
      <c r="BR402" s="281"/>
      <c r="BS402" s="281"/>
      <c r="BT402" s="281"/>
      <c r="BU402" s="281"/>
      <c r="BV402" s="281"/>
      <c r="BW402" s="281"/>
      <c r="BX402" s="281"/>
      <c r="BY402" s="281"/>
      <c r="BZ402" s="281"/>
      <c r="CA402" s="281"/>
      <c r="CB402" s="281"/>
      <c r="CC402" s="281"/>
      <c r="CD402" s="281"/>
      <c r="CE402" s="280"/>
      <c r="CF402" s="280"/>
      <c r="CG402" s="280"/>
      <c r="CH402" s="280"/>
      <c r="CI402" s="280"/>
      <c r="CJ402" s="280"/>
      <c r="CK402" s="280"/>
      <c r="CL402" s="280"/>
      <c r="CM402" s="280"/>
      <c r="CN402" s="280"/>
      <c r="CO402" s="280"/>
      <c r="CP402" s="280"/>
      <c r="CQ402" s="280"/>
    </row>
    <row r="403" spans="1:95" s="282" customFormat="1" ht="30" customHeight="1" thickBot="1" x14ac:dyDescent="0.25">
      <c r="A403" s="585"/>
      <c r="B403" s="283" t="s">
        <v>338</v>
      </c>
      <c r="C403" s="178" t="s">
        <v>605</v>
      </c>
      <c r="D403" s="294"/>
      <c r="E403" s="295"/>
      <c r="F403" s="286"/>
      <c r="G403" s="287"/>
      <c r="H403" s="48" t="s">
        <v>432</v>
      </c>
      <c r="I403" s="285"/>
      <c r="J403" s="288"/>
      <c r="K403" s="287"/>
      <c r="L403" s="284"/>
      <c r="M403" s="285"/>
      <c r="N403" s="286"/>
      <c r="O403" s="287"/>
      <c r="P403" s="48" t="s">
        <v>432</v>
      </c>
      <c r="Q403" s="285"/>
      <c r="R403" s="286"/>
      <c r="S403" s="287"/>
      <c r="T403" s="284"/>
      <c r="U403" s="285"/>
      <c r="V403" s="286"/>
      <c r="W403" s="287"/>
      <c r="X403" s="289"/>
      <c r="Y403" s="289"/>
      <c r="Z403" s="419"/>
      <c r="AA403" s="228"/>
      <c r="AB403" s="280"/>
      <c r="AC403" s="555"/>
      <c r="AD403" s="259"/>
      <c r="AE403" s="281"/>
      <c r="AF403" s="555"/>
      <c r="AG403" s="281"/>
      <c r="AH403" s="281"/>
      <c r="AI403" s="281"/>
      <c r="AJ403" s="281"/>
      <c r="AK403" s="281"/>
      <c r="AL403" s="281"/>
      <c r="AM403" s="281"/>
      <c r="AN403" s="281"/>
      <c r="AO403" s="281"/>
      <c r="AP403" s="281"/>
      <c r="AQ403" s="281"/>
      <c r="AR403" s="281"/>
      <c r="AS403" s="281"/>
      <c r="AT403" s="281"/>
      <c r="AU403" s="281"/>
      <c r="AV403" s="281"/>
      <c r="AW403" s="281"/>
      <c r="AX403" s="281"/>
      <c r="AY403" s="281"/>
      <c r="AZ403" s="281"/>
      <c r="BA403" s="281"/>
      <c r="BB403" s="281"/>
      <c r="BC403" s="281"/>
      <c r="BD403" s="281"/>
      <c r="BE403" s="281"/>
      <c r="BF403" s="281"/>
      <c r="BG403" s="281"/>
      <c r="BH403" s="281"/>
      <c r="BI403" s="281"/>
      <c r="BJ403" s="281"/>
      <c r="BK403" s="281"/>
      <c r="BL403" s="281"/>
      <c r="BM403" s="281"/>
      <c r="BN403" s="281"/>
      <c r="BO403" s="281"/>
      <c r="BP403" s="281"/>
      <c r="BQ403" s="281"/>
      <c r="BR403" s="281"/>
      <c r="BS403" s="281"/>
      <c r="BT403" s="281"/>
      <c r="BU403" s="281"/>
      <c r="BV403" s="281"/>
      <c r="BW403" s="281"/>
      <c r="BX403" s="281"/>
      <c r="BY403" s="281"/>
      <c r="BZ403" s="281"/>
      <c r="CA403" s="281"/>
      <c r="CB403" s="281"/>
      <c r="CC403" s="281"/>
      <c r="CD403" s="281"/>
      <c r="CE403" s="280"/>
      <c r="CF403" s="280"/>
      <c r="CG403" s="280"/>
      <c r="CH403" s="280"/>
      <c r="CI403" s="280"/>
      <c r="CJ403" s="280"/>
      <c r="CK403" s="280"/>
      <c r="CL403" s="280"/>
      <c r="CM403" s="280"/>
      <c r="CN403" s="280"/>
      <c r="CO403" s="280"/>
      <c r="CP403" s="280"/>
      <c r="CQ403" s="280"/>
    </row>
    <row r="404" spans="1:95" s="282" customFormat="1" ht="45" customHeight="1" thickBot="1" x14ac:dyDescent="0.25">
      <c r="A404" s="585"/>
      <c r="B404" s="290" t="s">
        <v>339</v>
      </c>
      <c r="C404" s="136" t="s">
        <v>606</v>
      </c>
      <c r="D404" s="731"/>
      <c r="E404" s="795"/>
      <c r="F404" s="731"/>
      <c r="G404" s="795"/>
      <c r="H404" s="731"/>
      <c r="I404" s="795"/>
      <c r="J404" s="731"/>
      <c r="K404" s="795"/>
      <c r="L404" s="731"/>
      <c r="M404" s="795"/>
      <c r="N404" s="731"/>
      <c r="O404" s="795"/>
      <c r="P404" s="731"/>
      <c r="Q404" s="795"/>
      <c r="R404" s="731"/>
      <c r="S404" s="795"/>
      <c r="T404" s="731"/>
      <c r="U404" s="795"/>
      <c r="V404" s="731"/>
      <c r="W404" s="795"/>
      <c r="X404" s="212"/>
      <c r="Y404" s="127">
        <f>IF(OR(D404="s",F404="s",H404="s",J404="s",L404="s",N404="s",P404="s",R404="s",T404="s",V404="s"), 0, IF(OR(D404="a",F404="a",H404="a",J404="a",L404="a",N404="a",P404="a",R404="a",T404="a",V404="a",X404="na"),Z404,0))</f>
        <v>0</v>
      </c>
      <c r="Z404" s="448">
        <v>20</v>
      </c>
      <c r="AA404" s="228">
        <f>COUNTIF(D404:W404,"a")+COUNTIF(D404:W404,"s")+COUNTIF(X404,"na")</f>
        <v>0</v>
      </c>
      <c r="AB404" s="258"/>
      <c r="AC404" s="555"/>
      <c r="AD404" s="259"/>
      <c r="AE404" s="281"/>
      <c r="AF404" s="555"/>
      <c r="AG404" s="281"/>
      <c r="AH404" s="281"/>
      <c r="AI404" s="281"/>
      <c r="AJ404" s="281"/>
      <c r="AK404" s="281"/>
      <c r="AL404" s="281"/>
      <c r="AM404" s="281"/>
      <c r="AN404" s="281"/>
      <c r="AO404" s="281"/>
      <c r="AP404" s="281"/>
      <c r="AQ404" s="281"/>
      <c r="AR404" s="281"/>
      <c r="AS404" s="281"/>
      <c r="AT404" s="281"/>
      <c r="AU404" s="281"/>
      <c r="AV404" s="281"/>
      <c r="AW404" s="281"/>
      <c r="AX404" s="281"/>
      <c r="AY404" s="281"/>
      <c r="AZ404" s="281"/>
      <c r="BA404" s="281"/>
      <c r="BB404" s="281"/>
      <c r="BC404" s="281"/>
      <c r="BD404" s="281"/>
      <c r="BE404" s="281"/>
      <c r="BF404" s="281"/>
      <c r="BG404" s="281"/>
      <c r="BH404" s="281"/>
      <c r="BI404" s="281"/>
      <c r="BJ404" s="281"/>
      <c r="BK404" s="281"/>
      <c r="BL404" s="281"/>
      <c r="BM404" s="281"/>
      <c r="BN404" s="281"/>
      <c r="BO404" s="281"/>
      <c r="BP404" s="281"/>
      <c r="BQ404" s="281"/>
      <c r="BR404" s="281"/>
      <c r="BS404" s="281"/>
      <c r="BT404" s="281"/>
      <c r="BU404" s="281"/>
      <c r="BV404" s="281"/>
      <c r="BW404" s="281"/>
      <c r="BX404" s="281"/>
      <c r="BY404" s="281"/>
      <c r="BZ404" s="281"/>
      <c r="CA404" s="281"/>
      <c r="CB404" s="281"/>
      <c r="CC404" s="281"/>
      <c r="CD404" s="281"/>
      <c r="CE404" s="280"/>
      <c r="CF404" s="280"/>
      <c r="CG404" s="280"/>
      <c r="CH404" s="280"/>
      <c r="CI404" s="280"/>
      <c r="CJ404" s="280"/>
      <c r="CK404" s="280"/>
      <c r="CL404" s="280"/>
      <c r="CM404" s="280"/>
      <c r="CN404" s="280"/>
      <c r="CO404" s="280"/>
      <c r="CP404" s="280"/>
      <c r="CQ404" s="280"/>
    </row>
    <row r="405" spans="1:95" s="282" customFormat="1" ht="21" customHeight="1" thickTop="1" thickBot="1" x14ac:dyDescent="0.25">
      <c r="A405" s="585"/>
      <c r="B405" s="260"/>
      <c r="C405" s="166"/>
      <c r="D405" s="768" t="s">
        <v>147</v>
      </c>
      <c r="E405" s="769"/>
      <c r="F405" s="769"/>
      <c r="G405" s="769"/>
      <c r="H405" s="769"/>
      <c r="I405" s="769"/>
      <c r="J405" s="769"/>
      <c r="K405" s="769"/>
      <c r="L405" s="769"/>
      <c r="M405" s="769"/>
      <c r="N405" s="769"/>
      <c r="O405" s="769"/>
      <c r="P405" s="769"/>
      <c r="Q405" s="769"/>
      <c r="R405" s="769"/>
      <c r="S405" s="769"/>
      <c r="T405" s="769"/>
      <c r="U405" s="769"/>
      <c r="V405" s="769"/>
      <c r="W405" s="769"/>
      <c r="X405" s="770"/>
      <c r="Y405" s="55">
        <f>SUM(Y404:Y404)</f>
        <v>0</v>
      </c>
      <c r="Z405" s="423">
        <f>SUM(Z404:Z404)</f>
        <v>20</v>
      </c>
      <c r="AA405" s="228"/>
      <c r="AB405" s="280"/>
      <c r="AC405" s="555"/>
      <c r="AD405" s="259"/>
      <c r="AE405" s="281"/>
      <c r="AF405" s="555"/>
      <c r="AG405" s="281"/>
      <c r="AH405" s="281"/>
      <c r="AI405" s="281"/>
      <c r="AJ405" s="281"/>
      <c r="AK405" s="281"/>
      <c r="AL405" s="281"/>
      <c r="AM405" s="281"/>
      <c r="AN405" s="281"/>
      <c r="AO405" s="281"/>
      <c r="AP405" s="281"/>
      <c r="AQ405" s="281"/>
      <c r="AR405" s="281"/>
      <c r="AS405" s="281"/>
      <c r="AT405" s="281"/>
      <c r="AU405" s="281"/>
      <c r="AV405" s="281"/>
      <c r="AW405" s="281"/>
      <c r="AX405" s="281"/>
      <c r="AY405" s="281"/>
      <c r="AZ405" s="281"/>
      <c r="BA405" s="281"/>
      <c r="BB405" s="281"/>
      <c r="BC405" s="281"/>
      <c r="BD405" s="281"/>
      <c r="BE405" s="281"/>
      <c r="BF405" s="281"/>
      <c r="BG405" s="281"/>
      <c r="BH405" s="281"/>
      <c r="BI405" s="281"/>
      <c r="BJ405" s="281"/>
      <c r="BK405" s="281"/>
      <c r="BL405" s="281"/>
      <c r="BM405" s="281"/>
      <c r="BN405" s="281"/>
      <c r="BO405" s="281"/>
      <c r="BP405" s="281"/>
      <c r="BQ405" s="281"/>
      <c r="BR405" s="281"/>
      <c r="BS405" s="281"/>
      <c r="BT405" s="281"/>
      <c r="BU405" s="281"/>
      <c r="BV405" s="281"/>
      <c r="BW405" s="281"/>
      <c r="BX405" s="281"/>
      <c r="BY405" s="281"/>
      <c r="BZ405" s="281"/>
      <c r="CA405" s="281"/>
      <c r="CB405" s="281"/>
      <c r="CC405" s="281"/>
      <c r="CD405" s="281"/>
      <c r="CE405" s="280"/>
      <c r="CF405" s="280"/>
      <c r="CG405" s="280"/>
      <c r="CH405" s="280"/>
      <c r="CI405" s="280"/>
      <c r="CJ405" s="280"/>
      <c r="CK405" s="280"/>
      <c r="CL405" s="280"/>
      <c r="CM405" s="280"/>
      <c r="CN405" s="280"/>
      <c r="CO405" s="280"/>
      <c r="CP405" s="280"/>
      <c r="CQ405" s="280"/>
    </row>
    <row r="406" spans="1:95" s="282" customFormat="1" ht="21" customHeight="1" thickBot="1" x14ac:dyDescent="0.25">
      <c r="A406" s="585"/>
      <c r="B406" s="379"/>
      <c r="C406" s="186"/>
      <c r="D406" s="771"/>
      <c r="E406" s="799"/>
      <c r="F406" s="962">
        <v>0</v>
      </c>
      <c r="G406" s="793"/>
      <c r="H406" s="793"/>
      <c r="I406" s="793"/>
      <c r="J406" s="793"/>
      <c r="K406" s="793"/>
      <c r="L406" s="793"/>
      <c r="M406" s="793"/>
      <c r="N406" s="793"/>
      <c r="O406" s="793"/>
      <c r="P406" s="793"/>
      <c r="Q406" s="793"/>
      <c r="R406" s="793"/>
      <c r="S406" s="793"/>
      <c r="T406" s="793"/>
      <c r="U406" s="793"/>
      <c r="V406" s="793"/>
      <c r="W406" s="793"/>
      <c r="X406" s="793"/>
      <c r="Y406" s="793"/>
      <c r="Z406" s="794"/>
      <c r="AA406" s="228"/>
      <c r="AB406" s="280"/>
      <c r="AC406" s="555"/>
      <c r="AD406" s="259"/>
      <c r="AE406" s="281"/>
      <c r="AF406" s="555"/>
      <c r="AG406" s="281"/>
      <c r="AH406" s="281"/>
      <c r="AI406" s="281"/>
      <c r="AJ406" s="281"/>
      <c r="AK406" s="281"/>
      <c r="AL406" s="281"/>
      <c r="AM406" s="281"/>
      <c r="AN406" s="281"/>
      <c r="AO406" s="281"/>
      <c r="AP406" s="281"/>
      <c r="AQ406" s="281"/>
      <c r="AR406" s="281"/>
      <c r="AS406" s="281"/>
      <c r="AT406" s="281"/>
      <c r="AU406" s="281"/>
      <c r="AV406" s="281"/>
      <c r="AW406" s="281"/>
      <c r="AX406" s="281"/>
      <c r="AY406" s="281"/>
      <c r="AZ406" s="281"/>
      <c r="BA406" s="281"/>
      <c r="BB406" s="281"/>
      <c r="BC406" s="281"/>
      <c r="BD406" s="281"/>
      <c r="BE406" s="281"/>
      <c r="BF406" s="281"/>
      <c r="BG406" s="281"/>
      <c r="BH406" s="281"/>
      <c r="BI406" s="281"/>
      <c r="BJ406" s="281"/>
      <c r="BK406" s="281"/>
      <c r="BL406" s="281"/>
      <c r="BM406" s="281"/>
      <c r="BN406" s="281"/>
      <c r="BO406" s="281"/>
      <c r="BP406" s="281"/>
      <c r="BQ406" s="281"/>
      <c r="BR406" s="281"/>
      <c r="BS406" s="281"/>
      <c r="BT406" s="281"/>
      <c r="BU406" s="281"/>
      <c r="BV406" s="281"/>
      <c r="BW406" s="281"/>
      <c r="BX406" s="281"/>
      <c r="BY406" s="281"/>
      <c r="BZ406" s="281"/>
      <c r="CA406" s="281"/>
      <c r="CB406" s="281"/>
      <c r="CC406" s="281"/>
      <c r="CD406" s="281"/>
      <c r="CE406" s="280"/>
      <c r="CF406" s="280"/>
      <c r="CG406" s="280"/>
      <c r="CH406" s="280"/>
      <c r="CI406" s="280"/>
      <c r="CJ406" s="280"/>
      <c r="CK406" s="280"/>
      <c r="CL406" s="280"/>
      <c r="CM406" s="280"/>
      <c r="CN406" s="280"/>
      <c r="CO406" s="280"/>
      <c r="CP406" s="280"/>
      <c r="CQ406" s="280"/>
    </row>
    <row r="407" spans="1:95" s="282" customFormat="1" ht="30" customHeight="1" thickBot="1" x14ac:dyDescent="0.25">
      <c r="A407" s="585"/>
      <c r="B407" s="283" t="s">
        <v>53</v>
      </c>
      <c r="C407" s="178" t="s">
        <v>42</v>
      </c>
      <c r="D407" s="284"/>
      <c r="E407" s="285"/>
      <c r="F407" s="286"/>
      <c r="G407" s="287"/>
      <c r="H407" s="48" t="s">
        <v>432</v>
      </c>
      <c r="I407" s="285"/>
      <c r="J407" s="288"/>
      <c r="K407" s="287"/>
      <c r="L407" s="284"/>
      <c r="M407" s="285"/>
      <c r="N407" s="286"/>
      <c r="O407" s="287"/>
      <c r="P407" s="48" t="s">
        <v>432</v>
      </c>
      <c r="Q407" s="285"/>
      <c r="R407" s="286"/>
      <c r="S407" s="287"/>
      <c r="T407" s="284"/>
      <c r="U407" s="285"/>
      <c r="V407" s="286"/>
      <c r="W407" s="287"/>
      <c r="X407" s="289"/>
      <c r="Y407" s="289"/>
      <c r="Z407" s="419"/>
      <c r="AA407" s="228"/>
      <c r="AB407" s="280"/>
      <c r="AC407" s="555"/>
      <c r="AD407" s="259"/>
      <c r="AE407" s="281"/>
      <c r="AF407" s="555"/>
      <c r="AG407" s="281"/>
      <c r="AH407" s="281"/>
      <c r="AI407" s="281"/>
      <c r="AJ407" s="281"/>
      <c r="AK407" s="281"/>
      <c r="AL407" s="281"/>
      <c r="AM407" s="281"/>
      <c r="AN407" s="281"/>
      <c r="AO407" s="281"/>
      <c r="AP407" s="281"/>
      <c r="AQ407" s="281"/>
      <c r="AR407" s="281"/>
      <c r="AS407" s="281"/>
      <c r="AT407" s="281"/>
      <c r="AU407" s="281"/>
      <c r="AV407" s="281"/>
      <c r="AW407" s="281"/>
      <c r="AX407" s="281"/>
      <c r="AY407" s="281"/>
      <c r="AZ407" s="281"/>
      <c r="BA407" s="281"/>
      <c r="BB407" s="281"/>
      <c r="BC407" s="281"/>
      <c r="BD407" s="281"/>
      <c r="BE407" s="281"/>
      <c r="BF407" s="281"/>
      <c r="BG407" s="281"/>
      <c r="BH407" s="281"/>
      <c r="BI407" s="281"/>
      <c r="BJ407" s="281"/>
      <c r="BK407" s="281"/>
      <c r="BL407" s="281"/>
      <c r="BM407" s="281"/>
      <c r="BN407" s="281"/>
      <c r="BO407" s="281"/>
      <c r="BP407" s="281"/>
      <c r="BQ407" s="281"/>
      <c r="BR407" s="281"/>
      <c r="BS407" s="281"/>
      <c r="BT407" s="281"/>
      <c r="BU407" s="281"/>
      <c r="BV407" s="281"/>
      <c r="BW407" s="281"/>
      <c r="BX407" s="281"/>
      <c r="BY407" s="281"/>
      <c r="BZ407" s="281"/>
      <c r="CA407" s="281"/>
      <c r="CB407" s="281"/>
      <c r="CC407" s="281"/>
      <c r="CD407" s="281"/>
      <c r="CE407" s="280"/>
      <c r="CF407" s="280"/>
      <c r="CG407" s="280"/>
      <c r="CH407" s="280"/>
      <c r="CI407" s="280"/>
      <c r="CJ407" s="280"/>
      <c r="CK407" s="280"/>
      <c r="CL407" s="280"/>
      <c r="CM407" s="280"/>
      <c r="CN407" s="280"/>
      <c r="CO407" s="280"/>
      <c r="CP407" s="280"/>
      <c r="CQ407" s="280"/>
    </row>
    <row r="408" spans="1:95" s="282" customFormat="1" ht="27.95" customHeight="1" x14ac:dyDescent="0.2">
      <c r="A408" s="585"/>
      <c r="B408" s="290" t="s">
        <v>160</v>
      </c>
      <c r="C408" s="136" t="s">
        <v>84</v>
      </c>
      <c r="D408" s="731"/>
      <c r="E408" s="795"/>
      <c r="F408" s="731"/>
      <c r="G408" s="795"/>
      <c r="H408" s="731"/>
      <c r="I408" s="795"/>
      <c r="J408" s="731"/>
      <c r="K408" s="795"/>
      <c r="L408" s="731"/>
      <c r="M408" s="795"/>
      <c r="N408" s="731"/>
      <c r="O408" s="795"/>
      <c r="P408" s="731"/>
      <c r="Q408" s="795"/>
      <c r="R408" s="731"/>
      <c r="S408" s="795"/>
      <c r="T408" s="731"/>
      <c r="U408" s="795"/>
      <c r="V408" s="731"/>
      <c r="W408" s="795"/>
      <c r="X408" s="291"/>
      <c r="Y408" s="127">
        <f t="shared" ref="Y408:Y413" si="58">IF(OR(D408="s",F408="s",H408="s",J408="s",L408="s",N408="s",P408="s",R408="s",T408="s",V408="s"), 0, IF(OR(D408="a",F408="a",H408="a",J408="a",L408="a",N408="a",P408="a",R408="a",T408="a",V408="a"),Z408,0))</f>
        <v>0</v>
      </c>
      <c r="Z408" s="424">
        <v>15</v>
      </c>
      <c r="AA408" s="228">
        <f>COUNTIF(D408:W408,"a")+COUNTIF(D408:W408,"s")</f>
        <v>0</v>
      </c>
      <c r="AB408" s="258"/>
      <c r="AC408" s="555"/>
      <c r="AD408" s="259"/>
      <c r="AE408" s="281"/>
      <c r="AF408" s="555"/>
      <c r="AG408" s="281"/>
      <c r="AH408" s="281"/>
      <c r="AI408" s="281"/>
      <c r="AJ408" s="281"/>
      <c r="AK408" s="281"/>
      <c r="AL408" s="281"/>
      <c r="AM408" s="281"/>
      <c r="AN408" s="281"/>
      <c r="AO408" s="281"/>
      <c r="AP408" s="281"/>
      <c r="AQ408" s="281"/>
      <c r="AR408" s="281"/>
      <c r="AS408" s="281"/>
      <c r="AT408" s="281"/>
      <c r="AU408" s="281"/>
      <c r="AV408" s="281"/>
      <c r="AW408" s="281"/>
      <c r="AX408" s="281"/>
      <c r="AY408" s="281"/>
      <c r="AZ408" s="281"/>
      <c r="BA408" s="281"/>
      <c r="BB408" s="281"/>
      <c r="BC408" s="281"/>
      <c r="BD408" s="281"/>
      <c r="BE408" s="281"/>
      <c r="BF408" s="281"/>
      <c r="BG408" s="281"/>
      <c r="BH408" s="281"/>
      <c r="BI408" s="281"/>
      <c r="BJ408" s="281"/>
      <c r="BK408" s="281"/>
      <c r="BL408" s="281"/>
      <c r="BM408" s="281"/>
      <c r="BN408" s="281"/>
      <c r="BO408" s="281"/>
      <c r="BP408" s="281"/>
      <c r="BQ408" s="281"/>
      <c r="BR408" s="281"/>
      <c r="BS408" s="281"/>
      <c r="BT408" s="281"/>
      <c r="BU408" s="281"/>
      <c r="BV408" s="281"/>
      <c r="BW408" s="281"/>
      <c r="BX408" s="281"/>
      <c r="BY408" s="281"/>
      <c r="BZ408" s="281"/>
      <c r="CA408" s="281"/>
      <c r="CB408" s="281"/>
      <c r="CC408" s="281"/>
      <c r="CD408" s="281"/>
      <c r="CE408" s="280"/>
      <c r="CF408" s="280"/>
      <c r="CG408" s="280"/>
      <c r="CH408" s="280"/>
      <c r="CI408" s="280"/>
      <c r="CJ408" s="280"/>
      <c r="CK408" s="280"/>
      <c r="CL408" s="280"/>
      <c r="CM408" s="280"/>
      <c r="CN408" s="280"/>
      <c r="CO408" s="280"/>
      <c r="CP408" s="280"/>
      <c r="CQ408" s="280"/>
    </row>
    <row r="409" spans="1:95" s="282" customFormat="1" ht="27.95" customHeight="1" x14ac:dyDescent="0.2">
      <c r="A409" s="585"/>
      <c r="B409" s="292" t="s">
        <v>161</v>
      </c>
      <c r="C409" s="184" t="s">
        <v>85</v>
      </c>
      <c r="D409" s="732"/>
      <c r="E409" s="776"/>
      <c r="F409" s="732"/>
      <c r="G409" s="776"/>
      <c r="H409" s="732"/>
      <c r="I409" s="776"/>
      <c r="J409" s="732"/>
      <c r="K409" s="776"/>
      <c r="L409" s="732"/>
      <c r="M409" s="776"/>
      <c r="N409" s="732"/>
      <c r="O409" s="776"/>
      <c r="P409" s="732"/>
      <c r="Q409" s="776"/>
      <c r="R409" s="732"/>
      <c r="S409" s="776"/>
      <c r="T409" s="732"/>
      <c r="U409" s="776"/>
      <c r="V409" s="732"/>
      <c r="W409" s="776"/>
      <c r="X409" s="291"/>
      <c r="Y409" s="127">
        <f t="shared" si="58"/>
        <v>0</v>
      </c>
      <c r="Z409" s="422">
        <v>10</v>
      </c>
      <c r="AA409" s="228">
        <f>COUNTIF(D409:W409,"a")+COUNTIF(D409:W409,"s")</f>
        <v>0</v>
      </c>
      <c r="AB409" s="258"/>
      <c r="AC409" s="555"/>
      <c r="AD409" s="259"/>
      <c r="AE409" s="281"/>
      <c r="AF409" s="555"/>
      <c r="AG409" s="281"/>
      <c r="AH409" s="281"/>
      <c r="AI409" s="281"/>
      <c r="AJ409" s="281"/>
      <c r="AK409" s="281"/>
      <c r="AL409" s="281"/>
      <c r="AM409" s="281"/>
      <c r="AN409" s="281"/>
      <c r="AO409" s="281"/>
      <c r="AP409" s="281"/>
      <c r="AQ409" s="281"/>
      <c r="AR409" s="281"/>
      <c r="AS409" s="281"/>
      <c r="AT409" s="281"/>
      <c r="AU409" s="281"/>
      <c r="AV409" s="281"/>
      <c r="AW409" s="281"/>
      <c r="AX409" s="281"/>
      <c r="AY409" s="281"/>
      <c r="AZ409" s="281"/>
      <c r="BA409" s="281"/>
      <c r="BB409" s="281"/>
      <c r="BC409" s="281"/>
      <c r="BD409" s="281"/>
      <c r="BE409" s="281"/>
      <c r="BF409" s="281"/>
      <c r="BG409" s="281"/>
      <c r="BH409" s="281"/>
      <c r="BI409" s="281"/>
      <c r="BJ409" s="281"/>
      <c r="BK409" s="281"/>
      <c r="BL409" s="281"/>
      <c r="BM409" s="281"/>
      <c r="BN409" s="281"/>
      <c r="BO409" s="281"/>
      <c r="BP409" s="281"/>
      <c r="BQ409" s="281"/>
      <c r="BR409" s="281"/>
      <c r="BS409" s="281"/>
      <c r="BT409" s="281"/>
      <c r="BU409" s="281"/>
      <c r="BV409" s="281"/>
      <c r="BW409" s="281"/>
      <c r="BX409" s="281"/>
      <c r="BY409" s="281"/>
      <c r="BZ409" s="281"/>
      <c r="CA409" s="281"/>
      <c r="CB409" s="281"/>
      <c r="CC409" s="281"/>
      <c r="CD409" s="281"/>
      <c r="CE409" s="280"/>
      <c r="CF409" s="280"/>
      <c r="CG409" s="280"/>
      <c r="CH409" s="280"/>
      <c r="CI409" s="280"/>
      <c r="CJ409" s="280"/>
      <c r="CK409" s="280"/>
      <c r="CL409" s="280"/>
      <c r="CM409" s="280"/>
      <c r="CN409" s="280"/>
      <c r="CO409" s="280"/>
      <c r="CP409" s="280"/>
      <c r="CQ409" s="280"/>
    </row>
    <row r="410" spans="1:95" s="282" customFormat="1" ht="45" customHeight="1" x14ac:dyDescent="0.2">
      <c r="A410" s="585"/>
      <c r="B410" s="292" t="s">
        <v>52</v>
      </c>
      <c r="C410" s="184" t="s">
        <v>86</v>
      </c>
      <c r="D410" s="787"/>
      <c r="E410" s="788"/>
      <c r="F410" s="787"/>
      <c r="G410" s="788"/>
      <c r="H410" s="787"/>
      <c r="I410" s="788"/>
      <c r="J410" s="787"/>
      <c r="K410" s="788"/>
      <c r="L410" s="787"/>
      <c r="M410" s="788"/>
      <c r="N410" s="787"/>
      <c r="O410" s="788"/>
      <c r="P410" s="787"/>
      <c r="Q410" s="788"/>
      <c r="R410" s="787"/>
      <c r="S410" s="788"/>
      <c r="T410" s="787"/>
      <c r="U410" s="788"/>
      <c r="V410" s="787"/>
      <c r="W410" s="788"/>
      <c r="X410" s="291"/>
      <c r="Y410" s="293">
        <f t="shared" si="58"/>
        <v>0</v>
      </c>
      <c r="Z410" s="422">
        <v>10</v>
      </c>
      <c r="AA410" s="228">
        <f>COUNTIF(D410:W410,"a")+COUNTIF(D410:W410,"s")</f>
        <v>0</v>
      </c>
      <c r="AB410" s="258"/>
      <c r="AC410" s="555"/>
      <c r="AD410" s="259"/>
      <c r="AE410" s="281"/>
      <c r="AF410" s="555"/>
      <c r="AG410" s="281"/>
      <c r="AH410" s="281"/>
      <c r="AI410" s="281"/>
      <c r="AJ410" s="281"/>
      <c r="AK410" s="281"/>
      <c r="AL410" s="281"/>
      <c r="AM410" s="281"/>
      <c r="AN410" s="281"/>
      <c r="AO410" s="281"/>
      <c r="AP410" s="281"/>
      <c r="AQ410" s="281"/>
      <c r="AR410" s="281"/>
      <c r="AS410" s="281"/>
      <c r="AT410" s="281"/>
      <c r="AU410" s="281"/>
      <c r="AV410" s="281"/>
      <c r="AW410" s="281"/>
      <c r="AX410" s="281"/>
      <c r="AY410" s="281"/>
      <c r="AZ410" s="281"/>
      <c r="BA410" s="281"/>
      <c r="BB410" s="281"/>
      <c r="BC410" s="281"/>
      <c r="BD410" s="281"/>
      <c r="BE410" s="281"/>
      <c r="BF410" s="281"/>
      <c r="BG410" s="281"/>
      <c r="BH410" s="281"/>
      <c r="BI410" s="281"/>
      <c r="BJ410" s="281"/>
      <c r="BK410" s="281"/>
      <c r="BL410" s="281"/>
      <c r="BM410" s="281"/>
      <c r="BN410" s="281"/>
      <c r="BO410" s="281"/>
      <c r="BP410" s="281"/>
      <c r="BQ410" s="281"/>
      <c r="BR410" s="281"/>
      <c r="BS410" s="281"/>
      <c r="BT410" s="281"/>
      <c r="BU410" s="281"/>
      <c r="BV410" s="281"/>
      <c r="BW410" s="281"/>
      <c r="BX410" s="281"/>
      <c r="BY410" s="281"/>
      <c r="BZ410" s="281"/>
      <c r="CA410" s="281"/>
      <c r="CB410" s="281"/>
      <c r="CC410" s="281"/>
      <c r="CD410" s="281"/>
      <c r="CE410" s="280"/>
      <c r="CF410" s="280"/>
      <c r="CG410" s="280"/>
      <c r="CH410" s="280"/>
      <c r="CI410" s="280"/>
      <c r="CJ410" s="280"/>
      <c r="CK410" s="280"/>
      <c r="CL410" s="280"/>
      <c r="CM410" s="280"/>
      <c r="CN410" s="280"/>
      <c r="CO410" s="280"/>
      <c r="CP410" s="280"/>
      <c r="CQ410" s="280"/>
    </row>
    <row r="411" spans="1:95" s="282" customFormat="1" ht="27.95" customHeight="1" x14ac:dyDescent="0.2">
      <c r="A411" s="585"/>
      <c r="B411" s="292" t="s">
        <v>51</v>
      </c>
      <c r="C411" s="184" t="s">
        <v>425</v>
      </c>
      <c r="D411" s="732"/>
      <c r="E411" s="776"/>
      <c r="F411" s="732"/>
      <c r="G411" s="776"/>
      <c r="H411" s="732"/>
      <c r="I411" s="776"/>
      <c r="J411" s="732"/>
      <c r="K411" s="776"/>
      <c r="L411" s="732"/>
      <c r="M411" s="776"/>
      <c r="N411" s="732"/>
      <c r="O411" s="776"/>
      <c r="P411" s="732"/>
      <c r="Q411" s="776"/>
      <c r="R411" s="732"/>
      <c r="S411" s="776"/>
      <c r="T411" s="732"/>
      <c r="U411" s="776"/>
      <c r="V411" s="732"/>
      <c r="W411" s="776"/>
      <c r="X411" s="291"/>
      <c r="Y411" s="127">
        <f t="shared" si="58"/>
        <v>0</v>
      </c>
      <c r="Z411" s="422">
        <v>10</v>
      </c>
      <c r="AA411" s="228">
        <f>COUNTIF(D411:W411,"a")+COUNTIF(D411:W411,"s")</f>
        <v>0</v>
      </c>
      <c r="AB411" s="258"/>
      <c r="AC411" s="555"/>
      <c r="AD411" s="259"/>
      <c r="AE411" s="281"/>
      <c r="AF411" s="555"/>
      <c r="AG411" s="281"/>
      <c r="AH411" s="281"/>
      <c r="AI411" s="281"/>
      <c r="AJ411" s="281"/>
      <c r="AK411" s="281"/>
      <c r="AL411" s="281"/>
      <c r="AM411" s="281"/>
      <c r="AN411" s="281"/>
      <c r="AO411" s="281"/>
      <c r="AP411" s="281"/>
      <c r="AQ411" s="281"/>
      <c r="AR411" s="281"/>
      <c r="AS411" s="281"/>
      <c r="AT411" s="281"/>
      <c r="AU411" s="281"/>
      <c r="AV411" s="281"/>
      <c r="AW411" s="281"/>
      <c r="AX411" s="281"/>
      <c r="AY411" s="281"/>
      <c r="AZ411" s="281"/>
      <c r="BA411" s="281"/>
      <c r="BB411" s="281"/>
      <c r="BC411" s="281"/>
      <c r="BD411" s="281"/>
      <c r="BE411" s="281"/>
      <c r="BF411" s="281"/>
      <c r="BG411" s="281"/>
      <c r="BH411" s="281"/>
      <c r="BI411" s="281"/>
      <c r="BJ411" s="281"/>
      <c r="BK411" s="281"/>
      <c r="BL411" s="281"/>
      <c r="BM411" s="281"/>
      <c r="BN411" s="281"/>
      <c r="BO411" s="281"/>
      <c r="BP411" s="281"/>
      <c r="BQ411" s="281"/>
      <c r="BR411" s="281"/>
      <c r="BS411" s="281"/>
      <c r="BT411" s="281"/>
      <c r="BU411" s="281"/>
      <c r="BV411" s="281"/>
      <c r="BW411" s="281"/>
      <c r="BX411" s="281"/>
      <c r="BY411" s="281"/>
      <c r="BZ411" s="281"/>
      <c r="CA411" s="281"/>
      <c r="CB411" s="281"/>
      <c r="CC411" s="281"/>
      <c r="CD411" s="281"/>
      <c r="CE411" s="280"/>
      <c r="CF411" s="280"/>
      <c r="CG411" s="280"/>
      <c r="CH411" s="280"/>
      <c r="CI411" s="280"/>
      <c r="CJ411" s="280"/>
      <c r="CK411" s="280"/>
      <c r="CL411" s="280"/>
      <c r="CM411" s="280"/>
      <c r="CN411" s="280"/>
      <c r="CO411" s="280"/>
      <c r="CP411" s="280"/>
      <c r="CQ411" s="280"/>
    </row>
    <row r="412" spans="1:95" s="282" customFormat="1" ht="45" customHeight="1" x14ac:dyDescent="0.2">
      <c r="A412" s="585"/>
      <c r="B412" s="292" t="s">
        <v>50</v>
      </c>
      <c r="C412" s="184" t="s">
        <v>2</v>
      </c>
      <c r="D412" s="732"/>
      <c r="E412" s="776"/>
      <c r="F412" s="732"/>
      <c r="G412" s="776"/>
      <c r="H412" s="732"/>
      <c r="I412" s="776"/>
      <c r="J412" s="732"/>
      <c r="K412" s="776"/>
      <c r="L412" s="732"/>
      <c r="M412" s="776"/>
      <c r="N412" s="732"/>
      <c r="O412" s="776"/>
      <c r="P412" s="732"/>
      <c r="Q412" s="776"/>
      <c r="R412" s="732"/>
      <c r="S412" s="776"/>
      <c r="T412" s="732"/>
      <c r="U412" s="776"/>
      <c r="V412" s="732"/>
      <c r="W412" s="776"/>
      <c r="X412" s="212"/>
      <c r="Y412" s="127">
        <f>IF(OR(D412="s",F412="s",H412="s",J412="s",L412="s",N412="s",P412="s",R412="s",T412="s",V412="s"), 0, IF(OR(D412="a",F412="a",H412="a",J412="a",L412="a",N412="a",P412="a",R412="a",T412="a",V412="a",X412="na"),Z412,0))</f>
        <v>0</v>
      </c>
      <c r="Z412" s="422">
        <v>10</v>
      </c>
      <c r="AA412" s="228">
        <f>COUNTIF(D412:W412,"a")+COUNTIF(D412:W412,"s")+COUNTIF(X412,"na")</f>
        <v>0</v>
      </c>
      <c r="AB412" s="258"/>
      <c r="AC412" s="558"/>
      <c r="AD412" s="259"/>
      <c r="AE412" s="281"/>
      <c r="AF412" s="555"/>
      <c r="AG412" s="281"/>
      <c r="AH412" s="281"/>
      <c r="AI412" s="281"/>
      <c r="AJ412" s="281"/>
      <c r="AK412" s="281"/>
      <c r="AL412" s="281"/>
      <c r="AM412" s="281"/>
      <c r="AN412" s="281"/>
      <c r="AO412" s="281"/>
      <c r="AP412" s="281"/>
      <c r="AQ412" s="281"/>
      <c r="AR412" s="281"/>
      <c r="AS412" s="281"/>
      <c r="AT412" s="281"/>
      <c r="AU412" s="281"/>
      <c r="AV412" s="281"/>
      <c r="AW412" s="281"/>
      <c r="AX412" s="281"/>
      <c r="AY412" s="281"/>
      <c r="AZ412" s="281"/>
      <c r="BA412" s="281"/>
      <c r="BB412" s="281"/>
      <c r="BC412" s="281"/>
      <c r="BD412" s="281"/>
      <c r="BE412" s="281"/>
      <c r="BF412" s="281"/>
      <c r="BG412" s="281"/>
      <c r="BH412" s="281"/>
      <c r="BI412" s="281"/>
      <c r="BJ412" s="281"/>
      <c r="BK412" s="281"/>
      <c r="BL412" s="281"/>
      <c r="BM412" s="281"/>
      <c r="BN412" s="281"/>
      <c r="BO412" s="281"/>
      <c r="BP412" s="281"/>
      <c r="BQ412" s="281"/>
      <c r="BR412" s="281"/>
      <c r="BS412" s="281"/>
      <c r="BT412" s="281"/>
      <c r="BU412" s="281"/>
      <c r="BV412" s="281"/>
      <c r="BW412" s="281"/>
      <c r="BX412" s="281"/>
      <c r="BY412" s="281"/>
      <c r="BZ412" s="281"/>
      <c r="CA412" s="281"/>
      <c r="CB412" s="281"/>
      <c r="CC412" s="281"/>
      <c r="CD412" s="281"/>
      <c r="CE412" s="280"/>
      <c r="CF412" s="280"/>
      <c r="CG412" s="280"/>
      <c r="CH412" s="280"/>
      <c r="CI412" s="280"/>
      <c r="CJ412" s="280"/>
      <c r="CK412" s="280"/>
      <c r="CL412" s="280"/>
      <c r="CM412" s="280"/>
      <c r="CN412" s="280"/>
      <c r="CO412" s="280"/>
      <c r="CP412" s="280"/>
      <c r="CQ412" s="280"/>
    </row>
    <row r="413" spans="1:95" s="282" customFormat="1" ht="67.7" customHeight="1" thickBot="1" x14ac:dyDescent="0.2">
      <c r="A413" s="585"/>
      <c r="B413" s="292" t="s">
        <v>340</v>
      </c>
      <c r="C413" s="184" t="s">
        <v>3</v>
      </c>
      <c r="D413" s="787"/>
      <c r="E413" s="788"/>
      <c r="F413" s="787"/>
      <c r="G413" s="788"/>
      <c r="H413" s="787"/>
      <c r="I413" s="788"/>
      <c r="J413" s="787"/>
      <c r="K413" s="788"/>
      <c r="L413" s="787"/>
      <c r="M413" s="788"/>
      <c r="N413" s="787"/>
      <c r="O413" s="788"/>
      <c r="P413" s="787"/>
      <c r="Q413" s="788"/>
      <c r="R413" s="787"/>
      <c r="S413" s="788"/>
      <c r="T413" s="787"/>
      <c r="U413" s="788"/>
      <c r="V413" s="787"/>
      <c r="W413" s="788"/>
      <c r="X413" s="212"/>
      <c r="Y413" s="127">
        <f t="shared" si="58"/>
        <v>0</v>
      </c>
      <c r="Z413" s="422">
        <v>10</v>
      </c>
      <c r="AA413" s="228">
        <f>COUNTIF(D413:W413,"a")+COUNTIF(D413:W413,"s")+COUNTIF(X413,"na")</f>
        <v>0</v>
      </c>
      <c r="AB413" s="258"/>
      <c r="AC413" s="555"/>
      <c r="AD413" s="259"/>
      <c r="AE413" s="281"/>
      <c r="AF413" s="555"/>
      <c r="AG413" s="281"/>
      <c r="AH413" s="281"/>
      <c r="AI413" s="281"/>
      <c r="AJ413" s="281"/>
      <c r="AK413" s="281"/>
      <c r="AL413" s="281"/>
      <c r="AM413" s="281"/>
      <c r="AN413" s="281"/>
      <c r="AO413" s="281"/>
      <c r="AP413" s="281"/>
      <c r="AQ413" s="281"/>
      <c r="AR413" s="281"/>
      <c r="AS413" s="281"/>
      <c r="AT413" s="281"/>
      <c r="AU413" s="281"/>
      <c r="AV413" s="281"/>
      <c r="AW413" s="281"/>
      <c r="AX413" s="281"/>
      <c r="AY413" s="281"/>
      <c r="AZ413" s="281"/>
      <c r="BA413" s="281"/>
      <c r="BB413" s="281"/>
      <c r="BC413" s="281"/>
      <c r="BD413" s="281"/>
      <c r="BE413" s="281"/>
      <c r="BF413" s="281"/>
      <c r="BG413" s="281"/>
      <c r="BH413" s="281"/>
      <c r="BI413" s="281"/>
      <c r="BJ413" s="281"/>
      <c r="BK413" s="281"/>
      <c r="BL413" s="281"/>
      <c r="BM413" s="281"/>
      <c r="BN413" s="281"/>
      <c r="BO413" s="281"/>
      <c r="BP413" s="281"/>
      <c r="BQ413" s="281"/>
      <c r="BR413" s="281"/>
      <c r="BS413" s="281"/>
      <c r="BT413" s="281"/>
      <c r="BU413" s="281"/>
      <c r="BV413" s="281"/>
      <c r="BW413" s="281"/>
      <c r="BX413" s="281"/>
      <c r="BY413" s="281"/>
      <c r="BZ413" s="281"/>
      <c r="CA413" s="281"/>
      <c r="CB413" s="281"/>
      <c r="CC413" s="281"/>
      <c r="CD413" s="281"/>
      <c r="CE413" s="280"/>
      <c r="CF413" s="280"/>
      <c r="CG413" s="280"/>
      <c r="CH413" s="280"/>
      <c r="CI413" s="280"/>
      <c r="CJ413" s="280"/>
      <c r="CK413" s="280"/>
      <c r="CL413" s="280"/>
      <c r="CM413" s="280"/>
      <c r="CN413" s="280"/>
      <c r="CO413" s="280"/>
      <c r="CP413" s="280"/>
      <c r="CQ413" s="280"/>
    </row>
    <row r="414" spans="1:95" s="282" customFormat="1" ht="21" customHeight="1" thickTop="1" thickBot="1" x14ac:dyDescent="0.25">
      <c r="A414" s="585"/>
      <c r="B414" s="260"/>
      <c r="C414" s="166"/>
      <c r="D414" s="768" t="s">
        <v>147</v>
      </c>
      <c r="E414" s="769"/>
      <c r="F414" s="769"/>
      <c r="G414" s="769"/>
      <c r="H414" s="769"/>
      <c r="I414" s="769"/>
      <c r="J414" s="769"/>
      <c r="K414" s="769"/>
      <c r="L414" s="769"/>
      <c r="M414" s="769"/>
      <c r="N414" s="769"/>
      <c r="O414" s="769"/>
      <c r="P414" s="769"/>
      <c r="Q414" s="769"/>
      <c r="R414" s="769"/>
      <c r="S414" s="769"/>
      <c r="T414" s="769"/>
      <c r="U414" s="769"/>
      <c r="V414" s="769"/>
      <c r="W414" s="769"/>
      <c r="X414" s="770"/>
      <c r="Y414" s="55">
        <f>SUM(Y408:Y413)</f>
        <v>0</v>
      </c>
      <c r="Z414" s="423">
        <f>SUM(Z408:Z413)</f>
        <v>65</v>
      </c>
      <c r="AA414" s="228"/>
      <c r="AB414" s="280"/>
      <c r="AC414" s="555"/>
      <c r="AD414" s="259"/>
      <c r="AE414" s="281"/>
      <c r="AF414" s="555"/>
      <c r="AG414" s="281"/>
      <c r="AH414" s="281"/>
      <c r="AI414" s="281"/>
      <c r="AJ414" s="281"/>
      <c r="AK414" s="281"/>
      <c r="AL414" s="281"/>
      <c r="AM414" s="281"/>
      <c r="AN414" s="281"/>
      <c r="AO414" s="281"/>
      <c r="AP414" s="281"/>
      <c r="AQ414" s="281"/>
      <c r="AR414" s="281"/>
      <c r="AS414" s="281"/>
      <c r="AT414" s="281"/>
      <c r="AU414" s="281"/>
      <c r="AV414" s="281"/>
      <c r="AW414" s="281"/>
      <c r="AX414" s="281"/>
      <c r="AY414" s="281"/>
      <c r="AZ414" s="281"/>
      <c r="BA414" s="281"/>
      <c r="BB414" s="281"/>
      <c r="BC414" s="281"/>
      <c r="BD414" s="281"/>
      <c r="BE414" s="281"/>
      <c r="BF414" s="281"/>
      <c r="BG414" s="281"/>
      <c r="BH414" s="281"/>
      <c r="BI414" s="281"/>
      <c r="BJ414" s="281"/>
      <c r="BK414" s="281"/>
      <c r="BL414" s="281"/>
      <c r="BM414" s="281"/>
      <c r="BN414" s="281"/>
      <c r="BO414" s="281"/>
      <c r="BP414" s="281"/>
      <c r="BQ414" s="281"/>
      <c r="BR414" s="281"/>
      <c r="BS414" s="281"/>
      <c r="BT414" s="281"/>
      <c r="BU414" s="281"/>
      <c r="BV414" s="281"/>
      <c r="BW414" s="281"/>
      <c r="BX414" s="281"/>
      <c r="BY414" s="281"/>
      <c r="BZ414" s="281"/>
      <c r="CA414" s="281"/>
      <c r="CB414" s="281"/>
      <c r="CC414" s="281"/>
      <c r="CD414" s="281"/>
      <c r="CE414" s="280"/>
      <c r="CF414" s="280"/>
      <c r="CG414" s="280"/>
      <c r="CH414" s="280"/>
      <c r="CI414" s="280"/>
      <c r="CJ414" s="280"/>
      <c r="CK414" s="280"/>
      <c r="CL414" s="280"/>
      <c r="CM414" s="280"/>
      <c r="CN414" s="280"/>
      <c r="CO414" s="280"/>
      <c r="CP414" s="280"/>
      <c r="CQ414" s="280"/>
    </row>
    <row r="415" spans="1:95" s="282" customFormat="1" ht="21" customHeight="1" thickBot="1" x14ac:dyDescent="0.25">
      <c r="A415" s="414"/>
      <c r="B415" s="324"/>
      <c r="C415" s="186"/>
      <c r="D415" s="771"/>
      <c r="E415" s="799"/>
      <c r="F415" s="967">
        <v>0</v>
      </c>
      <c r="G415" s="793"/>
      <c r="H415" s="793"/>
      <c r="I415" s="793"/>
      <c r="J415" s="793"/>
      <c r="K415" s="793"/>
      <c r="L415" s="793"/>
      <c r="M415" s="793"/>
      <c r="N415" s="793"/>
      <c r="O415" s="793"/>
      <c r="P415" s="793"/>
      <c r="Q415" s="793"/>
      <c r="R415" s="793"/>
      <c r="S415" s="793"/>
      <c r="T415" s="793"/>
      <c r="U415" s="793"/>
      <c r="V415" s="793"/>
      <c r="W415" s="793"/>
      <c r="X415" s="793"/>
      <c r="Y415" s="793"/>
      <c r="Z415" s="794"/>
      <c r="AA415" s="228"/>
      <c r="AB415" s="280"/>
      <c r="AC415" s="555"/>
      <c r="AD415" s="259"/>
      <c r="AE415" s="281"/>
      <c r="AF415" s="555"/>
      <c r="AG415" s="281"/>
      <c r="AH415" s="281"/>
      <c r="AI415" s="281"/>
      <c r="AJ415" s="281"/>
      <c r="AK415" s="281"/>
      <c r="AL415" s="281"/>
      <c r="AM415" s="281"/>
      <c r="AN415" s="281"/>
      <c r="AO415" s="281"/>
      <c r="AP415" s="281"/>
      <c r="AQ415" s="281"/>
      <c r="AR415" s="281"/>
      <c r="AS415" s="281"/>
      <c r="AT415" s="281"/>
      <c r="AU415" s="281"/>
      <c r="AV415" s="281"/>
      <c r="AW415" s="281"/>
      <c r="AX415" s="281"/>
      <c r="AY415" s="281"/>
      <c r="AZ415" s="281"/>
      <c r="BA415" s="281"/>
      <c r="BB415" s="281"/>
      <c r="BC415" s="281"/>
      <c r="BD415" s="281"/>
      <c r="BE415" s="281"/>
      <c r="BF415" s="281"/>
      <c r="BG415" s="281"/>
      <c r="BH415" s="281"/>
      <c r="BI415" s="281"/>
      <c r="BJ415" s="281"/>
      <c r="BK415" s="281"/>
      <c r="BL415" s="281"/>
      <c r="BM415" s="281"/>
      <c r="BN415" s="281"/>
      <c r="BO415" s="281"/>
      <c r="BP415" s="281"/>
      <c r="BQ415" s="281"/>
      <c r="BR415" s="281"/>
      <c r="BS415" s="281"/>
      <c r="BT415" s="281"/>
      <c r="BU415" s="281"/>
      <c r="BV415" s="281"/>
      <c r="BW415" s="281"/>
      <c r="BX415" s="281"/>
      <c r="BY415" s="281"/>
      <c r="BZ415" s="281"/>
      <c r="CA415" s="281"/>
      <c r="CB415" s="281"/>
      <c r="CC415" s="281"/>
      <c r="CD415" s="281"/>
      <c r="CE415" s="280"/>
      <c r="CF415" s="280"/>
      <c r="CG415" s="280"/>
      <c r="CH415" s="280"/>
      <c r="CI415" s="280"/>
      <c r="CJ415" s="280"/>
      <c r="CK415" s="280"/>
      <c r="CL415" s="280"/>
      <c r="CM415" s="280"/>
      <c r="CN415" s="280"/>
      <c r="CO415" s="280"/>
      <c r="CP415" s="280"/>
      <c r="CQ415" s="280"/>
    </row>
    <row r="416" spans="1:95" s="282" customFormat="1" ht="30" customHeight="1" thickBot="1" x14ac:dyDescent="0.25">
      <c r="A416" s="411"/>
      <c r="B416" s="335" t="s">
        <v>319</v>
      </c>
      <c r="C416" s="394" t="s">
        <v>355</v>
      </c>
      <c r="D416" s="294"/>
      <c r="E416" s="295"/>
      <c r="F416" s="93" t="s">
        <v>432</v>
      </c>
      <c r="G416" s="351"/>
      <c r="H416" s="85" t="s">
        <v>432</v>
      </c>
      <c r="I416" s="86"/>
      <c r="J416" s="203" t="s">
        <v>432</v>
      </c>
      <c r="K416" s="351"/>
      <c r="L416" s="85" t="s">
        <v>432</v>
      </c>
      <c r="M416" s="201"/>
      <c r="N416" s="85" t="s">
        <v>432</v>
      </c>
      <c r="O416" s="377"/>
      <c r="P416" s="85"/>
      <c r="Q416" s="295"/>
      <c r="R416" s="376"/>
      <c r="S416" s="377"/>
      <c r="T416" s="294"/>
      <c r="U416" s="295"/>
      <c r="V416" s="376"/>
      <c r="W416" s="377"/>
      <c r="X416" s="378"/>
      <c r="Y416" s="378"/>
      <c r="Z416" s="444"/>
      <c r="AA416" s="228"/>
      <c r="AB416" s="280"/>
      <c r="AC416" s="281"/>
      <c r="AD416" s="259"/>
      <c r="AE416" s="281"/>
      <c r="AF416" s="281"/>
      <c r="AG416" s="281"/>
      <c r="AH416" s="281"/>
      <c r="AI416" s="281"/>
      <c r="AJ416" s="281"/>
      <c r="AK416" s="281"/>
      <c r="AL416" s="281"/>
      <c r="AM416" s="281"/>
      <c r="AN416" s="281"/>
      <c r="AO416" s="281"/>
      <c r="AP416" s="281"/>
      <c r="AQ416" s="281"/>
      <c r="AR416" s="281"/>
      <c r="AS416" s="281"/>
      <c r="AT416" s="281"/>
      <c r="AU416" s="281"/>
      <c r="AV416" s="281"/>
      <c r="AW416" s="281"/>
      <c r="AX416" s="281"/>
      <c r="AY416" s="281"/>
      <c r="AZ416" s="281"/>
      <c r="BA416" s="281"/>
      <c r="BB416" s="281"/>
      <c r="BC416" s="281"/>
      <c r="BD416" s="281"/>
      <c r="BE416" s="281"/>
      <c r="BF416" s="281"/>
      <c r="BG416" s="281"/>
      <c r="BH416" s="281"/>
      <c r="BI416" s="281"/>
      <c r="BJ416" s="281"/>
      <c r="BK416" s="281"/>
      <c r="BL416" s="281"/>
      <c r="BM416" s="281"/>
      <c r="BN416" s="281"/>
      <c r="BO416" s="281"/>
      <c r="BP416" s="281"/>
      <c r="BQ416" s="281"/>
      <c r="BR416" s="281"/>
      <c r="BS416" s="281"/>
      <c r="BT416" s="281"/>
      <c r="BU416" s="281"/>
      <c r="BV416" s="281"/>
      <c r="BW416" s="281"/>
      <c r="BX416" s="281"/>
      <c r="BY416" s="281"/>
      <c r="BZ416" s="281"/>
      <c r="CA416" s="281"/>
      <c r="CB416" s="281"/>
      <c r="CC416" s="281"/>
      <c r="CD416" s="281"/>
      <c r="CE416" s="280"/>
      <c r="CF416" s="280"/>
      <c r="CG416" s="280"/>
      <c r="CH416" s="280"/>
      <c r="CI416" s="280"/>
      <c r="CJ416" s="280"/>
      <c r="CK416" s="280"/>
      <c r="CL416" s="280"/>
      <c r="CM416" s="280"/>
      <c r="CN416" s="280"/>
      <c r="CO416" s="280"/>
      <c r="CP416" s="280"/>
      <c r="CQ416" s="280"/>
    </row>
    <row r="417" spans="1:95" s="282" customFormat="1" ht="45" customHeight="1" x14ac:dyDescent="0.2">
      <c r="A417" s="585"/>
      <c r="B417" s="272" t="s">
        <v>91</v>
      </c>
      <c r="C417" s="184" t="s">
        <v>818</v>
      </c>
      <c r="D417" s="787"/>
      <c r="E417" s="788"/>
      <c r="F417" s="787"/>
      <c r="G417" s="788"/>
      <c r="H417" s="787"/>
      <c r="I417" s="788"/>
      <c r="J417" s="787"/>
      <c r="K417" s="788"/>
      <c r="L417" s="787"/>
      <c r="M417" s="788"/>
      <c r="N417" s="787"/>
      <c r="O417" s="788"/>
      <c r="P417" s="787"/>
      <c r="Q417" s="788"/>
      <c r="R417" s="787"/>
      <c r="S417" s="788"/>
      <c r="T417" s="787"/>
      <c r="U417" s="788"/>
      <c r="V417" s="787"/>
      <c r="W417" s="788"/>
      <c r="X417" s="291"/>
      <c r="Y417" s="121">
        <f>IF(OR(D417="s",F417="s",H417="s",J417="s",L417="s",N417="s",P417="s",R417="s",T417="s",V417="s"), 0, IF(OR(D417="a",F417="a",H417="a",J417="a",L417="a",N417="a",P417="a",R417="a",T417="a",V417="a"),Z417,0))</f>
        <v>0</v>
      </c>
      <c r="Z417" s="422">
        <v>10</v>
      </c>
      <c r="AA417" s="228">
        <f>COUNTIF(D417:W417,"a")+COUNTIF(D417:W417,"s")</f>
        <v>0</v>
      </c>
      <c r="AB417" s="501"/>
      <c r="AC417" s="281"/>
      <c r="AD417" s="259" t="s">
        <v>34</v>
      </c>
      <c r="AE417" s="503"/>
      <c r="AF417" s="281"/>
      <c r="AG417" s="281"/>
      <c r="AH417" s="281"/>
      <c r="AI417" s="281"/>
      <c r="AJ417" s="281"/>
      <c r="AK417" s="281"/>
      <c r="AL417" s="281"/>
      <c r="AM417" s="281"/>
      <c r="AN417" s="281"/>
      <c r="AO417" s="281"/>
      <c r="AP417" s="281"/>
      <c r="AQ417" s="281"/>
      <c r="AR417" s="281"/>
      <c r="AS417" s="281"/>
      <c r="AT417" s="281"/>
      <c r="AU417" s="281"/>
      <c r="AV417" s="281"/>
      <c r="AW417" s="281"/>
      <c r="AX417" s="281"/>
      <c r="AY417" s="281"/>
      <c r="AZ417" s="281"/>
      <c r="BA417" s="281"/>
      <c r="BB417" s="281"/>
      <c r="BC417" s="281"/>
      <c r="BD417" s="281"/>
      <c r="BE417" s="281"/>
      <c r="BF417" s="281"/>
      <c r="BG417" s="281"/>
      <c r="BH417" s="281"/>
      <c r="BI417" s="281"/>
      <c r="BJ417" s="281"/>
      <c r="BK417" s="281"/>
      <c r="BL417" s="281"/>
      <c r="BM417" s="281"/>
      <c r="BN417" s="281"/>
      <c r="BO417" s="281"/>
      <c r="BP417" s="281"/>
      <c r="BQ417" s="281"/>
      <c r="BR417" s="281"/>
      <c r="BS417" s="281"/>
      <c r="BT417" s="281"/>
      <c r="BU417" s="281"/>
      <c r="BV417" s="281"/>
      <c r="BW417" s="281"/>
      <c r="BX417" s="281"/>
      <c r="BY417" s="281"/>
      <c r="BZ417" s="281"/>
      <c r="CA417" s="281"/>
      <c r="CB417" s="281"/>
      <c r="CC417" s="281"/>
      <c r="CD417" s="281"/>
      <c r="CE417" s="280"/>
      <c r="CF417" s="280"/>
      <c r="CG417" s="280"/>
      <c r="CH417" s="280"/>
      <c r="CI417" s="280"/>
      <c r="CJ417" s="280"/>
      <c r="CK417" s="280"/>
      <c r="CL417" s="280"/>
      <c r="CM417" s="280"/>
      <c r="CN417" s="280"/>
      <c r="CO417" s="280"/>
      <c r="CP417" s="280"/>
      <c r="CQ417" s="280"/>
    </row>
    <row r="418" spans="1:95" s="282" customFormat="1" ht="45" customHeight="1" x14ac:dyDescent="0.2">
      <c r="A418" s="585"/>
      <c r="B418" s="314" t="s">
        <v>98</v>
      </c>
      <c r="C418" s="184" t="s">
        <v>819</v>
      </c>
      <c r="D418" s="787"/>
      <c r="E418" s="788"/>
      <c r="F418" s="787"/>
      <c r="G418" s="788"/>
      <c r="H418" s="787"/>
      <c r="I418" s="788"/>
      <c r="J418" s="787"/>
      <c r="K418" s="788"/>
      <c r="L418" s="787"/>
      <c r="M418" s="788"/>
      <c r="N418" s="787"/>
      <c r="O418" s="788"/>
      <c r="P418" s="787"/>
      <c r="Q418" s="788"/>
      <c r="R418" s="787"/>
      <c r="S418" s="788"/>
      <c r="T418" s="787"/>
      <c r="U418" s="788"/>
      <c r="V418" s="787"/>
      <c r="W418" s="788"/>
      <c r="X418" s="291"/>
      <c r="Y418" s="293">
        <f>IF(OR(D418="s",F418="s",H418="s",J418="s",L418="s",N418="s",P418="s",R418="s",T418="s",V418="s"), 0, IF(OR(D418="a",F418="a",H418="a",J418="a",L418="a",N418="a",P418="a",R418="a",T418="a",V418="a"),Z418,0))</f>
        <v>0</v>
      </c>
      <c r="Z418" s="422">
        <v>5</v>
      </c>
      <c r="AA418" s="228">
        <f>COUNTIF(D418:W418,"a")+COUNTIF(D418:W418,"s")</f>
        <v>0</v>
      </c>
      <c r="AB418" s="501"/>
      <c r="AC418" s="281"/>
      <c r="AD418" s="259" t="s">
        <v>34</v>
      </c>
      <c r="AE418" s="503"/>
      <c r="AF418" s="281"/>
      <c r="AG418" s="281"/>
      <c r="AH418" s="281"/>
      <c r="AI418" s="281"/>
      <c r="AJ418" s="281"/>
      <c r="AK418" s="281"/>
      <c r="AL418" s="281"/>
      <c r="AM418" s="281"/>
      <c r="AN418" s="281"/>
      <c r="AO418" s="281"/>
      <c r="AP418" s="281"/>
      <c r="AQ418" s="281"/>
      <c r="AR418" s="281"/>
      <c r="AS418" s="281"/>
      <c r="AT418" s="281"/>
      <c r="AU418" s="281"/>
      <c r="AV418" s="281"/>
      <c r="AW418" s="281"/>
      <c r="AX418" s="281"/>
      <c r="AY418" s="281"/>
      <c r="AZ418" s="281"/>
      <c r="BA418" s="281"/>
      <c r="BB418" s="281"/>
      <c r="BC418" s="281"/>
      <c r="BD418" s="281"/>
      <c r="BE418" s="281"/>
      <c r="BF418" s="281"/>
      <c r="BG418" s="281"/>
      <c r="BH418" s="281"/>
      <c r="BI418" s="281"/>
      <c r="BJ418" s="281"/>
      <c r="BK418" s="281"/>
      <c r="BL418" s="281"/>
      <c r="BM418" s="281"/>
      <c r="BN418" s="281"/>
      <c r="BO418" s="281"/>
      <c r="BP418" s="281"/>
      <c r="BQ418" s="281"/>
      <c r="BR418" s="281"/>
      <c r="BS418" s="281"/>
      <c r="BT418" s="281"/>
      <c r="BU418" s="281"/>
      <c r="BV418" s="281"/>
      <c r="BW418" s="281"/>
      <c r="BX418" s="281"/>
      <c r="BY418" s="281"/>
      <c r="BZ418" s="281"/>
      <c r="CA418" s="281"/>
      <c r="CB418" s="281"/>
      <c r="CC418" s="281"/>
      <c r="CD418" s="281"/>
      <c r="CE418" s="280"/>
      <c r="CF418" s="280"/>
      <c r="CG418" s="280"/>
      <c r="CH418" s="280"/>
      <c r="CI418" s="280"/>
      <c r="CJ418" s="280"/>
      <c r="CK418" s="280"/>
      <c r="CL418" s="280"/>
      <c r="CM418" s="280"/>
      <c r="CN418" s="280"/>
      <c r="CO418" s="280"/>
      <c r="CP418" s="280"/>
      <c r="CQ418" s="280"/>
    </row>
    <row r="419" spans="1:95" s="282" customFormat="1" ht="45" customHeight="1" thickBot="1" x14ac:dyDescent="0.2">
      <c r="A419" s="585"/>
      <c r="B419" s="272" t="s">
        <v>24</v>
      </c>
      <c r="C419" s="184" t="s">
        <v>820</v>
      </c>
      <c r="D419" s="787"/>
      <c r="E419" s="788"/>
      <c r="F419" s="787"/>
      <c r="G419" s="788"/>
      <c r="H419" s="787"/>
      <c r="I419" s="788"/>
      <c r="J419" s="787"/>
      <c r="K419" s="788"/>
      <c r="L419" s="787"/>
      <c r="M419" s="788"/>
      <c r="N419" s="787"/>
      <c r="O419" s="788"/>
      <c r="P419" s="787"/>
      <c r="Q419" s="788"/>
      <c r="R419" s="787"/>
      <c r="S419" s="788"/>
      <c r="T419" s="787"/>
      <c r="U419" s="788"/>
      <c r="V419" s="787"/>
      <c r="W419" s="788"/>
      <c r="X419" s="380"/>
      <c r="Y419" s="127">
        <f>IF(OR(D419="s",F419="s",H419="s",J419="s",L419="s",N419="s",P419="s",R419="s",T419="s",V419="s"), 0, IF(OR(D419="a",F419="a",H419="a",J419="a",L419="a",N419="a",P419="a",R419="a",T419="a",V419="a"),Z419,0))</f>
        <v>0</v>
      </c>
      <c r="Z419" s="422">
        <v>5</v>
      </c>
      <c r="AA419" s="228">
        <f>COUNTIF(D419:W419,"a")+COUNTIF(D419:W419,"s")</f>
        <v>0</v>
      </c>
      <c r="AB419" s="501"/>
      <c r="AC419" s="281"/>
      <c r="AD419" s="259"/>
      <c r="AE419" s="503"/>
      <c r="AF419" s="281"/>
      <c r="AG419" s="281"/>
      <c r="AH419" s="281"/>
      <c r="AI419" s="281"/>
      <c r="AJ419" s="281"/>
      <c r="AK419" s="281"/>
      <c r="AL419" s="281"/>
      <c r="AM419" s="281"/>
      <c r="AN419" s="281"/>
      <c r="AO419" s="281"/>
      <c r="AP419" s="281"/>
      <c r="AQ419" s="281"/>
      <c r="AR419" s="281"/>
      <c r="AS419" s="281"/>
      <c r="AT419" s="281"/>
      <c r="AU419" s="281"/>
      <c r="AV419" s="281"/>
      <c r="AW419" s="281"/>
      <c r="AX419" s="281"/>
      <c r="AY419" s="281"/>
      <c r="AZ419" s="281"/>
      <c r="BA419" s="281"/>
      <c r="BB419" s="281"/>
      <c r="BC419" s="281"/>
      <c r="BD419" s="281"/>
      <c r="BE419" s="281"/>
      <c r="BF419" s="281"/>
      <c r="BG419" s="281"/>
      <c r="BH419" s="281"/>
      <c r="BI419" s="281"/>
      <c r="BJ419" s="281"/>
      <c r="BK419" s="281"/>
      <c r="BL419" s="281"/>
      <c r="BM419" s="281"/>
      <c r="BN419" s="281"/>
      <c r="BO419" s="281"/>
      <c r="BP419" s="281"/>
      <c r="BQ419" s="281"/>
      <c r="BR419" s="281"/>
      <c r="BS419" s="281"/>
      <c r="BT419" s="281"/>
      <c r="BU419" s="281"/>
      <c r="BV419" s="281"/>
      <c r="BW419" s="281"/>
      <c r="BX419" s="281"/>
      <c r="BY419" s="281"/>
      <c r="BZ419" s="281"/>
      <c r="CA419" s="281"/>
      <c r="CB419" s="281"/>
      <c r="CC419" s="281"/>
      <c r="CD419" s="281"/>
      <c r="CE419" s="280"/>
      <c r="CF419" s="280"/>
      <c r="CG419" s="280"/>
      <c r="CH419" s="280"/>
      <c r="CI419" s="280"/>
      <c r="CJ419" s="280"/>
      <c r="CK419" s="280"/>
      <c r="CL419" s="280"/>
      <c r="CM419" s="280"/>
      <c r="CN419" s="280"/>
      <c r="CO419" s="280"/>
      <c r="CP419" s="280"/>
      <c r="CQ419" s="280"/>
    </row>
    <row r="420" spans="1:95" s="282" customFormat="1" ht="21" customHeight="1" thickTop="1" thickBot="1" x14ac:dyDescent="0.25">
      <c r="A420" s="585"/>
      <c r="B420" s="260"/>
      <c r="C420" s="166"/>
      <c r="D420" s="768" t="s">
        <v>147</v>
      </c>
      <c r="E420" s="769"/>
      <c r="F420" s="769"/>
      <c r="G420" s="769"/>
      <c r="H420" s="769"/>
      <c r="I420" s="769"/>
      <c r="J420" s="769"/>
      <c r="K420" s="769"/>
      <c r="L420" s="769"/>
      <c r="M420" s="769"/>
      <c r="N420" s="769"/>
      <c r="O420" s="769"/>
      <c r="P420" s="769"/>
      <c r="Q420" s="769"/>
      <c r="R420" s="769"/>
      <c r="S420" s="769"/>
      <c r="T420" s="769"/>
      <c r="U420" s="769"/>
      <c r="V420" s="769"/>
      <c r="W420" s="769"/>
      <c r="X420" s="770"/>
      <c r="Y420" s="588">
        <f>SUM(Y417:Y419)</f>
        <v>0</v>
      </c>
      <c r="Z420" s="423">
        <f>SUM(Z417:Z419)</f>
        <v>20</v>
      </c>
      <c r="AA420" s="228"/>
      <c r="AB420" s="280"/>
      <c r="AC420" s="281"/>
      <c r="AD420" s="259"/>
      <c r="AE420" s="281"/>
      <c r="AF420" s="281"/>
      <c r="AG420" s="281"/>
      <c r="AH420" s="281"/>
      <c r="AI420" s="281"/>
      <c r="AJ420" s="281"/>
      <c r="AK420" s="281"/>
      <c r="AL420" s="281"/>
      <c r="AM420" s="281"/>
      <c r="AN420" s="281"/>
      <c r="AO420" s="281"/>
      <c r="AP420" s="281"/>
      <c r="AQ420" s="281"/>
      <c r="AR420" s="281"/>
      <c r="AS420" s="281"/>
      <c r="AT420" s="281"/>
      <c r="AU420" s="281"/>
      <c r="AV420" s="281"/>
      <c r="AW420" s="281"/>
      <c r="AX420" s="281"/>
      <c r="AY420" s="281"/>
      <c r="AZ420" s="281"/>
      <c r="BA420" s="281"/>
      <c r="BB420" s="281"/>
      <c r="BC420" s="281"/>
      <c r="BD420" s="281"/>
      <c r="BE420" s="281"/>
      <c r="BF420" s="281"/>
      <c r="BG420" s="281"/>
      <c r="BH420" s="281"/>
      <c r="BI420" s="281"/>
      <c r="BJ420" s="281"/>
      <c r="BK420" s="281"/>
      <c r="BL420" s="281"/>
      <c r="BM420" s="281"/>
      <c r="BN420" s="281"/>
      <c r="BO420" s="281"/>
      <c r="BP420" s="281"/>
      <c r="BQ420" s="281"/>
      <c r="BR420" s="281"/>
      <c r="BS420" s="281"/>
      <c r="BT420" s="281"/>
      <c r="BU420" s="281"/>
      <c r="BV420" s="281"/>
      <c r="BW420" s="281"/>
      <c r="BX420" s="281"/>
      <c r="BY420" s="281"/>
      <c r="BZ420" s="281"/>
      <c r="CA420" s="281"/>
      <c r="CB420" s="281"/>
      <c r="CC420" s="281"/>
      <c r="CD420" s="281"/>
      <c r="CE420" s="280"/>
      <c r="CF420" s="280"/>
      <c r="CG420" s="280"/>
      <c r="CH420" s="280"/>
      <c r="CI420" s="280"/>
      <c r="CJ420" s="280"/>
      <c r="CK420" s="280"/>
      <c r="CL420" s="280"/>
      <c r="CM420" s="280"/>
      <c r="CN420" s="280"/>
      <c r="CO420" s="280"/>
      <c r="CP420" s="280"/>
      <c r="CQ420" s="280"/>
    </row>
    <row r="421" spans="1:95" s="282" customFormat="1" ht="21" customHeight="1" thickBot="1" x14ac:dyDescent="0.25">
      <c r="A421" s="414"/>
      <c r="B421" s="379"/>
      <c r="C421" s="381"/>
      <c r="D421" s="771"/>
      <c r="E421" s="772"/>
      <c r="F421" s="954">
        <v>15</v>
      </c>
      <c r="G421" s="955"/>
      <c r="H421" s="955"/>
      <c r="I421" s="955"/>
      <c r="J421" s="955"/>
      <c r="K421" s="955"/>
      <c r="L421" s="955"/>
      <c r="M421" s="955"/>
      <c r="N421" s="955"/>
      <c r="O421" s="955"/>
      <c r="P421" s="955"/>
      <c r="Q421" s="955"/>
      <c r="R421" s="955"/>
      <c r="S421" s="955"/>
      <c r="T421" s="955"/>
      <c r="U421" s="955"/>
      <c r="V421" s="955"/>
      <c r="W421" s="955"/>
      <c r="X421" s="955"/>
      <c r="Y421" s="955"/>
      <c r="Z421" s="956"/>
      <c r="AA421" s="228"/>
      <c r="AB421" s="280"/>
      <c r="AC421" s="281"/>
      <c r="AD421" s="259"/>
      <c r="AE421" s="281"/>
      <c r="AF421" s="281"/>
      <c r="AG421" s="281"/>
      <c r="AH421" s="281"/>
      <c r="AI421" s="281"/>
      <c r="AJ421" s="281"/>
      <c r="AK421" s="281"/>
      <c r="AL421" s="281"/>
      <c r="AM421" s="281"/>
      <c r="AN421" s="281"/>
      <c r="AO421" s="281"/>
      <c r="AP421" s="281"/>
      <c r="AQ421" s="281"/>
      <c r="AR421" s="281"/>
      <c r="AS421" s="281"/>
      <c r="AT421" s="281"/>
      <c r="AU421" s="281"/>
      <c r="AV421" s="281"/>
      <c r="AW421" s="281"/>
      <c r="AX421" s="281"/>
      <c r="AY421" s="281"/>
      <c r="AZ421" s="281"/>
      <c r="BA421" s="281"/>
      <c r="BB421" s="281"/>
      <c r="BC421" s="281"/>
      <c r="BD421" s="281"/>
      <c r="BE421" s="281"/>
      <c r="BF421" s="281"/>
      <c r="BG421" s="281"/>
      <c r="BH421" s="281"/>
      <c r="BI421" s="281"/>
      <c r="BJ421" s="281"/>
      <c r="BK421" s="281"/>
      <c r="BL421" s="281"/>
      <c r="BM421" s="281"/>
      <c r="BN421" s="281"/>
      <c r="BO421" s="281"/>
      <c r="BP421" s="281"/>
      <c r="BQ421" s="281"/>
      <c r="BR421" s="281"/>
      <c r="BS421" s="281"/>
      <c r="BT421" s="281"/>
      <c r="BU421" s="281"/>
      <c r="BV421" s="281"/>
      <c r="BW421" s="281"/>
      <c r="BX421" s="281"/>
      <c r="BY421" s="281"/>
      <c r="BZ421" s="281"/>
      <c r="CA421" s="281"/>
      <c r="CB421" s="281"/>
      <c r="CC421" s="281"/>
      <c r="CD421" s="281"/>
      <c r="CE421" s="280"/>
      <c r="CF421" s="280"/>
      <c r="CG421" s="280"/>
      <c r="CH421" s="280"/>
      <c r="CI421" s="280"/>
      <c r="CJ421" s="280"/>
      <c r="CK421" s="280"/>
      <c r="CL421" s="280"/>
      <c r="CM421" s="280"/>
      <c r="CN421" s="280"/>
      <c r="CO421" s="280"/>
      <c r="CP421" s="280"/>
      <c r="CQ421" s="280"/>
    </row>
    <row r="422" spans="1:95" s="282" customFormat="1" ht="30" customHeight="1" thickBot="1" x14ac:dyDescent="0.25">
      <c r="A422" s="411"/>
      <c r="B422" s="393" t="s">
        <v>25</v>
      </c>
      <c r="C422" s="394" t="s">
        <v>26</v>
      </c>
      <c r="D422" s="294"/>
      <c r="E422" s="295"/>
      <c r="F422" s="93" t="s">
        <v>432</v>
      </c>
      <c r="G422" s="351"/>
      <c r="H422" s="85" t="s">
        <v>432</v>
      </c>
      <c r="I422" s="86"/>
      <c r="J422" s="203" t="s">
        <v>432</v>
      </c>
      <c r="K422" s="351"/>
      <c r="L422" s="85" t="s">
        <v>432</v>
      </c>
      <c r="M422" s="201"/>
      <c r="N422" s="85" t="s">
        <v>432</v>
      </c>
      <c r="O422" s="377"/>
      <c r="P422" s="85"/>
      <c r="Q422" s="295"/>
      <c r="R422" s="376"/>
      <c r="S422" s="377"/>
      <c r="T422" s="294"/>
      <c r="U422" s="295"/>
      <c r="V422" s="376"/>
      <c r="W422" s="377"/>
      <c r="X422" s="378"/>
      <c r="Y422" s="378"/>
      <c r="Z422" s="444"/>
      <c r="AA422" s="228"/>
      <c r="AB422" s="280"/>
      <c r="AC422" s="281"/>
      <c r="AD422" s="259"/>
      <c r="AE422" s="281"/>
      <c r="AF422" s="281"/>
      <c r="AG422" s="281"/>
      <c r="AH422" s="281"/>
      <c r="AI422" s="281"/>
      <c r="AJ422" s="281"/>
      <c r="AK422" s="281"/>
      <c r="AL422" s="281"/>
      <c r="AM422" s="281"/>
      <c r="AN422" s="281"/>
      <c r="AO422" s="281"/>
      <c r="AP422" s="281"/>
      <c r="AQ422" s="281"/>
      <c r="AR422" s="281"/>
      <c r="AS422" s="281"/>
      <c r="AT422" s="281"/>
      <c r="AU422" s="281"/>
      <c r="AV422" s="281"/>
      <c r="AW422" s="281"/>
      <c r="AX422" s="281"/>
      <c r="AY422" s="281"/>
      <c r="AZ422" s="281"/>
      <c r="BA422" s="281"/>
      <c r="BB422" s="281"/>
      <c r="BC422" s="281"/>
      <c r="BD422" s="281"/>
      <c r="BE422" s="281"/>
      <c r="BF422" s="281"/>
      <c r="BG422" s="281"/>
      <c r="BH422" s="281"/>
      <c r="BI422" s="281"/>
      <c r="BJ422" s="281"/>
      <c r="BK422" s="281"/>
      <c r="BL422" s="281"/>
      <c r="BM422" s="281"/>
      <c r="BN422" s="281"/>
      <c r="BO422" s="281"/>
      <c r="BP422" s="281"/>
      <c r="BQ422" s="281"/>
      <c r="BR422" s="281"/>
      <c r="BS422" s="281"/>
      <c r="BT422" s="281"/>
      <c r="BU422" s="281"/>
      <c r="BV422" s="281"/>
      <c r="BW422" s="281"/>
      <c r="BX422" s="281"/>
      <c r="BY422" s="281"/>
      <c r="BZ422" s="281"/>
      <c r="CA422" s="281"/>
      <c r="CB422" s="281"/>
      <c r="CC422" s="281"/>
      <c r="CD422" s="281"/>
      <c r="CE422" s="280"/>
      <c r="CF422" s="280"/>
      <c r="CG422" s="280"/>
      <c r="CH422" s="280"/>
      <c r="CI422" s="280"/>
      <c r="CJ422" s="280"/>
      <c r="CK422" s="280"/>
      <c r="CL422" s="280"/>
      <c r="CM422" s="280"/>
      <c r="CN422" s="280"/>
      <c r="CO422" s="280"/>
      <c r="CP422" s="280"/>
      <c r="CQ422" s="280"/>
    </row>
    <row r="423" spans="1:95" s="84" customFormat="1" ht="30" customHeight="1" x14ac:dyDescent="0.2">
      <c r="A423" s="585"/>
      <c r="B423" s="267"/>
      <c r="C423" s="392" t="s">
        <v>839</v>
      </c>
      <c r="D423" s="796"/>
      <c r="E423" s="797"/>
      <c r="F423" s="797"/>
      <c r="G423" s="797"/>
      <c r="H423" s="797"/>
      <c r="I423" s="797"/>
      <c r="J423" s="797"/>
      <c r="K423" s="797"/>
      <c r="L423" s="797"/>
      <c r="M423" s="797"/>
      <c r="N423" s="797"/>
      <c r="O423" s="797"/>
      <c r="P423" s="797"/>
      <c r="Q423" s="797"/>
      <c r="R423" s="797"/>
      <c r="S423" s="797"/>
      <c r="T423" s="797"/>
      <c r="U423" s="797"/>
      <c r="V423" s="797"/>
      <c r="W423" s="797"/>
      <c r="X423" s="797"/>
      <c r="Y423" s="797"/>
      <c r="Z423" s="798"/>
      <c r="AA423" s="365"/>
      <c r="AB423" s="54"/>
      <c r="AC423" s="245"/>
      <c r="AD423" s="245"/>
      <c r="AE423" s="245"/>
      <c r="AF423" s="245"/>
      <c r="AG423" s="245"/>
      <c r="AH423" s="245"/>
      <c r="AI423" s="245"/>
      <c r="AJ423" s="245"/>
      <c r="AK423" s="245"/>
      <c r="AL423" s="584"/>
      <c r="AM423" s="584"/>
      <c r="AN423" s="584"/>
      <c r="AO423" s="584"/>
      <c r="AP423" s="584"/>
      <c r="AQ423" s="584"/>
      <c r="AR423" s="584"/>
      <c r="AS423" s="584"/>
      <c r="AT423" s="584"/>
      <c r="AU423" s="584"/>
      <c r="AV423" s="584"/>
      <c r="AW423" s="584"/>
      <c r="AX423" s="584"/>
      <c r="AY423" s="584"/>
      <c r="AZ423" s="584"/>
      <c r="BA423" s="584"/>
      <c r="BB423" s="584"/>
      <c r="BC423" s="584"/>
      <c r="BD423" s="584"/>
      <c r="BE423" s="584"/>
      <c r="BF423" s="584"/>
      <c r="BG423" s="584"/>
      <c r="BH423" s="584"/>
      <c r="BI423" s="584"/>
      <c r="BJ423" s="584"/>
      <c r="BK423" s="584"/>
      <c r="BL423" s="584"/>
      <c r="BM423" s="584"/>
      <c r="BN423" s="584"/>
      <c r="BO423" s="584"/>
      <c r="BP423" s="584"/>
      <c r="BQ423" s="584"/>
      <c r="BR423" s="584"/>
      <c r="BS423" s="584"/>
      <c r="BT423" s="584"/>
      <c r="BU423" s="584"/>
      <c r="BV423" s="584"/>
      <c r="BW423" s="584"/>
      <c r="BX423" s="584"/>
      <c r="BY423" s="584"/>
      <c r="BZ423" s="584"/>
      <c r="CA423" s="584"/>
      <c r="CB423" s="584"/>
      <c r="CC423" s="584"/>
      <c r="CD423" s="584"/>
      <c r="CE423" s="584"/>
    </row>
    <row r="424" spans="1:95" s="282" customFormat="1" ht="67.7" customHeight="1" x14ac:dyDescent="0.15">
      <c r="A424" s="585"/>
      <c r="B424" s="326" t="s">
        <v>165</v>
      </c>
      <c r="C424" s="184" t="s">
        <v>821</v>
      </c>
      <c r="D424" s="787"/>
      <c r="E424" s="788"/>
      <c r="F424" s="787"/>
      <c r="G424" s="788"/>
      <c r="H424" s="787"/>
      <c r="I424" s="788"/>
      <c r="J424" s="787"/>
      <c r="K424" s="788"/>
      <c r="L424" s="787"/>
      <c r="M424" s="788"/>
      <c r="N424" s="787"/>
      <c r="O424" s="788"/>
      <c r="P424" s="787"/>
      <c r="Q424" s="788"/>
      <c r="R424" s="787"/>
      <c r="S424" s="788"/>
      <c r="T424" s="787"/>
      <c r="U424" s="788"/>
      <c r="V424" s="787"/>
      <c r="W424" s="788"/>
      <c r="X424" s="131"/>
      <c r="Y424" s="121">
        <f>IF(OR(D424="s",F424="s",H424="s",J424="s",L424="s",N424="s",P424="s",R424="s",T424="s",V424="s"), 0, IF(OR(D424="a",F424="a",H424="a",J424="a",L424="a",N424="a",P424="a",R424="a",T424="a",V424="a"),Z424,0))</f>
        <v>0</v>
      </c>
      <c r="Z424" s="422">
        <f>IF(X424="na",0,5)</f>
        <v>5</v>
      </c>
      <c r="AA424" s="365">
        <f>IF(OR(COUNTIF(D427:W427,"a")+COUNTIF(D427:W427,"s")&gt;0),0,(COUNTIF(D424:W424,"a")+COUNTIF(D424:W424,"s")+COUNTIF(X424,"na")))</f>
        <v>0</v>
      </c>
      <c r="AB424" s="277"/>
      <c r="AC424" s="281"/>
      <c r="AD424" s="259" t="s">
        <v>34</v>
      </c>
      <c r="AE424" s="503"/>
      <c r="AF424" s="281"/>
      <c r="AG424" s="281"/>
      <c r="AH424" s="281"/>
      <c r="AI424" s="281"/>
      <c r="AJ424" s="281"/>
      <c r="AK424" s="281"/>
      <c r="AL424" s="281"/>
      <c r="AM424" s="281"/>
      <c r="AN424" s="281"/>
      <c r="AO424" s="281"/>
      <c r="AP424" s="281"/>
      <c r="AQ424" s="281"/>
      <c r="AR424" s="281"/>
      <c r="AS424" s="281"/>
      <c r="AT424" s="281"/>
      <c r="AU424" s="281"/>
      <c r="AV424" s="281"/>
      <c r="AW424" s="281"/>
      <c r="AX424" s="281"/>
      <c r="AY424" s="281"/>
      <c r="AZ424" s="281"/>
      <c r="BA424" s="281"/>
      <c r="BB424" s="281"/>
      <c r="BC424" s="281"/>
      <c r="BD424" s="281"/>
      <c r="BE424" s="281"/>
      <c r="BF424" s="281"/>
      <c r="BG424" s="281"/>
      <c r="BH424" s="281"/>
      <c r="BI424" s="281"/>
      <c r="BJ424" s="281"/>
      <c r="BK424" s="281"/>
      <c r="BL424" s="281"/>
      <c r="BM424" s="281"/>
      <c r="BN424" s="281"/>
      <c r="BO424" s="281"/>
      <c r="BP424" s="281"/>
      <c r="BQ424" s="281"/>
      <c r="BR424" s="281"/>
      <c r="BS424" s="281"/>
      <c r="BT424" s="281"/>
      <c r="BU424" s="281"/>
      <c r="BV424" s="281"/>
      <c r="BW424" s="281"/>
      <c r="BX424" s="281"/>
      <c r="BY424" s="281"/>
      <c r="BZ424" s="281"/>
      <c r="CA424" s="281"/>
      <c r="CB424" s="281"/>
      <c r="CC424" s="281"/>
      <c r="CD424" s="281"/>
      <c r="CE424" s="280"/>
      <c r="CF424" s="280"/>
      <c r="CG424" s="280"/>
      <c r="CH424" s="280"/>
      <c r="CI424" s="280"/>
      <c r="CJ424" s="280"/>
      <c r="CK424" s="280"/>
      <c r="CL424" s="280"/>
      <c r="CM424" s="280"/>
      <c r="CN424" s="280"/>
      <c r="CO424" s="280"/>
      <c r="CP424" s="280"/>
      <c r="CQ424" s="280"/>
    </row>
    <row r="425" spans="1:95" s="282" customFormat="1" ht="67.7" customHeight="1" x14ac:dyDescent="0.2">
      <c r="A425" s="585"/>
      <c r="B425" s="326" t="s">
        <v>374</v>
      </c>
      <c r="C425" s="184" t="s">
        <v>822</v>
      </c>
      <c r="D425" s="732"/>
      <c r="E425" s="776"/>
      <c r="F425" s="732"/>
      <c r="G425" s="776"/>
      <c r="H425" s="732"/>
      <c r="I425" s="776"/>
      <c r="J425" s="732"/>
      <c r="K425" s="776"/>
      <c r="L425" s="732"/>
      <c r="M425" s="776"/>
      <c r="N425" s="732"/>
      <c r="O425" s="776"/>
      <c r="P425" s="732"/>
      <c r="Q425" s="776"/>
      <c r="R425" s="732"/>
      <c r="S425" s="776"/>
      <c r="T425" s="732"/>
      <c r="U425" s="776"/>
      <c r="V425" s="732"/>
      <c r="W425" s="776"/>
      <c r="X425" s="636" t="str">
        <f>IF(X424="na","na","")</f>
        <v/>
      </c>
      <c r="Y425" s="121">
        <f>IF(OR(D425="s",F425="s",H425="s",J425="s",L425="s",N425="s",P425="s",R425="s",T425="s",V425="s"), 0, IF(OR(D425="a",F425="a",H425="a",J425="a",L425="a",N425="a",P425="a",R425="a",T425="a",V425="a"),Z425,0))</f>
        <v>0</v>
      </c>
      <c r="Z425" s="422">
        <f>IF(X425="na",0,5)</f>
        <v>5</v>
      </c>
      <c r="AA425" s="365">
        <f>IF(OR(COUNTIF(D427:W427,"a")+COUNTIF(D427:W427,"s")&gt;0),0,(COUNTIF(D425:W425,"a")+COUNTIF(D425:W425,"s")+COUNTIF(X425,"na")))</f>
        <v>0</v>
      </c>
      <c r="AB425" s="277"/>
      <c r="AC425" s="281"/>
      <c r="AD425" s="259" t="s">
        <v>34</v>
      </c>
      <c r="AE425" s="503"/>
      <c r="AF425" s="281"/>
      <c r="AG425" s="281"/>
      <c r="AH425" s="281"/>
      <c r="AI425" s="281"/>
      <c r="AJ425" s="281"/>
      <c r="AK425" s="281"/>
      <c r="AL425" s="281"/>
      <c r="AM425" s="281"/>
      <c r="AN425" s="281"/>
      <c r="AO425" s="281"/>
      <c r="AP425" s="281"/>
      <c r="AQ425" s="281"/>
      <c r="AR425" s="281"/>
      <c r="AS425" s="281"/>
      <c r="AT425" s="281"/>
      <c r="AU425" s="281"/>
      <c r="AV425" s="281"/>
      <c r="AW425" s="281"/>
      <c r="AX425" s="281"/>
      <c r="AY425" s="281"/>
      <c r="AZ425" s="281"/>
      <c r="BA425" s="281"/>
      <c r="BB425" s="281"/>
      <c r="BC425" s="281"/>
      <c r="BD425" s="281"/>
      <c r="BE425" s="281"/>
      <c r="BF425" s="281"/>
      <c r="BG425" s="281"/>
      <c r="BH425" s="281"/>
      <c r="BI425" s="281"/>
      <c r="BJ425" s="281"/>
      <c r="BK425" s="281"/>
      <c r="BL425" s="281"/>
      <c r="BM425" s="281"/>
      <c r="BN425" s="281"/>
      <c r="BO425" s="281"/>
      <c r="BP425" s="281"/>
      <c r="BQ425" s="281"/>
      <c r="BR425" s="281"/>
      <c r="BS425" s="281"/>
      <c r="BT425" s="281"/>
      <c r="BU425" s="281"/>
      <c r="BV425" s="281"/>
      <c r="BW425" s="281"/>
      <c r="BX425" s="281"/>
      <c r="BY425" s="281"/>
      <c r="BZ425" s="281"/>
      <c r="CA425" s="281"/>
      <c r="CB425" s="281"/>
      <c r="CC425" s="281"/>
      <c r="CD425" s="281"/>
      <c r="CE425" s="280"/>
      <c r="CF425" s="280"/>
      <c r="CG425" s="280"/>
      <c r="CH425" s="280"/>
      <c r="CI425" s="280"/>
      <c r="CJ425" s="280"/>
      <c r="CK425" s="280"/>
      <c r="CL425" s="280"/>
      <c r="CM425" s="280"/>
      <c r="CN425" s="280"/>
      <c r="CO425" s="280"/>
      <c r="CP425" s="280"/>
      <c r="CQ425" s="280"/>
    </row>
    <row r="426" spans="1:95" s="15" customFormat="1" ht="30" customHeight="1" x14ac:dyDescent="0.2">
      <c r="A426" s="585"/>
      <c r="B426" s="321"/>
      <c r="C426" s="372" t="s">
        <v>841</v>
      </c>
      <c r="D426" s="1003"/>
      <c r="E426" s="1004"/>
      <c r="F426" s="1005"/>
      <c r="G426" s="1005"/>
      <c r="H426" s="1005"/>
      <c r="I426" s="1005"/>
      <c r="J426" s="1005"/>
      <c r="K426" s="1005"/>
      <c r="L426" s="1005"/>
      <c r="M426" s="1005"/>
      <c r="N426" s="1005"/>
      <c r="O426" s="1005"/>
      <c r="P426" s="1005"/>
      <c r="Q426" s="1005"/>
      <c r="R426" s="1005"/>
      <c r="S426" s="1005"/>
      <c r="T426" s="1005"/>
      <c r="U426" s="1005"/>
      <c r="V426" s="1005"/>
      <c r="W426" s="1005"/>
      <c r="X426" s="1005"/>
      <c r="Y426" s="1005"/>
      <c r="Z426" s="1006"/>
      <c r="AA426" s="365"/>
      <c r="AB426" s="54"/>
      <c r="AC426" s="245"/>
      <c r="AD426" s="259"/>
      <c r="AE426" s="245"/>
      <c r="AF426" s="245"/>
      <c r="AG426" s="245"/>
      <c r="AH426" s="245"/>
      <c r="AI426" s="245"/>
      <c r="AJ426" s="245"/>
      <c r="AK426" s="245"/>
      <c r="AL426" s="245"/>
      <c r="AM426" s="245"/>
      <c r="AN426" s="245"/>
      <c r="AO426" s="245"/>
      <c r="AP426" s="245"/>
      <c r="AQ426" s="245"/>
      <c r="AR426" s="245"/>
      <c r="AS426" s="245"/>
      <c r="AT426" s="245"/>
      <c r="AU426" s="245"/>
      <c r="AV426" s="245"/>
      <c r="AW426" s="245"/>
      <c r="AX426" s="245"/>
      <c r="AY426" s="245"/>
      <c r="AZ426" s="245"/>
      <c r="BA426" s="245"/>
      <c r="BB426" s="245"/>
      <c r="BC426" s="245"/>
      <c r="BD426" s="245"/>
      <c r="BE426" s="245"/>
      <c r="BF426" s="245"/>
      <c r="BG426" s="245"/>
      <c r="BH426" s="245"/>
      <c r="BI426" s="245"/>
      <c r="BJ426" s="245"/>
      <c r="BK426" s="245"/>
      <c r="BL426" s="245"/>
      <c r="BM426" s="245"/>
      <c r="BN426" s="245"/>
      <c r="BO426" s="245"/>
      <c r="BP426" s="245"/>
      <c r="BQ426" s="245"/>
      <c r="BR426" s="245"/>
      <c r="BS426" s="245"/>
      <c r="BT426" s="245"/>
      <c r="BU426" s="245"/>
      <c r="BV426" s="245"/>
      <c r="BW426" s="245"/>
      <c r="BX426" s="245"/>
      <c r="BY426" s="245"/>
      <c r="BZ426" s="245"/>
      <c r="CA426" s="245"/>
      <c r="CB426" s="245"/>
      <c r="CC426" s="245"/>
      <c r="CD426" s="245"/>
      <c r="CE426" s="245"/>
      <c r="CF426" s="245"/>
      <c r="CG426" s="54"/>
      <c r="CH426" s="54"/>
      <c r="CI426" s="54"/>
      <c r="CJ426" s="54"/>
      <c r="CK426" s="54"/>
      <c r="CL426" s="54"/>
      <c r="CM426" s="54"/>
    </row>
    <row r="427" spans="1:95" s="282" customFormat="1" ht="27.95" customHeight="1" thickBot="1" x14ac:dyDescent="0.2">
      <c r="A427" s="585"/>
      <c r="B427" s="326" t="s">
        <v>375</v>
      </c>
      <c r="C427" s="184" t="s">
        <v>376</v>
      </c>
      <c r="D427" s="787"/>
      <c r="E427" s="788"/>
      <c r="F427" s="787"/>
      <c r="G427" s="788"/>
      <c r="H427" s="787"/>
      <c r="I427" s="788"/>
      <c r="J427" s="787"/>
      <c r="K427" s="788"/>
      <c r="L427" s="787"/>
      <c r="M427" s="788"/>
      <c r="N427" s="787"/>
      <c r="O427" s="788"/>
      <c r="P427" s="787"/>
      <c r="Q427" s="788"/>
      <c r="R427" s="787"/>
      <c r="S427" s="788"/>
      <c r="T427" s="787"/>
      <c r="U427" s="788"/>
      <c r="V427" s="787"/>
      <c r="W427" s="788"/>
      <c r="X427" s="405"/>
      <c r="Y427" s="637">
        <f>IF(OR(D427="s",F427="s",H427="s",J427="s",L427="s",N427="s",P427="s",R427="s",T427="s",V427="s"), 0, IF(OR(D427="a",F427="a",H427="a",J427="a",L427="a",N427="a",P427="a",R427="a",T427="a",V427="a"),Z427,0))</f>
        <v>0</v>
      </c>
      <c r="Z427" s="422">
        <v>10</v>
      </c>
      <c r="AA427" s="365">
        <f>IF(OR(COUNTIF(D423:W425,"a")+COUNTIF(D423:W425,"s")+COUNTIF(X423:X425,"na")&gt;0),0,(COUNTIF(D427:W427,"a")+COUNTIF(D427:W427,"s")))</f>
        <v>0</v>
      </c>
      <c r="AB427" s="277"/>
      <c r="AC427" s="281"/>
      <c r="AD427" s="259"/>
      <c r="AE427" s="503"/>
      <c r="AF427" s="281"/>
      <c r="AG427" s="281"/>
      <c r="AH427" s="281"/>
      <c r="AI427" s="281"/>
      <c r="AJ427" s="281"/>
      <c r="AK427" s="281"/>
      <c r="AL427" s="281"/>
      <c r="AM427" s="281"/>
      <c r="AN427" s="281"/>
      <c r="AO427" s="281"/>
      <c r="AP427" s="281"/>
      <c r="AQ427" s="281"/>
      <c r="AR427" s="281"/>
      <c r="AS427" s="281"/>
      <c r="AT427" s="281"/>
      <c r="AU427" s="281"/>
      <c r="AV427" s="281"/>
      <c r="AW427" s="281"/>
      <c r="AX427" s="281"/>
      <c r="AY427" s="281"/>
      <c r="AZ427" s="281"/>
      <c r="BA427" s="281"/>
      <c r="BB427" s="281"/>
      <c r="BC427" s="281"/>
      <c r="BD427" s="281"/>
      <c r="BE427" s="281"/>
      <c r="BF427" s="281"/>
      <c r="BG427" s="281"/>
      <c r="BH427" s="281"/>
      <c r="BI427" s="281"/>
      <c r="BJ427" s="281"/>
      <c r="BK427" s="281"/>
      <c r="BL427" s="281"/>
      <c r="BM427" s="281"/>
      <c r="BN427" s="281"/>
      <c r="BO427" s="281"/>
      <c r="BP427" s="281"/>
      <c r="BQ427" s="281"/>
      <c r="BR427" s="281"/>
      <c r="BS427" s="281"/>
      <c r="BT427" s="281"/>
      <c r="BU427" s="281"/>
      <c r="BV427" s="281"/>
      <c r="BW427" s="281"/>
      <c r="BX427" s="281"/>
      <c r="BY427" s="281"/>
      <c r="BZ427" s="281"/>
      <c r="CA427" s="281"/>
      <c r="CB427" s="281"/>
      <c r="CC427" s="281"/>
      <c r="CD427" s="281"/>
      <c r="CE427" s="280"/>
      <c r="CF427" s="280"/>
      <c r="CG427" s="280"/>
      <c r="CH427" s="280"/>
      <c r="CI427" s="280"/>
      <c r="CJ427" s="280"/>
      <c r="CK427" s="280"/>
      <c r="CL427" s="280"/>
      <c r="CM427" s="280"/>
      <c r="CN427" s="280"/>
      <c r="CO427" s="280"/>
      <c r="CP427" s="280"/>
      <c r="CQ427" s="280"/>
    </row>
    <row r="428" spans="1:95" s="282" customFormat="1" ht="21" customHeight="1" thickTop="1" thickBot="1" x14ac:dyDescent="0.25">
      <c r="A428" s="585"/>
      <c r="B428" s="260"/>
      <c r="C428" s="166"/>
      <c r="D428" s="768" t="s">
        <v>147</v>
      </c>
      <c r="E428" s="769"/>
      <c r="F428" s="769"/>
      <c r="G428" s="769"/>
      <c r="H428" s="769"/>
      <c r="I428" s="769"/>
      <c r="J428" s="769"/>
      <c r="K428" s="769"/>
      <c r="L428" s="769"/>
      <c r="M428" s="769"/>
      <c r="N428" s="769"/>
      <c r="O428" s="769"/>
      <c r="P428" s="769"/>
      <c r="Q428" s="769"/>
      <c r="R428" s="769"/>
      <c r="S428" s="769"/>
      <c r="T428" s="769"/>
      <c r="U428" s="769"/>
      <c r="V428" s="769"/>
      <c r="W428" s="769"/>
      <c r="X428" s="770"/>
      <c r="Y428" s="588">
        <f>SUM(Y424:Y427)</f>
        <v>0</v>
      </c>
      <c r="Z428" s="423">
        <f>SUM(Z423:Z425)</f>
        <v>10</v>
      </c>
      <c r="AA428" s="228"/>
      <c r="AB428" s="280"/>
      <c r="AC428" s="281"/>
      <c r="AD428" s="259"/>
      <c r="AE428" s="281"/>
      <c r="AF428" s="281"/>
      <c r="AG428" s="281"/>
      <c r="AH428" s="281"/>
      <c r="AI428" s="281"/>
      <c r="AJ428" s="281"/>
      <c r="AK428" s="281"/>
      <c r="AL428" s="281"/>
      <c r="AM428" s="281"/>
      <c r="AN428" s="281"/>
      <c r="AO428" s="281"/>
      <c r="AP428" s="281"/>
      <c r="AQ428" s="281"/>
      <c r="AR428" s="281"/>
      <c r="AS428" s="281"/>
      <c r="AT428" s="281"/>
      <c r="AU428" s="281"/>
      <c r="AV428" s="281"/>
      <c r="AW428" s="281"/>
      <c r="AX428" s="281"/>
      <c r="AY428" s="281"/>
      <c r="AZ428" s="281"/>
      <c r="BA428" s="281"/>
      <c r="BB428" s="281"/>
      <c r="BC428" s="281"/>
      <c r="BD428" s="281"/>
      <c r="BE428" s="281"/>
      <c r="BF428" s="281"/>
      <c r="BG428" s="281"/>
      <c r="BH428" s="281"/>
      <c r="BI428" s="281"/>
      <c r="BJ428" s="281"/>
      <c r="BK428" s="281"/>
      <c r="BL428" s="281"/>
      <c r="BM428" s="281"/>
      <c r="BN428" s="281"/>
      <c r="BO428" s="281"/>
      <c r="BP428" s="281"/>
      <c r="BQ428" s="281"/>
      <c r="BR428" s="281"/>
      <c r="BS428" s="281"/>
      <c r="BT428" s="281"/>
      <c r="BU428" s="281"/>
      <c r="BV428" s="281"/>
      <c r="BW428" s="281"/>
      <c r="BX428" s="281"/>
      <c r="BY428" s="281"/>
      <c r="BZ428" s="281"/>
      <c r="CA428" s="281"/>
      <c r="CB428" s="281"/>
      <c r="CC428" s="281"/>
      <c r="CD428" s="281"/>
      <c r="CE428" s="280"/>
      <c r="CF428" s="280"/>
      <c r="CG428" s="280"/>
      <c r="CH428" s="280"/>
      <c r="CI428" s="280"/>
      <c r="CJ428" s="280"/>
      <c r="CK428" s="280"/>
      <c r="CL428" s="280"/>
      <c r="CM428" s="280"/>
      <c r="CN428" s="280"/>
      <c r="CO428" s="280"/>
      <c r="CP428" s="280"/>
      <c r="CQ428" s="280"/>
    </row>
    <row r="429" spans="1:95" s="282" customFormat="1" ht="21" customHeight="1" thickBot="1" x14ac:dyDescent="0.25">
      <c r="A429" s="414"/>
      <c r="B429" s="379"/>
      <c r="C429" s="381"/>
      <c r="D429" s="771"/>
      <c r="E429" s="772"/>
      <c r="F429" s="949">
        <f>IF(X424="na",0,5)</f>
        <v>5</v>
      </c>
      <c r="G429" s="950"/>
      <c r="H429" s="950"/>
      <c r="I429" s="950"/>
      <c r="J429" s="950"/>
      <c r="K429" s="950"/>
      <c r="L429" s="950"/>
      <c r="M429" s="950"/>
      <c r="N429" s="950"/>
      <c r="O429" s="950"/>
      <c r="P429" s="950"/>
      <c r="Q429" s="950"/>
      <c r="R429" s="950"/>
      <c r="S429" s="950"/>
      <c r="T429" s="950"/>
      <c r="U429" s="950"/>
      <c r="V429" s="950"/>
      <c r="W429" s="950"/>
      <c r="X429" s="950"/>
      <c r="Y429" s="950"/>
      <c r="Z429" s="951"/>
      <c r="AA429" s="228"/>
      <c r="AB429" s="280"/>
      <c r="AC429" s="281"/>
      <c r="AD429" s="259"/>
      <c r="AE429" s="281"/>
      <c r="AF429" s="281"/>
      <c r="AG429" s="281"/>
      <c r="AH429" s="281"/>
      <c r="AI429" s="281"/>
      <c r="AJ429" s="281"/>
      <c r="AK429" s="281"/>
      <c r="AL429" s="281"/>
      <c r="AM429" s="281"/>
      <c r="AN429" s="281"/>
      <c r="AO429" s="281"/>
      <c r="AP429" s="281"/>
      <c r="AQ429" s="281"/>
      <c r="AR429" s="281"/>
      <c r="AS429" s="281"/>
      <c r="AT429" s="281"/>
      <c r="AU429" s="281"/>
      <c r="AV429" s="281"/>
      <c r="AW429" s="281"/>
      <c r="AX429" s="281"/>
      <c r="AY429" s="281"/>
      <c r="AZ429" s="281"/>
      <c r="BA429" s="281"/>
      <c r="BB429" s="281"/>
      <c r="BC429" s="281"/>
      <c r="BD429" s="281"/>
      <c r="BE429" s="281"/>
      <c r="BF429" s="281"/>
      <c r="BG429" s="281"/>
      <c r="BH429" s="281"/>
      <c r="BI429" s="281"/>
      <c r="BJ429" s="281"/>
      <c r="BK429" s="281"/>
      <c r="BL429" s="281"/>
      <c r="BM429" s="281"/>
      <c r="BN429" s="281"/>
      <c r="BO429" s="281"/>
      <c r="BP429" s="281"/>
      <c r="BQ429" s="281"/>
      <c r="BR429" s="281"/>
      <c r="BS429" s="281"/>
      <c r="BT429" s="281"/>
      <c r="BU429" s="281"/>
      <c r="BV429" s="281"/>
      <c r="BW429" s="281"/>
      <c r="BX429" s="281"/>
      <c r="BY429" s="281"/>
      <c r="BZ429" s="281"/>
      <c r="CA429" s="281"/>
      <c r="CB429" s="281"/>
      <c r="CC429" s="281"/>
      <c r="CD429" s="281"/>
      <c r="CE429" s="280"/>
      <c r="CF429" s="280"/>
      <c r="CG429" s="280"/>
      <c r="CH429" s="280"/>
      <c r="CI429" s="280"/>
      <c r="CJ429" s="280"/>
      <c r="CK429" s="280"/>
      <c r="CL429" s="280"/>
      <c r="CM429" s="280"/>
      <c r="CN429" s="280"/>
      <c r="CO429" s="280"/>
      <c r="CP429" s="280"/>
      <c r="CQ429" s="280"/>
    </row>
    <row r="430" spans="1:95" s="84" customFormat="1" ht="30" customHeight="1" thickBot="1" x14ac:dyDescent="0.25">
      <c r="A430" s="411"/>
      <c r="B430" s="297">
        <v>5900</v>
      </c>
      <c r="C430" s="200" t="s">
        <v>117</v>
      </c>
      <c r="D430" s="85" t="s">
        <v>432</v>
      </c>
      <c r="E430" s="201"/>
      <c r="F430" s="85" t="s">
        <v>432</v>
      </c>
      <c r="G430" s="202"/>
      <c r="H430" s="85" t="s">
        <v>432</v>
      </c>
      <c r="I430" s="201"/>
      <c r="J430" s="203"/>
      <c r="K430" s="202"/>
      <c r="L430" s="204"/>
      <c r="M430" s="201"/>
      <c r="N430" s="205"/>
      <c r="O430" s="201"/>
      <c r="P430" s="204"/>
      <c r="Q430" s="201"/>
      <c r="R430" s="204"/>
      <c r="S430" s="201"/>
      <c r="T430" s="204"/>
      <c r="U430" s="536"/>
      <c r="V430" s="85"/>
      <c r="W430" s="201"/>
      <c r="X430" s="194"/>
      <c r="Y430" s="194"/>
      <c r="Z430" s="444"/>
      <c r="AA430" s="229"/>
      <c r="AB430" s="57"/>
      <c r="AC430" s="584"/>
      <c r="AD430" s="259"/>
      <c r="AE430" s="584"/>
      <c r="AF430" s="584"/>
      <c r="AG430" s="584"/>
      <c r="AH430" s="584"/>
      <c r="AI430" s="584"/>
      <c r="AJ430" s="584"/>
      <c r="AK430" s="584"/>
      <c r="AL430" s="584"/>
      <c r="AM430" s="584"/>
      <c r="AN430" s="584"/>
      <c r="AO430" s="584"/>
      <c r="AP430" s="584"/>
      <c r="AQ430" s="584"/>
      <c r="AR430" s="584"/>
      <c r="AS430" s="584"/>
      <c r="AT430" s="584"/>
      <c r="AU430" s="584"/>
      <c r="AV430" s="584"/>
      <c r="AW430" s="584"/>
      <c r="AX430" s="584"/>
      <c r="AY430" s="584"/>
      <c r="AZ430" s="584"/>
      <c r="BA430" s="584"/>
      <c r="BB430" s="584"/>
      <c r="BC430" s="584"/>
      <c r="BD430" s="584"/>
      <c r="BE430" s="584"/>
      <c r="BF430" s="584"/>
      <c r="BG430" s="584"/>
      <c r="BH430" s="584"/>
      <c r="BI430" s="584"/>
      <c r="BJ430" s="584"/>
      <c r="BK430" s="584"/>
      <c r="BL430" s="584"/>
      <c r="BM430" s="584"/>
      <c r="BN430" s="584"/>
      <c r="BO430" s="584"/>
      <c r="BP430" s="584"/>
      <c r="BQ430" s="584"/>
      <c r="BR430" s="584"/>
      <c r="BS430" s="584"/>
      <c r="BT430" s="584"/>
      <c r="BU430" s="584"/>
      <c r="BV430" s="584"/>
      <c r="BW430" s="584"/>
      <c r="BX430" s="584"/>
      <c r="BY430" s="584"/>
      <c r="BZ430" s="584"/>
      <c r="CA430" s="584"/>
      <c r="CB430" s="584"/>
      <c r="CC430" s="584"/>
      <c r="CD430" s="584"/>
      <c r="CE430" s="57"/>
      <c r="CF430" s="57"/>
      <c r="CG430" s="57"/>
      <c r="CH430" s="57"/>
      <c r="CI430" s="57"/>
      <c r="CJ430" s="57"/>
      <c r="CK430" s="57"/>
      <c r="CL430" s="57"/>
      <c r="CM430" s="57"/>
      <c r="CN430" s="57"/>
      <c r="CO430" s="57"/>
      <c r="CP430" s="57"/>
      <c r="CQ430" s="57"/>
    </row>
    <row r="431" spans="1:95" s="84" customFormat="1" ht="48" customHeight="1" thickBot="1" x14ac:dyDescent="0.25">
      <c r="A431" s="585"/>
      <c r="B431" s="290"/>
      <c r="C431" s="178" t="s">
        <v>118</v>
      </c>
      <c r="D431" s="790"/>
      <c r="E431" s="790"/>
      <c r="F431" s="790"/>
      <c r="G431" s="790"/>
      <c r="H431" s="790"/>
      <c r="I431" s="790"/>
      <c r="J431" s="790"/>
      <c r="K431" s="790"/>
      <c r="L431" s="790"/>
      <c r="M431" s="790"/>
      <c r="N431" s="790"/>
      <c r="O431" s="790"/>
      <c r="P431" s="790"/>
      <c r="Q431" s="790"/>
      <c r="R431" s="790"/>
      <c r="S431" s="790"/>
      <c r="T431" s="790"/>
      <c r="U431" s="790"/>
      <c r="V431" s="790"/>
      <c r="W431" s="790"/>
      <c r="X431" s="790"/>
      <c r="Y431" s="790"/>
      <c r="Z431" s="791"/>
      <c r="AA431" s="229"/>
      <c r="AB431" s="57"/>
      <c r="AC431" s="584"/>
      <c r="AD431" s="259"/>
      <c r="AE431" s="584"/>
      <c r="AF431" s="584"/>
      <c r="AG431" s="584"/>
      <c r="AH431" s="584"/>
      <c r="AI431" s="584"/>
      <c r="AJ431" s="584"/>
      <c r="AK431" s="584"/>
      <c r="AL431" s="584"/>
      <c r="AM431" s="584"/>
      <c r="AN431" s="584"/>
      <c r="AO431" s="584"/>
      <c r="AP431" s="584"/>
      <c r="AQ431" s="584"/>
      <c r="AR431" s="584"/>
      <c r="AS431" s="584"/>
      <c r="AT431" s="584"/>
      <c r="AU431" s="584"/>
      <c r="AV431" s="584"/>
      <c r="AW431" s="584"/>
      <c r="AX431" s="584"/>
      <c r="AY431" s="584"/>
      <c r="AZ431" s="584"/>
      <c r="BA431" s="584"/>
      <c r="BB431" s="584"/>
      <c r="BC431" s="584"/>
      <c r="BD431" s="584"/>
      <c r="BE431" s="584"/>
      <c r="BF431" s="584"/>
      <c r="BG431" s="584"/>
      <c r="BH431" s="584"/>
      <c r="BI431" s="584"/>
      <c r="BJ431" s="584"/>
      <c r="BK431" s="584"/>
      <c r="BL431" s="584"/>
      <c r="BM431" s="584"/>
      <c r="BN431" s="584"/>
      <c r="BO431" s="584"/>
      <c r="BP431" s="584"/>
      <c r="BQ431" s="584"/>
      <c r="BR431" s="584"/>
      <c r="BS431" s="584"/>
      <c r="BT431" s="584"/>
      <c r="BU431" s="584"/>
      <c r="BV431" s="584"/>
      <c r="BW431" s="584"/>
      <c r="BX431" s="584"/>
      <c r="BY431" s="584"/>
      <c r="BZ431" s="584"/>
      <c r="CA431" s="584"/>
      <c r="CB431" s="584"/>
      <c r="CC431" s="584"/>
      <c r="CD431" s="584"/>
      <c r="CE431" s="57"/>
      <c r="CF431" s="57"/>
      <c r="CG431" s="57"/>
      <c r="CH431" s="57"/>
      <c r="CI431" s="57"/>
      <c r="CJ431" s="57"/>
      <c r="CK431" s="57"/>
      <c r="CL431" s="57"/>
      <c r="CM431" s="57"/>
      <c r="CN431" s="57"/>
      <c r="CO431" s="57"/>
      <c r="CP431" s="57"/>
      <c r="CQ431" s="57"/>
    </row>
    <row r="432" spans="1:95" s="84" customFormat="1" ht="45" customHeight="1" x14ac:dyDescent="0.2">
      <c r="A432" s="585"/>
      <c r="B432" s="292" t="s">
        <v>4</v>
      </c>
      <c r="C432" s="136" t="s">
        <v>823</v>
      </c>
      <c r="D432" s="731"/>
      <c r="E432" s="795"/>
      <c r="F432" s="731"/>
      <c r="G432" s="795"/>
      <c r="H432" s="731"/>
      <c r="I432" s="795"/>
      <c r="J432" s="731"/>
      <c r="K432" s="795"/>
      <c r="L432" s="731"/>
      <c r="M432" s="795"/>
      <c r="N432" s="731"/>
      <c r="O432" s="795"/>
      <c r="P432" s="731"/>
      <c r="Q432" s="795"/>
      <c r="R432" s="731"/>
      <c r="S432" s="795"/>
      <c r="T432" s="731"/>
      <c r="U432" s="795"/>
      <c r="V432" s="731"/>
      <c r="W432" s="795"/>
      <c r="X432" s="510"/>
      <c r="Y432" s="126">
        <f>IF(OR(D432="s",F432="s",H432="s",J432="s",L432="s",N432="s",P432="s",R432="s",T432="s",V432="s"), 0, IF(OR(D432="a",F432="a",H432="a",J432="a",L432="a",N432="a",P432="a",R432="a",T432="a",V432="a"),Z432,0))</f>
        <v>0</v>
      </c>
      <c r="Z432" s="424">
        <v>40</v>
      </c>
      <c r="AA432" s="228">
        <f>COUNTIF(D432:W432,"a")+COUNTIF(D432:W432,"s")</f>
        <v>0</v>
      </c>
      <c r="AB432" s="501"/>
      <c r="AC432" s="584"/>
      <c r="AD432" s="259" t="s">
        <v>34</v>
      </c>
      <c r="AE432" s="584"/>
      <c r="AF432" s="584"/>
      <c r="AG432" s="584"/>
      <c r="AH432" s="584"/>
      <c r="AI432" s="584"/>
      <c r="AJ432" s="584"/>
      <c r="AK432" s="584"/>
      <c r="AL432" s="584"/>
      <c r="AM432" s="584"/>
      <c r="AN432" s="584"/>
      <c r="AO432" s="584"/>
      <c r="AP432" s="584"/>
      <c r="AQ432" s="584"/>
      <c r="AR432" s="584"/>
      <c r="AS432" s="584"/>
      <c r="AT432" s="584"/>
      <c r="AU432" s="584"/>
      <c r="AV432" s="584"/>
      <c r="AW432" s="584"/>
      <c r="AX432" s="584"/>
      <c r="AY432" s="584"/>
      <c r="AZ432" s="584"/>
      <c r="BA432" s="584"/>
      <c r="BB432" s="584"/>
      <c r="BC432" s="584"/>
      <c r="BD432" s="584"/>
      <c r="BE432" s="584"/>
      <c r="BF432" s="584"/>
      <c r="BG432" s="584"/>
      <c r="BH432" s="584"/>
      <c r="BI432" s="584"/>
      <c r="BJ432" s="584"/>
      <c r="BK432" s="584"/>
      <c r="BL432" s="584"/>
      <c r="BM432" s="584"/>
      <c r="BN432" s="584"/>
      <c r="BO432" s="584"/>
      <c r="BP432" s="584"/>
      <c r="BQ432" s="584"/>
      <c r="BR432" s="584"/>
      <c r="BS432" s="584"/>
      <c r="BT432" s="584"/>
      <c r="BU432" s="584"/>
      <c r="BV432" s="584"/>
      <c r="BW432" s="584"/>
      <c r="BX432" s="584"/>
      <c r="BY432" s="584"/>
      <c r="BZ432" s="584"/>
      <c r="CA432" s="584"/>
      <c r="CB432" s="584"/>
      <c r="CC432" s="584"/>
      <c r="CD432" s="584"/>
      <c r="CE432" s="57"/>
      <c r="CF432" s="57"/>
      <c r="CG432" s="57"/>
      <c r="CH432" s="57"/>
      <c r="CI432" s="57"/>
      <c r="CJ432" s="57"/>
      <c r="CK432" s="57"/>
      <c r="CL432" s="57"/>
      <c r="CM432" s="57"/>
      <c r="CN432" s="57"/>
      <c r="CO432" s="57"/>
      <c r="CP432" s="57"/>
      <c r="CQ432" s="57"/>
    </row>
    <row r="433" spans="1:95" s="84" customFormat="1" ht="67.7" customHeight="1" x14ac:dyDescent="0.2">
      <c r="A433" s="585"/>
      <c r="B433" s="292" t="s">
        <v>5</v>
      </c>
      <c r="C433" s="140" t="s">
        <v>119</v>
      </c>
      <c r="D433" s="732"/>
      <c r="E433" s="776"/>
      <c r="F433" s="732"/>
      <c r="G433" s="776"/>
      <c r="H433" s="732"/>
      <c r="I433" s="776"/>
      <c r="J433" s="732"/>
      <c r="K433" s="776"/>
      <c r="L433" s="732"/>
      <c r="M433" s="776"/>
      <c r="N433" s="732"/>
      <c r="O433" s="776"/>
      <c r="P433" s="732"/>
      <c r="Q433" s="776"/>
      <c r="R433" s="732"/>
      <c r="S433" s="776"/>
      <c r="T433" s="732"/>
      <c r="U433" s="776"/>
      <c r="V433" s="732"/>
      <c r="W433" s="776"/>
      <c r="X433" s="510"/>
      <c r="Y433" s="127">
        <f>IF(OR(D433="s",F433="s",H433="s",J433="s",L433="s",N433="s",P433="s",R433="s",T433="s",V433="s"), 0, IF(OR(D433="a",F433="a",H433="a",J433="a",L433="a",N433="a",P433="a",R433="a",T433="a",V433="a"),Z433,0))</f>
        <v>0</v>
      </c>
      <c r="Z433" s="422">
        <v>10</v>
      </c>
      <c r="AA433" s="228">
        <f>COUNTIF(D433:W433,"a")+COUNTIF(D433:W433,"s")</f>
        <v>0</v>
      </c>
      <c r="AB433" s="501"/>
      <c r="AC433" s="584"/>
      <c r="AD433" s="259"/>
      <c r="AE433" s="584"/>
      <c r="AF433" s="584"/>
      <c r="AG433" s="584"/>
      <c r="AH433" s="584"/>
      <c r="AI433" s="584"/>
      <c r="AJ433" s="584"/>
      <c r="AK433" s="584"/>
      <c r="AL433" s="584"/>
      <c r="AM433" s="584"/>
      <c r="AN433" s="584"/>
      <c r="AO433" s="584"/>
      <c r="AP433" s="584"/>
      <c r="AQ433" s="584"/>
      <c r="AR433" s="584"/>
      <c r="AS433" s="584"/>
      <c r="AT433" s="584"/>
      <c r="AU433" s="584"/>
      <c r="AV433" s="584"/>
      <c r="AW433" s="584"/>
      <c r="AX433" s="584"/>
      <c r="AY433" s="584"/>
      <c r="AZ433" s="584"/>
      <c r="BA433" s="584"/>
      <c r="BB433" s="584"/>
      <c r="BC433" s="584"/>
      <c r="BD433" s="584"/>
      <c r="BE433" s="584"/>
      <c r="BF433" s="584"/>
      <c r="BG433" s="584"/>
      <c r="BH433" s="584"/>
      <c r="BI433" s="584"/>
      <c r="BJ433" s="584"/>
      <c r="BK433" s="584"/>
      <c r="BL433" s="584"/>
      <c r="BM433" s="584"/>
      <c r="BN433" s="584"/>
      <c r="BO433" s="584"/>
      <c r="BP433" s="584"/>
      <c r="BQ433" s="584"/>
      <c r="BR433" s="584"/>
      <c r="BS433" s="584"/>
      <c r="BT433" s="584"/>
      <c r="BU433" s="584"/>
      <c r="BV433" s="584"/>
      <c r="BW433" s="584"/>
      <c r="BX433" s="584"/>
      <c r="BY433" s="584"/>
      <c r="BZ433" s="584"/>
      <c r="CA433" s="584"/>
      <c r="CB433" s="584"/>
      <c r="CC433" s="584"/>
      <c r="CD433" s="584"/>
      <c r="CE433" s="57"/>
      <c r="CF433" s="57"/>
      <c r="CG433" s="57"/>
      <c r="CH433" s="57"/>
      <c r="CI433" s="57"/>
      <c r="CJ433" s="57"/>
      <c r="CK433" s="57"/>
      <c r="CL433" s="57"/>
      <c r="CM433" s="57"/>
      <c r="CN433" s="57"/>
      <c r="CO433" s="57"/>
      <c r="CP433" s="57"/>
      <c r="CQ433" s="57"/>
    </row>
    <row r="434" spans="1:95" s="84" customFormat="1" ht="67.7" customHeight="1" thickBot="1" x14ac:dyDescent="0.25">
      <c r="A434" s="585"/>
      <c r="B434" s="292" t="s">
        <v>6</v>
      </c>
      <c r="C434" s="140" t="s">
        <v>343</v>
      </c>
      <c r="D434" s="733"/>
      <c r="E434" s="779"/>
      <c r="F434" s="733"/>
      <c r="G434" s="779"/>
      <c r="H434" s="733"/>
      <c r="I434" s="779"/>
      <c r="J434" s="733"/>
      <c r="K434" s="779"/>
      <c r="L434" s="733"/>
      <c r="M434" s="779"/>
      <c r="N434" s="733"/>
      <c r="O434" s="779"/>
      <c r="P434" s="733"/>
      <c r="Q434" s="779"/>
      <c r="R434" s="733"/>
      <c r="S434" s="779"/>
      <c r="T434" s="733"/>
      <c r="U434" s="779"/>
      <c r="V434" s="733"/>
      <c r="W434" s="779"/>
      <c r="X434" s="510"/>
      <c r="Y434" s="127">
        <f>IF(OR(D434="s",F434="s",H434="s",J434="s",L434="s",N434="s",P434="s",R434="s",T434="s",V434="s"), 0, IF(OR(D434="a",F434="a",H434="a",J434="a",L434="a",N434="a",P434="a",R434="a",T434="a",V434="a"),Z434,0))</f>
        <v>0</v>
      </c>
      <c r="Z434" s="422">
        <v>10</v>
      </c>
      <c r="AA434" s="228">
        <f>COUNTIF(D434:W434,"a")+COUNTIF(D434:W434,"s")</f>
        <v>0</v>
      </c>
      <c r="AB434" s="501"/>
      <c r="AC434" s="584"/>
      <c r="AD434" s="259"/>
      <c r="AE434" s="584"/>
      <c r="AF434" s="584"/>
      <c r="AG434" s="584"/>
      <c r="AH434" s="584"/>
      <c r="AI434" s="584"/>
      <c r="AJ434" s="584"/>
      <c r="AK434" s="584"/>
      <c r="AL434" s="584"/>
      <c r="AM434" s="584"/>
      <c r="AN434" s="584"/>
      <c r="AO434" s="584"/>
      <c r="AP434" s="584"/>
      <c r="AQ434" s="584"/>
      <c r="AR434" s="584"/>
      <c r="AS434" s="584"/>
      <c r="AT434" s="584"/>
      <c r="AU434" s="584"/>
      <c r="AV434" s="584"/>
      <c r="AW434" s="584"/>
      <c r="AX434" s="584"/>
      <c r="AY434" s="584"/>
      <c r="AZ434" s="584"/>
      <c r="BA434" s="584"/>
      <c r="BB434" s="584"/>
      <c r="BC434" s="584"/>
      <c r="BD434" s="584"/>
      <c r="BE434" s="584"/>
      <c r="BF434" s="584"/>
      <c r="BG434" s="584"/>
      <c r="BH434" s="584"/>
      <c r="BI434" s="584"/>
      <c r="BJ434" s="584"/>
      <c r="BK434" s="584"/>
      <c r="BL434" s="584"/>
      <c r="BM434" s="584"/>
      <c r="BN434" s="584"/>
      <c r="BO434" s="584"/>
      <c r="BP434" s="584"/>
      <c r="BQ434" s="584"/>
      <c r="BR434" s="584"/>
      <c r="BS434" s="584"/>
      <c r="BT434" s="584"/>
      <c r="BU434" s="584"/>
      <c r="BV434" s="584"/>
      <c r="BW434" s="584"/>
      <c r="BX434" s="584"/>
      <c r="BY434" s="584"/>
      <c r="BZ434" s="584"/>
      <c r="CA434" s="584"/>
      <c r="CB434" s="584"/>
      <c r="CC434" s="584"/>
      <c r="CD434" s="584"/>
      <c r="CE434" s="57"/>
      <c r="CF434" s="57"/>
      <c r="CG434" s="57"/>
      <c r="CH434" s="57"/>
      <c r="CI434" s="57"/>
      <c r="CJ434" s="57"/>
      <c r="CK434" s="57"/>
      <c r="CL434" s="57"/>
      <c r="CM434" s="57"/>
      <c r="CN434" s="57"/>
      <c r="CO434" s="57"/>
      <c r="CP434" s="57"/>
      <c r="CQ434" s="57"/>
    </row>
    <row r="435" spans="1:95" s="84" customFormat="1" ht="48" customHeight="1" thickBot="1" x14ac:dyDescent="0.25">
      <c r="A435" s="585"/>
      <c r="B435" s="292"/>
      <c r="C435" s="952" t="s">
        <v>824</v>
      </c>
      <c r="D435" s="790"/>
      <c r="E435" s="790"/>
      <c r="F435" s="790"/>
      <c r="G435" s="790"/>
      <c r="H435" s="790"/>
      <c r="I435" s="790"/>
      <c r="J435" s="790"/>
      <c r="K435" s="790"/>
      <c r="L435" s="790"/>
      <c r="M435" s="790"/>
      <c r="N435" s="790"/>
      <c r="O435" s="790"/>
      <c r="P435" s="790"/>
      <c r="Q435" s="790"/>
      <c r="R435" s="790"/>
      <c r="S435" s="790"/>
      <c r="T435" s="790"/>
      <c r="U435" s="790"/>
      <c r="V435" s="790"/>
      <c r="W435" s="790"/>
      <c r="X435" s="790"/>
      <c r="Y435" s="790"/>
      <c r="Z435" s="791"/>
      <c r="AA435" s="229"/>
      <c r="AB435" s="57"/>
      <c r="AC435" s="584"/>
      <c r="AD435" s="259"/>
      <c r="AE435" s="584"/>
      <c r="AF435" s="584"/>
      <c r="AG435" s="584"/>
      <c r="AH435" s="584"/>
      <c r="AI435" s="584"/>
      <c r="AJ435" s="584"/>
      <c r="AK435" s="584"/>
      <c r="AL435" s="584"/>
      <c r="AM435" s="584"/>
      <c r="AN435" s="584"/>
      <c r="AO435" s="584"/>
      <c r="AP435" s="584"/>
      <c r="AQ435" s="584"/>
      <c r="AR435" s="584"/>
      <c r="AS435" s="584"/>
      <c r="AT435" s="584"/>
      <c r="AU435" s="584"/>
      <c r="AV435" s="584"/>
      <c r="AW435" s="584"/>
      <c r="AX435" s="584"/>
      <c r="AY435" s="584"/>
      <c r="AZ435" s="584"/>
      <c r="BA435" s="584"/>
      <c r="BB435" s="584"/>
      <c r="BC435" s="584"/>
      <c r="BD435" s="584"/>
      <c r="BE435" s="584"/>
      <c r="BF435" s="584"/>
      <c r="BG435" s="584"/>
      <c r="BH435" s="584"/>
      <c r="BI435" s="584"/>
      <c r="BJ435" s="584"/>
      <c r="BK435" s="584"/>
      <c r="BL435" s="584"/>
      <c r="BM435" s="584"/>
      <c r="BN435" s="584"/>
      <c r="BO435" s="584"/>
      <c r="BP435" s="584"/>
      <c r="BQ435" s="584"/>
      <c r="BR435" s="584"/>
      <c r="BS435" s="584"/>
      <c r="BT435" s="584"/>
      <c r="BU435" s="584"/>
      <c r="BV435" s="584"/>
      <c r="BW435" s="584"/>
      <c r="BX435" s="584"/>
      <c r="BY435" s="584"/>
      <c r="BZ435" s="584"/>
      <c r="CA435" s="584"/>
      <c r="CB435" s="584"/>
      <c r="CC435" s="584"/>
      <c r="CD435" s="584"/>
      <c r="CE435" s="57"/>
      <c r="CF435" s="57"/>
      <c r="CG435" s="57"/>
      <c r="CH435" s="57"/>
      <c r="CI435" s="57"/>
      <c r="CJ435" s="57"/>
      <c r="CK435" s="57"/>
      <c r="CL435" s="57"/>
      <c r="CM435" s="57"/>
      <c r="CN435" s="57"/>
      <c r="CO435" s="57"/>
      <c r="CP435" s="57"/>
      <c r="CQ435" s="57"/>
    </row>
    <row r="436" spans="1:95" s="84" customFormat="1" ht="45" customHeight="1" x14ac:dyDescent="0.2">
      <c r="A436" s="585"/>
      <c r="B436" s="292" t="s">
        <v>7</v>
      </c>
      <c r="C436" s="140" t="s">
        <v>825</v>
      </c>
      <c r="D436" s="731"/>
      <c r="E436" s="795"/>
      <c r="F436" s="731"/>
      <c r="G436" s="795"/>
      <c r="H436" s="731"/>
      <c r="I436" s="795"/>
      <c r="J436" s="731"/>
      <c r="K436" s="795"/>
      <c r="L436" s="731"/>
      <c r="M436" s="795"/>
      <c r="N436" s="731"/>
      <c r="O436" s="795"/>
      <c r="P436" s="731"/>
      <c r="Q436" s="795"/>
      <c r="R436" s="731"/>
      <c r="S436" s="795"/>
      <c r="T436" s="731"/>
      <c r="U436" s="795"/>
      <c r="V436" s="731"/>
      <c r="W436" s="795"/>
      <c r="X436" s="510"/>
      <c r="Y436" s="121">
        <f>IF(OR(D436="s",F436="s",H436="s",J436="s",L436="s",N436="s",P436="s",R436="s",T436="s",V436="s"), 0, IF(OR(D436="a",F436="a",H436="a",J436="a",L436="a",N436="a",P436="a",R436="a",T436="a",V436="a"),Z436,0))</f>
        <v>0</v>
      </c>
      <c r="Z436" s="422">
        <v>40</v>
      </c>
      <c r="AA436" s="228">
        <f>IF((COUNTIF(D436:W436,"a")+COUNTIF(D436:W436,"s"))&gt;0,IF(OR((COUNTIF(D437:W437,"a")+COUNTIF(D437:W437,"s"))),0,COUNTIF(D436:W436,"a")+COUNTIF(D436:W436,"s")),COUNTIF(D436:W436,"a")+COUNTIF(D436:W436,"s"))</f>
        <v>0</v>
      </c>
      <c r="AB436" s="277"/>
      <c r="AC436" s="584"/>
      <c r="AD436" s="259"/>
      <c r="AE436" s="584"/>
      <c r="AF436" s="584"/>
      <c r="AG436" s="584"/>
      <c r="AH436" s="584"/>
      <c r="AI436" s="584"/>
      <c r="AJ436" s="584"/>
      <c r="AK436" s="584"/>
      <c r="AL436" s="584"/>
      <c r="AM436" s="584"/>
      <c r="AN436" s="584"/>
      <c r="AO436" s="584"/>
      <c r="AP436" s="584"/>
      <c r="AQ436" s="584"/>
      <c r="AR436" s="584"/>
      <c r="AS436" s="584"/>
      <c r="AT436" s="584"/>
      <c r="AU436" s="584"/>
      <c r="AV436" s="584"/>
      <c r="AW436" s="584"/>
      <c r="AX436" s="584"/>
      <c r="AY436" s="584"/>
      <c r="AZ436" s="584"/>
      <c r="BA436" s="584"/>
      <c r="BB436" s="584"/>
      <c r="BC436" s="584"/>
      <c r="BD436" s="584"/>
      <c r="BE436" s="584"/>
      <c r="BF436" s="584"/>
      <c r="BG436" s="584"/>
      <c r="BH436" s="584"/>
      <c r="BI436" s="584"/>
      <c r="BJ436" s="584"/>
      <c r="BK436" s="584"/>
      <c r="BL436" s="584"/>
      <c r="BM436" s="584"/>
      <c r="BN436" s="584"/>
      <c r="BO436" s="584"/>
      <c r="BP436" s="584"/>
      <c r="BQ436" s="584"/>
      <c r="BR436" s="584"/>
      <c r="BS436" s="584"/>
      <c r="BT436" s="584"/>
      <c r="BU436" s="584"/>
      <c r="BV436" s="584"/>
      <c r="BW436" s="584"/>
      <c r="BX436" s="584"/>
      <c r="BY436" s="584"/>
      <c r="BZ436" s="584"/>
      <c r="CA436" s="584"/>
      <c r="CB436" s="584"/>
      <c r="CC436" s="584"/>
      <c r="CD436" s="584"/>
      <c r="CE436" s="57"/>
      <c r="CF436" s="57"/>
      <c r="CG436" s="57"/>
      <c r="CH436" s="57"/>
      <c r="CI436" s="57"/>
      <c r="CJ436" s="57"/>
      <c r="CK436" s="57"/>
      <c r="CL436" s="57"/>
      <c r="CM436" s="57"/>
      <c r="CN436" s="57"/>
      <c r="CO436" s="57"/>
      <c r="CP436" s="57"/>
      <c r="CQ436" s="57"/>
    </row>
    <row r="437" spans="1:95" s="84" customFormat="1" ht="67.7" customHeight="1" thickBot="1" x14ac:dyDescent="0.25">
      <c r="A437" s="585"/>
      <c r="B437" s="296" t="s">
        <v>8</v>
      </c>
      <c r="C437" s="199" t="s">
        <v>826</v>
      </c>
      <c r="D437" s="732"/>
      <c r="E437" s="776"/>
      <c r="F437" s="732"/>
      <c r="G437" s="776"/>
      <c r="H437" s="732"/>
      <c r="I437" s="776"/>
      <c r="J437" s="732"/>
      <c r="K437" s="776"/>
      <c r="L437" s="732"/>
      <c r="M437" s="776"/>
      <c r="N437" s="732"/>
      <c r="O437" s="776"/>
      <c r="P437" s="732"/>
      <c r="Q437" s="776"/>
      <c r="R437" s="732"/>
      <c r="S437" s="776"/>
      <c r="T437" s="732"/>
      <c r="U437" s="776"/>
      <c r="V437" s="732"/>
      <c r="W437" s="776"/>
      <c r="X437" s="510"/>
      <c r="Y437" s="118">
        <f>IF(OR(D437="s",F437="s",H437="s",J437="s",L437="s",N437="s",P437="s",R437="s",T437="s",V437="s"), 0, IF(OR(D437="a",F437="a",H437="a",J437="a",L437="a",N437="a",P437="a",R437="a",T437="a",V437="a"),Z437,0))</f>
        <v>0</v>
      </c>
      <c r="Z437" s="422">
        <v>20</v>
      </c>
      <c r="AA437" s="228">
        <f>IF((COUNTIF(D437:W437,"a")+COUNTIF(D437:W437,"s"))&gt;0,IF((COUNTIF(D436:W436,"a")+COUNTIF(D436:W436,"s"))&gt;0,0,COUNTIF(D437:W437,"a")+COUNTIF(D437:W437,"s")), COUNTIF(D437:W437,"a")+COUNTIF(D437:W437,"s"))</f>
        <v>0</v>
      </c>
      <c r="AB437" s="277"/>
      <c r="AC437" s="584"/>
      <c r="AD437" s="259"/>
      <c r="AE437" s="584"/>
      <c r="AF437" s="584"/>
      <c r="AG437" s="584"/>
      <c r="AH437" s="584"/>
      <c r="AI437" s="584"/>
      <c r="AJ437" s="584"/>
      <c r="AK437" s="584"/>
      <c r="AL437" s="584"/>
      <c r="AM437" s="584"/>
      <c r="AN437" s="584"/>
      <c r="AO437" s="584"/>
      <c r="AP437" s="584"/>
      <c r="AQ437" s="584"/>
      <c r="AR437" s="584"/>
      <c r="AS437" s="584"/>
      <c r="AT437" s="584"/>
      <c r="AU437" s="584"/>
      <c r="AV437" s="584"/>
      <c r="AW437" s="584"/>
      <c r="AX437" s="584"/>
      <c r="AY437" s="584"/>
      <c r="AZ437" s="584"/>
      <c r="BA437" s="584"/>
      <c r="BB437" s="584"/>
      <c r="BC437" s="584"/>
      <c r="BD437" s="584"/>
      <c r="BE437" s="584"/>
      <c r="BF437" s="584"/>
      <c r="BG437" s="584"/>
      <c r="BH437" s="584"/>
      <c r="BI437" s="584"/>
      <c r="BJ437" s="584"/>
      <c r="BK437" s="584"/>
      <c r="BL437" s="584"/>
      <c r="BM437" s="584"/>
      <c r="BN437" s="584"/>
      <c r="BO437" s="584"/>
      <c r="BP437" s="584"/>
      <c r="BQ437" s="584"/>
      <c r="BR437" s="584"/>
      <c r="BS437" s="584"/>
      <c r="BT437" s="584"/>
      <c r="BU437" s="584"/>
      <c r="BV437" s="584"/>
      <c r="BW437" s="584"/>
      <c r="BX437" s="584"/>
      <c r="BY437" s="584"/>
      <c r="BZ437" s="584"/>
      <c r="CA437" s="584"/>
      <c r="CB437" s="584"/>
      <c r="CC437" s="584"/>
      <c r="CD437" s="584"/>
      <c r="CE437" s="57"/>
      <c r="CF437" s="57"/>
      <c r="CG437" s="57"/>
      <c r="CH437" s="57"/>
      <c r="CI437" s="57"/>
      <c r="CJ437" s="57"/>
      <c r="CK437" s="57"/>
      <c r="CL437" s="57"/>
      <c r="CM437" s="57"/>
      <c r="CN437" s="57"/>
      <c r="CO437" s="57"/>
      <c r="CP437" s="57"/>
      <c r="CQ437" s="57"/>
    </row>
    <row r="438" spans="1:95" s="84" customFormat="1" ht="21" customHeight="1" thickTop="1" thickBot="1" x14ac:dyDescent="0.25">
      <c r="A438" s="585"/>
      <c r="B438" s="24"/>
      <c r="C438" s="160"/>
      <c r="D438" s="768" t="s">
        <v>147</v>
      </c>
      <c r="E438" s="780"/>
      <c r="F438" s="780"/>
      <c r="G438" s="780"/>
      <c r="H438" s="780"/>
      <c r="I438" s="780"/>
      <c r="J438" s="780"/>
      <c r="K438" s="780"/>
      <c r="L438" s="780"/>
      <c r="M438" s="780"/>
      <c r="N438" s="780"/>
      <c r="O438" s="780"/>
      <c r="P438" s="780"/>
      <c r="Q438" s="780"/>
      <c r="R438" s="780"/>
      <c r="S438" s="780"/>
      <c r="T438" s="780"/>
      <c r="U438" s="780"/>
      <c r="V438" s="780"/>
      <c r="W438" s="780"/>
      <c r="X438" s="781"/>
      <c r="Y438" s="576">
        <f>SUM(Y432:Y437)</f>
        <v>0</v>
      </c>
      <c r="Z438" s="423">
        <f>SUM(Z432:Z436)</f>
        <v>100</v>
      </c>
      <c r="AA438" s="229"/>
      <c r="AB438" s="57"/>
      <c r="AC438" s="584"/>
      <c r="AD438" s="259"/>
      <c r="AE438" s="584"/>
      <c r="AF438" s="584"/>
      <c r="AG438" s="584"/>
      <c r="AH438" s="584"/>
      <c r="AI438" s="584"/>
      <c r="AJ438" s="584"/>
      <c r="AK438" s="584"/>
      <c r="AL438" s="584"/>
      <c r="AM438" s="584"/>
      <c r="AN438" s="584"/>
      <c r="AO438" s="584"/>
      <c r="AP438" s="584"/>
      <c r="AQ438" s="584"/>
      <c r="AR438" s="584"/>
      <c r="AS438" s="584"/>
      <c r="AT438" s="584"/>
      <c r="AU438" s="584"/>
      <c r="AV438" s="584"/>
      <c r="AW438" s="584"/>
      <c r="AX438" s="584"/>
      <c r="AY438" s="584"/>
      <c r="AZ438" s="584"/>
      <c r="BA438" s="584"/>
      <c r="BB438" s="584"/>
      <c r="BC438" s="584"/>
      <c r="BD438" s="584"/>
      <c r="BE438" s="584"/>
      <c r="BF438" s="584"/>
      <c r="BG438" s="584"/>
      <c r="BH438" s="584"/>
      <c r="BI438" s="584"/>
      <c r="BJ438" s="584"/>
      <c r="BK438" s="584"/>
      <c r="BL438" s="584"/>
      <c r="BM438" s="584"/>
      <c r="BN438" s="584"/>
      <c r="BO438" s="584"/>
      <c r="BP438" s="584"/>
      <c r="BQ438" s="584"/>
      <c r="BR438" s="584"/>
      <c r="BS438" s="584"/>
      <c r="BT438" s="584"/>
      <c r="BU438" s="584"/>
      <c r="BV438" s="584"/>
      <c r="BW438" s="584"/>
      <c r="BX438" s="584"/>
      <c r="BY438" s="584"/>
      <c r="BZ438" s="584"/>
      <c r="CA438" s="584"/>
      <c r="CB438" s="584"/>
      <c r="CC438" s="584"/>
      <c r="CD438" s="584"/>
      <c r="CE438" s="57"/>
      <c r="CF438" s="57"/>
      <c r="CG438" s="57"/>
      <c r="CH438" s="57"/>
      <c r="CI438" s="57"/>
      <c r="CJ438" s="57"/>
      <c r="CK438" s="57"/>
      <c r="CL438" s="57"/>
      <c r="CM438" s="57"/>
      <c r="CN438" s="57"/>
      <c r="CO438" s="57"/>
      <c r="CP438" s="57"/>
      <c r="CQ438" s="57"/>
    </row>
    <row r="439" spans="1:95" s="84" customFormat="1" ht="21" customHeight="1" thickBot="1" x14ac:dyDescent="0.25">
      <c r="A439" s="414"/>
      <c r="B439" s="207"/>
      <c r="C439" s="382"/>
      <c r="D439" s="771"/>
      <c r="E439" s="772"/>
      <c r="F439" s="792">
        <v>40</v>
      </c>
      <c r="G439" s="793"/>
      <c r="H439" s="793"/>
      <c r="I439" s="793"/>
      <c r="J439" s="793"/>
      <c r="K439" s="793"/>
      <c r="L439" s="793"/>
      <c r="M439" s="793"/>
      <c r="N439" s="793"/>
      <c r="O439" s="793"/>
      <c r="P439" s="793"/>
      <c r="Q439" s="793"/>
      <c r="R439" s="793"/>
      <c r="S439" s="793"/>
      <c r="T439" s="793"/>
      <c r="U439" s="793"/>
      <c r="V439" s="793"/>
      <c r="W439" s="793"/>
      <c r="X439" s="793"/>
      <c r="Y439" s="793"/>
      <c r="Z439" s="794"/>
      <c r="AA439" s="229"/>
      <c r="AB439" s="57"/>
      <c r="AC439" s="584"/>
      <c r="AD439" s="259"/>
      <c r="AE439" s="584"/>
      <c r="AF439" s="584"/>
      <c r="AG439" s="584"/>
      <c r="AH439" s="584"/>
      <c r="AI439" s="584"/>
      <c r="AJ439" s="584"/>
      <c r="AK439" s="584"/>
      <c r="AL439" s="584"/>
      <c r="AM439" s="584"/>
      <c r="AN439" s="584"/>
      <c r="AO439" s="584"/>
      <c r="AP439" s="584"/>
      <c r="AQ439" s="584"/>
      <c r="AR439" s="584"/>
      <c r="AS439" s="584"/>
      <c r="AT439" s="584"/>
      <c r="AU439" s="584"/>
      <c r="AV439" s="584"/>
      <c r="AW439" s="584"/>
      <c r="AX439" s="584"/>
      <c r="AY439" s="584"/>
      <c r="AZ439" s="584"/>
      <c r="BA439" s="584"/>
      <c r="BB439" s="584"/>
      <c r="BC439" s="584"/>
      <c r="BD439" s="584"/>
      <c r="BE439" s="584"/>
      <c r="BF439" s="584"/>
      <c r="BG439" s="584"/>
      <c r="BH439" s="584"/>
      <c r="BI439" s="584"/>
      <c r="BJ439" s="584"/>
      <c r="BK439" s="584"/>
      <c r="BL439" s="584"/>
      <c r="BM439" s="584"/>
      <c r="BN439" s="584"/>
      <c r="BO439" s="584"/>
      <c r="BP439" s="584"/>
      <c r="BQ439" s="584"/>
      <c r="BR439" s="584"/>
      <c r="BS439" s="584"/>
      <c r="BT439" s="584"/>
      <c r="BU439" s="584"/>
      <c r="BV439" s="584"/>
      <c r="BW439" s="584"/>
      <c r="BX439" s="584"/>
      <c r="BY439" s="584"/>
      <c r="BZ439" s="584"/>
      <c r="CA439" s="584"/>
      <c r="CB439" s="584"/>
      <c r="CC439" s="584"/>
      <c r="CD439" s="584"/>
      <c r="CE439" s="57"/>
      <c r="CF439" s="57"/>
      <c r="CG439" s="57"/>
      <c r="CH439" s="57"/>
      <c r="CI439" s="57"/>
      <c r="CJ439" s="57"/>
      <c r="CK439" s="57"/>
      <c r="CL439" s="57"/>
      <c r="CM439" s="57"/>
      <c r="CN439" s="57"/>
      <c r="CO439" s="57"/>
      <c r="CP439" s="57"/>
      <c r="CQ439" s="57"/>
    </row>
    <row r="440" spans="1:95" s="84" customFormat="1" ht="30" customHeight="1" thickBot="1" x14ac:dyDescent="0.25">
      <c r="A440" s="411"/>
      <c r="B440" s="297">
        <v>5910</v>
      </c>
      <c r="C440" s="200" t="s">
        <v>213</v>
      </c>
      <c r="D440" s="85" t="s">
        <v>432</v>
      </c>
      <c r="E440" s="201"/>
      <c r="F440" s="85" t="s">
        <v>432</v>
      </c>
      <c r="G440" s="202"/>
      <c r="H440" s="85" t="s">
        <v>432</v>
      </c>
      <c r="I440" s="201"/>
      <c r="J440" s="203"/>
      <c r="K440" s="202"/>
      <c r="L440" s="204"/>
      <c r="M440" s="201"/>
      <c r="N440" s="205"/>
      <c r="O440" s="201"/>
      <c r="P440" s="204"/>
      <c r="Q440" s="201"/>
      <c r="R440" s="204"/>
      <c r="S440" s="201"/>
      <c r="T440" s="204"/>
      <c r="U440" s="536"/>
      <c r="V440" s="85"/>
      <c r="W440" s="201"/>
      <c r="X440" s="194"/>
      <c r="Y440" s="194"/>
      <c r="Z440" s="444"/>
      <c r="AA440" s="229"/>
      <c r="AB440" s="57"/>
      <c r="AC440" s="584"/>
      <c r="AD440" s="259"/>
      <c r="AE440" s="584"/>
      <c r="AF440" s="584"/>
      <c r="AG440" s="584"/>
      <c r="AH440" s="584"/>
      <c r="AI440" s="584"/>
      <c r="AJ440" s="584"/>
      <c r="AK440" s="584"/>
      <c r="AL440" s="584"/>
      <c r="AM440" s="584"/>
      <c r="AN440" s="584"/>
      <c r="AO440" s="584"/>
      <c r="AP440" s="584"/>
      <c r="AQ440" s="584"/>
      <c r="AR440" s="584"/>
      <c r="AS440" s="584"/>
      <c r="AT440" s="584"/>
      <c r="AU440" s="584"/>
      <c r="AV440" s="584"/>
      <c r="AW440" s="584"/>
      <c r="AX440" s="584"/>
      <c r="AY440" s="584"/>
      <c r="AZ440" s="584"/>
      <c r="BA440" s="584"/>
      <c r="BB440" s="584"/>
      <c r="BC440" s="584"/>
      <c r="BD440" s="584"/>
      <c r="BE440" s="584"/>
      <c r="BF440" s="584"/>
      <c r="BG440" s="584"/>
      <c r="BH440" s="584"/>
      <c r="BI440" s="584"/>
      <c r="BJ440" s="584"/>
      <c r="BK440" s="584"/>
      <c r="BL440" s="584"/>
      <c r="BM440" s="584"/>
      <c r="BN440" s="584"/>
      <c r="BO440" s="584"/>
      <c r="BP440" s="584"/>
      <c r="BQ440" s="584"/>
      <c r="BR440" s="584"/>
      <c r="BS440" s="584"/>
      <c r="BT440" s="584"/>
      <c r="BU440" s="584"/>
      <c r="BV440" s="584"/>
      <c r="BW440" s="584"/>
      <c r="BX440" s="584"/>
      <c r="BY440" s="584"/>
      <c r="BZ440" s="584"/>
      <c r="CA440" s="584"/>
      <c r="CB440" s="584"/>
      <c r="CC440" s="584"/>
      <c r="CD440" s="584"/>
      <c r="CE440" s="57"/>
      <c r="CF440" s="57"/>
      <c r="CG440" s="57"/>
      <c r="CH440" s="57"/>
      <c r="CI440" s="57"/>
      <c r="CJ440" s="57"/>
      <c r="CK440" s="57"/>
      <c r="CL440" s="57"/>
      <c r="CM440" s="57"/>
      <c r="CN440" s="57"/>
      <c r="CO440" s="57"/>
      <c r="CP440" s="57"/>
      <c r="CQ440" s="57"/>
    </row>
    <row r="441" spans="1:95" s="84" customFormat="1" ht="30" customHeight="1" thickBot="1" x14ac:dyDescent="0.25">
      <c r="A441" s="585"/>
      <c r="B441" s="263"/>
      <c r="C441" s="178" t="s">
        <v>311</v>
      </c>
      <c r="D441" s="789"/>
      <c r="E441" s="790"/>
      <c r="F441" s="790"/>
      <c r="G441" s="790"/>
      <c r="H441" s="790"/>
      <c r="I441" s="790"/>
      <c r="J441" s="790"/>
      <c r="K441" s="790"/>
      <c r="L441" s="790"/>
      <c r="M441" s="790"/>
      <c r="N441" s="790"/>
      <c r="O441" s="790"/>
      <c r="P441" s="790"/>
      <c r="Q441" s="790"/>
      <c r="R441" s="790"/>
      <c r="S441" s="790"/>
      <c r="T441" s="790"/>
      <c r="U441" s="790"/>
      <c r="V441" s="790"/>
      <c r="W441" s="790"/>
      <c r="X441" s="790"/>
      <c r="Y441" s="790"/>
      <c r="Z441" s="791"/>
      <c r="AA441" s="229"/>
      <c r="AB441" s="57"/>
      <c r="AC441" s="584"/>
      <c r="AD441" s="259"/>
      <c r="AE441" s="584"/>
      <c r="AF441" s="584"/>
      <c r="AG441" s="584"/>
      <c r="AH441" s="584"/>
      <c r="AI441" s="584"/>
      <c r="AJ441" s="584"/>
      <c r="AK441" s="584"/>
      <c r="AL441" s="584"/>
      <c r="AM441" s="584"/>
      <c r="AN441" s="584"/>
      <c r="AO441" s="584"/>
      <c r="AP441" s="584"/>
      <c r="AQ441" s="584"/>
      <c r="AR441" s="584"/>
      <c r="AS441" s="584"/>
      <c r="AT441" s="584"/>
      <c r="AU441" s="584"/>
      <c r="AV441" s="584"/>
      <c r="AW441" s="584"/>
      <c r="AX441" s="584"/>
      <c r="AY441" s="584"/>
      <c r="AZ441" s="584"/>
      <c r="BA441" s="584"/>
      <c r="BB441" s="584"/>
      <c r="BC441" s="584"/>
      <c r="BD441" s="584"/>
      <c r="BE441" s="584"/>
      <c r="BF441" s="584"/>
      <c r="BG441" s="584"/>
      <c r="BH441" s="584"/>
      <c r="BI441" s="584"/>
      <c r="BJ441" s="584"/>
      <c r="BK441" s="584"/>
      <c r="BL441" s="584"/>
      <c r="BM441" s="584"/>
      <c r="BN441" s="584"/>
      <c r="BO441" s="584"/>
      <c r="BP441" s="584"/>
      <c r="BQ441" s="584"/>
      <c r="BR441" s="584"/>
      <c r="BS441" s="584"/>
      <c r="BT441" s="584"/>
      <c r="BU441" s="584"/>
      <c r="BV441" s="584"/>
      <c r="BW441" s="584"/>
      <c r="BX441" s="584"/>
      <c r="BY441" s="584"/>
      <c r="BZ441" s="584"/>
      <c r="CA441" s="584"/>
      <c r="CB441" s="584"/>
      <c r="CC441" s="584"/>
      <c r="CD441" s="584"/>
      <c r="CE441" s="57"/>
      <c r="CF441" s="57"/>
      <c r="CG441" s="57"/>
      <c r="CH441" s="57"/>
      <c r="CI441" s="57"/>
      <c r="CJ441" s="57"/>
      <c r="CK441" s="57"/>
      <c r="CL441" s="57"/>
      <c r="CM441" s="57"/>
      <c r="CN441" s="57"/>
      <c r="CO441" s="57"/>
      <c r="CP441" s="57"/>
      <c r="CQ441" s="57"/>
    </row>
    <row r="442" spans="1:95" s="84" customFormat="1" ht="88.5" customHeight="1" x14ac:dyDescent="0.2">
      <c r="A442" s="585"/>
      <c r="B442" s="290" t="s">
        <v>827</v>
      </c>
      <c r="C442" s="136" t="s">
        <v>828</v>
      </c>
      <c r="D442" s="731"/>
      <c r="E442" s="795"/>
      <c r="F442" s="731"/>
      <c r="G442" s="795"/>
      <c r="H442" s="731"/>
      <c r="I442" s="795"/>
      <c r="J442" s="731"/>
      <c r="K442" s="795"/>
      <c r="L442" s="731"/>
      <c r="M442" s="795"/>
      <c r="N442" s="731"/>
      <c r="O442" s="795"/>
      <c r="P442" s="731"/>
      <c r="Q442" s="795"/>
      <c r="R442" s="731"/>
      <c r="S442" s="795"/>
      <c r="T442" s="731"/>
      <c r="U442" s="795"/>
      <c r="V442" s="731"/>
      <c r="W442" s="795"/>
      <c r="X442" s="489"/>
      <c r="Y442" s="206">
        <f t="shared" ref="Y442:Y446" si="59">IF(OR(D442="s",F442="s",H442="s",J442="s",L442="s",N442="s",P442="s",R442="s",T442="s",V442="s"), 0, IF(OR(D442="a",F442="a",H442="a",J442="a",L442="a",N442="a",P442="a",R442="a",T442="a",V442="a"),Z442,0))</f>
        <v>0</v>
      </c>
      <c r="Z442" s="424">
        <f>IF(X442="na",0,20)</f>
        <v>20</v>
      </c>
      <c r="AA442" s="228">
        <f t="shared" ref="AA442:AA448" si="60">COUNTIF(D442:W442,"a")+COUNTIF(D442:W442,"s")+COUNTIF(X442,"NA")</f>
        <v>0</v>
      </c>
      <c r="AB442" s="277"/>
      <c r="AC442" s="584"/>
      <c r="AD442" s="259"/>
      <c r="AE442" s="584"/>
      <c r="AF442" s="584"/>
      <c r="AG442" s="584"/>
      <c r="AH442" s="584"/>
      <c r="AI442" s="584"/>
      <c r="AJ442" s="584"/>
      <c r="AK442" s="584"/>
      <c r="AL442" s="584"/>
      <c r="AM442" s="584"/>
      <c r="AN442" s="584"/>
      <c r="AO442" s="584"/>
      <c r="AP442" s="584"/>
      <c r="AQ442" s="584"/>
      <c r="AR442" s="584"/>
      <c r="AS442" s="584"/>
      <c r="AT442" s="584"/>
      <c r="AU442" s="584"/>
      <c r="AV442" s="584"/>
      <c r="AW442" s="584"/>
      <c r="AX442" s="584"/>
      <c r="AY442" s="584"/>
      <c r="AZ442" s="584"/>
      <c r="BA442" s="584"/>
      <c r="BB442" s="584"/>
      <c r="BC442" s="584"/>
      <c r="BD442" s="584"/>
      <c r="BE442" s="584"/>
      <c r="BF442" s="584"/>
      <c r="BG442" s="584"/>
      <c r="BH442" s="584"/>
      <c r="BI442" s="584"/>
      <c r="BJ442" s="584"/>
      <c r="BK442" s="584"/>
      <c r="BL442" s="584"/>
      <c r="BM442" s="584"/>
      <c r="BN442" s="584"/>
      <c r="BO442" s="584"/>
      <c r="BP442" s="584"/>
      <c r="BQ442" s="584"/>
      <c r="BR442" s="584"/>
      <c r="BS442" s="584"/>
      <c r="BT442" s="584"/>
      <c r="BU442" s="584"/>
      <c r="BV442" s="584"/>
      <c r="BW442" s="584"/>
      <c r="BX442" s="584"/>
      <c r="BY442" s="584"/>
      <c r="BZ442" s="584"/>
      <c r="CA442" s="584"/>
      <c r="CB442" s="584"/>
      <c r="CC442" s="584"/>
      <c r="CD442" s="584"/>
      <c r="CE442" s="57"/>
      <c r="CF442" s="57"/>
      <c r="CG442" s="57"/>
      <c r="CH442" s="57"/>
      <c r="CI442" s="57"/>
      <c r="CJ442" s="57"/>
      <c r="CK442" s="57"/>
      <c r="CL442" s="57"/>
      <c r="CM442" s="57"/>
      <c r="CN442" s="57"/>
      <c r="CO442" s="57"/>
      <c r="CP442" s="57"/>
      <c r="CQ442" s="57"/>
    </row>
    <row r="443" spans="1:95" s="84" customFormat="1" ht="45" customHeight="1" x14ac:dyDescent="0.2">
      <c r="A443" s="585"/>
      <c r="B443" s="292" t="s">
        <v>9</v>
      </c>
      <c r="C443" s="140" t="s">
        <v>829</v>
      </c>
      <c r="D443" s="732"/>
      <c r="E443" s="776"/>
      <c r="F443" s="732"/>
      <c r="G443" s="776"/>
      <c r="H443" s="732"/>
      <c r="I443" s="776"/>
      <c r="J443" s="732"/>
      <c r="K443" s="776"/>
      <c r="L443" s="732"/>
      <c r="M443" s="776"/>
      <c r="N443" s="732"/>
      <c r="O443" s="776"/>
      <c r="P443" s="732"/>
      <c r="Q443" s="776"/>
      <c r="R443" s="732"/>
      <c r="S443" s="776"/>
      <c r="T443" s="732"/>
      <c r="U443" s="776"/>
      <c r="V443" s="732"/>
      <c r="W443" s="776"/>
      <c r="X443" s="614" t="str">
        <f>IF(X442="na","na","")</f>
        <v/>
      </c>
      <c r="Y443" s="206">
        <f t="shared" si="59"/>
        <v>0</v>
      </c>
      <c r="Z443" s="422">
        <f>IF(X443="na",0,10)</f>
        <v>10</v>
      </c>
      <c r="AA443" s="228">
        <f t="shared" si="60"/>
        <v>0</v>
      </c>
      <c r="AB443" s="277"/>
      <c r="AC443" s="584"/>
      <c r="AD443" s="259"/>
      <c r="AE443" s="584"/>
      <c r="AF443" s="584"/>
      <c r="AG443" s="584"/>
      <c r="AH443" s="584"/>
      <c r="AI443" s="584"/>
      <c r="AJ443" s="584"/>
      <c r="AK443" s="584"/>
      <c r="AL443" s="584"/>
      <c r="AM443" s="584"/>
      <c r="AN443" s="584"/>
      <c r="AO443" s="584"/>
      <c r="AP443" s="584"/>
      <c r="AQ443" s="584"/>
      <c r="AR443" s="584"/>
      <c r="AS443" s="584"/>
      <c r="AT443" s="584"/>
      <c r="AU443" s="584"/>
      <c r="AV443" s="584"/>
      <c r="AW443" s="584"/>
      <c r="AX443" s="584"/>
      <c r="AY443" s="584"/>
      <c r="AZ443" s="584"/>
      <c r="BA443" s="584"/>
      <c r="BB443" s="584"/>
      <c r="BC443" s="584"/>
      <c r="BD443" s="584"/>
      <c r="BE443" s="584"/>
      <c r="BF443" s="584"/>
      <c r="BG443" s="584"/>
      <c r="BH443" s="584"/>
      <c r="BI443" s="584"/>
      <c r="BJ443" s="584"/>
      <c r="BK443" s="584"/>
      <c r="BL443" s="584"/>
      <c r="BM443" s="584"/>
      <c r="BN443" s="584"/>
      <c r="BO443" s="584"/>
      <c r="BP443" s="584"/>
      <c r="BQ443" s="584"/>
      <c r="BR443" s="584"/>
      <c r="BS443" s="584"/>
      <c r="BT443" s="584"/>
      <c r="BU443" s="584"/>
      <c r="BV443" s="584"/>
      <c r="BW443" s="584"/>
      <c r="BX443" s="584"/>
      <c r="BY443" s="584"/>
      <c r="BZ443" s="584"/>
      <c r="CA443" s="584"/>
      <c r="CB443" s="584"/>
      <c r="CC443" s="584"/>
      <c r="CD443" s="584"/>
      <c r="CE443" s="57"/>
      <c r="CF443" s="57"/>
      <c r="CG443" s="57"/>
      <c r="CH443" s="57"/>
      <c r="CI443" s="57"/>
      <c r="CJ443" s="57"/>
      <c r="CK443" s="57"/>
      <c r="CL443" s="57"/>
      <c r="CM443" s="57"/>
      <c r="CN443" s="57"/>
      <c r="CO443" s="57"/>
      <c r="CP443" s="57"/>
      <c r="CQ443" s="57"/>
    </row>
    <row r="444" spans="1:95" s="84" customFormat="1" ht="88.5" customHeight="1" x14ac:dyDescent="0.2">
      <c r="A444" s="585"/>
      <c r="B444" s="292" t="s">
        <v>10</v>
      </c>
      <c r="C444" s="169" t="s">
        <v>434</v>
      </c>
      <c r="D444" s="732"/>
      <c r="E444" s="776"/>
      <c r="F444" s="732"/>
      <c r="G444" s="776"/>
      <c r="H444" s="732"/>
      <c r="I444" s="776"/>
      <c r="J444" s="732"/>
      <c r="K444" s="776"/>
      <c r="L444" s="732"/>
      <c r="M444" s="776"/>
      <c r="N444" s="732"/>
      <c r="O444" s="776"/>
      <c r="P444" s="732"/>
      <c r="Q444" s="776"/>
      <c r="R444" s="732"/>
      <c r="S444" s="776"/>
      <c r="T444" s="732"/>
      <c r="U444" s="776"/>
      <c r="V444" s="732"/>
      <c r="W444" s="776"/>
      <c r="X444" s="614" t="str">
        <f>IF(X442="na","na","")</f>
        <v/>
      </c>
      <c r="Y444" s="127">
        <f>IF(OR(D444="s",F444="s",H444="s",J444="s",L444="s",N444="s",P444="s",R444="s",T444="s",V444="s"), 0, IF(OR(D444="a",F444="a",H444="a",J444="a",L444="a",N444="a",P444="a",R444="a",T444="a",V444="a"),Z444,0))</f>
        <v>0</v>
      </c>
      <c r="Z444" s="422">
        <f>IF(X444="na", 0,20)</f>
        <v>20</v>
      </c>
      <c r="AA444" s="228">
        <f t="shared" si="60"/>
        <v>0</v>
      </c>
      <c r="AB444" s="277"/>
      <c r="AC444" s="584"/>
      <c r="AD444" s="259"/>
      <c r="AE444" s="584"/>
      <c r="AF444" s="584"/>
      <c r="AG444" s="584"/>
      <c r="AH444" s="584"/>
      <c r="AI444" s="584"/>
      <c r="AJ444" s="584"/>
      <c r="AK444" s="584"/>
      <c r="AL444" s="584"/>
      <c r="AM444" s="584"/>
      <c r="AN444" s="584"/>
      <c r="AO444" s="584"/>
      <c r="AP444" s="584"/>
      <c r="AQ444" s="584"/>
      <c r="AR444" s="584"/>
      <c r="AS444" s="584"/>
      <c r="AT444" s="584"/>
      <c r="AU444" s="584"/>
      <c r="AV444" s="584"/>
      <c r="AW444" s="584"/>
      <c r="AX444" s="584"/>
      <c r="AY444" s="584"/>
      <c r="AZ444" s="584"/>
      <c r="BA444" s="584"/>
      <c r="BB444" s="584"/>
      <c r="BC444" s="584"/>
      <c r="BD444" s="584"/>
      <c r="BE444" s="584"/>
      <c r="BF444" s="584"/>
      <c r="BG444" s="584"/>
      <c r="BH444" s="584"/>
      <c r="BI444" s="584"/>
      <c r="BJ444" s="584"/>
      <c r="BK444" s="584"/>
      <c r="BL444" s="584"/>
      <c r="BM444" s="584"/>
      <c r="BN444" s="584"/>
      <c r="BO444" s="584"/>
      <c r="BP444" s="584"/>
      <c r="BQ444" s="584"/>
      <c r="BR444" s="584"/>
      <c r="BS444" s="584"/>
      <c r="BT444" s="584"/>
      <c r="BU444" s="584"/>
      <c r="BV444" s="584"/>
      <c r="BW444" s="584"/>
      <c r="BX444" s="584"/>
      <c r="BY444" s="584"/>
      <c r="BZ444" s="584"/>
      <c r="CA444" s="584"/>
      <c r="CB444" s="584"/>
      <c r="CC444" s="584"/>
      <c r="CD444" s="584"/>
      <c r="CE444" s="57"/>
      <c r="CF444" s="57"/>
      <c r="CG444" s="57"/>
      <c r="CH444" s="57"/>
      <c r="CI444" s="57"/>
      <c r="CJ444" s="57"/>
      <c r="CK444" s="57"/>
      <c r="CL444" s="57"/>
      <c r="CM444" s="57"/>
      <c r="CN444" s="57"/>
      <c r="CO444" s="57"/>
      <c r="CP444" s="57"/>
      <c r="CQ444" s="57"/>
    </row>
    <row r="445" spans="1:95" s="84" customFormat="1" ht="67.7" customHeight="1" x14ac:dyDescent="0.2">
      <c r="A445" s="449"/>
      <c r="B445" s="290" t="s">
        <v>11</v>
      </c>
      <c r="C445" s="184" t="s">
        <v>225</v>
      </c>
      <c r="D445" s="732"/>
      <c r="E445" s="776"/>
      <c r="F445" s="732"/>
      <c r="G445" s="776"/>
      <c r="H445" s="732"/>
      <c r="I445" s="776"/>
      <c r="J445" s="732"/>
      <c r="K445" s="776"/>
      <c r="L445" s="732"/>
      <c r="M445" s="776"/>
      <c r="N445" s="732"/>
      <c r="O445" s="776"/>
      <c r="P445" s="732"/>
      <c r="Q445" s="776"/>
      <c r="R445" s="732"/>
      <c r="S445" s="776"/>
      <c r="T445" s="732"/>
      <c r="U445" s="776"/>
      <c r="V445" s="732"/>
      <c r="W445" s="776"/>
      <c r="X445" s="614" t="str">
        <f>IF(X442="na","na","")</f>
        <v/>
      </c>
      <c r="Y445" s="127">
        <f t="shared" si="59"/>
        <v>0</v>
      </c>
      <c r="Z445" s="422">
        <f>IF(X445="na",0,20)</f>
        <v>20</v>
      </c>
      <c r="AA445" s="228">
        <f t="shared" si="60"/>
        <v>0</v>
      </c>
      <c r="AB445" s="277"/>
      <c r="AC445" s="584"/>
      <c r="AD445" s="259" t="s">
        <v>34</v>
      </c>
      <c r="AE445" s="584"/>
      <c r="AF445" s="584"/>
      <c r="AG445" s="584"/>
      <c r="AH445" s="584"/>
      <c r="AI445" s="584"/>
      <c r="AJ445" s="584"/>
      <c r="AK445" s="584"/>
      <c r="AL445" s="584"/>
      <c r="AM445" s="584"/>
      <c r="AN445" s="584"/>
      <c r="AO445" s="584"/>
      <c r="AP445" s="584"/>
      <c r="AQ445" s="584"/>
      <c r="AR445" s="584"/>
      <c r="AS445" s="584"/>
      <c r="AT445" s="584"/>
      <c r="AU445" s="584"/>
      <c r="AV445" s="584"/>
      <c r="AW445" s="584"/>
      <c r="AX445" s="584"/>
      <c r="AY445" s="584"/>
      <c r="AZ445" s="584"/>
      <c r="BA445" s="584"/>
      <c r="BB445" s="584"/>
      <c r="BC445" s="584"/>
      <c r="BD445" s="584"/>
      <c r="BE445" s="584"/>
      <c r="BF445" s="584"/>
      <c r="BG445" s="584"/>
      <c r="BH445" s="584"/>
      <c r="BI445" s="584"/>
      <c r="BJ445" s="584"/>
      <c r="BK445" s="584"/>
      <c r="BL445" s="584"/>
      <c r="BM445" s="584"/>
      <c r="BN445" s="584"/>
      <c r="BO445" s="584"/>
      <c r="BP445" s="584"/>
      <c r="BQ445" s="584"/>
      <c r="BR445" s="584"/>
      <c r="BS445" s="584"/>
      <c r="BT445" s="584"/>
      <c r="BU445" s="584"/>
      <c r="BV445" s="584"/>
      <c r="BW445" s="584"/>
      <c r="BX445" s="584"/>
      <c r="BY445" s="584"/>
      <c r="BZ445" s="584"/>
      <c r="CA445" s="584"/>
      <c r="CB445" s="584"/>
      <c r="CC445" s="584"/>
      <c r="CD445" s="584"/>
      <c r="CE445" s="57"/>
      <c r="CF445" s="57"/>
      <c r="CG445" s="57"/>
      <c r="CH445" s="57"/>
      <c r="CI445" s="57"/>
      <c r="CJ445" s="57"/>
      <c r="CK445" s="57"/>
      <c r="CL445" s="57"/>
      <c r="CM445" s="57"/>
      <c r="CN445" s="57"/>
      <c r="CO445" s="57"/>
      <c r="CP445" s="57"/>
      <c r="CQ445" s="57"/>
    </row>
    <row r="446" spans="1:95" s="84" customFormat="1" ht="67.7" customHeight="1" x14ac:dyDescent="0.2">
      <c r="A446" s="585"/>
      <c r="B446" s="292" t="s">
        <v>12</v>
      </c>
      <c r="C446" s="184" t="s">
        <v>22</v>
      </c>
      <c r="D446" s="732"/>
      <c r="E446" s="776"/>
      <c r="F446" s="732"/>
      <c r="G446" s="776"/>
      <c r="H446" s="732"/>
      <c r="I446" s="776"/>
      <c r="J446" s="732"/>
      <c r="K446" s="776"/>
      <c r="L446" s="732"/>
      <c r="M446" s="776"/>
      <c r="N446" s="732"/>
      <c r="O446" s="776"/>
      <c r="P446" s="732"/>
      <c r="Q446" s="776"/>
      <c r="R446" s="732"/>
      <c r="S446" s="776"/>
      <c r="T446" s="732"/>
      <c r="U446" s="776"/>
      <c r="V446" s="732"/>
      <c r="W446" s="776"/>
      <c r="X446" s="614" t="str">
        <f>IF(X442="na","na","")</f>
        <v/>
      </c>
      <c r="Y446" s="127">
        <f t="shared" si="59"/>
        <v>0</v>
      </c>
      <c r="Z446" s="422">
        <f>IF(X446="na",0,20)</f>
        <v>20</v>
      </c>
      <c r="AA446" s="228">
        <f t="shared" si="60"/>
        <v>0</v>
      </c>
      <c r="AB446" s="277"/>
      <c r="AC446" s="584"/>
      <c r="AD446" s="259" t="s">
        <v>34</v>
      </c>
      <c r="AE446" s="584"/>
      <c r="AF446" s="584"/>
      <c r="AG446" s="584"/>
      <c r="AH446" s="584"/>
      <c r="AI446" s="584"/>
      <c r="AJ446" s="584"/>
      <c r="AK446" s="584"/>
      <c r="AL446" s="584"/>
      <c r="AM446" s="584"/>
      <c r="AN446" s="584"/>
      <c r="AO446" s="584"/>
      <c r="AP446" s="584"/>
      <c r="AQ446" s="584"/>
      <c r="AR446" s="584"/>
      <c r="AS446" s="584"/>
      <c r="AT446" s="584"/>
      <c r="AU446" s="584"/>
      <c r="AV446" s="584"/>
      <c r="AW446" s="584"/>
      <c r="AX446" s="584"/>
      <c r="AY446" s="584"/>
      <c r="AZ446" s="584"/>
      <c r="BA446" s="584"/>
      <c r="BB446" s="584"/>
      <c r="BC446" s="584"/>
      <c r="BD446" s="584"/>
      <c r="BE446" s="584"/>
      <c r="BF446" s="584"/>
      <c r="BG446" s="584"/>
      <c r="BH446" s="584"/>
      <c r="BI446" s="584"/>
      <c r="BJ446" s="584"/>
      <c r="BK446" s="584"/>
      <c r="BL446" s="584"/>
      <c r="BM446" s="584"/>
      <c r="BN446" s="584"/>
      <c r="BO446" s="584"/>
      <c r="BP446" s="584"/>
      <c r="BQ446" s="584"/>
      <c r="BR446" s="584"/>
      <c r="BS446" s="584"/>
      <c r="BT446" s="584"/>
      <c r="BU446" s="584"/>
      <c r="BV446" s="584"/>
      <c r="BW446" s="584"/>
      <c r="BX446" s="584"/>
      <c r="BY446" s="584"/>
      <c r="BZ446" s="584"/>
      <c r="CA446" s="584"/>
      <c r="CB446" s="584"/>
      <c r="CC446" s="584"/>
      <c r="CD446" s="584"/>
      <c r="CE446" s="57"/>
      <c r="CF446" s="57"/>
      <c r="CG446" s="57"/>
      <c r="CH446" s="57"/>
      <c r="CI446" s="57"/>
      <c r="CJ446" s="57"/>
      <c r="CK446" s="57"/>
      <c r="CL446" s="57"/>
      <c r="CM446" s="57"/>
      <c r="CN446" s="57"/>
      <c r="CO446" s="57"/>
      <c r="CP446" s="57"/>
      <c r="CQ446" s="57"/>
    </row>
    <row r="447" spans="1:95" s="84" customFormat="1" ht="67.7" customHeight="1" x14ac:dyDescent="0.2">
      <c r="A447" s="449"/>
      <c r="B447" s="292" t="s">
        <v>13</v>
      </c>
      <c r="C447" s="184" t="s">
        <v>257</v>
      </c>
      <c r="D447" s="732"/>
      <c r="E447" s="776"/>
      <c r="F447" s="732"/>
      <c r="G447" s="776"/>
      <c r="H447" s="732"/>
      <c r="I447" s="776"/>
      <c r="J447" s="732"/>
      <c r="K447" s="776"/>
      <c r="L447" s="732"/>
      <c r="M447" s="776"/>
      <c r="N447" s="732"/>
      <c r="O447" s="776"/>
      <c r="P447" s="732"/>
      <c r="Q447" s="776"/>
      <c r="R447" s="732"/>
      <c r="S447" s="776"/>
      <c r="T447" s="732"/>
      <c r="U447" s="776"/>
      <c r="V447" s="732"/>
      <c r="W447" s="776"/>
      <c r="X447" s="614" t="str">
        <f>IF(X442="na","na","")</f>
        <v/>
      </c>
      <c r="Y447" s="127">
        <f>IF(OR(D447="s",F447="s",H447="s",J447="s",L447="s",N447="s",P447="s",R447="s",T447="s",V447="s"), 0, IF(OR(D447="a",F447="a",H447="a",J447="a",L447="a",N447="a",P447="a",R447="a",T447="a",V447="a"),Z447,0))</f>
        <v>0</v>
      </c>
      <c r="Z447" s="422">
        <f>IF(X447="na",0,20)</f>
        <v>20</v>
      </c>
      <c r="AA447" s="228">
        <f t="shared" si="60"/>
        <v>0</v>
      </c>
      <c r="AB447" s="277"/>
      <c r="AC447" s="584"/>
      <c r="AD447" s="259" t="s">
        <v>34</v>
      </c>
      <c r="AE447" s="584"/>
      <c r="AF447" s="584"/>
      <c r="AG447" s="584"/>
      <c r="AH447" s="584"/>
      <c r="AI447" s="584"/>
      <c r="AJ447" s="584"/>
      <c r="AK447" s="584"/>
      <c r="AL447" s="584"/>
      <c r="AM447" s="584"/>
      <c r="AN447" s="584"/>
      <c r="AO447" s="584"/>
      <c r="AP447" s="584"/>
      <c r="AQ447" s="584"/>
      <c r="AR447" s="584"/>
      <c r="AS447" s="584"/>
      <c r="AT447" s="584"/>
      <c r="AU447" s="584"/>
      <c r="AV447" s="584"/>
      <c r="AW447" s="584"/>
      <c r="AX447" s="584"/>
      <c r="AY447" s="584"/>
      <c r="AZ447" s="584"/>
      <c r="BA447" s="584"/>
      <c r="BB447" s="584"/>
      <c r="BC447" s="584"/>
      <c r="BD447" s="584"/>
      <c r="BE447" s="584"/>
      <c r="BF447" s="584"/>
      <c r="BG447" s="584"/>
      <c r="BH447" s="584"/>
      <c r="BI447" s="584"/>
      <c r="BJ447" s="584"/>
      <c r="BK447" s="584"/>
      <c r="BL447" s="584"/>
      <c r="BM447" s="584"/>
      <c r="BN447" s="584"/>
      <c r="BO447" s="584"/>
      <c r="BP447" s="584"/>
      <c r="BQ447" s="584"/>
      <c r="BR447" s="584"/>
      <c r="BS447" s="584"/>
      <c r="BT447" s="584"/>
      <c r="BU447" s="584"/>
      <c r="BV447" s="584"/>
      <c r="BW447" s="584"/>
      <c r="BX447" s="584"/>
      <c r="BY447" s="584"/>
      <c r="BZ447" s="584"/>
      <c r="CA447" s="584"/>
      <c r="CB447" s="584"/>
      <c r="CC447" s="584"/>
      <c r="CD447" s="584"/>
      <c r="CE447" s="57"/>
      <c r="CF447" s="57"/>
      <c r="CG447" s="57"/>
      <c r="CH447" s="57"/>
      <c r="CI447" s="57"/>
      <c r="CJ447" s="57"/>
      <c r="CK447" s="57"/>
      <c r="CL447" s="57"/>
      <c r="CM447" s="57"/>
      <c r="CN447" s="57"/>
      <c r="CO447" s="57"/>
      <c r="CP447" s="57"/>
      <c r="CQ447" s="57"/>
    </row>
    <row r="448" spans="1:95" s="84" customFormat="1" ht="67.7" customHeight="1" thickBot="1" x14ac:dyDescent="0.25">
      <c r="A448" s="585"/>
      <c r="B448" s="292" t="s">
        <v>830</v>
      </c>
      <c r="C448" s="169" t="s">
        <v>831</v>
      </c>
      <c r="D448" s="777"/>
      <c r="E448" s="778"/>
      <c r="F448" s="777"/>
      <c r="G448" s="778"/>
      <c r="H448" s="777"/>
      <c r="I448" s="778"/>
      <c r="J448" s="777"/>
      <c r="K448" s="778"/>
      <c r="L448" s="777"/>
      <c r="M448" s="778"/>
      <c r="N448" s="777"/>
      <c r="O448" s="778"/>
      <c r="P448" s="777"/>
      <c r="Q448" s="778"/>
      <c r="R448" s="777"/>
      <c r="S448" s="778"/>
      <c r="T448" s="777"/>
      <c r="U448" s="778"/>
      <c r="V448" s="777"/>
      <c r="W448" s="778"/>
      <c r="X448" s="614" t="str">
        <f>IF(X442="na","na","")</f>
        <v/>
      </c>
      <c r="Y448" s="127">
        <f>IF(OR(D448="s",F448="s",H448="s",J448="s",L448="s",N448="s",P448="s",R448="s",T448="s",V448="s"), 0, IF(OR(D448="a",F448="a",H448="a",J448="a",L448="a",N448="a",P448="a",R448="a",T448="a",V448="a"),Z448,0))</f>
        <v>0</v>
      </c>
      <c r="Z448" s="422">
        <f>IF(X448="na", 0,10)</f>
        <v>10</v>
      </c>
      <c r="AA448" s="228">
        <f t="shared" si="60"/>
        <v>0</v>
      </c>
      <c r="AB448" s="501"/>
      <c r="AC448" s="584"/>
      <c r="AD448" s="259"/>
      <c r="AE448" s="584"/>
      <c r="AF448" s="584"/>
      <c r="AG448" s="584"/>
      <c r="AH448" s="584"/>
      <c r="AI448" s="584"/>
      <c r="AJ448" s="584"/>
      <c r="AK448" s="584"/>
      <c r="AL448" s="584"/>
      <c r="AM448" s="584"/>
      <c r="AN448" s="584"/>
      <c r="AO448" s="584"/>
      <c r="AP448" s="584"/>
      <c r="AQ448" s="584"/>
      <c r="AR448" s="584"/>
      <c r="AS448" s="584"/>
      <c r="AT448" s="584"/>
      <c r="AU448" s="584"/>
      <c r="AV448" s="584"/>
      <c r="AW448" s="584"/>
      <c r="AX448" s="584"/>
      <c r="AY448" s="584"/>
      <c r="AZ448" s="584"/>
      <c r="BA448" s="584"/>
      <c r="BB448" s="584"/>
      <c r="BC448" s="584"/>
      <c r="BD448" s="584"/>
      <c r="BE448" s="584"/>
      <c r="BF448" s="584"/>
      <c r="BG448" s="584"/>
      <c r="BH448" s="584"/>
      <c r="BI448" s="584"/>
      <c r="BJ448" s="584"/>
      <c r="BK448" s="584"/>
      <c r="BL448" s="584"/>
      <c r="BM448" s="584"/>
      <c r="BN448" s="584"/>
      <c r="BO448" s="584"/>
      <c r="BP448" s="584"/>
      <c r="BQ448" s="584"/>
      <c r="BR448" s="584"/>
      <c r="BS448" s="584"/>
      <c r="BT448" s="584"/>
      <c r="BU448" s="584"/>
      <c r="BV448" s="584"/>
      <c r="BW448" s="584"/>
      <c r="BX448" s="584"/>
      <c r="BY448" s="584"/>
      <c r="BZ448" s="584"/>
      <c r="CA448" s="584"/>
      <c r="CB448" s="584"/>
      <c r="CC448" s="584"/>
      <c r="CD448" s="584"/>
      <c r="CE448" s="57"/>
      <c r="CF448" s="57"/>
      <c r="CG448" s="57"/>
      <c r="CH448" s="57"/>
      <c r="CI448" s="57"/>
      <c r="CJ448" s="57"/>
      <c r="CK448" s="57"/>
      <c r="CL448" s="57"/>
      <c r="CM448" s="57"/>
      <c r="CN448" s="57"/>
      <c r="CO448" s="57"/>
      <c r="CP448" s="57"/>
      <c r="CQ448" s="57"/>
    </row>
    <row r="449" spans="1:95" s="84" customFormat="1" ht="30" customHeight="1" thickBot="1" x14ac:dyDescent="0.25">
      <c r="A449" s="585"/>
      <c r="B449" s="263"/>
      <c r="C449" s="178" t="s">
        <v>832</v>
      </c>
      <c r="D449" s="789"/>
      <c r="E449" s="790"/>
      <c r="F449" s="790"/>
      <c r="G449" s="790"/>
      <c r="H449" s="790"/>
      <c r="I449" s="790"/>
      <c r="J449" s="790"/>
      <c r="K449" s="790"/>
      <c r="L449" s="790"/>
      <c r="M449" s="790"/>
      <c r="N449" s="790"/>
      <c r="O449" s="790"/>
      <c r="P449" s="790"/>
      <c r="Q449" s="790"/>
      <c r="R449" s="790"/>
      <c r="S449" s="790"/>
      <c r="T449" s="790"/>
      <c r="U449" s="790"/>
      <c r="V449" s="790"/>
      <c r="W449" s="790"/>
      <c r="X449" s="790"/>
      <c r="Y449" s="790"/>
      <c r="Z449" s="791"/>
      <c r="AA449" s="229"/>
      <c r="AB449" s="57"/>
      <c r="AC449" s="584"/>
      <c r="AD449" s="259"/>
      <c r="AE449" s="584"/>
      <c r="AF449" s="584"/>
      <c r="AG449" s="584"/>
      <c r="AH449" s="584"/>
      <c r="AI449" s="584"/>
      <c r="AJ449" s="584"/>
      <c r="AK449" s="584"/>
      <c r="AL449" s="584"/>
      <c r="AM449" s="584"/>
      <c r="AN449" s="584"/>
      <c r="AO449" s="584"/>
      <c r="AP449" s="584"/>
      <c r="AQ449" s="584"/>
      <c r="AR449" s="584"/>
      <c r="AS449" s="584"/>
      <c r="AT449" s="584"/>
      <c r="AU449" s="584"/>
      <c r="AV449" s="584"/>
      <c r="AW449" s="584"/>
      <c r="AX449" s="584"/>
      <c r="AY449" s="584"/>
      <c r="AZ449" s="584"/>
      <c r="BA449" s="584"/>
      <c r="BB449" s="584"/>
      <c r="BC449" s="584"/>
      <c r="BD449" s="584"/>
      <c r="BE449" s="584"/>
      <c r="BF449" s="584"/>
      <c r="BG449" s="584"/>
      <c r="BH449" s="584"/>
      <c r="BI449" s="584"/>
      <c r="BJ449" s="584"/>
      <c r="BK449" s="584"/>
      <c r="BL449" s="584"/>
      <c r="BM449" s="584"/>
      <c r="BN449" s="584"/>
      <c r="BO449" s="584"/>
      <c r="BP449" s="584"/>
      <c r="BQ449" s="584"/>
      <c r="BR449" s="584"/>
      <c r="BS449" s="584"/>
      <c r="BT449" s="584"/>
      <c r="BU449" s="584"/>
      <c r="BV449" s="584"/>
      <c r="BW449" s="584"/>
      <c r="BX449" s="584"/>
      <c r="BY449" s="584"/>
      <c r="BZ449" s="584"/>
      <c r="CA449" s="584"/>
      <c r="CB449" s="584"/>
      <c r="CC449" s="584"/>
      <c r="CD449" s="584"/>
      <c r="CE449" s="57"/>
      <c r="CF449" s="57"/>
      <c r="CG449" s="57"/>
      <c r="CH449" s="57"/>
      <c r="CI449" s="57"/>
      <c r="CJ449" s="57"/>
      <c r="CK449" s="57"/>
      <c r="CL449" s="57"/>
      <c r="CM449" s="57"/>
      <c r="CN449" s="57"/>
      <c r="CO449" s="57"/>
      <c r="CP449" s="57"/>
      <c r="CQ449" s="57"/>
    </row>
    <row r="450" spans="1:95" s="84" customFormat="1" ht="67.7" customHeight="1" x14ac:dyDescent="0.2">
      <c r="A450" s="449"/>
      <c r="B450" s="290" t="s">
        <v>833</v>
      </c>
      <c r="C450" s="184" t="s">
        <v>834</v>
      </c>
      <c r="D450" s="732"/>
      <c r="E450" s="776"/>
      <c r="F450" s="732"/>
      <c r="G450" s="776"/>
      <c r="H450" s="732"/>
      <c r="I450" s="776"/>
      <c r="J450" s="732"/>
      <c r="K450" s="776"/>
      <c r="L450" s="732"/>
      <c r="M450" s="776"/>
      <c r="N450" s="732"/>
      <c r="O450" s="776"/>
      <c r="P450" s="732"/>
      <c r="Q450" s="776"/>
      <c r="R450" s="732"/>
      <c r="S450" s="776"/>
      <c r="T450" s="732"/>
      <c r="U450" s="776"/>
      <c r="V450" s="732"/>
      <c r="W450" s="776"/>
      <c r="X450" s="614" t="str">
        <f>IF(X442="na","na","")</f>
        <v/>
      </c>
      <c r="Y450" s="127">
        <f t="shared" ref="Y450:Y451" si="61">IF(OR(D450="s",F450="s",H450="s",J450="s",L450="s",N450="s",P450="s",R450="s",T450="s",V450="s"), 0, IF(OR(D450="a",F450="a",H450="a",J450="a",L450="a",N450="a",P450="a",R450="a",T450="a",V450="a"),Z450,0))</f>
        <v>0</v>
      </c>
      <c r="Z450" s="422">
        <f>IF(X450="na",0,20)</f>
        <v>20</v>
      </c>
      <c r="AA450" s="228">
        <f>IF(OR(COUNTIF(D451:W452,"a")+COUNTIF(D451:W452,"s")+COUNTIF(X451:X452,"na")&gt;0),0,(COUNTIF(D450:W450,"a")+COUNTIF(D450:W450,"s")+COUNTIF(X450,"na")))</f>
        <v>0</v>
      </c>
      <c r="AB450" s="501"/>
      <c r="AC450" s="584"/>
      <c r="AD450" s="259"/>
      <c r="AE450" s="584"/>
      <c r="AF450" s="584"/>
      <c r="AG450" s="584"/>
      <c r="AH450" s="584"/>
      <c r="AI450" s="584"/>
      <c r="AJ450" s="584"/>
      <c r="AK450" s="584"/>
      <c r="AL450" s="584"/>
      <c r="AM450" s="584"/>
      <c r="AN450" s="584"/>
      <c r="AO450" s="584"/>
      <c r="AP450" s="584"/>
      <c r="AQ450" s="584"/>
      <c r="AR450" s="584"/>
      <c r="AS450" s="584"/>
      <c r="AT450" s="584"/>
      <c r="AU450" s="584"/>
      <c r="AV450" s="584"/>
      <c r="AW450" s="584"/>
      <c r="AX450" s="584"/>
      <c r="AY450" s="584"/>
      <c r="AZ450" s="584"/>
      <c r="BA450" s="584"/>
      <c r="BB450" s="584"/>
      <c r="BC450" s="584"/>
      <c r="BD450" s="584"/>
      <c r="BE450" s="584"/>
      <c r="BF450" s="584"/>
      <c r="BG450" s="584"/>
      <c r="BH450" s="584"/>
      <c r="BI450" s="584"/>
      <c r="BJ450" s="584"/>
      <c r="BK450" s="584"/>
      <c r="BL450" s="584"/>
      <c r="BM450" s="584"/>
      <c r="BN450" s="584"/>
      <c r="BO450" s="584"/>
      <c r="BP450" s="584"/>
      <c r="BQ450" s="584"/>
      <c r="BR450" s="584"/>
      <c r="BS450" s="584"/>
      <c r="BT450" s="584"/>
      <c r="BU450" s="584"/>
      <c r="BV450" s="584"/>
      <c r="BW450" s="584"/>
      <c r="BX450" s="584"/>
      <c r="BY450" s="584"/>
      <c r="BZ450" s="584"/>
      <c r="CA450" s="584"/>
      <c r="CB450" s="584"/>
      <c r="CC450" s="584"/>
      <c r="CD450" s="584"/>
      <c r="CE450" s="57"/>
      <c r="CF450" s="57"/>
      <c r="CG450" s="57"/>
      <c r="CH450" s="57"/>
      <c r="CI450" s="57"/>
      <c r="CJ450" s="57"/>
      <c r="CK450" s="57"/>
      <c r="CL450" s="57"/>
      <c r="CM450" s="57"/>
      <c r="CN450" s="57"/>
      <c r="CO450" s="57"/>
      <c r="CP450" s="57"/>
      <c r="CQ450" s="57"/>
    </row>
    <row r="451" spans="1:95" s="84" customFormat="1" ht="88.5" customHeight="1" x14ac:dyDescent="0.2">
      <c r="A451" s="585"/>
      <c r="B451" s="552" t="s">
        <v>835</v>
      </c>
      <c r="C451" s="553" t="s">
        <v>836</v>
      </c>
      <c r="D451" s="732"/>
      <c r="E451" s="776"/>
      <c r="F451" s="732"/>
      <c r="G451" s="776"/>
      <c r="H451" s="732"/>
      <c r="I451" s="776"/>
      <c r="J451" s="732"/>
      <c r="K451" s="776"/>
      <c r="L451" s="732"/>
      <c r="M451" s="776"/>
      <c r="N451" s="732"/>
      <c r="O451" s="776"/>
      <c r="P451" s="732"/>
      <c r="Q451" s="776"/>
      <c r="R451" s="732"/>
      <c r="S451" s="776"/>
      <c r="T451" s="732"/>
      <c r="U451" s="776"/>
      <c r="V451" s="732"/>
      <c r="W451" s="776"/>
      <c r="X451" s="510"/>
      <c r="Y451" s="637">
        <f t="shared" si="61"/>
        <v>0</v>
      </c>
      <c r="Z451" s="422">
        <f>IF(X442="na",0,10)</f>
        <v>10</v>
      </c>
      <c r="AA451" s="228">
        <f>IF(OR(COUNTIF(D450:W450,"a")+COUNTIF(D450:W450,"s")+COUNTIF(X450:X450,"na")+COUNTIF(D452:W452,"a")+COUNTIF(D452:W452,"s")+COUNTIF(X452:X452,"na")&gt;0),0,(COUNTIF(D451:W451,"a")+COUNTIF(D451:W451,"s")+COUNTIF(X451,"na")))</f>
        <v>0</v>
      </c>
      <c r="AB451" s="501"/>
      <c r="AC451" s="584"/>
      <c r="AD451" s="259"/>
      <c r="AE451" s="584"/>
      <c r="AF451" s="584"/>
      <c r="AG451" s="584"/>
      <c r="AH451" s="584"/>
      <c r="AI451" s="584"/>
      <c r="AJ451" s="584"/>
      <c r="AK451" s="584"/>
      <c r="AL451" s="584"/>
      <c r="AM451" s="584"/>
      <c r="AN451" s="584"/>
      <c r="AO451" s="584"/>
      <c r="AP451" s="584"/>
      <c r="AQ451" s="584"/>
      <c r="AR451" s="584"/>
      <c r="AS451" s="584"/>
      <c r="AT451" s="584"/>
      <c r="AU451" s="584"/>
      <c r="AV451" s="584"/>
      <c r="AW451" s="584"/>
      <c r="AX451" s="584"/>
      <c r="AY451" s="584"/>
      <c r="AZ451" s="584"/>
      <c r="BA451" s="584"/>
      <c r="BB451" s="584"/>
      <c r="BC451" s="584"/>
      <c r="BD451" s="584"/>
      <c r="BE451" s="584"/>
      <c r="BF451" s="584"/>
      <c r="BG451" s="584"/>
      <c r="BH451" s="584"/>
      <c r="BI451" s="584"/>
      <c r="BJ451" s="584"/>
      <c r="BK451" s="584"/>
      <c r="BL451" s="584"/>
      <c r="BM451" s="584"/>
      <c r="BN451" s="584"/>
      <c r="BO451" s="584"/>
      <c r="BP451" s="584"/>
      <c r="BQ451" s="584"/>
      <c r="BR451" s="584"/>
      <c r="BS451" s="584"/>
      <c r="BT451" s="584"/>
      <c r="BU451" s="584"/>
      <c r="BV451" s="584"/>
      <c r="BW451" s="584"/>
      <c r="BX451" s="584"/>
      <c r="BY451" s="584"/>
      <c r="BZ451" s="584"/>
      <c r="CA451" s="584"/>
      <c r="CB451" s="584"/>
      <c r="CC451" s="584"/>
      <c r="CD451" s="584"/>
      <c r="CE451" s="57"/>
      <c r="CF451" s="57"/>
      <c r="CG451" s="57"/>
      <c r="CH451" s="57"/>
      <c r="CI451" s="57"/>
      <c r="CJ451" s="57"/>
      <c r="CK451" s="57"/>
      <c r="CL451" s="57"/>
      <c r="CM451" s="57"/>
      <c r="CN451" s="57"/>
      <c r="CO451" s="57"/>
      <c r="CP451" s="57"/>
      <c r="CQ451" s="57"/>
    </row>
    <row r="452" spans="1:95" s="84" customFormat="1" ht="67.7" customHeight="1" thickBot="1" x14ac:dyDescent="0.25">
      <c r="A452" s="449"/>
      <c r="B452" s="552" t="s">
        <v>837</v>
      </c>
      <c r="C452" s="553" t="s">
        <v>838</v>
      </c>
      <c r="D452" s="733"/>
      <c r="E452" s="779"/>
      <c r="F452" s="733"/>
      <c r="G452" s="779"/>
      <c r="H452" s="733"/>
      <c r="I452" s="779"/>
      <c r="J452" s="733"/>
      <c r="K452" s="779"/>
      <c r="L452" s="733"/>
      <c r="M452" s="779"/>
      <c r="N452" s="733"/>
      <c r="O452" s="779"/>
      <c r="P452" s="733"/>
      <c r="Q452" s="779"/>
      <c r="R452" s="733"/>
      <c r="S452" s="779"/>
      <c r="T452" s="733"/>
      <c r="U452" s="779"/>
      <c r="V452" s="733"/>
      <c r="W452" s="779"/>
      <c r="X452" s="510"/>
      <c r="Y452" s="637">
        <f>IF(OR(D452="s",F452="s",H452="s",J452="s",L452="s",N452="s",P452="s",R452="s",T452="s",V452="s"), 0, IF(OR(D452="a",F452="a",H452="a",J452="a",L452="a",N452="a",P452="a",R452="a",T452="a",V452="a"),Z452,0))</f>
        <v>0</v>
      </c>
      <c r="Z452" s="422">
        <f>IF(X442="na",0,5)</f>
        <v>5</v>
      </c>
      <c r="AA452" s="228">
        <f>IF(OR(COUNTIF(D450:W451,"a")+COUNTIF(D450:W451,"s")+COUNTIF(X450:X451,"na")&gt;0),0,(COUNTIF(D452:W452,"a")+COUNTIF(D452:W452,"s")+COUNTIF(X452,"na")))</f>
        <v>0</v>
      </c>
      <c r="AB452" s="501"/>
      <c r="AC452" s="584"/>
      <c r="AD452" s="259"/>
      <c r="AE452" s="584"/>
      <c r="AF452" s="584"/>
      <c r="AG452" s="584"/>
      <c r="AH452" s="584"/>
      <c r="AI452" s="584"/>
      <c r="AJ452" s="584"/>
      <c r="AK452" s="584"/>
      <c r="AL452" s="584"/>
      <c r="AM452" s="584"/>
      <c r="AN452" s="584"/>
      <c r="AO452" s="584"/>
      <c r="AP452" s="584"/>
      <c r="AQ452" s="584"/>
      <c r="AR452" s="584"/>
      <c r="AS452" s="584"/>
      <c r="AT452" s="584"/>
      <c r="AU452" s="584"/>
      <c r="AV452" s="584"/>
      <c r="AW452" s="584"/>
      <c r="AX452" s="584"/>
      <c r="AY452" s="584"/>
      <c r="AZ452" s="584"/>
      <c r="BA452" s="584"/>
      <c r="BB452" s="584"/>
      <c r="BC452" s="584"/>
      <c r="BD452" s="584"/>
      <c r="BE452" s="584"/>
      <c r="BF452" s="584"/>
      <c r="BG452" s="584"/>
      <c r="BH452" s="584"/>
      <c r="BI452" s="584"/>
      <c r="BJ452" s="584"/>
      <c r="BK452" s="584"/>
      <c r="BL452" s="584"/>
      <c r="BM452" s="584"/>
      <c r="BN452" s="584"/>
      <c r="BO452" s="584"/>
      <c r="BP452" s="584"/>
      <c r="BQ452" s="584"/>
      <c r="BR452" s="584"/>
      <c r="BS452" s="584"/>
      <c r="BT452" s="584"/>
      <c r="BU452" s="584"/>
      <c r="BV452" s="584"/>
      <c r="BW452" s="584"/>
      <c r="BX452" s="584"/>
      <c r="BY452" s="584"/>
      <c r="BZ452" s="584"/>
      <c r="CA452" s="584"/>
      <c r="CB452" s="584"/>
      <c r="CC452" s="584"/>
      <c r="CD452" s="584"/>
      <c r="CE452" s="57"/>
      <c r="CF452" s="57"/>
      <c r="CG452" s="57"/>
      <c r="CH452" s="57"/>
      <c r="CI452" s="57"/>
      <c r="CJ452" s="57"/>
      <c r="CK452" s="57"/>
      <c r="CL452" s="57"/>
      <c r="CM452" s="57"/>
      <c r="CN452" s="57"/>
      <c r="CO452" s="57"/>
      <c r="CP452" s="57"/>
      <c r="CQ452" s="57"/>
    </row>
    <row r="453" spans="1:95" s="84" customFormat="1" ht="21" customHeight="1" thickTop="1" thickBot="1" x14ac:dyDescent="0.25">
      <c r="A453" s="585"/>
      <c r="B453" s="24"/>
      <c r="C453" s="160"/>
      <c r="D453" s="768" t="s">
        <v>147</v>
      </c>
      <c r="E453" s="780"/>
      <c r="F453" s="780"/>
      <c r="G453" s="780"/>
      <c r="H453" s="780"/>
      <c r="I453" s="780"/>
      <c r="J453" s="780"/>
      <c r="K453" s="780"/>
      <c r="L453" s="780"/>
      <c r="M453" s="780"/>
      <c r="N453" s="780"/>
      <c r="O453" s="780"/>
      <c r="P453" s="780"/>
      <c r="Q453" s="780"/>
      <c r="R453" s="780"/>
      <c r="S453" s="780"/>
      <c r="T453" s="780"/>
      <c r="U453" s="780"/>
      <c r="V453" s="780"/>
      <c r="W453" s="780"/>
      <c r="X453" s="781"/>
      <c r="Y453" s="638">
        <f>SUM(Y442:Y452)</f>
        <v>0</v>
      </c>
      <c r="Z453" s="423">
        <f>SUM(Z442:Z450)</f>
        <v>140</v>
      </c>
      <c r="AA453" s="229"/>
      <c r="AB453" s="57"/>
      <c r="AC453" s="584"/>
      <c r="AD453" s="259"/>
      <c r="AE453" s="584"/>
      <c r="AF453" s="584"/>
      <c r="AG453" s="584"/>
      <c r="AH453" s="584"/>
      <c r="AI453" s="584"/>
      <c r="AJ453" s="584"/>
      <c r="AK453" s="584"/>
      <c r="AL453" s="584"/>
      <c r="AM453" s="584"/>
      <c r="AN453" s="584"/>
      <c r="AO453" s="584"/>
      <c r="AP453" s="584"/>
      <c r="AQ453" s="584"/>
      <c r="AR453" s="584"/>
      <c r="AS453" s="584"/>
      <c r="AT453" s="584"/>
      <c r="AU453" s="584"/>
      <c r="AV453" s="584"/>
      <c r="AW453" s="584"/>
      <c r="AX453" s="584"/>
      <c r="AY453" s="584"/>
      <c r="AZ453" s="584"/>
      <c r="BA453" s="584"/>
      <c r="BB453" s="584"/>
      <c r="BC453" s="584"/>
      <c r="BD453" s="584"/>
      <c r="BE453" s="584"/>
      <c r="BF453" s="584"/>
      <c r="BG453" s="584"/>
      <c r="BH453" s="584"/>
      <c r="BI453" s="584"/>
      <c r="BJ453" s="584"/>
      <c r="BK453" s="584"/>
      <c r="BL453" s="584"/>
      <c r="BM453" s="584"/>
      <c r="BN453" s="584"/>
      <c r="BO453" s="584"/>
      <c r="BP453" s="584"/>
      <c r="BQ453" s="584"/>
      <c r="BR453" s="584"/>
      <c r="BS453" s="584"/>
      <c r="BT453" s="584"/>
      <c r="BU453" s="584"/>
      <c r="BV453" s="584"/>
      <c r="BW453" s="584"/>
      <c r="BX453" s="584"/>
      <c r="BY453" s="584"/>
      <c r="BZ453" s="584"/>
      <c r="CA453" s="584"/>
      <c r="CB453" s="584"/>
      <c r="CC453" s="584"/>
      <c r="CD453" s="584"/>
      <c r="CE453" s="57"/>
      <c r="CF453" s="57"/>
      <c r="CG453" s="57"/>
      <c r="CH453" s="57"/>
      <c r="CI453" s="57"/>
      <c r="CJ453" s="57"/>
      <c r="CK453" s="57"/>
      <c r="CL453" s="57"/>
      <c r="CM453" s="57"/>
      <c r="CN453" s="57"/>
      <c r="CO453" s="57"/>
      <c r="CP453" s="57"/>
      <c r="CQ453" s="57"/>
    </row>
    <row r="454" spans="1:95" s="84" customFormat="1" ht="21" customHeight="1" thickBot="1" x14ac:dyDescent="0.25">
      <c r="A454" s="414"/>
      <c r="B454" s="207"/>
      <c r="C454" s="382"/>
      <c r="D454" s="771"/>
      <c r="E454" s="772"/>
      <c r="F454" s="782">
        <f>IF(X442="na",0,60)</f>
        <v>60</v>
      </c>
      <c r="G454" s="783"/>
      <c r="H454" s="783"/>
      <c r="I454" s="783"/>
      <c r="J454" s="783"/>
      <c r="K454" s="783"/>
      <c r="L454" s="783"/>
      <c r="M454" s="783"/>
      <c r="N454" s="783"/>
      <c r="O454" s="783"/>
      <c r="P454" s="783"/>
      <c r="Q454" s="783"/>
      <c r="R454" s="783"/>
      <c r="S454" s="783"/>
      <c r="T454" s="783"/>
      <c r="U454" s="783"/>
      <c r="V454" s="783"/>
      <c r="W454" s="783"/>
      <c r="X454" s="783"/>
      <c r="Y454" s="783"/>
      <c r="Z454" s="784"/>
      <c r="AA454" s="229"/>
      <c r="AB454" s="57"/>
      <c r="AC454" s="584"/>
      <c r="AD454" s="259"/>
      <c r="AE454" s="584"/>
      <c r="AF454" s="584"/>
      <c r="AG454" s="584"/>
      <c r="AH454" s="584"/>
      <c r="AI454" s="584"/>
      <c r="AJ454" s="584"/>
      <c r="AK454" s="584"/>
      <c r="AL454" s="584"/>
      <c r="AM454" s="584"/>
      <c r="AN454" s="584"/>
      <c r="AO454" s="584"/>
      <c r="AP454" s="584"/>
      <c r="AQ454" s="584"/>
      <c r="AR454" s="584"/>
      <c r="AS454" s="584"/>
      <c r="AT454" s="584"/>
      <c r="AU454" s="584"/>
      <c r="AV454" s="584"/>
      <c r="AW454" s="584"/>
      <c r="AX454" s="584"/>
      <c r="AY454" s="584"/>
      <c r="AZ454" s="584"/>
      <c r="BA454" s="584"/>
      <c r="BB454" s="584"/>
      <c r="BC454" s="584"/>
      <c r="BD454" s="584"/>
      <c r="BE454" s="584"/>
      <c r="BF454" s="584"/>
      <c r="BG454" s="584"/>
      <c r="BH454" s="584"/>
      <c r="BI454" s="584"/>
      <c r="BJ454" s="584"/>
      <c r="BK454" s="584"/>
      <c r="BL454" s="584"/>
      <c r="BM454" s="584"/>
      <c r="BN454" s="584"/>
      <c r="BO454" s="584"/>
      <c r="BP454" s="584"/>
      <c r="BQ454" s="584"/>
      <c r="BR454" s="584"/>
      <c r="BS454" s="584"/>
      <c r="BT454" s="584"/>
      <c r="BU454" s="584"/>
      <c r="BV454" s="584"/>
      <c r="BW454" s="584"/>
      <c r="BX454" s="584"/>
      <c r="BY454" s="584"/>
      <c r="BZ454" s="584"/>
      <c r="CA454" s="584"/>
      <c r="CB454" s="584"/>
      <c r="CC454" s="584"/>
      <c r="CD454" s="584"/>
      <c r="CE454" s="57"/>
      <c r="CF454" s="57"/>
      <c r="CG454" s="57"/>
      <c r="CH454" s="57"/>
      <c r="CI454" s="57"/>
      <c r="CJ454" s="57"/>
      <c r="CK454" s="57"/>
      <c r="CL454" s="57"/>
      <c r="CM454" s="57"/>
      <c r="CN454" s="57"/>
      <c r="CO454" s="57"/>
      <c r="CP454" s="57"/>
      <c r="CQ454" s="57"/>
    </row>
    <row r="455" spans="1:95" ht="33" customHeight="1" thickBot="1" x14ac:dyDescent="0.25">
      <c r="A455" s="418"/>
      <c r="B455" s="323">
        <v>6000</v>
      </c>
      <c r="C455" s="960" t="s">
        <v>141</v>
      </c>
      <c r="D455" s="961"/>
      <c r="E455" s="961"/>
      <c r="F455" s="961"/>
      <c r="G455" s="961"/>
      <c r="H455" s="961"/>
      <c r="I455" s="961"/>
      <c r="J455" s="961"/>
      <c r="K455" s="961"/>
      <c r="L455" s="961"/>
      <c r="M455" s="961"/>
      <c r="N455" s="961"/>
      <c r="O455" s="961"/>
      <c r="P455" s="961"/>
      <c r="Q455" s="961"/>
      <c r="R455" s="961"/>
      <c r="S455" s="961"/>
      <c r="T455" s="961"/>
      <c r="U455" s="961"/>
      <c r="V455" s="961"/>
      <c r="W455" s="961"/>
      <c r="X455" s="961"/>
      <c r="Y455" s="961"/>
      <c r="Z455" s="961"/>
      <c r="AA455" s="53"/>
      <c r="AD455" s="251"/>
    </row>
    <row r="456" spans="1:95" s="15" customFormat="1" ht="30" customHeight="1" thickBot="1" x14ac:dyDescent="0.25">
      <c r="A456" s="585"/>
      <c r="B456" s="384">
        <v>6100</v>
      </c>
      <c r="C456" s="209" t="s">
        <v>607</v>
      </c>
      <c r="D456" s="364"/>
      <c r="E456" s="361"/>
      <c r="F456" s="364"/>
      <c r="G456" s="362"/>
      <c r="H456" s="85" t="s">
        <v>432</v>
      </c>
      <c r="I456" s="361"/>
      <c r="J456" s="85" t="s">
        <v>432</v>
      </c>
      <c r="K456" s="362"/>
      <c r="L456" s="363"/>
      <c r="M456" s="361"/>
      <c r="N456" s="364"/>
      <c r="O456" s="362"/>
      <c r="P456" s="363"/>
      <c r="Q456" s="361"/>
      <c r="R456" s="364"/>
      <c r="S456" s="362"/>
      <c r="T456" s="363"/>
      <c r="U456" s="361"/>
      <c r="V456" s="364"/>
      <c r="W456" s="362"/>
      <c r="X456" s="194"/>
      <c r="Y456" s="194"/>
      <c r="Z456" s="444"/>
      <c r="AA456" s="365"/>
      <c r="AB456" s="54"/>
      <c r="AC456" s="555"/>
      <c r="AD456" s="259"/>
      <c r="AE456" s="247"/>
      <c r="AF456" s="555"/>
      <c r="AG456" s="245"/>
      <c r="AH456" s="245"/>
      <c r="AI456" s="245"/>
      <c r="AJ456" s="245"/>
      <c r="AK456" s="245"/>
      <c r="AL456" s="245"/>
      <c r="AM456" s="245"/>
      <c r="AN456" s="245"/>
      <c r="AO456" s="245"/>
      <c r="AP456" s="245"/>
      <c r="AQ456" s="245"/>
      <c r="AR456" s="245"/>
      <c r="AS456" s="245"/>
      <c r="AT456" s="245"/>
      <c r="AU456" s="245"/>
      <c r="AV456" s="245"/>
      <c r="AW456" s="245"/>
      <c r="AX456" s="245"/>
      <c r="AY456" s="245"/>
      <c r="AZ456" s="245"/>
      <c r="BA456" s="245"/>
      <c r="BB456" s="245"/>
      <c r="BC456" s="245"/>
      <c r="BD456" s="245"/>
      <c r="BE456" s="245"/>
      <c r="BF456" s="245"/>
      <c r="BG456" s="245"/>
      <c r="BH456" s="245"/>
      <c r="BI456" s="245"/>
      <c r="BJ456" s="245"/>
      <c r="BK456" s="245"/>
      <c r="BL456" s="245"/>
      <c r="BM456" s="245"/>
      <c r="BN456" s="245"/>
      <c r="BO456" s="245"/>
      <c r="BP456" s="245"/>
      <c r="BQ456" s="245"/>
      <c r="BR456" s="245"/>
      <c r="BS456" s="245"/>
      <c r="BT456" s="245"/>
      <c r="BU456" s="245"/>
      <c r="BV456" s="245"/>
      <c r="BW456" s="245"/>
      <c r="BX456" s="245"/>
      <c r="BY456" s="245"/>
      <c r="BZ456" s="245"/>
      <c r="CA456" s="245"/>
      <c r="CB456" s="245"/>
      <c r="CC456" s="245"/>
      <c r="CD456" s="245"/>
      <c r="CE456" s="245"/>
      <c r="CF456" s="245"/>
      <c r="CG456" s="54"/>
      <c r="CH456" s="54"/>
      <c r="CI456" s="54"/>
      <c r="CJ456" s="54"/>
      <c r="CK456" s="54"/>
      <c r="CL456" s="54"/>
      <c r="CM456" s="54"/>
    </row>
    <row r="457" spans="1:95" s="15" customFormat="1" ht="27.95" customHeight="1" x14ac:dyDescent="0.2">
      <c r="A457" s="585"/>
      <c r="B457" s="290" t="s">
        <v>142</v>
      </c>
      <c r="C457" s="151" t="s">
        <v>100</v>
      </c>
      <c r="D457" s="731"/>
      <c r="E457" s="795"/>
      <c r="F457" s="731"/>
      <c r="G457" s="795"/>
      <c r="H457" s="731"/>
      <c r="I457" s="795"/>
      <c r="J457" s="731"/>
      <c r="K457" s="795"/>
      <c r="L457" s="731"/>
      <c r="M457" s="795"/>
      <c r="N457" s="731"/>
      <c r="O457" s="795"/>
      <c r="P457" s="731"/>
      <c r="Q457" s="795"/>
      <c r="R457" s="731"/>
      <c r="S457" s="795"/>
      <c r="T457" s="731"/>
      <c r="U457" s="795"/>
      <c r="V457" s="731"/>
      <c r="W457" s="795"/>
      <c r="X457" s="183"/>
      <c r="Y457" s="126">
        <f t="shared" ref="Y457:Y462" si="62">IF(OR(D457="s",F457="s",H457="s",J457="s",L457="s",N457="s",P457="s",R457="s",T457="s",V457="s"), 0, IF(OR(D457="a",F457="a",H457="a",J457="a",L457="a",N457="a",P457="a",R457="a",T457="a",V457="a"),Z457,0))</f>
        <v>0</v>
      </c>
      <c r="Z457" s="424">
        <v>10</v>
      </c>
      <c r="AA457" s="365">
        <f t="shared" ref="AA457:AA462" si="63">COUNTIF(D457:W457,"a")+COUNTIF(D457:W457,"s")</f>
        <v>0</v>
      </c>
      <c r="AB457" s="258"/>
      <c r="AC457" s="555"/>
      <c r="AD457" s="259" t="s">
        <v>34</v>
      </c>
      <c r="AE457" s="245"/>
      <c r="AF457" s="555"/>
      <c r="AG457" s="245"/>
      <c r="AH457" s="245"/>
      <c r="AI457" s="245"/>
      <c r="AJ457" s="245"/>
      <c r="AK457" s="245"/>
      <c r="AL457" s="245"/>
      <c r="AM457" s="245"/>
      <c r="AN457" s="245"/>
      <c r="AO457" s="245"/>
      <c r="AP457" s="245"/>
      <c r="AQ457" s="245"/>
      <c r="AR457" s="245"/>
      <c r="AS457" s="245"/>
      <c r="AT457" s="245"/>
      <c r="AU457" s="245"/>
      <c r="AV457" s="245"/>
      <c r="AW457" s="245"/>
      <c r="AX457" s="245"/>
      <c r="AY457" s="245"/>
      <c r="AZ457" s="245"/>
      <c r="BA457" s="245"/>
      <c r="BB457" s="245"/>
      <c r="BC457" s="245"/>
      <c r="BD457" s="245"/>
      <c r="BE457" s="245"/>
      <c r="BF457" s="245"/>
      <c r="BG457" s="245"/>
      <c r="BH457" s="245"/>
      <c r="BI457" s="245"/>
      <c r="BJ457" s="245"/>
      <c r="BK457" s="245"/>
      <c r="BL457" s="245"/>
      <c r="BM457" s="245"/>
      <c r="BN457" s="245"/>
      <c r="BO457" s="245"/>
      <c r="BP457" s="245"/>
      <c r="BQ457" s="245"/>
      <c r="BR457" s="245"/>
      <c r="BS457" s="245"/>
      <c r="BT457" s="245"/>
      <c r="BU457" s="245"/>
      <c r="BV457" s="245"/>
      <c r="BW457" s="245"/>
      <c r="BX457" s="245"/>
      <c r="BY457" s="245"/>
      <c r="BZ457" s="245"/>
      <c r="CA457" s="245"/>
      <c r="CB457" s="245"/>
      <c r="CC457" s="245"/>
      <c r="CD457" s="245"/>
      <c r="CE457" s="245"/>
      <c r="CF457" s="245"/>
      <c r="CG457" s="54"/>
      <c r="CH457" s="54"/>
      <c r="CI457" s="54"/>
      <c r="CJ457" s="54"/>
      <c r="CK457" s="54"/>
      <c r="CL457" s="54"/>
      <c r="CM457" s="54"/>
    </row>
    <row r="458" spans="1:95" s="15" customFormat="1" ht="27.95" customHeight="1" x14ac:dyDescent="0.2">
      <c r="A458" s="585"/>
      <c r="B458" s="292" t="s">
        <v>143</v>
      </c>
      <c r="C458" s="153" t="s">
        <v>101</v>
      </c>
      <c r="D458" s="732"/>
      <c r="E458" s="776"/>
      <c r="F458" s="732"/>
      <c r="G458" s="776"/>
      <c r="H458" s="732"/>
      <c r="I458" s="776"/>
      <c r="J458" s="732"/>
      <c r="K458" s="776"/>
      <c r="L458" s="732"/>
      <c r="M458" s="776"/>
      <c r="N458" s="732"/>
      <c r="O458" s="776"/>
      <c r="P458" s="732"/>
      <c r="Q458" s="776"/>
      <c r="R458" s="732"/>
      <c r="S458" s="776"/>
      <c r="T458" s="732"/>
      <c r="U458" s="776"/>
      <c r="V458" s="732"/>
      <c r="W458" s="776"/>
      <c r="X458" s="183"/>
      <c r="Y458" s="127">
        <f t="shared" si="62"/>
        <v>0</v>
      </c>
      <c r="Z458" s="422">
        <v>10</v>
      </c>
      <c r="AA458" s="365">
        <f t="shared" si="63"/>
        <v>0</v>
      </c>
      <c r="AB458" s="258"/>
      <c r="AC458" s="555"/>
      <c r="AD458" s="259" t="s">
        <v>34</v>
      </c>
      <c r="AE458" s="245"/>
      <c r="AF458" s="555"/>
      <c r="AG458" s="245"/>
      <c r="AH458" s="245"/>
      <c r="AI458" s="245"/>
      <c r="AJ458" s="245"/>
      <c r="AK458" s="245"/>
      <c r="AL458" s="245"/>
      <c r="AM458" s="245"/>
      <c r="AN458" s="245"/>
      <c r="AO458" s="245"/>
      <c r="AP458" s="245"/>
      <c r="AQ458" s="245"/>
      <c r="AR458" s="245"/>
      <c r="AS458" s="245"/>
      <c r="AT458" s="245"/>
      <c r="AU458" s="245"/>
      <c r="AV458" s="245"/>
      <c r="AW458" s="245"/>
      <c r="AX458" s="245"/>
      <c r="AY458" s="245"/>
      <c r="AZ458" s="245"/>
      <c r="BA458" s="245"/>
      <c r="BB458" s="245"/>
      <c r="BC458" s="245"/>
      <c r="BD458" s="245"/>
      <c r="BE458" s="245"/>
      <c r="BF458" s="245"/>
      <c r="BG458" s="245"/>
      <c r="BH458" s="245"/>
      <c r="BI458" s="245"/>
      <c r="BJ458" s="245"/>
      <c r="BK458" s="245"/>
      <c r="BL458" s="245"/>
      <c r="BM458" s="245"/>
      <c r="BN458" s="245"/>
      <c r="BO458" s="245"/>
      <c r="BP458" s="245"/>
      <c r="BQ458" s="245"/>
      <c r="BR458" s="245"/>
      <c r="BS458" s="245"/>
      <c r="BT458" s="245"/>
      <c r="BU458" s="245"/>
      <c r="BV458" s="245"/>
      <c r="BW458" s="245"/>
      <c r="BX458" s="245"/>
      <c r="BY458" s="245"/>
      <c r="BZ458" s="245"/>
      <c r="CA458" s="245"/>
      <c r="CB458" s="245"/>
      <c r="CC458" s="245"/>
      <c r="CD458" s="245"/>
      <c r="CE458" s="245"/>
      <c r="CF458" s="245"/>
      <c r="CG458" s="54"/>
      <c r="CH458" s="54"/>
      <c r="CI458" s="54"/>
      <c r="CJ458" s="54"/>
      <c r="CK458" s="54"/>
      <c r="CL458" s="54"/>
      <c r="CM458" s="54"/>
    </row>
    <row r="459" spans="1:95" s="15" customFormat="1" ht="27.95" customHeight="1" x14ac:dyDescent="0.2">
      <c r="A459" s="585"/>
      <c r="B459" s="275" t="s">
        <v>378</v>
      </c>
      <c r="C459" s="160" t="s">
        <v>385</v>
      </c>
      <c r="D459" s="732"/>
      <c r="E459" s="776"/>
      <c r="F459" s="732"/>
      <c r="G459" s="776"/>
      <c r="H459" s="732"/>
      <c r="I459" s="776"/>
      <c r="J459" s="732"/>
      <c r="K459" s="776"/>
      <c r="L459" s="732"/>
      <c r="M459" s="776"/>
      <c r="N459" s="732"/>
      <c r="O459" s="776"/>
      <c r="P459" s="732"/>
      <c r="Q459" s="776"/>
      <c r="R459" s="732"/>
      <c r="S459" s="776"/>
      <c r="T459" s="732"/>
      <c r="U459" s="776"/>
      <c r="V459" s="732"/>
      <c r="W459" s="776"/>
      <c r="X459" s="183"/>
      <c r="Y459" s="127">
        <f t="shared" si="62"/>
        <v>0</v>
      </c>
      <c r="Z459" s="422">
        <v>10</v>
      </c>
      <c r="AA459" s="365">
        <f t="shared" si="63"/>
        <v>0</v>
      </c>
      <c r="AB459" s="258"/>
      <c r="AC459" s="555"/>
      <c r="AD459" s="259" t="s">
        <v>34</v>
      </c>
      <c r="AE459" s="245"/>
      <c r="AF459" s="555"/>
      <c r="AG459" s="245"/>
      <c r="AH459" s="245"/>
      <c r="AI459" s="245"/>
      <c r="AJ459" s="245"/>
      <c r="AK459" s="245"/>
      <c r="AL459" s="245"/>
      <c r="AM459" s="245"/>
      <c r="AN459" s="245"/>
      <c r="AO459" s="245"/>
      <c r="AP459" s="245"/>
      <c r="AQ459" s="245"/>
      <c r="AR459" s="245"/>
      <c r="AS459" s="245"/>
      <c r="AT459" s="245"/>
      <c r="AU459" s="245"/>
      <c r="AV459" s="245"/>
      <c r="AW459" s="245"/>
      <c r="AX459" s="245"/>
      <c r="AY459" s="245"/>
      <c r="AZ459" s="245"/>
      <c r="BA459" s="245"/>
      <c r="BB459" s="245"/>
      <c r="BC459" s="245"/>
      <c r="BD459" s="245"/>
      <c r="BE459" s="245"/>
      <c r="BF459" s="245"/>
      <c r="BG459" s="245"/>
      <c r="BH459" s="245"/>
      <c r="BI459" s="245"/>
      <c r="BJ459" s="245"/>
      <c r="BK459" s="245"/>
      <c r="BL459" s="245"/>
      <c r="BM459" s="245"/>
      <c r="BN459" s="245"/>
      <c r="BO459" s="245"/>
      <c r="BP459" s="245"/>
      <c r="BQ459" s="245"/>
      <c r="BR459" s="245"/>
      <c r="BS459" s="245"/>
      <c r="BT459" s="245"/>
      <c r="BU459" s="245"/>
      <c r="BV459" s="245"/>
      <c r="BW459" s="245"/>
      <c r="BX459" s="245"/>
      <c r="BY459" s="245"/>
      <c r="BZ459" s="245"/>
      <c r="CA459" s="245"/>
      <c r="CB459" s="245"/>
      <c r="CC459" s="245"/>
      <c r="CD459" s="245"/>
      <c r="CE459" s="245"/>
      <c r="CF459" s="245"/>
      <c r="CG459" s="54"/>
      <c r="CH459" s="54"/>
      <c r="CI459" s="54"/>
      <c r="CJ459" s="54"/>
      <c r="CK459" s="54"/>
      <c r="CL459" s="54"/>
      <c r="CM459" s="54"/>
    </row>
    <row r="460" spans="1:95" s="15" customFormat="1" ht="45" customHeight="1" x14ac:dyDescent="0.2">
      <c r="A460" s="585"/>
      <c r="B460" s="275" t="s">
        <v>379</v>
      </c>
      <c r="C460" s="160" t="s">
        <v>102</v>
      </c>
      <c r="D460" s="732"/>
      <c r="E460" s="776"/>
      <c r="F460" s="732"/>
      <c r="G460" s="776"/>
      <c r="H460" s="732"/>
      <c r="I460" s="776"/>
      <c r="J460" s="732"/>
      <c r="K460" s="776"/>
      <c r="L460" s="732"/>
      <c r="M460" s="776"/>
      <c r="N460" s="732"/>
      <c r="O460" s="776"/>
      <c r="P460" s="732"/>
      <c r="Q460" s="776"/>
      <c r="R460" s="732"/>
      <c r="S460" s="776"/>
      <c r="T460" s="732"/>
      <c r="U460" s="776"/>
      <c r="V460" s="732"/>
      <c r="W460" s="776"/>
      <c r="X460" s="183"/>
      <c r="Y460" s="127">
        <f t="shared" si="62"/>
        <v>0</v>
      </c>
      <c r="Z460" s="422">
        <v>20</v>
      </c>
      <c r="AA460" s="365">
        <f t="shared" si="63"/>
        <v>0</v>
      </c>
      <c r="AB460" s="258"/>
      <c r="AC460" s="555"/>
      <c r="AD460" s="259" t="s">
        <v>34</v>
      </c>
      <c r="AE460" s="245"/>
      <c r="AF460" s="555"/>
      <c r="AG460" s="245"/>
      <c r="AH460" s="245"/>
      <c r="AI460" s="245"/>
      <c r="AJ460" s="245"/>
      <c r="AK460" s="245"/>
      <c r="AL460" s="245"/>
      <c r="AM460" s="245"/>
      <c r="AN460" s="245"/>
      <c r="AO460" s="245"/>
      <c r="AP460" s="245"/>
      <c r="AQ460" s="245"/>
      <c r="AR460" s="245"/>
      <c r="AS460" s="245"/>
      <c r="AT460" s="245"/>
      <c r="AU460" s="245"/>
      <c r="AV460" s="245"/>
      <c r="AW460" s="245"/>
      <c r="AX460" s="245"/>
      <c r="AY460" s="245"/>
      <c r="AZ460" s="245"/>
      <c r="BA460" s="245"/>
      <c r="BB460" s="245"/>
      <c r="BC460" s="245"/>
      <c r="BD460" s="245"/>
      <c r="BE460" s="245"/>
      <c r="BF460" s="245"/>
      <c r="BG460" s="245"/>
      <c r="BH460" s="245"/>
      <c r="BI460" s="245"/>
      <c r="BJ460" s="245"/>
      <c r="BK460" s="245"/>
      <c r="BL460" s="245"/>
      <c r="BM460" s="245"/>
      <c r="BN460" s="245"/>
      <c r="BO460" s="245"/>
      <c r="BP460" s="245"/>
      <c r="BQ460" s="245"/>
      <c r="BR460" s="245"/>
      <c r="BS460" s="245"/>
      <c r="BT460" s="245"/>
      <c r="BU460" s="245"/>
      <c r="BV460" s="245"/>
      <c r="BW460" s="245"/>
      <c r="BX460" s="245"/>
      <c r="BY460" s="245"/>
      <c r="BZ460" s="245"/>
      <c r="CA460" s="245"/>
      <c r="CB460" s="245"/>
      <c r="CC460" s="245"/>
      <c r="CD460" s="245"/>
      <c r="CE460" s="245"/>
      <c r="CF460" s="245"/>
      <c r="CG460" s="54"/>
      <c r="CH460" s="54"/>
      <c r="CI460" s="54"/>
      <c r="CJ460" s="54"/>
      <c r="CK460" s="54"/>
      <c r="CL460" s="54"/>
      <c r="CM460" s="54"/>
    </row>
    <row r="461" spans="1:95" s="15" customFormat="1" ht="27.95" customHeight="1" x14ac:dyDescent="0.2">
      <c r="A461" s="585"/>
      <c r="B461" s="292" t="s">
        <v>380</v>
      </c>
      <c r="C461" s="153" t="s">
        <v>381</v>
      </c>
      <c r="D461" s="732"/>
      <c r="E461" s="776"/>
      <c r="F461" s="732"/>
      <c r="G461" s="776"/>
      <c r="H461" s="732"/>
      <c r="I461" s="776"/>
      <c r="J461" s="732"/>
      <c r="K461" s="776"/>
      <c r="L461" s="732"/>
      <c r="M461" s="776"/>
      <c r="N461" s="732"/>
      <c r="O461" s="776"/>
      <c r="P461" s="732"/>
      <c r="Q461" s="776"/>
      <c r="R461" s="732"/>
      <c r="S461" s="776"/>
      <c r="T461" s="732"/>
      <c r="U461" s="776"/>
      <c r="V461" s="732"/>
      <c r="W461" s="776"/>
      <c r="X461" s="183"/>
      <c r="Y461" s="127">
        <f t="shared" si="62"/>
        <v>0</v>
      </c>
      <c r="Z461" s="422">
        <v>10</v>
      </c>
      <c r="AA461" s="365">
        <f t="shared" si="63"/>
        <v>0</v>
      </c>
      <c r="AB461" s="258"/>
      <c r="AC461" s="555"/>
      <c r="AD461" s="259"/>
      <c r="AE461" s="245"/>
      <c r="AF461" s="555"/>
      <c r="AG461" s="245"/>
      <c r="AH461" s="245"/>
      <c r="AI461" s="245"/>
      <c r="AJ461" s="245"/>
      <c r="AK461" s="245"/>
      <c r="AL461" s="245"/>
      <c r="AM461" s="245"/>
      <c r="AN461" s="245"/>
      <c r="AO461" s="245"/>
      <c r="AP461" s="245"/>
      <c r="AQ461" s="245"/>
      <c r="AR461" s="245"/>
      <c r="AS461" s="245"/>
      <c r="AT461" s="245"/>
      <c r="AU461" s="245"/>
      <c r="AV461" s="245"/>
      <c r="AW461" s="245"/>
      <c r="AX461" s="245"/>
      <c r="AY461" s="245"/>
      <c r="AZ461" s="245"/>
      <c r="BA461" s="245"/>
      <c r="BB461" s="245"/>
      <c r="BC461" s="245"/>
      <c r="BD461" s="245"/>
      <c r="BE461" s="245"/>
      <c r="BF461" s="245"/>
      <c r="BG461" s="245"/>
      <c r="BH461" s="245"/>
      <c r="BI461" s="245"/>
      <c r="BJ461" s="245"/>
      <c r="BK461" s="245"/>
      <c r="BL461" s="245"/>
      <c r="BM461" s="245"/>
      <c r="BN461" s="245"/>
      <c r="BO461" s="245"/>
      <c r="BP461" s="245"/>
      <c r="BQ461" s="245"/>
      <c r="BR461" s="245"/>
      <c r="BS461" s="245"/>
      <c r="BT461" s="245"/>
      <c r="BU461" s="245"/>
      <c r="BV461" s="245"/>
      <c r="BW461" s="245"/>
      <c r="BX461" s="245"/>
      <c r="BY461" s="245"/>
      <c r="BZ461" s="245"/>
      <c r="CA461" s="245"/>
      <c r="CB461" s="245"/>
      <c r="CC461" s="245"/>
      <c r="CD461" s="245"/>
      <c r="CE461" s="245"/>
      <c r="CF461" s="245"/>
      <c r="CG461" s="54"/>
      <c r="CH461" s="54"/>
      <c r="CI461" s="54"/>
      <c r="CJ461" s="54"/>
      <c r="CK461" s="54"/>
      <c r="CL461" s="54"/>
      <c r="CM461" s="54"/>
    </row>
    <row r="462" spans="1:95" s="15" customFormat="1" ht="27.95" customHeight="1" thickBot="1" x14ac:dyDescent="0.2">
      <c r="A462" s="585"/>
      <c r="B462" s="292" t="s">
        <v>382</v>
      </c>
      <c r="C462" s="153" t="s">
        <v>122</v>
      </c>
      <c r="D462" s="787"/>
      <c r="E462" s="788"/>
      <c r="F462" s="787"/>
      <c r="G462" s="788"/>
      <c r="H462" s="787"/>
      <c r="I462" s="788"/>
      <c r="J462" s="787"/>
      <c r="K462" s="788"/>
      <c r="L462" s="787"/>
      <c r="M462" s="788"/>
      <c r="N462" s="787"/>
      <c r="O462" s="788"/>
      <c r="P462" s="787"/>
      <c r="Q462" s="788"/>
      <c r="R462" s="787"/>
      <c r="S462" s="788"/>
      <c r="T462" s="787"/>
      <c r="U462" s="788"/>
      <c r="V462" s="787"/>
      <c r="W462" s="788"/>
      <c r="X462" s="183"/>
      <c r="Y462" s="127">
        <f t="shared" si="62"/>
        <v>0</v>
      </c>
      <c r="Z462" s="422">
        <v>10</v>
      </c>
      <c r="AA462" s="365">
        <f t="shared" si="63"/>
        <v>0</v>
      </c>
      <c r="AB462" s="258"/>
      <c r="AC462" s="555"/>
      <c r="AD462" s="259"/>
      <c r="AE462" s="245"/>
      <c r="AF462" s="555"/>
      <c r="AG462" s="245"/>
      <c r="AH462" s="245"/>
      <c r="AI462" s="245"/>
      <c r="AJ462" s="245"/>
      <c r="AK462" s="245"/>
      <c r="AL462" s="245"/>
      <c r="AM462" s="245"/>
      <c r="AN462" s="245"/>
      <c r="AO462" s="245"/>
      <c r="AP462" s="245"/>
      <c r="AQ462" s="245"/>
      <c r="AR462" s="245"/>
      <c r="AS462" s="245"/>
      <c r="AT462" s="245"/>
      <c r="AU462" s="245"/>
      <c r="AV462" s="245"/>
      <c r="AW462" s="245"/>
      <c r="AX462" s="245"/>
      <c r="AY462" s="245"/>
      <c r="AZ462" s="245"/>
      <c r="BA462" s="245"/>
      <c r="BB462" s="245"/>
      <c r="BC462" s="245"/>
      <c r="BD462" s="245"/>
      <c r="BE462" s="245"/>
      <c r="BF462" s="245"/>
      <c r="BG462" s="245"/>
      <c r="BH462" s="245"/>
      <c r="BI462" s="245"/>
      <c r="BJ462" s="245"/>
      <c r="BK462" s="245"/>
      <c r="BL462" s="245"/>
      <c r="BM462" s="245"/>
      <c r="BN462" s="245"/>
      <c r="BO462" s="245"/>
      <c r="BP462" s="245"/>
      <c r="BQ462" s="245"/>
      <c r="BR462" s="245"/>
      <c r="BS462" s="245"/>
      <c r="BT462" s="245"/>
      <c r="BU462" s="245"/>
      <c r="BV462" s="245"/>
      <c r="BW462" s="245"/>
      <c r="BX462" s="245"/>
      <c r="BY462" s="245"/>
      <c r="BZ462" s="245"/>
      <c r="CA462" s="245"/>
      <c r="CB462" s="245"/>
      <c r="CC462" s="245"/>
      <c r="CD462" s="245"/>
      <c r="CE462" s="245"/>
      <c r="CF462" s="245"/>
      <c r="CG462" s="54"/>
      <c r="CH462" s="54"/>
      <c r="CI462" s="54"/>
      <c r="CJ462" s="54"/>
      <c r="CK462" s="54"/>
      <c r="CL462" s="54"/>
      <c r="CM462" s="54"/>
    </row>
    <row r="463" spans="1:95" s="15" customFormat="1" ht="21" customHeight="1" thickTop="1" thickBot="1" x14ac:dyDescent="0.25">
      <c r="A463" s="585"/>
      <c r="B463" s="71"/>
      <c r="C463" s="170"/>
      <c r="D463" s="768" t="s">
        <v>147</v>
      </c>
      <c r="E463" s="769"/>
      <c r="F463" s="769"/>
      <c r="G463" s="769"/>
      <c r="H463" s="769"/>
      <c r="I463" s="769"/>
      <c r="J463" s="769"/>
      <c r="K463" s="769"/>
      <c r="L463" s="769"/>
      <c r="M463" s="769"/>
      <c r="N463" s="769"/>
      <c r="O463" s="769"/>
      <c r="P463" s="769"/>
      <c r="Q463" s="769"/>
      <c r="R463" s="769"/>
      <c r="S463" s="769"/>
      <c r="T463" s="769"/>
      <c r="U463" s="769"/>
      <c r="V463" s="769"/>
      <c r="W463" s="769"/>
      <c r="X463" s="800"/>
      <c r="Y463" s="55">
        <f>SUM(Y457:Y462)</f>
        <v>0</v>
      </c>
      <c r="Z463" s="423">
        <f>SUM(Z457:Z462)</f>
        <v>70</v>
      </c>
      <c r="AA463" s="365"/>
      <c r="AB463" s="54"/>
      <c r="AC463" s="555"/>
      <c r="AD463" s="259"/>
      <c r="AE463" s="245"/>
      <c r="AF463" s="555"/>
      <c r="AG463" s="245"/>
      <c r="AH463" s="245"/>
      <c r="AI463" s="245"/>
      <c r="AJ463" s="245"/>
      <c r="AK463" s="245"/>
      <c r="AL463" s="245"/>
      <c r="AM463" s="245"/>
      <c r="AN463" s="245"/>
      <c r="AO463" s="245"/>
      <c r="AP463" s="245"/>
      <c r="AQ463" s="245"/>
      <c r="AR463" s="245"/>
      <c r="AS463" s="245"/>
      <c r="AT463" s="245"/>
      <c r="AU463" s="245"/>
      <c r="AV463" s="245"/>
      <c r="AW463" s="245"/>
      <c r="AX463" s="245"/>
      <c r="AY463" s="245"/>
      <c r="AZ463" s="245"/>
      <c r="BA463" s="245"/>
      <c r="BB463" s="245"/>
      <c r="BC463" s="245"/>
      <c r="BD463" s="245"/>
      <c r="BE463" s="245"/>
      <c r="BF463" s="245"/>
      <c r="BG463" s="245"/>
      <c r="BH463" s="245"/>
      <c r="BI463" s="245"/>
      <c r="BJ463" s="245"/>
      <c r="BK463" s="245"/>
      <c r="BL463" s="245"/>
      <c r="BM463" s="245"/>
      <c r="BN463" s="245"/>
      <c r="BO463" s="245"/>
      <c r="BP463" s="245"/>
      <c r="BQ463" s="245"/>
      <c r="BR463" s="245"/>
      <c r="BS463" s="245"/>
      <c r="BT463" s="245"/>
      <c r="BU463" s="245"/>
      <c r="BV463" s="245"/>
      <c r="BW463" s="245"/>
      <c r="BX463" s="245"/>
      <c r="BY463" s="245"/>
      <c r="BZ463" s="245"/>
      <c r="CA463" s="245"/>
      <c r="CB463" s="245"/>
      <c r="CC463" s="245"/>
      <c r="CD463" s="245"/>
      <c r="CE463" s="245"/>
      <c r="CF463" s="245"/>
      <c r="CG463" s="54"/>
      <c r="CH463" s="54"/>
      <c r="CI463" s="54"/>
      <c r="CJ463" s="54"/>
      <c r="CK463" s="54"/>
      <c r="CL463" s="54"/>
      <c r="CM463" s="54"/>
    </row>
    <row r="464" spans="1:95" s="15" customFormat="1" ht="21" customHeight="1" thickBot="1" x14ac:dyDescent="0.25">
      <c r="A464" s="414"/>
      <c r="B464" s="185"/>
      <c r="C464" s="383"/>
      <c r="D464" s="771"/>
      <c r="E464" s="772"/>
      <c r="F464" s="1007">
        <v>50</v>
      </c>
      <c r="G464" s="793"/>
      <c r="H464" s="793"/>
      <c r="I464" s="793"/>
      <c r="J464" s="793"/>
      <c r="K464" s="793"/>
      <c r="L464" s="793"/>
      <c r="M464" s="793"/>
      <c r="N464" s="793"/>
      <c r="O464" s="793"/>
      <c r="P464" s="793"/>
      <c r="Q464" s="793"/>
      <c r="R464" s="793"/>
      <c r="S464" s="793"/>
      <c r="T464" s="793"/>
      <c r="U464" s="793"/>
      <c r="V464" s="793"/>
      <c r="W464" s="793"/>
      <c r="X464" s="793"/>
      <c r="Y464" s="793"/>
      <c r="Z464" s="794"/>
      <c r="AA464" s="365"/>
      <c r="AB464" s="54"/>
      <c r="AC464" s="555"/>
      <c r="AD464" s="259"/>
      <c r="AE464" s="247"/>
      <c r="AF464" s="555"/>
      <c r="AG464" s="245"/>
      <c r="AH464" s="245"/>
      <c r="AI464" s="245"/>
      <c r="AJ464" s="245"/>
      <c r="AK464" s="245"/>
      <c r="AL464" s="245"/>
      <c r="AM464" s="245"/>
      <c r="AN464" s="245"/>
      <c r="AO464" s="245"/>
      <c r="AP464" s="245"/>
      <c r="AQ464" s="245"/>
      <c r="AR464" s="245"/>
      <c r="AS464" s="245"/>
      <c r="AT464" s="245"/>
      <c r="AU464" s="245"/>
      <c r="AV464" s="245"/>
      <c r="AW464" s="245"/>
      <c r="AX464" s="245"/>
      <c r="AY464" s="245"/>
      <c r="AZ464" s="245"/>
      <c r="BA464" s="245"/>
      <c r="BB464" s="245"/>
      <c r="BC464" s="245"/>
      <c r="BD464" s="245"/>
      <c r="BE464" s="245"/>
      <c r="BF464" s="245"/>
      <c r="BG464" s="245"/>
      <c r="BH464" s="245"/>
      <c r="BI464" s="245"/>
      <c r="BJ464" s="245"/>
      <c r="BK464" s="245"/>
      <c r="BL464" s="245"/>
      <c r="BM464" s="245"/>
      <c r="BN464" s="245"/>
      <c r="BO464" s="245"/>
      <c r="BP464" s="245"/>
      <c r="BQ464" s="245"/>
      <c r="BR464" s="245"/>
      <c r="BS464" s="245"/>
      <c r="BT464" s="245"/>
      <c r="BU464" s="245"/>
      <c r="BV464" s="245"/>
      <c r="BW464" s="245"/>
      <c r="BX464" s="245"/>
      <c r="BY464" s="245"/>
      <c r="BZ464" s="245"/>
      <c r="CA464" s="245"/>
      <c r="CB464" s="245"/>
      <c r="CC464" s="245"/>
      <c r="CD464" s="245"/>
      <c r="CE464" s="245"/>
      <c r="CF464" s="245"/>
      <c r="CG464" s="54"/>
      <c r="CH464" s="54"/>
      <c r="CI464" s="54"/>
      <c r="CJ464" s="54"/>
      <c r="CK464" s="54"/>
      <c r="CL464" s="54"/>
      <c r="CM464" s="54"/>
    </row>
    <row r="465" spans="1:91" s="15" customFormat="1" ht="30" customHeight="1" thickBot="1" x14ac:dyDescent="0.25">
      <c r="A465" s="411"/>
      <c r="B465" s="384" t="s">
        <v>164</v>
      </c>
      <c r="C465" s="209" t="s">
        <v>396</v>
      </c>
      <c r="D465" s="85" t="s">
        <v>432</v>
      </c>
      <c r="E465" s="351"/>
      <c r="F465" s="85" t="s">
        <v>432</v>
      </c>
      <c r="G465" s="351"/>
      <c r="H465" s="85" t="s">
        <v>432</v>
      </c>
      <c r="I465" s="361"/>
      <c r="J465" s="85"/>
      <c r="K465" s="362"/>
      <c r="L465" s="363"/>
      <c r="M465" s="361"/>
      <c r="N465" s="364"/>
      <c r="O465" s="362"/>
      <c r="P465" s="363"/>
      <c r="Q465" s="361"/>
      <c r="R465" s="364"/>
      <c r="S465" s="362"/>
      <c r="T465" s="363"/>
      <c r="U465" s="361"/>
      <c r="V465" s="364"/>
      <c r="W465" s="362"/>
      <c r="X465" s="194"/>
      <c r="Y465" s="194"/>
      <c r="Z465" s="444"/>
      <c r="AA465" s="365"/>
      <c r="AB465" s="54"/>
      <c r="AC465" s="555"/>
      <c r="AD465" s="259"/>
      <c r="AE465" s="247"/>
      <c r="AF465" s="555"/>
      <c r="AG465" s="245"/>
      <c r="AH465" s="245"/>
      <c r="AI465" s="245"/>
      <c r="AJ465" s="245"/>
      <c r="AK465" s="245"/>
      <c r="AL465" s="245"/>
      <c r="AM465" s="245"/>
      <c r="AN465" s="245"/>
      <c r="AO465" s="245"/>
      <c r="AP465" s="245"/>
      <c r="AQ465" s="245"/>
      <c r="AR465" s="245"/>
      <c r="AS465" s="245"/>
      <c r="AT465" s="245"/>
      <c r="AU465" s="245"/>
      <c r="AV465" s="245"/>
      <c r="AW465" s="245"/>
      <c r="AX465" s="245"/>
      <c r="AY465" s="245"/>
      <c r="AZ465" s="245"/>
      <c r="BA465" s="245"/>
      <c r="BB465" s="245"/>
      <c r="BC465" s="245"/>
      <c r="BD465" s="245"/>
      <c r="BE465" s="245"/>
      <c r="BF465" s="245"/>
      <c r="BG465" s="245"/>
      <c r="BH465" s="245"/>
      <c r="BI465" s="245"/>
      <c r="BJ465" s="245"/>
      <c r="BK465" s="245"/>
      <c r="BL465" s="245"/>
      <c r="BM465" s="245"/>
      <c r="BN465" s="245"/>
      <c r="BO465" s="245"/>
      <c r="BP465" s="245"/>
      <c r="BQ465" s="245"/>
      <c r="BR465" s="245"/>
      <c r="BS465" s="245"/>
      <c r="BT465" s="245"/>
      <c r="BU465" s="245"/>
      <c r="BV465" s="245"/>
      <c r="BW465" s="245"/>
      <c r="BX465" s="245"/>
      <c r="BY465" s="245"/>
      <c r="BZ465" s="245"/>
      <c r="CA465" s="245"/>
      <c r="CB465" s="245"/>
      <c r="CC465" s="245"/>
      <c r="CD465" s="245"/>
      <c r="CE465" s="245"/>
      <c r="CF465" s="245"/>
      <c r="CG465" s="54"/>
      <c r="CH465" s="54"/>
      <c r="CI465" s="54"/>
      <c r="CJ465" s="54"/>
      <c r="CK465" s="54"/>
      <c r="CL465" s="54"/>
      <c r="CM465" s="54"/>
    </row>
    <row r="466" spans="1:91" s="15" customFormat="1" ht="45" customHeight="1" x14ac:dyDescent="0.2">
      <c r="A466" s="585"/>
      <c r="B466" s="290" t="s">
        <v>397</v>
      </c>
      <c r="C466" s="151" t="s">
        <v>99</v>
      </c>
      <c r="D466" s="731"/>
      <c r="E466" s="795"/>
      <c r="F466" s="731"/>
      <c r="G466" s="795"/>
      <c r="H466" s="731"/>
      <c r="I466" s="795"/>
      <c r="J466" s="731"/>
      <c r="K466" s="795"/>
      <c r="L466" s="731"/>
      <c r="M466" s="795"/>
      <c r="N466" s="731"/>
      <c r="O466" s="795"/>
      <c r="P466" s="731"/>
      <c r="Q466" s="795"/>
      <c r="R466" s="731"/>
      <c r="S466" s="795"/>
      <c r="T466" s="731"/>
      <c r="U466" s="795"/>
      <c r="V466" s="731"/>
      <c r="W466" s="795"/>
      <c r="X466" s="183"/>
      <c r="Y466" s="126">
        <f t="shared" ref="Y466:Y472" si="64">IF(OR(D466="s",F466="s",H466="s",J466="s",L466="s",N466="s",P466="s",R466="s",T466="s",V466="s"), 0, IF(OR(D466="a",F466="a",H466="a",J466="a",L466="a",N466="a",P466="a",R466="a",T466="a",V466="a"),Z466,0))</f>
        <v>0</v>
      </c>
      <c r="Z466" s="424">
        <v>10</v>
      </c>
      <c r="AA466" s="365">
        <f t="shared" ref="AA466:AA472" si="65">COUNTIF(D466:W466,"a")+COUNTIF(D466:W466,"s")</f>
        <v>0</v>
      </c>
      <c r="AB466" s="258"/>
      <c r="AC466" s="555"/>
      <c r="AD466" s="259" t="s">
        <v>34</v>
      </c>
      <c r="AE466" s="245"/>
      <c r="AF466" s="555"/>
      <c r="AG466" s="245"/>
      <c r="AH466" s="245"/>
      <c r="AI466" s="245"/>
      <c r="AJ466" s="245"/>
      <c r="AK466" s="245"/>
      <c r="AL466" s="245"/>
      <c r="AM466" s="245"/>
      <c r="AN466" s="245"/>
      <c r="AO466" s="245"/>
      <c r="AP466" s="245"/>
      <c r="AQ466" s="245"/>
      <c r="AR466" s="245"/>
      <c r="AS466" s="245"/>
      <c r="AT466" s="245"/>
      <c r="AU466" s="245"/>
      <c r="AV466" s="245"/>
      <c r="AW466" s="245"/>
      <c r="AX466" s="245"/>
      <c r="AY466" s="245"/>
      <c r="AZ466" s="245"/>
      <c r="BA466" s="245"/>
      <c r="BB466" s="245"/>
      <c r="BC466" s="245"/>
      <c r="BD466" s="245"/>
      <c r="BE466" s="245"/>
      <c r="BF466" s="245"/>
      <c r="BG466" s="245"/>
      <c r="BH466" s="245"/>
      <c r="BI466" s="245"/>
      <c r="BJ466" s="245"/>
      <c r="BK466" s="245"/>
      <c r="BL466" s="245"/>
      <c r="BM466" s="245"/>
      <c r="BN466" s="245"/>
      <c r="BO466" s="245"/>
      <c r="BP466" s="245"/>
      <c r="BQ466" s="245"/>
      <c r="BR466" s="245"/>
      <c r="BS466" s="245"/>
      <c r="BT466" s="245"/>
      <c r="BU466" s="245"/>
      <c r="BV466" s="245"/>
      <c r="BW466" s="245"/>
      <c r="BX466" s="245"/>
      <c r="BY466" s="245"/>
      <c r="BZ466" s="245"/>
      <c r="CA466" s="245"/>
      <c r="CB466" s="245"/>
      <c r="CC466" s="245"/>
      <c r="CD466" s="245"/>
      <c r="CE466" s="245"/>
      <c r="CF466" s="245"/>
      <c r="CG466" s="54"/>
      <c r="CH466" s="54"/>
      <c r="CI466" s="54"/>
      <c r="CJ466" s="54"/>
      <c r="CK466" s="54"/>
      <c r="CL466" s="54"/>
      <c r="CM466" s="54"/>
    </row>
    <row r="467" spans="1:91" s="15" customFormat="1" ht="27.95" customHeight="1" x14ac:dyDescent="0.2">
      <c r="A467" s="585"/>
      <c r="B467" s="292" t="s">
        <v>398</v>
      </c>
      <c r="C467" s="153" t="s">
        <v>399</v>
      </c>
      <c r="D467" s="732"/>
      <c r="E467" s="776"/>
      <c r="F467" s="732"/>
      <c r="G467" s="776"/>
      <c r="H467" s="732"/>
      <c r="I467" s="776"/>
      <c r="J467" s="732"/>
      <c r="K467" s="776"/>
      <c r="L467" s="732"/>
      <c r="M467" s="776"/>
      <c r="N467" s="732"/>
      <c r="O467" s="776"/>
      <c r="P467" s="732"/>
      <c r="Q467" s="776"/>
      <c r="R467" s="732"/>
      <c r="S467" s="776"/>
      <c r="T467" s="732"/>
      <c r="U467" s="776"/>
      <c r="V467" s="732"/>
      <c r="W467" s="776"/>
      <c r="X467" s="183"/>
      <c r="Y467" s="127">
        <f t="shared" si="64"/>
        <v>0</v>
      </c>
      <c r="Z467" s="422">
        <v>10</v>
      </c>
      <c r="AA467" s="365">
        <f t="shared" si="65"/>
        <v>0</v>
      </c>
      <c r="AB467" s="258"/>
      <c r="AC467" s="555"/>
      <c r="AD467" s="259"/>
      <c r="AE467" s="245"/>
      <c r="AF467" s="555"/>
      <c r="AG467" s="245"/>
      <c r="AH467" s="245"/>
      <c r="AI467" s="245"/>
      <c r="AJ467" s="245"/>
      <c r="AK467" s="245"/>
      <c r="AL467" s="245"/>
      <c r="AM467" s="245"/>
      <c r="AN467" s="245"/>
      <c r="AO467" s="245"/>
      <c r="AP467" s="245"/>
      <c r="AQ467" s="245"/>
      <c r="AR467" s="245"/>
      <c r="AS467" s="245"/>
      <c r="AT467" s="245"/>
      <c r="AU467" s="245"/>
      <c r="AV467" s="245"/>
      <c r="AW467" s="245"/>
      <c r="AX467" s="245"/>
      <c r="AY467" s="245"/>
      <c r="AZ467" s="245"/>
      <c r="BA467" s="245"/>
      <c r="BB467" s="245"/>
      <c r="BC467" s="245"/>
      <c r="BD467" s="245"/>
      <c r="BE467" s="245"/>
      <c r="BF467" s="245"/>
      <c r="BG467" s="245"/>
      <c r="BH467" s="245"/>
      <c r="BI467" s="245"/>
      <c r="BJ467" s="245"/>
      <c r="BK467" s="245"/>
      <c r="BL467" s="245"/>
      <c r="BM467" s="245"/>
      <c r="BN467" s="245"/>
      <c r="BO467" s="245"/>
      <c r="BP467" s="245"/>
      <c r="BQ467" s="245"/>
      <c r="BR467" s="245"/>
      <c r="BS467" s="245"/>
      <c r="BT467" s="245"/>
      <c r="BU467" s="245"/>
      <c r="BV467" s="245"/>
      <c r="BW467" s="245"/>
      <c r="BX467" s="245"/>
      <c r="BY467" s="245"/>
      <c r="BZ467" s="245"/>
      <c r="CA467" s="245"/>
      <c r="CB467" s="245"/>
      <c r="CC467" s="245"/>
      <c r="CD467" s="245"/>
      <c r="CE467" s="245"/>
      <c r="CF467" s="245"/>
      <c r="CG467" s="54"/>
      <c r="CH467" s="54"/>
      <c r="CI467" s="54"/>
      <c r="CJ467" s="54"/>
      <c r="CK467" s="54"/>
      <c r="CL467" s="54"/>
      <c r="CM467" s="54"/>
    </row>
    <row r="468" spans="1:91" s="15" customFormat="1" ht="45" customHeight="1" x14ac:dyDescent="0.2">
      <c r="A468" s="585"/>
      <c r="B468" s="275" t="s">
        <v>400</v>
      </c>
      <c r="C468" s="160" t="s">
        <v>401</v>
      </c>
      <c r="D468" s="732"/>
      <c r="E468" s="776"/>
      <c r="F468" s="732"/>
      <c r="G468" s="776"/>
      <c r="H468" s="732"/>
      <c r="I468" s="776"/>
      <c r="J468" s="732"/>
      <c r="K468" s="776"/>
      <c r="L468" s="732"/>
      <c r="M468" s="776"/>
      <c r="N468" s="732"/>
      <c r="O468" s="776"/>
      <c r="P468" s="732"/>
      <c r="Q468" s="776"/>
      <c r="R468" s="732"/>
      <c r="S468" s="776"/>
      <c r="T468" s="732"/>
      <c r="U468" s="776"/>
      <c r="V468" s="732"/>
      <c r="W468" s="776"/>
      <c r="X468" s="183"/>
      <c r="Y468" s="127">
        <f t="shared" si="64"/>
        <v>0</v>
      </c>
      <c r="Z468" s="422">
        <v>10</v>
      </c>
      <c r="AA468" s="365">
        <f t="shared" si="65"/>
        <v>0</v>
      </c>
      <c r="AB468" s="258"/>
      <c r="AC468" s="555"/>
      <c r="AD468" s="259"/>
      <c r="AE468" s="245"/>
      <c r="AF468" s="555"/>
      <c r="AG468" s="245"/>
      <c r="AH468" s="245"/>
      <c r="AI468" s="245"/>
      <c r="AJ468" s="245"/>
      <c r="AK468" s="245"/>
      <c r="AL468" s="245"/>
      <c r="AM468" s="245"/>
      <c r="AN468" s="245"/>
      <c r="AO468" s="245"/>
      <c r="AP468" s="245"/>
      <c r="AQ468" s="245"/>
      <c r="AR468" s="245"/>
      <c r="AS468" s="245"/>
      <c r="AT468" s="245"/>
      <c r="AU468" s="245"/>
      <c r="AV468" s="245"/>
      <c r="AW468" s="245"/>
      <c r="AX468" s="245"/>
      <c r="AY468" s="245"/>
      <c r="AZ468" s="245"/>
      <c r="BA468" s="245"/>
      <c r="BB468" s="245"/>
      <c r="BC468" s="245"/>
      <c r="BD468" s="245"/>
      <c r="BE468" s="245"/>
      <c r="BF468" s="245"/>
      <c r="BG468" s="245"/>
      <c r="BH468" s="245"/>
      <c r="BI468" s="245"/>
      <c r="BJ468" s="245"/>
      <c r="BK468" s="245"/>
      <c r="BL468" s="245"/>
      <c r="BM468" s="245"/>
      <c r="BN468" s="245"/>
      <c r="BO468" s="245"/>
      <c r="BP468" s="245"/>
      <c r="BQ468" s="245"/>
      <c r="BR468" s="245"/>
      <c r="BS468" s="245"/>
      <c r="BT468" s="245"/>
      <c r="BU468" s="245"/>
      <c r="BV468" s="245"/>
      <c r="BW468" s="245"/>
      <c r="BX468" s="245"/>
      <c r="BY468" s="245"/>
      <c r="BZ468" s="245"/>
      <c r="CA468" s="245"/>
      <c r="CB468" s="245"/>
      <c r="CC468" s="245"/>
      <c r="CD468" s="245"/>
      <c r="CE468" s="245"/>
      <c r="CF468" s="245"/>
      <c r="CG468" s="54"/>
      <c r="CH468" s="54"/>
      <c r="CI468" s="54"/>
      <c r="CJ468" s="54"/>
      <c r="CK468" s="54"/>
      <c r="CL468" s="54"/>
      <c r="CM468" s="54"/>
    </row>
    <row r="469" spans="1:91" s="15" customFormat="1" ht="45" customHeight="1" x14ac:dyDescent="0.2">
      <c r="A469" s="585"/>
      <c r="B469" s="292" t="s">
        <v>402</v>
      </c>
      <c r="C469" s="153" t="s">
        <v>403</v>
      </c>
      <c r="D469" s="732"/>
      <c r="E469" s="776"/>
      <c r="F469" s="732"/>
      <c r="G469" s="776"/>
      <c r="H469" s="732"/>
      <c r="I469" s="776"/>
      <c r="J469" s="732"/>
      <c r="K469" s="776"/>
      <c r="L469" s="732"/>
      <c r="M469" s="776"/>
      <c r="N469" s="732"/>
      <c r="O469" s="776"/>
      <c r="P469" s="732"/>
      <c r="Q469" s="776"/>
      <c r="R469" s="732"/>
      <c r="S469" s="776"/>
      <c r="T469" s="732"/>
      <c r="U469" s="776"/>
      <c r="V469" s="732"/>
      <c r="W469" s="776"/>
      <c r="X469" s="183"/>
      <c r="Y469" s="127">
        <f t="shared" si="64"/>
        <v>0</v>
      </c>
      <c r="Z469" s="422">
        <v>10</v>
      </c>
      <c r="AA469" s="365">
        <f t="shared" si="65"/>
        <v>0</v>
      </c>
      <c r="AB469" s="258"/>
      <c r="AC469" s="555"/>
      <c r="AD469" s="259" t="s">
        <v>34</v>
      </c>
      <c r="AE469" s="245"/>
      <c r="AF469" s="555"/>
      <c r="AG469" s="245"/>
      <c r="AH469" s="245"/>
      <c r="AI469" s="245"/>
      <c r="AJ469" s="245"/>
      <c r="AK469" s="245"/>
      <c r="AL469" s="245"/>
      <c r="AM469" s="245"/>
      <c r="AN469" s="245"/>
      <c r="AO469" s="245"/>
      <c r="AP469" s="245"/>
      <c r="AQ469" s="245"/>
      <c r="AR469" s="245"/>
      <c r="AS469" s="245"/>
      <c r="AT469" s="245"/>
      <c r="AU469" s="245"/>
      <c r="AV469" s="245"/>
      <c r="AW469" s="245"/>
      <c r="AX469" s="245"/>
      <c r="AY469" s="245"/>
      <c r="AZ469" s="245"/>
      <c r="BA469" s="245"/>
      <c r="BB469" s="245"/>
      <c r="BC469" s="245"/>
      <c r="BD469" s="245"/>
      <c r="BE469" s="245"/>
      <c r="BF469" s="245"/>
      <c r="BG469" s="245"/>
      <c r="BH469" s="245"/>
      <c r="BI469" s="245"/>
      <c r="BJ469" s="245"/>
      <c r="BK469" s="245"/>
      <c r="BL469" s="245"/>
      <c r="BM469" s="245"/>
      <c r="BN469" s="245"/>
      <c r="BO469" s="245"/>
      <c r="BP469" s="245"/>
      <c r="BQ469" s="245"/>
      <c r="BR469" s="245"/>
      <c r="BS469" s="245"/>
      <c r="BT469" s="245"/>
      <c r="BU469" s="245"/>
      <c r="BV469" s="245"/>
      <c r="BW469" s="245"/>
      <c r="BX469" s="245"/>
      <c r="BY469" s="245"/>
      <c r="BZ469" s="245"/>
      <c r="CA469" s="245"/>
      <c r="CB469" s="245"/>
      <c r="CC469" s="245"/>
      <c r="CD469" s="245"/>
      <c r="CE469" s="245"/>
      <c r="CF469" s="245"/>
      <c r="CG469" s="54"/>
      <c r="CH469" s="54"/>
      <c r="CI469" s="54"/>
      <c r="CJ469" s="54"/>
      <c r="CK469" s="54"/>
      <c r="CL469" s="54"/>
      <c r="CM469" s="54"/>
    </row>
    <row r="470" spans="1:91" s="15" customFormat="1" ht="27.95" customHeight="1" x14ac:dyDescent="0.15">
      <c r="A470" s="585"/>
      <c r="B470" s="275" t="s">
        <v>404</v>
      </c>
      <c r="C470" s="170" t="s">
        <v>405</v>
      </c>
      <c r="D470" s="787"/>
      <c r="E470" s="788"/>
      <c r="F470" s="787"/>
      <c r="G470" s="788"/>
      <c r="H470" s="787"/>
      <c r="I470" s="788"/>
      <c r="J470" s="787"/>
      <c r="K470" s="788"/>
      <c r="L470" s="787"/>
      <c r="M470" s="788"/>
      <c r="N470" s="787"/>
      <c r="O470" s="788"/>
      <c r="P470" s="787"/>
      <c r="Q470" s="788"/>
      <c r="R470" s="787"/>
      <c r="S470" s="788"/>
      <c r="T470" s="787"/>
      <c r="U470" s="788"/>
      <c r="V470" s="787"/>
      <c r="W470" s="788"/>
      <c r="X470" s="183"/>
      <c r="Y470" s="127">
        <f t="shared" si="64"/>
        <v>0</v>
      </c>
      <c r="Z470" s="422">
        <v>10</v>
      </c>
      <c r="AA470" s="365">
        <f t="shared" si="65"/>
        <v>0</v>
      </c>
      <c r="AB470" s="258"/>
      <c r="AC470" s="555"/>
      <c r="AD470" s="259"/>
      <c r="AE470" s="245"/>
      <c r="AF470" s="555"/>
      <c r="AG470" s="245"/>
      <c r="AH470" s="245"/>
      <c r="AI470" s="245"/>
      <c r="AJ470" s="245"/>
      <c r="AK470" s="245"/>
      <c r="AL470" s="245"/>
      <c r="AM470" s="245"/>
      <c r="AN470" s="245"/>
      <c r="AO470" s="245"/>
      <c r="AP470" s="245"/>
      <c r="AQ470" s="245"/>
      <c r="AR470" s="245"/>
      <c r="AS470" s="245"/>
      <c r="AT470" s="245"/>
      <c r="AU470" s="245"/>
      <c r="AV470" s="245"/>
      <c r="AW470" s="245"/>
      <c r="AX470" s="245"/>
      <c r="AY470" s="245"/>
      <c r="AZ470" s="245"/>
      <c r="BA470" s="245"/>
      <c r="BB470" s="245"/>
      <c r="BC470" s="245"/>
      <c r="BD470" s="245"/>
      <c r="BE470" s="245"/>
      <c r="BF470" s="245"/>
      <c r="BG470" s="245"/>
      <c r="BH470" s="245"/>
      <c r="BI470" s="245"/>
      <c r="BJ470" s="245"/>
      <c r="BK470" s="245"/>
      <c r="BL470" s="245"/>
      <c r="BM470" s="245"/>
      <c r="BN470" s="245"/>
      <c r="BO470" s="245"/>
      <c r="BP470" s="245"/>
      <c r="BQ470" s="245"/>
      <c r="BR470" s="245"/>
      <c r="BS470" s="245"/>
      <c r="BT470" s="245"/>
      <c r="BU470" s="245"/>
      <c r="BV470" s="245"/>
      <c r="BW470" s="245"/>
      <c r="BX470" s="245"/>
      <c r="BY470" s="245"/>
      <c r="BZ470" s="245"/>
      <c r="CA470" s="245"/>
      <c r="CB470" s="245"/>
      <c r="CC470" s="245"/>
      <c r="CD470" s="245"/>
      <c r="CE470" s="245"/>
      <c r="CF470" s="245"/>
      <c r="CG470" s="54"/>
      <c r="CH470" s="54"/>
      <c r="CI470" s="54"/>
      <c r="CJ470" s="54"/>
      <c r="CK470" s="54"/>
      <c r="CL470" s="54"/>
      <c r="CM470" s="54"/>
    </row>
    <row r="471" spans="1:91" s="15" customFormat="1" ht="45" customHeight="1" x14ac:dyDescent="0.15">
      <c r="A471" s="585"/>
      <c r="B471" s="292" t="s">
        <v>406</v>
      </c>
      <c r="C471" s="153" t="s">
        <v>407</v>
      </c>
      <c r="D471" s="787"/>
      <c r="E471" s="788"/>
      <c r="F471" s="787"/>
      <c r="G471" s="788"/>
      <c r="H471" s="787"/>
      <c r="I471" s="788"/>
      <c r="J471" s="787"/>
      <c r="K471" s="788"/>
      <c r="L471" s="787"/>
      <c r="M471" s="788"/>
      <c r="N471" s="787"/>
      <c r="O471" s="788"/>
      <c r="P471" s="787"/>
      <c r="Q471" s="788"/>
      <c r="R471" s="787"/>
      <c r="S471" s="788"/>
      <c r="T471" s="787"/>
      <c r="U471" s="788"/>
      <c r="V471" s="787"/>
      <c r="W471" s="788"/>
      <c r="X471" s="183"/>
      <c r="Y471" s="127">
        <f t="shared" si="64"/>
        <v>0</v>
      </c>
      <c r="Z471" s="422">
        <v>10</v>
      </c>
      <c r="AA471" s="365">
        <f t="shared" si="65"/>
        <v>0</v>
      </c>
      <c r="AB471" s="258"/>
      <c r="AC471" s="555"/>
      <c r="AD471" s="259" t="s">
        <v>34</v>
      </c>
      <c r="AE471" s="247"/>
      <c r="AF471" s="555"/>
      <c r="AG471" s="245"/>
      <c r="AH471" s="245"/>
      <c r="AI471" s="245"/>
      <c r="AJ471" s="245"/>
      <c r="AK471" s="245"/>
      <c r="AL471" s="245"/>
      <c r="AM471" s="245"/>
      <c r="AN471" s="245"/>
      <c r="AO471" s="245"/>
      <c r="AP471" s="245"/>
      <c r="AQ471" s="245"/>
      <c r="AR471" s="245"/>
      <c r="AS471" s="245"/>
      <c r="AT471" s="245"/>
      <c r="AU471" s="245"/>
      <c r="AV471" s="245"/>
      <c r="AW471" s="245"/>
      <c r="AX471" s="245"/>
      <c r="AY471" s="245"/>
      <c r="AZ471" s="245"/>
      <c r="BA471" s="245"/>
      <c r="BB471" s="245"/>
      <c r="BC471" s="245"/>
      <c r="BD471" s="245"/>
      <c r="BE471" s="245"/>
      <c r="BF471" s="245"/>
      <c r="BG471" s="245"/>
      <c r="BH471" s="245"/>
      <c r="BI471" s="245"/>
      <c r="BJ471" s="245"/>
      <c r="BK471" s="245"/>
      <c r="BL471" s="245"/>
      <c r="BM471" s="245"/>
      <c r="BN471" s="245"/>
      <c r="BO471" s="245"/>
      <c r="BP471" s="245"/>
      <c r="BQ471" s="245"/>
      <c r="BR471" s="245"/>
      <c r="BS471" s="245"/>
      <c r="BT471" s="245"/>
      <c r="BU471" s="245"/>
      <c r="BV471" s="245"/>
      <c r="BW471" s="245"/>
      <c r="BX471" s="245"/>
      <c r="BY471" s="245"/>
      <c r="BZ471" s="245"/>
      <c r="CA471" s="245"/>
      <c r="CB471" s="245"/>
      <c r="CC471" s="245"/>
      <c r="CD471" s="245"/>
      <c r="CE471" s="245"/>
      <c r="CF471" s="245"/>
      <c r="CG471" s="54"/>
      <c r="CH471" s="54"/>
      <c r="CI471" s="54"/>
      <c r="CJ471" s="54"/>
      <c r="CK471" s="54"/>
      <c r="CL471" s="54"/>
      <c r="CM471" s="54"/>
    </row>
    <row r="472" spans="1:91" s="15" customFormat="1" ht="45" customHeight="1" thickBot="1" x14ac:dyDescent="0.2">
      <c r="A472" s="585"/>
      <c r="B472" s="275" t="s">
        <v>408</v>
      </c>
      <c r="C472" s="147" t="s">
        <v>166</v>
      </c>
      <c r="D472" s="882"/>
      <c r="E472" s="883"/>
      <c r="F472" s="882"/>
      <c r="G472" s="883"/>
      <c r="H472" s="882"/>
      <c r="I472" s="883"/>
      <c r="J472" s="882"/>
      <c r="K472" s="883"/>
      <c r="L472" s="882"/>
      <c r="M472" s="883"/>
      <c r="N472" s="882"/>
      <c r="O472" s="883"/>
      <c r="P472" s="882"/>
      <c r="Q472" s="883"/>
      <c r="R472" s="882"/>
      <c r="S472" s="883"/>
      <c r="T472" s="882"/>
      <c r="U472" s="883"/>
      <c r="V472" s="882"/>
      <c r="W472" s="883"/>
      <c r="X472" s="183"/>
      <c r="Y472" s="127">
        <f t="shared" si="64"/>
        <v>0</v>
      </c>
      <c r="Z472" s="422">
        <v>10</v>
      </c>
      <c r="AA472" s="365">
        <f t="shared" si="65"/>
        <v>0</v>
      </c>
      <c r="AB472" s="258"/>
      <c r="AC472" s="555"/>
      <c r="AD472" s="259"/>
      <c r="AE472" s="247"/>
      <c r="AF472" s="555"/>
      <c r="AG472" s="245"/>
      <c r="AH472" s="245"/>
      <c r="AI472" s="245"/>
      <c r="AJ472" s="245"/>
      <c r="AK472" s="245"/>
      <c r="AL472" s="245"/>
      <c r="AM472" s="245"/>
      <c r="AN472" s="245"/>
      <c r="AO472" s="245"/>
      <c r="AP472" s="245"/>
      <c r="AQ472" s="245"/>
      <c r="AR472" s="245"/>
      <c r="AS472" s="245"/>
      <c r="AT472" s="245"/>
      <c r="AU472" s="245"/>
      <c r="AV472" s="245"/>
      <c r="AW472" s="245"/>
      <c r="AX472" s="245"/>
      <c r="AY472" s="245"/>
      <c r="AZ472" s="245"/>
      <c r="BA472" s="245"/>
      <c r="BB472" s="245"/>
      <c r="BC472" s="245"/>
      <c r="BD472" s="245"/>
      <c r="BE472" s="245"/>
      <c r="BF472" s="245"/>
      <c r="BG472" s="245"/>
      <c r="BH472" s="245"/>
      <c r="BI472" s="245"/>
      <c r="BJ472" s="245"/>
      <c r="BK472" s="245"/>
      <c r="BL472" s="245"/>
      <c r="BM472" s="245"/>
      <c r="BN472" s="245"/>
      <c r="BO472" s="245"/>
      <c r="BP472" s="245"/>
      <c r="BQ472" s="245"/>
      <c r="BR472" s="245"/>
      <c r="BS472" s="245"/>
      <c r="BT472" s="245"/>
      <c r="BU472" s="245"/>
      <c r="BV472" s="245"/>
      <c r="BW472" s="245"/>
      <c r="BX472" s="245"/>
      <c r="BY472" s="245"/>
      <c r="BZ472" s="245"/>
      <c r="CA472" s="245"/>
      <c r="CB472" s="245"/>
      <c r="CC472" s="245"/>
      <c r="CD472" s="245"/>
      <c r="CE472" s="245"/>
      <c r="CF472" s="245"/>
      <c r="CG472" s="54"/>
      <c r="CH472" s="54"/>
      <c r="CI472" s="54"/>
      <c r="CJ472" s="54"/>
      <c r="CK472" s="54"/>
      <c r="CL472" s="54"/>
      <c r="CM472" s="54"/>
    </row>
    <row r="473" spans="1:91" s="15" customFormat="1" ht="21" customHeight="1" thickTop="1" thickBot="1" x14ac:dyDescent="0.25">
      <c r="A473" s="585"/>
      <c r="B473" s="71"/>
      <c r="C473" s="170"/>
      <c r="D473" s="768" t="s">
        <v>147</v>
      </c>
      <c r="E473" s="769"/>
      <c r="F473" s="769"/>
      <c r="G473" s="769"/>
      <c r="H473" s="769"/>
      <c r="I473" s="769"/>
      <c r="J473" s="769"/>
      <c r="K473" s="769"/>
      <c r="L473" s="769"/>
      <c r="M473" s="769"/>
      <c r="N473" s="769"/>
      <c r="O473" s="769"/>
      <c r="P473" s="769"/>
      <c r="Q473" s="769"/>
      <c r="R473" s="769"/>
      <c r="S473" s="769"/>
      <c r="T473" s="769"/>
      <c r="U473" s="769"/>
      <c r="V473" s="769"/>
      <c r="W473" s="769"/>
      <c r="X473" s="800"/>
      <c r="Y473" s="55">
        <f>SUM(Y466:Y472)</f>
        <v>0</v>
      </c>
      <c r="Z473" s="423">
        <f>SUM(Z466:Z472)</f>
        <v>70</v>
      </c>
      <c r="AA473" s="365"/>
      <c r="AB473" s="54"/>
      <c r="AC473" s="555"/>
      <c r="AD473" s="259"/>
      <c r="AE473" s="245"/>
      <c r="AF473" s="555"/>
      <c r="AG473" s="245"/>
      <c r="AH473" s="245"/>
      <c r="AI473" s="245"/>
      <c r="AJ473" s="245"/>
      <c r="AK473" s="245"/>
      <c r="AL473" s="245"/>
      <c r="AM473" s="245"/>
      <c r="AN473" s="245"/>
      <c r="AO473" s="245"/>
      <c r="AP473" s="245"/>
      <c r="AQ473" s="245"/>
      <c r="AR473" s="245"/>
      <c r="AS473" s="245"/>
      <c r="AT473" s="245"/>
      <c r="AU473" s="245"/>
      <c r="AV473" s="245"/>
      <c r="AW473" s="245"/>
      <c r="AX473" s="245"/>
      <c r="AY473" s="245"/>
      <c r="AZ473" s="245"/>
      <c r="BA473" s="245"/>
      <c r="BB473" s="245"/>
      <c r="BC473" s="245"/>
      <c r="BD473" s="245"/>
      <c r="BE473" s="245"/>
      <c r="BF473" s="245"/>
      <c r="BG473" s="245"/>
      <c r="BH473" s="245"/>
      <c r="BI473" s="245"/>
      <c r="BJ473" s="245"/>
      <c r="BK473" s="245"/>
      <c r="BL473" s="245"/>
      <c r="BM473" s="245"/>
      <c r="BN473" s="245"/>
      <c r="BO473" s="245"/>
      <c r="BP473" s="245"/>
      <c r="BQ473" s="245"/>
      <c r="BR473" s="245"/>
      <c r="BS473" s="245"/>
      <c r="BT473" s="245"/>
      <c r="BU473" s="245"/>
      <c r="BV473" s="245"/>
      <c r="BW473" s="245"/>
      <c r="BX473" s="245"/>
      <c r="BY473" s="245"/>
      <c r="BZ473" s="245"/>
      <c r="CA473" s="245"/>
      <c r="CB473" s="245"/>
      <c r="CC473" s="245"/>
      <c r="CD473" s="245"/>
      <c r="CE473" s="245"/>
      <c r="CF473" s="245"/>
      <c r="CG473" s="54"/>
      <c r="CH473" s="54"/>
      <c r="CI473" s="54"/>
      <c r="CJ473" s="54"/>
      <c r="CK473" s="54"/>
      <c r="CL473" s="54"/>
      <c r="CM473" s="54"/>
    </row>
    <row r="474" spans="1:91" s="15" customFormat="1" ht="21" customHeight="1" thickBot="1" x14ac:dyDescent="0.25">
      <c r="A474" s="414"/>
      <c r="B474" s="185"/>
      <c r="C474" s="383"/>
      <c r="D474" s="771"/>
      <c r="E474" s="772"/>
      <c r="F474" s="920">
        <v>30</v>
      </c>
      <c r="G474" s="921"/>
      <c r="H474" s="921"/>
      <c r="I474" s="921"/>
      <c r="J474" s="921"/>
      <c r="K474" s="921"/>
      <c r="L474" s="921"/>
      <c r="M474" s="921"/>
      <c r="N474" s="921"/>
      <c r="O474" s="921"/>
      <c r="P474" s="921"/>
      <c r="Q474" s="921"/>
      <c r="R474" s="921"/>
      <c r="S474" s="921"/>
      <c r="T474" s="921"/>
      <c r="U474" s="921"/>
      <c r="V474" s="921"/>
      <c r="W474" s="921"/>
      <c r="X474" s="921"/>
      <c r="Y474" s="921"/>
      <c r="Z474" s="922"/>
      <c r="AA474" s="365"/>
      <c r="AB474" s="54"/>
      <c r="AC474" s="555"/>
      <c r="AD474" s="259"/>
      <c r="AE474" s="247"/>
      <c r="AF474" s="555"/>
      <c r="AG474" s="245"/>
      <c r="AH474" s="245"/>
      <c r="AI474" s="245"/>
      <c r="AJ474" s="245"/>
      <c r="AK474" s="245"/>
      <c r="AL474" s="245"/>
      <c r="AM474" s="245"/>
      <c r="AN474" s="245"/>
      <c r="AO474" s="245"/>
      <c r="AP474" s="245"/>
      <c r="AQ474" s="245"/>
      <c r="AR474" s="245"/>
      <c r="AS474" s="245"/>
      <c r="AT474" s="245"/>
      <c r="AU474" s="245"/>
      <c r="AV474" s="245"/>
      <c r="AW474" s="245"/>
      <c r="AX474" s="245"/>
      <c r="AY474" s="245"/>
      <c r="AZ474" s="245"/>
      <c r="BA474" s="245"/>
      <c r="BB474" s="245"/>
      <c r="BC474" s="245"/>
      <c r="BD474" s="245"/>
      <c r="BE474" s="245"/>
      <c r="BF474" s="245"/>
      <c r="BG474" s="245"/>
      <c r="BH474" s="245"/>
      <c r="BI474" s="245"/>
      <c r="BJ474" s="245"/>
      <c r="BK474" s="245"/>
      <c r="BL474" s="245"/>
      <c r="BM474" s="245"/>
      <c r="BN474" s="245"/>
      <c r="BO474" s="245"/>
      <c r="BP474" s="245"/>
      <c r="BQ474" s="245"/>
      <c r="BR474" s="245"/>
      <c r="BS474" s="245"/>
      <c r="BT474" s="245"/>
      <c r="BU474" s="245"/>
      <c r="BV474" s="245"/>
      <c r="BW474" s="245"/>
      <c r="BX474" s="245"/>
      <c r="BY474" s="245"/>
      <c r="BZ474" s="245"/>
      <c r="CA474" s="245"/>
      <c r="CB474" s="245"/>
      <c r="CC474" s="245"/>
      <c r="CD474" s="245"/>
      <c r="CE474" s="245"/>
      <c r="CF474" s="245"/>
      <c r="CG474" s="54"/>
      <c r="CH474" s="54"/>
      <c r="CI474" s="54"/>
      <c r="CJ474" s="54"/>
      <c r="CK474" s="54"/>
      <c r="CL474" s="54"/>
      <c r="CM474" s="54"/>
    </row>
    <row r="475" spans="1:91" ht="30" customHeight="1" thickBot="1" x14ac:dyDescent="0.25">
      <c r="A475" s="685"/>
      <c r="B475" s="341" t="s">
        <v>608</v>
      </c>
      <c r="C475" s="195" t="s">
        <v>629</v>
      </c>
      <c r="D475" s="196"/>
      <c r="E475" s="197"/>
      <c r="F475" s="29" t="s">
        <v>432</v>
      </c>
      <c r="G475" s="197"/>
      <c r="H475" s="29" t="s">
        <v>432</v>
      </c>
      <c r="I475" s="197"/>
      <c r="J475" s="196"/>
      <c r="K475" s="197"/>
      <c r="L475" s="196"/>
      <c r="M475" s="197"/>
      <c r="N475" s="29" t="s">
        <v>432</v>
      </c>
      <c r="O475" s="197"/>
      <c r="P475" s="29"/>
      <c r="Q475" s="197"/>
      <c r="R475" s="196"/>
      <c r="S475" s="197"/>
      <c r="T475" s="196"/>
      <c r="U475" s="197"/>
      <c r="V475" s="196"/>
      <c r="W475" s="197"/>
      <c r="X475" s="72"/>
      <c r="Y475" s="198"/>
      <c r="Z475" s="451"/>
      <c r="AA475" s="227"/>
      <c r="AD475" s="251"/>
    </row>
    <row r="476" spans="1:91" ht="27.95" customHeight="1" x14ac:dyDescent="0.2">
      <c r="A476" s="450"/>
      <c r="B476" s="342" t="s">
        <v>609</v>
      </c>
      <c r="C476" s="154" t="s">
        <v>640</v>
      </c>
      <c r="D476" s="731"/>
      <c r="E476" s="795"/>
      <c r="F476" s="731"/>
      <c r="G476" s="795"/>
      <c r="H476" s="731"/>
      <c r="I476" s="795"/>
      <c r="J476" s="731"/>
      <c r="K476" s="795"/>
      <c r="L476" s="731"/>
      <c r="M476" s="795"/>
      <c r="N476" s="731"/>
      <c r="O476" s="795"/>
      <c r="P476" s="731"/>
      <c r="Q476" s="795"/>
      <c r="R476" s="731"/>
      <c r="S476" s="795"/>
      <c r="T476" s="731"/>
      <c r="U476" s="795"/>
      <c r="V476" s="731"/>
      <c r="W476" s="795"/>
      <c r="X476" s="128"/>
      <c r="Y476" s="120">
        <f t="shared" ref="Y476:Y480" si="66">IF(OR(D476="s",F476="s",H476="s",J476="s",L476="s",N476="s",P476="s",R476="s",T476="s",V476="s"), 0, IF(OR(D476="a",F476="a",H476="a",J476="a",L476="a",N476="a",P476="a",R476="a",T476="a",V476="a"),Z476,0))</f>
        <v>0</v>
      </c>
      <c r="Z476" s="426">
        <v>10</v>
      </c>
      <c r="AA476" s="80">
        <f t="shared" ref="AA476:AA480" si="67">COUNTIF(D476:W476,"a")+COUNTIF(D476:W476,"s")</f>
        <v>0</v>
      </c>
      <c r="AB476" s="134"/>
      <c r="AD476" s="251"/>
    </row>
    <row r="477" spans="1:91" ht="45" customHeight="1" x14ac:dyDescent="0.2">
      <c r="A477" s="450"/>
      <c r="B477" s="342" t="s">
        <v>610</v>
      </c>
      <c r="C477" s="155" t="s">
        <v>641</v>
      </c>
      <c r="D477" s="732"/>
      <c r="E477" s="776"/>
      <c r="F477" s="732"/>
      <c r="G477" s="776"/>
      <c r="H477" s="732"/>
      <c r="I477" s="776"/>
      <c r="J477" s="732"/>
      <c r="K477" s="776"/>
      <c r="L477" s="732"/>
      <c r="M477" s="776"/>
      <c r="N477" s="732"/>
      <c r="O477" s="776"/>
      <c r="P477" s="732"/>
      <c r="Q477" s="776"/>
      <c r="R477" s="732"/>
      <c r="S477" s="776"/>
      <c r="T477" s="732"/>
      <c r="U477" s="776"/>
      <c r="V477" s="732"/>
      <c r="W477" s="776"/>
      <c r="X477" s="128"/>
      <c r="Y477" s="121">
        <f t="shared" si="66"/>
        <v>0</v>
      </c>
      <c r="Z477" s="426">
        <v>10</v>
      </c>
      <c r="AA477" s="80">
        <f t="shared" si="67"/>
        <v>0</v>
      </c>
      <c r="AB477" s="134"/>
      <c r="AD477" s="251"/>
    </row>
    <row r="478" spans="1:91" ht="27.95" customHeight="1" x14ac:dyDescent="0.2">
      <c r="A478" s="450"/>
      <c r="B478" s="330" t="s">
        <v>611</v>
      </c>
      <c r="C478" s="156" t="s">
        <v>614</v>
      </c>
      <c r="D478" s="732"/>
      <c r="E478" s="776"/>
      <c r="F478" s="732"/>
      <c r="G478" s="776"/>
      <c r="H478" s="732"/>
      <c r="I478" s="776"/>
      <c r="J478" s="732"/>
      <c r="K478" s="776"/>
      <c r="L478" s="732"/>
      <c r="M478" s="776"/>
      <c r="N478" s="732"/>
      <c r="O478" s="776"/>
      <c r="P478" s="732"/>
      <c r="Q478" s="776"/>
      <c r="R478" s="732"/>
      <c r="S478" s="776"/>
      <c r="T478" s="732"/>
      <c r="U478" s="776"/>
      <c r="V478" s="732"/>
      <c r="W478" s="776"/>
      <c r="X478" s="128"/>
      <c r="Y478" s="121">
        <f t="shared" si="66"/>
        <v>0</v>
      </c>
      <c r="Z478" s="426">
        <v>10</v>
      </c>
      <c r="AA478" s="80">
        <f t="shared" si="67"/>
        <v>0</v>
      </c>
      <c r="AB478" s="134"/>
      <c r="AD478" s="251"/>
    </row>
    <row r="479" spans="1:91" ht="27.95" customHeight="1" x14ac:dyDescent="0.2">
      <c r="A479" s="450"/>
      <c r="B479" s="330" t="s">
        <v>612</v>
      </c>
      <c r="C479" s="156" t="s">
        <v>616</v>
      </c>
      <c r="D479" s="732"/>
      <c r="E479" s="776"/>
      <c r="F479" s="732"/>
      <c r="G479" s="776"/>
      <c r="H479" s="732"/>
      <c r="I479" s="776"/>
      <c r="J479" s="732"/>
      <c r="K479" s="776"/>
      <c r="L479" s="732"/>
      <c r="M479" s="776"/>
      <c r="N479" s="732"/>
      <c r="O479" s="776"/>
      <c r="P479" s="732"/>
      <c r="Q479" s="776"/>
      <c r="R479" s="732"/>
      <c r="S479" s="776"/>
      <c r="T479" s="732"/>
      <c r="U479" s="776"/>
      <c r="V479" s="732"/>
      <c r="W479" s="776"/>
      <c r="X479" s="128"/>
      <c r="Y479" s="121">
        <f t="shared" si="66"/>
        <v>0</v>
      </c>
      <c r="Z479" s="426">
        <v>10</v>
      </c>
      <c r="AA479" s="80">
        <f t="shared" si="67"/>
        <v>0</v>
      </c>
      <c r="AB479" s="134"/>
      <c r="AD479" s="251"/>
    </row>
    <row r="480" spans="1:91" ht="27.95" customHeight="1" thickBot="1" x14ac:dyDescent="0.25">
      <c r="A480" s="450"/>
      <c r="B480" s="330" t="s">
        <v>613</v>
      </c>
      <c r="C480" s="156" t="s">
        <v>615</v>
      </c>
      <c r="D480" s="732"/>
      <c r="E480" s="776"/>
      <c r="F480" s="732"/>
      <c r="G480" s="776"/>
      <c r="H480" s="732"/>
      <c r="I480" s="776"/>
      <c r="J480" s="732"/>
      <c r="K480" s="776"/>
      <c r="L480" s="732"/>
      <c r="M480" s="776"/>
      <c r="N480" s="732"/>
      <c r="O480" s="776"/>
      <c r="P480" s="732"/>
      <c r="Q480" s="776"/>
      <c r="R480" s="732"/>
      <c r="S480" s="776"/>
      <c r="T480" s="732"/>
      <c r="U480" s="776"/>
      <c r="V480" s="732"/>
      <c r="W480" s="776"/>
      <c r="X480" s="128"/>
      <c r="Y480" s="121">
        <f t="shared" si="66"/>
        <v>0</v>
      </c>
      <c r="Z480" s="426">
        <v>10</v>
      </c>
      <c r="AA480" s="80">
        <f t="shared" si="67"/>
        <v>0</v>
      </c>
      <c r="AB480" s="134"/>
      <c r="AD480" s="251"/>
    </row>
    <row r="481" spans="1:173" ht="21" customHeight="1" thickTop="1" thickBot="1" x14ac:dyDescent="0.25">
      <c r="A481" s="450"/>
      <c r="B481" s="74"/>
      <c r="C481" s="75"/>
      <c r="D481" s="875" t="s">
        <v>147</v>
      </c>
      <c r="E481" s="876"/>
      <c r="F481" s="876"/>
      <c r="G481" s="876"/>
      <c r="H481" s="876"/>
      <c r="I481" s="876"/>
      <c r="J481" s="876"/>
      <c r="K481" s="876"/>
      <c r="L481" s="876"/>
      <c r="M481" s="876"/>
      <c r="N481" s="876"/>
      <c r="O481" s="876"/>
      <c r="P481" s="876"/>
      <c r="Q481" s="876"/>
      <c r="R481" s="876"/>
      <c r="S481" s="876"/>
      <c r="T481" s="876"/>
      <c r="U481" s="876"/>
      <c r="V481" s="876"/>
      <c r="W481" s="876"/>
      <c r="X481" s="909"/>
      <c r="Y481" s="55">
        <f>SUM(Y476:Y480)</f>
        <v>0</v>
      </c>
      <c r="Z481" s="432">
        <f>SUM(Z476:Z480)</f>
        <v>50</v>
      </c>
      <c r="AA481" s="227"/>
      <c r="AB481" s="227"/>
      <c r="AD481" s="251"/>
    </row>
    <row r="482" spans="1:173" ht="21" customHeight="1" thickBot="1" x14ac:dyDescent="0.25">
      <c r="A482" s="450"/>
      <c r="B482" s="210"/>
      <c r="C482" s="310"/>
      <c r="D482" s="771"/>
      <c r="E482" s="1008"/>
      <c r="F482" s="938">
        <v>0</v>
      </c>
      <c r="G482" s="939"/>
      <c r="H482" s="939"/>
      <c r="I482" s="939"/>
      <c r="J482" s="939"/>
      <c r="K482" s="939"/>
      <c r="L482" s="939"/>
      <c r="M482" s="939"/>
      <c r="N482" s="939"/>
      <c r="O482" s="939"/>
      <c r="P482" s="939"/>
      <c r="Q482" s="939"/>
      <c r="R482" s="939"/>
      <c r="S482" s="939"/>
      <c r="T482" s="939"/>
      <c r="U482" s="939"/>
      <c r="V482" s="939"/>
      <c r="W482" s="939"/>
      <c r="X482" s="939"/>
      <c r="Y482" s="939"/>
      <c r="Z482" s="940"/>
      <c r="AA482" s="227"/>
      <c r="AB482" s="227"/>
      <c r="AD482" s="251"/>
    </row>
    <row r="483" spans="1:173" s="282" customFormat="1" ht="30" customHeight="1" thickBot="1" x14ac:dyDescent="0.25">
      <c r="A483" s="573"/>
      <c r="B483" s="371" t="s">
        <v>208</v>
      </c>
      <c r="C483" s="457" t="s">
        <v>383</v>
      </c>
      <c r="D483" s="294"/>
      <c r="E483" s="295"/>
      <c r="F483" s="376"/>
      <c r="G483" s="377"/>
      <c r="H483" s="85" t="s">
        <v>432</v>
      </c>
      <c r="I483" s="295"/>
      <c r="J483" s="535"/>
      <c r="K483" s="377"/>
      <c r="L483" s="294"/>
      <c r="M483" s="295"/>
      <c r="N483" s="376"/>
      <c r="O483" s="377"/>
      <c r="P483" s="294"/>
      <c r="Q483" s="295"/>
      <c r="R483" s="376"/>
      <c r="S483" s="377"/>
      <c r="T483" s="294"/>
      <c r="U483" s="295"/>
      <c r="V483" s="376"/>
      <c r="W483" s="377"/>
      <c r="X483" s="378"/>
      <c r="Y483" s="378"/>
      <c r="Z483" s="444"/>
      <c r="AA483" s="228"/>
      <c r="AB483" s="280"/>
      <c r="AC483" s="555"/>
      <c r="AD483" s="259"/>
      <c r="AE483" s="281"/>
      <c r="AF483" s="555"/>
      <c r="AG483" s="281"/>
      <c r="AH483" s="281"/>
      <c r="AI483" s="281"/>
      <c r="AJ483" s="281"/>
      <c r="AK483" s="281"/>
      <c r="AL483" s="281"/>
      <c r="AM483" s="281"/>
      <c r="AN483" s="281"/>
      <c r="AO483" s="281"/>
      <c r="AP483" s="281"/>
      <c r="AQ483" s="281"/>
      <c r="AR483" s="281"/>
      <c r="AS483" s="281"/>
      <c r="AT483" s="281"/>
      <c r="AU483" s="281"/>
      <c r="AV483" s="281"/>
      <c r="AW483" s="281"/>
      <c r="AX483" s="281"/>
      <c r="AY483" s="281"/>
      <c r="AZ483" s="281"/>
      <c r="BA483" s="281"/>
      <c r="BB483" s="281"/>
      <c r="BC483" s="281"/>
      <c r="BD483" s="281"/>
      <c r="BE483" s="281"/>
      <c r="BF483" s="281"/>
      <c r="BG483" s="281"/>
      <c r="BH483" s="281"/>
      <c r="BI483" s="281"/>
      <c r="BJ483" s="281"/>
      <c r="BK483" s="281"/>
      <c r="BL483" s="281"/>
      <c r="BM483" s="281"/>
      <c r="BN483" s="281"/>
      <c r="BO483" s="281"/>
      <c r="BP483" s="281"/>
      <c r="BQ483" s="281"/>
      <c r="BR483" s="281"/>
      <c r="BS483" s="281"/>
      <c r="BT483" s="281"/>
      <c r="BU483" s="281"/>
      <c r="BV483" s="281"/>
      <c r="BW483" s="281"/>
      <c r="BX483" s="281"/>
      <c r="BY483" s="281"/>
      <c r="BZ483" s="281"/>
      <c r="CA483" s="281"/>
      <c r="CB483" s="281"/>
      <c r="CC483" s="281"/>
      <c r="CD483" s="281"/>
      <c r="CE483" s="280"/>
      <c r="CF483" s="280"/>
      <c r="CG483" s="280"/>
      <c r="CH483" s="280"/>
      <c r="CI483" s="280"/>
      <c r="CJ483" s="280"/>
      <c r="CK483" s="280"/>
      <c r="CL483" s="280"/>
      <c r="CM483" s="280"/>
      <c r="CN483" s="280"/>
      <c r="CO483" s="280"/>
      <c r="CP483" s="280"/>
      <c r="CQ483" s="280"/>
    </row>
    <row r="484" spans="1:173" s="282" customFormat="1" ht="27.95" customHeight="1" x14ac:dyDescent="0.2">
      <c r="A484" s="585"/>
      <c r="B484" s="275" t="s">
        <v>617</v>
      </c>
      <c r="C484" s="160" t="s">
        <v>618</v>
      </c>
      <c r="D484" s="732"/>
      <c r="E484" s="776"/>
      <c r="F484" s="732"/>
      <c r="G484" s="776"/>
      <c r="H484" s="732"/>
      <c r="I484" s="776"/>
      <c r="J484" s="732"/>
      <c r="K484" s="776"/>
      <c r="L484" s="732"/>
      <c r="M484" s="776"/>
      <c r="N484" s="732"/>
      <c r="O484" s="776"/>
      <c r="P484" s="732"/>
      <c r="Q484" s="776"/>
      <c r="R484" s="732"/>
      <c r="S484" s="776"/>
      <c r="T484" s="732"/>
      <c r="U484" s="776"/>
      <c r="V484" s="732"/>
      <c r="W484" s="776"/>
      <c r="X484" s="291"/>
      <c r="Y484" s="127">
        <f t="shared" ref="Y484:Y485" si="68">IF(OR(D484="s",F484="s",H484="s",J484="s",L484="s",N484="s",P484="s",R484="s",T484="s",V484="s"), 0, IF(OR(D484="a",F484="a",H484="a",J484="a",L484="a",N484="a",P484="a",R484="a",T484="a",V484="a"),Z484,0))</f>
        <v>0</v>
      </c>
      <c r="Z484" s="422">
        <v>10</v>
      </c>
      <c r="AA484" s="228">
        <f t="shared" ref="AA484:AA485" si="69">COUNTIF(D484:W484,"a")+COUNTIF(D484:W484,"s")</f>
        <v>0</v>
      </c>
      <c r="AB484" s="258"/>
      <c r="AC484" s="555"/>
      <c r="AD484" s="259"/>
      <c r="AE484" s="247"/>
      <c r="AF484" s="555"/>
      <c r="AG484" s="281"/>
      <c r="AH484" s="281"/>
      <c r="AI484" s="281"/>
      <c r="AJ484" s="281"/>
      <c r="AK484" s="281"/>
      <c r="AL484" s="281"/>
      <c r="AM484" s="281"/>
      <c r="AN484" s="281"/>
      <c r="AO484" s="281"/>
      <c r="AP484" s="281"/>
      <c r="AQ484" s="281"/>
      <c r="AR484" s="281"/>
      <c r="AS484" s="281"/>
      <c r="AT484" s="281"/>
      <c r="AU484" s="281"/>
      <c r="AV484" s="281"/>
      <c r="AW484" s="281"/>
      <c r="AX484" s="281"/>
      <c r="AY484" s="281"/>
      <c r="AZ484" s="281"/>
      <c r="BA484" s="281"/>
      <c r="BB484" s="281"/>
      <c r="BC484" s="281"/>
      <c r="BD484" s="281"/>
      <c r="BE484" s="281"/>
      <c r="BF484" s="281"/>
      <c r="BG484" s="281"/>
      <c r="BH484" s="281"/>
      <c r="BI484" s="281"/>
      <c r="BJ484" s="281"/>
      <c r="BK484" s="281"/>
      <c r="BL484" s="281"/>
      <c r="BM484" s="281"/>
      <c r="BN484" s="281"/>
      <c r="BO484" s="281"/>
      <c r="BP484" s="281"/>
      <c r="BQ484" s="281"/>
      <c r="BR484" s="281"/>
      <c r="BS484" s="281"/>
      <c r="BT484" s="281"/>
      <c r="BU484" s="281"/>
      <c r="BV484" s="281"/>
      <c r="BW484" s="281"/>
      <c r="BX484" s="281"/>
      <c r="BY484" s="281"/>
      <c r="BZ484" s="281"/>
      <c r="CA484" s="281"/>
      <c r="CB484" s="281"/>
      <c r="CC484" s="281"/>
      <c r="CD484" s="281"/>
      <c r="CE484" s="280"/>
      <c r="CF484" s="280"/>
      <c r="CG484" s="280"/>
      <c r="CH484" s="280"/>
      <c r="CI484" s="280"/>
      <c r="CJ484" s="280"/>
      <c r="CK484" s="280"/>
      <c r="CL484" s="280"/>
      <c r="CM484" s="280"/>
      <c r="CN484" s="280"/>
      <c r="CO484" s="280"/>
      <c r="CP484" s="280"/>
      <c r="CQ484" s="280"/>
    </row>
    <row r="485" spans="1:173" s="282" customFormat="1" ht="45" customHeight="1" thickBot="1" x14ac:dyDescent="0.25">
      <c r="A485" s="585"/>
      <c r="B485" s="275" t="s">
        <v>345</v>
      </c>
      <c r="C485" s="160" t="s">
        <v>325</v>
      </c>
      <c r="D485" s="787"/>
      <c r="E485" s="788"/>
      <c r="F485" s="787"/>
      <c r="G485" s="788"/>
      <c r="H485" s="787"/>
      <c r="I485" s="788"/>
      <c r="J485" s="787"/>
      <c r="K485" s="788"/>
      <c r="L485" s="787"/>
      <c r="M485" s="788"/>
      <c r="N485" s="787"/>
      <c r="O485" s="788"/>
      <c r="P485" s="787"/>
      <c r="Q485" s="788"/>
      <c r="R485" s="787"/>
      <c r="S485" s="788"/>
      <c r="T485" s="787"/>
      <c r="U485" s="788"/>
      <c r="V485" s="787"/>
      <c r="W485" s="788"/>
      <c r="X485" s="291"/>
      <c r="Y485" s="127">
        <f t="shared" si="68"/>
        <v>0</v>
      </c>
      <c r="Z485" s="422">
        <v>10</v>
      </c>
      <c r="AA485" s="228">
        <f t="shared" si="69"/>
        <v>0</v>
      </c>
      <c r="AB485" s="258"/>
      <c r="AC485" s="555"/>
      <c r="AD485" s="259" t="s">
        <v>34</v>
      </c>
      <c r="AE485" s="281"/>
      <c r="AF485" s="555"/>
      <c r="AG485" s="281"/>
      <c r="AH485" s="281"/>
      <c r="AI485" s="281"/>
      <c r="AJ485" s="281"/>
      <c r="AK485" s="281"/>
      <c r="AL485" s="281"/>
      <c r="AM485" s="281"/>
      <c r="AN485" s="281"/>
      <c r="AO485" s="281"/>
      <c r="AP485" s="281"/>
      <c r="AQ485" s="281"/>
      <c r="AR485" s="281"/>
      <c r="AS485" s="281"/>
      <c r="AT485" s="281"/>
      <c r="AU485" s="281"/>
      <c r="AV485" s="281"/>
      <c r="AW485" s="281"/>
      <c r="AX485" s="281"/>
      <c r="AY485" s="281"/>
      <c r="AZ485" s="281"/>
      <c r="BA485" s="281"/>
      <c r="BB485" s="281"/>
      <c r="BC485" s="281"/>
      <c r="BD485" s="281"/>
      <c r="BE485" s="281"/>
      <c r="BF485" s="281"/>
      <c r="BG485" s="281"/>
      <c r="BH485" s="281"/>
      <c r="BI485" s="281"/>
      <c r="BJ485" s="281"/>
      <c r="BK485" s="281"/>
      <c r="BL485" s="281"/>
      <c r="BM485" s="281"/>
      <c r="BN485" s="281"/>
      <c r="BO485" s="281"/>
      <c r="BP485" s="281"/>
      <c r="BQ485" s="281"/>
      <c r="BR485" s="281"/>
      <c r="BS485" s="281"/>
      <c r="BT485" s="281"/>
      <c r="BU485" s="281"/>
      <c r="BV485" s="281"/>
      <c r="BW485" s="281"/>
      <c r="BX485" s="281"/>
      <c r="BY485" s="281"/>
      <c r="BZ485" s="281"/>
      <c r="CA485" s="281"/>
      <c r="CB485" s="281"/>
      <c r="CC485" s="281"/>
      <c r="CD485" s="281"/>
      <c r="CE485" s="280"/>
      <c r="CF485" s="280"/>
      <c r="CG485" s="280"/>
      <c r="CH485" s="280"/>
      <c r="CI485" s="280"/>
      <c r="CJ485" s="280"/>
      <c r="CK485" s="280"/>
      <c r="CL485" s="280"/>
      <c r="CM485" s="280"/>
      <c r="CN485" s="280"/>
      <c r="CO485" s="280"/>
      <c r="CP485" s="280"/>
      <c r="CQ485" s="280"/>
    </row>
    <row r="486" spans="1:173" s="300" customFormat="1" ht="21" customHeight="1" thickTop="1" thickBot="1" x14ac:dyDescent="0.25">
      <c r="A486" s="585"/>
      <c r="B486" s="187"/>
      <c r="C486" s="166"/>
      <c r="D486" s="768" t="s">
        <v>147</v>
      </c>
      <c r="E486" s="769"/>
      <c r="F486" s="769"/>
      <c r="G486" s="769"/>
      <c r="H486" s="769"/>
      <c r="I486" s="769"/>
      <c r="J486" s="769"/>
      <c r="K486" s="769"/>
      <c r="L486" s="769"/>
      <c r="M486" s="769"/>
      <c r="N486" s="769"/>
      <c r="O486" s="769"/>
      <c r="P486" s="769"/>
      <c r="Q486" s="769"/>
      <c r="R486" s="769"/>
      <c r="S486" s="769"/>
      <c r="T486" s="769"/>
      <c r="U486" s="769"/>
      <c r="V486" s="769"/>
      <c r="W486" s="769"/>
      <c r="X486" s="965"/>
      <c r="Y486" s="55">
        <f>SUM(Y484:Y485)</f>
        <v>0</v>
      </c>
      <c r="Z486" s="423">
        <f>SUM(Z484:Z485)</f>
        <v>20</v>
      </c>
      <c r="AA486" s="228"/>
      <c r="AB486" s="298"/>
      <c r="AC486" s="555"/>
      <c r="AD486" s="259"/>
      <c r="AE486" s="299"/>
      <c r="AF486" s="555"/>
      <c r="AG486" s="299"/>
      <c r="AH486" s="299"/>
      <c r="AI486" s="299"/>
      <c r="AJ486" s="299"/>
      <c r="AK486" s="299"/>
      <c r="AL486" s="299"/>
      <c r="AM486" s="299"/>
      <c r="AN486" s="299"/>
      <c r="AO486" s="299"/>
      <c r="AP486" s="299"/>
      <c r="AQ486" s="299"/>
      <c r="AR486" s="299"/>
      <c r="AS486" s="299"/>
      <c r="AT486" s="299"/>
      <c r="AU486" s="299"/>
      <c r="AV486" s="299"/>
      <c r="AW486" s="299"/>
      <c r="AX486" s="299"/>
      <c r="AY486" s="299"/>
      <c r="AZ486" s="299"/>
      <c r="BA486" s="299"/>
      <c r="BB486" s="299"/>
      <c r="BC486" s="299"/>
      <c r="BD486" s="299"/>
      <c r="BE486" s="299"/>
      <c r="BF486" s="299"/>
      <c r="BG486" s="299"/>
      <c r="BH486" s="299"/>
      <c r="BI486" s="299"/>
      <c r="BJ486" s="299"/>
      <c r="BK486" s="299"/>
      <c r="BL486" s="299"/>
      <c r="BM486" s="299"/>
      <c r="BN486" s="299"/>
      <c r="BO486" s="299"/>
      <c r="BP486" s="299"/>
      <c r="BQ486" s="299"/>
      <c r="BR486" s="299"/>
      <c r="BS486" s="299"/>
      <c r="BT486" s="299"/>
      <c r="BU486" s="299"/>
      <c r="BV486" s="299"/>
      <c r="BW486" s="299"/>
      <c r="BX486" s="299"/>
      <c r="BY486" s="299"/>
      <c r="BZ486" s="299"/>
      <c r="CA486" s="299"/>
      <c r="CB486" s="299"/>
      <c r="CC486" s="299"/>
      <c r="CD486" s="299"/>
      <c r="CE486" s="298"/>
      <c r="CF486" s="298"/>
      <c r="CG486" s="298"/>
      <c r="CH486" s="298"/>
      <c r="CI486" s="298"/>
      <c r="CJ486" s="298"/>
      <c r="CK486" s="298"/>
      <c r="CL486" s="298"/>
      <c r="CM486" s="298"/>
      <c r="CN486" s="298"/>
      <c r="CO486" s="298"/>
      <c r="CP486" s="298"/>
      <c r="CQ486" s="298"/>
    </row>
    <row r="487" spans="1:173" s="300" customFormat="1" ht="21" customHeight="1" thickBot="1" x14ac:dyDescent="0.25">
      <c r="A487" s="585"/>
      <c r="B487" s="185"/>
      <c r="C487" s="186"/>
      <c r="D487" s="771"/>
      <c r="E487" s="799"/>
      <c r="F487" s="935">
        <v>10</v>
      </c>
      <c r="G487" s="936"/>
      <c r="H487" s="936"/>
      <c r="I487" s="936"/>
      <c r="J487" s="936"/>
      <c r="K487" s="936"/>
      <c r="L487" s="936"/>
      <c r="M487" s="936"/>
      <c r="N487" s="936"/>
      <c r="O487" s="936"/>
      <c r="P487" s="936"/>
      <c r="Q487" s="936"/>
      <c r="R487" s="936"/>
      <c r="S487" s="936"/>
      <c r="T487" s="936"/>
      <c r="U487" s="936"/>
      <c r="V487" s="936"/>
      <c r="W487" s="936"/>
      <c r="X487" s="936"/>
      <c r="Y487" s="936"/>
      <c r="Z487" s="937"/>
      <c r="AA487" s="228"/>
      <c r="AB487" s="298"/>
      <c r="AC487" s="555"/>
      <c r="AD487" s="259"/>
      <c r="AE487" s="299"/>
      <c r="AF487" s="555"/>
      <c r="AG487" s="299"/>
      <c r="AH487" s="299"/>
      <c r="AI487" s="299"/>
      <c r="AJ487" s="299"/>
      <c r="AK487" s="299"/>
      <c r="AL487" s="299"/>
      <c r="AM487" s="299"/>
      <c r="AN487" s="299"/>
      <c r="AO487" s="299"/>
      <c r="AP487" s="299"/>
      <c r="AQ487" s="299"/>
      <c r="AR487" s="299"/>
      <c r="AS487" s="299"/>
      <c r="AT487" s="299"/>
      <c r="AU487" s="299"/>
      <c r="AV487" s="299"/>
      <c r="AW487" s="299"/>
      <c r="AX487" s="299"/>
      <c r="AY487" s="299"/>
      <c r="AZ487" s="299"/>
      <c r="BA487" s="299"/>
      <c r="BB487" s="299"/>
      <c r="BC487" s="299"/>
      <c r="BD487" s="299"/>
      <c r="BE487" s="299"/>
      <c r="BF487" s="299"/>
      <c r="BG487" s="299"/>
      <c r="BH487" s="299"/>
      <c r="BI487" s="299"/>
      <c r="BJ487" s="299"/>
      <c r="BK487" s="299"/>
      <c r="BL487" s="299"/>
      <c r="BM487" s="299"/>
      <c r="BN487" s="299"/>
      <c r="BO487" s="299"/>
      <c r="BP487" s="299"/>
      <c r="BQ487" s="299"/>
      <c r="BR487" s="299"/>
      <c r="BS487" s="299"/>
      <c r="BT487" s="299"/>
      <c r="BU487" s="299"/>
      <c r="BV487" s="299"/>
      <c r="BW487" s="299"/>
      <c r="BX487" s="299"/>
      <c r="BY487" s="299"/>
      <c r="BZ487" s="299"/>
      <c r="CA487" s="299"/>
      <c r="CB487" s="299"/>
      <c r="CC487" s="299"/>
      <c r="CD487" s="299"/>
      <c r="CE487" s="298"/>
      <c r="CF487" s="298"/>
      <c r="CG487" s="298"/>
      <c r="CH487" s="298"/>
      <c r="CI487" s="298"/>
      <c r="CJ487" s="298"/>
      <c r="CK487" s="298"/>
      <c r="CL487" s="298"/>
      <c r="CM487" s="298"/>
      <c r="CN487" s="298"/>
      <c r="CO487" s="298"/>
      <c r="CP487" s="298"/>
      <c r="CQ487" s="298"/>
    </row>
    <row r="488" spans="1:173" s="15" customFormat="1" ht="30" customHeight="1" thickBot="1" x14ac:dyDescent="0.25">
      <c r="A488" s="585"/>
      <c r="B488" s="279" t="s">
        <v>57</v>
      </c>
      <c r="C488" s="179" t="s">
        <v>638</v>
      </c>
      <c r="D488" s="48" t="s">
        <v>432</v>
      </c>
      <c r="E488" s="61"/>
      <c r="F488" s="62"/>
      <c r="G488" s="63"/>
      <c r="H488" s="48" t="s">
        <v>432</v>
      </c>
      <c r="I488" s="61"/>
      <c r="J488" s="211"/>
      <c r="K488" s="63"/>
      <c r="L488" s="60"/>
      <c r="M488" s="61"/>
      <c r="N488" s="62"/>
      <c r="O488" s="63"/>
      <c r="P488" s="60"/>
      <c r="Q488" s="61"/>
      <c r="R488" s="62"/>
      <c r="S488" s="63"/>
      <c r="T488" s="60"/>
      <c r="U488" s="61"/>
      <c r="V488" s="62"/>
      <c r="W488" s="63"/>
      <c r="X488" s="188"/>
      <c r="Y488" s="188"/>
      <c r="Z488" s="419"/>
      <c r="AA488" s="365"/>
      <c r="AB488" s="54"/>
      <c r="AC488" s="555"/>
      <c r="AD488" s="259"/>
      <c r="AE488" s="245"/>
      <c r="AF488" s="555"/>
      <c r="AG488" s="245"/>
      <c r="AH488" s="245"/>
      <c r="AI488" s="245"/>
      <c r="AJ488" s="245"/>
      <c r="AK488" s="245"/>
      <c r="AL488" s="245"/>
      <c r="AM488" s="245"/>
      <c r="AN488" s="245"/>
      <c r="AO488" s="245"/>
      <c r="AP488" s="245"/>
      <c r="AQ488" s="245"/>
      <c r="AR488" s="245"/>
      <c r="AS488" s="245"/>
      <c r="AT488" s="245"/>
      <c r="AU488" s="245"/>
      <c r="AV488" s="245"/>
      <c r="AW488" s="245"/>
      <c r="AX488" s="245"/>
      <c r="AY488" s="245"/>
      <c r="AZ488" s="245"/>
      <c r="BA488" s="245"/>
      <c r="BB488" s="245"/>
      <c r="BC488" s="245"/>
      <c r="BD488" s="245"/>
      <c r="BE488" s="245"/>
      <c r="BF488" s="245"/>
      <c r="BG488" s="245"/>
      <c r="BH488" s="245"/>
      <c r="BI488" s="245"/>
      <c r="BJ488" s="245"/>
      <c r="BK488" s="245"/>
      <c r="BL488" s="245"/>
      <c r="BM488" s="245"/>
      <c r="BN488" s="245"/>
      <c r="BO488" s="245"/>
      <c r="BP488" s="245"/>
      <c r="BQ488" s="245"/>
      <c r="BR488" s="245"/>
      <c r="BS488" s="245"/>
      <c r="BT488" s="245"/>
      <c r="BU488" s="245"/>
      <c r="BV488" s="245"/>
      <c r="BW488" s="245"/>
      <c r="BX488" s="245"/>
      <c r="BY488" s="245"/>
      <c r="BZ488" s="245"/>
      <c r="CA488" s="245"/>
      <c r="CB488" s="245"/>
      <c r="CC488" s="245"/>
      <c r="CD488" s="245"/>
      <c r="CE488" s="245"/>
      <c r="CF488" s="245"/>
      <c r="CG488" s="54"/>
      <c r="CH488" s="54"/>
      <c r="CI488" s="54"/>
      <c r="CJ488" s="54"/>
      <c r="CK488" s="54"/>
      <c r="CL488" s="54"/>
      <c r="CM488" s="54"/>
    </row>
    <row r="489" spans="1:173" s="15" customFormat="1" ht="45" customHeight="1" x14ac:dyDescent="0.2">
      <c r="A489" s="585"/>
      <c r="B489" s="275" t="s">
        <v>56</v>
      </c>
      <c r="C489" s="160" t="s">
        <v>300</v>
      </c>
      <c r="D489" s="732"/>
      <c r="E489" s="776"/>
      <c r="F489" s="732"/>
      <c r="G489" s="776"/>
      <c r="H489" s="732"/>
      <c r="I489" s="776"/>
      <c r="J489" s="732"/>
      <c r="K489" s="776"/>
      <c r="L489" s="732"/>
      <c r="M489" s="776"/>
      <c r="N489" s="732"/>
      <c r="O489" s="776"/>
      <c r="P489" s="732"/>
      <c r="Q489" s="776"/>
      <c r="R489" s="732"/>
      <c r="S489" s="776"/>
      <c r="T489" s="732"/>
      <c r="U489" s="776"/>
      <c r="V489" s="732"/>
      <c r="W489" s="776"/>
      <c r="X489" s="213"/>
      <c r="Y489" s="127">
        <f t="shared" ref="Y489:Y492" si="70">IF(OR(D489="s",F489="s",H489="s",J489="s",L489="s",N489="s",P489="s",R489="s",T489="s",V489="s"), 0, IF(OR(D489="a",F489="a",H489="a",J489="a",L489="a",N489="a",P489="a",R489="a",T489="a",V489="a"),Z489,0))</f>
        <v>0</v>
      </c>
      <c r="Z489" s="422">
        <v>10</v>
      </c>
      <c r="AA489" s="365">
        <f>COUNTIF(D489:W489,"a")+COUNTIF(D489:W489,"s")</f>
        <v>0</v>
      </c>
      <c r="AB489" s="258"/>
      <c r="AC489" s="557"/>
      <c r="AD489" s="259" t="s">
        <v>34</v>
      </c>
      <c r="AE489" s="241"/>
      <c r="AF489" s="557"/>
      <c r="AG489" s="241"/>
      <c r="AH489" s="241"/>
      <c r="AI489" s="241"/>
      <c r="AJ489" s="241"/>
      <c r="AK489" s="241"/>
      <c r="AL489" s="241"/>
      <c r="AM489" s="241"/>
      <c r="AN489" s="241"/>
      <c r="AO489" s="241"/>
      <c r="AP489" s="241"/>
      <c r="AQ489" s="241"/>
      <c r="AR489" s="241"/>
      <c r="AS489" s="241"/>
      <c r="AT489" s="241"/>
      <c r="AU489" s="245"/>
      <c r="AV489" s="245"/>
      <c r="AW489" s="245"/>
      <c r="AX489" s="245"/>
      <c r="AY489" s="245"/>
      <c r="AZ489" s="245"/>
      <c r="BA489" s="245"/>
      <c r="BB489" s="245"/>
      <c r="BC489" s="245"/>
      <c r="BD489" s="245"/>
      <c r="BE489" s="245"/>
      <c r="BF489" s="245"/>
      <c r="BG489" s="245"/>
      <c r="BH489" s="245"/>
      <c r="BI489" s="245"/>
      <c r="BJ489" s="245"/>
      <c r="BK489" s="245"/>
      <c r="BL489" s="245"/>
      <c r="BM489" s="245"/>
      <c r="BN489" s="245"/>
      <c r="BO489" s="245"/>
      <c r="BP489" s="245"/>
      <c r="BQ489" s="245"/>
      <c r="BR489" s="245"/>
      <c r="BS489" s="245"/>
      <c r="BT489" s="245"/>
      <c r="BU489" s="245"/>
      <c r="BV489" s="245"/>
      <c r="BW489" s="245"/>
      <c r="BX489" s="245"/>
      <c r="BY489" s="245"/>
      <c r="BZ489" s="245"/>
      <c r="CA489" s="245"/>
      <c r="CB489" s="245"/>
      <c r="CC489" s="245"/>
      <c r="CD489" s="245"/>
      <c r="CE489" s="245"/>
      <c r="CF489" s="245"/>
      <c r="CG489" s="54"/>
      <c r="CH489" s="54"/>
      <c r="CI489" s="54"/>
      <c r="CJ489" s="54"/>
      <c r="CK489" s="54"/>
      <c r="CL489" s="54"/>
      <c r="CM489" s="54"/>
    </row>
    <row r="490" spans="1:173" s="15" customFormat="1" ht="27.95" customHeight="1" x14ac:dyDescent="0.2">
      <c r="A490" s="585"/>
      <c r="B490" s="275" t="s">
        <v>55</v>
      </c>
      <c r="C490" s="160" t="s">
        <v>14</v>
      </c>
      <c r="D490" s="732"/>
      <c r="E490" s="776"/>
      <c r="F490" s="732"/>
      <c r="G490" s="776"/>
      <c r="H490" s="732"/>
      <c r="I490" s="776"/>
      <c r="J490" s="732"/>
      <c r="K490" s="776"/>
      <c r="L490" s="732"/>
      <c r="M490" s="776"/>
      <c r="N490" s="732"/>
      <c r="O490" s="776"/>
      <c r="P490" s="732"/>
      <c r="Q490" s="776"/>
      <c r="R490" s="732"/>
      <c r="S490" s="776"/>
      <c r="T490" s="732"/>
      <c r="U490" s="776"/>
      <c r="V490" s="732"/>
      <c r="W490" s="776"/>
      <c r="X490" s="213"/>
      <c r="Y490" s="127">
        <f t="shared" si="70"/>
        <v>0</v>
      </c>
      <c r="Z490" s="422">
        <v>10</v>
      </c>
      <c r="AA490" s="365">
        <f>COUNTIF(D490:W490,"a")+COUNTIF(D490:W490,"s")</f>
        <v>0</v>
      </c>
      <c r="AB490" s="258"/>
      <c r="AC490" s="557"/>
      <c r="AD490" s="259" t="s">
        <v>34</v>
      </c>
      <c r="AE490" s="241"/>
      <c r="AF490" s="557"/>
      <c r="AG490" s="241"/>
      <c r="AH490" s="241"/>
      <c r="AI490" s="241"/>
      <c r="AJ490" s="241"/>
      <c r="AK490" s="241"/>
      <c r="AL490" s="241"/>
      <c r="AM490" s="241"/>
      <c r="AN490" s="241"/>
      <c r="AO490" s="241"/>
      <c r="AP490" s="241"/>
      <c r="AQ490" s="241"/>
      <c r="AR490" s="241"/>
      <c r="AS490" s="241"/>
      <c r="AT490" s="241"/>
      <c r="AU490" s="241"/>
      <c r="AV490" s="241"/>
      <c r="AW490" s="241"/>
      <c r="AX490" s="241"/>
      <c r="AY490" s="241"/>
      <c r="AZ490" s="241"/>
      <c r="BA490" s="241"/>
      <c r="BB490" s="241"/>
      <c r="BC490" s="241"/>
      <c r="BD490" s="241"/>
      <c r="BE490" s="241"/>
      <c r="BF490" s="241"/>
      <c r="BG490" s="241"/>
      <c r="BH490" s="241"/>
      <c r="BI490" s="241"/>
      <c r="BJ490" s="241"/>
      <c r="BK490" s="241"/>
      <c r="BL490" s="241"/>
      <c r="BM490" s="241"/>
      <c r="BN490" s="241"/>
      <c r="BO490" s="241"/>
      <c r="BP490" s="241"/>
      <c r="BQ490" s="241"/>
      <c r="BR490" s="241"/>
      <c r="BS490" s="241"/>
      <c r="BT490" s="241"/>
      <c r="BU490" s="241"/>
      <c r="BV490" s="241"/>
      <c r="BW490" s="241"/>
      <c r="BX490" s="241"/>
      <c r="BY490" s="241"/>
      <c r="BZ490" s="241"/>
      <c r="CA490" s="241"/>
      <c r="CB490" s="241"/>
      <c r="CC490" s="241"/>
      <c r="CD490" s="241"/>
      <c r="CE490" s="241"/>
      <c r="CF490" s="241"/>
      <c r="CG490" s="57"/>
      <c r="CH490" s="57"/>
      <c r="CI490" s="57"/>
      <c r="CJ490" s="57"/>
      <c r="CK490" s="57"/>
      <c r="CL490" s="57"/>
      <c r="CM490" s="57"/>
      <c r="CN490" s="84"/>
      <c r="CO490" s="84"/>
      <c r="CP490" s="84"/>
      <c r="CQ490" s="84"/>
      <c r="CR490" s="84"/>
      <c r="CS490" s="84"/>
      <c r="CT490" s="84"/>
      <c r="CU490" s="84"/>
      <c r="CV490" s="84"/>
      <c r="CW490" s="84"/>
      <c r="CX490" s="84"/>
      <c r="CY490" s="84"/>
      <c r="CZ490" s="84"/>
      <c r="DA490" s="84"/>
      <c r="DB490" s="84"/>
      <c r="DC490" s="84"/>
      <c r="DD490" s="84"/>
      <c r="DE490" s="84"/>
      <c r="DF490" s="84"/>
      <c r="DG490" s="84"/>
      <c r="DH490" s="84"/>
      <c r="DI490" s="84"/>
      <c r="DJ490" s="84"/>
      <c r="DK490" s="84"/>
      <c r="DL490" s="84"/>
      <c r="DM490" s="84"/>
      <c r="DN490" s="84"/>
      <c r="DO490" s="84"/>
      <c r="DP490" s="84"/>
      <c r="DQ490" s="84"/>
      <c r="DR490" s="84"/>
      <c r="DS490" s="84"/>
      <c r="DT490" s="84"/>
      <c r="DU490" s="84"/>
      <c r="DV490" s="84"/>
      <c r="DW490" s="84"/>
      <c r="DX490" s="84"/>
      <c r="DY490" s="84"/>
      <c r="DZ490" s="84"/>
      <c r="EA490" s="84"/>
      <c r="EB490" s="84"/>
      <c r="EC490" s="84"/>
      <c r="ED490" s="84"/>
      <c r="EE490" s="84"/>
      <c r="EF490" s="84"/>
      <c r="EG490" s="84"/>
      <c r="EH490" s="84"/>
      <c r="EI490" s="84"/>
      <c r="EJ490" s="84"/>
      <c r="EK490" s="84"/>
      <c r="EL490" s="84"/>
      <c r="EM490" s="84"/>
      <c r="EN490" s="84"/>
      <c r="EO490" s="84"/>
      <c r="EP490" s="84"/>
      <c r="EQ490" s="84"/>
      <c r="ER490" s="84"/>
      <c r="ES490" s="84"/>
      <c r="ET490" s="84"/>
      <c r="EU490" s="84"/>
      <c r="EV490" s="84"/>
      <c r="EW490" s="84"/>
      <c r="EX490" s="84"/>
      <c r="EY490" s="84"/>
      <c r="EZ490" s="84"/>
      <c r="FA490" s="84"/>
      <c r="FB490" s="84"/>
      <c r="FC490" s="84"/>
      <c r="FD490" s="84"/>
      <c r="FE490" s="84"/>
      <c r="FF490" s="84"/>
      <c r="FG490" s="84"/>
      <c r="FH490" s="84"/>
      <c r="FI490" s="84"/>
      <c r="FJ490" s="84"/>
      <c r="FK490" s="84"/>
      <c r="FL490" s="84"/>
      <c r="FM490" s="84"/>
      <c r="FN490" s="84"/>
      <c r="FO490" s="84"/>
      <c r="FP490" s="84"/>
      <c r="FQ490" s="84"/>
    </row>
    <row r="491" spans="1:173" s="15" customFormat="1" ht="27.95" customHeight="1" x14ac:dyDescent="0.2">
      <c r="A491" s="585"/>
      <c r="B491" s="313" t="s">
        <v>54</v>
      </c>
      <c r="C491" s="160" t="s">
        <v>172</v>
      </c>
      <c r="D491" s="732"/>
      <c r="E491" s="776"/>
      <c r="F491" s="732"/>
      <c r="G491" s="776"/>
      <c r="H491" s="732"/>
      <c r="I491" s="776"/>
      <c r="J491" s="732"/>
      <c r="K491" s="776"/>
      <c r="L491" s="732"/>
      <c r="M491" s="776"/>
      <c r="N491" s="732"/>
      <c r="O491" s="776"/>
      <c r="P491" s="732"/>
      <c r="Q491" s="776"/>
      <c r="R491" s="732"/>
      <c r="S491" s="776"/>
      <c r="T491" s="732"/>
      <c r="U491" s="776"/>
      <c r="V491" s="732"/>
      <c r="W491" s="776"/>
      <c r="X491" s="213"/>
      <c r="Y491" s="301">
        <f t="shared" si="70"/>
        <v>0</v>
      </c>
      <c r="Z491" s="427">
        <v>20</v>
      </c>
      <c r="AA491" s="365">
        <f>COUNTIF(D491:W491,"a")+COUNTIF(D491:W491,"s")</f>
        <v>0</v>
      </c>
      <c r="AB491" s="258"/>
      <c r="AC491" s="557"/>
      <c r="AD491" s="259"/>
      <c r="AE491" s="241"/>
      <c r="AF491" s="557"/>
      <c r="AG491" s="241"/>
      <c r="AH491" s="241"/>
      <c r="AI491" s="241"/>
      <c r="AJ491" s="241"/>
      <c r="AK491" s="241"/>
      <c r="AL491" s="241"/>
      <c r="AM491" s="241"/>
      <c r="AN491" s="241"/>
      <c r="AO491" s="241"/>
      <c r="AP491" s="241"/>
      <c r="AQ491" s="241"/>
      <c r="AR491" s="241"/>
      <c r="AS491" s="241"/>
      <c r="AT491" s="241"/>
      <c r="AU491" s="241"/>
      <c r="AV491" s="241"/>
      <c r="AW491" s="241"/>
      <c r="AX491" s="241"/>
      <c r="AY491" s="241"/>
      <c r="AZ491" s="241"/>
      <c r="BA491" s="241"/>
      <c r="BB491" s="241"/>
      <c r="BC491" s="241"/>
      <c r="BD491" s="241"/>
      <c r="BE491" s="241"/>
      <c r="BF491" s="241"/>
      <c r="BG491" s="241"/>
      <c r="BH491" s="241"/>
      <c r="BI491" s="241"/>
      <c r="BJ491" s="241"/>
      <c r="BK491" s="241"/>
      <c r="BL491" s="241"/>
      <c r="BM491" s="241"/>
      <c r="BN491" s="241"/>
      <c r="BO491" s="241"/>
      <c r="BP491" s="241"/>
      <c r="BQ491" s="241"/>
      <c r="BR491" s="241"/>
      <c r="BS491" s="241"/>
      <c r="BT491" s="241"/>
      <c r="BU491" s="241"/>
      <c r="BV491" s="241"/>
      <c r="BW491" s="241"/>
      <c r="BX491" s="241"/>
      <c r="BY491" s="241"/>
      <c r="BZ491" s="241"/>
      <c r="CA491" s="241"/>
      <c r="CB491" s="241"/>
      <c r="CC491" s="241"/>
      <c r="CD491" s="241"/>
      <c r="CE491" s="241"/>
      <c r="CF491" s="241"/>
      <c r="CG491" s="57"/>
      <c r="CH491" s="57"/>
      <c r="CI491" s="57"/>
      <c r="CJ491" s="57"/>
      <c r="CK491" s="57"/>
      <c r="CL491" s="57"/>
      <c r="CM491" s="57"/>
      <c r="CN491" s="84"/>
      <c r="CO491" s="84"/>
      <c r="CP491" s="84"/>
      <c r="CQ491" s="84"/>
      <c r="CR491" s="84"/>
      <c r="CS491" s="84"/>
      <c r="CT491" s="84"/>
      <c r="CU491" s="84"/>
      <c r="CV491" s="84"/>
      <c r="CW491" s="84"/>
      <c r="CX491" s="84"/>
      <c r="CY491" s="84"/>
      <c r="CZ491" s="84"/>
      <c r="DA491" s="84"/>
      <c r="DB491" s="84"/>
      <c r="DC491" s="84"/>
      <c r="DD491" s="84"/>
      <c r="DE491" s="84"/>
      <c r="DF491" s="84"/>
      <c r="DG491" s="84"/>
      <c r="DH491" s="84"/>
      <c r="DI491" s="84"/>
      <c r="DJ491" s="84"/>
      <c r="DK491" s="84"/>
      <c r="DL491" s="84"/>
      <c r="DM491" s="84"/>
      <c r="DN491" s="84"/>
      <c r="DO491" s="84"/>
      <c r="DP491" s="84"/>
      <c r="DQ491" s="84"/>
      <c r="DR491" s="84"/>
      <c r="DS491" s="84"/>
      <c r="DT491" s="84"/>
      <c r="DU491" s="84"/>
      <c r="DV491" s="84"/>
      <c r="DW491" s="84"/>
      <c r="DX491" s="84"/>
      <c r="DY491" s="84"/>
      <c r="DZ491" s="84"/>
      <c r="EA491" s="84"/>
      <c r="EB491" s="84"/>
      <c r="EC491" s="84"/>
      <c r="ED491" s="84"/>
      <c r="EE491" s="84"/>
      <c r="EF491" s="84"/>
      <c r="EG491" s="84"/>
      <c r="EH491" s="84"/>
      <c r="EI491" s="84"/>
      <c r="EJ491" s="84"/>
      <c r="EK491" s="84"/>
      <c r="EL491" s="84"/>
      <c r="EM491" s="84"/>
      <c r="EN491" s="84"/>
      <c r="EO491" s="84"/>
      <c r="EP491" s="84"/>
      <c r="EQ491" s="84"/>
      <c r="ER491" s="84"/>
      <c r="ES491" s="84"/>
      <c r="ET491" s="84"/>
      <c r="EU491" s="84"/>
      <c r="EV491" s="84"/>
      <c r="EW491" s="84"/>
      <c r="EX491" s="84"/>
      <c r="EY491" s="84"/>
      <c r="EZ491" s="84"/>
      <c r="FA491" s="84"/>
      <c r="FB491" s="84"/>
      <c r="FC491" s="84"/>
      <c r="FD491" s="84"/>
      <c r="FE491" s="84"/>
      <c r="FF491" s="84"/>
      <c r="FG491" s="84"/>
      <c r="FH491" s="84"/>
      <c r="FI491" s="84"/>
      <c r="FJ491" s="84"/>
      <c r="FK491" s="84"/>
      <c r="FL491" s="84"/>
      <c r="FM491" s="84"/>
      <c r="FN491" s="84"/>
      <c r="FO491" s="84"/>
      <c r="FP491" s="84"/>
      <c r="FQ491" s="84"/>
    </row>
    <row r="492" spans="1:173" s="15" customFormat="1" ht="27.95" customHeight="1" thickBot="1" x14ac:dyDescent="0.25">
      <c r="A492" s="452"/>
      <c r="B492" s="313" t="s">
        <v>156</v>
      </c>
      <c r="C492" s="160" t="s">
        <v>1071</v>
      </c>
      <c r="D492" s="882"/>
      <c r="E492" s="883"/>
      <c r="F492" s="882"/>
      <c r="G492" s="883"/>
      <c r="H492" s="882"/>
      <c r="I492" s="883"/>
      <c r="J492" s="882"/>
      <c r="K492" s="883"/>
      <c r="L492" s="882"/>
      <c r="M492" s="883"/>
      <c r="N492" s="882"/>
      <c r="O492" s="883"/>
      <c r="P492" s="882"/>
      <c r="Q492" s="883"/>
      <c r="R492" s="882"/>
      <c r="S492" s="883"/>
      <c r="T492" s="882"/>
      <c r="U492" s="883"/>
      <c r="V492" s="882"/>
      <c r="W492" s="883"/>
      <c r="X492" s="213"/>
      <c r="Y492" s="301">
        <f t="shared" si="70"/>
        <v>0</v>
      </c>
      <c r="Z492" s="422">
        <v>15</v>
      </c>
      <c r="AA492" s="228">
        <f>COUNTIF(D492:W492,"a")+COUNTIF(D492:W492,"s")</f>
        <v>0</v>
      </c>
      <c r="AB492" s="258"/>
      <c r="AC492" s="557"/>
      <c r="AD492" s="259" t="s">
        <v>34</v>
      </c>
      <c r="AE492" s="241"/>
      <c r="AF492" s="557"/>
      <c r="AG492" s="241"/>
      <c r="AH492" s="241"/>
      <c r="AI492" s="241"/>
      <c r="AJ492" s="241"/>
      <c r="AK492" s="241"/>
      <c r="AL492" s="241"/>
      <c r="AM492" s="241"/>
      <c r="AN492" s="241"/>
      <c r="AO492" s="241"/>
      <c r="AP492" s="241"/>
      <c r="AQ492" s="241"/>
      <c r="AR492" s="241"/>
      <c r="AS492" s="241"/>
      <c r="AT492" s="241"/>
      <c r="AU492" s="241"/>
      <c r="AV492" s="241"/>
      <c r="AW492" s="241"/>
      <c r="AX492" s="241"/>
      <c r="AY492" s="241"/>
      <c r="AZ492" s="241"/>
      <c r="BA492" s="241"/>
      <c r="BB492" s="241"/>
      <c r="BC492" s="241"/>
      <c r="BD492" s="241"/>
      <c r="BE492" s="241"/>
      <c r="BF492" s="241"/>
      <c r="BG492" s="241"/>
      <c r="BH492" s="241"/>
      <c r="BI492" s="241"/>
      <c r="BJ492" s="241"/>
      <c r="BK492" s="241"/>
      <c r="BL492" s="241"/>
      <c r="BM492" s="241"/>
      <c r="BN492" s="241"/>
      <c r="BO492" s="241"/>
      <c r="BP492" s="241"/>
      <c r="BQ492" s="241"/>
      <c r="BR492" s="241"/>
      <c r="BS492" s="241"/>
      <c r="BT492" s="241"/>
      <c r="BU492" s="241"/>
      <c r="BV492" s="241"/>
      <c r="BW492" s="241"/>
      <c r="BX492" s="241"/>
      <c r="BY492" s="241"/>
      <c r="BZ492" s="241"/>
      <c r="CA492" s="241"/>
      <c r="CB492" s="241"/>
      <c r="CC492" s="241"/>
      <c r="CD492" s="241"/>
      <c r="CE492" s="57"/>
      <c r="CF492" s="57"/>
      <c r="CG492" s="57"/>
      <c r="CH492" s="57"/>
      <c r="CI492" s="57"/>
      <c r="CJ492" s="57"/>
      <c r="CK492" s="57"/>
      <c r="CL492" s="57"/>
      <c r="CM492" s="57"/>
      <c r="CN492" s="57"/>
      <c r="CO492" s="57"/>
      <c r="CP492" s="57"/>
      <c r="CQ492" s="57"/>
      <c r="CR492" s="84"/>
      <c r="CS492" s="84"/>
      <c r="CT492" s="84"/>
      <c r="CU492" s="84"/>
      <c r="CV492" s="84"/>
      <c r="CW492" s="84"/>
      <c r="CX492" s="84"/>
      <c r="CY492" s="84"/>
      <c r="CZ492" s="84"/>
      <c r="DA492" s="84"/>
      <c r="DB492" s="84"/>
      <c r="DC492" s="84"/>
      <c r="DD492" s="84"/>
      <c r="DE492" s="84"/>
      <c r="DF492" s="84"/>
      <c r="DG492" s="84"/>
      <c r="DH492" s="84"/>
      <c r="DI492" s="84"/>
      <c r="DJ492" s="84"/>
      <c r="DK492" s="84"/>
      <c r="DL492" s="84"/>
      <c r="DM492" s="84"/>
      <c r="DN492" s="84"/>
      <c r="DO492" s="84"/>
      <c r="DP492" s="84"/>
      <c r="DQ492" s="84"/>
      <c r="DR492" s="84"/>
      <c r="DS492" s="84"/>
      <c r="DT492" s="84"/>
      <c r="DU492" s="84"/>
      <c r="DV492" s="84"/>
      <c r="DW492" s="84"/>
      <c r="DX492" s="84"/>
      <c r="DY492" s="84"/>
      <c r="DZ492" s="84"/>
      <c r="EA492" s="84"/>
      <c r="EB492" s="84"/>
      <c r="EC492" s="84"/>
      <c r="ED492" s="84"/>
      <c r="EE492" s="84"/>
      <c r="EF492" s="84"/>
      <c r="EG492" s="84"/>
      <c r="EH492" s="84"/>
      <c r="EI492" s="84"/>
      <c r="EJ492" s="84"/>
      <c r="EK492" s="84"/>
      <c r="EL492" s="84"/>
      <c r="EM492" s="84"/>
      <c r="EN492" s="84"/>
      <c r="EO492" s="84"/>
      <c r="EP492" s="84"/>
      <c r="EQ492" s="84"/>
      <c r="ER492" s="84"/>
      <c r="ES492" s="84"/>
      <c r="ET492" s="84"/>
      <c r="EU492" s="84"/>
      <c r="EV492" s="84"/>
      <c r="EW492" s="84"/>
      <c r="EX492" s="84"/>
      <c r="EY492" s="84"/>
      <c r="EZ492" s="84"/>
      <c r="FA492" s="84"/>
      <c r="FB492" s="84"/>
      <c r="FC492" s="84"/>
      <c r="FD492" s="84"/>
      <c r="FE492" s="84"/>
      <c r="FF492" s="84"/>
      <c r="FG492" s="84"/>
      <c r="FH492" s="84"/>
      <c r="FI492" s="84"/>
      <c r="FJ492" s="84"/>
      <c r="FK492" s="84"/>
      <c r="FL492" s="84"/>
      <c r="FM492" s="84"/>
      <c r="FN492" s="84"/>
      <c r="FO492" s="84"/>
      <c r="FP492" s="84"/>
    </row>
    <row r="493" spans="1:173" s="282" customFormat="1" ht="21" customHeight="1" thickTop="1" thickBot="1" x14ac:dyDescent="0.25">
      <c r="A493" s="585"/>
      <c r="B493" s="214"/>
      <c r="C493" s="160"/>
      <c r="D493" s="768" t="s">
        <v>147</v>
      </c>
      <c r="E493" s="769"/>
      <c r="F493" s="769"/>
      <c r="G493" s="769"/>
      <c r="H493" s="769"/>
      <c r="I493" s="769"/>
      <c r="J493" s="769"/>
      <c r="K493" s="769"/>
      <c r="L493" s="769"/>
      <c r="M493" s="769"/>
      <c r="N493" s="769"/>
      <c r="O493" s="769"/>
      <c r="P493" s="769"/>
      <c r="Q493" s="769"/>
      <c r="R493" s="769"/>
      <c r="S493" s="769"/>
      <c r="T493" s="769"/>
      <c r="U493" s="769"/>
      <c r="V493" s="769"/>
      <c r="W493" s="769"/>
      <c r="X493" s="770"/>
      <c r="Y493" s="55">
        <f>SUM(Y489:Y492)</f>
        <v>0</v>
      </c>
      <c r="Z493" s="423">
        <f>SUM(Z489:Z492)</f>
        <v>55</v>
      </c>
      <c r="AA493" s="229"/>
      <c r="AB493" s="302"/>
      <c r="AC493" s="557"/>
      <c r="AD493" s="303"/>
      <c r="AE493" s="303"/>
      <c r="AF493" s="557"/>
      <c r="AG493" s="303"/>
      <c r="AH493" s="303"/>
      <c r="AI493" s="303"/>
      <c r="AJ493" s="303"/>
      <c r="AK493" s="303"/>
      <c r="AL493" s="303"/>
      <c r="AM493" s="303"/>
      <c r="AN493" s="303"/>
      <c r="AO493" s="303"/>
      <c r="AP493" s="303"/>
      <c r="AQ493" s="303"/>
      <c r="AR493" s="303"/>
      <c r="AS493" s="303"/>
      <c r="AT493" s="303"/>
      <c r="AU493" s="303"/>
      <c r="AV493" s="303"/>
      <c r="AW493" s="303"/>
      <c r="AX493" s="303"/>
      <c r="AY493" s="303"/>
      <c r="AZ493" s="303"/>
      <c r="BA493" s="303"/>
      <c r="BB493" s="303"/>
      <c r="BC493" s="303"/>
      <c r="BD493" s="303"/>
      <c r="BE493" s="303"/>
      <c r="BF493" s="303"/>
      <c r="BG493" s="303"/>
      <c r="BH493" s="303"/>
      <c r="BI493" s="303"/>
      <c r="BJ493" s="303"/>
      <c r="BK493" s="303"/>
      <c r="BL493" s="303"/>
      <c r="BM493" s="303"/>
      <c r="BN493" s="303"/>
      <c r="BO493" s="303"/>
      <c r="BP493" s="303"/>
      <c r="BQ493" s="303"/>
      <c r="BR493" s="303"/>
      <c r="BS493" s="303"/>
      <c r="BT493" s="303"/>
      <c r="BU493" s="303"/>
      <c r="BV493" s="303"/>
      <c r="BW493" s="303"/>
      <c r="BX493" s="303"/>
      <c r="BY493" s="303"/>
      <c r="BZ493" s="303"/>
      <c r="CA493" s="303"/>
      <c r="CB493" s="303"/>
      <c r="CC493" s="303"/>
      <c r="CD493" s="303"/>
      <c r="CE493" s="302"/>
      <c r="CF493" s="302"/>
      <c r="CG493" s="302"/>
      <c r="CH493" s="302"/>
      <c r="CI493" s="302"/>
      <c r="CJ493" s="302"/>
      <c r="CK493" s="302"/>
      <c r="CL493" s="302"/>
      <c r="CM493" s="302"/>
      <c r="CN493" s="302"/>
      <c r="CO493" s="302"/>
      <c r="CP493" s="302"/>
      <c r="CQ493" s="302"/>
      <c r="CR493" s="304"/>
      <c r="CS493" s="304"/>
      <c r="CT493" s="304"/>
      <c r="CU493" s="304"/>
      <c r="CV493" s="304"/>
      <c r="CW493" s="304"/>
      <c r="CX493" s="304"/>
      <c r="CY493" s="304"/>
      <c r="CZ493" s="304"/>
      <c r="DA493" s="304"/>
      <c r="DB493" s="304"/>
      <c r="DC493" s="304"/>
      <c r="DD493" s="304"/>
      <c r="DE493" s="304"/>
      <c r="DF493" s="304"/>
      <c r="DG493" s="304"/>
      <c r="DH493" s="304"/>
      <c r="DI493" s="304"/>
      <c r="DJ493" s="304"/>
      <c r="DK493" s="304"/>
      <c r="DL493" s="304"/>
      <c r="DM493" s="304"/>
      <c r="DN493" s="304"/>
      <c r="DO493" s="304"/>
      <c r="DP493" s="304"/>
      <c r="DQ493" s="304"/>
      <c r="DR493" s="304"/>
      <c r="DS493" s="304"/>
      <c r="DT493" s="304"/>
      <c r="DU493" s="304"/>
      <c r="DV493" s="304"/>
      <c r="DW493" s="304"/>
      <c r="DX493" s="304"/>
      <c r="DY493" s="304"/>
      <c r="DZ493" s="304"/>
      <c r="EA493" s="304"/>
      <c r="EB493" s="304"/>
      <c r="EC493" s="304"/>
      <c r="ED493" s="304"/>
      <c r="EE493" s="304"/>
      <c r="EF493" s="304"/>
      <c r="EG493" s="304"/>
      <c r="EH493" s="304"/>
      <c r="EI493" s="304"/>
      <c r="EJ493" s="304"/>
      <c r="EK493" s="304"/>
      <c r="EL493" s="304"/>
      <c r="EM493" s="304"/>
      <c r="EN493" s="304"/>
      <c r="EO493" s="304"/>
      <c r="EP493" s="304"/>
      <c r="EQ493" s="304"/>
      <c r="ER493" s="304"/>
      <c r="ES493" s="304"/>
      <c r="ET493" s="304"/>
      <c r="EU493" s="304"/>
      <c r="EV493" s="304"/>
      <c r="EW493" s="304"/>
      <c r="EX493" s="304"/>
      <c r="EY493" s="304"/>
      <c r="EZ493" s="304"/>
      <c r="FA493" s="304"/>
      <c r="FB493" s="304"/>
      <c r="FC493" s="304"/>
      <c r="FD493" s="304"/>
      <c r="FE493" s="304"/>
      <c r="FF493" s="304"/>
      <c r="FG493" s="304"/>
      <c r="FH493" s="304"/>
      <c r="FI493" s="304"/>
      <c r="FJ493" s="304"/>
      <c r="FK493" s="304"/>
      <c r="FL493" s="304"/>
      <c r="FM493" s="304"/>
      <c r="FN493" s="304"/>
      <c r="FO493" s="304"/>
      <c r="FP493" s="304"/>
      <c r="FQ493" s="304"/>
    </row>
    <row r="494" spans="1:173" s="305" customFormat="1" ht="21" customHeight="1" thickBot="1" x14ac:dyDescent="0.25">
      <c r="A494" s="414"/>
      <c r="B494" s="185"/>
      <c r="C494" s="460"/>
      <c r="D494" s="771"/>
      <c r="E494" s="772"/>
      <c r="F494" s="966">
        <v>35</v>
      </c>
      <c r="G494" s="793"/>
      <c r="H494" s="793"/>
      <c r="I494" s="793"/>
      <c r="J494" s="793"/>
      <c r="K494" s="793"/>
      <c r="L494" s="793"/>
      <c r="M494" s="793"/>
      <c r="N494" s="793"/>
      <c r="O494" s="793"/>
      <c r="P494" s="793"/>
      <c r="Q494" s="793"/>
      <c r="R494" s="793"/>
      <c r="S494" s="793"/>
      <c r="T494" s="793"/>
      <c r="U494" s="793"/>
      <c r="V494" s="793"/>
      <c r="W494" s="793"/>
      <c r="X494" s="793"/>
      <c r="Y494" s="793"/>
      <c r="Z494" s="794"/>
      <c r="AA494" s="229"/>
      <c r="AB494" s="302"/>
      <c r="AC494" s="557"/>
      <c r="AD494" s="303"/>
      <c r="AE494" s="303"/>
      <c r="AF494" s="557"/>
      <c r="AG494" s="303"/>
      <c r="AH494" s="303"/>
      <c r="AI494" s="303"/>
      <c r="AJ494" s="303"/>
      <c r="AK494" s="303"/>
      <c r="AL494" s="303"/>
      <c r="AM494" s="303"/>
      <c r="AN494" s="303"/>
      <c r="AO494" s="303"/>
      <c r="AP494" s="303"/>
      <c r="AQ494" s="303"/>
      <c r="AR494" s="303"/>
      <c r="AS494" s="303"/>
      <c r="AT494" s="303"/>
      <c r="AU494" s="303"/>
      <c r="AV494" s="303"/>
      <c r="AW494" s="303"/>
      <c r="AX494" s="303"/>
      <c r="AY494" s="303"/>
      <c r="AZ494" s="303"/>
      <c r="BA494" s="303"/>
      <c r="BB494" s="303"/>
      <c r="BC494" s="303"/>
      <c r="BD494" s="303"/>
      <c r="BE494" s="303"/>
      <c r="BF494" s="303"/>
      <c r="BG494" s="303"/>
      <c r="BH494" s="303"/>
      <c r="BI494" s="303"/>
      <c r="BJ494" s="303"/>
      <c r="BK494" s="303"/>
      <c r="BL494" s="303"/>
      <c r="BM494" s="303"/>
      <c r="BN494" s="303"/>
      <c r="BO494" s="303"/>
      <c r="BP494" s="303"/>
      <c r="BQ494" s="303"/>
      <c r="BR494" s="303"/>
      <c r="BS494" s="303"/>
      <c r="BT494" s="303"/>
      <c r="BU494" s="303"/>
      <c r="BV494" s="303"/>
      <c r="BW494" s="303"/>
      <c r="BX494" s="303"/>
      <c r="BY494" s="303"/>
      <c r="BZ494" s="303"/>
      <c r="CA494" s="303"/>
      <c r="CB494" s="303"/>
      <c r="CC494" s="303"/>
      <c r="CD494" s="303"/>
      <c r="CE494" s="302"/>
      <c r="CF494" s="302"/>
      <c r="CG494" s="302"/>
      <c r="CH494" s="302"/>
      <c r="CI494" s="302"/>
      <c r="CJ494" s="302"/>
      <c r="CK494" s="302"/>
      <c r="CL494" s="302"/>
      <c r="CM494" s="302"/>
      <c r="CN494" s="302"/>
      <c r="CO494" s="302"/>
      <c r="CP494" s="302"/>
      <c r="CQ494" s="302"/>
      <c r="CR494" s="304"/>
      <c r="CS494" s="304"/>
      <c r="CT494" s="304"/>
      <c r="CU494" s="304"/>
      <c r="CV494" s="304"/>
      <c r="CW494" s="304"/>
      <c r="CX494" s="304"/>
      <c r="CY494" s="304"/>
      <c r="CZ494" s="304"/>
      <c r="DA494" s="304"/>
      <c r="DB494" s="304"/>
      <c r="DC494" s="304"/>
      <c r="DD494" s="304"/>
      <c r="DE494" s="304"/>
      <c r="DF494" s="304"/>
      <c r="DG494" s="304"/>
      <c r="DH494" s="304"/>
      <c r="DI494" s="304"/>
      <c r="DJ494" s="304"/>
      <c r="DK494" s="304"/>
      <c r="DL494" s="304"/>
      <c r="DM494" s="304"/>
      <c r="DN494" s="304"/>
      <c r="DO494" s="304"/>
      <c r="DP494" s="304"/>
      <c r="DQ494" s="304"/>
      <c r="DR494" s="304"/>
      <c r="DS494" s="304"/>
      <c r="DT494" s="304"/>
      <c r="DU494" s="304"/>
      <c r="DV494" s="304"/>
      <c r="DW494" s="304"/>
      <c r="DX494" s="304"/>
      <c r="DY494" s="304"/>
      <c r="DZ494" s="304"/>
      <c r="EA494" s="304"/>
      <c r="EB494" s="304"/>
      <c r="EC494" s="304"/>
      <c r="ED494" s="304"/>
      <c r="EE494" s="304"/>
      <c r="EF494" s="304"/>
      <c r="EG494" s="304"/>
      <c r="EH494" s="304"/>
      <c r="EI494" s="304"/>
      <c r="EJ494" s="304"/>
      <c r="EK494" s="304"/>
      <c r="EL494" s="304"/>
      <c r="EM494" s="304"/>
      <c r="EN494" s="304"/>
      <c r="EO494" s="304"/>
      <c r="EP494" s="304"/>
      <c r="EQ494" s="304"/>
      <c r="ER494" s="304"/>
      <c r="ES494" s="304"/>
      <c r="ET494" s="304"/>
      <c r="EU494" s="304"/>
      <c r="EV494" s="304"/>
      <c r="EW494" s="304"/>
      <c r="EX494" s="304"/>
      <c r="EY494" s="304"/>
      <c r="EZ494" s="304"/>
      <c r="FA494" s="304"/>
      <c r="FB494" s="304"/>
      <c r="FC494" s="304"/>
      <c r="FD494" s="304"/>
      <c r="FE494" s="304"/>
      <c r="FF494" s="304"/>
      <c r="FG494" s="304"/>
      <c r="FH494" s="304"/>
      <c r="FI494" s="304"/>
      <c r="FJ494" s="304"/>
      <c r="FK494" s="304"/>
      <c r="FL494" s="304"/>
      <c r="FM494" s="304"/>
      <c r="FN494" s="304"/>
      <c r="FO494" s="304"/>
      <c r="FP494" s="304"/>
      <c r="FQ494" s="304"/>
    </row>
    <row r="495" spans="1:173" ht="33" customHeight="1" thickBot="1" x14ac:dyDescent="0.25">
      <c r="A495" s="418"/>
      <c r="B495" s="323" t="s">
        <v>58</v>
      </c>
      <c r="C495" s="944" t="s">
        <v>224</v>
      </c>
      <c r="D495" s="945"/>
      <c r="E495" s="945"/>
      <c r="F495" s="945"/>
      <c r="G495" s="945"/>
      <c r="H495" s="945"/>
      <c r="I495" s="945"/>
      <c r="J495" s="945"/>
      <c r="K495" s="945"/>
      <c r="L495" s="945"/>
      <c r="M495" s="945"/>
      <c r="N495" s="945"/>
      <c r="O495" s="945"/>
      <c r="P495" s="945"/>
      <c r="Q495" s="945"/>
      <c r="R495" s="945"/>
      <c r="S495" s="945"/>
      <c r="T495" s="945"/>
      <c r="U495" s="945"/>
      <c r="V495" s="945"/>
      <c r="W495" s="945"/>
      <c r="X495" s="945"/>
      <c r="Y495" s="945"/>
      <c r="Z495" s="946"/>
      <c r="AA495" s="53"/>
      <c r="AD495" s="251"/>
    </row>
    <row r="496" spans="1:173" ht="30" customHeight="1" thickBot="1" x14ac:dyDescent="0.25">
      <c r="A496" s="429"/>
      <c r="B496" s="317" t="s">
        <v>59</v>
      </c>
      <c r="C496" s="171" t="s">
        <v>384</v>
      </c>
      <c r="D496" s="31"/>
      <c r="E496" s="32"/>
      <c r="F496" s="33"/>
      <c r="G496" s="34"/>
      <c r="H496" s="31"/>
      <c r="I496" s="32"/>
      <c r="J496" s="33"/>
      <c r="K496" s="34"/>
      <c r="L496" s="31" t="s">
        <v>432</v>
      </c>
      <c r="M496" s="32"/>
      <c r="N496" s="33"/>
      <c r="O496" s="34"/>
      <c r="P496" s="31"/>
      <c r="Q496" s="32"/>
      <c r="R496" s="33"/>
      <c r="S496" s="34"/>
      <c r="T496" s="31"/>
      <c r="U496" s="32"/>
      <c r="V496" s="33"/>
      <c r="W496" s="34"/>
      <c r="X496" s="36"/>
      <c r="Y496" s="73"/>
      <c r="Z496" s="453"/>
      <c r="AA496" s="53"/>
      <c r="AD496" s="251"/>
    </row>
    <row r="497" spans="1:173" ht="27.95" customHeight="1" thickBot="1" x14ac:dyDescent="0.25">
      <c r="A497" s="429"/>
      <c r="B497" s="329" t="s">
        <v>15</v>
      </c>
      <c r="C497" s="157" t="s">
        <v>120</v>
      </c>
      <c r="D497" s="884"/>
      <c r="E497" s="885"/>
      <c r="F497" s="884"/>
      <c r="G497" s="885"/>
      <c r="H497" s="884"/>
      <c r="I497" s="885"/>
      <c r="J497" s="884"/>
      <c r="K497" s="885"/>
      <c r="L497" s="884"/>
      <c r="M497" s="885"/>
      <c r="N497" s="884"/>
      <c r="O497" s="885"/>
      <c r="P497" s="884"/>
      <c r="Q497" s="885"/>
      <c r="R497" s="884"/>
      <c r="S497" s="885"/>
      <c r="T497" s="884"/>
      <c r="U497" s="885"/>
      <c r="V497" s="884"/>
      <c r="W497" s="885"/>
      <c r="X497" s="714"/>
      <c r="Y497" s="221">
        <f>IF(OR(D497="s",F497="s",H497="s",J497="s",L497="s",N497="s",P497="s",R497="s",T497="s",V497="s"), 0, IF(OR(D497="a",F497="a",H497="a",J497="a",L497="a",N497="a",P497="a",R497="a",T497="a",V497="a"),Z497,0))</f>
        <v>0</v>
      </c>
      <c r="Z497" s="454">
        <v>30</v>
      </c>
      <c r="AA497" s="80">
        <f>IF((COUNTIF(D497:W497,"a")+COUNTIF(D497:W497,"s"))&gt;0,IF(OR((COUNTIF(D499:W499,"a")+COUNTIF(D499:W499,"s")),(COUNTIF(D500:W500,"a")+COUNTIF(D500:W500,"s")),(COUNTIF(D501:W501,"a")+COUNTIF(D501:W501,"s"))),0,COUNTIF(D497:W497,"a")+COUNTIF(D497:W497,"s")),COUNTIF(D497:W497,"a")+COUNTIF(D497:W497,"s"))</f>
        <v>0</v>
      </c>
      <c r="AB497" s="134"/>
      <c r="AD497" s="251"/>
    </row>
    <row r="498" spans="1:173" ht="27.95" customHeight="1" thickBot="1" x14ac:dyDescent="0.25">
      <c r="A498" s="425"/>
      <c r="B498" s="348"/>
      <c r="C498" s="216" t="s">
        <v>260</v>
      </c>
      <c r="D498" s="916"/>
      <c r="E498" s="917"/>
      <c r="F498" s="917"/>
      <c r="G498" s="917"/>
      <c r="H498" s="917"/>
      <c r="I498" s="917"/>
      <c r="J498" s="917"/>
      <c r="K498" s="917"/>
      <c r="L498" s="917"/>
      <c r="M498" s="917"/>
      <c r="N498" s="917"/>
      <c r="O498" s="917"/>
      <c r="P498" s="917"/>
      <c r="Q498" s="917"/>
      <c r="R498" s="917"/>
      <c r="S498" s="917"/>
      <c r="T498" s="917"/>
      <c r="U498" s="917"/>
      <c r="V498" s="917"/>
      <c r="W498" s="917"/>
      <c r="X498" s="918"/>
      <c r="Y498" s="918"/>
      <c r="Z498" s="919"/>
      <c r="AA498" s="53"/>
      <c r="AB498" s="53"/>
      <c r="AD498" s="251"/>
    </row>
    <row r="499" spans="1:173" ht="27.95" customHeight="1" x14ac:dyDescent="0.2">
      <c r="A499" s="429"/>
      <c r="B499" s="326" t="s">
        <v>16</v>
      </c>
      <c r="C499" s="143" t="s">
        <v>121</v>
      </c>
      <c r="D499" s="880"/>
      <c r="E499" s="880"/>
      <c r="F499" s="880"/>
      <c r="G499" s="880"/>
      <c r="H499" s="880"/>
      <c r="I499" s="880"/>
      <c r="J499" s="880"/>
      <c r="K499" s="880"/>
      <c r="L499" s="880"/>
      <c r="M499" s="880"/>
      <c r="N499" s="880"/>
      <c r="O499" s="880"/>
      <c r="P499" s="880"/>
      <c r="Q499" s="880"/>
      <c r="R499" s="880"/>
      <c r="S499" s="880"/>
      <c r="T499" s="880"/>
      <c r="U499" s="880"/>
      <c r="V499" s="880"/>
      <c r="W499" s="880"/>
      <c r="X499" s="218"/>
      <c r="Y499" s="222">
        <f>IF(OR(D499="s",F499="s",H499="s",J499="s",L499="s",N499="s",P499="s",R499="s",T499="s",V499="s"), 0, IF(OR(D499="a",F499="a",H499="a",J499="a",L499="a",N499="a",P499="a",R499="a",T499="a",V499="a"),Z499,0))</f>
        <v>0</v>
      </c>
      <c r="Z499" s="455">
        <v>10</v>
      </c>
      <c r="AA499" s="80">
        <f>IF((COUNTIF(D499:W499,"a")+COUNTIF(D499:W499,"s"))&gt;0,IF((COUNTIF(D497:W497,"a")+COUNTIF(D497:W497,"s"))&gt;0,0,COUNTIF(D499:W499,"a")+COUNTIF(D499:W499,"s")), COUNTIF(D499:W499,"a")+COUNTIF(D499:W499,"s"))</f>
        <v>0</v>
      </c>
      <c r="AB499" s="134"/>
      <c r="AD499" s="251"/>
    </row>
    <row r="500" spans="1:173" ht="27.95" customHeight="1" x14ac:dyDescent="0.2">
      <c r="A500" s="429"/>
      <c r="B500" s="326" t="s">
        <v>267</v>
      </c>
      <c r="C500" s="143" t="s">
        <v>0</v>
      </c>
      <c r="D500" s="878"/>
      <c r="E500" s="878"/>
      <c r="F500" s="878"/>
      <c r="G500" s="878"/>
      <c r="H500" s="878"/>
      <c r="I500" s="878"/>
      <c r="J500" s="878"/>
      <c r="K500" s="878"/>
      <c r="L500" s="878"/>
      <c r="M500" s="878"/>
      <c r="N500" s="878"/>
      <c r="O500" s="878"/>
      <c r="P500" s="878"/>
      <c r="Q500" s="878"/>
      <c r="R500" s="878"/>
      <c r="S500" s="878"/>
      <c r="T500" s="878"/>
      <c r="U500" s="878"/>
      <c r="V500" s="878"/>
      <c r="W500" s="878"/>
      <c r="X500" s="219"/>
      <c r="Y500" s="119">
        <f>IF(OR(D500="s",F500="s",H500="s",J500="s",L500="s",N500="s",P500="s",R500="s",T500="s",V500="s"), 0, IF(OR(D500="a",F500="a",H500="a",J500="a",L500="a",N500="a",P500="a",R500="a",T500="a",V500="a"),Z500,0))</f>
        <v>0</v>
      </c>
      <c r="Z500" s="431">
        <v>10</v>
      </c>
      <c r="AA500" s="80">
        <f>IF((COUNTIF(D500:W500,"a")+COUNTIF(D500:W500,"s"))&gt;0,IF((COUNTIF(D497:W497,"a")+COUNTIF(D497:W497,"s"))&gt;0,0,COUNTIF(D500:W500,"a")+COUNTIF(D500:W500,"s")), COUNTIF(D500:W500,"a")+COUNTIF(D500:W500,"s"))</f>
        <v>0</v>
      </c>
      <c r="AB500" s="134"/>
      <c r="AD500" s="251"/>
    </row>
    <row r="501" spans="1:173" ht="27.95" customHeight="1" thickBot="1" x14ac:dyDescent="0.25">
      <c r="A501" s="429"/>
      <c r="B501" s="326" t="s">
        <v>268</v>
      </c>
      <c r="C501" s="143" t="s">
        <v>168</v>
      </c>
      <c r="D501" s="881"/>
      <c r="E501" s="881"/>
      <c r="F501" s="881"/>
      <c r="G501" s="881"/>
      <c r="H501" s="881"/>
      <c r="I501" s="881"/>
      <c r="J501" s="881"/>
      <c r="K501" s="881"/>
      <c r="L501" s="881"/>
      <c r="M501" s="881"/>
      <c r="N501" s="881"/>
      <c r="O501" s="881"/>
      <c r="P501" s="881"/>
      <c r="Q501" s="881"/>
      <c r="R501" s="881"/>
      <c r="S501" s="881"/>
      <c r="T501" s="881"/>
      <c r="U501" s="881"/>
      <c r="V501" s="881"/>
      <c r="W501" s="881"/>
      <c r="X501" s="220"/>
      <c r="Y501" s="119">
        <f>IF(OR(D501="s",F501="s",H501="s",J501="s",L501="s",N501="s",P501="s",R501="s",T501="s",V501="s"), 0, IF(OR(D501="a",F501="a",H501="a",J501="a",L501="a",N501="a",P501="a",R501="a",T501="a",V501="a"),Z501,0))</f>
        <v>0</v>
      </c>
      <c r="Z501" s="431">
        <v>10</v>
      </c>
      <c r="AA501" s="80">
        <f>IF((COUNTIF(D501:W501,"a")+COUNTIF(D501:W501,"s"))&gt;0,IF((COUNTIF(D497:W497,"a")+COUNTIF(D497:W497,"s"))&gt;0,0,COUNTIF(D501:W501,"a")+COUNTIF(D501:W501,"s")), COUNTIF(D501:W501,"a")+COUNTIF(D501:W501,"s"))</f>
        <v>0</v>
      </c>
      <c r="AB501" s="134"/>
      <c r="AD501" s="251"/>
    </row>
    <row r="502" spans="1:173" ht="21" customHeight="1" thickTop="1" thickBot="1" x14ac:dyDescent="0.25">
      <c r="A502" s="429"/>
      <c r="B502" s="20"/>
      <c r="C502" s="13"/>
      <c r="D502" s="875" t="s">
        <v>147</v>
      </c>
      <c r="E502" s="876"/>
      <c r="F502" s="876"/>
      <c r="G502" s="876"/>
      <c r="H502" s="876"/>
      <c r="I502" s="876"/>
      <c r="J502" s="876"/>
      <c r="K502" s="876"/>
      <c r="L502" s="876"/>
      <c r="M502" s="876"/>
      <c r="N502" s="876"/>
      <c r="O502" s="876"/>
      <c r="P502" s="876"/>
      <c r="Q502" s="876"/>
      <c r="R502" s="876"/>
      <c r="S502" s="876"/>
      <c r="T502" s="876"/>
      <c r="U502" s="876"/>
      <c r="V502" s="876"/>
      <c r="W502" s="876"/>
      <c r="X502" s="877"/>
      <c r="Y502" s="55">
        <f>SUM(Y497:Y501)</f>
        <v>0</v>
      </c>
      <c r="Z502" s="432">
        <v>30</v>
      </c>
      <c r="AA502" s="53"/>
      <c r="AB502" s="53"/>
      <c r="AD502" s="251"/>
    </row>
    <row r="503" spans="1:173" ht="21" customHeight="1" thickBot="1" x14ac:dyDescent="0.25">
      <c r="A503" s="425"/>
      <c r="B503" s="25"/>
      <c r="C503" s="325"/>
      <c r="D503" s="771"/>
      <c r="E503" s="799"/>
      <c r="F503" s="879">
        <v>0</v>
      </c>
      <c r="G503" s="793"/>
      <c r="H503" s="793"/>
      <c r="I503" s="793"/>
      <c r="J503" s="793"/>
      <c r="K503" s="793"/>
      <c r="L503" s="793"/>
      <c r="M503" s="793"/>
      <c r="N503" s="793"/>
      <c r="O503" s="793"/>
      <c r="P503" s="793"/>
      <c r="Q503" s="793"/>
      <c r="R503" s="793"/>
      <c r="S503" s="793"/>
      <c r="T503" s="793"/>
      <c r="U503" s="793"/>
      <c r="V503" s="793"/>
      <c r="W503" s="793"/>
      <c r="X503" s="793"/>
      <c r="Y503" s="793"/>
      <c r="Z503" s="794"/>
      <c r="AA503" s="53"/>
      <c r="AB503" s="53"/>
      <c r="AD503" s="251"/>
    </row>
    <row r="504" spans="1:173" s="386" customFormat="1" ht="30" customHeight="1" thickBot="1" x14ac:dyDescent="0.25">
      <c r="A504" s="585"/>
      <c r="B504" s="279" t="s">
        <v>60</v>
      </c>
      <c r="C504" s="179" t="s">
        <v>481</v>
      </c>
      <c r="D504" s="62"/>
      <c r="E504" s="61"/>
      <c r="F504" s="62"/>
      <c r="G504" s="63"/>
      <c r="H504" s="48" t="s">
        <v>432</v>
      </c>
      <c r="I504" s="61"/>
      <c r="J504" s="211"/>
      <c r="K504" s="63"/>
      <c r="L504" s="48" t="s">
        <v>432</v>
      </c>
      <c r="M504" s="61"/>
      <c r="N504" s="62"/>
      <c r="O504" s="63"/>
      <c r="P504" s="60"/>
      <c r="Q504" s="61"/>
      <c r="R504" s="62"/>
      <c r="S504" s="63"/>
      <c r="T504" s="60"/>
      <c r="U504" s="61"/>
      <c r="V504" s="62"/>
      <c r="W504" s="63"/>
      <c r="X504" s="188"/>
      <c r="Y504" s="188"/>
      <c r="Z504" s="419"/>
      <c r="AA504" s="385"/>
      <c r="AB504" s="57"/>
      <c r="AC504" s="557"/>
      <c r="AD504" s="259"/>
      <c r="AE504" s="511"/>
      <c r="AF504" s="557"/>
      <c r="AG504" s="511"/>
      <c r="AH504" s="511"/>
      <c r="AI504" s="511"/>
      <c r="AJ504" s="511"/>
      <c r="AK504" s="511"/>
      <c r="AL504" s="511"/>
      <c r="AM504" s="511"/>
      <c r="AN504" s="511"/>
      <c r="AO504" s="511"/>
      <c r="AP504" s="511"/>
      <c r="AQ504" s="511"/>
      <c r="AR504" s="511"/>
      <c r="AS504" s="511"/>
      <c r="AT504" s="511"/>
      <c r="AU504" s="511"/>
      <c r="AV504" s="511"/>
      <c r="AW504" s="511"/>
      <c r="AX504" s="511"/>
      <c r="AY504" s="511"/>
      <c r="AZ504" s="511"/>
      <c r="BA504" s="511"/>
      <c r="BB504" s="511"/>
      <c r="BC504" s="511"/>
      <c r="BD504" s="511"/>
      <c r="BE504" s="511"/>
      <c r="BF504" s="511"/>
      <c r="BG504" s="511"/>
      <c r="BH504" s="511"/>
      <c r="BI504" s="511"/>
      <c r="BJ504" s="511"/>
      <c r="BK504" s="511"/>
      <c r="BL504" s="511"/>
      <c r="BM504" s="511"/>
      <c r="BN504" s="511"/>
      <c r="BO504" s="511"/>
      <c r="BP504" s="511"/>
      <c r="BQ504" s="511"/>
      <c r="BR504" s="511"/>
      <c r="BS504" s="511"/>
      <c r="BT504" s="511"/>
      <c r="BU504" s="511"/>
      <c r="BV504" s="511"/>
      <c r="BW504" s="511"/>
      <c r="BX504" s="511"/>
      <c r="BY504" s="511"/>
      <c r="BZ504" s="511"/>
      <c r="CA504" s="511"/>
      <c r="CB504" s="511"/>
      <c r="CC504" s="511"/>
      <c r="CD504" s="511"/>
      <c r="CE504" s="511"/>
      <c r="CF504" s="511"/>
      <c r="CG504" s="57"/>
      <c r="CH504" s="57"/>
      <c r="CI504" s="57"/>
      <c r="CJ504" s="57"/>
      <c r="CK504" s="57"/>
      <c r="CL504" s="57"/>
      <c r="CM504" s="57"/>
      <c r="CN504" s="84"/>
      <c r="CO504" s="84"/>
      <c r="CP504" s="84"/>
      <c r="CQ504" s="84"/>
      <c r="CR504" s="84"/>
      <c r="CS504" s="84"/>
      <c r="CT504" s="84"/>
      <c r="CU504" s="84"/>
      <c r="CV504" s="84"/>
      <c r="CW504" s="84"/>
      <c r="CX504" s="84"/>
      <c r="CY504" s="84"/>
      <c r="CZ504" s="84"/>
      <c r="DA504" s="84"/>
      <c r="DB504" s="84"/>
      <c r="DC504" s="84"/>
      <c r="DD504" s="84"/>
      <c r="DE504" s="84"/>
      <c r="DF504" s="84"/>
      <c r="DG504" s="84"/>
      <c r="DH504" s="84"/>
      <c r="DI504" s="84"/>
      <c r="DJ504" s="84"/>
      <c r="DK504" s="84"/>
      <c r="DL504" s="84"/>
      <c r="DM504" s="84"/>
      <c r="DN504" s="84"/>
      <c r="DO504" s="84"/>
      <c r="DP504" s="84"/>
      <c r="DQ504" s="84"/>
      <c r="DR504" s="84"/>
      <c r="DS504" s="84"/>
      <c r="DT504" s="84"/>
      <c r="DU504" s="84"/>
      <c r="DV504" s="84"/>
      <c r="DW504" s="84"/>
      <c r="DX504" s="84"/>
      <c r="DY504" s="84"/>
      <c r="DZ504" s="84"/>
      <c r="EA504" s="84"/>
      <c r="EB504" s="84"/>
      <c r="EC504" s="84"/>
      <c r="ED504" s="84"/>
      <c r="EE504" s="84"/>
      <c r="EF504" s="84"/>
      <c r="EG504" s="84"/>
      <c r="EH504" s="84"/>
      <c r="EI504" s="84"/>
      <c r="EJ504" s="84"/>
      <c r="EK504" s="84"/>
      <c r="EL504" s="84"/>
      <c r="EM504" s="84"/>
      <c r="EN504" s="84"/>
      <c r="EO504" s="84"/>
      <c r="EP504" s="84"/>
      <c r="EQ504" s="84"/>
      <c r="ER504" s="84"/>
      <c r="ES504" s="84"/>
      <c r="ET504" s="84"/>
      <c r="EU504" s="84"/>
      <c r="EV504" s="84"/>
      <c r="EW504" s="84"/>
      <c r="EX504" s="84"/>
      <c r="EY504" s="84"/>
      <c r="EZ504" s="84"/>
      <c r="FA504" s="84"/>
      <c r="FB504" s="84"/>
      <c r="FC504" s="84"/>
      <c r="FD504" s="84"/>
      <c r="FE504" s="84"/>
      <c r="FF504" s="84"/>
      <c r="FG504" s="84"/>
      <c r="FH504" s="84"/>
      <c r="FI504" s="84"/>
      <c r="FJ504" s="84"/>
      <c r="FK504" s="84"/>
      <c r="FL504" s="84"/>
      <c r="FM504" s="84"/>
      <c r="FN504" s="84"/>
      <c r="FO504" s="84"/>
      <c r="FP504" s="84"/>
      <c r="FQ504" s="84"/>
    </row>
    <row r="505" spans="1:173" s="15" customFormat="1" ht="45" customHeight="1" x14ac:dyDescent="0.2">
      <c r="A505" s="585"/>
      <c r="B505" s="255" t="s">
        <v>269</v>
      </c>
      <c r="C505" s="515" t="s">
        <v>482</v>
      </c>
      <c r="D505" s="731"/>
      <c r="E505" s="795"/>
      <c r="F505" s="731"/>
      <c r="G505" s="795"/>
      <c r="H505" s="731"/>
      <c r="I505" s="795"/>
      <c r="J505" s="731"/>
      <c r="K505" s="795"/>
      <c r="L505" s="731"/>
      <c r="M505" s="795"/>
      <c r="N505" s="731"/>
      <c r="O505" s="795"/>
      <c r="P505" s="731"/>
      <c r="Q505" s="795"/>
      <c r="R505" s="731"/>
      <c r="S505" s="795"/>
      <c r="T505" s="731"/>
      <c r="U505" s="795"/>
      <c r="V505" s="731"/>
      <c r="W505" s="795"/>
      <c r="X505" s="213"/>
      <c r="Y505" s="126">
        <f t="shared" ref="Y505:Y511" si="71">IF(OR(D505="s",F505="s",H505="s",J505="s",L505="s",N505="s",P505="s",R505="s",T505="s",V505="s"), 0, IF(OR(D505="a",F505="a",H505="a",J505="a",L505="a",N505="a",P505="a",R505="a",T505="a",V505="a"),Z505,0))</f>
        <v>0</v>
      </c>
      <c r="Z505" s="424">
        <v>10</v>
      </c>
      <c r="AA505" s="365">
        <f t="shared" ref="AA505:AA511" si="72">COUNTIF(D505:W505,"a")+COUNTIF(D505:W505,"s")</f>
        <v>0</v>
      </c>
      <c r="AB505" s="501"/>
      <c r="AC505" s="557"/>
      <c r="AD505" s="259"/>
      <c r="AE505" s="511"/>
      <c r="AF505" s="557"/>
      <c r="AG505" s="511"/>
      <c r="AH505" s="511"/>
      <c r="AI505" s="511"/>
      <c r="AJ505" s="511"/>
      <c r="AK505" s="511"/>
      <c r="AL505" s="511"/>
      <c r="AM505" s="511"/>
      <c r="AN505" s="511"/>
      <c r="AO505" s="511"/>
      <c r="AP505" s="511"/>
      <c r="AQ505" s="511"/>
      <c r="AR505" s="511"/>
      <c r="AS505" s="511"/>
      <c r="AT505" s="511"/>
      <c r="AU505" s="511"/>
      <c r="AV505" s="511"/>
      <c r="AW505" s="511"/>
      <c r="AX505" s="511"/>
      <c r="AY505" s="511"/>
      <c r="AZ505" s="511"/>
      <c r="BA505" s="511"/>
      <c r="BB505" s="511"/>
      <c r="BC505" s="511"/>
      <c r="BD505" s="511"/>
      <c r="BE505" s="511"/>
      <c r="BF505" s="511"/>
      <c r="BG505" s="511"/>
      <c r="BH505" s="511"/>
      <c r="BI505" s="511"/>
      <c r="BJ505" s="511"/>
      <c r="BK505" s="511"/>
      <c r="BL505" s="511"/>
      <c r="BM505" s="511"/>
      <c r="BN505" s="511"/>
      <c r="BO505" s="511"/>
      <c r="BP505" s="511"/>
      <c r="BQ505" s="511"/>
      <c r="BR505" s="511"/>
      <c r="BS505" s="511"/>
      <c r="BT505" s="511"/>
      <c r="BU505" s="511"/>
      <c r="BV505" s="511"/>
      <c r="BW505" s="511"/>
      <c r="BX505" s="511"/>
      <c r="BY505" s="511"/>
      <c r="BZ505" s="511"/>
      <c r="CA505" s="511"/>
      <c r="CB505" s="511"/>
      <c r="CC505" s="511"/>
      <c r="CD505" s="511"/>
      <c r="CE505" s="511"/>
      <c r="CF505" s="511"/>
      <c r="CG505" s="57"/>
      <c r="CH505" s="57"/>
      <c r="CI505" s="57"/>
      <c r="CJ505" s="57"/>
      <c r="CK505" s="57"/>
      <c r="CL505" s="57"/>
      <c r="CM505" s="57"/>
      <c r="CN505" s="84"/>
      <c r="CO505" s="84"/>
      <c r="CP505" s="84"/>
      <c r="CQ505" s="84"/>
      <c r="CR505" s="84"/>
      <c r="CS505" s="84"/>
      <c r="CT505" s="84"/>
      <c r="CU505" s="84"/>
      <c r="CV505" s="84"/>
      <c r="CW505" s="84"/>
      <c r="CX505" s="84"/>
      <c r="CY505" s="84"/>
      <c r="CZ505" s="84"/>
      <c r="DA505" s="84"/>
      <c r="DB505" s="84"/>
      <c r="DC505" s="84"/>
      <c r="DD505" s="84"/>
      <c r="DE505" s="84"/>
      <c r="DF505" s="84"/>
      <c r="DG505" s="84"/>
      <c r="DH505" s="84"/>
      <c r="DI505" s="84"/>
      <c r="DJ505" s="84"/>
      <c r="DK505" s="84"/>
      <c r="DL505" s="84"/>
      <c r="DM505" s="84"/>
      <c r="DN505" s="84"/>
      <c r="DO505" s="84"/>
      <c r="DP505" s="84"/>
      <c r="DQ505" s="84"/>
      <c r="DR505" s="84"/>
      <c r="DS505" s="84"/>
      <c r="DT505" s="84"/>
      <c r="DU505" s="84"/>
      <c r="DV505" s="84"/>
      <c r="DW505" s="84"/>
      <c r="DX505" s="84"/>
      <c r="DY505" s="84"/>
      <c r="DZ505" s="84"/>
      <c r="EA505" s="84"/>
      <c r="EB505" s="84"/>
      <c r="EC505" s="84"/>
      <c r="ED505" s="84"/>
      <c r="EE505" s="84"/>
      <c r="EF505" s="84"/>
      <c r="EG505" s="84"/>
      <c r="EH505" s="84"/>
      <c r="EI505" s="84"/>
      <c r="EJ505" s="84"/>
      <c r="EK505" s="84"/>
      <c r="EL505" s="84"/>
      <c r="EM505" s="84"/>
      <c r="EN505" s="84"/>
      <c r="EO505" s="84"/>
      <c r="EP505" s="84"/>
      <c r="EQ505" s="84"/>
      <c r="ER505" s="84"/>
      <c r="ES505" s="84"/>
      <c r="ET505" s="84"/>
      <c r="EU505" s="84"/>
      <c r="EV505" s="84"/>
      <c r="EW505" s="84"/>
      <c r="EX505" s="84"/>
      <c r="EY505" s="84"/>
      <c r="EZ505" s="84"/>
      <c r="FA505" s="84"/>
      <c r="FB505" s="84"/>
      <c r="FC505" s="84"/>
      <c r="FD505" s="84"/>
      <c r="FE505" s="84"/>
      <c r="FF505" s="84"/>
      <c r="FG505" s="84"/>
      <c r="FH505" s="84"/>
      <c r="FI505" s="84"/>
      <c r="FJ505" s="84"/>
      <c r="FK505" s="84"/>
      <c r="FL505" s="84"/>
      <c r="FM505" s="84"/>
      <c r="FN505" s="84"/>
      <c r="FO505" s="84"/>
      <c r="FP505" s="84"/>
      <c r="FQ505" s="84"/>
    </row>
    <row r="506" spans="1:173" s="15" customFormat="1" ht="45" customHeight="1" x14ac:dyDescent="0.2">
      <c r="A506" s="585"/>
      <c r="B506" s="275" t="s">
        <v>483</v>
      </c>
      <c r="C506" s="516" t="s">
        <v>484</v>
      </c>
      <c r="D506" s="732"/>
      <c r="E506" s="776"/>
      <c r="F506" s="732"/>
      <c r="G506" s="776"/>
      <c r="H506" s="732"/>
      <c r="I506" s="776"/>
      <c r="J506" s="732"/>
      <c r="K506" s="776"/>
      <c r="L506" s="732"/>
      <c r="M506" s="776"/>
      <c r="N506" s="732"/>
      <c r="O506" s="776"/>
      <c r="P506" s="732"/>
      <c r="Q506" s="776"/>
      <c r="R506" s="732"/>
      <c r="S506" s="776"/>
      <c r="T506" s="732"/>
      <c r="U506" s="776"/>
      <c r="V506" s="732"/>
      <c r="W506" s="776"/>
      <c r="X506" s="213"/>
      <c r="Y506" s="127">
        <f t="shared" si="71"/>
        <v>0</v>
      </c>
      <c r="Z506" s="422">
        <v>10</v>
      </c>
      <c r="AA506" s="365">
        <f t="shared" si="72"/>
        <v>0</v>
      </c>
      <c r="AB506" s="501"/>
      <c r="AC506" s="557"/>
      <c r="AD506" s="259"/>
      <c r="AE506" s="511"/>
      <c r="AF506" s="557"/>
      <c r="AG506" s="511"/>
      <c r="AH506" s="511"/>
      <c r="AI506" s="511"/>
      <c r="AJ506" s="511"/>
      <c r="AK506" s="511"/>
      <c r="AL506" s="511"/>
      <c r="AM506" s="511"/>
      <c r="AN506" s="511"/>
      <c r="AO506" s="511"/>
      <c r="AP506" s="511"/>
      <c r="AQ506" s="511"/>
      <c r="AR506" s="511"/>
      <c r="AS506" s="511"/>
      <c r="AT506" s="511"/>
      <c r="AU506" s="511"/>
      <c r="AV506" s="511"/>
      <c r="AW506" s="511"/>
      <c r="AX506" s="511"/>
      <c r="AY506" s="511"/>
      <c r="AZ506" s="511"/>
      <c r="BA506" s="511"/>
      <c r="BB506" s="511"/>
      <c r="BC506" s="511"/>
      <c r="BD506" s="511"/>
      <c r="BE506" s="511"/>
      <c r="BF506" s="511"/>
      <c r="BG506" s="511"/>
      <c r="BH506" s="511"/>
      <c r="BI506" s="511"/>
      <c r="BJ506" s="511"/>
      <c r="BK506" s="511"/>
      <c r="BL506" s="511"/>
      <c r="BM506" s="511"/>
      <c r="BN506" s="511"/>
      <c r="BO506" s="511"/>
      <c r="BP506" s="511"/>
      <c r="BQ506" s="511"/>
      <c r="BR506" s="511"/>
      <c r="BS506" s="511"/>
      <c r="BT506" s="511"/>
      <c r="BU506" s="511"/>
      <c r="BV506" s="511"/>
      <c r="BW506" s="511"/>
      <c r="BX506" s="511"/>
      <c r="BY506" s="511"/>
      <c r="BZ506" s="511"/>
      <c r="CA506" s="511"/>
      <c r="CB506" s="511"/>
      <c r="CC506" s="511"/>
      <c r="CD506" s="511"/>
      <c r="CE506" s="511"/>
      <c r="CF506" s="511"/>
      <c r="CG506" s="57"/>
      <c r="CH506" s="57"/>
      <c r="CI506" s="57"/>
      <c r="CJ506" s="57"/>
      <c r="CK506" s="57"/>
      <c r="CL506" s="57"/>
      <c r="CM506" s="57"/>
      <c r="CN506" s="84"/>
      <c r="CO506" s="84"/>
      <c r="CP506" s="84"/>
      <c r="CQ506" s="84"/>
      <c r="CR506" s="84"/>
      <c r="CS506" s="84"/>
      <c r="CT506" s="84"/>
      <c r="CU506" s="84"/>
      <c r="CV506" s="84"/>
      <c r="CW506" s="84"/>
      <c r="CX506" s="84"/>
      <c r="CY506" s="84"/>
      <c r="CZ506" s="84"/>
      <c r="DA506" s="84"/>
      <c r="DB506" s="84"/>
      <c r="DC506" s="84"/>
      <c r="DD506" s="84"/>
      <c r="DE506" s="84"/>
      <c r="DF506" s="84"/>
      <c r="DG506" s="84"/>
      <c r="DH506" s="84"/>
      <c r="DI506" s="84"/>
      <c r="DJ506" s="84"/>
      <c r="DK506" s="84"/>
      <c r="DL506" s="84"/>
      <c r="DM506" s="84"/>
      <c r="DN506" s="84"/>
      <c r="DO506" s="84"/>
      <c r="DP506" s="84"/>
      <c r="DQ506" s="84"/>
      <c r="DR506" s="84"/>
      <c r="DS506" s="84"/>
      <c r="DT506" s="84"/>
      <c r="DU506" s="84"/>
      <c r="DV506" s="84"/>
      <c r="DW506" s="84"/>
      <c r="DX506" s="84"/>
      <c r="DY506" s="84"/>
      <c r="DZ506" s="84"/>
      <c r="EA506" s="84"/>
      <c r="EB506" s="84"/>
      <c r="EC506" s="84"/>
      <c r="ED506" s="84"/>
      <c r="EE506" s="84"/>
      <c r="EF506" s="84"/>
      <c r="EG506" s="84"/>
      <c r="EH506" s="84"/>
      <c r="EI506" s="84"/>
      <c r="EJ506" s="84"/>
      <c r="EK506" s="84"/>
      <c r="EL506" s="84"/>
      <c r="EM506" s="84"/>
      <c r="EN506" s="84"/>
      <c r="EO506" s="84"/>
      <c r="EP506" s="84"/>
      <c r="EQ506" s="84"/>
      <c r="ER506" s="84"/>
      <c r="ES506" s="84"/>
      <c r="ET506" s="84"/>
      <c r="EU506" s="84"/>
      <c r="EV506" s="84"/>
      <c r="EW506" s="84"/>
      <c r="EX506" s="84"/>
      <c r="EY506" s="84"/>
      <c r="EZ506" s="84"/>
      <c r="FA506" s="84"/>
      <c r="FB506" s="84"/>
      <c r="FC506" s="84"/>
      <c r="FD506" s="84"/>
      <c r="FE506" s="84"/>
      <c r="FF506" s="84"/>
      <c r="FG506" s="84"/>
      <c r="FH506" s="84"/>
      <c r="FI506" s="84"/>
      <c r="FJ506" s="84"/>
      <c r="FK506" s="84"/>
      <c r="FL506" s="84"/>
      <c r="FM506" s="84"/>
      <c r="FN506" s="84"/>
      <c r="FO506" s="84"/>
      <c r="FP506" s="84"/>
      <c r="FQ506" s="84"/>
    </row>
    <row r="507" spans="1:173" s="15" customFormat="1" ht="45" customHeight="1" x14ac:dyDescent="0.2">
      <c r="A507" s="585"/>
      <c r="B507" s="275" t="s">
        <v>270</v>
      </c>
      <c r="C507" s="516" t="s">
        <v>485</v>
      </c>
      <c r="D507" s="732"/>
      <c r="E507" s="776"/>
      <c r="F507" s="732"/>
      <c r="G507" s="776"/>
      <c r="H507" s="732"/>
      <c r="I507" s="776"/>
      <c r="J507" s="732"/>
      <c r="K507" s="776"/>
      <c r="L507" s="732"/>
      <c r="M507" s="776"/>
      <c r="N507" s="732"/>
      <c r="O507" s="776"/>
      <c r="P507" s="732"/>
      <c r="Q507" s="776"/>
      <c r="R507" s="732"/>
      <c r="S507" s="776"/>
      <c r="T507" s="732"/>
      <c r="U507" s="776"/>
      <c r="V507" s="732"/>
      <c r="W507" s="776"/>
      <c r="X507" s="213"/>
      <c r="Y507" s="127">
        <f t="shared" si="71"/>
        <v>0</v>
      </c>
      <c r="Z507" s="422">
        <v>10</v>
      </c>
      <c r="AA507" s="365">
        <f t="shared" si="72"/>
        <v>0</v>
      </c>
      <c r="AB507" s="501"/>
      <c r="AC507" s="557"/>
      <c r="AD507" s="259" t="s">
        <v>34</v>
      </c>
      <c r="AE507" s="511"/>
      <c r="AF507" s="557"/>
      <c r="AG507" s="511"/>
      <c r="AH507" s="511"/>
      <c r="AI507" s="511"/>
      <c r="AJ507" s="511"/>
      <c r="AK507" s="511"/>
      <c r="AL507" s="511"/>
      <c r="AM507" s="511"/>
      <c r="AN507" s="511"/>
      <c r="AO507" s="511"/>
      <c r="AP507" s="511"/>
      <c r="AQ507" s="511"/>
      <c r="AR507" s="511"/>
      <c r="AS507" s="511"/>
      <c r="AT507" s="511"/>
      <c r="AU507" s="511"/>
      <c r="AV507" s="511"/>
      <c r="AW507" s="511"/>
      <c r="AX507" s="511"/>
      <c r="AY507" s="511"/>
      <c r="AZ507" s="511"/>
      <c r="BA507" s="511"/>
      <c r="BB507" s="511"/>
      <c r="BC507" s="511"/>
      <c r="BD507" s="511"/>
      <c r="BE507" s="511"/>
      <c r="BF507" s="511"/>
      <c r="BG507" s="511"/>
      <c r="BH507" s="511"/>
      <c r="BI507" s="511"/>
      <c r="BJ507" s="511"/>
      <c r="BK507" s="511"/>
      <c r="BL507" s="511"/>
      <c r="BM507" s="511"/>
      <c r="BN507" s="511"/>
      <c r="BO507" s="511"/>
      <c r="BP507" s="511"/>
      <c r="BQ507" s="511"/>
      <c r="BR507" s="511"/>
      <c r="BS507" s="511"/>
      <c r="BT507" s="511"/>
      <c r="BU507" s="511"/>
      <c r="BV507" s="511"/>
      <c r="BW507" s="511"/>
      <c r="BX507" s="511"/>
      <c r="BY507" s="511"/>
      <c r="BZ507" s="511"/>
      <c r="CA507" s="511"/>
      <c r="CB507" s="511"/>
      <c r="CC507" s="511"/>
      <c r="CD507" s="511"/>
      <c r="CE507" s="511"/>
      <c r="CF507" s="511"/>
      <c r="CG507" s="57"/>
      <c r="CH507" s="57"/>
      <c r="CI507" s="57"/>
      <c r="CJ507" s="57"/>
      <c r="CK507" s="57"/>
      <c r="CL507" s="57"/>
      <c r="CM507" s="57"/>
      <c r="CN507" s="84"/>
      <c r="CO507" s="84"/>
      <c r="CP507" s="84"/>
      <c r="CQ507" s="84"/>
      <c r="CR507" s="84"/>
      <c r="CS507" s="84"/>
      <c r="CT507" s="84"/>
      <c r="CU507" s="84"/>
      <c r="CV507" s="84"/>
      <c r="CW507" s="84"/>
      <c r="CX507" s="84"/>
      <c r="CY507" s="84"/>
      <c r="CZ507" s="84"/>
      <c r="DA507" s="84"/>
      <c r="DB507" s="84"/>
      <c r="DC507" s="84"/>
      <c r="DD507" s="84"/>
      <c r="DE507" s="84"/>
      <c r="DF507" s="84"/>
      <c r="DG507" s="84"/>
      <c r="DH507" s="84"/>
      <c r="DI507" s="84"/>
      <c r="DJ507" s="84"/>
      <c r="DK507" s="84"/>
      <c r="DL507" s="84"/>
      <c r="DM507" s="84"/>
      <c r="DN507" s="84"/>
      <c r="DO507" s="84"/>
      <c r="DP507" s="84"/>
      <c r="DQ507" s="84"/>
      <c r="DR507" s="84"/>
      <c r="DS507" s="84"/>
      <c r="DT507" s="84"/>
      <c r="DU507" s="84"/>
      <c r="DV507" s="84"/>
      <c r="DW507" s="84"/>
      <c r="DX507" s="84"/>
      <c r="DY507" s="84"/>
      <c r="DZ507" s="84"/>
      <c r="EA507" s="84"/>
      <c r="EB507" s="84"/>
      <c r="EC507" s="84"/>
      <c r="ED507" s="84"/>
      <c r="EE507" s="84"/>
      <c r="EF507" s="84"/>
      <c r="EG507" s="84"/>
      <c r="EH507" s="84"/>
      <c r="EI507" s="84"/>
      <c r="EJ507" s="84"/>
      <c r="EK507" s="84"/>
      <c r="EL507" s="84"/>
      <c r="EM507" s="84"/>
      <c r="EN507" s="84"/>
      <c r="EO507" s="84"/>
      <c r="EP507" s="84"/>
      <c r="EQ507" s="84"/>
      <c r="ER507" s="84"/>
      <c r="ES507" s="84"/>
      <c r="ET507" s="84"/>
      <c r="EU507" s="84"/>
      <c r="EV507" s="84"/>
      <c r="EW507" s="84"/>
      <c r="EX507" s="84"/>
      <c r="EY507" s="84"/>
      <c r="EZ507" s="84"/>
      <c r="FA507" s="84"/>
      <c r="FB507" s="84"/>
      <c r="FC507" s="84"/>
      <c r="FD507" s="84"/>
      <c r="FE507" s="84"/>
      <c r="FF507" s="84"/>
      <c r="FG507" s="84"/>
      <c r="FH507" s="84"/>
      <c r="FI507" s="84"/>
      <c r="FJ507" s="84"/>
      <c r="FK507" s="84"/>
      <c r="FL507" s="84"/>
      <c r="FM507" s="84"/>
      <c r="FN507" s="84"/>
      <c r="FO507" s="84"/>
      <c r="FP507" s="84"/>
      <c r="FQ507" s="84"/>
    </row>
    <row r="508" spans="1:173" s="15" customFormat="1" ht="45" customHeight="1" x14ac:dyDescent="0.2">
      <c r="A508" s="585"/>
      <c r="B508" s="275" t="s">
        <v>489</v>
      </c>
      <c r="C508" s="516" t="s">
        <v>487</v>
      </c>
      <c r="D508" s="732"/>
      <c r="E508" s="776"/>
      <c r="F508" s="732"/>
      <c r="G508" s="776"/>
      <c r="H508" s="732"/>
      <c r="I508" s="776"/>
      <c r="J508" s="732"/>
      <c r="K508" s="776"/>
      <c r="L508" s="732"/>
      <c r="M508" s="776"/>
      <c r="N508" s="732"/>
      <c r="O508" s="776"/>
      <c r="P508" s="732"/>
      <c r="Q508" s="776"/>
      <c r="R508" s="732"/>
      <c r="S508" s="776"/>
      <c r="T508" s="732"/>
      <c r="U508" s="776"/>
      <c r="V508" s="732"/>
      <c r="W508" s="776"/>
      <c r="X508" s="213"/>
      <c r="Y508" s="127">
        <f t="shared" si="71"/>
        <v>0</v>
      </c>
      <c r="Z508" s="422">
        <v>10</v>
      </c>
      <c r="AA508" s="365">
        <f t="shared" si="72"/>
        <v>0</v>
      </c>
      <c r="AB508" s="501"/>
      <c r="AC508" s="557"/>
      <c r="AD508" s="259" t="s">
        <v>34</v>
      </c>
      <c r="AE508" s="511"/>
      <c r="AF508" s="557"/>
      <c r="AG508" s="511"/>
      <c r="AH508" s="511"/>
      <c r="AI508" s="511"/>
      <c r="AJ508" s="511"/>
      <c r="AK508" s="511"/>
      <c r="AL508" s="511"/>
      <c r="AM508" s="511"/>
      <c r="AN508" s="511"/>
      <c r="AO508" s="511"/>
      <c r="AP508" s="511"/>
      <c r="AQ508" s="511"/>
      <c r="AR508" s="511"/>
      <c r="AS508" s="511"/>
      <c r="AT508" s="511"/>
      <c r="AU508" s="511"/>
      <c r="AV508" s="511"/>
      <c r="AW508" s="511"/>
      <c r="AX508" s="511"/>
      <c r="AY508" s="511"/>
      <c r="AZ508" s="511"/>
      <c r="BA508" s="511"/>
      <c r="BB508" s="511"/>
      <c r="BC508" s="511"/>
      <c r="BD508" s="511"/>
      <c r="BE508" s="511"/>
      <c r="BF508" s="511"/>
      <c r="BG508" s="511"/>
      <c r="BH508" s="511"/>
      <c r="BI508" s="511"/>
      <c r="BJ508" s="511"/>
      <c r="BK508" s="511"/>
      <c r="BL508" s="511"/>
      <c r="BM508" s="511"/>
      <c r="BN508" s="511"/>
      <c r="BO508" s="511"/>
      <c r="BP508" s="511"/>
      <c r="BQ508" s="511"/>
      <c r="BR508" s="511"/>
      <c r="BS508" s="511"/>
      <c r="BT508" s="511"/>
      <c r="BU508" s="511"/>
      <c r="BV508" s="511"/>
      <c r="BW508" s="511"/>
      <c r="BX508" s="511"/>
      <c r="BY508" s="511"/>
      <c r="BZ508" s="511"/>
      <c r="CA508" s="511"/>
      <c r="CB508" s="511"/>
      <c r="CC508" s="511"/>
      <c r="CD508" s="511"/>
      <c r="CE508" s="511"/>
      <c r="CF508" s="511"/>
      <c r="CG508" s="57"/>
      <c r="CH508" s="57"/>
      <c r="CI508" s="57"/>
      <c r="CJ508" s="57"/>
      <c r="CK508" s="57"/>
      <c r="CL508" s="57"/>
      <c r="CM508" s="57"/>
      <c r="CN508" s="84"/>
      <c r="CO508" s="84"/>
      <c r="CP508" s="84"/>
      <c r="CQ508" s="84"/>
      <c r="CR508" s="84"/>
      <c r="CS508" s="84"/>
      <c r="CT508" s="84"/>
      <c r="CU508" s="84"/>
      <c r="CV508" s="84"/>
      <c r="CW508" s="84"/>
      <c r="CX508" s="84"/>
      <c r="CY508" s="84"/>
      <c r="CZ508" s="84"/>
      <c r="DA508" s="84"/>
      <c r="DB508" s="84"/>
      <c r="DC508" s="84"/>
      <c r="DD508" s="84"/>
      <c r="DE508" s="84"/>
      <c r="DF508" s="84"/>
      <c r="DG508" s="84"/>
      <c r="DH508" s="84"/>
      <c r="DI508" s="84"/>
      <c r="DJ508" s="84"/>
      <c r="DK508" s="84"/>
      <c r="DL508" s="84"/>
      <c r="DM508" s="84"/>
      <c r="DN508" s="84"/>
      <c r="DO508" s="84"/>
      <c r="DP508" s="84"/>
      <c r="DQ508" s="84"/>
      <c r="DR508" s="84"/>
      <c r="DS508" s="84"/>
      <c r="DT508" s="84"/>
      <c r="DU508" s="84"/>
      <c r="DV508" s="84"/>
      <c r="DW508" s="84"/>
      <c r="DX508" s="84"/>
      <c r="DY508" s="84"/>
      <c r="DZ508" s="84"/>
      <c r="EA508" s="84"/>
      <c r="EB508" s="84"/>
      <c r="EC508" s="84"/>
      <c r="ED508" s="84"/>
      <c r="EE508" s="84"/>
      <c r="EF508" s="84"/>
      <c r="EG508" s="84"/>
      <c r="EH508" s="84"/>
      <c r="EI508" s="84"/>
      <c r="EJ508" s="84"/>
      <c r="EK508" s="84"/>
      <c r="EL508" s="84"/>
      <c r="EM508" s="84"/>
      <c r="EN508" s="84"/>
      <c r="EO508" s="84"/>
      <c r="EP508" s="84"/>
      <c r="EQ508" s="84"/>
      <c r="ER508" s="84"/>
      <c r="ES508" s="84"/>
      <c r="ET508" s="84"/>
      <c r="EU508" s="84"/>
      <c r="EV508" s="84"/>
      <c r="EW508" s="84"/>
      <c r="EX508" s="84"/>
      <c r="EY508" s="84"/>
      <c r="EZ508" s="84"/>
      <c r="FA508" s="84"/>
      <c r="FB508" s="84"/>
      <c r="FC508" s="84"/>
      <c r="FD508" s="84"/>
      <c r="FE508" s="84"/>
      <c r="FF508" s="84"/>
      <c r="FG508" s="84"/>
      <c r="FH508" s="84"/>
      <c r="FI508" s="84"/>
      <c r="FJ508" s="84"/>
      <c r="FK508" s="84"/>
      <c r="FL508" s="84"/>
      <c r="FM508" s="84"/>
      <c r="FN508" s="84"/>
      <c r="FO508" s="84"/>
      <c r="FP508" s="84"/>
      <c r="FQ508" s="84"/>
    </row>
    <row r="509" spans="1:173" s="15" customFormat="1" ht="27.75" customHeight="1" x14ac:dyDescent="0.2">
      <c r="A509" s="585"/>
      <c r="B509" s="275" t="s">
        <v>271</v>
      </c>
      <c r="C509" s="516" t="s">
        <v>488</v>
      </c>
      <c r="D509" s="732"/>
      <c r="E509" s="776"/>
      <c r="F509" s="732"/>
      <c r="G509" s="776"/>
      <c r="H509" s="732"/>
      <c r="I509" s="776"/>
      <c r="J509" s="732"/>
      <c r="K509" s="776"/>
      <c r="L509" s="732"/>
      <c r="M509" s="776"/>
      <c r="N509" s="732"/>
      <c r="O509" s="776"/>
      <c r="P509" s="732"/>
      <c r="Q509" s="776"/>
      <c r="R509" s="732"/>
      <c r="S509" s="776"/>
      <c r="T509" s="732"/>
      <c r="U509" s="776"/>
      <c r="V509" s="732"/>
      <c r="W509" s="776"/>
      <c r="X509" s="213"/>
      <c r="Y509" s="127">
        <f t="shared" si="71"/>
        <v>0</v>
      </c>
      <c r="Z509" s="422">
        <v>10</v>
      </c>
      <c r="AA509" s="365">
        <f t="shared" si="72"/>
        <v>0</v>
      </c>
      <c r="AB509" s="501"/>
      <c r="AC509" s="557"/>
      <c r="AD509" s="259" t="s">
        <v>34</v>
      </c>
      <c r="AE509" s="511"/>
      <c r="AF509" s="557"/>
      <c r="AG509" s="511"/>
      <c r="AH509" s="511"/>
      <c r="AI509" s="511"/>
      <c r="AJ509" s="511"/>
      <c r="AK509" s="511"/>
      <c r="AL509" s="511"/>
      <c r="AM509" s="511"/>
      <c r="AN509" s="511"/>
      <c r="AO509" s="511"/>
      <c r="AP509" s="511"/>
      <c r="AQ509" s="511"/>
      <c r="AR509" s="511"/>
      <c r="AS509" s="511"/>
      <c r="AT509" s="511"/>
      <c r="AU509" s="511"/>
      <c r="AV509" s="511"/>
      <c r="AW509" s="511"/>
      <c r="AX509" s="511"/>
      <c r="AY509" s="511"/>
      <c r="AZ509" s="511"/>
      <c r="BA509" s="511"/>
      <c r="BB509" s="511"/>
      <c r="BC509" s="511"/>
      <c r="BD509" s="511"/>
      <c r="BE509" s="511"/>
      <c r="BF509" s="511"/>
      <c r="BG509" s="511"/>
      <c r="BH509" s="511"/>
      <c r="BI509" s="511"/>
      <c r="BJ509" s="511"/>
      <c r="BK509" s="511"/>
      <c r="BL509" s="511"/>
      <c r="BM509" s="511"/>
      <c r="BN509" s="511"/>
      <c r="BO509" s="511"/>
      <c r="BP509" s="511"/>
      <c r="BQ509" s="511"/>
      <c r="BR509" s="511"/>
      <c r="BS509" s="511"/>
      <c r="BT509" s="511"/>
      <c r="BU509" s="511"/>
      <c r="BV509" s="511"/>
      <c r="BW509" s="511"/>
      <c r="BX509" s="511"/>
      <c r="BY509" s="511"/>
      <c r="BZ509" s="511"/>
      <c r="CA509" s="511"/>
      <c r="CB509" s="511"/>
      <c r="CC509" s="511"/>
      <c r="CD509" s="511"/>
      <c r="CE509" s="511"/>
      <c r="CF509" s="511"/>
      <c r="CG509" s="57"/>
      <c r="CH509" s="57"/>
      <c r="CI509" s="57"/>
      <c r="CJ509" s="57"/>
      <c r="CK509" s="57"/>
      <c r="CL509" s="57"/>
      <c r="CM509" s="57"/>
      <c r="CN509" s="84"/>
      <c r="CO509" s="84"/>
      <c r="CP509" s="84"/>
      <c r="CQ509" s="84"/>
      <c r="CR509" s="84"/>
      <c r="CS509" s="84"/>
      <c r="CT509" s="84"/>
      <c r="CU509" s="84"/>
      <c r="CV509" s="84"/>
      <c r="CW509" s="84"/>
      <c r="CX509" s="84"/>
      <c r="CY509" s="84"/>
      <c r="CZ509" s="84"/>
      <c r="DA509" s="84"/>
      <c r="DB509" s="84"/>
      <c r="DC509" s="84"/>
      <c r="DD509" s="84"/>
      <c r="DE509" s="84"/>
      <c r="DF509" s="84"/>
      <c r="DG509" s="84"/>
      <c r="DH509" s="84"/>
      <c r="DI509" s="84"/>
      <c r="DJ509" s="84"/>
      <c r="DK509" s="84"/>
      <c r="DL509" s="84"/>
      <c r="DM509" s="84"/>
      <c r="DN509" s="84"/>
      <c r="DO509" s="84"/>
      <c r="DP509" s="84"/>
      <c r="DQ509" s="84"/>
      <c r="DR509" s="84"/>
      <c r="DS509" s="84"/>
      <c r="DT509" s="84"/>
      <c r="DU509" s="84"/>
      <c r="DV509" s="84"/>
      <c r="DW509" s="84"/>
      <c r="DX509" s="84"/>
      <c r="DY509" s="84"/>
      <c r="DZ509" s="84"/>
      <c r="EA509" s="84"/>
      <c r="EB509" s="84"/>
      <c r="EC509" s="84"/>
      <c r="ED509" s="84"/>
      <c r="EE509" s="84"/>
      <c r="EF509" s="84"/>
      <c r="EG509" s="84"/>
      <c r="EH509" s="84"/>
      <c r="EI509" s="84"/>
      <c r="EJ509" s="84"/>
      <c r="EK509" s="84"/>
      <c r="EL509" s="84"/>
      <c r="EM509" s="84"/>
      <c r="EN509" s="84"/>
      <c r="EO509" s="84"/>
      <c r="EP509" s="84"/>
      <c r="EQ509" s="84"/>
      <c r="ER509" s="84"/>
      <c r="ES509" s="84"/>
      <c r="ET509" s="84"/>
      <c r="EU509" s="84"/>
      <c r="EV509" s="84"/>
      <c r="EW509" s="84"/>
      <c r="EX509" s="84"/>
      <c r="EY509" s="84"/>
      <c r="EZ509" s="84"/>
      <c r="FA509" s="84"/>
      <c r="FB509" s="84"/>
      <c r="FC509" s="84"/>
      <c r="FD509" s="84"/>
      <c r="FE509" s="84"/>
      <c r="FF509" s="84"/>
      <c r="FG509" s="84"/>
      <c r="FH509" s="84"/>
      <c r="FI509" s="84"/>
      <c r="FJ509" s="84"/>
      <c r="FK509" s="84"/>
      <c r="FL509" s="84"/>
      <c r="FM509" s="84"/>
      <c r="FN509" s="84"/>
      <c r="FO509" s="84"/>
      <c r="FP509" s="84"/>
      <c r="FQ509" s="84"/>
    </row>
    <row r="510" spans="1:173" s="15" customFormat="1" ht="45" customHeight="1" x14ac:dyDescent="0.2">
      <c r="A510" s="585"/>
      <c r="B510" s="275" t="s">
        <v>490</v>
      </c>
      <c r="C510" s="516" t="s">
        <v>619</v>
      </c>
      <c r="D510" s="732"/>
      <c r="E510" s="776"/>
      <c r="F510" s="732"/>
      <c r="G510" s="776"/>
      <c r="H510" s="732"/>
      <c r="I510" s="776"/>
      <c r="J510" s="732"/>
      <c r="K510" s="776"/>
      <c r="L510" s="732"/>
      <c r="M510" s="776"/>
      <c r="N510" s="732"/>
      <c r="O510" s="776"/>
      <c r="P510" s="732"/>
      <c r="Q510" s="776"/>
      <c r="R510" s="732"/>
      <c r="S510" s="776"/>
      <c r="T510" s="732"/>
      <c r="U510" s="776"/>
      <c r="V510" s="732"/>
      <c r="W510" s="776"/>
      <c r="X510" s="213"/>
      <c r="Y510" s="127">
        <f t="shared" si="71"/>
        <v>0</v>
      </c>
      <c r="Z510" s="422">
        <v>10</v>
      </c>
      <c r="AA510" s="365">
        <f t="shared" si="72"/>
        <v>0</v>
      </c>
      <c r="AB510" s="501"/>
      <c r="AC510" s="557"/>
      <c r="AD510" s="259" t="s">
        <v>34</v>
      </c>
      <c r="AE510" s="511"/>
      <c r="AF510" s="557"/>
      <c r="AG510" s="511"/>
      <c r="AH510" s="511"/>
      <c r="AI510" s="511"/>
      <c r="AJ510" s="511"/>
      <c r="AK510" s="511"/>
      <c r="AL510" s="511"/>
      <c r="AM510" s="511"/>
      <c r="AN510" s="511"/>
      <c r="AO510" s="511"/>
      <c r="AP510" s="511"/>
      <c r="AQ510" s="511"/>
      <c r="AR510" s="511"/>
      <c r="AS510" s="511"/>
      <c r="AT510" s="511"/>
      <c r="AU510" s="511"/>
      <c r="AV510" s="511"/>
      <c r="AW510" s="511"/>
      <c r="AX510" s="511"/>
      <c r="AY510" s="511"/>
      <c r="AZ510" s="511"/>
      <c r="BA510" s="511"/>
      <c r="BB510" s="511"/>
      <c r="BC510" s="511"/>
      <c r="BD510" s="511"/>
      <c r="BE510" s="511"/>
      <c r="BF510" s="511"/>
      <c r="BG510" s="511"/>
      <c r="BH510" s="511"/>
      <c r="BI510" s="511"/>
      <c r="BJ510" s="511"/>
      <c r="BK510" s="511"/>
      <c r="BL510" s="511"/>
      <c r="BM510" s="511"/>
      <c r="BN510" s="511"/>
      <c r="BO510" s="511"/>
      <c r="BP510" s="511"/>
      <c r="BQ510" s="511"/>
      <c r="BR510" s="511"/>
      <c r="BS510" s="511"/>
      <c r="BT510" s="511"/>
      <c r="BU510" s="511"/>
      <c r="BV510" s="511"/>
      <c r="BW510" s="511"/>
      <c r="BX510" s="511"/>
      <c r="BY510" s="511"/>
      <c r="BZ510" s="511"/>
      <c r="CA510" s="511"/>
      <c r="CB510" s="511"/>
      <c r="CC510" s="511"/>
      <c r="CD510" s="511"/>
      <c r="CE510" s="511"/>
      <c r="CF510" s="511"/>
      <c r="CG510" s="57"/>
      <c r="CH510" s="57"/>
      <c r="CI510" s="57"/>
      <c r="CJ510" s="57"/>
      <c r="CK510" s="57"/>
      <c r="CL510" s="57"/>
      <c r="CM510" s="57"/>
      <c r="CN510" s="84"/>
      <c r="CO510" s="84"/>
      <c r="CP510" s="84"/>
      <c r="CQ510" s="84"/>
      <c r="CR510" s="84"/>
      <c r="CS510" s="84"/>
      <c r="CT510" s="84"/>
      <c r="CU510" s="84"/>
      <c r="CV510" s="84"/>
      <c r="CW510" s="84"/>
      <c r="CX510" s="84"/>
      <c r="CY510" s="84"/>
      <c r="CZ510" s="84"/>
      <c r="DA510" s="84"/>
      <c r="DB510" s="84"/>
      <c r="DC510" s="84"/>
      <c r="DD510" s="84"/>
      <c r="DE510" s="84"/>
      <c r="DF510" s="84"/>
      <c r="DG510" s="84"/>
      <c r="DH510" s="84"/>
      <c r="DI510" s="84"/>
      <c r="DJ510" s="84"/>
      <c r="DK510" s="84"/>
      <c r="DL510" s="84"/>
      <c r="DM510" s="84"/>
      <c r="DN510" s="84"/>
      <c r="DO510" s="84"/>
      <c r="DP510" s="84"/>
      <c r="DQ510" s="84"/>
      <c r="DR510" s="84"/>
      <c r="DS510" s="84"/>
      <c r="DT510" s="84"/>
      <c r="DU510" s="84"/>
      <c r="DV510" s="84"/>
      <c r="DW510" s="84"/>
      <c r="DX510" s="84"/>
      <c r="DY510" s="84"/>
      <c r="DZ510" s="84"/>
      <c r="EA510" s="84"/>
      <c r="EB510" s="84"/>
      <c r="EC510" s="84"/>
      <c r="ED510" s="84"/>
      <c r="EE510" s="84"/>
      <c r="EF510" s="84"/>
      <c r="EG510" s="84"/>
      <c r="EH510" s="84"/>
      <c r="EI510" s="84"/>
      <c r="EJ510" s="84"/>
      <c r="EK510" s="84"/>
      <c r="EL510" s="84"/>
      <c r="EM510" s="84"/>
      <c r="EN510" s="84"/>
      <c r="EO510" s="84"/>
      <c r="EP510" s="84"/>
      <c r="EQ510" s="84"/>
      <c r="ER510" s="84"/>
      <c r="ES510" s="84"/>
      <c r="ET510" s="84"/>
      <c r="EU510" s="84"/>
      <c r="EV510" s="84"/>
      <c r="EW510" s="84"/>
      <c r="EX510" s="84"/>
      <c r="EY510" s="84"/>
      <c r="EZ510" s="84"/>
      <c r="FA510" s="84"/>
      <c r="FB510" s="84"/>
      <c r="FC510" s="84"/>
      <c r="FD510" s="84"/>
      <c r="FE510" s="84"/>
      <c r="FF510" s="84"/>
      <c r="FG510" s="84"/>
      <c r="FH510" s="84"/>
      <c r="FI510" s="84"/>
      <c r="FJ510" s="84"/>
      <c r="FK510" s="84"/>
      <c r="FL510" s="84"/>
      <c r="FM510" s="84"/>
      <c r="FN510" s="84"/>
      <c r="FO510" s="84"/>
      <c r="FP510" s="84"/>
      <c r="FQ510" s="84"/>
    </row>
    <row r="511" spans="1:173" s="15" customFormat="1" ht="45" customHeight="1" thickBot="1" x14ac:dyDescent="0.25">
      <c r="A511" s="585"/>
      <c r="B511" s="275" t="s">
        <v>486</v>
      </c>
      <c r="C511" s="517" t="s">
        <v>491</v>
      </c>
      <c r="D511" s="732"/>
      <c r="E511" s="776"/>
      <c r="F511" s="732"/>
      <c r="G511" s="776"/>
      <c r="H511" s="732"/>
      <c r="I511" s="776"/>
      <c r="J511" s="732"/>
      <c r="K511" s="776"/>
      <c r="L511" s="732"/>
      <c r="M511" s="776"/>
      <c r="N511" s="732"/>
      <c r="O511" s="776"/>
      <c r="P511" s="732"/>
      <c r="Q511" s="776"/>
      <c r="R511" s="732"/>
      <c r="S511" s="776"/>
      <c r="T511" s="732"/>
      <c r="U511" s="776"/>
      <c r="V511" s="732"/>
      <c r="W511" s="776"/>
      <c r="X511" s="213"/>
      <c r="Y511" s="127">
        <f t="shared" si="71"/>
        <v>0</v>
      </c>
      <c r="Z511" s="422">
        <v>10</v>
      </c>
      <c r="AA511" s="365">
        <f t="shared" si="72"/>
        <v>0</v>
      </c>
      <c r="AB511" s="501"/>
      <c r="AC511" s="557"/>
      <c r="AD511" s="259"/>
      <c r="AE511" s="511"/>
      <c r="AF511" s="557"/>
      <c r="AG511" s="511"/>
      <c r="AH511" s="511"/>
      <c r="AI511" s="511"/>
      <c r="AJ511" s="511"/>
      <c r="AK511" s="511"/>
      <c r="AL511" s="511"/>
      <c r="AM511" s="511"/>
      <c r="AN511" s="511"/>
      <c r="AO511" s="511"/>
      <c r="AP511" s="511"/>
      <c r="AQ511" s="511"/>
      <c r="AR511" s="511"/>
      <c r="AS511" s="511"/>
      <c r="AT511" s="511"/>
      <c r="AU511" s="511"/>
      <c r="AV511" s="511"/>
      <c r="AW511" s="511"/>
      <c r="AX511" s="511"/>
      <c r="AY511" s="511"/>
      <c r="AZ511" s="511"/>
      <c r="BA511" s="511"/>
      <c r="BB511" s="511"/>
      <c r="BC511" s="511"/>
      <c r="BD511" s="511"/>
      <c r="BE511" s="511"/>
      <c r="BF511" s="511"/>
      <c r="BG511" s="511"/>
      <c r="BH511" s="511"/>
      <c r="BI511" s="511"/>
      <c r="BJ511" s="511"/>
      <c r="BK511" s="511"/>
      <c r="BL511" s="511"/>
      <c r="BM511" s="511"/>
      <c r="BN511" s="511"/>
      <c r="BO511" s="511"/>
      <c r="BP511" s="511"/>
      <c r="BQ511" s="511"/>
      <c r="BR511" s="511"/>
      <c r="BS511" s="511"/>
      <c r="BT511" s="511"/>
      <c r="BU511" s="511"/>
      <c r="BV511" s="511"/>
      <c r="BW511" s="511"/>
      <c r="BX511" s="511"/>
      <c r="BY511" s="511"/>
      <c r="BZ511" s="511"/>
      <c r="CA511" s="511"/>
      <c r="CB511" s="511"/>
      <c r="CC511" s="511"/>
      <c r="CD511" s="511"/>
      <c r="CE511" s="511"/>
      <c r="CF511" s="511"/>
      <c r="CG511" s="57"/>
      <c r="CH511" s="57"/>
      <c r="CI511" s="57"/>
      <c r="CJ511" s="57"/>
      <c r="CK511" s="57"/>
      <c r="CL511" s="57"/>
      <c r="CM511" s="57"/>
      <c r="CN511" s="84"/>
      <c r="CO511" s="84"/>
      <c r="CP511" s="84"/>
      <c r="CQ511" s="84"/>
      <c r="CR511" s="84"/>
      <c r="CS511" s="84"/>
      <c r="CT511" s="84"/>
      <c r="CU511" s="84"/>
      <c r="CV511" s="84"/>
      <c r="CW511" s="84"/>
      <c r="CX511" s="84"/>
      <c r="CY511" s="84"/>
      <c r="CZ511" s="84"/>
      <c r="DA511" s="84"/>
      <c r="DB511" s="84"/>
      <c r="DC511" s="84"/>
      <c r="DD511" s="84"/>
      <c r="DE511" s="84"/>
      <c r="DF511" s="84"/>
      <c r="DG511" s="84"/>
      <c r="DH511" s="84"/>
      <c r="DI511" s="84"/>
      <c r="DJ511" s="84"/>
      <c r="DK511" s="84"/>
      <c r="DL511" s="84"/>
      <c r="DM511" s="84"/>
      <c r="DN511" s="84"/>
      <c r="DO511" s="84"/>
      <c r="DP511" s="84"/>
      <c r="DQ511" s="84"/>
      <c r="DR511" s="84"/>
      <c r="DS511" s="84"/>
      <c r="DT511" s="84"/>
      <c r="DU511" s="84"/>
      <c r="DV511" s="84"/>
      <c r="DW511" s="84"/>
      <c r="DX511" s="84"/>
      <c r="DY511" s="84"/>
      <c r="DZ511" s="84"/>
      <c r="EA511" s="84"/>
      <c r="EB511" s="84"/>
      <c r="EC511" s="84"/>
      <c r="ED511" s="84"/>
      <c r="EE511" s="84"/>
      <c r="EF511" s="84"/>
      <c r="EG511" s="84"/>
      <c r="EH511" s="84"/>
      <c r="EI511" s="84"/>
      <c r="EJ511" s="84"/>
      <c r="EK511" s="84"/>
      <c r="EL511" s="84"/>
      <c r="EM511" s="84"/>
      <c r="EN511" s="84"/>
      <c r="EO511" s="84"/>
      <c r="EP511" s="84"/>
      <c r="EQ511" s="84"/>
      <c r="ER511" s="84"/>
      <c r="ES511" s="84"/>
      <c r="ET511" s="84"/>
      <c r="EU511" s="84"/>
      <c r="EV511" s="84"/>
      <c r="EW511" s="84"/>
      <c r="EX511" s="84"/>
      <c r="EY511" s="84"/>
      <c r="EZ511" s="84"/>
      <c r="FA511" s="84"/>
      <c r="FB511" s="84"/>
      <c r="FC511" s="84"/>
      <c r="FD511" s="84"/>
      <c r="FE511" s="84"/>
      <c r="FF511" s="84"/>
      <c r="FG511" s="84"/>
      <c r="FH511" s="84"/>
      <c r="FI511" s="84"/>
      <c r="FJ511" s="84"/>
      <c r="FK511" s="84"/>
      <c r="FL511" s="84"/>
      <c r="FM511" s="84"/>
      <c r="FN511" s="84"/>
      <c r="FO511" s="84"/>
      <c r="FP511" s="84"/>
      <c r="FQ511" s="84"/>
    </row>
    <row r="512" spans="1:173" ht="20.25" customHeight="1" thickTop="1" thickBot="1" x14ac:dyDescent="0.25">
      <c r="A512" s="425"/>
      <c r="B512" s="20"/>
      <c r="C512" s="13"/>
      <c r="D512" s="875" t="s">
        <v>147</v>
      </c>
      <c r="E512" s="876"/>
      <c r="F512" s="876"/>
      <c r="G512" s="876"/>
      <c r="H512" s="876"/>
      <c r="I512" s="876"/>
      <c r="J512" s="876"/>
      <c r="K512" s="876"/>
      <c r="L512" s="876"/>
      <c r="M512" s="876"/>
      <c r="N512" s="876"/>
      <c r="O512" s="876"/>
      <c r="P512" s="876"/>
      <c r="Q512" s="876"/>
      <c r="R512" s="876"/>
      <c r="S512" s="876"/>
      <c r="T512" s="876"/>
      <c r="U512" s="876"/>
      <c r="V512" s="876"/>
      <c r="W512" s="876"/>
      <c r="X512" s="877"/>
      <c r="Y512" s="55">
        <f>SUM(Y505:Y511)</f>
        <v>0</v>
      </c>
      <c r="Z512" s="432">
        <f>SUM(Z505:Z511)</f>
        <v>70</v>
      </c>
      <c r="AA512" s="53"/>
      <c r="AB512" s="53"/>
      <c r="AD512" s="251"/>
    </row>
    <row r="513" spans="1:173" ht="20.25" customHeight="1" thickBot="1" x14ac:dyDescent="0.25">
      <c r="A513" s="459"/>
      <c r="B513" s="25"/>
      <c r="C513" s="461"/>
      <c r="D513" s="771"/>
      <c r="E513" s="799"/>
      <c r="F513" s="874">
        <v>40</v>
      </c>
      <c r="G513" s="793"/>
      <c r="H513" s="793"/>
      <c r="I513" s="793"/>
      <c r="J513" s="793"/>
      <c r="K513" s="793"/>
      <c r="L513" s="793"/>
      <c r="M513" s="793"/>
      <c r="N513" s="793"/>
      <c r="O513" s="793"/>
      <c r="P513" s="793"/>
      <c r="Q513" s="793"/>
      <c r="R513" s="793"/>
      <c r="S513" s="793"/>
      <c r="T513" s="793"/>
      <c r="U513" s="793"/>
      <c r="V513" s="793"/>
      <c r="W513" s="793"/>
      <c r="X513" s="793"/>
      <c r="Y513" s="793"/>
      <c r="Z513" s="794"/>
      <c r="AA513" s="53"/>
      <c r="AB513" s="53"/>
      <c r="AD513" s="251"/>
    </row>
    <row r="514" spans="1:173" s="386" customFormat="1" ht="48" customHeight="1" thickBot="1" x14ac:dyDescent="0.25">
      <c r="A514" s="411"/>
      <c r="B514" s="371">
        <v>7300</v>
      </c>
      <c r="C514" s="457" t="s">
        <v>167</v>
      </c>
      <c r="D514" s="364"/>
      <c r="E514" s="361"/>
      <c r="F514" s="364"/>
      <c r="G514" s="362"/>
      <c r="H514" s="363"/>
      <c r="I514" s="361"/>
      <c r="J514" s="499"/>
      <c r="K514" s="362"/>
      <c r="L514" s="85" t="s">
        <v>432</v>
      </c>
      <c r="M514" s="361"/>
      <c r="N514" s="364"/>
      <c r="O514" s="362"/>
      <c r="P514" s="363"/>
      <c r="Q514" s="361"/>
      <c r="R514" s="364"/>
      <c r="S514" s="362"/>
      <c r="T514" s="363"/>
      <c r="U514" s="361"/>
      <c r="V514" s="364"/>
      <c r="W514" s="362"/>
      <c r="X514" s="352"/>
      <c r="Y514" s="194"/>
      <c r="Z514" s="444"/>
      <c r="AA514" s="385"/>
      <c r="AB514" s="57"/>
      <c r="AC514" s="557"/>
      <c r="AD514" s="259"/>
      <c r="AE514" s="241"/>
      <c r="AF514" s="557"/>
      <c r="AG514" s="241"/>
      <c r="AH514" s="241"/>
      <c r="AI514" s="241"/>
      <c r="AJ514" s="241"/>
      <c r="AK514" s="241"/>
      <c r="AL514" s="241"/>
      <c r="AM514" s="241"/>
      <c r="AN514" s="241"/>
      <c r="AO514" s="241"/>
      <c r="AP514" s="241"/>
      <c r="AQ514" s="241"/>
      <c r="AR514" s="241"/>
      <c r="AS514" s="241"/>
      <c r="AT514" s="241"/>
      <c r="AU514" s="241"/>
      <c r="AV514" s="241"/>
      <c r="AW514" s="241"/>
      <c r="AX514" s="241"/>
      <c r="AY514" s="241"/>
      <c r="AZ514" s="241"/>
      <c r="BA514" s="241"/>
      <c r="BB514" s="241"/>
      <c r="BC514" s="241"/>
      <c r="BD514" s="241"/>
      <c r="BE514" s="241"/>
      <c r="BF514" s="241"/>
      <c r="BG514" s="241"/>
      <c r="BH514" s="241"/>
      <c r="BI514" s="241"/>
      <c r="BJ514" s="241"/>
      <c r="BK514" s="241"/>
      <c r="BL514" s="241"/>
      <c r="BM514" s="241"/>
      <c r="BN514" s="241"/>
      <c r="BO514" s="241"/>
      <c r="BP514" s="241"/>
      <c r="BQ514" s="241"/>
      <c r="BR514" s="241"/>
      <c r="BS514" s="241"/>
      <c r="BT514" s="241"/>
      <c r="BU514" s="241"/>
      <c r="BV514" s="241"/>
      <c r="BW514" s="241"/>
      <c r="BX514" s="241"/>
      <c r="BY514" s="241"/>
      <c r="BZ514" s="241"/>
      <c r="CA514" s="241"/>
      <c r="CB514" s="241"/>
      <c r="CC514" s="241"/>
      <c r="CD514" s="241"/>
      <c r="CE514" s="241"/>
      <c r="CF514" s="241"/>
      <c r="CG514" s="57"/>
      <c r="CH514" s="57"/>
      <c r="CI514" s="57"/>
      <c r="CJ514" s="57"/>
      <c r="CK514" s="57"/>
      <c r="CL514" s="57"/>
      <c r="CM514" s="57"/>
      <c r="CN514" s="84"/>
      <c r="CO514" s="84"/>
      <c r="CP514" s="84"/>
      <c r="CQ514" s="84"/>
      <c r="CR514" s="84"/>
      <c r="CS514" s="84"/>
      <c r="CT514" s="84"/>
      <c r="CU514" s="84"/>
      <c r="CV514" s="84"/>
      <c r="CW514" s="84"/>
      <c r="CX514" s="84"/>
      <c r="CY514" s="84"/>
      <c r="CZ514" s="84"/>
      <c r="DA514" s="84"/>
      <c r="DB514" s="84"/>
      <c r="DC514" s="84"/>
      <c r="DD514" s="84"/>
      <c r="DE514" s="84"/>
      <c r="DF514" s="84"/>
      <c r="DG514" s="84"/>
      <c r="DH514" s="84"/>
      <c r="DI514" s="84"/>
      <c r="DJ514" s="84"/>
      <c r="DK514" s="84"/>
      <c r="DL514" s="84"/>
      <c r="DM514" s="84"/>
      <c r="DN514" s="84"/>
      <c r="DO514" s="84"/>
      <c r="DP514" s="84"/>
      <c r="DQ514" s="84"/>
      <c r="DR514" s="84"/>
      <c r="DS514" s="84"/>
      <c r="DT514" s="84"/>
      <c r="DU514" s="84"/>
      <c r="DV514" s="84"/>
      <c r="DW514" s="84"/>
      <c r="DX514" s="84"/>
      <c r="DY514" s="84"/>
      <c r="DZ514" s="84"/>
      <c r="EA514" s="84"/>
      <c r="EB514" s="84"/>
      <c r="EC514" s="84"/>
      <c r="ED514" s="84"/>
      <c r="EE514" s="84"/>
      <c r="EF514" s="84"/>
      <c r="EG514" s="84"/>
      <c r="EH514" s="84"/>
      <c r="EI514" s="84"/>
      <c r="EJ514" s="84"/>
      <c r="EK514" s="84"/>
      <c r="EL514" s="84"/>
      <c r="EM514" s="84"/>
      <c r="EN514" s="84"/>
      <c r="EO514" s="84"/>
      <c r="EP514" s="84"/>
      <c r="EQ514" s="84"/>
      <c r="ER514" s="84"/>
      <c r="ES514" s="84"/>
      <c r="ET514" s="84"/>
      <c r="EU514" s="84"/>
      <c r="EV514" s="84"/>
      <c r="EW514" s="84"/>
      <c r="EX514" s="84"/>
      <c r="EY514" s="84"/>
      <c r="EZ514" s="84"/>
      <c r="FA514" s="84"/>
      <c r="FB514" s="84"/>
      <c r="FC514" s="84"/>
      <c r="FD514" s="84"/>
      <c r="FE514" s="84"/>
      <c r="FF514" s="84"/>
      <c r="FG514" s="84"/>
      <c r="FH514" s="84"/>
      <c r="FI514" s="84"/>
      <c r="FJ514" s="84"/>
      <c r="FK514" s="84"/>
      <c r="FL514" s="84"/>
      <c r="FM514" s="84"/>
      <c r="FN514" s="84"/>
      <c r="FO514" s="84"/>
      <c r="FP514" s="84"/>
      <c r="FQ514" s="84"/>
    </row>
    <row r="515" spans="1:173" s="15" customFormat="1" ht="40.5" x14ac:dyDescent="0.2">
      <c r="A515" s="585"/>
      <c r="B515" s="267" t="s">
        <v>130</v>
      </c>
      <c r="C515" s="160" t="s">
        <v>492</v>
      </c>
      <c r="D515" s="732"/>
      <c r="E515" s="776"/>
      <c r="F515" s="732"/>
      <c r="G515" s="776"/>
      <c r="H515" s="732"/>
      <c r="I515" s="776"/>
      <c r="J515" s="732"/>
      <c r="K515" s="776"/>
      <c r="L515" s="732"/>
      <c r="M515" s="776"/>
      <c r="N515" s="732"/>
      <c r="O515" s="776"/>
      <c r="P515" s="732"/>
      <c r="Q515" s="776"/>
      <c r="R515" s="732"/>
      <c r="S515" s="776"/>
      <c r="T515" s="732"/>
      <c r="U515" s="776"/>
      <c r="V515" s="732"/>
      <c r="W515" s="776"/>
      <c r="X515" s="213"/>
      <c r="Y515" s="301">
        <f t="shared" ref="Y515" si="73">IF(OR(D515="s",F515="s",H515="s",J515="s",L515="s",N515="s",P515="s",R515="s",T515="s",V515="s"), 0, IF(OR(D515="a",F515="a",H515="a",J515="a",L515="a",N515="a",P515="a",R515="a",T515="a",V515="a"),Z515,0))</f>
        <v>0</v>
      </c>
      <c r="Z515" s="427">
        <v>5</v>
      </c>
      <c r="AA515" s="365">
        <f t="shared" ref="AA515" si="74">COUNTIF(D515:W515,"a")+COUNTIF(D515:W515,"s")</f>
        <v>0</v>
      </c>
      <c r="AB515" s="501"/>
      <c r="AC515" s="557"/>
      <c r="AD515" s="259" t="s">
        <v>34</v>
      </c>
      <c r="AE515" s="511"/>
      <c r="AF515" s="557"/>
      <c r="AG515" s="511"/>
      <c r="AH515" s="511"/>
      <c r="AI515" s="511"/>
      <c r="AJ515" s="511"/>
      <c r="AK515" s="511"/>
      <c r="AL515" s="511"/>
      <c r="AM515" s="511"/>
      <c r="AN515" s="511"/>
      <c r="AO515" s="511"/>
      <c r="AP515" s="511"/>
      <c r="AQ515" s="511"/>
      <c r="AR515" s="511"/>
      <c r="AS515" s="511"/>
      <c r="AT515" s="511"/>
      <c r="AU515" s="511"/>
      <c r="AV515" s="511"/>
      <c r="AW515" s="511"/>
      <c r="AX515" s="511"/>
      <c r="AY515" s="511"/>
      <c r="AZ515" s="511"/>
      <c r="BA515" s="511"/>
      <c r="BB515" s="511"/>
      <c r="BC515" s="511"/>
      <c r="BD515" s="511"/>
      <c r="BE515" s="511"/>
      <c r="BF515" s="511"/>
      <c r="BG515" s="511"/>
      <c r="BH515" s="511"/>
      <c r="BI515" s="511"/>
      <c r="BJ515" s="511"/>
      <c r="BK515" s="511"/>
      <c r="BL515" s="511"/>
      <c r="BM515" s="511"/>
      <c r="BN515" s="511"/>
      <c r="BO515" s="511"/>
      <c r="BP515" s="511"/>
      <c r="BQ515" s="511"/>
      <c r="BR515" s="511"/>
      <c r="BS515" s="511"/>
      <c r="BT515" s="511"/>
      <c r="BU515" s="511"/>
      <c r="BV515" s="511"/>
      <c r="BW515" s="511"/>
      <c r="BX515" s="511"/>
      <c r="BY515" s="511"/>
      <c r="BZ515" s="511"/>
      <c r="CA515" s="511"/>
      <c r="CB515" s="511"/>
      <c r="CC515" s="511"/>
      <c r="CD515" s="511"/>
      <c r="CE515" s="511"/>
      <c r="CF515" s="511"/>
      <c r="CG515" s="57"/>
      <c r="CH515" s="57"/>
      <c r="CI515" s="57"/>
      <c r="CJ515" s="57"/>
      <c r="CK515" s="57"/>
      <c r="CL515" s="57"/>
      <c r="CM515" s="57"/>
      <c r="CN515" s="84"/>
      <c r="CO515" s="84"/>
      <c r="CP515" s="84"/>
      <c r="CQ515" s="84"/>
      <c r="CR515" s="84"/>
      <c r="CS515" s="84"/>
      <c r="CT515" s="84"/>
      <c r="CU515" s="84"/>
      <c r="CV515" s="84"/>
      <c r="CW515" s="84"/>
      <c r="CX515" s="84"/>
      <c r="CY515" s="84"/>
      <c r="CZ515" s="84"/>
      <c r="DA515" s="84"/>
      <c r="DB515" s="84"/>
      <c r="DC515" s="84"/>
      <c r="DD515" s="84"/>
      <c r="DE515" s="84"/>
      <c r="DF515" s="84"/>
      <c r="DG515" s="84"/>
      <c r="DH515" s="84"/>
      <c r="DI515" s="84"/>
      <c r="DJ515" s="84"/>
      <c r="DK515" s="84"/>
      <c r="DL515" s="84"/>
      <c r="DM515" s="84"/>
      <c r="DN515" s="84"/>
      <c r="DO515" s="84"/>
      <c r="DP515" s="84"/>
      <c r="DQ515" s="84"/>
      <c r="DR515" s="84"/>
      <c r="DS515" s="84"/>
      <c r="DT515" s="84"/>
      <c r="DU515" s="84"/>
      <c r="DV515" s="84"/>
      <c r="DW515" s="84"/>
      <c r="DX515" s="84"/>
      <c r="DY515" s="84"/>
      <c r="DZ515" s="84"/>
      <c r="EA515" s="84"/>
      <c r="EB515" s="84"/>
      <c r="EC515" s="84"/>
      <c r="ED515" s="84"/>
      <c r="EE515" s="84"/>
      <c r="EF515" s="84"/>
      <c r="EG515" s="84"/>
      <c r="EH515" s="84"/>
      <c r="EI515" s="84"/>
      <c r="EJ515" s="84"/>
      <c r="EK515" s="84"/>
      <c r="EL515" s="84"/>
      <c r="EM515" s="84"/>
      <c r="EN515" s="84"/>
      <c r="EO515" s="84"/>
      <c r="EP515" s="84"/>
      <c r="EQ515" s="84"/>
      <c r="ER515" s="84"/>
      <c r="ES515" s="84"/>
      <c r="ET515" s="84"/>
      <c r="EU515" s="84"/>
      <c r="EV515" s="84"/>
      <c r="EW515" s="84"/>
      <c r="EX515" s="84"/>
      <c r="EY515" s="84"/>
      <c r="EZ515" s="84"/>
      <c r="FA515" s="84"/>
      <c r="FB515" s="84"/>
      <c r="FC515" s="84"/>
      <c r="FD515" s="84"/>
      <c r="FE515" s="84"/>
      <c r="FF515" s="84"/>
      <c r="FG515" s="84"/>
      <c r="FH515" s="84"/>
      <c r="FI515" s="84"/>
      <c r="FJ515" s="84"/>
      <c r="FK515" s="84"/>
      <c r="FL515" s="84"/>
      <c r="FM515" s="84"/>
      <c r="FN515" s="84"/>
      <c r="FO515" s="84"/>
      <c r="FP515" s="84"/>
      <c r="FQ515" s="84"/>
    </row>
    <row r="516" spans="1:173" s="15" customFormat="1" ht="45" customHeight="1" x14ac:dyDescent="0.2">
      <c r="A516" s="585"/>
      <c r="B516" s="267" t="s">
        <v>493</v>
      </c>
      <c r="C516" s="160" t="s">
        <v>494</v>
      </c>
      <c r="D516" s="732"/>
      <c r="E516" s="776"/>
      <c r="F516" s="732"/>
      <c r="G516" s="776"/>
      <c r="H516" s="732"/>
      <c r="I516" s="776"/>
      <c r="J516" s="732"/>
      <c r="K516" s="776"/>
      <c r="L516" s="732"/>
      <c r="M516" s="776"/>
      <c r="N516" s="732"/>
      <c r="O516" s="776"/>
      <c r="P516" s="732"/>
      <c r="Q516" s="776"/>
      <c r="R516" s="732"/>
      <c r="S516" s="776"/>
      <c r="T516" s="732"/>
      <c r="U516" s="776"/>
      <c r="V516" s="732"/>
      <c r="W516" s="776"/>
      <c r="X516" s="213"/>
      <c r="Y516" s="301">
        <f>IF(OR(D516="s",F516="s",H516="s",J516="s",L516="s",N516="s",P516="s",R516="s",T516="s",V516="s"), 0, IF(OR(D516="a",F516="a",H516="a",J516="a",L516="a",N516="a",P516="a",R516="a",T516="a",V516="a"),Z516,0))</f>
        <v>0</v>
      </c>
      <c r="Z516" s="427">
        <v>5</v>
      </c>
      <c r="AA516" s="365">
        <f>COUNTIF(D516:W516,"a")+COUNTIF(D516:W516,"s")</f>
        <v>0</v>
      </c>
      <c r="AB516" s="501"/>
      <c r="AC516" s="557"/>
      <c r="AD516" s="259" t="s">
        <v>34</v>
      </c>
      <c r="AE516" s="511"/>
      <c r="AF516" s="557"/>
      <c r="AG516" s="511"/>
      <c r="AH516" s="511"/>
      <c r="AI516" s="511"/>
      <c r="AJ516" s="511"/>
      <c r="AK516" s="511"/>
      <c r="AL516" s="511"/>
      <c r="AM516" s="511"/>
      <c r="AN516" s="511"/>
      <c r="AO516" s="511"/>
      <c r="AP516" s="511"/>
      <c r="AQ516" s="511"/>
      <c r="AR516" s="511"/>
      <c r="AS516" s="511"/>
      <c r="AT516" s="511"/>
      <c r="AU516" s="511"/>
      <c r="AV516" s="511"/>
      <c r="AW516" s="511"/>
      <c r="AX516" s="511"/>
      <c r="AY516" s="511"/>
      <c r="AZ516" s="511"/>
      <c r="BA516" s="511"/>
      <c r="BB516" s="511"/>
      <c r="BC516" s="511"/>
      <c r="BD516" s="511"/>
      <c r="BE516" s="511"/>
      <c r="BF516" s="511"/>
      <c r="BG516" s="511"/>
      <c r="BH516" s="511"/>
      <c r="BI516" s="511"/>
      <c r="BJ516" s="511"/>
      <c r="BK516" s="511"/>
      <c r="BL516" s="511"/>
      <c r="BM516" s="511"/>
      <c r="BN516" s="511"/>
      <c r="BO516" s="511"/>
      <c r="BP516" s="511"/>
      <c r="BQ516" s="511"/>
      <c r="BR516" s="511"/>
      <c r="BS516" s="511"/>
      <c r="BT516" s="511"/>
      <c r="BU516" s="511"/>
      <c r="BV516" s="511"/>
      <c r="BW516" s="511"/>
      <c r="BX516" s="511"/>
      <c r="BY516" s="511"/>
      <c r="BZ516" s="511"/>
      <c r="CA516" s="511"/>
      <c r="CB516" s="511"/>
      <c r="CC516" s="511"/>
      <c r="CD516" s="511"/>
      <c r="CE516" s="511"/>
      <c r="CF516" s="511"/>
      <c r="CG516" s="57"/>
      <c r="CH516" s="57"/>
      <c r="CI516" s="57"/>
      <c r="CJ516" s="57"/>
      <c r="CK516" s="57"/>
      <c r="CL516" s="57"/>
      <c r="CM516" s="57"/>
      <c r="CN516" s="84"/>
      <c r="CO516" s="84"/>
      <c r="CP516" s="84"/>
      <c r="CQ516" s="84"/>
      <c r="CR516" s="84"/>
      <c r="CS516" s="84"/>
      <c r="CT516" s="84"/>
      <c r="CU516" s="84"/>
      <c r="CV516" s="84"/>
      <c r="CW516" s="84"/>
      <c r="CX516" s="84"/>
      <c r="CY516" s="84"/>
      <c r="CZ516" s="84"/>
      <c r="DA516" s="84"/>
      <c r="DB516" s="84"/>
      <c r="DC516" s="84"/>
      <c r="DD516" s="84"/>
      <c r="DE516" s="84"/>
      <c r="DF516" s="84"/>
      <c r="DG516" s="84"/>
      <c r="DH516" s="84"/>
      <c r="DI516" s="84"/>
      <c r="DJ516" s="84"/>
      <c r="DK516" s="84"/>
      <c r="DL516" s="84"/>
      <c r="DM516" s="84"/>
      <c r="DN516" s="84"/>
      <c r="DO516" s="84"/>
      <c r="DP516" s="84"/>
      <c r="DQ516" s="84"/>
      <c r="DR516" s="84"/>
      <c r="DS516" s="84"/>
      <c r="DT516" s="84"/>
      <c r="DU516" s="84"/>
      <c r="DV516" s="84"/>
      <c r="DW516" s="84"/>
      <c r="DX516" s="84"/>
      <c r="DY516" s="84"/>
      <c r="DZ516" s="84"/>
      <c r="EA516" s="84"/>
      <c r="EB516" s="84"/>
      <c r="EC516" s="84"/>
      <c r="ED516" s="84"/>
      <c r="EE516" s="84"/>
      <c r="EF516" s="84"/>
      <c r="EG516" s="84"/>
      <c r="EH516" s="84"/>
      <c r="EI516" s="84"/>
      <c r="EJ516" s="84"/>
      <c r="EK516" s="84"/>
      <c r="EL516" s="84"/>
      <c r="EM516" s="84"/>
      <c r="EN516" s="84"/>
      <c r="EO516" s="84"/>
      <c r="EP516" s="84"/>
      <c r="EQ516" s="84"/>
      <c r="ER516" s="84"/>
      <c r="ES516" s="84"/>
      <c r="ET516" s="84"/>
      <c r="EU516" s="84"/>
      <c r="EV516" s="84"/>
      <c r="EW516" s="84"/>
      <c r="EX516" s="84"/>
      <c r="EY516" s="84"/>
      <c r="EZ516" s="84"/>
      <c r="FA516" s="84"/>
      <c r="FB516" s="84"/>
      <c r="FC516" s="84"/>
      <c r="FD516" s="84"/>
      <c r="FE516" s="84"/>
      <c r="FF516" s="84"/>
      <c r="FG516" s="84"/>
      <c r="FH516" s="84"/>
      <c r="FI516" s="84"/>
      <c r="FJ516" s="84"/>
      <c r="FK516" s="84"/>
      <c r="FL516" s="84"/>
      <c r="FM516" s="84"/>
      <c r="FN516" s="84"/>
      <c r="FO516" s="84"/>
      <c r="FP516" s="84"/>
      <c r="FQ516" s="84"/>
    </row>
    <row r="517" spans="1:173" s="15" customFormat="1" ht="45" customHeight="1" x14ac:dyDescent="0.2">
      <c r="A517" s="585"/>
      <c r="B517" s="267" t="s">
        <v>137</v>
      </c>
      <c r="C517" s="160" t="s">
        <v>495</v>
      </c>
      <c r="D517" s="732"/>
      <c r="E517" s="776"/>
      <c r="F517" s="732"/>
      <c r="G517" s="776"/>
      <c r="H517" s="732"/>
      <c r="I517" s="776"/>
      <c r="J517" s="732"/>
      <c r="K517" s="776"/>
      <c r="L517" s="732"/>
      <c r="M517" s="776"/>
      <c r="N517" s="732"/>
      <c r="O517" s="776"/>
      <c r="P517" s="732"/>
      <c r="Q517" s="776"/>
      <c r="R517" s="732"/>
      <c r="S517" s="776"/>
      <c r="T517" s="732"/>
      <c r="U517" s="776"/>
      <c r="V517" s="732"/>
      <c r="W517" s="776"/>
      <c r="X517" s="213"/>
      <c r="Y517" s="301">
        <f>IF(OR(D517="s",F517="s",H517="s",J517="s",L517="s",N517="s",P517="s",R517="s",T517="s",V517="s"), 0, IF(OR(D517="a",F517="a",H517="a",J517="a",L517="a",N517="a",P517="a",R517="a",T517="a",V517="a"),Z517,0))</f>
        <v>0</v>
      </c>
      <c r="Z517" s="427">
        <v>10</v>
      </c>
      <c r="AA517" s="365">
        <f>COUNTIF(D517:W517,"a")+COUNTIF(D517:W517,"s")</f>
        <v>0</v>
      </c>
      <c r="AB517" s="501"/>
      <c r="AC517" s="557"/>
      <c r="AD517" s="259"/>
      <c r="AE517" s="511"/>
      <c r="AF517" s="557"/>
      <c r="AG517" s="511"/>
      <c r="AH517" s="511"/>
      <c r="AI517" s="511"/>
      <c r="AJ517" s="511"/>
      <c r="AK517" s="511"/>
      <c r="AL517" s="511"/>
      <c r="AM517" s="511"/>
      <c r="AN517" s="511"/>
      <c r="AO517" s="511"/>
      <c r="AP517" s="511"/>
      <c r="AQ517" s="511"/>
      <c r="AR517" s="511"/>
      <c r="AS517" s="511"/>
      <c r="AT517" s="511"/>
      <c r="AU517" s="511"/>
      <c r="AV517" s="511"/>
      <c r="AW517" s="511"/>
      <c r="AX517" s="511"/>
      <c r="AY517" s="511"/>
      <c r="AZ517" s="511"/>
      <c r="BA517" s="511"/>
      <c r="BB517" s="511"/>
      <c r="BC517" s="511"/>
      <c r="BD517" s="511"/>
      <c r="BE517" s="511"/>
      <c r="BF517" s="511"/>
      <c r="BG517" s="511"/>
      <c r="BH517" s="511"/>
      <c r="BI517" s="511"/>
      <c r="BJ517" s="511"/>
      <c r="BK517" s="511"/>
      <c r="BL517" s="511"/>
      <c r="BM517" s="511"/>
      <c r="BN517" s="511"/>
      <c r="BO517" s="511"/>
      <c r="BP517" s="511"/>
      <c r="BQ517" s="511"/>
      <c r="BR517" s="511"/>
      <c r="BS517" s="511"/>
      <c r="BT517" s="511"/>
      <c r="BU517" s="511"/>
      <c r="BV517" s="511"/>
      <c r="BW517" s="511"/>
      <c r="BX517" s="511"/>
      <c r="BY517" s="511"/>
      <c r="BZ517" s="511"/>
      <c r="CA517" s="511"/>
      <c r="CB517" s="511"/>
      <c r="CC517" s="511"/>
      <c r="CD517" s="511"/>
      <c r="CE517" s="511"/>
      <c r="CF517" s="511"/>
      <c r="CG517" s="57"/>
      <c r="CH517" s="57"/>
      <c r="CI517" s="57"/>
      <c r="CJ517" s="57"/>
      <c r="CK517" s="57"/>
      <c r="CL517" s="57"/>
      <c r="CM517" s="57"/>
      <c r="CN517" s="84"/>
      <c r="CO517" s="84"/>
      <c r="CP517" s="84"/>
      <c r="CQ517" s="84"/>
      <c r="CR517" s="84"/>
      <c r="CS517" s="84"/>
      <c r="CT517" s="84"/>
      <c r="CU517" s="84"/>
      <c r="CV517" s="84"/>
      <c r="CW517" s="84"/>
      <c r="CX517" s="84"/>
      <c r="CY517" s="84"/>
      <c r="CZ517" s="84"/>
      <c r="DA517" s="84"/>
      <c r="DB517" s="84"/>
      <c r="DC517" s="84"/>
      <c r="DD517" s="84"/>
      <c r="DE517" s="84"/>
      <c r="DF517" s="84"/>
      <c r="DG517" s="84"/>
      <c r="DH517" s="84"/>
      <c r="DI517" s="84"/>
      <c r="DJ517" s="84"/>
      <c r="DK517" s="84"/>
      <c r="DL517" s="84"/>
      <c r="DM517" s="84"/>
      <c r="DN517" s="84"/>
      <c r="DO517" s="84"/>
      <c r="DP517" s="84"/>
      <c r="DQ517" s="84"/>
      <c r="DR517" s="84"/>
      <c r="DS517" s="84"/>
      <c r="DT517" s="84"/>
      <c r="DU517" s="84"/>
      <c r="DV517" s="84"/>
      <c r="DW517" s="84"/>
      <c r="DX517" s="84"/>
      <c r="DY517" s="84"/>
      <c r="DZ517" s="84"/>
      <c r="EA517" s="84"/>
      <c r="EB517" s="84"/>
      <c r="EC517" s="84"/>
      <c r="ED517" s="84"/>
      <c r="EE517" s="84"/>
      <c r="EF517" s="84"/>
      <c r="EG517" s="84"/>
      <c r="EH517" s="84"/>
      <c r="EI517" s="84"/>
      <c r="EJ517" s="84"/>
      <c r="EK517" s="84"/>
      <c r="EL517" s="84"/>
      <c r="EM517" s="84"/>
      <c r="EN517" s="84"/>
      <c r="EO517" s="84"/>
      <c r="EP517" s="84"/>
      <c r="EQ517" s="84"/>
      <c r="ER517" s="84"/>
      <c r="ES517" s="84"/>
      <c r="ET517" s="84"/>
      <c r="EU517" s="84"/>
      <c r="EV517" s="84"/>
      <c r="EW517" s="84"/>
      <c r="EX517" s="84"/>
      <c r="EY517" s="84"/>
      <c r="EZ517" s="84"/>
      <c r="FA517" s="84"/>
      <c r="FB517" s="84"/>
      <c r="FC517" s="84"/>
      <c r="FD517" s="84"/>
      <c r="FE517" s="84"/>
      <c r="FF517" s="84"/>
      <c r="FG517" s="84"/>
      <c r="FH517" s="84"/>
      <c r="FI517" s="84"/>
      <c r="FJ517" s="84"/>
      <c r="FK517" s="84"/>
      <c r="FL517" s="84"/>
      <c r="FM517" s="84"/>
      <c r="FN517" s="84"/>
      <c r="FO517" s="84"/>
      <c r="FP517" s="84"/>
      <c r="FQ517" s="84"/>
    </row>
    <row r="518" spans="1:173" s="15" customFormat="1" ht="45" customHeight="1" x14ac:dyDescent="0.2">
      <c r="A518" s="585"/>
      <c r="B518" s="267" t="s">
        <v>496</v>
      </c>
      <c r="C518" s="160" t="s">
        <v>497</v>
      </c>
      <c r="D518" s="732"/>
      <c r="E518" s="776"/>
      <c r="F518" s="732"/>
      <c r="G518" s="776"/>
      <c r="H518" s="732"/>
      <c r="I518" s="776"/>
      <c r="J518" s="732"/>
      <c r="K518" s="776"/>
      <c r="L518" s="732"/>
      <c r="M518" s="776"/>
      <c r="N518" s="732"/>
      <c r="O518" s="776"/>
      <c r="P518" s="732"/>
      <c r="Q518" s="776"/>
      <c r="R518" s="732"/>
      <c r="S518" s="776"/>
      <c r="T518" s="732"/>
      <c r="U518" s="776"/>
      <c r="V518" s="732"/>
      <c r="W518" s="776"/>
      <c r="X518" s="213"/>
      <c r="Y518" s="301">
        <f t="shared" ref="Y518:Y522" si="75">IF(OR(D518="s",F518="s",H518="s",J518="s",L518="s",N518="s",P518="s",R518="s",T518="s",V518="s"), 0, IF(OR(D518="a",F518="a",H518="a",J518="a",L518="a",N518="a",P518="a",R518="a",T518="a",V518="a"),Z518,0))</f>
        <v>0</v>
      </c>
      <c r="Z518" s="427">
        <v>5</v>
      </c>
      <c r="AA518" s="365">
        <f t="shared" ref="AA518:AA519" si="76">COUNTIF(D518:W518,"a")+COUNTIF(D518:W518,"s")</f>
        <v>0</v>
      </c>
      <c r="AB518" s="501"/>
      <c r="AC518" s="557"/>
      <c r="AD518" s="259"/>
      <c r="AE518" s="511"/>
      <c r="AF518" s="557"/>
      <c r="AG518" s="511"/>
      <c r="AH518" s="511"/>
      <c r="AI518" s="511"/>
      <c r="AJ518" s="511"/>
      <c r="AK518" s="511"/>
      <c r="AL518" s="511"/>
      <c r="AM518" s="511"/>
      <c r="AN518" s="511"/>
      <c r="AO518" s="511"/>
      <c r="AP518" s="511"/>
      <c r="AQ518" s="511"/>
      <c r="AR518" s="511"/>
      <c r="AS518" s="511"/>
      <c r="AT518" s="511"/>
      <c r="AU518" s="511"/>
      <c r="AV518" s="511"/>
      <c r="AW518" s="511"/>
      <c r="AX518" s="511"/>
      <c r="AY518" s="511"/>
      <c r="AZ518" s="511"/>
      <c r="BA518" s="511"/>
      <c r="BB518" s="511"/>
      <c r="BC518" s="511"/>
      <c r="BD518" s="511"/>
      <c r="BE518" s="511"/>
      <c r="BF518" s="511"/>
      <c r="BG518" s="511"/>
      <c r="BH518" s="511"/>
      <c r="BI518" s="511"/>
      <c r="BJ518" s="511"/>
      <c r="BK518" s="511"/>
      <c r="BL518" s="511"/>
      <c r="BM518" s="511"/>
      <c r="BN518" s="511"/>
      <c r="BO518" s="511"/>
      <c r="BP518" s="511"/>
      <c r="BQ518" s="511"/>
      <c r="BR518" s="511"/>
      <c r="BS518" s="511"/>
      <c r="BT518" s="511"/>
      <c r="BU518" s="511"/>
      <c r="BV518" s="511"/>
      <c r="BW518" s="511"/>
      <c r="BX518" s="511"/>
      <c r="BY518" s="511"/>
      <c r="BZ518" s="511"/>
      <c r="CA518" s="511"/>
      <c r="CB518" s="511"/>
      <c r="CC518" s="511"/>
      <c r="CD518" s="511"/>
      <c r="CE518" s="511"/>
      <c r="CF518" s="511"/>
      <c r="CG518" s="57"/>
      <c r="CH518" s="57"/>
      <c r="CI518" s="57"/>
      <c r="CJ518" s="57"/>
      <c r="CK518" s="57"/>
      <c r="CL518" s="57"/>
      <c r="CM518" s="57"/>
      <c r="CN518" s="84"/>
      <c r="CO518" s="84"/>
      <c r="CP518" s="84"/>
      <c r="CQ518" s="84"/>
      <c r="CR518" s="84"/>
      <c r="CS518" s="84"/>
      <c r="CT518" s="84"/>
      <c r="CU518" s="84"/>
      <c r="CV518" s="84"/>
      <c r="CW518" s="84"/>
      <c r="CX518" s="84"/>
      <c r="CY518" s="84"/>
      <c r="CZ518" s="84"/>
      <c r="DA518" s="84"/>
      <c r="DB518" s="84"/>
      <c r="DC518" s="84"/>
      <c r="DD518" s="84"/>
      <c r="DE518" s="84"/>
      <c r="DF518" s="84"/>
      <c r="DG518" s="84"/>
      <c r="DH518" s="84"/>
      <c r="DI518" s="84"/>
      <c r="DJ518" s="84"/>
      <c r="DK518" s="84"/>
      <c r="DL518" s="84"/>
      <c r="DM518" s="84"/>
      <c r="DN518" s="84"/>
      <c r="DO518" s="84"/>
      <c r="DP518" s="84"/>
      <c r="DQ518" s="84"/>
      <c r="DR518" s="84"/>
      <c r="DS518" s="84"/>
      <c r="DT518" s="84"/>
      <c r="DU518" s="84"/>
      <c r="DV518" s="84"/>
      <c r="DW518" s="84"/>
      <c r="DX518" s="84"/>
      <c r="DY518" s="84"/>
      <c r="DZ518" s="84"/>
      <c r="EA518" s="84"/>
      <c r="EB518" s="84"/>
      <c r="EC518" s="84"/>
      <c r="ED518" s="84"/>
      <c r="EE518" s="84"/>
      <c r="EF518" s="84"/>
      <c r="EG518" s="84"/>
      <c r="EH518" s="84"/>
      <c r="EI518" s="84"/>
      <c r="EJ518" s="84"/>
      <c r="EK518" s="84"/>
      <c r="EL518" s="84"/>
      <c r="EM518" s="84"/>
      <c r="EN518" s="84"/>
      <c r="EO518" s="84"/>
      <c r="EP518" s="84"/>
      <c r="EQ518" s="84"/>
      <c r="ER518" s="84"/>
      <c r="ES518" s="84"/>
      <c r="ET518" s="84"/>
      <c r="EU518" s="84"/>
      <c r="EV518" s="84"/>
      <c r="EW518" s="84"/>
      <c r="EX518" s="84"/>
      <c r="EY518" s="84"/>
      <c r="EZ518" s="84"/>
      <c r="FA518" s="84"/>
      <c r="FB518" s="84"/>
      <c r="FC518" s="84"/>
      <c r="FD518" s="84"/>
      <c r="FE518" s="84"/>
      <c r="FF518" s="84"/>
      <c r="FG518" s="84"/>
      <c r="FH518" s="84"/>
      <c r="FI518" s="84"/>
      <c r="FJ518" s="84"/>
      <c r="FK518" s="84"/>
      <c r="FL518" s="84"/>
      <c r="FM518" s="84"/>
      <c r="FN518" s="84"/>
      <c r="FO518" s="84"/>
      <c r="FP518" s="84"/>
      <c r="FQ518" s="84"/>
    </row>
    <row r="519" spans="1:173" s="15" customFormat="1" ht="45" customHeight="1" x14ac:dyDescent="0.2">
      <c r="A519" s="585"/>
      <c r="B519" s="267" t="s">
        <v>498</v>
      </c>
      <c r="C519" s="160" t="s">
        <v>499</v>
      </c>
      <c r="D519" s="732"/>
      <c r="E519" s="776"/>
      <c r="F519" s="732"/>
      <c r="G519" s="776"/>
      <c r="H519" s="732"/>
      <c r="I519" s="776"/>
      <c r="J519" s="732"/>
      <c r="K519" s="776"/>
      <c r="L519" s="732"/>
      <c r="M519" s="776"/>
      <c r="N519" s="732"/>
      <c r="O519" s="776"/>
      <c r="P519" s="732"/>
      <c r="Q519" s="776"/>
      <c r="R519" s="732"/>
      <c r="S519" s="776"/>
      <c r="T519" s="732"/>
      <c r="U519" s="776"/>
      <c r="V519" s="732"/>
      <c r="W519" s="776"/>
      <c r="X519" s="213"/>
      <c r="Y519" s="301">
        <f t="shared" si="75"/>
        <v>0</v>
      </c>
      <c r="Z519" s="427">
        <v>5</v>
      </c>
      <c r="AA519" s="365">
        <f t="shared" si="76"/>
        <v>0</v>
      </c>
      <c r="AB519" s="501"/>
      <c r="AC519" s="557"/>
      <c r="AD519" s="259"/>
      <c r="AE519" s="511"/>
      <c r="AF519" s="557"/>
      <c r="AG519" s="511"/>
      <c r="AH519" s="511"/>
      <c r="AI519" s="511"/>
      <c r="AJ519" s="511"/>
      <c r="AK519" s="511"/>
      <c r="AL519" s="511"/>
      <c r="AM519" s="511"/>
      <c r="AN519" s="511"/>
      <c r="AO519" s="511"/>
      <c r="AP519" s="511"/>
      <c r="AQ519" s="511"/>
      <c r="AR519" s="511"/>
      <c r="AS519" s="511"/>
      <c r="AT519" s="511"/>
      <c r="AU519" s="511"/>
      <c r="AV519" s="511"/>
      <c r="AW519" s="511"/>
      <c r="AX519" s="511"/>
      <c r="AY519" s="511"/>
      <c r="AZ519" s="511"/>
      <c r="BA519" s="511"/>
      <c r="BB519" s="511"/>
      <c r="BC519" s="511"/>
      <c r="BD519" s="511"/>
      <c r="BE519" s="511"/>
      <c r="BF519" s="511"/>
      <c r="BG519" s="511"/>
      <c r="BH519" s="511"/>
      <c r="BI519" s="511"/>
      <c r="BJ519" s="511"/>
      <c r="BK519" s="511"/>
      <c r="BL519" s="511"/>
      <c r="BM519" s="511"/>
      <c r="BN519" s="511"/>
      <c r="BO519" s="511"/>
      <c r="BP519" s="511"/>
      <c r="BQ519" s="511"/>
      <c r="BR519" s="511"/>
      <c r="BS519" s="511"/>
      <c r="BT519" s="511"/>
      <c r="BU519" s="511"/>
      <c r="BV519" s="511"/>
      <c r="BW519" s="511"/>
      <c r="BX519" s="511"/>
      <c r="BY519" s="511"/>
      <c r="BZ519" s="511"/>
      <c r="CA519" s="511"/>
      <c r="CB519" s="511"/>
      <c r="CC519" s="511"/>
      <c r="CD519" s="511"/>
      <c r="CE519" s="511"/>
      <c r="CF519" s="511"/>
      <c r="CG519" s="57"/>
      <c r="CH519" s="57"/>
      <c r="CI519" s="57"/>
      <c r="CJ519" s="57"/>
      <c r="CK519" s="57"/>
      <c r="CL519" s="57"/>
      <c r="CM519" s="57"/>
      <c r="CN519" s="84"/>
      <c r="CO519" s="84"/>
      <c r="CP519" s="84"/>
      <c r="CQ519" s="84"/>
      <c r="CR519" s="84"/>
      <c r="CS519" s="84"/>
      <c r="CT519" s="84"/>
      <c r="CU519" s="84"/>
      <c r="CV519" s="84"/>
      <c r="CW519" s="84"/>
      <c r="CX519" s="84"/>
      <c r="CY519" s="84"/>
      <c r="CZ519" s="84"/>
      <c r="DA519" s="84"/>
      <c r="DB519" s="84"/>
      <c r="DC519" s="84"/>
      <c r="DD519" s="84"/>
      <c r="DE519" s="84"/>
      <c r="DF519" s="84"/>
      <c r="DG519" s="84"/>
      <c r="DH519" s="84"/>
      <c r="DI519" s="84"/>
      <c r="DJ519" s="84"/>
      <c r="DK519" s="84"/>
      <c r="DL519" s="84"/>
      <c r="DM519" s="84"/>
      <c r="DN519" s="84"/>
      <c r="DO519" s="84"/>
      <c r="DP519" s="84"/>
      <c r="DQ519" s="84"/>
      <c r="DR519" s="84"/>
      <c r="DS519" s="84"/>
      <c r="DT519" s="84"/>
      <c r="DU519" s="84"/>
      <c r="DV519" s="84"/>
      <c r="DW519" s="84"/>
      <c r="DX519" s="84"/>
      <c r="DY519" s="84"/>
      <c r="DZ519" s="84"/>
      <c r="EA519" s="84"/>
      <c r="EB519" s="84"/>
      <c r="EC519" s="84"/>
      <c r="ED519" s="84"/>
      <c r="EE519" s="84"/>
      <c r="EF519" s="84"/>
      <c r="EG519" s="84"/>
      <c r="EH519" s="84"/>
      <c r="EI519" s="84"/>
      <c r="EJ519" s="84"/>
      <c r="EK519" s="84"/>
      <c r="EL519" s="84"/>
      <c r="EM519" s="84"/>
      <c r="EN519" s="84"/>
      <c r="EO519" s="84"/>
      <c r="EP519" s="84"/>
      <c r="EQ519" s="84"/>
      <c r="ER519" s="84"/>
      <c r="ES519" s="84"/>
      <c r="ET519" s="84"/>
      <c r="EU519" s="84"/>
      <c r="EV519" s="84"/>
      <c r="EW519" s="84"/>
      <c r="EX519" s="84"/>
      <c r="EY519" s="84"/>
      <c r="EZ519" s="84"/>
      <c r="FA519" s="84"/>
      <c r="FB519" s="84"/>
      <c r="FC519" s="84"/>
      <c r="FD519" s="84"/>
      <c r="FE519" s="84"/>
      <c r="FF519" s="84"/>
      <c r="FG519" s="84"/>
      <c r="FH519" s="84"/>
      <c r="FI519" s="84"/>
      <c r="FJ519" s="84"/>
      <c r="FK519" s="84"/>
      <c r="FL519" s="84"/>
      <c r="FM519" s="84"/>
      <c r="FN519" s="84"/>
      <c r="FO519" s="84"/>
      <c r="FP519" s="84"/>
      <c r="FQ519" s="84"/>
    </row>
    <row r="520" spans="1:173" s="15" customFormat="1" ht="45" customHeight="1" x14ac:dyDescent="0.2">
      <c r="A520" s="585"/>
      <c r="B520" s="267" t="s">
        <v>162</v>
      </c>
      <c r="C520" s="160" t="s">
        <v>500</v>
      </c>
      <c r="D520" s="732"/>
      <c r="E520" s="776"/>
      <c r="F520" s="732"/>
      <c r="G520" s="776"/>
      <c r="H520" s="732"/>
      <c r="I520" s="776"/>
      <c r="J520" s="732"/>
      <c r="K520" s="776"/>
      <c r="L520" s="732"/>
      <c r="M520" s="776"/>
      <c r="N520" s="732"/>
      <c r="O520" s="776"/>
      <c r="P520" s="732"/>
      <c r="Q520" s="776"/>
      <c r="R520" s="732"/>
      <c r="S520" s="776"/>
      <c r="T520" s="732"/>
      <c r="U520" s="776"/>
      <c r="V520" s="732"/>
      <c r="W520" s="776"/>
      <c r="X520" s="213"/>
      <c r="Y520" s="301">
        <f t="shared" si="75"/>
        <v>0</v>
      </c>
      <c r="Z520" s="427">
        <v>5</v>
      </c>
      <c r="AA520" s="365">
        <f>IF((COUNTIF(D520:W520,"a")+COUNTIF(D520:W520,"s"))&gt;0,IF(OR((COUNTIF(D522:W522,"a")+COUNTIF(D522:W522,"s"))),0,COUNTIF(D520:W520,"a")+COUNTIF(D520:W520,"s")),COUNTIF(D520:W520,"a")+COUNTIF(D520:W520,"s"))</f>
        <v>0</v>
      </c>
      <c r="AB520" s="277"/>
      <c r="AC520" s="557"/>
      <c r="AD520" s="259" t="s">
        <v>34</v>
      </c>
      <c r="AE520" s="511"/>
      <c r="AF520" s="557"/>
      <c r="AG520" s="511"/>
      <c r="AH520" s="511"/>
      <c r="AI520" s="511"/>
      <c r="AJ520" s="511"/>
      <c r="AK520" s="511"/>
      <c r="AL520" s="511"/>
      <c r="AM520" s="511"/>
      <c r="AN520" s="511"/>
      <c r="AO520" s="511"/>
      <c r="AP520" s="511"/>
      <c r="AQ520" s="511"/>
      <c r="AR520" s="511"/>
      <c r="AS520" s="511"/>
      <c r="AT520" s="511"/>
      <c r="AU520" s="511"/>
      <c r="AV520" s="511"/>
      <c r="AW520" s="511"/>
      <c r="AX520" s="511"/>
      <c r="AY520" s="511"/>
      <c r="AZ520" s="511"/>
      <c r="BA520" s="511"/>
      <c r="BB520" s="511"/>
      <c r="BC520" s="511"/>
      <c r="BD520" s="511"/>
      <c r="BE520" s="511"/>
      <c r="BF520" s="511"/>
      <c r="BG520" s="511"/>
      <c r="BH520" s="511"/>
      <c r="BI520" s="511"/>
      <c r="BJ520" s="511"/>
      <c r="BK520" s="511"/>
      <c r="BL520" s="511"/>
      <c r="BM520" s="511"/>
      <c r="BN520" s="511"/>
      <c r="BO520" s="511"/>
      <c r="BP520" s="511"/>
      <c r="BQ520" s="511"/>
      <c r="BR520" s="511"/>
      <c r="BS520" s="511"/>
      <c r="BT520" s="511"/>
      <c r="BU520" s="511"/>
      <c r="BV520" s="511"/>
      <c r="BW520" s="511"/>
      <c r="BX520" s="511"/>
      <c r="BY520" s="511"/>
      <c r="BZ520" s="511"/>
      <c r="CA520" s="511"/>
      <c r="CB520" s="511"/>
      <c r="CC520" s="511"/>
      <c r="CD520" s="511"/>
      <c r="CE520" s="511"/>
      <c r="CF520" s="511"/>
      <c r="CG520" s="57"/>
      <c r="CH520" s="57"/>
      <c r="CI520" s="57"/>
      <c r="CJ520" s="57"/>
      <c r="CK520" s="57"/>
      <c r="CL520" s="57"/>
      <c r="CM520" s="57"/>
      <c r="CN520" s="84"/>
      <c r="CO520" s="84"/>
      <c r="CP520" s="84"/>
      <c r="CQ520" s="84"/>
      <c r="CR520" s="84"/>
      <c r="CS520" s="84"/>
      <c r="CT520" s="84"/>
      <c r="CU520" s="84"/>
      <c r="CV520" s="84"/>
      <c r="CW520" s="84"/>
      <c r="CX520" s="84"/>
      <c r="CY520" s="84"/>
      <c r="CZ520" s="84"/>
      <c r="DA520" s="84"/>
      <c r="DB520" s="84"/>
      <c r="DC520" s="84"/>
      <c r="DD520" s="84"/>
      <c r="DE520" s="84"/>
      <c r="DF520" s="84"/>
      <c r="DG520" s="84"/>
      <c r="DH520" s="84"/>
      <c r="DI520" s="84"/>
      <c r="DJ520" s="84"/>
      <c r="DK520" s="84"/>
      <c r="DL520" s="84"/>
      <c r="DM520" s="84"/>
      <c r="DN520" s="84"/>
      <c r="DO520" s="84"/>
      <c r="DP520" s="84"/>
      <c r="DQ520" s="84"/>
      <c r="DR520" s="84"/>
      <c r="DS520" s="84"/>
      <c r="DT520" s="84"/>
      <c r="DU520" s="84"/>
      <c r="DV520" s="84"/>
      <c r="DW520" s="84"/>
      <c r="DX520" s="84"/>
      <c r="DY520" s="84"/>
      <c r="DZ520" s="84"/>
      <c r="EA520" s="84"/>
      <c r="EB520" s="84"/>
      <c r="EC520" s="84"/>
      <c r="ED520" s="84"/>
      <c r="EE520" s="84"/>
      <c r="EF520" s="84"/>
      <c r="EG520" s="84"/>
      <c r="EH520" s="84"/>
      <c r="EI520" s="84"/>
      <c r="EJ520" s="84"/>
      <c r="EK520" s="84"/>
      <c r="EL520" s="84"/>
      <c r="EM520" s="84"/>
      <c r="EN520" s="84"/>
      <c r="EO520" s="84"/>
      <c r="EP520" s="84"/>
      <c r="EQ520" s="84"/>
      <c r="ER520" s="84"/>
      <c r="ES520" s="84"/>
      <c r="ET520" s="84"/>
      <c r="EU520" s="84"/>
      <c r="EV520" s="84"/>
      <c r="EW520" s="84"/>
      <c r="EX520" s="84"/>
      <c r="EY520" s="84"/>
      <c r="EZ520" s="84"/>
      <c r="FA520" s="84"/>
      <c r="FB520" s="84"/>
      <c r="FC520" s="84"/>
      <c r="FD520" s="84"/>
      <c r="FE520" s="84"/>
      <c r="FF520" s="84"/>
      <c r="FG520" s="84"/>
      <c r="FH520" s="84"/>
      <c r="FI520" s="84"/>
      <c r="FJ520" s="84"/>
      <c r="FK520" s="84"/>
      <c r="FL520" s="84"/>
      <c r="FM520" s="84"/>
      <c r="FN520" s="84"/>
      <c r="FO520" s="84"/>
      <c r="FP520" s="84"/>
      <c r="FQ520" s="84"/>
    </row>
    <row r="521" spans="1:173" s="15" customFormat="1" ht="45" customHeight="1" x14ac:dyDescent="0.2">
      <c r="A521" s="585"/>
      <c r="B521" s="267" t="s">
        <v>501</v>
      </c>
      <c r="C521" s="160" t="s">
        <v>502</v>
      </c>
      <c r="D521" s="732"/>
      <c r="E521" s="776"/>
      <c r="F521" s="732"/>
      <c r="G521" s="776"/>
      <c r="H521" s="732"/>
      <c r="I521" s="776"/>
      <c r="J521" s="732"/>
      <c r="K521" s="776"/>
      <c r="L521" s="732"/>
      <c r="M521" s="776"/>
      <c r="N521" s="732"/>
      <c r="O521" s="776"/>
      <c r="P521" s="732"/>
      <c r="Q521" s="776"/>
      <c r="R521" s="732"/>
      <c r="S521" s="776"/>
      <c r="T521" s="732"/>
      <c r="U521" s="776"/>
      <c r="V521" s="732"/>
      <c r="W521" s="776"/>
      <c r="X521" s="213"/>
      <c r="Y521" s="121">
        <f t="shared" si="75"/>
        <v>0</v>
      </c>
      <c r="Z521" s="427">
        <v>5</v>
      </c>
      <c r="AA521" s="365">
        <f>IF((COUNTIF(D521:W521,"a")+COUNTIF(D521:W521,"s"))&gt;0,IF(OR((COUNTIF(D522:W522,"a")+COUNTIF(D522:W522,"s"))),0,COUNTIF(D521:W521,"a")+COUNTIF(D521:W521,"s")),COUNTIF(D521:W521,"a")+COUNTIF(D521:W521,"s"))</f>
        <v>0</v>
      </c>
      <c r="AB521" s="277"/>
      <c r="AC521" s="557"/>
      <c r="AD521" s="259" t="s">
        <v>34</v>
      </c>
      <c r="AE521" s="511"/>
      <c r="AF521" s="557"/>
      <c r="AG521" s="511"/>
      <c r="AH521" s="511"/>
      <c r="AI521" s="511"/>
      <c r="AJ521" s="511"/>
      <c r="AK521" s="511"/>
      <c r="AL521" s="511"/>
      <c r="AM521" s="511"/>
      <c r="AN521" s="511"/>
      <c r="AO521" s="511"/>
      <c r="AP521" s="511"/>
      <c r="AQ521" s="511"/>
      <c r="AR521" s="511"/>
      <c r="AS521" s="511"/>
      <c r="AT521" s="511"/>
      <c r="AU521" s="511"/>
      <c r="AV521" s="511"/>
      <c r="AW521" s="511"/>
      <c r="AX521" s="511"/>
      <c r="AY521" s="511"/>
      <c r="AZ521" s="511"/>
      <c r="BA521" s="511"/>
      <c r="BB521" s="511"/>
      <c r="BC521" s="511"/>
      <c r="BD521" s="511"/>
      <c r="BE521" s="511"/>
      <c r="BF521" s="511"/>
      <c r="BG521" s="511"/>
      <c r="BH521" s="511"/>
      <c r="BI521" s="511"/>
      <c r="BJ521" s="511"/>
      <c r="BK521" s="511"/>
      <c r="BL521" s="511"/>
      <c r="BM521" s="511"/>
      <c r="BN521" s="511"/>
      <c r="BO521" s="511"/>
      <c r="BP521" s="511"/>
      <c r="BQ521" s="511"/>
      <c r="BR521" s="511"/>
      <c r="BS521" s="511"/>
      <c r="BT521" s="511"/>
      <c r="BU521" s="511"/>
      <c r="BV521" s="511"/>
      <c r="BW521" s="511"/>
      <c r="BX521" s="511"/>
      <c r="BY521" s="511"/>
      <c r="BZ521" s="511"/>
      <c r="CA521" s="511"/>
      <c r="CB521" s="511"/>
      <c r="CC521" s="511"/>
      <c r="CD521" s="511"/>
      <c r="CE521" s="511"/>
      <c r="CF521" s="511"/>
      <c r="CG521" s="57"/>
      <c r="CH521" s="57"/>
      <c r="CI521" s="57"/>
      <c r="CJ521" s="57"/>
      <c r="CK521" s="57"/>
      <c r="CL521" s="57"/>
      <c r="CM521" s="57"/>
      <c r="CN521" s="84"/>
      <c r="CO521" s="84"/>
      <c r="CP521" s="84"/>
      <c r="CQ521" s="84"/>
      <c r="CR521" s="84"/>
      <c r="CS521" s="84"/>
      <c r="CT521" s="84"/>
      <c r="CU521" s="84"/>
      <c r="CV521" s="84"/>
      <c r="CW521" s="84"/>
      <c r="CX521" s="84"/>
      <c r="CY521" s="84"/>
      <c r="CZ521" s="84"/>
      <c r="DA521" s="84"/>
      <c r="DB521" s="84"/>
      <c r="DC521" s="84"/>
      <c r="DD521" s="84"/>
      <c r="DE521" s="84"/>
      <c r="DF521" s="84"/>
      <c r="DG521" s="84"/>
      <c r="DH521" s="84"/>
      <c r="DI521" s="84"/>
      <c r="DJ521" s="84"/>
      <c r="DK521" s="84"/>
      <c r="DL521" s="84"/>
      <c r="DM521" s="84"/>
      <c r="DN521" s="84"/>
      <c r="DO521" s="84"/>
      <c r="DP521" s="84"/>
      <c r="DQ521" s="84"/>
      <c r="DR521" s="84"/>
      <c r="DS521" s="84"/>
      <c r="DT521" s="84"/>
      <c r="DU521" s="84"/>
      <c r="DV521" s="84"/>
      <c r="DW521" s="84"/>
      <c r="DX521" s="84"/>
      <c r="DY521" s="84"/>
      <c r="DZ521" s="84"/>
      <c r="EA521" s="84"/>
      <c r="EB521" s="84"/>
      <c r="EC521" s="84"/>
      <c r="ED521" s="84"/>
      <c r="EE521" s="84"/>
      <c r="EF521" s="84"/>
      <c r="EG521" s="84"/>
      <c r="EH521" s="84"/>
      <c r="EI521" s="84"/>
      <c r="EJ521" s="84"/>
      <c r="EK521" s="84"/>
      <c r="EL521" s="84"/>
      <c r="EM521" s="84"/>
      <c r="EN521" s="84"/>
      <c r="EO521" s="84"/>
      <c r="EP521" s="84"/>
      <c r="EQ521" s="84"/>
      <c r="ER521" s="84"/>
      <c r="ES521" s="84"/>
      <c r="ET521" s="84"/>
      <c r="EU521" s="84"/>
      <c r="EV521" s="84"/>
      <c r="EW521" s="84"/>
      <c r="EX521" s="84"/>
      <c r="EY521" s="84"/>
      <c r="EZ521" s="84"/>
      <c r="FA521" s="84"/>
      <c r="FB521" s="84"/>
      <c r="FC521" s="84"/>
      <c r="FD521" s="84"/>
      <c r="FE521" s="84"/>
      <c r="FF521" s="84"/>
      <c r="FG521" s="84"/>
      <c r="FH521" s="84"/>
      <c r="FI521" s="84"/>
      <c r="FJ521" s="84"/>
      <c r="FK521" s="84"/>
      <c r="FL521" s="84"/>
      <c r="FM521" s="84"/>
      <c r="FN521" s="84"/>
      <c r="FO521" s="84"/>
      <c r="FP521" s="84"/>
      <c r="FQ521" s="84"/>
    </row>
    <row r="522" spans="1:173" s="15" customFormat="1" ht="45" customHeight="1" x14ac:dyDescent="0.2">
      <c r="A522" s="585"/>
      <c r="B522" s="518" t="s">
        <v>503</v>
      </c>
      <c r="C522" s="519" t="s">
        <v>504</v>
      </c>
      <c r="D522" s="732"/>
      <c r="E522" s="776"/>
      <c r="F522" s="732"/>
      <c r="G522" s="776"/>
      <c r="H522" s="732"/>
      <c r="I522" s="776"/>
      <c r="J522" s="732"/>
      <c r="K522" s="776"/>
      <c r="L522" s="732"/>
      <c r="M522" s="776"/>
      <c r="N522" s="732"/>
      <c r="O522" s="776"/>
      <c r="P522" s="732"/>
      <c r="Q522" s="776"/>
      <c r="R522" s="732"/>
      <c r="S522" s="776"/>
      <c r="T522" s="732"/>
      <c r="U522" s="776"/>
      <c r="V522" s="732"/>
      <c r="W522" s="776"/>
      <c r="X522" s="213"/>
      <c r="Y522" s="374">
        <f t="shared" si="75"/>
        <v>0</v>
      </c>
      <c r="Z522" s="427">
        <v>10</v>
      </c>
      <c r="AA522" s="365">
        <f>IF((COUNTIF(D522:W522,"a")+COUNTIF(D522:W522,"s"))&gt;0,IF((COUNTIF(D520:W521,"a")+COUNTIF(D520:W521,"s"))&gt;0,0,COUNTIF(D522:W522,"a")+COUNTIF(D522:W522,"s")), COUNTIF(D522:W522,"a")+COUNTIF(D522:W522,"s"))</f>
        <v>0</v>
      </c>
      <c r="AB522" s="277"/>
      <c r="AC522" s="557"/>
      <c r="AD522" s="259" t="s">
        <v>34</v>
      </c>
      <c r="AE522" s="511"/>
      <c r="AF522" s="557"/>
      <c r="AG522" s="511"/>
      <c r="AH522" s="511"/>
      <c r="AI522" s="511"/>
      <c r="AJ522" s="511"/>
      <c r="AK522" s="511"/>
      <c r="AL522" s="511"/>
      <c r="AM522" s="511"/>
      <c r="AN522" s="511"/>
      <c r="AO522" s="511"/>
      <c r="AP522" s="511"/>
      <c r="AQ522" s="511"/>
      <c r="AR522" s="511"/>
      <c r="AS522" s="511"/>
      <c r="AT522" s="511"/>
      <c r="AU522" s="511"/>
      <c r="AV522" s="511"/>
      <c r="AW522" s="511"/>
      <c r="AX522" s="511"/>
      <c r="AY522" s="511"/>
      <c r="AZ522" s="511"/>
      <c r="BA522" s="511"/>
      <c r="BB522" s="511"/>
      <c r="BC522" s="511"/>
      <c r="BD522" s="511"/>
      <c r="BE522" s="511"/>
      <c r="BF522" s="511"/>
      <c r="BG522" s="511"/>
      <c r="BH522" s="511"/>
      <c r="BI522" s="511"/>
      <c r="BJ522" s="511"/>
      <c r="BK522" s="511"/>
      <c r="BL522" s="511"/>
      <c r="BM522" s="511"/>
      <c r="BN522" s="511"/>
      <c r="BO522" s="511"/>
      <c r="BP522" s="511"/>
      <c r="BQ522" s="511"/>
      <c r="BR522" s="511"/>
      <c r="BS522" s="511"/>
      <c r="BT522" s="511"/>
      <c r="BU522" s="511"/>
      <c r="BV522" s="511"/>
      <c r="BW522" s="511"/>
      <c r="BX522" s="511"/>
      <c r="BY522" s="511"/>
      <c r="BZ522" s="511"/>
      <c r="CA522" s="511"/>
      <c r="CB522" s="511"/>
      <c r="CC522" s="511"/>
      <c r="CD522" s="511"/>
      <c r="CE522" s="511"/>
      <c r="CF522" s="511"/>
      <c r="CG522" s="57"/>
      <c r="CH522" s="57"/>
      <c r="CI522" s="57"/>
      <c r="CJ522" s="57"/>
      <c r="CK522" s="57"/>
      <c r="CL522" s="57"/>
      <c r="CM522" s="57"/>
      <c r="CN522" s="84"/>
      <c r="CO522" s="84"/>
      <c r="CP522" s="84"/>
      <c r="CQ522" s="84"/>
      <c r="CR522" s="84"/>
      <c r="CS522" s="84"/>
      <c r="CT522" s="84"/>
      <c r="CU522" s="84"/>
      <c r="CV522" s="84"/>
      <c r="CW522" s="84"/>
      <c r="CX522" s="84"/>
      <c r="CY522" s="84"/>
      <c r="CZ522" s="84"/>
      <c r="DA522" s="84"/>
      <c r="DB522" s="84"/>
      <c r="DC522" s="84"/>
      <c r="DD522" s="84"/>
      <c r="DE522" s="84"/>
      <c r="DF522" s="84"/>
      <c r="DG522" s="84"/>
      <c r="DH522" s="84"/>
      <c r="DI522" s="84"/>
      <c r="DJ522" s="84"/>
      <c r="DK522" s="84"/>
      <c r="DL522" s="84"/>
      <c r="DM522" s="84"/>
      <c r="DN522" s="84"/>
      <c r="DO522" s="84"/>
      <c r="DP522" s="84"/>
      <c r="DQ522" s="84"/>
      <c r="DR522" s="84"/>
      <c r="DS522" s="84"/>
      <c r="DT522" s="84"/>
      <c r="DU522" s="84"/>
      <c r="DV522" s="84"/>
      <c r="DW522" s="84"/>
      <c r="DX522" s="84"/>
      <c r="DY522" s="84"/>
      <c r="DZ522" s="84"/>
      <c r="EA522" s="84"/>
      <c r="EB522" s="84"/>
      <c r="EC522" s="84"/>
      <c r="ED522" s="84"/>
      <c r="EE522" s="84"/>
      <c r="EF522" s="84"/>
      <c r="EG522" s="84"/>
      <c r="EH522" s="84"/>
      <c r="EI522" s="84"/>
      <c r="EJ522" s="84"/>
      <c r="EK522" s="84"/>
      <c r="EL522" s="84"/>
      <c r="EM522" s="84"/>
      <c r="EN522" s="84"/>
      <c r="EO522" s="84"/>
      <c r="EP522" s="84"/>
      <c r="EQ522" s="84"/>
      <c r="ER522" s="84"/>
      <c r="ES522" s="84"/>
      <c r="ET522" s="84"/>
      <c r="EU522" s="84"/>
      <c r="EV522" s="84"/>
      <c r="EW522" s="84"/>
      <c r="EX522" s="84"/>
      <c r="EY522" s="84"/>
      <c r="EZ522" s="84"/>
      <c r="FA522" s="84"/>
      <c r="FB522" s="84"/>
      <c r="FC522" s="84"/>
      <c r="FD522" s="84"/>
      <c r="FE522" s="84"/>
      <c r="FF522" s="84"/>
      <c r="FG522" s="84"/>
      <c r="FH522" s="84"/>
      <c r="FI522" s="84"/>
      <c r="FJ522" s="84"/>
      <c r="FK522" s="84"/>
      <c r="FL522" s="84"/>
      <c r="FM522" s="84"/>
      <c r="FN522" s="84"/>
      <c r="FO522" s="84"/>
      <c r="FP522" s="84"/>
      <c r="FQ522" s="84"/>
    </row>
    <row r="523" spans="1:173" s="15" customFormat="1" ht="45" customHeight="1" x14ac:dyDescent="0.2">
      <c r="A523" s="585"/>
      <c r="B523" s="267" t="s">
        <v>129</v>
      </c>
      <c r="C523" s="160" t="s">
        <v>505</v>
      </c>
      <c r="D523" s="732"/>
      <c r="E523" s="776"/>
      <c r="F523" s="732"/>
      <c r="G523" s="776"/>
      <c r="H523" s="732"/>
      <c r="I523" s="776"/>
      <c r="J523" s="732"/>
      <c r="K523" s="776"/>
      <c r="L523" s="732"/>
      <c r="M523" s="776"/>
      <c r="N523" s="732"/>
      <c r="O523" s="776"/>
      <c r="P523" s="732"/>
      <c r="Q523" s="776"/>
      <c r="R523" s="732"/>
      <c r="S523" s="776"/>
      <c r="T523" s="732"/>
      <c r="U523" s="776"/>
      <c r="V523" s="732"/>
      <c r="W523" s="776"/>
      <c r="X523" s="213"/>
      <c r="Y523" s="301">
        <f>IF(OR(D523="s",F523="s",H523="s",J523="s",L523="s",N523="s",P523="s",R523="s",T523="s",V523="s"), 0, IF(OR(D523="a",F523="a",H523="a",J523="a",L523="a",N523="a",P523="a",R523="a",T523="a",V523="a"),Z523,0))</f>
        <v>0</v>
      </c>
      <c r="Z523" s="427">
        <v>15</v>
      </c>
      <c r="AA523" s="365">
        <f>COUNTIF(D523:W523,"a")+COUNTIF(D523:W523,"s")</f>
        <v>0</v>
      </c>
      <c r="AB523" s="501"/>
      <c r="AC523" s="557"/>
      <c r="AD523" s="259" t="s">
        <v>34</v>
      </c>
      <c r="AE523" s="511"/>
      <c r="AF523" s="557"/>
      <c r="AG523" s="511"/>
      <c r="AH523" s="511"/>
      <c r="AI523" s="511"/>
      <c r="AJ523" s="511"/>
      <c r="AK523" s="511"/>
      <c r="AL523" s="511"/>
      <c r="AM523" s="511"/>
      <c r="AN523" s="511"/>
      <c r="AO523" s="511"/>
      <c r="AP523" s="511"/>
      <c r="AQ523" s="511"/>
      <c r="AR523" s="511"/>
      <c r="AS523" s="511"/>
      <c r="AT523" s="511"/>
      <c r="AU523" s="511"/>
      <c r="AV523" s="511"/>
      <c r="AW523" s="511"/>
      <c r="AX523" s="511"/>
      <c r="AY523" s="511"/>
      <c r="AZ523" s="511"/>
      <c r="BA523" s="511"/>
      <c r="BB523" s="511"/>
      <c r="BC523" s="511"/>
      <c r="BD523" s="511"/>
      <c r="BE523" s="511"/>
      <c r="BF523" s="511"/>
      <c r="BG523" s="511"/>
      <c r="BH523" s="511"/>
      <c r="BI523" s="511"/>
      <c r="BJ523" s="511"/>
      <c r="BK523" s="511"/>
      <c r="BL523" s="511"/>
      <c r="BM523" s="511"/>
      <c r="BN523" s="511"/>
      <c r="BO523" s="511"/>
      <c r="BP523" s="511"/>
      <c r="BQ523" s="511"/>
      <c r="BR523" s="511"/>
      <c r="BS523" s="511"/>
      <c r="BT523" s="511"/>
      <c r="BU523" s="511"/>
      <c r="BV523" s="511"/>
      <c r="BW523" s="511"/>
      <c r="BX523" s="511"/>
      <c r="BY523" s="511"/>
      <c r="BZ523" s="511"/>
      <c r="CA523" s="511"/>
      <c r="CB523" s="511"/>
      <c r="CC523" s="511"/>
      <c r="CD523" s="511"/>
      <c r="CE523" s="511"/>
      <c r="CF523" s="511"/>
      <c r="CG523" s="57"/>
      <c r="CH523" s="57"/>
      <c r="CI523" s="57"/>
      <c r="CJ523" s="57"/>
      <c r="CK523" s="57"/>
      <c r="CL523" s="57"/>
      <c r="CM523" s="57"/>
      <c r="CN523" s="84"/>
      <c r="CO523" s="84"/>
      <c r="CP523" s="84"/>
      <c r="CQ523" s="84"/>
      <c r="CR523" s="84"/>
      <c r="CS523" s="84"/>
      <c r="CT523" s="84"/>
      <c r="CU523" s="84"/>
      <c r="CV523" s="84"/>
      <c r="CW523" s="84"/>
      <c r="CX523" s="84"/>
      <c r="CY523" s="84"/>
      <c r="CZ523" s="84"/>
      <c r="DA523" s="84"/>
      <c r="DB523" s="84"/>
      <c r="DC523" s="84"/>
      <c r="DD523" s="84"/>
      <c r="DE523" s="84"/>
      <c r="DF523" s="84"/>
      <c r="DG523" s="84"/>
      <c r="DH523" s="84"/>
      <c r="DI523" s="84"/>
      <c r="DJ523" s="84"/>
      <c r="DK523" s="84"/>
      <c r="DL523" s="84"/>
      <c r="DM523" s="84"/>
      <c r="DN523" s="84"/>
      <c r="DO523" s="84"/>
      <c r="DP523" s="84"/>
      <c r="DQ523" s="84"/>
      <c r="DR523" s="84"/>
      <c r="DS523" s="84"/>
      <c r="DT523" s="84"/>
      <c r="DU523" s="84"/>
      <c r="DV523" s="84"/>
      <c r="DW523" s="84"/>
      <c r="DX523" s="84"/>
      <c r="DY523" s="84"/>
      <c r="DZ523" s="84"/>
      <c r="EA523" s="84"/>
      <c r="EB523" s="84"/>
      <c r="EC523" s="84"/>
      <c r="ED523" s="84"/>
      <c r="EE523" s="84"/>
      <c r="EF523" s="84"/>
      <c r="EG523" s="84"/>
      <c r="EH523" s="84"/>
      <c r="EI523" s="84"/>
      <c r="EJ523" s="84"/>
      <c r="EK523" s="84"/>
      <c r="EL523" s="84"/>
      <c r="EM523" s="84"/>
      <c r="EN523" s="84"/>
      <c r="EO523" s="84"/>
      <c r="EP523" s="84"/>
      <c r="EQ523" s="84"/>
      <c r="ER523" s="84"/>
      <c r="ES523" s="84"/>
      <c r="ET523" s="84"/>
      <c r="EU523" s="84"/>
      <c r="EV523" s="84"/>
      <c r="EW523" s="84"/>
      <c r="EX523" s="84"/>
      <c r="EY523" s="84"/>
      <c r="EZ523" s="84"/>
      <c r="FA523" s="84"/>
      <c r="FB523" s="84"/>
      <c r="FC523" s="84"/>
      <c r="FD523" s="84"/>
      <c r="FE523" s="84"/>
      <c r="FF523" s="84"/>
      <c r="FG523" s="84"/>
      <c r="FH523" s="84"/>
      <c r="FI523" s="84"/>
      <c r="FJ523" s="84"/>
      <c r="FK523" s="84"/>
      <c r="FL523" s="84"/>
      <c r="FM523" s="84"/>
      <c r="FN523" s="84"/>
      <c r="FO523" s="84"/>
      <c r="FP523" s="84"/>
      <c r="FQ523" s="84"/>
    </row>
    <row r="524" spans="1:173" s="15" customFormat="1" ht="45" customHeight="1" x14ac:dyDescent="0.2">
      <c r="A524" s="585"/>
      <c r="B524" s="267" t="s">
        <v>171</v>
      </c>
      <c r="C524" s="160" t="s">
        <v>506</v>
      </c>
      <c r="D524" s="732"/>
      <c r="E524" s="776"/>
      <c r="F524" s="732"/>
      <c r="G524" s="776"/>
      <c r="H524" s="732"/>
      <c r="I524" s="776"/>
      <c r="J524" s="732"/>
      <c r="K524" s="776"/>
      <c r="L524" s="732"/>
      <c r="M524" s="776"/>
      <c r="N524" s="732"/>
      <c r="O524" s="776"/>
      <c r="P524" s="732"/>
      <c r="Q524" s="776"/>
      <c r="R524" s="732"/>
      <c r="S524" s="776"/>
      <c r="T524" s="732"/>
      <c r="U524" s="776"/>
      <c r="V524" s="732"/>
      <c r="W524" s="776"/>
      <c r="X524" s="213"/>
      <c r="Y524" s="301">
        <f>IF(OR(D524="s",F524="s",H524="s",J524="s",L524="s",N524="s",P524="s",R524="s",T524="s",V524="s"), 0, IF(OR(D524="a",F524="a",H524="a",J524="a",L524="a",N524="a",P524="a",R524="a",T524="a",V524="a"),Z524,0))</f>
        <v>0</v>
      </c>
      <c r="Z524" s="427">
        <v>15</v>
      </c>
      <c r="AA524" s="365">
        <f>COUNTIF(D524:W524,"a")+COUNTIF(D524:W524,"s")</f>
        <v>0</v>
      </c>
      <c r="AB524" s="501"/>
      <c r="AC524" s="557"/>
      <c r="AD524" s="259"/>
      <c r="AE524" s="511"/>
      <c r="AF524" s="557"/>
      <c r="AG524" s="511"/>
      <c r="AH524" s="511"/>
      <c r="AI524" s="511"/>
      <c r="AJ524" s="511"/>
      <c r="AK524" s="511"/>
      <c r="AL524" s="511"/>
      <c r="AM524" s="511"/>
      <c r="AN524" s="511"/>
      <c r="AO524" s="511"/>
      <c r="AP524" s="511"/>
      <c r="AQ524" s="511"/>
      <c r="AR524" s="511"/>
      <c r="AS524" s="511"/>
      <c r="AT524" s="511"/>
      <c r="AU524" s="511"/>
      <c r="AV524" s="511"/>
      <c r="AW524" s="511"/>
      <c r="AX524" s="511"/>
      <c r="AY524" s="511"/>
      <c r="AZ524" s="511"/>
      <c r="BA524" s="511"/>
      <c r="BB524" s="511"/>
      <c r="BC524" s="511"/>
      <c r="BD524" s="511"/>
      <c r="BE524" s="511"/>
      <c r="BF524" s="511"/>
      <c r="BG524" s="511"/>
      <c r="BH524" s="511"/>
      <c r="BI524" s="511"/>
      <c r="BJ524" s="511"/>
      <c r="BK524" s="511"/>
      <c r="BL524" s="511"/>
      <c r="BM524" s="511"/>
      <c r="BN524" s="511"/>
      <c r="BO524" s="511"/>
      <c r="BP524" s="511"/>
      <c r="BQ524" s="511"/>
      <c r="BR524" s="511"/>
      <c r="BS524" s="511"/>
      <c r="BT524" s="511"/>
      <c r="BU524" s="511"/>
      <c r="BV524" s="511"/>
      <c r="BW524" s="511"/>
      <c r="BX524" s="511"/>
      <c r="BY524" s="511"/>
      <c r="BZ524" s="511"/>
      <c r="CA524" s="511"/>
      <c r="CB524" s="511"/>
      <c r="CC524" s="511"/>
      <c r="CD524" s="511"/>
      <c r="CE524" s="511"/>
      <c r="CF524" s="511"/>
      <c r="CG524" s="57"/>
      <c r="CH524" s="57"/>
      <c r="CI524" s="57"/>
      <c r="CJ524" s="57"/>
      <c r="CK524" s="57"/>
      <c r="CL524" s="57"/>
      <c r="CM524" s="57"/>
      <c r="CN524" s="84"/>
      <c r="CO524" s="84"/>
      <c r="CP524" s="84"/>
      <c r="CQ524" s="84"/>
      <c r="CR524" s="84"/>
      <c r="CS524" s="84"/>
      <c r="CT524" s="84"/>
      <c r="CU524" s="84"/>
      <c r="CV524" s="84"/>
      <c r="CW524" s="84"/>
      <c r="CX524" s="84"/>
      <c r="CY524" s="84"/>
      <c r="CZ524" s="84"/>
      <c r="DA524" s="84"/>
      <c r="DB524" s="84"/>
      <c r="DC524" s="84"/>
      <c r="DD524" s="84"/>
      <c r="DE524" s="84"/>
      <c r="DF524" s="84"/>
      <c r="DG524" s="84"/>
      <c r="DH524" s="84"/>
      <c r="DI524" s="84"/>
      <c r="DJ524" s="84"/>
      <c r="DK524" s="84"/>
      <c r="DL524" s="84"/>
      <c r="DM524" s="84"/>
      <c r="DN524" s="84"/>
      <c r="DO524" s="84"/>
      <c r="DP524" s="84"/>
      <c r="DQ524" s="84"/>
      <c r="DR524" s="84"/>
      <c r="DS524" s="84"/>
      <c r="DT524" s="84"/>
      <c r="DU524" s="84"/>
      <c r="DV524" s="84"/>
      <c r="DW524" s="84"/>
      <c r="DX524" s="84"/>
      <c r="DY524" s="84"/>
      <c r="DZ524" s="84"/>
      <c r="EA524" s="84"/>
      <c r="EB524" s="84"/>
      <c r="EC524" s="84"/>
      <c r="ED524" s="84"/>
      <c r="EE524" s="84"/>
      <c r="EF524" s="84"/>
      <c r="EG524" s="84"/>
      <c r="EH524" s="84"/>
      <c r="EI524" s="84"/>
      <c r="EJ524" s="84"/>
      <c r="EK524" s="84"/>
      <c r="EL524" s="84"/>
      <c r="EM524" s="84"/>
      <c r="EN524" s="84"/>
      <c r="EO524" s="84"/>
      <c r="EP524" s="84"/>
      <c r="EQ524" s="84"/>
      <c r="ER524" s="84"/>
      <c r="ES524" s="84"/>
      <c r="ET524" s="84"/>
      <c r="EU524" s="84"/>
      <c r="EV524" s="84"/>
      <c r="EW524" s="84"/>
      <c r="EX524" s="84"/>
      <c r="EY524" s="84"/>
      <c r="EZ524" s="84"/>
      <c r="FA524" s="84"/>
      <c r="FB524" s="84"/>
      <c r="FC524" s="84"/>
      <c r="FD524" s="84"/>
      <c r="FE524" s="84"/>
      <c r="FF524" s="84"/>
      <c r="FG524" s="84"/>
      <c r="FH524" s="84"/>
      <c r="FI524" s="84"/>
      <c r="FJ524" s="84"/>
      <c r="FK524" s="84"/>
      <c r="FL524" s="84"/>
      <c r="FM524" s="84"/>
      <c r="FN524" s="84"/>
      <c r="FO524" s="84"/>
      <c r="FP524" s="84"/>
      <c r="FQ524" s="84"/>
    </row>
    <row r="525" spans="1:173" s="15" customFormat="1" ht="45" customHeight="1" x14ac:dyDescent="0.2">
      <c r="A525" s="585"/>
      <c r="B525" s="267" t="s">
        <v>507</v>
      </c>
      <c r="C525" s="160" t="s">
        <v>512</v>
      </c>
      <c r="D525" s="732"/>
      <c r="E525" s="776"/>
      <c r="F525" s="732"/>
      <c r="G525" s="776"/>
      <c r="H525" s="732"/>
      <c r="I525" s="776"/>
      <c r="J525" s="732"/>
      <c r="K525" s="776"/>
      <c r="L525" s="732"/>
      <c r="M525" s="776"/>
      <c r="N525" s="732"/>
      <c r="O525" s="776"/>
      <c r="P525" s="732"/>
      <c r="Q525" s="776"/>
      <c r="R525" s="732"/>
      <c r="S525" s="776"/>
      <c r="T525" s="732"/>
      <c r="U525" s="776"/>
      <c r="V525" s="732"/>
      <c r="W525" s="776"/>
      <c r="X525" s="213"/>
      <c r="Y525" s="301">
        <f t="shared" ref="Y525:Y534" si="77">IF(OR(D525="s",F525="s",H525="s",J525="s",L525="s",N525="s",P525="s",R525="s",T525="s",V525="s"), 0, IF(OR(D525="a",F525="a",H525="a",J525="a",L525="a",N525="a",P525="a",R525="a",T525="a",V525="a"),Z525,0))</f>
        <v>0</v>
      </c>
      <c r="Z525" s="427">
        <v>10</v>
      </c>
      <c r="AA525" s="365">
        <f t="shared" ref="AA525:AA528" si="78">COUNTIF(D525:W525,"a")+COUNTIF(D525:W525,"s")</f>
        <v>0</v>
      </c>
      <c r="AB525" s="501"/>
      <c r="AC525" s="557"/>
      <c r="AD525" s="259" t="s">
        <v>34</v>
      </c>
      <c r="AE525" s="511"/>
      <c r="AF525" s="557"/>
      <c r="AG525" s="511"/>
      <c r="AH525" s="511"/>
      <c r="AI525" s="511"/>
      <c r="AJ525" s="511"/>
      <c r="AK525" s="511"/>
      <c r="AL525" s="511"/>
      <c r="AM525" s="511"/>
      <c r="AN525" s="511"/>
      <c r="AO525" s="511"/>
      <c r="AP525" s="511"/>
      <c r="AQ525" s="511"/>
      <c r="AR525" s="511"/>
      <c r="AS525" s="511"/>
      <c r="AT525" s="511"/>
      <c r="AU525" s="511"/>
      <c r="AV525" s="511"/>
      <c r="AW525" s="511"/>
      <c r="AX525" s="511"/>
      <c r="AY525" s="511"/>
      <c r="AZ525" s="511"/>
      <c r="BA525" s="511"/>
      <c r="BB525" s="511"/>
      <c r="BC525" s="511"/>
      <c r="BD525" s="511"/>
      <c r="BE525" s="511"/>
      <c r="BF525" s="511"/>
      <c r="BG525" s="511"/>
      <c r="BH525" s="511"/>
      <c r="BI525" s="511"/>
      <c r="BJ525" s="511"/>
      <c r="BK525" s="511"/>
      <c r="BL525" s="511"/>
      <c r="BM525" s="511"/>
      <c r="BN525" s="511"/>
      <c r="BO525" s="511"/>
      <c r="BP525" s="511"/>
      <c r="BQ525" s="511"/>
      <c r="BR525" s="511"/>
      <c r="BS525" s="511"/>
      <c r="BT525" s="511"/>
      <c r="BU525" s="511"/>
      <c r="BV525" s="511"/>
      <c r="BW525" s="511"/>
      <c r="BX525" s="511"/>
      <c r="BY525" s="511"/>
      <c r="BZ525" s="511"/>
      <c r="CA525" s="511"/>
      <c r="CB525" s="511"/>
      <c r="CC525" s="511"/>
      <c r="CD525" s="511"/>
      <c r="CE525" s="511"/>
      <c r="CF525" s="511"/>
      <c r="CG525" s="57"/>
      <c r="CH525" s="57"/>
      <c r="CI525" s="57"/>
      <c r="CJ525" s="57"/>
      <c r="CK525" s="57"/>
      <c r="CL525" s="57"/>
      <c r="CM525" s="57"/>
      <c r="CN525" s="84"/>
      <c r="CO525" s="84"/>
      <c r="CP525" s="84"/>
      <c r="CQ525" s="84"/>
      <c r="CR525" s="84"/>
      <c r="CS525" s="84"/>
      <c r="CT525" s="84"/>
      <c r="CU525" s="84"/>
      <c r="CV525" s="84"/>
      <c r="CW525" s="84"/>
      <c r="CX525" s="84"/>
      <c r="CY525" s="84"/>
      <c r="CZ525" s="84"/>
      <c r="DA525" s="84"/>
      <c r="DB525" s="84"/>
      <c r="DC525" s="84"/>
      <c r="DD525" s="84"/>
      <c r="DE525" s="84"/>
      <c r="DF525" s="84"/>
      <c r="DG525" s="84"/>
      <c r="DH525" s="84"/>
      <c r="DI525" s="84"/>
      <c r="DJ525" s="84"/>
      <c r="DK525" s="84"/>
      <c r="DL525" s="84"/>
      <c r="DM525" s="84"/>
      <c r="DN525" s="84"/>
      <c r="DO525" s="84"/>
      <c r="DP525" s="84"/>
      <c r="DQ525" s="84"/>
      <c r="DR525" s="84"/>
      <c r="DS525" s="84"/>
      <c r="DT525" s="84"/>
      <c r="DU525" s="84"/>
      <c r="DV525" s="84"/>
      <c r="DW525" s="84"/>
      <c r="DX525" s="84"/>
      <c r="DY525" s="84"/>
      <c r="DZ525" s="84"/>
      <c r="EA525" s="84"/>
      <c r="EB525" s="84"/>
      <c r="EC525" s="84"/>
      <c r="ED525" s="84"/>
      <c r="EE525" s="84"/>
      <c r="EF525" s="84"/>
      <c r="EG525" s="84"/>
      <c r="EH525" s="84"/>
      <c r="EI525" s="84"/>
      <c r="EJ525" s="84"/>
      <c r="EK525" s="84"/>
      <c r="EL525" s="84"/>
      <c r="EM525" s="84"/>
      <c r="EN525" s="84"/>
      <c r="EO525" s="84"/>
      <c r="EP525" s="84"/>
      <c r="EQ525" s="84"/>
      <c r="ER525" s="84"/>
      <c r="ES525" s="84"/>
      <c r="ET525" s="84"/>
      <c r="EU525" s="84"/>
      <c r="EV525" s="84"/>
      <c r="EW525" s="84"/>
      <c r="EX525" s="84"/>
      <c r="EY525" s="84"/>
      <c r="EZ525" s="84"/>
      <c r="FA525" s="84"/>
      <c r="FB525" s="84"/>
      <c r="FC525" s="84"/>
      <c r="FD525" s="84"/>
      <c r="FE525" s="84"/>
      <c r="FF525" s="84"/>
      <c r="FG525" s="84"/>
      <c r="FH525" s="84"/>
      <c r="FI525" s="84"/>
      <c r="FJ525" s="84"/>
      <c r="FK525" s="84"/>
      <c r="FL525" s="84"/>
      <c r="FM525" s="84"/>
      <c r="FN525" s="84"/>
      <c r="FO525" s="84"/>
      <c r="FP525" s="84"/>
      <c r="FQ525" s="84"/>
    </row>
    <row r="526" spans="1:173" s="15" customFormat="1" ht="45" customHeight="1" x14ac:dyDescent="0.2">
      <c r="A526" s="585"/>
      <c r="B526" s="275" t="s">
        <v>511</v>
      </c>
      <c r="C526" s="160" t="s">
        <v>510</v>
      </c>
      <c r="D526" s="787"/>
      <c r="E526" s="788"/>
      <c r="F526" s="787"/>
      <c r="G526" s="788"/>
      <c r="H526" s="787"/>
      <c r="I526" s="788"/>
      <c r="J526" s="787"/>
      <c r="K526" s="788"/>
      <c r="L526" s="787"/>
      <c r="M526" s="788"/>
      <c r="N526" s="787"/>
      <c r="O526" s="788"/>
      <c r="P526" s="787"/>
      <c r="Q526" s="788"/>
      <c r="R526" s="787"/>
      <c r="S526" s="788"/>
      <c r="T526" s="787"/>
      <c r="U526" s="788"/>
      <c r="V526" s="787"/>
      <c r="W526" s="788"/>
      <c r="X526" s="213"/>
      <c r="Y526" s="301">
        <f t="shared" si="77"/>
        <v>0</v>
      </c>
      <c r="Z526" s="427">
        <v>20</v>
      </c>
      <c r="AA526" s="365">
        <f t="shared" si="78"/>
        <v>0</v>
      </c>
      <c r="AB526" s="501"/>
      <c r="AC526" s="557"/>
      <c r="AD526" s="259"/>
      <c r="AE526" s="511"/>
      <c r="AF526" s="557"/>
      <c r="AG526" s="511"/>
      <c r="AH526" s="511"/>
      <c r="AI526" s="511"/>
      <c r="AJ526" s="511"/>
      <c r="AK526" s="511"/>
      <c r="AL526" s="511"/>
      <c r="AM526" s="511"/>
      <c r="AN526" s="511"/>
      <c r="AO526" s="511"/>
      <c r="AP526" s="511"/>
      <c r="AQ526" s="511"/>
      <c r="AR526" s="511"/>
      <c r="AS526" s="511"/>
      <c r="AT526" s="511"/>
      <c r="AU526" s="511"/>
      <c r="AV526" s="511"/>
      <c r="AW526" s="511"/>
      <c r="AX526" s="511"/>
      <c r="AY526" s="511"/>
      <c r="AZ526" s="511"/>
      <c r="BA526" s="511"/>
      <c r="BB526" s="511"/>
      <c r="BC526" s="511"/>
      <c r="BD526" s="511"/>
      <c r="BE526" s="511"/>
      <c r="BF526" s="511"/>
      <c r="BG526" s="511"/>
      <c r="BH526" s="511"/>
      <c r="BI526" s="511"/>
      <c r="BJ526" s="511"/>
      <c r="BK526" s="511"/>
      <c r="BL526" s="511"/>
      <c r="BM526" s="511"/>
      <c r="BN526" s="511"/>
      <c r="BO526" s="511"/>
      <c r="BP526" s="511"/>
      <c r="BQ526" s="511"/>
      <c r="BR526" s="511"/>
      <c r="BS526" s="511"/>
      <c r="BT526" s="511"/>
      <c r="BU526" s="511"/>
      <c r="BV526" s="511"/>
      <c r="BW526" s="511"/>
      <c r="BX526" s="511"/>
      <c r="BY526" s="511"/>
      <c r="BZ526" s="511"/>
      <c r="CA526" s="511"/>
      <c r="CB526" s="511"/>
      <c r="CC526" s="511"/>
      <c r="CD526" s="511"/>
      <c r="CE526" s="511"/>
      <c r="CF526" s="511"/>
      <c r="CG526" s="57"/>
      <c r="CH526" s="57"/>
      <c r="CI526" s="57"/>
      <c r="CJ526" s="57"/>
      <c r="CK526" s="57"/>
      <c r="CL526" s="57"/>
      <c r="CM526" s="57"/>
      <c r="CN526" s="84"/>
      <c r="CO526" s="84"/>
      <c r="CP526" s="84"/>
      <c r="CQ526" s="84"/>
      <c r="CR526" s="84"/>
      <c r="CS526" s="84"/>
      <c r="CT526" s="84"/>
      <c r="CU526" s="84"/>
      <c r="CV526" s="84"/>
      <c r="CW526" s="84"/>
      <c r="CX526" s="84"/>
      <c r="CY526" s="84"/>
      <c r="CZ526" s="84"/>
      <c r="DA526" s="84"/>
      <c r="DB526" s="84"/>
      <c r="DC526" s="84"/>
      <c r="DD526" s="84"/>
      <c r="DE526" s="84"/>
      <c r="DF526" s="84"/>
      <c r="DG526" s="84"/>
      <c r="DH526" s="84"/>
      <c r="DI526" s="84"/>
      <c r="DJ526" s="84"/>
      <c r="DK526" s="84"/>
      <c r="DL526" s="84"/>
      <c r="DM526" s="84"/>
      <c r="DN526" s="84"/>
      <c r="DO526" s="84"/>
      <c r="DP526" s="84"/>
      <c r="DQ526" s="84"/>
      <c r="DR526" s="84"/>
      <c r="DS526" s="84"/>
      <c r="DT526" s="84"/>
      <c r="DU526" s="84"/>
      <c r="DV526" s="84"/>
      <c r="DW526" s="84"/>
      <c r="DX526" s="84"/>
      <c r="DY526" s="84"/>
      <c r="DZ526" s="84"/>
      <c r="EA526" s="84"/>
      <c r="EB526" s="84"/>
      <c r="EC526" s="84"/>
      <c r="ED526" s="84"/>
      <c r="EE526" s="84"/>
      <c r="EF526" s="84"/>
      <c r="EG526" s="84"/>
      <c r="EH526" s="84"/>
      <c r="EI526" s="84"/>
      <c r="EJ526" s="84"/>
      <c r="EK526" s="84"/>
      <c r="EL526" s="84"/>
      <c r="EM526" s="84"/>
      <c r="EN526" s="84"/>
      <c r="EO526" s="84"/>
      <c r="EP526" s="84"/>
      <c r="EQ526" s="84"/>
      <c r="ER526" s="84"/>
      <c r="ES526" s="84"/>
      <c r="ET526" s="84"/>
      <c r="EU526" s="84"/>
      <c r="EV526" s="84"/>
      <c r="EW526" s="84"/>
      <c r="EX526" s="84"/>
      <c r="EY526" s="84"/>
      <c r="EZ526" s="84"/>
      <c r="FA526" s="84"/>
      <c r="FB526" s="84"/>
      <c r="FC526" s="84"/>
      <c r="FD526" s="84"/>
      <c r="FE526" s="84"/>
      <c r="FF526" s="84"/>
      <c r="FG526" s="84"/>
      <c r="FH526" s="84"/>
      <c r="FI526" s="84"/>
      <c r="FJ526" s="84"/>
      <c r="FK526" s="84"/>
      <c r="FL526" s="84"/>
      <c r="FM526" s="84"/>
      <c r="FN526" s="84"/>
      <c r="FO526" s="84"/>
      <c r="FP526" s="84"/>
      <c r="FQ526" s="84"/>
    </row>
    <row r="527" spans="1:173" s="15" customFormat="1" ht="45" customHeight="1" x14ac:dyDescent="0.2">
      <c r="A527" s="585"/>
      <c r="B527" s="275" t="s">
        <v>508</v>
      </c>
      <c r="C527" s="160" t="s">
        <v>509</v>
      </c>
      <c r="D527" s="787"/>
      <c r="E527" s="788"/>
      <c r="F527" s="787"/>
      <c r="G527" s="788"/>
      <c r="H527" s="787"/>
      <c r="I527" s="788"/>
      <c r="J527" s="787"/>
      <c r="K527" s="788"/>
      <c r="L527" s="787"/>
      <c r="M527" s="788"/>
      <c r="N527" s="787"/>
      <c r="O527" s="788"/>
      <c r="P527" s="787"/>
      <c r="Q527" s="788"/>
      <c r="R527" s="787"/>
      <c r="S527" s="788"/>
      <c r="T527" s="787"/>
      <c r="U527" s="788"/>
      <c r="V527" s="787"/>
      <c r="W527" s="788"/>
      <c r="X527" s="213"/>
      <c r="Y527" s="301">
        <f t="shared" si="77"/>
        <v>0</v>
      </c>
      <c r="Z527" s="427">
        <v>5</v>
      </c>
      <c r="AA527" s="365">
        <f t="shared" si="78"/>
        <v>0</v>
      </c>
      <c r="AB527" s="501"/>
      <c r="AC527" s="557"/>
      <c r="AD527" s="259"/>
      <c r="AE527" s="554"/>
      <c r="AF527" s="557"/>
      <c r="AG527" s="554"/>
      <c r="AH527" s="554"/>
      <c r="AI527" s="554"/>
      <c r="AJ527" s="554"/>
      <c r="AK527" s="554"/>
      <c r="AL527" s="554"/>
      <c r="AM527" s="554"/>
      <c r="AN527" s="554"/>
      <c r="AO527" s="554"/>
      <c r="AP527" s="554"/>
      <c r="AQ527" s="554"/>
      <c r="AR527" s="554"/>
      <c r="AS527" s="554"/>
      <c r="AT527" s="554"/>
      <c r="AU527" s="554"/>
      <c r="AV527" s="554"/>
      <c r="AW527" s="554"/>
      <c r="AX527" s="554"/>
      <c r="AY527" s="554"/>
      <c r="AZ527" s="554"/>
      <c r="BA527" s="554"/>
      <c r="BB527" s="554"/>
      <c r="BC527" s="554"/>
      <c r="BD527" s="554"/>
      <c r="BE527" s="554"/>
      <c r="BF527" s="554"/>
      <c r="BG527" s="554"/>
      <c r="BH527" s="554"/>
      <c r="BI527" s="554"/>
      <c r="BJ527" s="554"/>
      <c r="BK527" s="554"/>
      <c r="BL527" s="554"/>
      <c r="BM527" s="554"/>
      <c r="BN527" s="554"/>
      <c r="BO527" s="554"/>
      <c r="BP527" s="554"/>
      <c r="BQ527" s="554"/>
      <c r="BR527" s="554"/>
      <c r="BS527" s="554"/>
      <c r="BT527" s="554"/>
      <c r="BU527" s="554"/>
      <c r="BV527" s="554"/>
      <c r="BW527" s="554"/>
      <c r="BX527" s="554"/>
      <c r="BY527" s="554"/>
      <c r="BZ527" s="554"/>
      <c r="CA527" s="554"/>
      <c r="CB527" s="554"/>
      <c r="CC527" s="554"/>
      <c r="CD527" s="554"/>
      <c r="CE527" s="554"/>
      <c r="CF527" s="554"/>
      <c r="CG527" s="57"/>
      <c r="CH527" s="57"/>
      <c r="CI527" s="57"/>
      <c r="CJ527" s="57"/>
      <c r="CK527" s="57"/>
      <c r="CL527" s="57"/>
      <c r="CM527" s="57"/>
      <c r="CN527" s="84"/>
      <c r="CO527" s="84"/>
      <c r="CP527" s="84"/>
      <c r="CQ527" s="84"/>
      <c r="CR527" s="84"/>
      <c r="CS527" s="84"/>
      <c r="CT527" s="84"/>
      <c r="CU527" s="84"/>
      <c r="CV527" s="84"/>
      <c r="CW527" s="84"/>
      <c r="CX527" s="84"/>
      <c r="CY527" s="84"/>
      <c r="CZ527" s="84"/>
      <c r="DA527" s="84"/>
      <c r="DB527" s="84"/>
      <c r="DC527" s="84"/>
      <c r="DD527" s="84"/>
      <c r="DE527" s="84"/>
      <c r="DF527" s="84"/>
      <c r="DG527" s="84"/>
      <c r="DH527" s="84"/>
      <c r="DI527" s="84"/>
      <c r="DJ527" s="84"/>
      <c r="DK527" s="84"/>
      <c r="DL527" s="84"/>
      <c r="DM527" s="84"/>
      <c r="DN527" s="84"/>
      <c r="DO527" s="84"/>
      <c r="DP527" s="84"/>
      <c r="DQ527" s="84"/>
      <c r="DR527" s="84"/>
      <c r="DS527" s="84"/>
      <c r="DT527" s="84"/>
      <c r="DU527" s="84"/>
      <c r="DV527" s="84"/>
      <c r="DW527" s="84"/>
      <c r="DX527" s="84"/>
      <c r="DY527" s="84"/>
      <c r="DZ527" s="84"/>
      <c r="EA527" s="84"/>
      <c r="EB527" s="84"/>
      <c r="EC527" s="84"/>
      <c r="ED527" s="84"/>
      <c r="EE527" s="84"/>
      <c r="EF527" s="84"/>
      <c r="EG527" s="84"/>
      <c r="EH527" s="84"/>
      <c r="EI527" s="84"/>
      <c r="EJ527" s="84"/>
      <c r="EK527" s="84"/>
      <c r="EL527" s="84"/>
      <c r="EM527" s="84"/>
      <c r="EN527" s="84"/>
      <c r="EO527" s="84"/>
      <c r="EP527" s="84"/>
      <c r="EQ527" s="84"/>
      <c r="ER527" s="84"/>
      <c r="ES527" s="84"/>
      <c r="ET527" s="84"/>
      <c r="EU527" s="84"/>
      <c r="EV527" s="84"/>
      <c r="EW527" s="84"/>
      <c r="EX527" s="84"/>
      <c r="EY527" s="84"/>
      <c r="EZ527" s="84"/>
      <c r="FA527" s="84"/>
      <c r="FB527" s="84"/>
      <c r="FC527" s="84"/>
      <c r="FD527" s="84"/>
      <c r="FE527" s="84"/>
      <c r="FF527" s="84"/>
      <c r="FG527" s="84"/>
      <c r="FH527" s="84"/>
      <c r="FI527" s="84"/>
      <c r="FJ527" s="84"/>
      <c r="FK527" s="84"/>
      <c r="FL527" s="84"/>
      <c r="FM527" s="84"/>
      <c r="FN527" s="84"/>
      <c r="FO527" s="84"/>
      <c r="FP527" s="84"/>
      <c r="FQ527" s="84"/>
    </row>
    <row r="528" spans="1:173" s="15" customFormat="1" ht="27.95" customHeight="1" x14ac:dyDescent="0.2">
      <c r="A528" s="585"/>
      <c r="B528" s="275"/>
      <c r="C528" s="160" t="s">
        <v>626</v>
      </c>
      <c r="D528" s="868"/>
      <c r="E528" s="869"/>
      <c r="F528" s="869"/>
      <c r="G528" s="869"/>
      <c r="H528" s="869"/>
      <c r="I528" s="869"/>
      <c r="J528" s="869"/>
      <c r="K528" s="869"/>
      <c r="L528" s="869"/>
      <c r="M528" s="869"/>
      <c r="N528" s="869"/>
      <c r="O528" s="869"/>
      <c r="P528" s="869"/>
      <c r="Q528" s="869"/>
      <c r="R528" s="869"/>
      <c r="S528" s="869"/>
      <c r="T528" s="869"/>
      <c r="U528" s="869"/>
      <c r="V528" s="869"/>
      <c r="W528" s="869"/>
      <c r="X528" s="565"/>
      <c r="Y528" s="566"/>
      <c r="Z528" s="567"/>
      <c r="AA528" s="365">
        <f t="shared" si="78"/>
        <v>0</v>
      </c>
      <c r="AB528" s="501"/>
      <c r="AC528" s="557"/>
      <c r="AD528" s="259"/>
      <c r="AE528" s="554"/>
      <c r="AF528" s="557"/>
      <c r="AG528" s="554"/>
      <c r="AH528" s="554"/>
      <c r="AI528" s="554"/>
      <c r="AJ528" s="554"/>
      <c r="AK528" s="554"/>
      <c r="AL528" s="554"/>
      <c r="AM528" s="554"/>
      <c r="AN528" s="554"/>
      <c r="AO528" s="554"/>
      <c r="AP528" s="554"/>
      <c r="AQ528" s="554"/>
      <c r="AR528" s="554"/>
      <c r="AS528" s="554"/>
      <c r="AT528" s="554"/>
      <c r="AU528" s="554"/>
      <c r="AV528" s="554"/>
      <c r="AW528" s="554"/>
      <c r="AX528" s="554"/>
      <c r="AY528" s="554"/>
      <c r="AZ528" s="554"/>
      <c r="BA528" s="554"/>
      <c r="BB528" s="554"/>
      <c r="BC528" s="554"/>
      <c r="BD528" s="554"/>
      <c r="BE528" s="554"/>
      <c r="BF528" s="554"/>
      <c r="BG528" s="554"/>
      <c r="BH528" s="554"/>
      <c r="BI528" s="554"/>
      <c r="BJ528" s="554"/>
      <c r="BK528" s="554"/>
      <c r="BL528" s="554"/>
      <c r="BM528" s="554"/>
      <c r="BN528" s="554"/>
      <c r="BO528" s="554"/>
      <c r="BP528" s="554"/>
      <c r="BQ528" s="554"/>
      <c r="BR528" s="554"/>
      <c r="BS528" s="554"/>
      <c r="BT528" s="554"/>
      <c r="BU528" s="554"/>
      <c r="BV528" s="554"/>
      <c r="BW528" s="554"/>
      <c r="BX528" s="554"/>
      <c r="BY528" s="554"/>
      <c r="BZ528" s="554"/>
      <c r="CA528" s="554"/>
      <c r="CB528" s="554"/>
      <c r="CC528" s="554"/>
      <c r="CD528" s="554"/>
      <c r="CE528" s="554"/>
      <c r="CF528" s="554"/>
      <c r="CG528" s="57"/>
      <c r="CH528" s="57"/>
      <c r="CI528" s="57"/>
      <c r="CJ528" s="57"/>
      <c r="CK528" s="57"/>
      <c r="CL528" s="57"/>
      <c r="CM528" s="57"/>
      <c r="CN528" s="84"/>
      <c r="CO528" s="84"/>
      <c r="CP528" s="84"/>
      <c r="CQ528" s="84"/>
      <c r="CR528" s="84"/>
      <c r="CS528" s="84"/>
      <c r="CT528" s="84"/>
      <c r="CU528" s="84"/>
      <c r="CV528" s="84"/>
      <c r="CW528" s="84"/>
      <c r="CX528" s="84"/>
      <c r="CY528" s="84"/>
      <c r="CZ528" s="84"/>
      <c r="DA528" s="84"/>
      <c r="DB528" s="84"/>
      <c r="DC528" s="84"/>
      <c r="DD528" s="84"/>
      <c r="DE528" s="84"/>
      <c r="DF528" s="84"/>
      <c r="DG528" s="84"/>
      <c r="DH528" s="84"/>
      <c r="DI528" s="84"/>
      <c r="DJ528" s="84"/>
      <c r="DK528" s="84"/>
      <c r="DL528" s="84"/>
      <c r="DM528" s="84"/>
      <c r="DN528" s="84"/>
      <c r="DO528" s="84"/>
      <c r="DP528" s="84"/>
      <c r="DQ528" s="84"/>
      <c r="DR528" s="84"/>
      <c r="DS528" s="84"/>
      <c r="DT528" s="84"/>
      <c r="DU528" s="84"/>
      <c r="DV528" s="84"/>
      <c r="DW528" s="84"/>
      <c r="DX528" s="84"/>
      <c r="DY528" s="84"/>
      <c r="DZ528" s="84"/>
      <c r="EA528" s="84"/>
      <c r="EB528" s="84"/>
      <c r="EC528" s="84"/>
      <c r="ED528" s="84"/>
      <c r="EE528" s="84"/>
      <c r="EF528" s="84"/>
      <c r="EG528" s="84"/>
      <c r="EH528" s="84"/>
      <c r="EI528" s="84"/>
      <c r="EJ528" s="84"/>
      <c r="EK528" s="84"/>
      <c r="EL528" s="84"/>
      <c r="EM528" s="84"/>
      <c r="EN528" s="84"/>
      <c r="EO528" s="84"/>
      <c r="EP528" s="84"/>
      <c r="EQ528" s="84"/>
      <c r="ER528" s="84"/>
      <c r="ES528" s="84"/>
      <c r="ET528" s="84"/>
      <c r="EU528" s="84"/>
      <c r="EV528" s="84"/>
      <c r="EW528" s="84"/>
      <c r="EX528" s="84"/>
      <c r="EY528" s="84"/>
      <c r="EZ528" s="84"/>
      <c r="FA528" s="84"/>
      <c r="FB528" s="84"/>
      <c r="FC528" s="84"/>
      <c r="FD528" s="84"/>
      <c r="FE528" s="84"/>
      <c r="FF528" s="84"/>
      <c r="FG528" s="84"/>
      <c r="FH528" s="84"/>
      <c r="FI528" s="84"/>
      <c r="FJ528" s="84"/>
      <c r="FK528" s="84"/>
      <c r="FL528" s="84"/>
      <c r="FM528" s="84"/>
      <c r="FN528" s="84"/>
      <c r="FO528" s="84"/>
      <c r="FP528" s="84"/>
      <c r="FQ528" s="84"/>
    </row>
    <row r="529" spans="1:173" s="15" customFormat="1" ht="27.75" customHeight="1" x14ac:dyDescent="0.15">
      <c r="A529" s="585"/>
      <c r="B529" s="292" t="s">
        <v>621</v>
      </c>
      <c r="C529" s="140" t="s">
        <v>630</v>
      </c>
      <c r="D529" s="787"/>
      <c r="E529" s="788"/>
      <c r="F529" s="787"/>
      <c r="G529" s="788"/>
      <c r="H529" s="787"/>
      <c r="I529" s="788"/>
      <c r="J529" s="787"/>
      <c r="K529" s="788"/>
      <c r="L529" s="787"/>
      <c r="M529" s="788"/>
      <c r="N529" s="787"/>
      <c r="O529" s="788"/>
      <c r="P529" s="787"/>
      <c r="Q529" s="788"/>
      <c r="R529" s="787"/>
      <c r="S529" s="788"/>
      <c r="T529" s="787"/>
      <c r="U529" s="788"/>
      <c r="V529" s="787"/>
      <c r="W529" s="788"/>
      <c r="X529" s="212"/>
      <c r="Y529" s="301">
        <f t="shared" si="77"/>
        <v>0</v>
      </c>
      <c r="Z529" s="427">
        <f t="shared" ref="Z529:Z537" si="79">IF(X529="na",0,5)</f>
        <v>5</v>
      </c>
      <c r="AA529" s="365">
        <f t="shared" ref="AA529:AA537" si="80">COUNTIF(D529:W529,"a")+COUNTIF(D529:W529,"s")+COUNTIF(X529,"na")</f>
        <v>0</v>
      </c>
      <c r="AB529" s="501"/>
      <c r="AC529" s="557"/>
      <c r="AD529" s="259"/>
      <c r="AE529" s="554"/>
      <c r="AF529" s="557"/>
      <c r="AG529" s="554"/>
      <c r="AH529" s="554"/>
      <c r="AI529" s="554"/>
      <c r="AJ529" s="554"/>
      <c r="AK529" s="554"/>
      <c r="AL529" s="554"/>
      <c r="AM529" s="554"/>
      <c r="AN529" s="554"/>
      <c r="AO529" s="554"/>
      <c r="AP529" s="554"/>
      <c r="AQ529" s="554"/>
      <c r="AR529" s="554"/>
      <c r="AS529" s="554"/>
      <c r="AT529" s="554"/>
      <c r="AU529" s="554"/>
      <c r="AV529" s="554"/>
      <c r="AW529" s="554"/>
      <c r="AX529" s="554"/>
      <c r="AY529" s="554"/>
      <c r="AZ529" s="554"/>
      <c r="BA529" s="554"/>
      <c r="BB529" s="554"/>
      <c r="BC529" s="554"/>
      <c r="BD529" s="554"/>
      <c r="BE529" s="554"/>
      <c r="BF529" s="554"/>
      <c r="BG529" s="554"/>
      <c r="BH529" s="554"/>
      <c r="BI529" s="554"/>
      <c r="BJ529" s="554"/>
      <c r="BK529" s="554"/>
      <c r="BL529" s="554"/>
      <c r="BM529" s="554"/>
      <c r="BN529" s="554"/>
      <c r="BO529" s="554"/>
      <c r="BP529" s="554"/>
      <c r="BQ529" s="554"/>
      <c r="BR529" s="554"/>
      <c r="BS529" s="554"/>
      <c r="BT529" s="554"/>
      <c r="BU529" s="554"/>
      <c r="BV529" s="554"/>
      <c r="BW529" s="554"/>
      <c r="BX529" s="554"/>
      <c r="BY529" s="554"/>
      <c r="BZ529" s="554"/>
      <c r="CA529" s="554"/>
      <c r="CB529" s="554"/>
      <c r="CC529" s="554"/>
      <c r="CD529" s="554"/>
      <c r="CE529" s="554"/>
      <c r="CF529" s="554"/>
      <c r="CG529" s="57"/>
      <c r="CH529" s="57"/>
      <c r="CI529" s="57"/>
      <c r="CJ529" s="57"/>
      <c r="CK529" s="57"/>
      <c r="CL529" s="57"/>
      <c r="CM529" s="57"/>
      <c r="CN529" s="84"/>
      <c r="CO529" s="84"/>
      <c r="CP529" s="84"/>
      <c r="CQ529" s="84"/>
      <c r="CR529" s="84"/>
      <c r="CS529" s="84"/>
      <c r="CT529" s="84"/>
      <c r="CU529" s="84"/>
      <c r="CV529" s="84"/>
      <c r="CW529" s="84"/>
      <c r="CX529" s="84"/>
      <c r="CY529" s="84"/>
      <c r="CZ529" s="84"/>
      <c r="DA529" s="84"/>
      <c r="DB529" s="84"/>
      <c r="DC529" s="84"/>
      <c r="DD529" s="84"/>
      <c r="DE529" s="84"/>
      <c r="DF529" s="84"/>
      <c r="DG529" s="84"/>
      <c r="DH529" s="84"/>
      <c r="DI529" s="84"/>
      <c r="DJ529" s="84"/>
      <c r="DK529" s="84"/>
      <c r="DL529" s="84"/>
      <c r="DM529" s="84"/>
      <c r="DN529" s="84"/>
      <c r="DO529" s="84"/>
      <c r="DP529" s="84"/>
      <c r="DQ529" s="84"/>
      <c r="DR529" s="84"/>
      <c r="DS529" s="84"/>
      <c r="DT529" s="84"/>
      <c r="DU529" s="84"/>
      <c r="DV529" s="84"/>
      <c r="DW529" s="84"/>
      <c r="DX529" s="84"/>
      <c r="DY529" s="84"/>
      <c r="DZ529" s="84"/>
      <c r="EA529" s="84"/>
      <c r="EB529" s="84"/>
      <c r="EC529" s="84"/>
      <c r="ED529" s="84"/>
      <c r="EE529" s="84"/>
      <c r="EF529" s="84"/>
      <c r="EG529" s="84"/>
      <c r="EH529" s="84"/>
      <c r="EI529" s="84"/>
      <c r="EJ529" s="84"/>
      <c r="EK529" s="84"/>
      <c r="EL529" s="84"/>
      <c r="EM529" s="84"/>
      <c r="EN529" s="84"/>
      <c r="EO529" s="84"/>
      <c r="EP529" s="84"/>
      <c r="EQ529" s="84"/>
      <c r="ER529" s="84"/>
      <c r="ES529" s="84"/>
      <c r="ET529" s="84"/>
      <c r="EU529" s="84"/>
      <c r="EV529" s="84"/>
      <c r="EW529" s="84"/>
      <c r="EX529" s="84"/>
      <c r="EY529" s="84"/>
      <c r="EZ529" s="84"/>
      <c r="FA529" s="84"/>
      <c r="FB529" s="84"/>
      <c r="FC529" s="84"/>
      <c r="FD529" s="84"/>
      <c r="FE529" s="84"/>
      <c r="FF529" s="84"/>
      <c r="FG529" s="84"/>
      <c r="FH529" s="84"/>
      <c r="FI529" s="84"/>
      <c r="FJ529" s="84"/>
      <c r="FK529" s="84"/>
      <c r="FL529" s="84"/>
      <c r="FM529" s="84"/>
      <c r="FN529" s="84"/>
      <c r="FO529" s="84"/>
      <c r="FP529" s="84"/>
      <c r="FQ529" s="84"/>
    </row>
    <row r="530" spans="1:173" s="15" customFormat="1" ht="27.95" customHeight="1" x14ac:dyDescent="0.15">
      <c r="A530" s="585"/>
      <c r="B530" s="292" t="s">
        <v>622</v>
      </c>
      <c r="C530" s="140" t="s">
        <v>631</v>
      </c>
      <c r="D530" s="787"/>
      <c r="E530" s="788"/>
      <c r="F530" s="787"/>
      <c r="G530" s="788"/>
      <c r="H530" s="787"/>
      <c r="I530" s="788"/>
      <c r="J530" s="787"/>
      <c r="K530" s="788"/>
      <c r="L530" s="787"/>
      <c r="M530" s="788"/>
      <c r="N530" s="787"/>
      <c r="O530" s="788"/>
      <c r="P530" s="787"/>
      <c r="Q530" s="788"/>
      <c r="R530" s="787"/>
      <c r="S530" s="788"/>
      <c r="T530" s="787"/>
      <c r="U530" s="788"/>
      <c r="V530" s="787"/>
      <c r="W530" s="788"/>
      <c r="X530" s="212"/>
      <c r="Y530" s="301">
        <f t="shared" ref="Y530:Y533" si="81">IF(OR(D530="s",F530="s",H530="s",J530="s",L530="s",N530="s",P530="s",R530="s",T530="s",V530="s"), 0, IF(OR(D530="a",F530="a",H530="a",J530="a",L530="a",N530="a",P530="a",R530="a",T530="a",V530="a"),Z530,0))</f>
        <v>0</v>
      </c>
      <c r="Z530" s="427">
        <f t="shared" si="79"/>
        <v>5</v>
      </c>
      <c r="AA530" s="365">
        <f t="shared" si="80"/>
        <v>0</v>
      </c>
      <c r="AB530" s="501"/>
      <c r="AC530" s="557"/>
      <c r="AD530" s="259" t="s">
        <v>34</v>
      </c>
      <c r="AE530" s="554"/>
      <c r="AF530" s="557"/>
      <c r="AG530" s="554"/>
      <c r="AH530" s="554"/>
      <c r="AI530" s="554"/>
      <c r="AJ530" s="554"/>
      <c r="AK530" s="554"/>
      <c r="AL530" s="554"/>
      <c r="AM530" s="554"/>
      <c r="AN530" s="554"/>
      <c r="AO530" s="554"/>
      <c r="AP530" s="554"/>
      <c r="AQ530" s="554"/>
      <c r="AR530" s="554"/>
      <c r="AS530" s="554"/>
      <c r="AT530" s="554"/>
      <c r="AU530" s="554"/>
      <c r="AV530" s="554"/>
      <c r="AW530" s="554"/>
      <c r="AX530" s="554"/>
      <c r="AY530" s="554"/>
      <c r="AZ530" s="554"/>
      <c r="BA530" s="554"/>
      <c r="BB530" s="554"/>
      <c r="BC530" s="554"/>
      <c r="BD530" s="554"/>
      <c r="BE530" s="554"/>
      <c r="BF530" s="554"/>
      <c r="BG530" s="554"/>
      <c r="BH530" s="554"/>
      <c r="BI530" s="554"/>
      <c r="BJ530" s="554"/>
      <c r="BK530" s="554"/>
      <c r="BL530" s="554"/>
      <c r="BM530" s="554"/>
      <c r="BN530" s="554"/>
      <c r="BO530" s="554"/>
      <c r="BP530" s="554"/>
      <c r="BQ530" s="554"/>
      <c r="BR530" s="554"/>
      <c r="BS530" s="554"/>
      <c r="BT530" s="554"/>
      <c r="BU530" s="554"/>
      <c r="BV530" s="554"/>
      <c r="BW530" s="554"/>
      <c r="BX530" s="554"/>
      <c r="BY530" s="554"/>
      <c r="BZ530" s="554"/>
      <c r="CA530" s="554"/>
      <c r="CB530" s="554"/>
      <c r="CC530" s="554"/>
      <c r="CD530" s="554"/>
      <c r="CE530" s="554"/>
      <c r="CF530" s="554"/>
      <c r="CG530" s="57"/>
      <c r="CH530" s="57"/>
      <c r="CI530" s="57"/>
      <c r="CJ530" s="57"/>
      <c r="CK530" s="57"/>
      <c r="CL530" s="57"/>
      <c r="CM530" s="57"/>
      <c r="CN530" s="84"/>
      <c r="CO530" s="84"/>
      <c r="CP530" s="84"/>
      <c r="CQ530" s="84"/>
      <c r="CR530" s="84"/>
      <c r="CS530" s="84"/>
      <c r="CT530" s="84"/>
      <c r="CU530" s="84"/>
      <c r="CV530" s="84"/>
      <c r="CW530" s="84"/>
      <c r="CX530" s="84"/>
      <c r="CY530" s="84"/>
      <c r="CZ530" s="84"/>
      <c r="DA530" s="84"/>
      <c r="DB530" s="84"/>
      <c r="DC530" s="84"/>
      <c r="DD530" s="84"/>
      <c r="DE530" s="84"/>
      <c r="DF530" s="84"/>
      <c r="DG530" s="84"/>
      <c r="DH530" s="84"/>
      <c r="DI530" s="84"/>
      <c r="DJ530" s="84"/>
      <c r="DK530" s="84"/>
      <c r="DL530" s="84"/>
      <c r="DM530" s="84"/>
      <c r="DN530" s="84"/>
      <c r="DO530" s="84"/>
      <c r="DP530" s="84"/>
      <c r="DQ530" s="84"/>
      <c r="DR530" s="84"/>
      <c r="DS530" s="84"/>
      <c r="DT530" s="84"/>
      <c r="DU530" s="84"/>
      <c r="DV530" s="84"/>
      <c r="DW530" s="84"/>
      <c r="DX530" s="84"/>
      <c r="DY530" s="84"/>
      <c r="DZ530" s="84"/>
      <c r="EA530" s="84"/>
      <c r="EB530" s="84"/>
      <c r="EC530" s="84"/>
      <c r="ED530" s="84"/>
      <c r="EE530" s="84"/>
      <c r="EF530" s="84"/>
      <c r="EG530" s="84"/>
      <c r="EH530" s="84"/>
      <c r="EI530" s="84"/>
      <c r="EJ530" s="84"/>
      <c r="EK530" s="84"/>
      <c r="EL530" s="84"/>
      <c r="EM530" s="84"/>
      <c r="EN530" s="84"/>
      <c r="EO530" s="84"/>
      <c r="EP530" s="84"/>
      <c r="EQ530" s="84"/>
      <c r="ER530" s="84"/>
      <c r="ES530" s="84"/>
      <c r="ET530" s="84"/>
      <c r="EU530" s="84"/>
      <c r="EV530" s="84"/>
      <c r="EW530" s="84"/>
      <c r="EX530" s="84"/>
      <c r="EY530" s="84"/>
      <c r="EZ530" s="84"/>
      <c r="FA530" s="84"/>
      <c r="FB530" s="84"/>
      <c r="FC530" s="84"/>
      <c r="FD530" s="84"/>
      <c r="FE530" s="84"/>
      <c r="FF530" s="84"/>
      <c r="FG530" s="84"/>
      <c r="FH530" s="84"/>
      <c r="FI530" s="84"/>
      <c r="FJ530" s="84"/>
      <c r="FK530" s="84"/>
      <c r="FL530" s="84"/>
      <c r="FM530" s="84"/>
      <c r="FN530" s="84"/>
      <c r="FO530" s="84"/>
      <c r="FP530" s="84"/>
      <c r="FQ530" s="84"/>
    </row>
    <row r="531" spans="1:173" s="15" customFormat="1" ht="27.95" customHeight="1" x14ac:dyDescent="0.15">
      <c r="A531" s="585"/>
      <c r="B531" s="292" t="s">
        <v>623</v>
      </c>
      <c r="C531" s="140" t="s">
        <v>632</v>
      </c>
      <c r="D531" s="787"/>
      <c r="E531" s="788"/>
      <c r="F531" s="787"/>
      <c r="G531" s="788"/>
      <c r="H531" s="787"/>
      <c r="I531" s="788"/>
      <c r="J531" s="787"/>
      <c r="K531" s="788"/>
      <c r="L531" s="787"/>
      <c r="M531" s="788"/>
      <c r="N531" s="787"/>
      <c r="O531" s="788"/>
      <c r="P531" s="787"/>
      <c r="Q531" s="788"/>
      <c r="R531" s="787"/>
      <c r="S531" s="788"/>
      <c r="T531" s="787"/>
      <c r="U531" s="788"/>
      <c r="V531" s="787"/>
      <c r="W531" s="788"/>
      <c r="X531" s="212"/>
      <c r="Y531" s="301">
        <f t="shared" ref="Y531:Y532" si="82">IF(OR(D531="s",F531="s",H531="s",J531="s",L531="s",N531="s",P531="s",R531="s",T531="s",V531="s"), 0, IF(OR(D531="a",F531="a",H531="a",J531="a",L531="a",N531="a",P531="a",R531="a",T531="a",V531="a"),Z531,0))</f>
        <v>0</v>
      </c>
      <c r="Z531" s="427">
        <f t="shared" ref="Z531:Z532" si="83">IF(X531="na",0,5)</f>
        <v>5</v>
      </c>
      <c r="AA531" s="365">
        <f t="shared" ref="AA531:AA532" si="84">COUNTIF(D531:W531,"a")+COUNTIF(D531:W531,"s")+COUNTIF(X531,"na")</f>
        <v>0</v>
      </c>
      <c r="AB531" s="501"/>
      <c r="AC531" s="557"/>
      <c r="AD531" s="259" t="s">
        <v>34</v>
      </c>
      <c r="AE531" s="571"/>
      <c r="AF531" s="557"/>
      <c r="AG531" s="571"/>
      <c r="AH531" s="571"/>
      <c r="AI531" s="571"/>
      <c r="AJ531" s="571"/>
      <c r="AK531" s="571"/>
      <c r="AL531" s="571"/>
      <c r="AM531" s="571"/>
      <c r="AN531" s="571"/>
      <c r="AO531" s="571"/>
      <c r="AP531" s="571"/>
      <c r="AQ531" s="571"/>
      <c r="AR531" s="571"/>
      <c r="AS531" s="571"/>
      <c r="AT531" s="571"/>
      <c r="AU531" s="571"/>
      <c r="AV531" s="571"/>
      <c r="AW531" s="571"/>
      <c r="AX531" s="571"/>
      <c r="AY531" s="571"/>
      <c r="AZ531" s="571"/>
      <c r="BA531" s="571"/>
      <c r="BB531" s="571"/>
      <c r="BC531" s="571"/>
      <c r="BD531" s="571"/>
      <c r="BE531" s="571"/>
      <c r="BF531" s="571"/>
      <c r="BG531" s="571"/>
      <c r="BH531" s="571"/>
      <c r="BI531" s="571"/>
      <c r="BJ531" s="571"/>
      <c r="BK531" s="571"/>
      <c r="BL531" s="571"/>
      <c r="BM531" s="571"/>
      <c r="BN531" s="571"/>
      <c r="BO531" s="571"/>
      <c r="BP531" s="571"/>
      <c r="BQ531" s="571"/>
      <c r="BR531" s="571"/>
      <c r="BS531" s="571"/>
      <c r="BT531" s="571"/>
      <c r="BU531" s="571"/>
      <c r="BV531" s="571"/>
      <c r="BW531" s="571"/>
      <c r="BX531" s="571"/>
      <c r="BY531" s="571"/>
      <c r="BZ531" s="571"/>
      <c r="CA531" s="571"/>
      <c r="CB531" s="571"/>
      <c r="CC531" s="571"/>
      <c r="CD531" s="571"/>
      <c r="CE531" s="571"/>
      <c r="CF531" s="571"/>
      <c r="CG531" s="57"/>
      <c r="CH531" s="57"/>
      <c r="CI531" s="57"/>
      <c r="CJ531" s="57"/>
      <c r="CK531" s="57"/>
      <c r="CL531" s="57"/>
      <c r="CM531" s="57"/>
      <c r="CN531" s="84"/>
      <c r="CO531" s="84"/>
      <c r="CP531" s="84"/>
      <c r="CQ531" s="84"/>
      <c r="CR531" s="84"/>
      <c r="CS531" s="84"/>
      <c r="CT531" s="84"/>
      <c r="CU531" s="84"/>
      <c r="CV531" s="84"/>
      <c r="CW531" s="84"/>
      <c r="CX531" s="84"/>
      <c r="CY531" s="84"/>
      <c r="CZ531" s="84"/>
      <c r="DA531" s="84"/>
      <c r="DB531" s="84"/>
      <c r="DC531" s="84"/>
      <c r="DD531" s="84"/>
      <c r="DE531" s="84"/>
      <c r="DF531" s="84"/>
      <c r="DG531" s="84"/>
      <c r="DH531" s="84"/>
      <c r="DI531" s="84"/>
      <c r="DJ531" s="84"/>
      <c r="DK531" s="84"/>
      <c r="DL531" s="84"/>
      <c r="DM531" s="84"/>
      <c r="DN531" s="84"/>
      <c r="DO531" s="84"/>
      <c r="DP531" s="84"/>
      <c r="DQ531" s="84"/>
      <c r="DR531" s="84"/>
      <c r="DS531" s="84"/>
      <c r="DT531" s="84"/>
      <c r="DU531" s="84"/>
      <c r="DV531" s="84"/>
      <c r="DW531" s="84"/>
      <c r="DX531" s="84"/>
      <c r="DY531" s="84"/>
      <c r="DZ531" s="84"/>
      <c r="EA531" s="84"/>
      <c r="EB531" s="84"/>
      <c r="EC531" s="84"/>
      <c r="ED531" s="84"/>
      <c r="EE531" s="84"/>
      <c r="EF531" s="84"/>
      <c r="EG531" s="84"/>
      <c r="EH531" s="84"/>
      <c r="EI531" s="84"/>
      <c r="EJ531" s="84"/>
      <c r="EK531" s="84"/>
      <c r="EL531" s="84"/>
      <c r="EM531" s="84"/>
      <c r="EN531" s="84"/>
      <c r="EO531" s="84"/>
      <c r="EP531" s="84"/>
      <c r="EQ531" s="84"/>
      <c r="ER531" s="84"/>
      <c r="ES531" s="84"/>
      <c r="ET531" s="84"/>
      <c r="EU531" s="84"/>
      <c r="EV531" s="84"/>
      <c r="EW531" s="84"/>
      <c r="EX531" s="84"/>
      <c r="EY531" s="84"/>
      <c r="EZ531" s="84"/>
      <c r="FA531" s="84"/>
      <c r="FB531" s="84"/>
      <c r="FC531" s="84"/>
      <c r="FD531" s="84"/>
      <c r="FE531" s="84"/>
      <c r="FF531" s="84"/>
      <c r="FG531" s="84"/>
      <c r="FH531" s="84"/>
      <c r="FI531" s="84"/>
      <c r="FJ531" s="84"/>
      <c r="FK531" s="84"/>
      <c r="FL531" s="84"/>
      <c r="FM531" s="84"/>
      <c r="FN531" s="84"/>
      <c r="FO531" s="84"/>
      <c r="FP531" s="84"/>
      <c r="FQ531" s="84"/>
    </row>
    <row r="532" spans="1:173" s="15" customFormat="1" ht="27.95" customHeight="1" x14ac:dyDescent="0.15">
      <c r="A532" s="585"/>
      <c r="B532" s="292" t="s">
        <v>624</v>
      </c>
      <c r="C532" s="140" t="s">
        <v>633</v>
      </c>
      <c r="D532" s="787"/>
      <c r="E532" s="788"/>
      <c r="F532" s="787"/>
      <c r="G532" s="788"/>
      <c r="H532" s="787"/>
      <c r="I532" s="788"/>
      <c r="J532" s="787"/>
      <c r="K532" s="788"/>
      <c r="L532" s="787"/>
      <c r="M532" s="788"/>
      <c r="N532" s="787"/>
      <c r="O532" s="788"/>
      <c r="P532" s="787"/>
      <c r="Q532" s="788"/>
      <c r="R532" s="787"/>
      <c r="S532" s="788"/>
      <c r="T532" s="787"/>
      <c r="U532" s="788"/>
      <c r="V532" s="787"/>
      <c r="W532" s="788"/>
      <c r="X532" s="212"/>
      <c r="Y532" s="301">
        <f t="shared" si="82"/>
        <v>0</v>
      </c>
      <c r="Z532" s="427">
        <f t="shared" si="83"/>
        <v>5</v>
      </c>
      <c r="AA532" s="365">
        <f t="shared" si="84"/>
        <v>0</v>
      </c>
      <c r="AB532" s="501"/>
      <c r="AC532" s="557"/>
      <c r="AD532" s="259" t="s">
        <v>34</v>
      </c>
      <c r="AE532" s="571"/>
      <c r="AF532" s="557"/>
      <c r="AG532" s="571"/>
      <c r="AH532" s="571"/>
      <c r="AI532" s="571"/>
      <c r="AJ532" s="571"/>
      <c r="AK532" s="571"/>
      <c r="AL532" s="571"/>
      <c r="AM532" s="571"/>
      <c r="AN532" s="571"/>
      <c r="AO532" s="571"/>
      <c r="AP532" s="571"/>
      <c r="AQ532" s="571"/>
      <c r="AR532" s="571"/>
      <c r="AS532" s="571"/>
      <c r="AT532" s="571"/>
      <c r="AU532" s="571"/>
      <c r="AV532" s="571"/>
      <c r="AW532" s="571"/>
      <c r="AX532" s="571"/>
      <c r="AY532" s="571"/>
      <c r="AZ532" s="571"/>
      <c r="BA532" s="571"/>
      <c r="BB532" s="571"/>
      <c r="BC532" s="571"/>
      <c r="BD532" s="571"/>
      <c r="BE532" s="571"/>
      <c r="BF532" s="571"/>
      <c r="BG532" s="571"/>
      <c r="BH532" s="571"/>
      <c r="BI532" s="571"/>
      <c r="BJ532" s="571"/>
      <c r="BK532" s="571"/>
      <c r="BL532" s="571"/>
      <c r="BM532" s="571"/>
      <c r="BN532" s="571"/>
      <c r="BO532" s="571"/>
      <c r="BP532" s="571"/>
      <c r="BQ532" s="571"/>
      <c r="BR532" s="571"/>
      <c r="BS532" s="571"/>
      <c r="BT532" s="571"/>
      <c r="BU532" s="571"/>
      <c r="BV532" s="571"/>
      <c r="BW532" s="571"/>
      <c r="BX532" s="571"/>
      <c r="BY532" s="571"/>
      <c r="BZ532" s="571"/>
      <c r="CA532" s="571"/>
      <c r="CB532" s="571"/>
      <c r="CC532" s="571"/>
      <c r="CD532" s="571"/>
      <c r="CE532" s="571"/>
      <c r="CF532" s="571"/>
      <c r="CG532" s="57"/>
      <c r="CH532" s="57"/>
      <c r="CI532" s="57"/>
      <c r="CJ532" s="57"/>
      <c r="CK532" s="57"/>
      <c r="CL532" s="57"/>
      <c r="CM532" s="57"/>
      <c r="CN532" s="84"/>
      <c r="CO532" s="84"/>
      <c r="CP532" s="84"/>
      <c r="CQ532" s="84"/>
      <c r="CR532" s="84"/>
      <c r="CS532" s="84"/>
      <c r="CT532" s="84"/>
      <c r="CU532" s="84"/>
      <c r="CV532" s="84"/>
      <c r="CW532" s="84"/>
      <c r="CX532" s="84"/>
      <c r="CY532" s="84"/>
      <c r="CZ532" s="84"/>
      <c r="DA532" s="84"/>
      <c r="DB532" s="84"/>
      <c r="DC532" s="84"/>
      <c r="DD532" s="84"/>
      <c r="DE532" s="84"/>
      <c r="DF532" s="84"/>
      <c r="DG532" s="84"/>
      <c r="DH532" s="84"/>
      <c r="DI532" s="84"/>
      <c r="DJ532" s="84"/>
      <c r="DK532" s="84"/>
      <c r="DL532" s="84"/>
      <c r="DM532" s="84"/>
      <c r="DN532" s="84"/>
      <c r="DO532" s="84"/>
      <c r="DP532" s="84"/>
      <c r="DQ532" s="84"/>
      <c r="DR532" s="84"/>
      <c r="DS532" s="84"/>
      <c r="DT532" s="84"/>
      <c r="DU532" s="84"/>
      <c r="DV532" s="84"/>
      <c r="DW532" s="84"/>
      <c r="DX532" s="84"/>
      <c r="DY532" s="84"/>
      <c r="DZ532" s="84"/>
      <c r="EA532" s="84"/>
      <c r="EB532" s="84"/>
      <c r="EC532" s="84"/>
      <c r="ED532" s="84"/>
      <c r="EE532" s="84"/>
      <c r="EF532" s="84"/>
      <c r="EG532" s="84"/>
      <c r="EH532" s="84"/>
      <c r="EI532" s="84"/>
      <c r="EJ532" s="84"/>
      <c r="EK532" s="84"/>
      <c r="EL532" s="84"/>
      <c r="EM532" s="84"/>
      <c r="EN532" s="84"/>
      <c r="EO532" s="84"/>
      <c r="EP532" s="84"/>
      <c r="EQ532" s="84"/>
      <c r="ER532" s="84"/>
      <c r="ES532" s="84"/>
      <c r="ET532" s="84"/>
      <c r="EU532" s="84"/>
      <c r="EV532" s="84"/>
      <c r="EW532" s="84"/>
      <c r="EX532" s="84"/>
      <c r="EY532" s="84"/>
      <c r="EZ532" s="84"/>
      <c r="FA532" s="84"/>
      <c r="FB532" s="84"/>
      <c r="FC532" s="84"/>
      <c r="FD532" s="84"/>
      <c r="FE532" s="84"/>
      <c r="FF532" s="84"/>
      <c r="FG532" s="84"/>
      <c r="FH532" s="84"/>
      <c r="FI532" s="84"/>
      <c r="FJ532" s="84"/>
      <c r="FK532" s="84"/>
      <c r="FL532" s="84"/>
      <c r="FM532" s="84"/>
      <c r="FN532" s="84"/>
      <c r="FO532" s="84"/>
      <c r="FP532" s="84"/>
      <c r="FQ532" s="84"/>
    </row>
    <row r="533" spans="1:173" s="15" customFormat="1" ht="27.95" customHeight="1" x14ac:dyDescent="0.15">
      <c r="A533" s="585"/>
      <c r="B533" s="292" t="s">
        <v>625</v>
      </c>
      <c r="C533" s="140" t="s">
        <v>634</v>
      </c>
      <c r="D533" s="787"/>
      <c r="E533" s="788"/>
      <c r="F533" s="787"/>
      <c r="G533" s="788"/>
      <c r="H533" s="787"/>
      <c r="I533" s="788"/>
      <c r="J533" s="787"/>
      <c r="K533" s="788"/>
      <c r="L533" s="787"/>
      <c r="M533" s="788"/>
      <c r="N533" s="787"/>
      <c r="O533" s="788"/>
      <c r="P533" s="787"/>
      <c r="Q533" s="788"/>
      <c r="R533" s="787"/>
      <c r="S533" s="788"/>
      <c r="T533" s="787"/>
      <c r="U533" s="788"/>
      <c r="V533" s="787"/>
      <c r="W533" s="788"/>
      <c r="X533" s="212"/>
      <c r="Y533" s="301">
        <f t="shared" si="81"/>
        <v>0</v>
      </c>
      <c r="Z533" s="427">
        <f t="shared" si="79"/>
        <v>5</v>
      </c>
      <c r="AA533" s="365">
        <f t="shared" si="80"/>
        <v>0</v>
      </c>
      <c r="AB533" s="501"/>
      <c r="AC533" s="557"/>
      <c r="AD533" s="259" t="s">
        <v>34</v>
      </c>
      <c r="AE533" s="554"/>
      <c r="AF533" s="557"/>
      <c r="AG533" s="554"/>
      <c r="AH533" s="554"/>
      <c r="AI533" s="554"/>
      <c r="AJ533" s="554"/>
      <c r="AK533" s="554"/>
      <c r="AL533" s="554"/>
      <c r="AM533" s="554"/>
      <c r="AN533" s="554"/>
      <c r="AO533" s="554"/>
      <c r="AP533" s="554"/>
      <c r="AQ533" s="554"/>
      <c r="AR533" s="554"/>
      <c r="AS533" s="554"/>
      <c r="AT533" s="554"/>
      <c r="AU533" s="554"/>
      <c r="AV533" s="554"/>
      <c r="AW533" s="554"/>
      <c r="AX533" s="554"/>
      <c r="AY533" s="554"/>
      <c r="AZ533" s="554"/>
      <c r="BA533" s="554"/>
      <c r="BB533" s="554"/>
      <c r="BC533" s="554"/>
      <c r="BD533" s="554"/>
      <c r="BE533" s="554"/>
      <c r="BF533" s="554"/>
      <c r="BG533" s="554"/>
      <c r="BH533" s="554"/>
      <c r="BI533" s="554"/>
      <c r="BJ533" s="554"/>
      <c r="BK533" s="554"/>
      <c r="BL533" s="554"/>
      <c r="BM533" s="554"/>
      <c r="BN533" s="554"/>
      <c r="BO533" s="554"/>
      <c r="BP533" s="554"/>
      <c r="BQ533" s="554"/>
      <c r="BR533" s="554"/>
      <c r="BS533" s="554"/>
      <c r="BT533" s="554"/>
      <c r="BU533" s="554"/>
      <c r="BV533" s="554"/>
      <c r="BW533" s="554"/>
      <c r="BX533" s="554"/>
      <c r="BY533" s="554"/>
      <c r="BZ533" s="554"/>
      <c r="CA533" s="554"/>
      <c r="CB533" s="554"/>
      <c r="CC533" s="554"/>
      <c r="CD533" s="554"/>
      <c r="CE533" s="554"/>
      <c r="CF533" s="554"/>
      <c r="CG533" s="57"/>
      <c r="CH533" s="57"/>
      <c r="CI533" s="57"/>
      <c r="CJ533" s="57"/>
      <c r="CK533" s="57"/>
      <c r="CL533" s="57"/>
      <c r="CM533" s="57"/>
      <c r="CN533" s="84"/>
      <c r="CO533" s="84"/>
      <c r="CP533" s="84"/>
      <c r="CQ533" s="84"/>
      <c r="CR533" s="84"/>
      <c r="CS533" s="84"/>
      <c r="CT533" s="84"/>
      <c r="CU533" s="84"/>
      <c r="CV533" s="84"/>
      <c r="CW533" s="84"/>
      <c r="CX533" s="84"/>
      <c r="CY533" s="84"/>
      <c r="CZ533" s="84"/>
      <c r="DA533" s="84"/>
      <c r="DB533" s="84"/>
      <c r="DC533" s="84"/>
      <c r="DD533" s="84"/>
      <c r="DE533" s="84"/>
      <c r="DF533" s="84"/>
      <c r="DG533" s="84"/>
      <c r="DH533" s="84"/>
      <c r="DI533" s="84"/>
      <c r="DJ533" s="84"/>
      <c r="DK533" s="84"/>
      <c r="DL533" s="84"/>
      <c r="DM533" s="84"/>
      <c r="DN533" s="84"/>
      <c r="DO533" s="84"/>
      <c r="DP533" s="84"/>
      <c r="DQ533" s="84"/>
      <c r="DR533" s="84"/>
      <c r="DS533" s="84"/>
      <c r="DT533" s="84"/>
      <c r="DU533" s="84"/>
      <c r="DV533" s="84"/>
      <c r="DW533" s="84"/>
      <c r="DX533" s="84"/>
      <c r="DY533" s="84"/>
      <c r="DZ533" s="84"/>
      <c r="EA533" s="84"/>
      <c r="EB533" s="84"/>
      <c r="EC533" s="84"/>
      <c r="ED533" s="84"/>
      <c r="EE533" s="84"/>
      <c r="EF533" s="84"/>
      <c r="EG533" s="84"/>
      <c r="EH533" s="84"/>
      <c r="EI533" s="84"/>
      <c r="EJ533" s="84"/>
      <c r="EK533" s="84"/>
      <c r="EL533" s="84"/>
      <c r="EM533" s="84"/>
      <c r="EN533" s="84"/>
      <c r="EO533" s="84"/>
      <c r="EP533" s="84"/>
      <c r="EQ533" s="84"/>
      <c r="ER533" s="84"/>
      <c r="ES533" s="84"/>
      <c r="ET533" s="84"/>
      <c r="EU533" s="84"/>
      <c r="EV533" s="84"/>
      <c r="EW533" s="84"/>
      <c r="EX533" s="84"/>
      <c r="EY533" s="84"/>
      <c r="EZ533" s="84"/>
      <c r="FA533" s="84"/>
      <c r="FB533" s="84"/>
      <c r="FC533" s="84"/>
      <c r="FD533" s="84"/>
      <c r="FE533" s="84"/>
      <c r="FF533" s="84"/>
      <c r="FG533" s="84"/>
      <c r="FH533" s="84"/>
      <c r="FI533" s="84"/>
      <c r="FJ533" s="84"/>
      <c r="FK533" s="84"/>
      <c r="FL533" s="84"/>
      <c r="FM533" s="84"/>
      <c r="FN533" s="84"/>
      <c r="FO533" s="84"/>
      <c r="FP533" s="84"/>
      <c r="FQ533" s="84"/>
    </row>
    <row r="534" spans="1:173" s="15" customFormat="1" ht="27.95" customHeight="1" x14ac:dyDescent="0.15">
      <c r="A534" s="585"/>
      <c r="B534" s="292" t="s">
        <v>639</v>
      </c>
      <c r="C534" s="140" t="s">
        <v>635</v>
      </c>
      <c r="D534" s="787"/>
      <c r="E534" s="788"/>
      <c r="F534" s="787"/>
      <c r="G534" s="788"/>
      <c r="H534" s="787"/>
      <c r="I534" s="788"/>
      <c r="J534" s="787"/>
      <c r="K534" s="788"/>
      <c r="L534" s="787"/>
      <c r="M534" s="788"/>
      <c r="N534" s="787"/>
      <c r="O534" s="788"/>
      <c r="P534" s="787"/>
      <c r="Q534" s="788"/>
      <c r="R534" s="787"/>
      <c r="S534" s="788"/>
      <c r="T534" s="787"/>
      <c r="U534" s="788"/>
      <c r="V534" s="787"/>
      <c r="W534" s="788"/>
      <c r="X534" s="212"/>
      <c r="Y534" s="301">
        <f t="shared" si="77"/>
        <v>0</v>
      </c>
      <c r="Z534" s="427">
        <f t="shared" si="79"/>
        <v>5</v>
      </c>
      <c r="AA534" s="365">
        <f t="shared" si="80"/>
        <v>0</v>
      </c>
      <c r="AB534" s="501"/>
      <c r="AC534" s="557"/>
      <c r="AD534" s="259"/>
      <c r="AE534" s="554"/>
      <c r="AF534" s="557"/>
      <c r="AG534" s="554"/>
      <c r="AH534" s="554"/>
      <c r="AI534" s="554"/>
      <c r="AJ534" s="554"/>
      <c r="AK534" s="554"/>
      <c r="AL534" s="554"/>
      <c r="AM534" s="554"/>
      <c r="AN534" s="554"/>
      <c r="AO534" s="554"/>
      <c r="AP534" s="554"/>
      <c r="AQ534" s="554"/>
      <c r="AR534" s="554"/>
      <c r="AS534" s="554"/>
      <c r="AT534" s="554"/>
      <c r="AU534" s="554"/>
      <c r="AV534" s="554"/>
      <c r="AW534" s="554"/>
      <c r="AX534" s="554"/>
      <c r="AY534" s="554"/>
      <c r="AZ534" s="554"/>
      <c r="BA534" s="554"/>
      <c r="BB534" s="554"/>
      <c r="BC534" s="554"/>
      <c r="BD534" s="554"/>
      <c r="BE534" s="554"/>
      <c r="BF534" s="554"/>
      <c r="BG534" s="554"/>
      <c r="BH534" s="554"/>
      <c r="BI534" s="554"/>
      <c r="BJ534" s="554"/>
      <c r="BK534" s="554"/>
      <c r="BL534" s="554"/>
      <c r="BM534" s="554"/>
      <c r="BN534" s="554"/>
      <c r="BO534" s="554"/>
      <c r="BP534" s="554"/>
      <c r="BQ534" s="554"/>
      <c r="BR534" s="554"/>
      <c r="BS534" s="554"/>
      <c r="BT534" s="554"/>
      <c r="BU534" s="554"/>
      <c r="BV534" s="554"/>
      <c r="BW534" s="554"/>
      <c r="BX534" s="554"/>
      <c r="BY534" s="554"/>
      <c r="BZ534" s="554"/>
      <c r="CA534" s="554"/>
      <c r="CB534" s="554"/>
      <c r="CC534" s="554"/>
      <c r="CD534" s="554"/>
      <c r="CE534" s="554"/>
      <c r="CF534" s="554"/>
      <c r="CG534" s="57"/>
      <c r="CH534" s="57"/>
      <c r="CI534" s="57"/>
      <c r="CJ534" s="57"/>
      <c r="CK534" s="57"/>
      <c r="CL534" s="57"/>
      <c r="CM534" s="57"/>
      <c r="CN534" s="84"/>
      <c r="CO534" s="84"/>
      <c r="CP534" s="84"/>
      <c r="CQ534" s="84"/>
      <c r="CR534" s="84"/>
      <c r="CS534" s="84"/>
      <c r="CT534" s="84"/>
      <c r="CU534" s="84"/>
      <c r="CV534" s="84"/>
      <c r="CW534" s="84"/>
      <c r="CX534" s="84"/>
      <c r="CY534" s="84"/>
      <c r="CZ534" s="84"/>
      <c r="DA534" s="84"/>
      <c r="DB534" s="84"/>
      <c r="DC534" s="84"/>
      <c r="DD534" s="84"/>
      <c r="DE534" s="84"/>
      <c r="DF534" s="84"/>
      <c r="DG534" s="84"/>
      <c r="DH534" s="84"/>
      <c r="DI534" s="84"/>
      <c r="DJ534" s="84"/>
      <c r="DK534" s="84"/>
      <c r="DL534" s="84"/>
      <c r="DM534" s="84"/>
      <c r="DN534" s="84"/>
      <c r="DO534" s="84"/>
      <c r="DP534" s="84"/>
      <c r="DQ534" s="84"/>
      <c r="DR534" s="84"/>
      <c r="DS534" s="84"/>
      <c r="DT534" s="84"/>
      <c r="DU534" s="84"/>
      <c r="DV534" s="84"/>
      <c r="DW534" s="84"/>
      <c r="DX534" s="84"/>
      <c r="DY534" s="84"/>
      <c r="DZ534" s="84"/>
      <c r="EA534" s="84"/>
      <c r="EB534" s="84"/>
      <c r="EC534" s="84"/>
      <c r="ED534" s="84"/>
      <c r="EE534" s="84"/>
      <c r="EF534" s="84"/>
      <c r="EG534" s="84"/>
      <c r="EH534" s="84"/>
      <c r="EI534" s="84"/>
      <c r="EJ534" s="84"/>
      <c r="EK534" s="84"/>
      <c r="EL534" s="84"/>
      <c r="EM534" s="84"/>
      <c r="EN534" s="84"/>
      <c r="EO534" s="84"/>
      <c r="EP534" s="84"/>
      <c r="EQ534" s="84"/>
      <c r="ER534" s="84"/>
      <c r="ES534" s="84"/>
      <c r="ET534" s="84"/>
      <c r="EU534" s="84"/>
      <c r="EV534" s="84"/>
      <c r="EW534" s="84"/>
      <c r="EX534" s="84"/>
      <c r="EY534" s="84"/>
      <c r="EZ534" s="84"/>
      <c r="FA534" s="84"/>
      <c r="FB534" s="84"/>
      <c r="FC534" s="84"/>
      <c r="FD534" s="84"/>
      <c r="FE534" s="84"/>
      <c r="FF534" s="84"/>
      <c r="FG534" s="84"/>
      <c r="FH534" s="84"/>
      <c r="FI534" s="84"/>
      <c r="FJ534" s="84"/>
      <c r="FK534" s="84"/>
      <c r="FL534" s="84"/>
      <c r="FM534" s="84"/>
      <c r="FN534" s="84"/>
      <c r="FO534" s="84"/>
      <c r="FP534" s="84"/>
      <c r="FQ534" s="84"/>
    </row>
    <row r="535" spans="1:173" s="15" customFormat="1" ht="27.95" customHeight="1" x14ac:dyDescent="0.15">
      <c r="A535" s="585"/>
      <c r="B535" s="292" t="s">
        <v>651</v>
      </c>
      <c r="C535" s="140" t="s">
        <v>636</v>
      </c>
      <c r="D535" s="787"/>
      <c r="E535" s="788"/>
      <c r="F535" s="787"/>
      <c r="G535" s="788"/>
      <c r="H535" s="787"/>
      <c r="I535" s="788"/>
      <c r="J535" s="787"/>
      <c r="K535" s="788"/>
      <c r="L535" s="787"/>
      <c r="M535" s="788"/>
      <c r="N535" s="787"/>
      <c r="O535" s="788"/>
      <c r="P535" s="787"/>
      <c r="Q535" s="788"/>
      <c r="R535" s="787"/>
      <c r="S535" s="788"/>
      <c r="T535" s="787"/>
      <c r="U535" s="788"/>
      <c r="V535" s="787"/>
      <c r="W535" s="788"/>
      <c r="X535" s="212"/>
      <c r="Y535" s="301">
        <f t="shared" ref="Y535" si="85">IF(OR(D535="s",F535="s",H535="s",J535="s",L535="s",N535="s",P535="s",R535="s",T535="s",V535="s"), 0, IF(OR(D535="a",F535="a",H535="a",J535="a",L535="a",N535="a",P535="a",R535="a",T535="a",V535="a"),Z535,0))</f>
        <v>0</v>
      </c>
      <c r="Z535" s="427">
        <f t="shared" si="79"/>
        <v>5</v>
      </c>
      <c r="AA535" s="365">
        <f t="shared" si="80"/>
        <v>0</v>
      </c>
      <c r="AB535" s="501"/>
      <c r="AC535" s="557"/>
      <c r="AD535" s="259"/>
      <c r="AE535" s="569"/>
      <c r="AF535" s="557"/>
      <c r="AG535" s="569"/>
      <c r="AH535" s="569"/>
      <c r="AI535" s="569"/>
      <c r="AJ535" s="569"/>
      <c r="AK535" s="569"/>
      <c r="AL535" s="569"/>
      <c r="AM535" s="569"/>
      <c r="AN535" s="569"/>
      <c r="AO535" s="569"/>
      <c r="AP535" s="569"/>
      <c r="AQ535" s="569"/>
      <c r="AR535" s="569"/>
      <c r="AS535" s="569"/>
      <c r="AT535" s="569"/>
      <c r="AU535" s="569"/>
      <c r="AV535" s="569"/>
      <c r="AW535" s="569"/>
      <c r="AX535" s="569"/>
      <c r="AY535" s="569"/>
      <c r="AZ535" s="569"/>
      <c r="BA535" s="569"/>
      <c r="BB535" s="569"/>
      <c r="BC535" s="569"/>
      <c r="BD535" s="569"/>
      <c r="BE535" s="569"/>
      <c r="BF535" s="569"/>
      <c r="BG535" s="569"/>
      <c r="BH535" s="569"/>
      <c r="BI535" s="569"/>
      <c r="BJ535" s="569"/>
      <c r="BK535" s="569"/>
      <c r="BL535" s="569"/>
      <c r="BM535" s="569"/>
      <c r="BN535" s="569"/>
      <c r="BO535" s="569"/>
      <c r="BP535" s="569"/>
      <c r="BQ535" s="569"/>
      <c r="BR535" s="569"/>
      <c r="BS535" s="569"/>
      <c r="BT535" s="569"/>
      <c r="BU535" s="569"/>
      <c r="BV535" s="569"/>
      <c r="BW535" s="569"/>
      <c r="BX535" s="569"/>
      <c r="BY535" s="569"/>
      <c r="BZ535" s="569"/>
      <c r="CA535" s="569"/>
      <c r="CB535" s="569"/>
      <c r="CC535" s="569"/>
      <c r="CD535" s="569"/>
      <c r="CE535" s="569"/>
      <c r="CF535" s="569"/>
      <c r="CG535" s="57"/>
      <c r="CH535" s="57"/>
      <c r="CI535" s="57"/>
      <c r="CJ535" s="57"/>
      <c r="CK535" s="57"/>
      <c r="CL535" s="57"/>
      <c r="CM535" s="57"/>
      <c r="CN535" s="84"/>
      <c r="CO535" s="84"/>
      <c r="CP535" s="84"/>
      <c r="CQ535" s="84"/>
      <c r="CR535" s="84"/>
      <c r="CS535" s="84"/>
      <c r="CT535" s="84"/>
      <c r="CU535" s="84"/>
      <c r="CV535" s="84"/>
      <c r="CW535" s="84"/>
      <c r="CX535" s="84"/>
      <c r="CY535" s="84"/>
      <c r="CZ535" s="84"/>
      <c r="DA535" s="84"/>
      <c r="DB535" s="84"/>
      <c r="DC535" s="84"/>
      <c r="DD535" s="84"/>
      <c r="DE535" s="84"/>
      <c r="DF535" s="84"/>
      <c r="DG535" s="84"/>
      <c r="DH535" s="84"/>
      <c r="DI535" s="84"/>
      <c r="DJ535" s="84"/>
      <c r="DK535" s="84"/>
      <c r="DL535" s="84"/>
      <c r="DM535" s="84"/>
      <c r="DN535" s="84"/>
      <c r="DO535" s="84"/>
      <c r="DP535" s="84"/>
      <c r="DQ535" s="84"/>
      <c r="DR535" s="84"/>
      <c r="DS535" s="84"/>
      <c r="DT535" s="84"/>
      <c r="DU535" s="84"/>
      <c r="DV535" s="84"/>
      <c r="DW535" s="84"/>
      <c r="DX535" s="84"/>
      <c r="DY535" s="84"/>
      <c r="DZ535" s="84"/>
      <c r="EA535" s="84"/>
      <c r="EB535" s="84"/>
      <c r="EC535" s="84"/>
      <c r="ED535" s="84"/>
      <c r="EE535" s="84"/>
      <c r="EF535" s="84"/>
      <c r="EG535" s="84"/>
      <c r="EH535" s="84"/>
      <c r="EI535" s="84"/>
      <c r="EJ535" s="84"/>
      <c r="EK535" s="84"/>
      <c r="EL535" s="84"/>
      <c r="EM535" s="84"/>
      <c r="EN535" s="84"/>
      <c r="EO535" s="84"/>
      <c r="EP535" s="84"/>
      <c r="EQ535" s="84"/>
      <c r="ER535" s="84"/>
      <c r="ES535" s="84"/>
      <c r="ET535" s="84"/>
      <c r="EU535" s="84"/>
      <c r="EV535" s="84"/>
      <c r="EW535" s="84"/>
      <c r="EX535" s="84"/>
      <c r="EY535" s="84"/>
      <c r="EZ535" s="84"/>
      <c r="FA535" s="84"/>
      <c r="FB535" s="84"/>
      <c r="FC535" s="84"/>
      <c r="FD535" s="84"/>
      <c r="FE535" s="84"/>
      <c r="FF535" s="84"/>
      <c r="FG535" s="84"/>
      <c r="FH535" s="84"/>
      <c r="FI535" s="84"/>
      <c r="FJ535" s="84"/>
      <c r="FK535" s="84"/>
      <c r="FL535" s="84"/>
      <c r="FM535" s="84"/>
      <c r="FN535" s="84"/>
      <c r="FO535" s="84"/>
      <c r="FP535" s="84"/>
      <c r="FQ535" s="84"/>
    </row>
    <row r="536" spans="1:173" s="15" customFormat="1" ht="27.95" customHeight="1" x14ac:dyDescent="0.15">
      <c r="A536" s="585"/>
      <c r="B536" s="292" t="s">
        <v>652</v>
      </c>
      <c r="C536" s="140" t="s">
        <v>620</v>
      </c>
      <c r="D536" s="787"/>
      <c r="E536" s="788"/>
      <c r="F536" s="787"/>
      <c r="G536" s="788"/>
      <c r="H536" s="787"/>
      <c r="I536" s="788"/>
      <c r="J536" s="787"/>
      <c r="K536" s="788"/>
      <c r="L536" s="787"/>
      <c r="M536" s="788"/>
      <c r="N536" s="787"/>
      <c r="O536" s="788"/>
      <c r="P536" s="787"/>
      <c r="Q536" s="788"/>
      <c r="R536" s="787"/>
      <c r="S536" s="788"/>
      <c r="T536" s="787"/>
      <c r="U536" s="788"/>
      <c r="V536" s="787"/>
      <c r="W536" s="788"/>
      <c r="X536" s="212"/>
      <c r="Y536" s="301">
        <f t="shared" ref="Y536" si="86">IF(OR(D536="s",F536="s",H536="s",J536="s",L536="s",N536="s",P536="s",R536="s",T536="s",V536="s"), 0, IF(OR(D536="a",F536="a",H536="a",J536="a",L536="a",N536="a",P536="a",R536="a",T536="a",V536="a"),Z536,0))</f>
        <v>0</v>
      </c>
      <c r="Z536" s="427">
        <f t="shared" ref="Z536" si="87">IF(X536="na",0,5)</f>
        <v>5</v>
      </c>
      <c r="AA536" s="365">
        <f t="shared" ref="AA536" si="88">COUNTIF(D536:W536,"a")+COUNTIF(D536:W536,"s")+COUNTIF(X536,"na")</f>
        <v>0</v>
      </c>
      <c r="AB536" s="501"/>
      <c r="AC536" s="557"/>
      <c r="AD536" s="259"/>
      <c r="AE536" s="571"/>
      <c r="AF536" s="557"/>
      <c r="AG536" s="571"/>
      <c r="AH536" s="571"/>
      <c r="AI536" s="571"/>
      <c r="AJ536" s="571"/>
      <c r="AK536" s="571"/>
      <c r="AL536" s="571"/>
      <c r="AM536" s="571"/>
      <c r="AN536" s="571"/>
      <c r="AO536" s="571"/>
      <c r="AP536" s="571"/>
      <c r="AQ536" s="571"/>
      <c r="AR536" s="571"/>
      <c r="AS536" s="571"/>
      <c r="AT536" s="571"/>
      <c r="AU536" s="571"/>
      <c r="AV536" s="571"/>
      <c r="AW536" s="571"/>
      <c r="AX536" s="571"/>
      <c r="AY536" s="571"/>
      <c r="AZ536" s="571"/>
      <c r="BA536" s="571"/>
      <c r="BB536" s="571"/>
      <c r="BC536" s="571"/>
      <c r="BD536" s="571"/>
      <c r="BE536" s="571"/>
      <c r="BF536" s="571"/>
      <c r="BG536" s="571"/>
      <c r="BH536" s="571"/>
      <c r="BI536" s="571"/>
      <c r="BJ536" s="571"/>
      <c r="BK536" s="571"/>
      <c r="BL536" s="571"/>
      <c r="BM536" s="571"/>
      <c r="BN536" s="571"/>
      <c r="BO536" s="571"/>
      <c r="BP536" s="571"/>
      <c r="BQ536" s="571"/>
      <c r="BR536" s="571"/>
      <c r="BS536" s="571"/>
      <c r="BT536" s="571"/>
      <c r="BU536" s="571"/>
      <c r="BV536" s="571"/>
      <c r="BW536" s="571"/>
      <c r="BX536" s="571"/>
      <c r="BY536" s="571"/>
      <c r="BZ536" s="571"/>
      <c r="CA536" s="571"/>
      <c r="CB536" s="571"/>
      <c r="CC536" s="571"/>
      <c r="CD536" s="571"/>
      <c r="CE536" s="571"/>
      <c r="CF536" s="571"/>
      <c r="CG536" s="57"/>
      <c r="CH536" s="57"/>
      <c r="CI536" s="57"/>
      <c r="CJ536" s="57"/>
      <c r="CK536" s="57"/>
      <c r="CL536" s="57"/>
      <c r="CM536" s="57"/>
      <c r="CN536" s="84"/>
      <c r="CO536" s="84"/>
      <c r="CP536" s="84"/>
      <c r="CQ536" s="84"/>
      <c r="CR536" s="84"/>
      <c r="CS536" s="84"/>
      <c r="CT536" s="84"/>
      <c r="CU536" s="84"/>
      <c r="CV536" s="84"/>
      <c r="CW536" s="84"/>
      <c r="CX536" s="84"/>
      <c r="CY536" s="84"/>
      <c r="CZ536" s="84"/>
      <c r="DA536" s="84"/>
      <c r="DB536" s="84"/>
      <c r="DC536" s="84"/>
      <c r="DD536" s="84"/>
      <c r="DE536" s="84"/>
      <c r="DF536" s="84"/>
      <c r="DG536" s="84"/>
      <c r="DH536" s="84"/>
      <c r="DI536" s="84"/>
      <c r="DJ536" s="84"/>
      <c r="DK536" s="84"/>
      <c r="DL536" s="84"/>
      <c r="DM536" s="84"/>
      <c r="DN536" s="84"/>
      <c r="DO536" s="84"/>
      <c r="DP536" s="84"/>
      <c r="DQ536" s="84"/>
      <c r="DR536" s="84"/>
      <c r="DS536" s="84"/>
      <c r="DT536" s="84"/>
      <c r="DU536" s="84"/>
      <c r="DV536" s="84"/>
      <c r="DW536" s="84"/>
      <c r="DX536" s="84"/>
      <c r="DY536" s="84"/>
      <c r="DZ536" s="84"/>
      <c r="EA536" s="84"/>
      <c r="EB536" s="84"/>
      <c r="EC536" s="84"/>
      <c r="ED536" s="84"/>
      <c r="EE536" s="84"/>
      <c r="EF536" s="84"/>
      <c r="EG536" s="84"/>
      <c r="EH536" s="84"/>
      <c r="EI536" s="84"/>
      <c r="EJ536" s="84"/>
      <c r="EK536" s="84"/>
      <c r="EL536" s="84"/>
      <c r="EM536" s="84"/>
      <c r="EN536" s="84"/>
      <c r="EO536" s="84"/>
      <c r="EP536" s="84"/>
      <c r="EQ536" s="84"/>
      <c r="ER536" s="84"/>
      <c r="ES536" s="84"/>
      <c r="ET536" s="84"/>
      <c r="EU536" s="84"/>
      <c r="EV536" s="84"/>
      <c r="EW536" s="84"/>
      <c r="EX536" s="84"/>
      <c r="EY536" s="84"/>
      <c r="EZ536" s="84"/>
      <c r="FA536" s="84"/>
      <c r="FB536" s="84"/>
      <c r="FC536" s="84"/>
      <c r="FD536" s="84"/>
      <c r="FE536" s="84"/>
      <c r="FF536" s="84"/>
      <c r="FG536" s="84"/>
      <c r="FH536" s="84"/>
      <c r="FI536" s="84"/>
      <c r="FJ536" s="84"/>
      <c r="FK536" s="84"/>
      <c r="FL536" s="84"/>
      <c r="FM536" s="84"/>
      <c r="FN536" s="84"/>
      <c r="FO536" s="84"/>
      <c r="FP536" s="84"/>
      <c r="FQ536" s="84"/>
    </row>
    <row r="537" spans="1:173" s="15" customFormat="1" ht="27.95" customHeight="1" thickBot="1" x14ac:dyDescent="0.2">
      <c r="A537" s="585"/>
      <c r="B537" s="292" t="s">
        <v>653</v>
      </c>
      <c r="C537" s="575" t="s">
        <v>654</v>
      </c>
      <c r="D537" s="787"/>
      <c r="E537" s="788"/>
      <c r="F537" s="787"/>
      <c r="G537" s="788"/>
      <c r="H537" s="787"/>
      <c r="I537" s="788"/>
      <c r="J537" s="787"/>
      <c r="K537" s="788"/>
      <c r="L537" s="787"/>
      <c r="M537" s="788"/>
      <c r="N537" s="787"/>
      <c r="O537" s="788"/>
      <c r="P537" s="787"/>
      <c r="Q537" s="788"/>
      <c r="R537" s="787"/>
      <c r="S537" s="788"/>
      <c r="T537" s="787"/>
      <c r="U537" s="788"/>
      <c r="V537" s="787"/>
      <c r="W537" s="788"/>
      <c r="X537" s="212"/>
      <c r="Y537" s="301">
        <f t="shared" ref="Y537" si="89">IF(OR(D537="s",F537="s",H537="s",J537="s",L537="s",N537="s",P537="s",R537="s",T537="s",V537="s"), 0, IF(OR(D537="a",F537="a",H537="a",J537="a",L537="a",N537="a",P537="a",R537="a",T537="a",V537="a"),Z537,0))</f>
        <v>0</v>
      </c>
      <c r="Z537" s="427">
        <f t="shared" si="79"/>
        <v>5</v>
      </c>
      <c r="AA537" s="365">
        <f t="shared" si="80"/>
        <v>0</v>
      </c>
      <c r="AB537" s="501"/>
      <c r="AC537" s="557"/>
      <c r="AD537" s="259"/>
      <c r="AE537" s="554"/>
      <c r="AF537" s="557"/>
      <c r="AG537" s="554"/>
      <c r="AH537" s="554"/>
      <c r="AI537" s="554"/>
      <c r="AJ537" s="554"/>
      <c r="AK537" s="554"/>
      <c r="AL537" s="554"/>
      <c r="AM537" s="554"/>
      <c r="AN537" s="554"/>
      <c r="AO537" s="554"/>
      <c r="AP537" s="554"/>
      <c r="AQ537" s="554"/>
      <c r="AR537" s="554"/>
      <c r="AS537" s="554"/>
      <c r="AT537" s="554"/>
      <c r="AU537" s="554"/>
      <c r="AV537" s="554"/>
      <c r="AW537" s="554"/>
      <c r="AX537" s="554"/>
      <c r="AY537" s="554"/>
      <c r="AZ537" s="554"/>
      <c r="BA537" s="554"/>
      <c r="BB537" s="554"/>
      <c r="BC537" s="554"/>
      <c r="BD537" s="554"/>
      <c r="BE537" s="554"/>
      <c r="BF537" s="554"/>
      <c r="BG537" s="554"/>
      <c r="BH537" s="554"/>
      <c r="BI537" s="554"/>
      <c r="BJ537" s="554"/>
      <c r="BK537" s="554"/>
      <c r="BL537" s="554"/>
      <c r="BM537" s="554"/>
      <c r="BN537" s="554"/>
      <c r="BO537" s="554"/>
      <c r="BP537" s="554"/>
      <c r="BQ537" s="554"/>
      <c r="BR537" s="554"/>
      <c r="BS537" s="554"/>
      <c r="BT537" s="554"/>
      <c r="BU537" s="554"/>
      <c r="BV537" s="554"/>
      <c r="BW537" s="554"/>
      <c r="BX537" s="554"/>
      <c r="BY537" s="554"/>
      <c r="BZ537" s="554"/>
      <c r="CA537" s="554"/>
      <c r="CB537" s="554"/>
      <c r="CC537" s="554"/>
      <c r="CD537" s="554"/>
      <c r="CE537" s="554"/>
      <c r="CF537" s="554"/>
      <c r="CG537" s="57"/>
      <c r="CH537" s="57"/>
      <c r="CI537" s="57"/>
      <c r="CJ537" s="57"/>
      <c r="CK537" s="57"/>
      <c r="CL537" s="57"/>
      <c r="CM537" s="57"/>
      <c r="CN537" s="84"/>
      <c r="CO537" s="84"/>
      <c r="CP537" s="84"/>
      <c r="CQ537" s="84"/>
      <c r="CR537" s="84"/>
      <c r="CS537" s="84"/>
      <c r="CT537" s="84"/>
      <c r="CU537" s="84"/>
      <c r="CV537" s="84"/>
      <c r="CW537" s="84"/>
      <c r="CX537" s="84"/>
      <c r="CY537" s="84"/>
      <c r="CZ537" s="84"/>
      <c r="DA537" s="84"/>
      <c r="DB537" s="84"/>
      <c r="DC537" s="84"/>
      <c r="DD537" s="84"/>
      <c r="DE537" s="84"/>
      <c r="DF537" s="84"/>
      <c r="DG537" s="84"/>
      <c r="DH537" s="84"/>
      <c r="DI537" s="84"/>
      <c r="DJ537" s="84"/>
      <c r="DK537" s="84"/>
      <c r="DL537" s="84"/>
      <c r="DM537" s="84"/>
      <c r="DN537" s="84"/>
      <c r="DO537" s="84"/>
      <c r="DP537" s="84"/>
      <c r="DQ537" s="84"/>
      <c r="DR537" s="84"/>
      <c r="DS537" s="84"/>
      <c r="DT537" s="84"/>
      <c r="DU537" s="84"/>
      <c r="DV537" s="84"/>
      <c r="DW537" s="84"/>
      <c r="DX537" s="84"/>
      <c r="DY537" s="84"/>
      <c r="DZ537" s="84"/>
      <c r="EA537" s="84"/>
      <c r="EB537" s="84"/>
      <c r="EC537" s="84"/>
      <c r="ED537" s="84"/>
      <c r="EE537" s="84"/>
      <c r="EF537" s="84"/>
      <c r="EG537" s="84"/>
      <c r="EH537" s="84"/>
      <c r="EI537" s="84"/>
      <c r="EJ537" s="84"/>
      <c r="EK537" s="84"/>
      <c r="EL537" s="84"/>
      <c r="EM537" s="84"/>
      <c r="EN537" s="84"/>
      <c r="EO537" s="84"/>
      <c r="EP537" s="84"/>
      <c r="EQ537" s="84"/>
      <c r="ER537" s="84"/>
      <c r="ES537" s="84"/>
      <c r="ET537" s="84"/>
      <c r="EU537" s="84"/>
      <c r="EV537" s="84"/>
      <c r="EW537" s="84"/>
      <c r="EX537" s="84"/>
      <c r="EY537" s="84"/>
      <c r="EZ537" s="84"/>
      <c r="FA537" s="84"/>
      <c r="FB537" s="84"/>
      <c r="FC537" s="84"/>
      <c r="FD537" s="84"/>
      <c r="FE537" s="84"/>
      <c r="FF537" s="84"/>
      <c r="FG537" s="84"/>
      <c r="FH537" s="84"/>
      <c r="FI537" s="84"/>
      <c r="FJ537" s="84"/>
      <c r="FK537" s="84"/>
      <c r="FL537" s="84"/>
      <c r="FM537" s="84"/>
      <c r="FN537" s="84"/>
      <c r="FO537" s="84"/>
      <c r="FP537" s="84"/>
      <c r="FQ537" s="84"/>
    </row>
    <row r="538" spans="1:173" s="15" customFormat="1" ht="21" customHeight="1" thickTop="1" thickBot="1" x14ac:dyDescent="0.25">
      <c r="A538" s="585"/>
      <c r="B538" s="387"/>
      <c r="C538" s="388"/>
      <c r="D538" s="768" t="s">
        <v>147</v>
      </c>
      <c r="E538" s="769"/>
      <c r="F538" s="769"/>
      <c r="G538" s="769"/>
      <c r="H538" s="769"/>
      <c r="I538" s="769"/>
      <c r="J538" s="769"/>
      <c r="K538" s="769"/>
      <c r="L538" s="769"/>
      <c r="M538" s="769"/>
      <c r="N538" s="769"/>
      <c r="O538" s="769"/>
      <c r="P538" s="769"/>
      <c r="Q538" s="769"/>
      <c r="R538" s="769"/>
      <c r="S538" s="769"/>
      <c r="T538" s="769"/>
      <c r="U538" s="769"/>
      <c r="V538" s="769"/>
      <c r="W538" s="769"/>
      <c r="X538" s="800"/>
      <c r="Y538" s="55">
        <f>SUM(Y515:Y537)</f>
        <v>0</v>
      </c>
      <c r="Z538" s="423">
        <f>SUM(Z515:Z520)+SUM(Z522:Z537)</f>
        <v>155</v>
      </c>
      <c r="AA538" s="385"/>
      <c r="AB538" s="57"/>
      <c r="AC538" s="557"/>
      <c r="AD538" s="259"/>
      <c r="AE538" s="241"/>
      <c r="AF538" s="557"/>
      <c r="AG538" s="241"/>
      <c r="AH538" s="241"/>
      <c r="AI538" s="241"/>
      <c r="AJ538" s="241"/>
      <c r="AK538" s="241"/>
      <c r="AL538" s="241"/>
      <c r="AM538" s="241"/>
      <c r="AN538" s="241"/>
      <c r="AO538" s="241"/>
      <c r="AP538" s="241"/>
      <c r="AQ538" s="241"/>
      <c r="AR538" s="241"/>
      <c r="AS538" s="241"/>
      <c r="AT538" s="241"/>
      <c r="AU538" s="241"/>
      <c r="AV538" s="241"/>
      <c r="AW538" s="241"/>
      <c r="AX538" s="241"/>
      <c r="AY538" s="241"/>
      <c r="AZ538" s="241"/>
      <c r="BA538" s="241"/>
      <c r="BB538" s="241"/>
      <c r="BC538" s="241"/>
      <c r="BD538" s="241"/>
      <c r="BE538" s="241"/>
      <c r="BF538" s="241"/>
      <c r="BG538" s="241"/>
      <c r="BH538" s="241"/>
      <c r="BI538" s="241"/>
      <c r="BJ538" s="241"/>
      <c r="BK538" s="241"/>
      <c r="BL538" s="241"/>
      <c r="BM538" s="241"/>
      <c r="BN538" s="241"/>
      <c r="BO538" s="241"/>
      <c r="BP538" s="241"/>
      <c r="BQ538" s="241"/>
      <c r="BR538" s="241"/>
      <c r="BS538" s="241"/>
      <c r="BT538" s="241"/>
      <c r="BU538" s="241"/>
      <c r="BV538" s="241"/>
      <c r="BW538" s="241"/>
      <c r="BX538" s="241"/>
      <c r="BY538" s="241"/>
      <c r="BZ538" s="241"/>
      <c r="CA538" s="241"/>
      <c r="CB538" s="241"/>
      <c r="CC538" s="241"/>
      <c r="CD538" s="241"/>
      <c r="CE538" s="241"/>
      <c r="CF538" s="241"/>
      <c r="CG538" s="57"/>
      <c r="CH538" s="57"/>
      <c r="CI538" s="57"/>
      <c r="CJ538" s="57"/>
      <c r="CK538" s="57"/>
      <c r="CL538" s="57"/>
      <c r="CM538" s="57"/>
      <c r="CN538" s="84"/>
      <c r="CO538" s="84"/>
      <c r="CP538" s="84"/>
      <c r="CQ538" s="84"/>
      <c r="CR538" s="84"/>
      <c r="CS538" s="84"/>
      <c r="CT538" s="84"/>
      <c r="CU538" s="84"/>
      <c r="CV538" s="84"/>
      <c r="CW538" s="84"/>
      <c r="CX538" s="84"/>
      <c r="CY538" s="84"/>
      <c r="CZ538" s="84"/>
      <c r="DA538" s="84"/>
      <c r="DB538" s="84"/>
      <c r="DC538" s="84"/>
      <c r="DD538" s="84"/>
      <c r="DE538" s="84"/>
      <c r="DF538" s="84"/>
      <c r="DG538" s="84"/>
      <c r="DH538" s="84"/>
      <c r="DI538" s="84"/>
      <c r="DJ538" s="84"/>
      <c r="DK538" s="84"/>
      <c r="DL538" s="84"/>
      <c r="DM538" s="84"/>
      <c r="DN538" s="84"/>
      <c r="DO538" s="84"/>
      <c r="DP538" s="84"/>
      <c r="DQ538" s="84"/>
      <c r="DR538" s="84"/>
      <c r="DS538" s="84"/>
      <c r="DT538" s="84"/>
      <c r="DU538" s="84"/>
      <c r="DV538" s="84"/>
      <c r="DW538" s="84"/>
      <c r="DX538" s="84"/>
      <c r="DY538" s="84"/>
      <c r="DZ538" s="84"/>
      <c r="EA538" s="84"/>
      <c r="EB538" s="84"/>
      <c r="EC538" s="84"/>
      <c r="ED538" s="84"/>
      <c r="EE538" s="84"/>
      <c r="EF538" s="84"/>
      <c r="EG538" s="84"/>
      <c r="EH538" s="84"/>
      <c r="EI538" s="84"/>
      <c r="EJ538" s="84"/>
      <c r="EK538" s="84"/>
      <c r="EL538" s="84"/>
      <c r="EM538" s="84"/>
      <c r="EN538" s="84"/>
      <c r="EO538" s="84"/>
      <c r="EP538" s="84"/>
      <c r="EQ538" s="84"/>
      <c r="ER538" s="84"/>
      <c r="ES538" s="84"/>
      <c r="ET538" s="84"/>
      <c r="EU538" s="84"/>
      <c r="EV538" s="84"/>
      <c r="EW538" s="84"/>
      <c r="EX538" s="84"/>
      <c r="EY538" s="84"/>
      <c r="EZ538" s="84"/>
      <c r="FA538" s="84"/>
      <c r="FB538" s="84"/>
      <c r="FC538" s="84"/>
      <c r="FD538" s="84"/>
      <c r="FE538" s="84"/>
      <c r="FF538" s="84"/>
      <c r="FG538" s="84"/>
      <c r="FH538" s="84"/>
      <c r="FI538" s="84"/>
      <c r="FJ538" s="84"/>
      <c r="FK538" s="84"/>
      <c r="FL538" s="84"/>
      <c r="FM538" s="84"/>
      <c r="FN538" s="84"/>
      <c r="FO538" s="84"/>
      <c r="FP538" s="84"/>
      <c r="FQ538" s="84"/>
    </row>
    <row r="539" spans="1:173" s="15" customFormat="1" ht="21" customHeight="1" thickBot="1" x14ac:dyDescent="0.25">
      <c r="A539" s="414"/>
      <c r="B539" s="268"/>
      <c r="C539" s="208"/>
      <c r="D539" s="771"/>
      <c r="E539" s="772"/>
      <c r="F539" s="1028">
        <f>IF(OR(X529="na",X530="na",X531="na",X532="na",X533="na",X534="na",X535="na",X536="na",X537="na"),45,65)</f>
        <v>65</v>
      </c>
      <c r="G539" s="793"/>
      <c r="H539" s="793"/>
      <c r="I539" s="793"/>
      <c r="J539" s="793"/>
      <c r="K539" s="793"/>
      <c r="L539" s="793"/>
      <c r="M539" s="793"/>
      <c r="N539" s="793"/>
      <c r="O539" s="793"/>
      <c r="P539" s="793"/>
      <c r="Q539" s="793"/>
      <c r="R539" s="793"/>
      <c r="S539" s="793"/>
      <c r="T539" s="793"/>
      <c r="U539" s="793"/>
      <c r="V539" s="793"/>
      <c r="W539" s="793"/>
      <c r="X539" s="793"/>
      <c r="Y539" s="793"/>
      <c r="Z539" s="794"/>
      <c r="AA539" s="385"/>
      <c r="AB539" s="57"/>
      <c r="AC539" s="557"/>
      <c r="AD539" s="259"/>
      <c r="AE539" s="241"/>
      <c r="AF539" s="557"/>
      <c r="AG539" s="241"/>
      <c r="AH539" s="241"/>
      <c r="AI539" s="241"/>
      <c r="AJ539" s="241"/>
      <c r="AK539" s="241"/>
      <c r="AL539" s="241"/>
      <c r="AM539" s="241"/>
      <c r="AN539" s="241"/>
      <c r="AO539" s="241"/>
      <c r="AP539" s="241"/>
      <c r="AQ539" s="241"/>
      <c r="AR539" s="241"/>
      <c r="AS539" s="241"/>
      <c r="AT539" s="241"/>
      <c r="AU539" s="241"/>
      <c r="AV539" s="241"/>
      <c r="AW539" s="241"/>
      <c r="AX539" s="241"/>
      <c r="AY539" s="241"/>
      <c r="AZ539" s="241"/>
      <c r="BA539" s="241"/>
      <c r="BB539" s="241"/>
      <c r="BC539" s="241"/>
      <c r="BD539" s="241"/>
      <c r="BE539" s="241"/>
      <c r="BF539" s="241"/>
      <c r="BG539" s="241"/>
      <c r="BH539" s="241"/>
      <c r="BI539" s="241"/>
      <c r="BJ539" s="241"/>
      <c r="BK539" s="241"/>
      <c r="BL539" s="241"/>
      <c r="BM539" s="241"/>
      <c r="BN539" s="241"/>
      <c r="BO539" s="241"/>
      <c r="BP539" s="241"/>
      <c r="BQ539" s="241"/>
      <c r="BR539" s="241"/>
      <c r="BS539" s="241"/>
      <c r="BT539" s="241"/>
      <c r="BU539" s="241"/>
      <c r="BV539" s="241"/>
      <c r="BW539" s="241"/>
      <c r="BX539" s="241"/>
      <c r="BY539" s="241"/>
      <c r="BZ539" s="241"/>
      <c r="CA539" s="241"/>
      <c r="CB539" s="241"/>
      <c r="CC539" s="241"/>
      <c r="CD539" s="241"/>
      <c r="CE539" s="241"/>
      <c r="CF539" s="241"/>
      <c r="CG539" s="57"/>
      <c r="CH539" s="57"/>
      <c r="CI539" s="57"/>
      <c r="CJ539" s="57"/>
      <c r="CK539" s="57"/>
      <c r="CL539" s="57"/>
      <c r="CM539" s="57"/>
      <c r="CN539" s="84"/>
      <c r="CO539" s="84"/>
      <c r="CP539" s="84"/>
      <c r="CQ539" s="84"/>
      <c r="CR539" s="84"/>
      <c r="CS539" s="84"/>
      <c r="CT539" s="84"/>
      <c r="CU539" s="84"/>
      <c r="CV539" s="84"/>
      <c r="CW539" s="84"/>
      <c r="CX539" s="84"/>
      <c r="CY539" s="84"/>
      <c r="CZ539" s="84"/>
      <c r="DA539" s="84"/>
      <c r="DB539" s="84"/>
      <c r="DC539" s="84"/>
      <c r="DD539" s="84"/>
      <c r="DE539" s="84"/>
      <c r="DF539" s="84"/>
      <c r="DG539" s="84"/>
      <c r="DH539" s="84"/>
      <c r="DI539" s="84"/>
      <c r="DJ539" s="84"/>
      <c r="DK539" s="84"/>
      <c r="DL539" s="84"/>
      <c r="DM539" s="84"/>
      <c r="DN539" s="84"/>
      <c r="DO539" s="84"/>
      <c r="DP539" s="84"/>
      <c r="DQ539" s="84"/>
      <c r="DR539" s="84"/>
      <c r="DS539" s="84"/>
      <c r="DT539" s="84"/>
      <c r="DU539" s="84"/>
      <c r="DV539" s="84"/>
      <c r="DW539" s="84"/>
      <c r="DX539" s="84"/>
      <c r="DY539" s="84"/>
      <c r="DZ539" s="84"/>
      <c r="EA539" s="84"/>
      <c r="EB539" s="84"/>
      <c r="EC539" s="84"/>
      <c r="ED539" s="84"/>
      <c r="EE539" s="84"/>
      <c r="EF539" s="84"/>
      <c r="EG539" s="84"/>
      <c r="EH539" s="84"/>
      <c r="EI539" s="84"/>
      <c r="EJ539" s="84"/>
      <c r="EK539" s="84"/>
      <c r="EL539" s="84"/>
      <c r="EM539" s="84"/>
      <c r="EN539" s="84"/>
      <c r="EO539" s="84"/>
      <c r="EP539" s="84"/>
      <c r="EQ539" s="84"/>
      <c r="ER539" s="84"/>
      <c r="ES539" s="84"/>
      <c r="ET539" s="84"/>
      <c r="EU539" s="84"/>
      <c r="EV539" s="84"/>
      <c r="EW539" s="84"/>
      <c r="EX539" s="84"/>
      <c r="EY539" s="84"/>
      <c r="EZ539" s="84"/>
      <c r="FA539" s="84"/>
      <c r="FB539" s="84"/>
      <c r="FC539" s="84"/>
      <c r="FD539" s="84"/>
      <c r="FE539" s="84"/>
      <c r="FF539" s="84"/>
      <c r="FG539" s="84"/>
      <c r="FH539" s="84"/>
      <c r="FI539" s="84"/>
      <c r="FJ539" s="84"/>
      <c r="FK539" s="84"/>
      <c r="FL539" s="84"/>
      <c r="FM539" s="84"/>
      <c r="FN539" s="84"/>
      <c r="FO539" s="84"/>
      <c r="FP539" s="84"/>
      <c r="FQ539" s="84"/>
    </row>
    <row r="540" spans="1:173" ht="30" customHeight="1" thickBot="1" x14ac:dyDescent="0.25">
      <c r="A540" s="439"/>
      <c r="B540" s="322" t="s">
        <v>62</v>
      </c>
      <c r="C540" s="209" t="s">
        <v>109</v>
      </c>
      <c r="D540" s="68"/>
      <c r="E540" s="67"/>
      <c r="F540" s="68"/>
      <c r="G540" s="69"/>
      <c r="H540" s="66"/>
      <c r="I540" s="67"/>
      <c r="J540" s="70" t="s">
        <v>432</v>
      </c>
      <c r="K540" s="69"/>
      <c r="L540" s="66" t="s">
        <v>432</v>
      </c>
      <c r="M540" s="67"/>
      <c r="N540" s="68"/>
      <c r="O540" s="69"/>
      <c r="P540" s="66"/>
      <c r="Q540" s="67"/>
      <c r="R540" s="68"/>
      <c r="S540" s="69"/>
      <c r="T540" s="66"/>
      <c r="U540" s="67"/>
      <c r="V540" s="68"/>
      <c r="W540" s="69"/>
      <c r="X540" s="72"/>
      <c r="Y540" s="198"/>
      <c r="Z540" s="451"/>
      <c r="AA540" s="53"/>
      <c r="AD540" s="251"/>
    </row>
    <row r="541" spans="1:173" s="15" customFormat="1" ht="67.7" customHeight="1" x14ac:dyDescent="0.2">
      <c r="A541" s="445"/>
      <c r="B541" s="290" t="s">
        <v>72</v>
      </c>
      <c r="C541" s="521" t="s">
        <v>513</v>
      </c>
      <c r="D541" s="731"/>
      <c r="E541" s="795"/>
      <c r="F541" s="731"/>
      <c r="G541" s="795"/>
      <c r="H541" s="731"/>
      <c r="I541" s="795"/>
      <c r="J541" s="731"/>
      <c r="K541" s="795"/>
      <c r="L541" s="731"/>
      <c r="M541" s="795"/>
      <c r="N541" s="731"/>
      <c r="O541" s="795"/>
      <c r="P541" s="731"/>
      <c r="Q541" s="795"/>
      <c r="R541" s="731"/>
      <c r="S541" s="795"/>
      <c r="T541" s="731"/>
      <c r="U541" s="795"/>
      <c r="V541" s="731"/>
      <c r="W541" s="795"/>
      <c r="X541" s="213"/>
      <c r="Y541" s="126">
        <f>IF(OR(D541="s",F541="s",H541="s",J541="s",L541="s",N541="s",P541="s",R541="s",T541="s",V541="s"), 0, IF(OR(D541="a",F541="a",H541="a",J541="a",L541="a",N541="a",P541="a",R541="a",T541="a",V541="a"),Z541,0))</f>
        <v>0</v>
      </c>
      <c r="Z541" s="424">
        <v>20</v>
      </c>
      <c r="AA541" s="365">
        <f>COUNTIF(D541:W541,"a")+COUNTIF(D541:W541,"s")</f>
        <v>0</v>
      </c>
      <c r="AB541" s="501"/>
      <c r="AC541" s="557"/>
      <c r="AD541" s="259" t="s">
        <v>34</v>
      </c>
      <c r="AE541" s="512"/>
      <c r="AF541" s="557"/>
      <c r="AG541" s="512"/>
      <c r="AH541" s="512"/>
      <c r="AI541" s="512"/>
      <c r="AJ541" s="512"/>
      <c r="AK541" s="512"/>
      <c r="AL541" s="512"/>
      <c r="AM541" s="512"/>
      <c r="AN541" s="512"/>
      <c r="AO541" s="512"/>
      <c r="AP541" s="512"/>
      <c r="AQ541" s="512"/>
      <c r="AR541" s="512"/>
      <c r="AS541" s="512"/>
      <c r="AT541" s="512"/>
      <c r="AU541" s="512"/>
      <c r="AV541" s="512"/>
      <c r="AW541" s="512"/>
      <c r="AX541" s="512"/>
      <c r="AY541" s="512"/>
      <c r="AZ541" s="512"/>
      <c r="BA541" s="512"/>
      <c r="BB541" s="512"/>
      <c r="BC541" s="512"/>
      <c r="BD541" s="512"/>
      <c r="BE541" s="512"/>
      <c r="BF541" s="512"/>
      <c r="BG541" s="512"/>
      <c r="BH541" s="512"/>
      <c r="BI541" s="512"/>
      <c r="BJ541" s="512"/>
      <c r="BK541" s="512"/>
      <c r="BL541" s="512"/>
      <c r="BM541" s="512"/>
      <c r="BN541" s="512"/>
      <c r="BO541" s="512"/>
      <c r="BP541" s="512"/>
      <c r="BQ541" s="512"/>
      <c r="BR541" s="512"/>
      <c r="BS541" s="512"/>
      <c r="BT541" s="512"/>
      <c r="BU541" s="512"/>
      <c r="BV541" s="512"/>
      <c r="BW541" s="512"/>
      <c r="BX541" s="512"/>
      <c r="BY541" s="512"/>
      <c r="BZ541" s="512"/>
      <c r="CA541" s="512"/>
      <c r="CB541" s="512"/>
      <c r="CC541" s="512"/>
      <c r="CD541" s="512"/>
      <c r="CE541" s="512"/>
      <c r="CF541" s="512"/>
      <c r="CG541" s="57"/>
      <c r="CH541" s="57"/>
      <c r="CI541" s="57"/>
      <c r="CJ541" s="57"/>
      <c r="CK541" s="57"/>
      <c r="CL541" s="57"/>
      <c r="CM541" s="57"/>
      <c r="CN541" s="84"/>
      <c r="CO541" s="84"/>
      <c r="CP541" s="84"/>
      <c r="CQ541" s="84"/>
      <c r="CR541" s="84"/>
      <c r="CS541" s="84"/>
      <c r="CT541" s="84"/>
      <c r="CU541" s="84"/>
      <c r="CV541" s="84"/>
      <c r="CW541" s="84"/>
      <c r="CX541" s="84"/>
      <c r="CY541" s="84"/>
      <c r="CZ541" s="84"/>
      <c r="DA541" s="84"/>
      <c r="DB541" s="84"/>
      <c r="DC541" s="84"/>
      <c r="DD541" s="84"/>
      <c r="DE541" s="84"/>
      <c r="DF541" s="84"/>
      <c r="DG541" s="84"/>
      <c r="DH541" s="84"/>
      <c r="DI541" s="84"/>
      <c r="DJ541" s="84"/>
      <c r="DK541" s="84"/>
      <c r="DL541" s="84"/>
      <c r="DM541" s="84"/>
      <c r="DN541" s="84"/>
      <c r="DO541" s="84"/>
      <c r="DP541" s="84"/>
      <c r="DQ541" s="84"/>
      <c r="DR541" s="84"/>
      <c r="DS541" s="84"/>
      <c r="DT541" s="84"/>
      <c r="DU541" s="84"/>
      <c r="DV541" s="84"/>
      <c r="DW541" s="84"/>
      <c r="DX541" s="84"/>
      <c r="DY541" s="84"/>
      <c r="DZ541" s="84"/>
      <c r="EA541" s="84"/>
      <c r="EB541" s="84"/>
      <c r="EC541" s="84"/>
      <c r="ED541" s="84"/>
      <c r="EE541" s="84"/>
      <c r="EF541" s="84"/>
      <c r="EG541" s="84"/>
      <c r="EH541" s="84"/>
      <c r="EI541" s="84"/>
      <c r="EJ541" s="84"/>
      <c r="EK541" s="84"/>
      <c r="EL541" s="84"/>
      <c r="EM541" s="84"/>
      <c r="EN541" s="84"/>
      <c r="EO541" s="84"/>
      <c r="EP541" s="84"/>
      <c r="EQ541" s="84"/>
      <c r="ER541" s="84"/>
      <c r="ES541" s="84"/>
      <c r="ET541" s="84"/>
      <c r="EU541" s="84"/>
      <c r="EV541" s="84"/>
      <c r="EW541" s="84"/>
      <c r="EX541" s="84"/>
      <c r="EY541" s="84"/>
      <c r="EZ541" s="84"/>
      <c r="FA541" s="84"/>
      <c r="FB541" s="84"/>
      <c r="FC541" s="84"/>
      <c r="FD541" s="84"/>
      <c r="FE541" s="84"/>
      <c r="FF541" s="84"/>
      <c r="FG541" s="84"/>
      <c r="FH541" s="84"/>
      <c r="FI541" s="84"/>
      <c r="FJ541" s="84"/>
      <c r="FK541" s="84"/>
      <c r="FL541" s="84"/>
      <c r="FM541" s="84"/>
      <c r="FN541" s="84"/>
      <c r="FO541" s="84"/>
      <c r="FP541" s="84"/>
      <c r="FQ541" s="84"/>
    </row>
    <row r="542" spans="1:173" s="15" customFormat="1" ht="45" customHeight="1" x14ac:dyDescent="0.2">
      <c r="A542" s="445"/>
      <c r="B542" s="292" t="s">
        <v>259</v>
      </c>
      <c r="C542" s="522" t="s">
        <v>567</v>
      </c>
      <c r="D542" s="732"/>
      <c r="E542" s="776"/>
      <c r="F542" s="732"/>
      <c r="G542" s="776"/>
      <c r="H542" s="732"/>
      <c r="I542" s="776"/>
      <c r="J542" s="732"/>
      <c r="K542" s="776"/>
      <c r="L542" s="732"/>
      <c r="M542" s="776"/>
      <c r="N542" s="732"/>
      <c r="O542" s="776"/>
      <c r="P542" s="732"/>
      <c r="Q542" s="776"/>
      <c r="R542" s="732"/>
      <c r="S542" s="776"/>
      <c r="T542" s="732"/>
      <c r="U542" s="776"/>
      <c r="V542" s="732"/>
      <c r="W542" s="776"/>
      <c r="X542" s="213"/>
      <c r="Y542" s="126">
        <f>IF(OR(D542="s",F542="s",H542="s",J542="s",L542="s",N542="s",P542="s",R542="s",T542="s",V542="s"), 0, IF(OR(D542="a",F542="a",H542="a",J542="a",L542="a",N542="a",P542="a",R542="a",T542="a",V542="a"),Z542,0))</f>
        <v>0</v>
      </c>
      <c r="Z542" s="422">
        <v>20</v>
      </c>
      <c r="AA542" s="365">
        <f>COUNTIF(D542:W542,"a")+COUNTIF(D542:W542,"s")</f>
        <v>0</v>
      </c>
      <c r="AB542" s="501"/>
      <c r="AC542" s="557"/>
      <c r="AD542" s="259" t="s">
        <v>34</v>
      </c>
      <c r="AE542" s="512"/>
      <c r="AF542" s="557"/>
      <c r="AG542" s="512"/>
      <c r="AH542" s="512"/>
      <c r="AI542" s="512"/>
      <c r="AJ542" s="512"/>
      <c r="AK542" s="512"/>
      <c r="AL542" s="512"/>
      <c r="AM542" s="512"/>
      <c r="AN542" s="512"/>
      <c r="AO542" s="512"/>
      <c r="AP542" s="512"/>
      <c r="AQ542" s="512"/>
      <c r="AR542" s="512"/>
      <c r="AS542" s="512"/>
      <c r="AT542" s="512"/>
      <c r="AU542" s="512"/>
      <c r="AV542" s="512"/>
      <c r="AW542" s="512"/>
      <c r="AX542" s="512"/>
      <c r="AY542" s="512"/>
      <c r="AZ542" s="512"/>
      <c r="BA542" s="512"/>
      <c r="BB542" s="512"/>
      <c r="BC542" s="512"/>
      <c r="BD542" s="512"/>
      <c r="BE542" s="512"/>
      <c r="BF542" s="512"/>
      <c r="BG542" s="512"/>
      <c r="BH542" s="512"/>
      <c r="BI542" s="512"/>
      <c r="BJ542" s="512"/>
      <c r="BK542" s="512"/>
      <c r="BL542" s="512"/>
      <c r="BM542" s="512"/>
      <c r="BN542" s="512"/>
      <c r="BO542" s="512"/>
      <c r="BP542" s="512"/>
      <c r="BQ542" s="512"/>
      <c r="BR542" s="512"/>
      <c r="BS542" s="512"/>
      <c r="BT542" s="512"/>
      <c r="BU542" s="512"/>
      <c r="BV542" s="512"/>
      <c r="BW542" s="512"/>
      <c r="BX542" s="512"/>
      <c r="BY542" s="512"/>
      <c r="BZ542" s="512"/>
      <c r="CA542" s="512"/>
      <c r="CB542" s="512"/>
      <c r="CC542" s="512"/>
      <c r="CD542" s="512"/>
      <c r="CE542" s="512"/>
      <c r="CF542" s="512"/>
      <c r="CG542" s="57"/>
      <c r="CH542" s="57"/>
      <c r="CI542" s="57"/>
      <c r="CJ542" s="57"/>
      <c r="CK542" s="57"/>
      <c r="CL542" s="57"/>
      <c r="CM542" s="57"/>
      <c r="CN542" s="84"/>
      <c r="CO542" s="84"/>
      <c r="CP542" s="84"/>
      <c r="CQ542" s="84"/>
      <c r="CR542" s="84"/>
      <c r="CS542" s="84"/>
      <c r="CT542" s="84"/>
      <c r="CU542" s="84"/>
      <c r="CV542" s="84"/>
      <c r="CW542" s="84"/>
      <c r="CX542" s="84"/>
      <c r="CY542" s="84"/>
      <c r="CZ542" s="84"/>
      <c r="DA542" s="84"/>
      <c r="DB542" s="84"/>
      <c r="DC542" s="84"/>
      <c r="DD542" s="84"/>
      <c r="DE542" s="84"/>
      <c r="DF542" s="84"/>
      <c r="DG542" s="84"/>
      <c r="DH542" s="84"/>
      <c r="DI542" s="84"/>
      <c r="DJ542" s="84"/>
      <c r="DK542" s="84"/>
      <c r="DL542" s="84"/>
      <c r="DM542" s="84"/>
      <c r="DN542" s="84"/>
      <c r="DO542" s="84"/>
      <c r="DP542" s="84"/>
      <c r="DQ542" s="84"/>
      <c r="DR542" s="84"/>
      <c r="DS542" s="84"/>
      <c r="DT542" s="84"/>
      <c r="DU542" s="84"/>
      <c r="DV542" s="84"/>
      <c r="DW542" s="84"/>
      <c r="DX542" s="84"/>
      <c r="DY542" s="84"/>
      <c r="DZ542" s="84"/>
      <c r="EA542" s="84"/>
      <c r="EB542" s="84"/>
      <c r="EC542" s="84"/>
      <c r="ED542" s="84"/>
      <c r="EE542" s="84"/>
      <c r="EF542" s="84"/>
      <c r="EG542" s="84"/>
      <c r="EH542" s="84"/>
      <c r="EI542" s="84"/>
      <c r="EJ542" s="84"/>
      <c r="EK542" s="84"/>
      <c r="EL542" s="84"/>
      <c r="EM542" s="84"/>
      <c r="EN542" s="84"/>
      <c r="EO542" s="84"/>
      <c r="EP542" s="84"/>
      <c r="EQ542" s="84"/>
      <c r="ER542" s="84"/>
      <c r="ES542" s="84"/>
      <c r="ET542" s="84"/>
      <c r="EU542" s="84"/>
      <c r="EV542" s="84"/>
      <c r="EW542" s="84"/>
      <c r="EX542" s="84"/>
      <c r="EY542" s="84"/>
      <c r="EZ542" s="84"/>
      <c r="FA542" s="84"/>
      <c r="FB542" s="84"/>
      <c r="FC542" s="84"/>
      <c r="FD542" s="84"/>
      <c r="FE542" s="84"/>
      <c r="FF542" s="84"/>
      <c r="FG542" s="84"/>
      <c r="FH542" s="84"/>
      <c r="FI542" s="84"/>
      <c r="FJ542" s="84"/>
      <c r="FK542" s="84"/>
      <c r="FL542" s="84"/>
      <c r="FM542" s="84"/>
      <c r="FN542" s="84"/>
      <c r="FO542" s="84"/>
      <c r="FP542" s="84"/>
      <c r="FQ542" s="84"/>
    </row>
    <row r="543" spans="1:173" s="15" customFormat="1" ht="45" customHeight="1" x14ac:dyDescent="0.2">
      <c r="A543" s="445"/>
      <c r="B543" s="292" t="s">
        <v>514</v>
      </c>
      <c r="C543" s="522" t="s">
        <v>515</v>
      </c>
      <c r="D543" s="732"/>
      <c r="E543" s="776"/>
      <c r="F543" s="732"/>
      <c r="G543" s="776"/>
      <c r="H543" s="732"/>
      <c r="I543" s="776"/>
      <c r="J543" s="732"/>
      <c r="K543" s="776"/>
      <c r="L543" s="732"/>
      <c r="M543" s="776"/>
      <c r="N543" s="732"/>
      <c r="O543" s="776"/>
      <c r="P543" s="732"/>
      <c r="Q543" s="776"/>
      <c r="R543" s="732"/>
      <c r="S543" s="776"/>
      <c r="T543" s="732"/>
      <c r="U543" s="776"/>
      <c r="V543" s="732"/>
      <c r="W543" s="776"/>
      <c r="X543" s="213"/>
      <c r="Y543" s="126">
        <f>IF(OR(D543="s",F543="s",H543="s",J543="s",L543="s",N543="s",P543="s",R543="s",T543="s",V543="s"), 0, IF(OR(D543="a",F543="a",H543="a",J543="a",L543="a",N543="a",P543="a",R543="a",T543="a",V543="a"),Z543,0))</f>
        <v>0</v>
      </c>
      <c r="Z543" s="422">
        <v>10</v>
      </c>
      <c r="AA543" s="365">
        <f>COUNTIF(D543:W543,"a")+COUNTIF(D543:W543,"s")</f>
        <v>0</v>
      </c>
      <c r="AB543" s="501"/>
      <c r="AC543" s="557"/>
      <c r="AD543" s="259"/>
      <c r="AE543" s="512"/>
      <c r="AF543" s="557"/>
      <c r="AG543" s="512"/>
      <c r="AH543" s="512"/>
      <c r="AI543" s="512"/>
      <c r="AJ543" s="512"/>
      <c r="AK543" s="512"/>
      <c r="AL543" s="512"/>
      <c r="AM543" s="512"/>
      <c r="AN543" s="512"/>
      <c r="AO543" s="512"/>
      <c r="AP543" s="512"/>
      <c r="AQ543" s="512"/>
      <c r="AR543" s="512"/>
      <c r="AS543" s="512"/>
      <c r="AT543" s="512"/>
      <c r="AU543" s="512"/>
      <c r="AV543" s="512"/>
      <c r="AW543" s="512"/>
      <c r="AX543" s="512"/>
      <c r="AY543" s="512"/>
      <c r="AZ543" s="512"/>
      <c r="BA543" s="512"/>
      <c r="BB543" s="512"/>
      <c r="BC543" s="512"/>
      <c r="BD543" s="512"/>
      <c r="BE543" s="512"/>
      <c r="BF543" s="512"/>
      <c r="BG543" s="512"/>
      <c r="BH543" s="512"/>
      <c r="BI543" s="512"/>
      <c r="BJ543" s="512"/>
      <c r="BK543" s="512"/>
      <c r="BL543" s="512"/>
      <c r="BM543" s="512"/>
      <c r="BN543" s="512"/>
      <c r="BO543" s="512"/>
      <c r="BP543" s="512"/>
      <c r="BQ543" s="512"/>
      <c r="BR543" s="512"/>
      <c r="BS543" s="512"/>
      <c r="BT543" s="512"/>
      <c r="BU543" s="512"/>
      <c r="BV543" s="512"/>
      <c r="BW543" s="512"/>
      <c r="BX543" s="512"/>
      <c r="BY543" s="512"/>
      <c r="BZ543" s="512"/>
      <c r="CA543" s="512"/>
      <c r="CB543" s="512"/>
      <c r="CC543" s="512"/>
      <c r="CD543" s="512"/>
      <c r="CE543" s="512"/>
      <c r="CF543" s="512"/>
      <c r="CG543" s="57"/>
      <c r="CH543" s="57"/>
      <c r="CI543" s="57"/>
      <c r="CJ543" s="57"/>
      <c r="CK543" s="57"/>
      <c r="CL543" s="57"/>
      <c r="CM543" s="57"/>
      <c r="CN543" s="84"/>
      <c r="CO543" s="84"/>
      <c r="CP543" s="84"/>
      <c r="CQ543" s="84"/>
      <c r="CR543" s="84"/>
      <c r="CS543" s="84"/>
      <c r="CT543" s="84"/>
      <c r="CU543" s="84"/>
      <c r="CV543" s="84"/>
      <c r="CW543" s="84"/>
      <c r="CX543" s="84"/>
      <c r="CY543" s="84"/>
      <c r="CZ543" s="84"/>
      <c r="DA543" s="84"/>
      <c r="DB543" s="84"/>
      <c r="DC543" s="84"/>
      <c r="DD543" s="84"/>
      <c r="DE543" s="84"/>
      <c r="DF543" s="84"/>
      <c r="DG543" s="84"/>
      <c r="DH543" s="84"/>
      <c r="DI543" s="84"/>
      <c r="DJ543" s="84"/>
      <c r="DK543" s="84"/>
      <c r="DL543" s="84"/>
      <c r="DM543" s="84"/>
      <c r="DN543" s="84"/>
      <c r="DO543" s="84"/>
      <c r="DP543" s="84"/>
      <c r="DQ543" s="84"/>
      <c r="DR543" s="84"/>
      <c r="DS543" s="84"/>
      <c r="DT543" s="84"/>
      <c r="DU543" s="84"/>
      <c r="DV543" s="84"/>
      <c r="DW543" s="84"/>
      <c r="DX543" s="84"/>
      <c r="DY543" s="84"/>
      <c r="DZ543" s="84"/>
      <c r="EA543" s="84"/>
      <c r="EB543" s="84"/>
      <c r="EC543" s="84"/>
      <c r="ED543" s="84"/>
      <c r="EE543" s="84"/>
      <c r="EF543" s="84"/>
      <c r="EG543" s="84"/>
      <c r="EH543" s="84"/>
      <c r="EI543" s="84"/>
      <c r="EJ543" s="84"/>
      <c r="EK543" s="84"/>
      <c r="EL543" s="84"/>
      <c r="EM543" s="84"/>
      <c r="EN543" s="84"/>
      <c r="EO543" s="84"/>
      <c r="EP543" s="84"/>
      <c r="EQ543" s="84"/>
      <c r="ER543" s="84"/>
      <c r="ES543" s="84"/>
      <c r="ET543" s="84"/>
      <c r="EU543" s="84"/>
      <c r="EV543" s="84"/>
      <c r="EW543" s="84"/>
      <c r="EX543" s="84"/>
      <c r="EY543" s="84"/>
      <c r="EZ543" s="84"/>
      <c r="FA543" s="84"/>
      <c r="FB543" s="84"/>
      <c r="FC543" s="84"/>
      <c r="FD543" s="84"/>
      <c r="FE543" s="84"/>
      <c r="FF543" s="84"/>
      <c r="FG543" s="84"/>
      <c r="FH543" s="84"/>
      <c r="FI543" s="84"/>
      <c r="FJ543" s="84"/>
      <c r="FK543" s="84"/>
      <c r="FL543" s="84"/>
      <c r="FM543" s="84"/>
      <c r="FN543" s="84"/>
      <c r="FO543" s="84"/>
      <c r="FP543" s="84"/>
      <c r="FQ543" s="84"/>
    </row>
    <row r="544" spans="1:173" s="15" customFormat="1" ht="45" customHeight="1" x14ac:dyDescent="0.2">
      <c r="A544" s="445"/>
      <c r="B544" s="292" t="s">
        <v>516</v>
      </c>
      <c r="C544" s="522" t="s">
        <v>517</v>
      </c>
      <c r="D544" s="732"/>
      <c r="E544" s="776"/>
      <c r="F544" s="732"/>
      <c r="G544" s="776"/>
      <c r="H544" s="732"/>
      <c r="I544" s="776"/>
      <c r="J544" s="732"/>
      <c r="K544" s="776"/>
      <c r="L544" s="732"/>
      <c r="M544" s="776"/>
      <c r="N544" s="732"/>
      <c r="O544" s="776"/>
      <c r="P544" s="732"/>
      <c r="Q544" s="776"/>
      <c r="R544" s="732"/>
      <c r="S544" s="776"/>
      <c r="T544" s="732"/>
      <c r="U544" s="776"/>
      <c r="V544" s="732"/>
      <c r="W544" s="776"/>
      <c r="X544" s="213"/>
      <c r="Y544" s="126">
        <f>IF(OR(D544="s",F544="s",H544="s",J544="s",L544="s",N544="s",P544="s",R544="s",T544="s",V544="s"), 0, IF(OR(D544="a",F544="a",H544="a",J544="a",L544="a",N544="a",P544="a",R544="a",T544="a",V544="a"),Z544,0))</f>
        <v>0</v>
      </c>
      <c r="Z544" s="422">
        <v>10</v>
      </c>
      <c r="AA544" s="365">
        <f>COUNTIF(D544:W544,"a")+COUNTIF(D544:W544,"s")</f>
        <v>0</v>
      </c>
      <c r="AB544" s="501"/>
      <c r="AC544" s="557"/>
      <c r="AD544" s="259"/>
      <c r="AE544" s="512"/>
      <c r="AF544" s="557"/>
      <c r="AG544" s="512"/>
      <c r="AH544" s="512"/>
      <c r="AI544" s="512"/>
      <c r="AJ544" s="512"/>
      <c r="AK544" s="512"/>
      <c r="AL544" s="512"/>
      <c r="AM544" s="512"/>
      <c r="AN544" s="512"/>
      <c r="AO544" s="512"/>
      <c r="AP544" s="512"/>
      <c r="AQ544" s="512"/>
      <c r="AR544" s="512"/>
      <c r="AS544" s="512"/>
      <c r="AT544" s="512"/>
      <c r="AU544" s="512"/>
      <c r="AV544" s="512"/>
      <c r="AW544" s="512"/>
      <c r="AX544" s="512"/>
      <c r="AY544" s="512"/>
      <c r="AZ544" s="512"/>
      <c r="BA544" s="512"/>
      <c r="BB544" s="512"/>
      <c r="BC544" s="512"/>
      <c r="BD544" s="512"/>
      <c r="BE544" s="512"/>
      <c r="BF544" s="512"/>
      <c r="BG544" s="512"/>
      <c r="BH544" s="512"/>
      <c r="BI544" s="512"/>
      <c r="BJ544" s="512"/>
      <c r="BK544" s="512"/>
      <c r="BL544" s="512"/>
      <c r="BM544" s="512"/>
      <c r="BN544" s="512"/>
      <c r="BO544" s="512"/>
      <c r="BP544" s="512"/>
      <c r="BQ544" s="512"/>
      <c r="BR544" s="512"/>
      <c r="BS544" s="512"/>
      <c r="BT544" s="512"/>
      <c r="BU544" s="512"/>
      <c r="BV544" s="512"/>
      <c r="BW544" s="512"/>
      <c r="BX544" s="512"/>
      <c r="BY544" s="512"/>
      <c r="BZ544" s="512"/>
      <c r="CA544" s="512"/>
      <c r="CB544" s="512"/>
      <c r="CC544" s="512"/>
      <c r="CD544" s="512"/>
      <c r="CE544" s="512"/>
      <c r="CF544" s="512"/>
      <c r="CG544" s="57"/>
      <c r="CH544" s="57"/>
      <c r="CI544" s="57"/>
      <c r="CJ544" s="57"/>
      <c r="CK544" s="57"/>
      <c r="CL544" s="57"/>
      <c r="CM544" s="57"/>
      <c r="CN544" s="84"/>
      <c r="CO544" s="84"/>
      <c r="CP544" s="84"/>
      <c r="CQ544" s="84"/>
      <c r="CR544" s="84"/>
      <c r="CS544" s="84"/>
      <c r="CT544" s="84"/>
      <c r="CU544" s="84"/>
      <c r="CV544" s="84"/>
      <c r="CW544" s="84"/>
      <c r="CX544" s="84"/>
      <c r="CY544" s="84"/>
      <c r="CZ544" s="84"/>
      <c r="DA544" s="84"/>
      <c r="DB544" s="84"/>
      <c r="DC544" s="84"/>
      <c r="DD544" s="84"/>
      <c r="DE544" s="84"/>
      <c r="DF544" s="84"/>
      <c r="DG544" s="84"/>
      <c r="DH544" s="84"/>
      <c r="DI544" s="84"/>
      <c r="DJ544" s="84"/>
      <c r="DK544" s="84"/>
      <c r="DL544" s="84"/>
      <c r="DM544" s="84"/>
      <c r="DN544" s="84"/>
      <c r="DO544" s="84"/>
      <c r="DP544" s="84"/>
      <c r="DQ544" s="84"/>
      <c r="DR544" s="84"/>
      <c r="DS544" s="84"/>
      <c r="DT544" s="84"/>
      <c r="DU544" s="84"/>
      <c r="DV544" s="84"/>
      <c r="DW544" s="84"/>
      <c r="DX544" s="84"/>
      <c r="DY544" s="84"/>
      <c r="DZ544" s="84"/>
      <c r="EA544" s="84"/>
      <c r="EB544" s="84"/>
      <c r="EC544" s="84"/>
      <c r="ED544" s="84"/>
      <c r="EE544" s="84"/>
      <c r="EF544" s="84"/>
      <c r="EG544" s="84"/>
      <c r="EH544" s="84"/>
      <c r="EI544" s="84"/>
      <c r="EJ544" s="84"/>
      <c r="EK544" s="84"/>
      <c r="EL544" s="84"/>
      <c r="EM544" s="84"/>
      <c r="EN544" s="84"/>
      <c r="EO544" s="84"/>
      <c r="EP544" s="84"/>
      <c r="EQ544" s="84"/>
      <c r="ER544" s="84"/>
      <c r="ES544" s="84"/>
      <c r="ET544" s="84"/>
      <c r="EU544" s="84"/>
      <c r="EV544" s="84"/>
      <c r="EW544" s="84"/>
      <c r="EX544" s="84"/>
      <c r="EY544" s="84"/>
      <c r="EZ544" s="84"/>
      <c r="FA544" s="84"/>
      <c r="FB544" s="84"/>
      <c r="FC544" s="84"/>
      <c r="FD544" s="84"/>
      <c r="FE544" s="84"/>
      <c r="FF544" s="84"/>
      <c r="FG544" s="84"/>
      <c r="FH544" s="84"/>
      <c r="FI544" s="84"/>
      <c r="FJ544" s="84"/>
      <c r="FK544" s="84"/>
      <c r="FL544" s="84"/>
      <c r="FM544" s="84"/>
      <c r="FN544" s="84"/>
      <c r="FO544" s="84"/>
      <c r="FP544" s="84"/>
      <c r="FQ544" s="84"/>
    </row>
    <row r="545" spans="1:173" s="15" customFormat="1" ht="67.7" customHeight="1" x14ac:dyDescent="0.2">
      <c r="A545" s="445"/>
      <c r="B545" s="292" t="s">
        <v>561</v>
      </c>
      <c r="C545" s="522" t="s">
        <v>562</v>
      </c>
      <c r="D545" s="732"/>
      <c r="E545" s="776"/>
      <c r="F545" s="732"/>
      <c r="G545" s="776"/>
      <c r="H545" s="732"/>
      <c r="I545" s="776"/>
      <c r="J545" s="732"/>
      <c r="K545" s="776"/>
      <c r="L545" s="732"/>
      <c r="M545" s="776"/>
      <c r="N545" s="732"/>
      <c r="O545" s="776"/>
      <c r="P545" s="732"/>
      <c r="Q545" s="776"/>
      <c r="R545" s="732"/>
      <c r="S545" s="776"/>
      <c r="T545" s="732"/>
      <c r="U545" s="776"/>
      <c r="V545" s="732"/>
      <c r="W545" s="776"/>
      <c r="X545" s="212"/>
      <c r="Y545" s="126">
        <f>IF(OR(D545="s",F545="s",H545="s",J545="s",L545="s",N545="s",P545="s",R545="s",T545="s",V545="s"), 0, IF(OR(D545="a",F545="a",H545="a",J545="a",L545="a",N545="a",P545="a",R545="a",T545="a",V545="a",X545="na"),Z545,0))</f>
        <v>0</v>
      </c>
      <c r="Z545" s="422">
        <v>10</v>
      </c>
      <c r="AA545" s="365">
        <f>COUNTIF(D545:W545,"a")+COUNTIF(D545:W545,"s")+COUNTIF(X545,"na")</f>
        <v>0</v>
      </c>
      <c r="AB545" s="501"/>
      <c r="AC545" s="557"/>
      <c r="AD545" s="259"/>
      <c r="AE545" s="551"/>
      <c r="AF545" s="557"/>
      <c r="AG545" s="551"/>
      <c r="AH545" s="551"/>
      <c r="AI545" s="551"/>
      <c r="AJ545" s="551"/>
      <c r="AK545" s="551"/>
      <c r="AL545" s="551"/>
      <c r="AM545" s="551"/>
      <c r="AN545" s="551"/>
      <c r="AO545" s="551"/>
      <c r="AP545" s="551"/>
      <c r="AQ545" s="551"/>
      <c r="AR545" s="551"/>
      <c r="AS545" s="551"/>
      <c r="AT545" s="551"/>
      <c r="AU545" s="551"/>
      <c r="AV545" s="551"/>
      <c r="AW545" s="551"/>
      <c r="AX545" s="551"/>
      <c r="AY545" s="551"/>
      <c r="AZ545" s="551"/>
      <c r="BA545" s="551"/>
      <c r="BB545" s="551"/>
      <c r="BC545" s="551"/>
      <c r="BD545" s="551"/>
      <c r="BE545" s="551"/>
      <c r="BF545" s="551"/>
      <c r="BG545" s="551"/>
      <c r="BH545" s="551"/>
      <c r="BI545" s="551"/>
      <c r="BJ545" s="551"/>
      <c r="BK545" s="551"/>
      <c r="BL545" s="551"/>
      <c r="BM545" s="551"/>
      <c r="BN545" s="551"/>
      <c r="BO545" s="551"/>
      <c r="BP545" s="551"/>
      <c r="BQ545" s="551"/>
      <c r="BR545" s="551"/>
      <c r="BS545" s="551"/>
      <c r="BT545" s="551"/>
      <c r="BU545" s="551"/>
      <c r="BV545" s="551"/>
      <c r="BW545" s="551"/>
      <c r="BX545" s="551"/>
      <c r="BY545" s="551"/>
      <c r="BZ545" s="551"/>
      <c r="CA545" s="551"/>
      <c r="CB545" s="551"/>
      <c r="CC545" s="551"/>
      <c r="CD545" s="551"/>
      <c r="CE545" s="551"/>
      <c r="CF545" s="551"/>
      <c r="CG545" s="57"/>
      <c r="CH545" s="57"/>
      <c r="CI545" s="57"/>
      <c r="CJ545" s="57"/>
      <c r="CK545" s="57"/>
      <c r="CL545" s="57"/>
      <c r="CM545" s="57"/>
      <c r="CN545" s="84"/>
      <c r="CO545" s="84"/>
      <c r="CP545" s="84"/>
      <c r="CQ545" s="84"/>
      <c r="CR545" s="84"/>
      <c r="CS545" s="84"/>
      <c r="CT545" s="84"/>
      <c r="CU545" s="84"/>
      <c r="CV545" s="84"/>
      <c r="CW545" s="84"/>
      <c r="CX545" s="84"/>
      <c r="CY545" s="84"/>
      <c r="CZ545" s="84"/>
      <c r="DA545" s="84"/>
      <c r="DB545" s="84"/>
      <c r="DC545" s="84"/>
      <c r="DD545" s="84"/>
      <c r="DE545" s="84"/>
      <c r="DF545" s="84"/>
      <c r="DG545" s="84"/>
      <c r="DH545" s="84"/>
      <c r="DI545" s="84"/>
      <c r="DJ545" s="84"/>
      <c r="DK545" s="84"/>
      <c r="DL545" s="84"/>
      <c r="DM545" s="84"/>
      <c r="DN545" s="84"/>
      <c r="DO545" s="84"/>
      <c r="DP545" s="84"/>
      <c r="DQ545" s="84"/>
      <c r="DR545" s="84"/>
      <c r="DS545" s="84"/>
      <c r="DT545" s="84"/>
      <c r="DU545" s="84"/>
      <c r="DV545" s="84"/>
      <c r="DW545" s="84"/>
      <c r="DX545" s="84"/>
      <c r="DY545" s="84"/>
      <c r="DZ545" s="84"/>
      <c r="EA545" s="84"/>
      <c r="EB545" s="84"/>
      <c r="EC545" s="84"/>
      <c r="ED545" s="84"/>
      <c r="EE545" s="84"/>
      <c r="EF545" s="84"/>
      <c r="EG545" s="84"/>
      <c r="EH545" s="84"/>
      <c r="EI545" s="84"/>
      <c r="EJ545" s="84"/>
      <c r="EK545" s="84"/>
      <c r="EL545" s="84"/>
      <c r="EM545" s="84"/>
      <c r="EN545" s="84"/>
      <c r="EO545" s="84"/>
      <c r="EP545" s="84"/>
      <c r="EQ545" s="84"/>
      <c r="ER545" s="84"/>
      <c r="ES545" s="84"/>
      <c r="ET545" s="84"/>
      <c r="EU545" s="84"/>
      <c r="EV545" s="84"/>
      <c r="EW545" s="84"/>
      <c r="EX545" s="84"/>
      <c r="EY545" s="84"/>
      <c r="EZ545" s="84"/>
      <c r="FA545" s="84"/>
      <c r="FB545" s="84"/>
      <c r="FC545" s="84"/>
      <c r="FD545" s="84"/>
      <c r="FE545" s="84"/>
      <c r="FF545" s="84"/>
      <c r="FG545" s="84"/>
      <c r="FH545" s="84"/>
      <c r="FI545" s="84"/>
      <c r="FJ545" s="84"/>
      <c r="FK545" s="84"/>
      <c r="FL545" s="84"/>
      <c r="FM545" s="84"/>
      <c r="FN545" s="84"/>
      <c r="FO545" s="84"/>
      <c r="FP545" s="84"/>
      <c r="FQ545" s="84"/>
    </row>
    <row r="546" spans="1:173" s="15" customFormat="1" ht="45" customHeight="1" thickBot="1" x14ac:dyDescent="0.25">
      <c r="A546" s="445"/>
      <c r="B546" s="292" t="s">
        <v>61</v>
      </c>
      <c r="C546" s="522" t="s">
        <v>518</v>
      </c>
      <c r="D546" s="732"/>
      <c r="E546" s="776"/>
      <c r="F546" s="732"/>
      <c r="G546" s="776"/>
      <c r="H546" s="732"/>
      <c r="I546" s="776"/>
      <c r="J546" s="732"/>
      <c r="K546" s="776"/>
      <c r="L546" s="732"/>
      <c r="M546" s="776"/>
      <c r="N546" s="732"/>
      <c r="O546" s="776"/>
      <c r="P546" s="732"/>
      <c r="Q546" s="776"/>
      <c r="R546" s="732"/>
      <c r="S546" s="776"/>
      <c r="T546" s="732"/>
      <c r="U546" s="776"/>
      <c r="V546" s="732"/>
      <c r="W546" s="776"/>
      <c r="X546" s="213"/>
      <c r="Y546" s="126">
        <f>IF(OR(D546="s",F546="s",H546="s",J546="s",L546="s",N546="s",P546="s",R546="s",T546="s",V546="s"), 0, IF(OR(D546="a",F546="a",H546="a",J546="a",L546="a",N546="a",P546="a",R546="a",T546="a",V546="a"),Z546,0))</f>
        <v>0</v>
      </c>
      <c r="Z546" s="422">
        <v>10</v>
      </c>
      <c r="AA546" s="365">
        <f>COUNTIF(D546:W546,"a")+COUNTIF(D546:W546,"s")</f>
        <v>0</v>
      </c>
      <c r="AB546" s="501"/>
      <c r="AC546" s="557"/>
      <c r="AD546" s="259" t="s">
        <v>34</v>
      </c>
      <c r="AE546" s="512"/>
      <c r="AF546" s="557"/>
      <c r="AG546" s="512"/>
      <c r="AH546" s="512"/>
      <c r="AI546" s="512"/>
      <c r="AJ546" s="512"/>
      <c r="AK546" s="512"/>
      <c r="AL546" s="512"/>
      <c r="AM546" s="512"/>
      <c r="AN546" s="512"/>
      <c r="AO546" s="512"/>
      <c r="AP546" s="512"/>
      <c r="AQ546" s="512"/>
      <c r="AR546" s="512"/>
      <c r="AS546" s="512"/>
      <c r="AT546" s="512"/>
      <c r="AU546" s="512"/>
      <c r="AV546" s="512"/>
      <c r="AW546" s="512"/>
      <c r="AX546" s="512"/>
      <c r="AY546" s="512"/>
      <c r="AZ546" s="512"/>
      <c r="BA546" s="512"/>
      <c r="BB546" s="512"/>
      <c r="BC546" s="512"/>
      <c r="BD546" s="512"/>
      <c r="BE546" s="512"/>
      <c r="BF546" s="512"/>
      <c r="BG546" s="512"/>
      <c r="BH546" s="512"/>
      <c r="BI546" s="512"/>
      <c r="BJ546" s="512"/>
      <c r="BK546" s="512"/>
      <c r="BL546" s="512"/>
      <c r="BM546" s="512"/>
      <c r="BN546" s="512"/>
      <c r="BO546" s="512"/>
      <c r="BP546" s="512"/>
      <c r="BQ546" s="512"/>
      <c r="BR546" s="512"/>
      <c r="BS546" s="512"/>
      <c r="BT546" s="512"/>
      <c r="BU546" s="512"/>
      <c r="BV546" s="512"/>
      <c r="BW546" s="512"/>
      <c r="BX546" s="512"/>
      <c r="BY546" s="512"/>
      <c r="BZ546" s="512"/>
      <c r="CA546" s="512"/>
      <c r="CB546" s="512"/>
      <c r="CC546" s="512"/>
      <c r="CD546" s="512"/>
      <c r="CE546" s="512"/>
      <c r="CF546" s="512"/>
      <c r="CG546" s="57"/>
      <c r="CH546" s="57"/>
      <c r="CI546" s="57"/>
      <c r="CJ546" s="57"/>
      <c r="CK546" s="57"/>
      <c r="CL546" s="57"/>
      <c r="CM546" s="57"/>
      <c r="CN546" s="84"/>
      <c r="CO546" s="84"/>
      <c r="CP546" s="84"/>
      <c r="CQ546" s="84"/>
      <c r="CR546" s="84"/>
      <c r="CS546" s="84"/>
      <c r="CT546" s="84"/>
      <c r="CU546" s="84"/>
      <c r="CV546" s="84"/>
      <c r="CW546" s="84"/>
      <c r="CX546" s="84"/>
      <c r="CY546" s="84"/>
      <c r="CZ546" s="84"/>
      <c r="DA546" s="84"/>
      <c r="DB546" s="84"/>
      <c r="DC546" s="84"/>
      <c r="DD546" s="84"/>
      <c r="DE546" s="84"/>
      <c r="DF546" s="84"/>
      <c r="DG546" s="84"/>
      <c r="DH546" s="84"/>
      <c r="DI546" s="84"/>
      <c r="DJ546" s="84"/>
      <c r="DK546" s="84"/>
      <c r="DL546" s="84"/>
      <c r="DM546" s="84"/>
      <c r="DN546" s="84"/>
      <c r="DO546" s="84"/>
      <c r="DP546" s="84"/>
      <c r="DQ546" s="84"/>
      <c r="DR546" s="84"/>
      <c r="DS546" s="84"/>
      <c r="DT546" s="84"/>
      <c r="DU546" s="84"/>
      <c r="DV546" s="84"/>
      <c r="DW546" s="84"/>
      <c r="DX546" s="84"/>
      <c r="DY546" s="84"/>
      <c r="DZ546" s="84"/>
      <c r="EA546" s="84"/>
      <c r="EB546" s="84"/>
      <c r="EC546" s="84"/>
      <c r="ED546" s="84"/>
      <c r="EE546" s="84"/>
      <c r="EF546" s="84"/>
      <c r="EG546" s="84"/>
      <c r="EH546" s="84"/>
      <c r="EI546" s="84"/>
      <c r="EJ546" s="84"/>
      <c r="EK546" s="84"/>
      <c r="EL546" s="84"/>
      <c r="EM546" s="84"/>
      <c r="EN546" s="84"/>
      <c r="EO546" s="84"/>
      <c r="EP546" s="84"/>
      <c r="EQ546" s="84"/>
      <c r="ER546" s="84"/>
      <c r="ES546" s="84"/>
      <c r="ET546" s="84"/>
      <c r="EU546" s="84"/>
      <c r="EV546" s="84"/>
      <c r="EW546" s="84"/>
      <c r="EX546" s="84"/>
      <c r="EY546" s="84"/>
      <c r="EZ546" s="84"/>
      <c r="FA546" s="84"/>
      <c r="FB546" s="84"/>
      <c r="FC546" s="84"/>
      <c r="FD546" s="84"/>
      <c r="FE546" s="84"/>
      <c r="FF546" s="84"/>
      <c r="FG546" s="84"/>
      <c r="FH546" s="84"/>
      <c r="FI546" s="84"/>
      <c r="FJ546" s="84"/>
      <c r="FK546" s="84"/>
      <c r="FL546" s="84"/>
      <c r="FM546" s="84"/>
      <c r="FN546" s="84"/>
      <c r="FO546" s="84"/>
      <c r="FP546" s="84"/>
      <c r="FQ546" s="84"/>
    </row>
    <row r="547" spans="1:173" ht="20.25" customHeight="1" thickTop="1" thickBot="1" x14ac:dyDescent="0.25">
      <c r="A547" s="425"/>
      <c r="B547" s="7"/>
      <c r="C547" s="13"/>
      <c r="D547" s="875" t="s">
        <v>147</v>
      </c>
      <c r="E547" s="876"/>
      <c r="F547" s="876"/>
      <c r="G547" s="876"/>
      <c r="H547" s="876"/>
      <c r="I547" s="876"/>
      <c r="J547" s="876"/>
      <c r="K547" s="876"/>
      <c r="L547" s="876"/>
      <c r="M547" s="876"/>
      <c r="N547" s="876"/>
      <c r="O547" s="876"/>
      <c r="P547" s="876"/>
      <c r="Q547" s="876"/>
      <c r="R547" s="876"/>
      <c r="S547" s="876"/>
      <c r="T547" s="876"/>
      <c r="U547" s="876"/>
      <c r="V547" s="876"/>
      <c r="W547" s="876"/>
      <c r="X547" s="877"/>
      <c r="Y547" s="55">
        <f>SUM(Y541:Y546)</f>
        <v>0</v>
      </c>
      <c r="Z547" s="432">
        <f>SUM(Z541:Z546)</f>
        <v>80</v>
      </c>
      <c r="AA547" s="53"/>
      <c r="AB547" s="53"/>
      <c r="AD547" s="251"/>
    </row>
    <row r="548" spans="1:173" ht="20.25" customHeight="1" thickBot="1" x14ac:dyDescent="0.25">
      <c r="A548" s="425"/>
      <c r="B548" s="9"/>
      <c r="C548" s="311"/>
      <c r="D548" s="771"/>
      <c r="E548" s="799"/>
      <c r="F548" s="934">
        <v>50</v>
      </c>
      <c r="G548" s="793"/>
      <c r="H548" s="793"/>
      <c r="I548" s="793"/>
      <c r="J548" s="793"/>
      <c r="K548" s="793"/>
      <c r="L548" s="793"/>
      <c r="M548" s="793"/>
      <c r="N548" s="793"/>
      <c r="O548" s="793"/>
      <c r="P548" s="793"/>
      <c r="Q548" s="793"/>
      <c r="R548" s="793"/>
      <c r="S548" s="793"/>
      <c r="T548" s="793"/>
      <c r="U548" s="793"/>
      <c r="V548" s="793"/>
      <c r="W548" s="793"/>
      <c r="X548" s="793"/>
      <c r="Y548" s="793"/>
      <c r="Z548" s="794"/>
      <c r="AA548" s="53"/>
      <c r="AB548" s="53"/>
      <c r="AD548" s="251"/>
    </row>
    <row r="549" spans="1:173" ht="30" customHeight="1" thickBot="1" x14ac:dyDescent="0.25">
      <c r="A549" s="425"/>
      <c r="B549" s="317" t="s">
        <v>63</v>
      </c>
      <c r="C549" s="173" t="s">
        <v>524</v>
      </c>
      <c r="D549" s="33"/>
      <c r="E549" s="32"/>
      <c r="F549" s="33"/>
      <c r="G549" s="34"/>
      <c r="H549" s="31"/>
      <c r="I549" s="32"/>
      <c r="J549" s="33"/>
      <c r="K549" s="34"/>
      <c r="L549" s="31" t="s">
        <v>432</v>
      </c>
      <c r="M549" s="32"/>
      <c r="N549" s="33"/>
      <c r="O549" s="34"/>
      <c r="P549" s="31"/>
      <c r="Q549" s="32"/>
      <c r="R549" s="33"/>
      <c r="S549" s="34"/>
      <c r="T549" s="31"/>
      <c r="U549" s="32"/>
      <c r="V549" s="33"/>
      <c r="W549" s="34"/>
      <c r="X549" s="36"/>
      <c r="Y549" s="73"/>
      <c r="Z549" s="453"/>
      <c r="AA549" s="53"/>
      <c r="AD549" s="251"/>
    </row>
    <row r="550" spans="1:173" s="84" customFormat="1" ht="30" customHeight="1" x14ac:dyDescent="0.2">
      <c r="A550" s="585"/>
      <c r="B550" s="314"/>
      <c r="C550" s="708" t="s">
        <v>1017</v>
      </c>
      <c r="D550" s="899"/>
      <c r="E550" s="900"/>
      <c r="F550" s="900"/>
      <c r="G550" s="900"/>
      <c r="H550" s="900"/>
      <c r="I550" s="900"/>
      <c r="J550" s="900"/>
      <c r="K550" s="900"/>
      <c r="L550" s="900"/>
      <c r="M550" s="900"/>
      <c r="N550" s="900"/>
      <c r="O550" s="900"/>
      <c r="P550" s="900"/>
      <c r="Q550" s="900"/>
      <c r="R550" s="900"/>
      <c r="S550" s="900"/>
      <c r="T550" s="900"/>
      <c r="U550" s="900"/>
      <c r="V550" s="900"/>
      <c r="W550" s="900"/>
      <c r="X550" s="900"/>
      <c r="Y550" s="900"/>
      <c r="Z550" s="901"/>
      <c r="AA550" s="365"/>
      <c r="AB550" s="54"/>
      <c r="AC550" s="245"/>
      <c r="AD550" s="245"/>
      <c r="AE550" s="245"/>
      <c r="AF550" s="245"/>
      <c r="AG550" s="245"/>
      <c r="AH550" s="245"/>
      <c r="AI550" s="245"/>
      <c r="AJ550" s="245"/>
      <c r="AK550" s="245"/>
      <c r="AL550" s="706"/>
      <c r="AM550" s="706"/>
      <c r="AN550" s="706"/>
      <c r="AO550" s="706"/>
      <c r="AP550" s="706"/>
      <c r="AQ550" s="706"/>
      <c r="AR550" s="706"/>
      <c r="AS550" s="706"/>
      <c r="AT550" s="706"/>
      <c r="AU550" s="706"/>
      <c r="AV550" s="706"/>
      <c r="AW550" s="706"/>
      <c r="AX550" s="706"/>
      <c r="AY550" s="706"/>
      <c r="AZ550" s="706"/>
      <c r="BA550" s="706"/>
      <c r="BB550" s="706"/>
      <c r="BC550" s="706"/>
      <c r="BD550" s="706"/>
      <c r="BE550" s="706"/>
      <c r="BF550" s="706"/>
      <c r="BG550" s="706"/>
      <c r="BH550" s="706"/>
      <c r="BI550" s="706"/>
      <c r="BJ550" s="706"/>
      <c r="BK550" s="706"/>
      <c r="BL550" s="706"/>
      <c r="BM550" s="706"/>
      <c r="BN550" s="706"/>
      <c r="BO550" s="706"/>
      <c r="BP550" s="706"/>
      <c r="BQ550" s="706"/>
      <c r="BR550" s="706"/>
      <c r="BS550" s="706"/>
      <c r="BT550" s="706"/>
      <c r="BU550" s="706"/>
      <c r="BV550" s="706"/>
      <c r="BW550" s="706"/>
      <c r="BX550" s="706"/>
      <c r="BY550" s="706"/>
      <c r="BZ550" s="706"/>
      <c r="CA550" s="706"/>
      <c r="CB550" s="706"/>
      <c r="CC550" s="706"/>
      <c r="CD550" s="706"/>
      <c r="CE550" s="706"/>
    </row>
    <row r="551" spans="1:173" s="15" customFormat="1" ht="67.7" customHeight="1" x14ac:dyDescent="0.2">
      <c r="A551" s="452"/>
      <c r="B551" s="255" t="s">
        <v>43</v>
      </c>
      <c r="C551" s="521" t="s">
        <v>1024</v>
      </c>
      <c r="D551" s="963"/>
      <c r="E551" s="964"/>
      <c r="F551" s="963"/>
      <c r="G551" s="964"/>
      <c r="H551" s="963"/>
      <c r="I551" s="964"/>
      <c r="J551" s="963"/>
      <c r="K551" s="964"/>
      <c r="L551" s="963"/>
      <c r="M551" s="964"/>
      <c r="N551" s="963"/>
      <c r="O551" s="964"/>
      <c r="P551" s="963"/>
      <c r="Q551" s="964"/>
      <c r="R551" s="963"/>
      <c r="S551" s="964"/>
      <c r="T551" s="963"/>
      <c r="U551" s="964"/>
      <c r="V551" s="963"/>
      <c r="W551" s="964"/>
      <c r="X551" s="709"/>
      <c r="Y551" s="293">
        <f t="shared" ref="Y551:Y560" si="90">IF(OR(D551="s",F551="s",H551="s",J551="s",L551="s",N551="s",P551="s",R551="s",T551="s",V551="s"), 0, IF(OR(D551="a",F551="a",H551="a",J551="a",L551="a",N551="a",P551="a",R551="a",T551="a",V551="a"),Z551,0))</f>
        <v>0</v>
      </c>
      <c r="Z551" s="448">
        <v>5</v>
      </c>
      <c r="AA551" s="365">
        <f t="shared" ref="AA551:AA560" si="91">COUNTIF(D551:W551,"a")+COUNTIF(D551:W551,"s")</f>
        <v>0</v>
      </c>
      <c r="AB551" s="501"/>
      <c r="AC551" s="706"/>
      <c r="AD551" s="259" t="s">
        <v>34</v>
      </c>
      <c r="AE551" s="706"/>
      <c r="AF551" s="706"/>
      <c r="AG551" s="706"/>
      <c r="AH551" s="706"/>
      <c r="AI551" s="706"/>
      <c r="AJ551" s="706"/>
      <c r="AK551" s="706"/>
      <c r="AL551" s="706"/>
      <c r="AM551" s="706"/>
      <c r="AN551" s="706"/>
      <c r="AO551" s="706"/>
      <c r="AP551" s="706"/>
      <c r="AQ551" s="706"/>
      <c r="AR551" s="706"/>
      <c r="AS551" s="706"/>
      <c r="AT551" s="706"/>
      <c r="AU551" s="706"/>
      <c r="AV551" s="706"/>
      <c r="AW551" s="706"/>
      <c r="AX551" s="706"/>
      <c r="AY551" s="706"/>
      <c r="AZ551" s="706"/>
      <c r="BA551" s="706"/>
      <c r="BB551" s="706"/>
      <c r="BC551" s="706"/>
      <c r="BD551" s="706"/>
      <c r="BE551" s="706"/>
      <c r="BF551" s="706"/>
      <c r="BG551" s="706"/>
      <c r="BH551" s="706"/>
      <c r="BI551" s="706"/>
      <c r="BJ551" s="706"/>
      <c r="BK551" s="706"/>
      <c r="BL551" s="706"/>
      <c r="BM551" s="706"/>
      <c r="BN551" s="706"/>
      <c r="BO551" s="706"/>
      <c r="BP551" s="706"/>
      <c r="BQ551" s="706"/>
      <c r="BR551" s="706"/>
      <c r="BS551" s="706"/>
      <c r="BT551" s="706"/>
      <c r="BU551" s="706"/>
      <c r="BV551" s="706"/>
      <c r="BW551" s="706"/>
      <c r="BX551" s="706"/>
      <c r="BY551" s="706"/>
      <c r="BZ551" s="706"/>
      <c r="CA551" s="706"/>
      <c r="CB551" s="706"/>
      <c r="CC551" s="706"/>
      <c r="CD551" s="706"/>
      <c r="CE551" s="706"/>
      <c r="CF551" s="706"/>
      <c r="CG551" s="57"/>
      <c r="CH551" s="57"/>
      <c r="CI551" s="57"/>
      <c r="CJ551" s="57"/>
      <c r="CK551" s="57"/>
      <c r="CL551" s="57"/>
      <c r="CM551" s="57"/>
      <c r="CN551" s="84"/>
      <c r="CO551" s="84"/>
      <c r="CP551" s="84"/>
      <c r="CQ551" s="84"/>
      <c r="CR551" s="84"/>
      <c r="CS551" s="84"/>
      <c r="CT551" s="84"/>
      <c r="CU551" s="84"/>
      <c r="CV551" s="84"/>
      <c r="CW551" s="84"/>
      <c r="CX551" s="84"/>
      <c r="CY551" s="84"/>
      <c r="CZ551" s="84"/>
      <c r="DA551" s="84"/>
      <c r="DB551" s="84"/>
      <c r="DC551" s="84"/>
      <c r="DD551" s="84"/>
      <c r="DE551" s="84"/>
      <c r="DF551" s="84"/>
      <c r="DG551" s="84"/>
      <c r="DH551" s="84"/>
      <c r="DI551" s="84"/>
      <c r="DJ551" s="84"/>
      <c r="DK551" s="84"/>
      <c r="DL551" s="84"/>
      <c r="DM551" s="84"/>
      <c r="DN551" s="84"/>
      <c r="DO551" s="84"/>
      <c r="DP551" s="84"/>
      <c r="DQ551" s="84"/>
      <c r="DR551" s="84"/>
      <c r="DS551" s="84"/>
      <c r="DT551" s="84"/>
      <c r="DU551" s="84"/>
      <c r="DV551" s="84"/>
      <c r="DW551" s="84"/>
      <c r="DX551" s="84"/>
      <c r="DY551" s="84"/>
      <c r="DZ551" s="84"/>
      <c r="EA551" s="84"/>
      <c r="EB551" s="84"/>
      <c r="EC551" s="84"/>
      <c r="ED551" s="84"/>
      <c r="EE551" s="84"/>
      <c r="EF551" s="84"/>
      <c r="EG551" s="84"/>
      <c r="EH551" s="84"/>
      <c r="EI551" s="84"/>
      <c r="EJ551" s="84"/>
      <c r="EK551" s="84"/>
      <c r="EL551" s="84"/>
      <c r="EM551" s="84"/>
      <c r="EN551" s="84"/>
      <c r="EO551" s="84"/>
      <c r="EP551" s="84"/>
      <c r="EQ551" s="84"/>
      <c r="ER551" s="84"/>
      <c r="ES551" s="84"/>
      <c r="ET551" s="84"/>
      <c r="EU551" s="84"/>
      <c r="EV551" s="84"/>
      <c r="EW551" s="84"/>
      <c r="EX551" s="84"/>
      <c r="EY551" s="84"/>
      <c r="EZ551" s="84"/>
      <c r="FA551" s="84"/>
      <c r="FB551" s="84"/>
      <c r="FC551" s="84"/>
      <c r="FD551" s="84"/>
      <c r="FE551" s="84"/>
      <c r="FF551" s="84"/>
      <c r="FG551" s="84"/>
      <c r="FH551" s="84"/>
      <c r="FI551" s="84"/>
      <c r="FJ551" s="84"/>
      <c r="FK551" s="84"/>
      <c r="FL551" s="84"/>
      <c r="FM551" s="84"/>
      <c r="FN551" s="84"/>
      <c r="FO551" s="84"/>
      <c r="FP551" s="84"/>
      <c r="FQ551" s="84"/>
    </row>
    <row r="552" spans="1:173" s="15" customFormat="1" ht="27.95" customHeight="1" x14ac:dyDescent="0.2">
      <c r="A552" s="452"/>
      <c r="B552" s="255" t="s">
        <v>519</v>
      </c>
      <c r="C552" s="521" t="s">
        <v>520</v>
      </c>
      <c r="D552" s="931"/>
      <c r="E552" s="932"/>
      <c r="F552" s="931"/>
      <c r="G552" s="932"/>
      <c r="H552" s="931"/>
      <c r="I552" s="932"/>
      <c r="J552" s="931"/>
      <c r="K552" s="932"/>
      <c r="L552" s="931"/>
      <c r="M552" s="932"/>
      <c r="N552" s="931"/>
      <c r="O552" s="932"/>
      <c r="P552" s="931"/>
      <c r="Q552" s="932"/>
      <c r="R552" s="931"/>
      <c r="S552" s="932"/>
      <c r="T552" s="931"/>
      <c r="U552" s="932"/>
      <c r="V552" s="931"/>
      <c r="W552" s="932"/>
      <c r="X552" s="523"/>
      <c r="Y552" s="127">
        <f t="shared" si="90"/>
        <v>0</v>
      </c>
      <c r="Z552" s="422">
        <v>10</v>
      </c>
      <c r="AA552" s="365">
        <f t="shared" si="91"/>
        <v>0</v>
      </c>
      <c r="AB552" s="501"/>
      <c r="AC552" s="706"/>
      <c r="AD552" s="259"/>
      <c r="AE552" s="706"/>
      <c r="AF552" s="706"/>
      <c r="AG552" s="706"/>
      <c r="AH552" s="706"/>
      <c r="AI552" s="706"/>
      <c r="AJ552" s="706"/>
      <c r="AK552" s="706"/>
      <c r="AL552" s="706"/>
      <c r="AM552" s="706"/>
      <c r="AN552" s="706"/>
      <c r="AO552" s="706"/>
      <c r="AP552" s="706"/>
      <c r="AQ552" s="706"/>
      <c r="AR552" s="706"/>
      <c r="AS552" s="706"/>
      <c r="AT552" s="706"/>
      <c r="AU552" s="706"/>
      <c r="AV552" s="706"/>
      <c r="AW552" s="706"/>
      <c r="AX552" s="706"/>
      <c r="AY552" s="706"/>
      <c r="AZ552" s="706"/>
      <c r="BA552" s="706"/>
      <c r="BB552" s="706"/>
      <c r="BC552" s="706"/>
      <c r="BD552" s="706"/>
      <c r="BE552" s="706"/>
      <c r="BF552" s="706"/>
      <c r="BG552" s="706"/>
      <c r="BH552" s="706"/>
      <c r="BI552" s="706"/>
      <c r="BJ552" s="706"/>
      <c r="BK552" s="706"/>
      <c r="BL552" s="706"/>
      <c r="BM552" s="706"/>
      <c r="BN552" s="706"/>
      <c r="BO552" s="706"/>
      <c r="BP552" s="706"/>
      <c r="BQ552" s="706"/>
      <c r="BR552" s="706"/>
      <c r="BS552" s="706"/>
      <c r="BT552" s="706"/>
      <c r="BU552" s="706"/>
      <c r="BV552" s="706"/>
      <c r="BW552" s="706"/>
      <c r="BX552" s="706"/>
      <c r="BY552" s="706"/>
      <c r="BZ552" s="706"/>
      <c r="CA552" s="706"/>
      <c r="CB552" s="706"/>
      <c r="CC552" s="706"/>
      <c r="CD552" s="706"/>
      <c r="CE552" s="706"/>
      <c r="CF552" s="706"/>
      <c r="CG552" s="57"/>
      <c r="CH552" s="57"/>
      <c r="CI552" s="57"/>
      <c r="CJ552" s="57"/>
      <c r="CK552" s="57"/>
      <c r="CL552" s="57"/>
      <c r="CM552" s="57"/>
      <c r="CN552" s="84"/>
      <c r="CO552" s="84"/>
      <c r="CP552" s="84"/>
      <c r="CQ552" s="84"/>
      <c r="CR552" s="84"/>
      <c r="CS552" s="84"/>
      <c r="CT552" s="84"/>
      <c r="CU552" s="84"/>
      <c r="CV552" s="84"/>
      <c r="CW552" s="84"/>
      <c r="CX552" s="84"/>
      <c r="CY552" s="84"/>
      <c r="CZ552" s="84"/>
      <c r="DA552" s="84"/>
      <c r="DB552" s="84"/>
      <c r="DC552" s="84"/>
      <c r="DD552" s="84"/>
      <c r="DE552" s="84"/>
      <c r="DF552" s="84"/>
      <c r="DG552" s="84"/>
      <c r="DH552" s="84"/>
      <c r="DI552" s="84"/>
      <c r="DJ552" s="84"/>
      <c r="DK552" s="84"/>
      <c r="DL552" s="84"/>
      <c r="DM552" s="84"/>
      <c r="DN552" s="84"/>
      <c r="DO552" s="84"/>
      <c r="DP552" s="84"/>
      <c r="DQ552" s="84"/>
      <c r="DR552" s="84"/>
      <c r="DS552" s="84"/>
      <c r="DT552" s="84"/>
      <c r="DU552" s="84"/>
      <c r="DV552" s="84"/>
      <c r="DW552" s="84"/>
      <c r="DX552" s="84"/>
      <c r="DY552" s="84"/>
      <c r="DZ552" s="84"/>
      <c r="EA552" s="84"/>
      <c r="EB552" s="84"/>
      <c r="EC552" s="84"/>
      <c r="ED552" s="84"/>
      <c r="EE552" s="84"/>
      <c r="EF552" s="84"/>
      <c r="EG552" s="84"/>
      <c r="EH552" s="84"/>
      <c r="EI552" s="84"/>
      <c r="EJ552" s="84"/>
      <c r="EK552" s="84"/>
      <c r="EL552" s="84"/>
      <c r="EM552" s="84"/>
      <c r="EN552" s="84"/>
      <c r="EO552" s="84"/>
      <c r="EP552" s="84"/>
      <c r="EQ552" s="84"/>
      <c r="ER552" s="84"/>
      <c r="ES552" s="84"/>
      <c r="ET552" s="84"/>
      <c r="EU552" s="84"/>
      <c r="EV552" s="84"/>
      <c r="EW552" s="84"/>
      <c r="EX552" s="84"/>
      <c r="EY552" s="84"/>
      <c r="EZ552" s="84"/>
      <c r="FA552" s="84"/>
      <c r="FB552" s="84"/>
      <c r="FC552" s="84"/>
      <c r="FD552" s="84"/>
      <c r="FE552" s="84"/>
      <c r="FF552" s="84"/>
      <c r="FG552" s="84"/>
      <c r="FH552" s="84"/>
      <c r="FI552" s="84"/>
      <c r="FJ552" s="84"/>
      <c r="FK552" s="84"/>
      <c r="FL552" s="84"/>
      <c r="FM552" s="84"/>
      <c r="FN552" s="84"/>
      <c r="FO552" s="84"/>
      <c r="FP552" s="84"/>
      <c r="FQ552" s="84"/>
    </row>
    <row r="553" spans="1:173" s="15" customFormat="1" ht="45" customHeight="1" x14ac:dyDescent="0.2">
      <c r="A553" s="452"/>
      <c r="B553" s="255" t="s">
        <v>386</v>
      </c>
      <c r="C553" s="710" t="s">
        <v>521</v>
      </c>
      <c r="D553" s="926"/>
      <c r="E553" s="927"/>
      <c r="F553" s="926"/>
      <c r="G553" s="927"/>
      <c r="H553" s="926"/>
      <c r="I553" s="927"/>
      <c r="J553" s="926"/>
      <c r="K553" s="927"/>
      <c r="L553" s="926"/>
      <c r="M553" s="927"/>
      <c r="N553" s="926"/>
      <c r="O553" s="927"/>
      <c r="P553" s="926"/>
      <c r="Q553" s="927"/>
      <c r="R553" s="926"/>
      <c r="S553" s="927"/>
      <c r="T553" s="926"/>
      <c r="U553" s="927"/>
      <c r="V553" s="926"/>
      <c r="W553" s="927"/>
      <c r="X553" s="711"/>
      <c r="Y553" s="301">
        <f t="shared" si="90"/>
        <v>0</v>
      </c>
      <c r="Z553" s="427">
        <v>10</v>
      </c>
      <c r="AA553" s="365">
        <f t="shared" si="91"/>
        <v>0</v>
      </c>
      <c r="AB553" s="501"/>
      <c r="AC553" s="706"/>
      <c r="AD553" s="259" t="s">
        <v>34</v>
      </c>
      <c r="AE553" s="706"/>
      <c r="AF553" s="706"/>
      <c r="AG553" s="706"/>
      <c r="AH553" s="706"/>
      <c r="AI553" s="706"/>
      <c r="AJ553" s="706"/>
      <c r="AK553" s="706"/>
      <c r="AL553" s="706"/>
      <c r="AM553" s="706"/>
      <c r="AN553" s="706"/>
      <c r="AO553" s="706"/>
      <c r="AP553" s="706"/>
      <c r="AQ553" s="706"/>
      <c r="AR553" s="706"/>
      <c r="AS553" s="706"/>
      <c r="AT553" s="706"/>
      <c r="AU553" s="706"/>
      <c r="AV553" s="706"/>
      <c r="AW553" s="706"/>
      <c r="AX553" s="706"/>
      <c r="AY553" s="706"/>
      <c r="AZ553" s="706"/>
      <c r="BA553" s="706"/>
      <c r="BB553" s="706"/>
      <c r="BC553" s="706"/>
      <c r="BD553" s="706"/>
      <c r="BE553" s="706"/>
      <c r="BF553" s="706"/>
      <c r="BG553" s="706"/>
      <c r="BH553" s="706"/>
      <c r="BI553" s="706"/>
      <c r="BJ553" s="706"/>
      <c r="BK553" s="706"/>
      <c r="BL553" s="706"/>
      <c r="BM553" s="706"/>
      <c r="BN553" s="706"/>
      <c r="BO553" s="706"/>
      <c r="BP553" s="706"/>
      <c r="BQ553" s="706"/>
      <c r="BR553" s="706"/>
      <c r="BS553" s="706"/>
      <c r="BT553" s="706"/>
      <c r="BU553" s="706"/>
      <c r="BV553" s="706"/>
      <c r="BW553" s="706"/>
      <c r="BX553" s="706"/>
      <c r="BY553" s="706"/>
      <c r="BZ553" s="706"/>
      <c r="CA553" s="706"/>
      <c r="CB553" s="706"/>
      <c r="CC553" s="706"/>
      <c r="CD553" s="706"/>
      <c r="CE553" s="706"/>
      <c r="CF553" s="706"/>
      <c r="CG553" s="57"/>
      <c r="CH553" s="57"/>
      <c r="CI553" s="57"/>
      <c r="CJ553" s="57"/>
      <c r="CK553" s="57"/>
      <c r="CL553" s="57"/>
      <c r="CM553" s="57"/>
      <c r="CN553" s="84"/>
      <c r="CO553" s="84"/>
      <c r="CP553" s="84"/>
      <c r="CQ553" s="84"/>
      <c r="CR553" s="84"/>
      <c r="CS553" s="84"/>
      <c r="CT553" s="84"/>
      <c r="CU553" s="84"/>
      <c r="CV553" s="84"/>
      <c r="CW553" s="84"/>
      <c r="CX553" s="84"/>
      <c r="CY553" s="84"/>
      <c r="CZ553" s="84"/>
      <c r="DA553" s="84"/>
      <c r="DB553" s="84"/>
      <c r="DC553" s="84"/>
      <c r="DD553" s="84"/>
      <c r="DE553" s="84"/>
      <c r="DF553" s="84"/>
      <c r="DG553" s="84"/>
      <c r="DH553" s="84"/>
      <c r="DI553" s="84"/>
      <c r="DJ553" s="84"/>
      <c r="DK553" s="84"/>
      <c r="DL553" s="84"/>
      <c r="DM553" s="84"/>
      <c r="DN553" s="84"/>
      <c r="DO553" s="84"/>
      <c r="DP553" s="84"/>
      <c r="DQ553" s="84"/>
      <c r="DR553" s="84"/>
      <c r="DS553" s="84"/>
      <c r="DT553" s="84"/>
      <c r="DU553" s="84"/>
      <c r="DV553" s="84"/>
      <c r="DW553" s="84"/>
      <c r="DX553" s="84"/>
      <c r="DY553" s="84"/>
      <c r="DZ553" s="84"/>
      <c r="EA553" s="84"/>
      <c r="EB553" s="84"/>
      <c r="EC553" s="84"/>
      <c r="ED553" s="84"/>
      <c r="EE553" s="84"/>
      <c r="EF553" s="84"/>
      <c r="EG553" s="84"/>
      <c r="EH553" s="84"/>
      <c r="EI553" s="84"/>
      <c r="EJ553" s="84"/>
      <c r="EK553" s="84"/>
      <c r="EL553" s="84"/>
      <c r="EM553" s="84"/>
      <c r="EN553" s="84"/>
      <c r="EO553" s="84"/>
      <c r="EP553" s="84"/>
      <c r="EQ553" s="84"/>
      <c r="ER553" s="84"/>
      <c r="ES553" s="84"/>
      <c r="ET553" s="84"/>
      <c r="EU553" s="84"/>
      <c r="EV553" s="84"/>
      <c r="EW553" s="84"/>
      <c r="EX553" s="84"/>
      <c r="EY553" s="84"/>
      <c r="EZ553" s="84"/>
      <c r="FA553" s="84"/>
      <c r="FB553" s="84"/>
      <c r="FC553" s="84"/>
      <c r="FD553" s="84"/>
      <c r="FE553" s="84"/>
      <c r="FF553" s="84"/>
      <c r="FG553" s="84"/>
      <c r="FH553" s="84"/>
      <c r="FI553" s="84"/>
      <c r="FJ553" s="84"/>
      <c r="FK553" s="84"/>
      <c r="FL553" s="84"/>
      <c r="FM553" s="84"/>
      <c r="FN553" s="84"/>
      <c r="FO553" s="84"/>
      <c r="FP553" s="84"/>
      <c r="FQ553" s="84"/>
    </row>
    <row r="554" spans="1:173" s="84" customFormat="1" ht="30" customHeight="1" x14ac:dyDescent="0.2">
      <c r="A554" s="585"/>
      <c r="B554" s="314"/>
      <c r="C554" s="594" t="s">
        <v>1018</v>
      </c>
      <c r="D554" s="851"/>
      <c r="E554" s="785"/>
      <c r="F554" s="785"/>
      <c r="G554" s="785"/>
      <c r="H554" s="785"/>
      <c r="I554" s="785"/>
      <c r="J554" s="785"/>
      <c r="K554" s="785"/>
      <c r="L554" s="785"/>
      <c r="M554" s="785"/>
      <c r="N554" s="785"/>
      <c r="O554" s="785"/>
      <c r="P554" s="785"/>
      <c r="Q554" s="785"/>
      <c r="R554" s="785"/>
      <c r="S554" s="785"/>
      <c r="T554" s="785"/>
      <c r="U554" s="785"/>
      <c r="V554" s="785"/>
      <c r="W554" s="785"/>
      <c r="X554" s="785"/>
      <c r="Y554" s="785"/>
      <c r="Z554" s="786"/>
      <c r="AA554" s="365"/>
      <c r="AB554" s="54"/>
      <c r="AC554" s="245"/>
      <c r="AD554" s="245"/>
      <c r="AE554" s="245"/>
      <c r="AF554" s="245"/>
      <c r="AG554" s="245"/>
      <c r="AH554" s="245"/>
      <c r="AI554" s="245"/>
      <c r="AJ554" s="245"/>
      <c r="AK554" s="245"/>
      <c r="AL554" s="706"/>
      <c r="AM554" s="706"/>
      <c r="AN554" s="706"/>
      <c r="AO554" s="706"/>
      <c r="AP554" s="706"/>
      <c r="AQ554" s="706"/>
      <c r="AR554" s="706"/>
      <c r="AS554" s="706"/>
      <c r="AT554" s="706"/>
      <c r="AU554" s="706"/>
      <c r="AV554" s="706"/>
      <c r="AW554" s="706"/>
      <c r="AX554" s="706"/>
      <c r="AY554" s="706"/>
      <c r="AZ554" s="706"/>
      <c r="BA554" s="706"/>
      <c r="BB554" s="706"/>
      <c r="BC554" s="706"/>
      <c r="BD554" s="706"/>
      <c r="BE554" s="706"/>
      <c r="BF554" s="706"/>
      <c r="BG554" s="706"/>
      <c r="BH554" s="706"/>
      <c r="BI554" s="706"/>
      <c r="BJ554" s="706"/>
      <c r="BK554" s="706"/>
      <c r="BL554" s="706"/>
      <c r="BM554" s="706"/>
      <c r="BN554" s="706"/>
      <c r="BO554" s="706"/>
      <c r="BP554" s="706"/>
      <c r="BQ554" s="706"/>
      <c r="BR554" s="706"/>
      <c r="BS554" s="706"/>
      <c r="BT554" s="706"/>
      <c r="BU554" s="706"/>
      <c r="BV554" s="706"/>
      <c r="BW554" s="706"/>
      <c r="BX554" s="706"/>
      <c r="BY554" s="706"/>
      <c r="BZ554" s="706"/>
      <c r="CA554" s="706"/>
      <c r="CB554" s="706"/>
      <c r="CC554" s="706"/>
      <c r="CD554" s="706"/>
      <c r="CE554" s="706"/>
    </row>
    <row r="555" spans="1:173" s="15" customFormat="1" ht="67.7" customHeight="1" x14ac:dyDescent="0.2">
      <c r="A555" s="452" t="s">
        <v>68</v>
      </c>
      <c r="B555" s="255" t="s">
        <v>522</v>
      </c>
      <c r="C555" s="521" t="s">
        <v>1025</v>
      </c>
      <c r="D555" s="933"/>
      <c r="E555" s="932"/>
      <c r="F555" s="933"/>
      <c r="G555" s="932"/>
      <c r="H555" s="933"/>
      <c r="I555" s="932"/>
      <c r="J555" s="933"/>
      <c r="K555" s="932"/>
      <c r="L555" s="933"/>
      <c r="M555" s="932"/>
      <c r="N555" s="933"/>
      <c r="O555" s="932"/>
      <c r="P555" s="933"/>
      <c r="Q555" s="932"/>
      <c r="R555" s="933"/>
      <c r="S555" s="932"/>
      <c r="T555" s="933"/>
      <c r="U555" s="932"/>
      <c r="V555" s="933"/>
      <c r="W555" s="932"/>
      <c r="X555" s="523"/>
      <c r="Y555" s="127">
        <f t="shared" si="90"/>
        <v>0</v>
      </c>
      <c r="Z555" s="422">
        <v>30</v>
      </c>
      <c r="AA555" s="365">
        <f t="shared" si="91"/>
        <v>0</v>
      </c>
      <c r="AB555" s="501"/>
      <c r="AC555" s="706"/>
      <c r="AD555" s="259" t="s">
        <v>34</v>
      </c>
      <c r="AE555" s="706"/>
      <c r="AF555" s="706"/>
      <c r="AG555" s="706"/>
      <c r="AH555" s="706"/>
      <c r="AI555" s="706"/>
      <c r="AJ555" s="706"/>
      <c r="AK555" s="706"/>
      <c r="AL555" s="706"/>
      <c r="AM555" s="706"/>
      <c r="AN555" s="706"/>
      <c r="AO555" s="706"/>
      <c r="AP555" s="706"/>
      <c r="AQ555" s="706"/>
      <c r="AR555" s="706"/>
      <c r="AS555" s="706"/>
      <c r="AT555" s="706"/>
      <c r="AU555" s="706"/>
      <c r="AV555" s="706"/>
      <c r="AW555" s="706"/>
      <c r="AX555" s="706"/>
      <c r="AY555" s="706"/>
      <c r="AZ555" s="706"/>
      <c r="BA555" s="706"/>
      <c r="BB555" s="706"/>
      <c r="BC555" s="706"/>
      <c r="BD555" s="706"/>
      <c r="BE555" s="706"/>
      <c r="BF555" s="706"/>
      <c r="BG555" s="706"/>
      <c r="BH555" s="706"/>
      <c r="BI555" s="706"/>
      <c r="BJ555" s="706"/>
      <c r="BK555" s="706"/>
      <c r="BL555" s="706"/>
      <c r="BM555" s="706"/>
      <c r="BN555" s="706"/>
      <c r="BO555" s="706"/>
      <c r="BP555" s="706"/>
      <c r="BQ555" s="706"/>
      <c r="BR555" s="706"/>
      <c r="BS555" s="706"/>
      <c r="BT555" s="706"/>
      <c r="BU555" s="706"/>
      <c r="BV555" s="706"/>
      <c r="BW555" s="706"/>
      <c r="BX555" s="706"/>
      <c r="BY555" s="706"/>
      <c r="BZ555" s="706"/>
      <c r="CA555" s="706"/>
      <c r="CB555" s="706"/>
      <c r="CC555" s="706"/>
      <c r="CD555" s="706"/>
      <c r="CE555" s="706"/>
      <c r="CF555" s="706"/>
      <c r="CG555" s="57"/>
      <c r="CH555" s="57"/>
      <c r="CI555" s="57"/>
      <c r="CJ555" s="57"/>
      <c r="CK555" s="57"/>
      <c r="CL555" s="57"/>
      <c r="CM555" s="57"/>
      <c r="CN555" s="84"/>
      <c r="CO555" s="84"/>
      <c r="CP555" s="84"/>
      <c r="CQ555" s="84"/>
      <c r="CR555" s="84"/>
      <c r="CS555" s="84"/>
      <c r="CT555" s="84"/>
      <c r="CU555" s="84"/>
      <c r="CV555" s="84"/>
      <c r="CW555" s="84"/>
      <c r="CX555" s="84"/>
      <c r="CY555" s="84"/>
      <c r="CZ555" s="84"/>
      <c r="DA555" s="84"/>
      <c r="DB555" s="84"/>
      <c r="DC555" s="84"/>
      <c r="DD555" s="84"/>
      <c r="DE555" s="84"/>
      <c r="DF555" s="84"/>
      <c r="DG555" s="84"/>
      <c r="DH555" s="84"/>
      <c r="DI555" s="84"/>
      <c r="DJ555" s="84"/>
      <c r="DK555" s="84"/>
      <c r="DL555" s="84"/>
      <c r="DM555" s="84"/>
      <c r="DN555" s="84"/>
      <c r="DO555" s="84"/>
      <c r="DP555" s="84"/>
      <c r="DQ555" s="84"/>
      <c r="DR555" s="84"/>
      <c r="DS555" s="84"/>
      <c r="DT555" s="84"/>
      <c r="DU555" s="84"/>
      <c r="DV555" s="84"/>
      <c r="DW555" s="84"/>
      <c r="DX555" s="84"/>
      <c r="DY555" s="84"/>
      <c r="DZ555" s="84"/>
      <c r="EA555" s="84"/>
      <c r="EB555" s="84"/>
      <c r="EC555" s="84"/>
      <c r="ED555" s="84"/>
      <c r="EE555" s="84"/>
      <c r="EF555" s="84"/>
      <c r="EG555" s="84"/>
      <c r="EH555" s="84"/>
      <c r="EI555" s="84"/>
      <c r="EJ555" s="84"/>
      <c r="EK555" s="84"/>
      <c r="EL555" s="84"/>
      <c r="EM555" s="84"/>
      <c r="EN555" s="84"/>
      <c r="EO555" s="84"/>
      <c r="EP555" s="84"/>
      <c r="EQ555" s="84"/>
      <c r="ER555" s="84"/>
      <c r="ES555" s="84"/>
      <c r="ET555" s="84"/>
      <c r="EU555" s="84"/>
      <c r="EV555" s="84"/>
      <c r="EW555" s="84"/>
      <c r="EX555" s="84"/>
      <c r="EY555" s="84"/>
      <c r="EZ555" s="84"/>
      <c r="FA555" s="84"/>
      <c r="FB555" s="84"/>
      <c r="FC555" s="84"/>
      <c r="FD555" s="84"/>
      <c r="FE555" s="84"/>
      <c r="FF555" s="84"/>
      <c r="FG555" s="84"/>
      <c r="FH555" s="84"/>
      <c r="FI555" s="84"/>
      <c r="FJ555" s="84"/>
      <c r="FK555" s="84"/>
      <c r="FL555" s="84"/>
      <c r="FM555" s="84"/>
      <c r="FN555" s="84"/>
      <c r="FO555" s="84"/>
      <c r="FP555" s="84"/>
      <c r="FQ555" s="84"/>
    </row>
    <row r="556" spans="1:173" s="15" customFormat="1" ht="67.7" customHeight="1" x14ac:dyDescent="0.2">
      <c r="A556" s="452" t="s">
        <v>68</v>
      </c>
      <c r="B556" s="255" t="s">
        <v>1019</v>
      </c>
      <c r="C556" s="521" t="s">
        <v>1020</v>
      </c>
      <c r="D556" s="933"/>
      <c r="E556" s="932"/>
      <c r="F556" s="933"/>
      <c r="G556" s="932"/>
      <c r="H556" s="933"/>
      <c r="I556" s="932"/>
      <c r="J556" s="933"/>
      <c r="K556" s="932"/>
      <c r="L556" s="933"/>
      <c r="M556" s="932"/>
      <c r="N556" s="933"/>
      <c r="O556" s="932"/>
      <c r="P556" s="933"/>
      <c r="Q556" s="932"/>
      <c r="R556" s="933"/>
      <c r="S556" s="932"/>
      <c r="T556" s="933"/>
      <c r="U556" s="932"/>
      <c r="V556" s="933"/>
      <c r="W556" s="932"/>
      <c r="X556" s="523"/>
      <c r="Y556" s="127">
        <f t="shared" si="90"/>
        <v>0</v>
      </c>
      <c r="Z556" s="422">
        <v>15</v>
      </c>
      <c r="AA556" s="365">
        <f>COUNTIF(D556:W556,"a")+COUNTIF(D556:W556,"s")</f>
        <v>0</v>
      </c>
      <c r="AB556" s="501"/>
      <c r="AC556" s="706"/>
      <c r="AD556" s="259"/>
      <c r="AE556" s="706"/>
      <c r="AF556" s="706"/>
      <c r="AG556" s="706"/>
      <c r="AH556" s="706"/>
      <c r="AI556" s="706"/>
      <c r="AJ556" s="706"/>
      <c r="AK556" s="706"/>
      <c r="AL556" s="706"/>
      <c r="AM556" s="706"/>
      <c r="AN556" s="706"/>
      <c r="AO556" s="706"/>
      <c r="AP556" s="706"/>
      <c r="AQ556" s="706"/>
      <c r="AR556" s="706"/>
      <c r="AS556" s="706"/>
      <c r="AT556" s="706"/>
      <c r="AU556" s="706"/>
      <c r="AV556" s="706"/>
      <c r="AW556" s="706"/>
      <c r="AX556" s="706"/>
      <c r="AY556" s="706"/>
      <c r="AZ556" s="706"/>
      <c r="BA556" s="706"/>
      <c r="BB556" s="706"/>
      <c r="BC556" s="706"/>
      <c r="BD556" s="706"/>
      <c r="BE556" s="706"/>
      <c r="BF556" s="706"/>
      <c r="BG556" s="706"/>
      <c r="BH556" s="706"/>
      <c r="BI556" s="706"/>
      <c r="BJ556" s="706"/>
      <c r="BK556" s="706"/>
      <c r="BL556" s="706"/>
      <c r="BM556" s="706"/>
      <c r="BN556" s="706"/>
      <c r="BO556" s="706"/>
      <c r="BP556" s="706"/>
      <c r="BQ556" s="706"/>
      <c r="BR556" s="706"/>
      <c r="BS556" s="706"/>
      <c r="BT556" s="706"/>
      <c r="BU556" s="706"/>
      <c r="BV556" s="706"/>
      <c r="BW556" s="706"/>
      <c r="BX556" s="706"/>
      <c r="BY556" s="706"/>
      <c r="BZ556" s="706"/>
      <c r="CA556" s="706"/>
      <c r="CB556" s="706"/>
      <c r="CC556" s="706"/>
      <c r="CD556" s="706"/>
      <c r="CE556" s="706"/>
      <c r="CF556" s="706"/>
      <c r="CG556" s="57"/>
      <c r="CH556" s="57"/>
      <c r="CI556" s="57"/>
      <c r="CJ556" s="57"/>
      <c r="CK556" s="57"/>
      <c r="CL556" s="57"/>
      <c r="CM556" s="57"/>
      <c r="CN556" s="84"/>
      <c r="CO556" s="84"/>
      <c r="CP556" s="84"/>
      <c r="CQ556" s="84"/>
      <c r="CR556" s="84"/>
      <c r="CS556" s="84"/>
      <c r="CT556" s="84"/>
      <c r="CU556" s="84"/>
      <c r="CV556" s="84"/>
      <c r="CW556" s="84"/>
      <c r="CX556" s="84"/>
      <c r="CY556" s="84"/>
      <c r="CZ556" s="84"/>
      <c r="DA556" s="84"/>
      <c r="DB556" s="84"/>
      <c r="DC556" s="84"/>
      <c r="DD556" s="84"/>
      <c r="DE556" s="84"/>
      <c r="DF556" s="84"/>
      <c r="DG556" s="84"/>
      <c r="DH556" s="84"/>
      <c r="DI556" s="84"/>
      <c r="DJ556" s="84"/>
      <c r="DK556" s="84"/>
      <c r="DL556" s="84"/>
      <c r="DM556" s="84"/>
      <c r="DN556" s="84"/>
      <c r="DO556" s="84"/>
      <c r="DP556" s="84"/>
      <c r="DQ556" s="84"/>
      <c r="DR556" s="84"/>
      <c r="DS556" s="84"/>
      <c r="DT556" s="84"/>
      <c r="DU556" s="84"/>
      <c r="DV556" s="84"/>
      <c r="DW556" s="84"/>
      <c r="DX556" s="84"/>
      <c r="DY556" s="84"/>
      <c r="DZ556" s="84"/>
      <c r="EA556" s="84"/>
      <c r="EB556" s="84"/>
      <c r="EC556" s="84"/>
      <c r="ED556" s="84"/>
      <c r="EE556" s="84"/>
      <c r="EF556" s="84"/>
      <c r="EG556" s="84"/>
      <c r="EH556" s="84"/>
      <c r="EI556" s="84"/>
      <c r="EJ556" s="84"/>
      <c r="EK556" s="84"/>
      <c r="EL556" s="84"/>
      <c r="EM556" s="84"/>
      <c r="EN556" s="84"/>
      <c r="EO556" s="84"/>
      <c r="EP556" s="84"/>
      <c r="EQ556" s="84"/>
      <c r="ER556" s="84"/>
      <c r="ES556" s="84"/>
      <c r="ET556" s="84"/>
      <c r="EU556" s="84"/>
      <c r="EV556" s="84"/>
      <c r="EW556" s="84"/>
      <c r="EX556" s="84"/>
      <c r="EY556" s="84"/>
      <c r="EZ556" s="84"/>
      <c r="FA556" s="84"/>
      <c r="FB556" s="84"/>
      <c r="FC556" s="84"/>
      <c r="FD556" s="84"/>
      <c r="FE556" s="84"/>
      <c r="FF556" s="84"/>
      <c r="FG556" s="84"/>
      <c r="FH556" s="84"/>
      <c r="FI556" s="84"/>
      <c r="FJ556" s="84"/>
      <c r="FK556" s="84"/>
      <c r="FL556" s="84"/>
      <c r="FM556" s="84"/>
      <c r="FN556" s="84"/>
      <c r="FO556" s="84"/>
      <c r="FP556" s="84"/>
      <c r="FQ556" s="84"/>
    </row>
    <row r="557" spans="1:173" s="15" customFormat="1" ht="126" customHeight="1" x14ac:dyDescent="0.2">
      <c r="A557" s="452" t="s">
        <v>68</v>
      </c>
      <c r="B557" s="255" t="s">
        <v>1021</v>
      </c>
      <c r="C557" s="521" t="s">
        <v>1026</v>
      </c>
      <c r="D557" s="931"/>
      <c r="E557" s="932"/>
      <c r="F557" s="931"/>
      <c r="G557" s="932"/>
      <c r="H557" s="931"/>
      <c r="I557" s="932"/>
      <c r="J557" s="931"/>
      <c r="K557" s="932"/>
      <c r="L557" s="931"/>
      <c r="M557" s="932"/>
      <c r="N557" s="931"/>
      <c r="O557" s="932"/>
      <c r="P557" s="931"/>
      <c r="Q557" s="932"/>
      <c r="R557" s="931"/>
      <c r="S557" s="932"/>
      <c r="T557" s="931"/>
      <c r="U557" s="932"/>
      <c r="V557" s="931"/>
      <c r="W557" s="932"/>
      <c r="X557" s="523"/>
      <c r="Y557" s="127">
        <f t="shared" si="90"/>
        <v>0</v>
      </c>
      <c r="Z557" s="422">
        <v>15</v>
      </c>
      <c r="AA557" s="365">
        <f t="shared" ref="AA557" si="92">COUNTIF(D557:W557,"a")+COUNTIF(D557:W557,"s")</f>
        <v>0</v>
      </c>
      <c r="AB557" s="501"/>
      <c r="AC557" s="706"/>
      <c r="AD557" s="259" t="s">
        <v>34</v>
      </c>
      <c r="AE557" s="706"/>
      <c r="AF557" s="706"/>
      <c r="AG557" s="706"/>
      <c r="AH557" s="706"/>
      <c r="AI557" s="706"/>
      <c r="AJ557" s="706"/>
      <c r="AK557" s="706"/>
      <c r="AL557" s="706"/>
      <c r="AM557" s="706"/>
      <c r="AN557" s="706"/>
      <c r="AO557" s="706"/>
      <c r="AP557" s="706"/>
      <c r="AQ557" s="706"/>
      <c r="AR557" s="706"/>
      <c r="AS557" s="706"/>
      <c r="AT557" s="706"/>
      <c r="AU557" s="706"/>
      <c r="AV557" s="706"/>
      <c r="AW557" s="706"/>
      <c r="AX557" s="706"/>
      <c r="AY557" s="706"/>
      <c r="AZ557" s="706"/>
      <c r="BA557" s="706"/>
      <c r="BB557" s="706"/>
      <c r="BC557" s="706"/>
      <c r="BD557" s="706"/>
      <c r="BE557" s="706"/>
      <c r="BF557" s="706"/>
      <c r="BG557" s="706"/>
      <c r="BH557" s="706"/>
      <c r="BI557" s="706"/>
      <c r="BJ557" s="706"/>
      <c r="BK557" s="706"/>
      <c r="BL557" s="706"/>
      <c r="BM557" s="706"/>
      <c r="BN557" s="706"/>
      <c r="BO557" s="706"/>
      <c r="BP557" s="706"/>
      <c r="BQ557" s="706"/>
      <c r="BR557" s="706"/>
      <c r="BS557" s="706"/>
      <c r="BT557" s="706"/>
      <c r="BU557" s="706"/>
      <c r="BV557" s="706"/>
      <c r="BW557" s="706"/>
      <c r="BX557" s="706"/>
      <c r="BY557" s="706"/>
      <c r="BZ557" s="706"/>
      <c r="CA557" s="706"/>
      <c r="CB557" s="706"/>
      <c r="CC557" s="706"/>
      <c r="CD557" s="706"/>
      <c r="CE557" s="706"/>
      <c r="CF557" s="706"/>
      <c r="CG557" s="57"/>
      <c r="CH557" s="57"/>
      <c r="CI557" s="57"/>
      <c r="CJ557" s="57"/>
      <c r="CK557" s="57"/>
      <c r="CL557" s="57"/>
      <c r="CM557" s="57"/>
      <c r="CN557" s="84"/>
      <c r="CO557" s="84"/>
      <c r="CP557" s="84"/>
      <c r="CQ557" s="84"/>
      <c r="CR557" s="84"/>
      <c r="CS557" s="84"/>
      <c r="CT557" s="84"/>
      <c r="CU557" s="84"/>
      <c r="CV557" s="84"/>
      <c r="CW557" s="84"/>
      <c r="CX557" s="84"/>
      <c r="CY557" s="84"/>
      <c r="CZ557" s="84"/>
      <c r="DA557" s="84"/>
      <c r="DB557" s="84"/>
      <c r="DC557" s="84"/>
      <c r="DD557" s="84"/>
      <c r="DE557" s="84"/>
      <c r="DF557" s="84"/>
      <c r="DG557" s="84"/>
      <c r="DH557" s="84"/>
      <c r="DI557" s="84"/>
      <c r="DJ557" s="84"/>
      <c r="DK557" s="84"/>
      <c r="DL557" s="84"/>
      <c r="DM557" s="84"/>
      <c r="DN557" s="84"/>
      <c r="DO557" s="84"/>
      <c r="DP557" s="84"/>
      <c r="DQ557" s="84"/>
      <c r="DR557" s="84"/>
      <c r="DS557" s="84"/>
      <c r="DT557" s="84"/>
      <c r="DU557" s="84"/>
      <c r="DV557" s="84"/>
      <c r="DW557" s="84"/>
      <c r="DX557" s="84"/>
      <c r="DY557" s="84"/>
      <c r="DZ557" s="84"/>
      <c r="EA557" s="84"/>
      <c r="EB557" s="84"/>
      <c r="EC557" s="84"/>
      <c r="ED557" s="84"/>
      <c r="EE557" s="84"/>
      <c r="EF557" s="84"/>
      <c r="EG557" s="84"/>
      <c r="EH557" s="84"/>
      <c r="EI557" s="84"/>
      <c r="EJ557" s="84"/>
      <c r="EK557" s="84"/>
      <c r="EL557" s="84"/>
      <c r="EM557" s="84"/>
      <c r="EN557" s="84"/>
      <c r="EO557" s="84"/>
      <c r="EP557" s="84"/>
      <c r="EQ557" s="84"/>
      <c r="ER557" s="84"/>
      <c r="ES557" s="84"/>
      <c r="ET557" s="84"/>
      <c r="EU557" s="84"/>
      <c r="EV557" s="84"/>
      <c r="EW557" s="84"/>
      <c r="EX557" s="84"/>
      <c r="EY557" s="84"/>
      <c r="EZ557" s="84"/>
      <c r="FA557" s="84"/>
      <c r="FB557" s="84"/>
      <c r="FC557" s="84"/>
      <c r="FD557" s="84"/>
      <c r="FE557" s="84"/>
      <c r="FF557" s="84"/>
      <c r="FG557" s="84"/>
      <c r="FH557" s="84"/>
      <c r="FI557" s="84"/>
      <c r="FJ557" s="84"/>
      <c r="FK557" s="84"/>
      <c r="FL557" s="84"/>
      <c r="FM557" s="84"/>
      <c r="FN557" s="84"/>
      <c r="FO557" s="84"/>
      <c r="FP557" s="84"/>
      <c r="FQ557" s="84"/>
    </row>
    <row r="558" spans="1:173" s="84" customFormat="1" ht="30" customHeight="1" x14ac:dyDescent="0.2">
      <c r="A558" s="585"/>
      <c r="B558" s="314"/>
      <c r="C558" s="594" t="s">
        <v>1022</v>
      </c>
      <c r="D558" s="851"/>
      <c r="E558" s="785"/>
      <c r="F558" s="785"/>
      <c r="G558" s="785"/>
      <c r="H558" s="785"/>
      <c r="I558" s="785"/>
      <c r="J558" s="785"/>
      <c r="K558" s="785"/>
      <c r="L558" s="785"/>
      <c r="M558" s="785"/>
      <c r="N558" s="785"/>
      <c r="O558" s="785"/>
      <c r="P558" s="785"/>
      <c r="Q558" s="785"/>
      <c r="R558" s="785"/>
      <c r="S558" s="785"/>
      <c r="T558" s="785"/>
      <c r="U558" s="785"/>
      <c r="V558" s="785"/>
      <c r="W558" s="785"/>
      <c r="X558" s="785"/>
      <c r="Y558" s="785"/>
      <c r="Z558" s="786"/>
      <c r="AA558" s="365"/>
      <c r="AB558" s="54"/>
      <c r="AC558" s="245"/>
      <c r="AD558" s="245"/>
      <c r="AE558" s="245"/>
      <c r="AF558" s="245"/>
      <c r="AG558" s="245"/>
      <c r="AH558" s="245"/>
      <c r="AI558" s="245"/>
      <c r="AJ558" s="245"/>
      <c r="AK558" s="245"/>
      <c r="AL558" s="706"/>
      <c r="AM558" s="706"/>
      <c r="AN558" s="706"/>
      <c r="AO558" s="706"/>
      <c r="AP558" s="706"/>
      <c r="AQ558" s="706"/>
      <c r="AR558" s="706"/>
      <c r="AS558" s="706"/>
      <c r="AT558" s="706"/>
      <c r="AU558" s="706"/>
      <c r="AV558" s="706"/>
      <c r="AW558" s="706"/>
      <c r="AX558" s="706"/>
      <c r="AY558" s="706"/>
      <c r="AZ558" s="706"/>
      <c r="BA558" s="706"/>
      <c r="BB558" s="706"/>
      <c r="BC558" s="706"/>
      <c r="BD558" s="706"/>
      <c r="BE558" s="706"/>
      <c r="BF558" s="706"/>
      <c r="BG558" s="706"/>
      <c r="BH558" s="706"/>
      <c r="BI558" s="706"/>
      <c r="BJ558" s="706"/>
      <c r="BK558" s="706"/>
      <c r="BL558" s="706"/>
      <c r="BM558" s="706"/>
      <c r="BN558" s="706"/>
      <c r="BO558" s="706"/>
      <c r="BP558" s="706"/>
      <c r="BQ558" s="706"/>
      <c r="BR558" s="706"/>
      <c r="BS558" s="706"/>
      <c r="BT558" s="706"/>
      <c r="BU558" s="706"/>
      <c r="BV558" s="706"/>
      <c r="BW558" s="706"/>
      <c r="BX558" s="706"/>
      <c r="BY558" s="706"/>
      <c r="BZ558" s="706"/>
      <c r="CA558" s="706"/>
      <c r="CB558" s="706"/>
      <c r="CC558" s="706"/>
      <c r="CD558" s="706"/>
      <c r="CE558" s="706"/>
    </row>
    <row r="559" spans="1:173" s="15" customFormat="1" ht="67.7" customHeight="1" x14ac:dyDescent="0.2">
      <c r="A559" s="452"/>
      <c r="B559" s="255" t="s">
        <v>523</v>
      </c>
      <c r="C559" s="521" t="s">
        <v>1027</v>
      </c>
      <c r="D559" s="931"/>
      <c r="E559" s="932"/>
      <c r="F559" s="931"/>
      <c r="G559" s="932"/>
      <c r="H559" s="931"/>
      <c r="I559" s="932"/>
      <c r="J559" s="931"/>
      <c r="K559" s="932"/>
      <c r="L559" s="931"/>
      <c r="M559" s="932"/>
      <c r="N559" s="931"/>
      <c r="O559" s="932"/>
      <c r="P559" s="931"/>
      <c r="Q559" s="932"/>
      <c r="R559" s="931"/>
      <c r="S559" s="932"/>
      <c r="T559" s="931"/>
      <c r="U559" s="932"/>
      <c r="V559" s="931"/>
      <c r="W559" s="932"/>
      <c r="X559" s="523"/>
      <c r="Y559" s="127">
        <f t="shared" si="90"/>
        <v>0</v>
      </c>
      <c r="Z559" s="422">
        <v>5</v>
      </c>
      <c r="AA559" s="365">
        <f t="shared" si="91"/>
        <v>0</v>
      </c>
      <c r="AB559" s="501"/>
      <c r="AC559" s="706"/>
      <c r="AD559" s="259"/>
      <c r="AE559" s="706"/>
      <c r="AF559" s="706"/>
      <c r="AG559" s="706"/>
      <c r="AH559" s="706"/>
      <c r="AI559" s="706"/>
      <c r="AJ559" s="706"/>
      <c r="AK559" s="706"/>
      <c r="AL559" s="706"/>
      <c r="AM559" s="706"/>
      <c r="AN559" s="706"/>
      <c r="AO559" s="706"/>
      <c r="AP559" s="706"/>
      <c r="AQ559" s="706"/>
      <c r="AR559" s="706"/>
      <c r="AS559" s="706"/>
      <c r="AT559" s="706"/>
      <c r="AU559" s="706"/>
      <c r="AV559" s="706"/>
      <c r="AW559" s="706"/>
      <c r="AX559" s="706"/>
      <c r="AY559" s="706"/>
      <c r="AZ559" s="706"/>
      <c r="BA559" s="706"/>
      <c r="BB559" s="706"/>
      <c r="BC559" s="706"/>
      <c r="BD559" s="706"/>
      <c r="BE559" s="706"/>
      <c r="BF559" s="706"/>
      <c r="BG559" s="706"/>
      <c r="BH559" s="706"/>
      <c r="BI559" s="706"/>
      <c r="BJ559" s="706"/>
      <c r="BK559" s="706"/>
      <c r="BL559" s="706"/>
      <c r="BM559" s="706"/>
      <c r="BN559" s="706"/>
      <c r="BO559" s="706"/>
      <c r="BP559" s="706"/>
      <c r="BQ559" s="706"/>
      <c r="BR559" s="706"/>
      <c r="BS559" s="706"/>
      <c r="BT559" s="706"/>
      <c r="BU559" s="706"/>
      <c r="BV559" s="706"/>
      <c r="BW559" s="706"/>
      <c r="BX559" s="706"/>
      <c r="BY559" s="706"/>
      <c r="BZ559" s="706"/>
      <c r="CA559" s="706"/>
      <c r="CB559" s="706"/>
      <c r="CC559" s="706"/>
      <c r="CD559" s="706"/>
      <c r="CE559" s="706"/>
      <c r="CF559" s="706"/>
      <c r="CG559" s="57"/>
      <c r="CH559" s="57"/>
      <c r="CI559" s="57"/>
      <c r="CJ559" s="57"/>
      <c r="CK559" s="57"/>
      <c r="CL559" s="57"/>
      <c r="CM559" s="57"/>
      <c r="CN559" s="84"/>
      <c r="CO559" s="84"/>
      <c r="CP559" s="84"/>
      <c r="CQ559" s="84"/>
      <c r="CR559" s="84"/>
      <c r="CS559" s="84"/>
      <c r="CT559" s="84"/>
      <c r="CU559" s="84"/>
      <c r="CV559" s="84"/>
      <c r="CW559" s="84"/>
      <c r="CX559" s="84"/>
      <c r="CY559" s="84"/>
      <c r="CZ559" s="84"/>
      <c r="DA559" s="84"/>
      <c r="DB559" s="84"/>
      <c r="DC559" s="84"/>
      <c r="DD559" s="84"/>
      <c r="DE559" s="84"/>
      <c r="DF559" s="84"/>
      <c r="DG559" s="84"/>
      <c r="DH559" s="84"/>
      <c r="DI559" s="84"/>
      <c r="DJ559" s="84"/>
      <c r="DK559" s="84"/>
      <c r="DL559" s="84"/>
      <c r="DM559" s="84"/>
      <c r="DN559" s="84"/>
      <c r="DO559" s="84"/>
      <c r="DP559" s="84"/>
      <c r="DQ559" s="84"/>
      <c r="DR559" s="84"/>
      <c r="DS559" s="84"/>
      <c r="DT559" s="84"/>
      <c r="DU559" s="84"/>
      <c r="DV559" s="84"/>
      <c r="DW559" s="84"/>
      <c r="DX559" s="84"/>
      <c r="DY559" s="84"/>
      <c r="DZ559" s="84"/>
      <c r="EA559" s="84"/>
      <c r="EB559" s="84"/>
      <c r="EC559" s="84"/>
      <c r="ED559" s="84"/>
      <c r="EE559" s="84"/>
      <c r="EF559" s="84"/>
      <c r="EG559" s="84"/>
      <c r="EH559" s="84"/>
      <c r="EI559" s="84"/>
      <c r="EJ559" s="84"/>
      <c r="EK559" s="84"/>
      <c r="EL559" s="84"/>
      <c r="EM559" s="84"/>
      <c r="EN559" s="84"/>
      <c r="EO559" s="84"/>
      <c r="EP559" s="84"/>
      <c r="EQ559" s="84"/>
      <c r="ER559" s="84"/>
      <c r="ES559" s="84"/>
      <c r="ET559" s="84"/>
      <c r="EU559" s="84"/>
      <c r="EV559" s="84"/>
      <c r="EW559" s="84"/>
      <c r="EX559" s="84"/>
      <c r="EY559" s="84"/>
      <c r="EZ559" s="84"/>
      <c r="FA559" s="84"/>
      <c r="FB559" s="84"/>
      <c r="FC559" s="84"/>
      <c r="FD559" s="84"/>
      <c r="FE559" s="84"/>
      <c r="FF559" s="84"/>
      <c r="FG559" s="84"/>
      <c r="FH559" s="84"/>
      <c r="FI559" s="84"/>
      <c r="FJ559" s="84"/>
      <c r="FK559" s="84"/>
      <c r="FL559" s="84"/>
      <c r="FM559" s="84"/>
      <c r="FN559" s="84"/>
      <c r="FO559" s="84"/>
      <c r="FP559" s="84"/>
      <c r="FQ559" s="84"/>
    </row>
    <row r="560" spans="1:173" s="15" customFormat="1" ht="45" customHeight="1" thickBot="1" x14ac:dyDescent="0.25">
      <c r="A560" s="452"/>
      <c r="B560" s="255" t="s">
        <v>1023</v>
      </c>
      <c r="C560" s="521" t="s">
        <v>1028</v>
      </c>
      <c r="D560" s="931"/>
      <c r="E560" s="932"/>
      <c r="F560" s="931"/>
      <c r="G560" s="932"/>
      <c r="H560" s="931"/>
      <c r="I560" s="932"/>
      <c r="J560" s="931"/>
      <c r="K560" s="932"/>
      <c r="L560" s="931"/>
      <c r="M560" s="932"/>
      <c r="N560" s="931"/>
      <c r="O560" s="932"/>
      <c r="P560" s="931"/>
      <c r="Q560" s="932"/>
      <c r="R560" s="931"/>
      <c r="S560" s="932"/>
      <c r="T560" s="931"/>
      <c r="U560" s="932"/>
      <c r="V560" s="931"/>
      <c r="W560" s="932"/>
      <c r="X560" s="523"/>
      <c r="Y560" s="127">
        <f t="shared" si="90"/>
        <v>0</v>
      </c>
      <c r="Z560" s="422">
        <v>5</v>
      </c>
      <c r="AA560" s="365">
        <f t="shared" si="91"/>
        <v>0</v>
      </c>
      <c r="AB560" s="501"/>
      <c r="AC560" s="706"/>
      <c r="AD560" s="259"/>
      <c r="AE560" s="706"/>
      <c r="AF560" s="706"/>
      <c r="AG560" s="706"/>
      <c r="AH560" s="706"/>
      <c r="AI560" s="706"/>
      <c r="AJ560" s="706"/>
      <c r="AK560" s="706"/>
      <c r="AL560" s="706"/>
      <c r="AM560" s="706"/>
      <c r="AN560" s="706"/>
      <c r="AO560" s="706"/>
      <c r="AP560" s="706"/>
      <c r="AQ560" s="706"/>
      <c r="AR560" s="706"/>
      <c r="AS560" s="706"/>
      <c r="AT560" s="706"/>
      <c r="AU560" s="706"/>
      <c r="AV560" s="706"/>
      <c r="AW560" s="706"/>
      <c r="AX560" s="706"/>
      <c r="AY560" s="706"/>
      <c r="AZ560" s="706"/>
      <c r="BA560" s="706"/>
      <c r="BB560" s="706"/>
      <c r="BC560" s="706"/>
      <c r="BD560" s="706"/>
      <c r="BE560" s="706"/>
      <c r="BF560" s="706"/>
      <c r="BG560" s="706"/>
      <c r="BH560" s="706"/>
      <c r="BI560" s="706"/>
      <c r="BJ560" s="706"/>
      <c r="BK560" s="706"/>
      <c r="BL560" s="706"/>
      <c r="BM560" s="706"/>
      <c r="BN560" s="706"/>
      <c r="BO560" s="706"/>
      <c r="BP560" s="706"/>
      <c r="BQ560" s="706"/>
      <c r="BR560" s="706"/>
      <c r="BS560" s="706"/>
      <c r="BT560" s="706"/>
      <c r="BU560" s="706"/>
      <c r="BV560" s="706"/>
      <c r="BW560" s="706"/>
      <c r="BX560" s="706"/>
      <c r="BY560" s="706"/>
      <c r="BZ560" s="706"/>
      <c r="CA560" s="706"/>
      <c r="CB560" s="706"/>
      <c r="CC560" s="706"/>
      <c r="CD560" s="706"/>
      <c r="CE560" s="706"/>
      <c r="CF560" s="706"/>
      <c r="CG560" s="57"/>
      <c r="CH560" s="57"/>
      <c r="CI560" s="57"/>
      <c r="CJ560" s="57"/>
      <c r="CK560" s="57"/>
      <c r="CL560" s="57"/>
      <c r="CM560" s="57"/>
      <c r="CN560" s="84"/>
      <c r="CO560" s="84"/>
      <c r="CP560" s="84"/>
      <c r="CQ560" s="84"/>
      <c r="CR560" s="84"/>
      <c r="CS560" s="84"/>
      <c r="CT560" s="84"/>
      <c r="CU560" s="84"/>
      <c r="CV560" s="84"/>
      <c r="CW560" s="84"/>
      <c r="CX560" s="84"/>
      <c r="CY560" s="84"/>
      <c r="CZ560" s="84"/>
      <c r="DA560" s="84"/>
      <c r="DB560" s="84"/>
      <c r="DC560" s="84"/>
      <c r="DD560" s="84"/>
      <c r="DE560" s="84"/>
      <c r="DF560" s="84"/>
      <c r="DG560" s="84"/>
      <c r="DH560" s="84"/>
      <c r="DI560" s="84"/>
      <c r="DJ560" s="84"/>
      <c r="DK560" s="84"/>
      <c r="DL560" s="84"/>
      <c r="DM560" s="84"/>
      <c r="DN560" s="84"/>
      <c r="DO560" s="84"/>
      <c r="DP560" s="84"/>
      <c r="DQ560" s="84"/>
      <c r="DR560" s="84"/>
      <c r="DS560" s="84"/>
      <c r="DT560" s="84"/>
      <c r="DU560" s="84"/>
      <c r="DV560" s="84"/>
      <c r="DW560" s="84"/>
      <c r="DX560" s="84"/>
      <c r="DY560" s="84"/>
      <c r="DZ560" s="84"/>
      <c r="EA560" s="84"/>
      <c r="EB560" s="84"/>
      <c r="EC560" s="84"/>
      <c r="ED560" s="84"/>
      <c r="EE560" s="84"/>
      <c r="EF560" s="84"/>
      <c r="EG560" s="84"/>
      <c r="EH560" s="84"/>
      <c r="EI560" s="84"/>
      <c r="EJ560" s="84"/>
      <c r="EK560" s="84"/>
      <c r="EL560" s="84"/>
      <c r="EM560" s="84"/>
      <c r="EN560" s="84"/>
      <c r="EO560" s="84"/>
      <c r="EP560" s="84"/>
      <c r="EQ560" s="84"/>
      <c r="ER560" s="84"/>
      <c r="ES560" s="84"/>
      <c r="ET560" s="84"/>
      <c r="EU560" s="84"/>
      <c r="EV560" s="84"/>
      <c r="EW560" s="84"/>
      <c r="EX560" s="84"/>
      <c r="EY560" s="84"/>
      <c r="EZ560" s="84"/>
      <c r="FA560" s="84"/>
      <c r="FB560" s="84"/>
      <c r="FC560" s="84"/>
      <c r="FD560" s="84"/>
      <c r="FE560" s="84"/>
      <c r="FF560" s="84"/>
      <c r="FG560" s="84"/>
      <c r="FH560" s="84"/>
      <c r="FI560" s="84"/>
      <c r="FJ560" s="84"/>
      <c r="FK560" s="84"/>
      <c r="FL560" s="84"/>
      <c r="FM560" s="84"/>
      <c r="FN560" s="84"/>
      <c r="FO560" s="84"/>
      <c r="FP560" s="84"/>
      <c r="FQ560" s="84"/>
    </row>
    <row r="561" spans="1:200" s="15" customFormat="1" ht="21" customHeight="1" thickTop="1" thickBot="1" x14ac:dyDescent="0.25">
      <c r="A561" s="452"/>
      <c r="B561" s="71"/>
      <c r="C561" s="160"/>
      <c r="D561" s="768" t="s">
        <v>147</v>
      </c>
      <c r="E561" s="769"/>
      <c r="F561" s="769"/>
      <c r="G561" s="769"/>
      <c r="H561" s="769"/>
      <c r="I561" s="769"/>
      <c r="J561" s="769"/>
      <c r="K561" s="769"/>
      <c r="L561" s="769"/>
      <c r="M561" s="769"/>
      <c r="N561" s="769"/>
      <c r="O561" s="769"/>
      <c r="P561" s="769"/>
      <c r="Q561" s="769"/>
      <c r="R561" s="769"/>
      <c r="S561" s="769"/>
      <c r="T561" s="769"/>
      <c r="U561" s="769"/>
      <c r="V561" s="769"/>
      <c r="W561" s="769"/>
      <c r="X561" s="800"/>
      <c r="Y561" s="55">
        <f>SUM(Y551:Y560)</f>
        <v>0</v>
      </c>
      <c r="Z561" s="423">
        <f>SUM(Z551:Z560)</f>
        <v>95</v>
      </c>
      <c r="AA561" s="57"/>
      <c r="AB561" s="306"/>
      <c r="AC561" s="557"/>
      <c r="AD561" s="259"/>
      <c r="AE561" s="241"/>
      <c r="AF561" s="557"/>
      <c r="AG561" s="241"/>
      <c r="AH561" s="241"/>
      <c r="AI561" s="241"/>
      <c r="AJ561" s="241"/>
      <c r="AK561" s="241"/>
      <c r="AL561" s="241"/>
      <c r="AM561" s="241"/>
      <c r="AN561" s="241"/>
      <c r="AO561" s="241"/>
      <c r="AP561" s="241"/>
      <c r="AQ561" s="241"/>
      <c r="AR561" s="241"/>
      <c r="AS561" s="241"/>
      <c r="AT561" s="241"/>
      <c r="AU561" s="241"/>
      <c r="AV561" s="241"/>
      <c r="AW561" s="241"/>
      <c r="AX561" s="241"/>
      <c r="AY561" s="241"/>
      <c r="AZ561" s="241"/>
      <c r="BA561" s="241"/>
      <c r="BB561" s="241"/>
      <c r="BC561" s="241"/>
      <c r="BD561" s="241"/>
      <c r="BE561" s="241"/>
      <c r="BF561" s="241"/>
      <c r="BG561" s="241"/>
      <c r="BH561" s="241"/>
      <c r="BI561" s="241"/>
      <c r="BJ561" s="241"/>
      <c r="BK561" s="241"/>
      <c r="BL561" s="241"/>
      <c r="BM561" s="241"/>
      <c r="BN561" s="241"/>
      <c r="BO561" s="241"/>
      <c r="BP561" s="241"/>
      <c r="BQ561" s="241"/>
      <c r="BR561" s="241"/>
      <c r="BS561" s="241"/>
      <c r="BT561" s="241"/>
      <c r="BU561" s="241"/>
      <c r="BV561" s="241"/>
      <c r="BW561" s="241"/>
      <c r="BX561" s="241"/>
      <c r="BY561" s="241"/>
      <c r="BZ561" s="241"/>
      <c r="CA561" s="241"/>
      <c r="CB561" s="241"/>
      <c r="CC561" s="241"/>
      <c r="CD561" s="241"/>
      <c r="CE561" s="57"/>
      <c r="CF561" s="57"/>
      <c r="CG561" s="57"/>
      <c r="CH561" s="57"/>
      <c r="CI561" s="57"/>
      <c r="CJ561" s="57"/>
      <c r="CK561" s="57"/>
      <c r="CL561" s="57"/>
      <c r="CM561" s="57"/>
      <c r="CN561" s="57"/>
      <c r="CO561" s="57"/>
      <c r="CP561" s="57"/>
      <c r="CQ561" s="57"/>
      <c r="CR561" s="57"/>
      <c r="CS561" s="57"/>
      <c r="CT561" s="57"/>
      <c r="CU561" s="57"/>
      <c r="CV561" s="57"/>
      <c r="CW561" s="57"/>
      <c r="CX561" s="57"/>
      <c r="CY561" s="57"/>
      <c r="CZ561" s="57"/>
      <c r="DA561" s="57"/>
      <c r="DB561" s="57"/>
      <c r="DC561" s="57"/>
      <c r="DD561" s="57"/>
      <c r="DE561" s="84"/>
      <c r="DF561" s="84"/>
      <c r="DG561" s="84"/>
      <c r="DH561" s="84"/>
      <c r="DI561" s="84"/>
      <c r="DJ561" s="84"/>
      <c r="DK561" s="84"/>
      <c r="DL561" s="84"/>
      <c r="DM561" s="84"/>
      <c r="DN561" s="84"/>
      <c r="DO561" s="84"/>
      <c r="DP561" s="84"/>
      <c r="DQ561" s="84"/>
      <c r="DR561" s="84"/>
      <c r="DS561" s="84"/>
      <c r="DT561" s="84"/>
      <c r="DU561" s="84"/>
      <c r="DV561" s="84"/>
      <c r="DW561" s="84"/>
      <c r="DX561" s="84"/>
      <c r="DY561" s="84"/>
      <c r="DZ561" s="84"/>
      <c r="EA561" s="84"/>
      <c r="EB561" s="84"/>
      <c r="EC561" s="84"/>
      <c r="ED561" s="84"/>
      <c r="EE561" s="84"/>
      <c r="EF561" s="84"/>
      <c r="EG561" s="84"/>
      <c r="EH561" s="84"/>
      <c r="EI561" s="84"/>
      <c r="EJ561" s="84"/>
      <c r="EK561" s="84"/>
      <c r="EL561" s="84"/>
      <c r="EM561" s="84"/>
      <c r="EN561" s="84"/>
      <c r="EO561" s="84"/>
      <c r="EP561" s="84"/>
      <c r="EQ561" s="84"/>
      <c r="ER561" s="84"/>
      <c r="ES561" s="84"/>
      <c r="ET561" s="84"/>
      <c r="EU561" s="84"/>
      <c r="EV561" s="84"/>
      <c r="EW561" s="84"/>
      <c r="EX561" s="84"/>
      <c r="EY561" s="84"/>
      <c r="EZ561" s="84"/>
      <c r="FA561" s="84"/>
      <c r="FB561" s="84"/>
      <c r="FC561" s="84"/>
      <c r="FD561" s="84"/>
      <c r="FE561" s="84"/>
      <c r="FF561" s="84"/>
      <c r="FG561" s="84"/>
      <c r="FH561" s="84"/>
      <c r="FI561" s="84"/>
      <c r="FJ561" s="84"/>
      <c r="FK561" s="84"/>
      <c r="FL561" s="84"/>
      <c r="FM561" s="84"/>
      <c r="FN561" s="84"/>
      <c r="FO561" s="84"/>
      <c r="FP561" s="84"/>
      <c r="FQ561" s="84"/>
      <c r="FR561" s="84"/>
      <c r="FS561" s="84"/>
      <c r="FT561" s="84"/>
      <c r="FU561" s="84"/>
      <c r="FV561" s="84"/>
      <c r="FW561" s="84"/>
      <c r="FX561" s="84"/>
      <c r="FY561" s="84"/>
      <c r="FZ561" s="84"/>
      <c r="GA561" s="84"/>
      <c r="GB561" s="84"/>
      <c r="GC561" s="84"/>
      <c r="GD561" s="84"/>
      <c r="GE561" s="84"/>
      <c r="GF561" s="84"/>
      <c r="GG561" s="84"/>
      <c r="GH561" s="84"/>
      <c r="GI561" s="84"/>
      <c r="GJ561" s="84"/>
      <c r="GK561" s="84"/>
      <c r="GL561" s="84"/>
      <c r="GM561" s="84"/>
      <c r="GN561" s="84"/>
      <c r="GO561" s="84"/>
      <c r="GP561" s="84"/>
      <c r="GQ561" s="84"/>
      <c r="GR561" s="84"/>
    </row>
    <row r="562" spans="1:200" s="15" customFormat="1" ht="21" customHeight="1" thickBot="1" x14ac:dyDescent="0.25">
      <c r="A562" s="534"/>
      <c r="B562" s="185"/>
      <c r="C562" s="381"/>
      <c r="D562" s="771"/>
      <c r="E562" s="799"/>
      <c r="F562" s="928">
        <v>60</v>
      </c>
      <c r="G562" s="793"/>
      <c r="H562" s="793"/>
      <c r="I562" s="793"/>
      <c r="J562" s="793"/>
      <c r="K562" s="793"/>
      <c r="L562" s="793"/>
      <c r="M562" s="793"/>
      <c r="N562" s="793"/>
      <c r="O562" s="793"/>
      <c r="P562" s="793"/>
      <c r="Q562" s="793"/>
      <c r="R562" s="793"/>
      <c r="S562" s="793"/>
      <c r="T562" s="793"/>
      <c r="U562" s="793"/>
      <c r="V562" s="793"/>
      <c r="W562" s="793"/>
      <c r="X562" s="793"/>
      <c r="Y562" s="793"/>
      <c r="Z562" s="794"/>
      <c r="AA562" s="57"/>
      <c r="AB562" s="307"/>
      <c r="AC562" s="557"/>
      <c r="AD562" s="259"/>
      <c r="AE562" s="241"/>
      <c r="AF562" s="557"/>
      <c r="AG562" s="241"/>
      <c r="AH562" s="241"/>
      <c r="AI562" s="241"/>
      <c r="AJ562" s="241"/>
      <c r="AK562" s="241"/>
      <c r="AL562" s="241"/>
      <c r="AM562" s="241"/>
      <c r="AN562" s="241"/>
      <c r="AO562" s="241"/>
      <c r="AP562" s="241"/>
      <c r="AQ562" s="241"/>
      <c r="AR562" s="241"/>
      <c r="AS562" s="241"/>
      <c r="AT562" s="241"/>
      <c r="AU562" s="241"/>
      <c r="AV562" s="241"/>
      <c r="AW562" s="241"/>
      <c r="AX562" s="241"/>
      <c r="AY562" s="241"/>
      <c r="AZ562" s="241"/>
      <c r="BA562" s="241"/>
      <c r="BB562" s="241"/>
      <c r="BC562" s="241"/>
      <c r="BD562" s="241"/>
      <c r="BE562" s="241"/>
      <c r="BF562" s="241"/>
      <c r="BG562" s="241"/>
      <c r="BH562" s="241"/>
      <c r="BI562" s="241"/>
      <c r="BJ562" s="241"/>
      <c r="BK562" s="241"/>
      <c r="BL562" s="241"/>
      <c r="BM562" s="241"/>
      <c r="BN562" s="241"/>
      <c r="BO562" s="241"/>
      <c r="BP562" s="241"/>
      <c r="BQ562" s="241"/>
      <c r="BR562" s="241"/>
      <c r="BS562" s="241"/>
      <c r="BT562" s="241"/>
      <c r="BU562" s="241"/>
      <c r="BV562" s="241"/>
      <c r="BW562" s="241"/>
      <c r="BX562" s="241"/>
      <c r="BY562" s="241"/>
      <c r="BZ562" s="241"/>
      <c r="CA562" s="241"/>
      <c r="CB562" s="241"/>
      <c r="CC562" s="241"/>
      <c r="CD562" s="241"/>
      <c r="CE562" s="57"/>
      <c r="CF562" s="57"/>
      <c r="CG562" s="57"/>
      <c r="CH562" s="57"/>
      <c r="CI562" s="57"/>
      <c r="CJ562" s="57"/>
      <c r="CK562" s="57"/>
      <c r="CL562" s="57"/>
      <c r="CM562" s="57"/>
      <c r="CN562" s="57"/>
      <c r="CO562" s="57"/>
      <c r="CP562" s="57"/>
      <c r="CQ562" s="57"/>
      <c r="CR562" s="57"/>
      <c r="CS562" s="57"/>
      <c r="CT562" s="57"/>
      <c r="CU562" s="57"/>
      <c r="CV562" s="57"/>
      <c r="CW562" s="57"/>
      <c r="CX562" s="57"/>
      <c r="CY562" s="57"/>
      <c r="CZ562" s="57"/>
      <c r="DA562" s="57"/>
      <c r="DB562" s="57"/>
      <c r="DC562" s="57"/>
      <c r="DD562" s="57"/>
      <c r="DE562" s="84"/>
      <c r="DF562" s="84"/>
      <c r="DG562" s="84"/>
      <c r="DH562" s="84"/>
      <c r="DI562" s="84"/>
      <c r="DJ562" s="84"/>
      <c r="DK562" s="84"/>
      <c r="DL562" s="84"/>
      <c r="DM562" s="84"/>
      <c r="DN562" s="84"/>
      <c r="DO562" s="84"/>
      <c r="DP562" s="84"/>
      <c r="DQ562" s="84"/>
      <c r="DR562" s="84"/>
      <c r="DS562" s="84"/>
      <c r="DT562" s="84"/>
      <c r="DU562" s="84"/>
      <c r="DV562" s="84"/>
      <c r="DW562" s="84"/>
      <c r="DX562" s="84"/>
      <c r="DY562" s="84"/>
      <c r="DZ562" s="84"/>
      <c r="EA562" s="84"/>
      <c r="EB562" s="84"/>
      <c r="EC562" s="84"/>
      <c r="ED562" s="84"/>
      <c r="EE562" s="84"/>
      <c r="EF562" s="84"/>
      <c r="EG562" s="84"/>
      <c r="EH562" s="84"/>
      <c r="EI562" s="84"/>
      <c r="EJ562" s="84"/>
      <c r="EK562" s="84"/>
      <c r="EL562" s="84"/>
      <c r="EM562" s="84"/>
      <c r="EN562" s="84"/>
      <c r="EO562" s="84"/>
      <c r="EP562" s="84"/>
      <c r="EQ562" s="84"/>
      <c r="ER562" s="84"/>
      <c r="ES562" s="84"/>
      <c r="ET562" s="84"/>
      <c r="EU562" s="84"/>
      <c r="EV562" s="84"/>
      <c r="EW562" s="84"/>
      <c r="EX562" s="84"/>
      <c r="EY562" s="84"/>
      <c r="EZ562" s="84"/>
      <c r="FA562" s="84"/>
      <c r="FB562" s="84"/>
      <c r="FC562" s="84"/>
      <c r="FD562" s="84"/>
      <c r="FE562" s="84"/>
      <c r="FF562" s="84"/>
      <c r="FG562" s="84"/>
      <c r="FH562" s="84"/>
      <c r="FI562" s="84"/>
      <c r="FJ562" s="84"/>
      <c r="FK562" s="84"/>
      <c r="FL562" s="84"/>
      <c r="FM562" s="84"/>
      <c r="FN562" s="84"/>
      <c r="FO562" s="84"/>
      <c r="FP562" s="84"/>
      <c r="FQ562" s="84"/>
      <c r="FR562" s="84"/>
      <c r="FS562" s="84"/>
      <c r="FT562" s="84"/>
      <c r="FU562" s="84"/>
      <c r="FV562" s="84"/>
      <c r="FW562" s="84"/>
      <c r="FX562" s="84"/>
      <c r="FY562" s="84"/>
      <c r="FZ562" s="84"/>
      <c r="GA562" s="84"/>
      <c r="GB562" s="84"/>
      <c r="GC562" s="84"/>
      <c r="GD562" s="84"/>
      <c r="GE562" s="84"/>
      <c r="GF562" s="84"/>
      <c r="GG562" s="84"/>
      <c r="GH562" s="84"/>
      <c r="GI562" s="84"/>
      <c r="GJ562" s="84"/>
      <c r="GK562" s="84"/>
      <c r="GL562" s="84"/>
      <c r="GM562" s="84"/>
      <c r="GN562" s="84"/>
      <c r="GO562" s="84"/>
      <c r="GP562" s="84"/>
      <c r="GQ562" s="84"/>
      <c r="GR562" s="84"/>
    </row>
    <row r="563" spans="1:200" ht="33" customHeight="1" thickBot="1" x14ac:dyDescent="0.25">
      <c r="A563" s="439"/>
      <c r="B563" s="323" t="s">
        <v>64</v>
      </c>
      <c r="C563" s="757" t="s">
        <v>1079</v>
      </c>
      <c r="D563" s="929"/>
      <c r="E563" s="929"/>
      <c r="F563" s="929"/>
      <c r="G563" s="929"/>
      <c r="H563" s="929"/>
      <c r="I563" s="929"/>
      <c r="J563" s="929"/>
      <c r="K563" s="929"/>
      <c r="L563" s="929"/>
      <c r="M563" s="929"/>
      <c r="N563" s="929"/>
      <c r="O563" s="929"/>
      <c r="P563" s="929"/>
      <c r="Q563" s="929"/>
      <c r="R563" s="929"/>
      <c r="S563" s="929"/>
      <c r="T563" s="929"/>
      <c r="U563" s="929"/>
      <c r="V563" s="929"/>
      <c r="W563" s="929"/>
      <c r="X563" s="929"/>
      <c r="Y563" s="929"/>
      <c r="Z563" s="930"/>
      <c r="AA563" s="51"/>
      <c r="AD563" s="251"/>
    </row>
    <row r="564" spans="1:200" s="79" customFormat="1" ht="30" customHeight="1" thickBot="1" x14ac:dyDescent="0.5">
      <c r="A564" s="585"/>
      <c r="B564" s="279" t="s">
        <v>966</v>
      </c>
      <c r="C564" s="457" t="s">
        <v>967</v>
      </c>
      <c r="D564" s="697"/>
      <c r="E564" s="698"/>
      <c r="F564" s="83"/>
      <c r="G564" s="699"/>
      <c r="H564" s="82"/>
      <c r="I564" s="698"/>
      <c r="J564" s="83"/>
      <c r="K564" s="699"/>
      <c r="L564" s="82"/>
      <c r="M564" s="698"/>
      <c r="N564" s="83"/>
      <c r="O564" s="699"/>
      <c r="P564" s="82"/>
      <c r="Q564" s="698"/>
      <c r="R564" s="83"/>
      <c r="S564" s="699"/>
      <c r="T564" s="82"/>
      <c r="U564" s="698"/>
      <c r="V564" s="83"/>
      <c r="W564" s="698"/>
      <c r="X564" s="700"/>
      <c r="Y564" s="700"/>
      <c r="Z564" s="46"/>
      <c r="AA564" s="701"/>
      <c r="AB564" s="78"/>
      <c r="AC564" s="344"/>
      <c r="AD564" s="259"/>
      <c r="AE564" s="344"/>
      <c r="AF564" s="344"/>
      <c r="AG564" s="344"/>
      <c r="AH564" s="344"/>
      <c r="AI564" s="344"/>
      <c r="AJ564" s="344"/>
      <c r="AK564" s="344"/>
      <c r="AL564" s="344"/>
      <c r="AM564" s="344"/>
      <c r="AN564" s="344"/>
      <c r="AO564" s="344"/>
      <c r="AP564" s="344"/>
      <c r="AQ564" s="344"/>
      <c r="AR564" s="344"/>
      <c r="AS564" s="315"/>
      <c r="AT564" s="315"/>
      <c r="AU564" s="315"/>
      <c r="AV564" s="315"/>
      <c r="AW564" s="315"/>
      <c r="AX564" s="315"/>
      <c r="AY564" s="315"/>
      <c r="AZ564" s="315"/>
      <c r="BA564" s="315"/>
      <c r="BB564" s="315"/>
      <c r="BC564" s="315"/>
      <c r="BD564" s="315"/>
      <c r="BE564" s="315"/>
      <c r="BF564" s="315"/>
      <c r="BG564" s="315"/>
      <c r="BH564" s="315"/>
      <c r="BI564" s="315"/>
      <c r="BJ564" s="315"/>
      <c r="BK564" s="315"/>
      <c r="BL564" s="315"/>
      <c r="BM564" s="315"/>
      <c r="BN564" s="315"/>
      <c r="BO564" s="315"/>
      <c r="BP564" s="315"/>
      <c r="BQ564" s="315"/>
      <c r="BR564" s="315"/>
      <c r="BS564" s="315"/>
      <c r="BT564" s="315"/>
      <c r="BU564" s="315"/>
      <c r="BV564" s="315"/>
      <c r="BW564" s="315"/>
      <c r="BX564" s="315"/>
      <c r="BY564" s="315"/>
      <c r="BZ564" s="315"/>
      <c r="CA564" s="315"/>
      <c r="CB564" s="315"/>
      <c r="CC564" s="315"/>
      <c r="CD564" s="315"/>
      <c r="CE564" s="315"/>
      <c r="CF564" s="315"/>
      <c r="CG564" s="80"/>
      <c r="CH564" s="80"/>
      <c r="CI564" s="80"/>
      <c r="CJ564" s="80"/>
      <c r="CK564" s="80"/>
      <c r="CL564" s="80"/>
      <c r="CM564" s="80"/>
      <c r="CN564" s="81"/>
      <c r="CO564" s="81"/>
      <c r="CP564" s="81"/>
      <c r="CQ564" s="81"/>
      <c r="CR564" s="81"/>
      <c r="CS564" s="81"/>
      <c r="CT564" s="81"/>
      <c r="CU564" s="81"/>
      <c r="CV564" s="81"/>
      <c r="CW564" s="81"/>
      <c r="CX564" s="81"/>
      <c r="CY564" s="81"/>
      <c r="CZ564" s="81"/>
      <c r="DA564" s="81"/>
      <c r="DB564" s="81"/>
      <c r="DC564" s="81"/>
      <c r="DD564" s="81"/>
      <c r="DE564" s="81"/>
      <c r="DF564" s="81"/>
      <c r="DG564" s="81"/>
      <c r="DH564" s="81"/>
      <c r="DI564" s="81"/>
      <c r="DJ564" s="81"/>
      <c r="DK564" s="81"/>
      <c r="DL564" s="81"/>
      <c r="DM564" s="81"/>
      <c r="DN564" s="81"/>
      <c r="DO564" s="81"/>
      <c r="DP564" s="81"/>
      <c r="DQ564" s="81"/>
      <c r="DR564" s="81"/>
      <c r="DS564" s="81"/>
      <c r="DT564" s="81"/>
      <c r="DU564" s="81"/>
      <c r="DV564" s="81"/>
      <c r="DW564" s="81"/>
      <c r="DX564" s="81"/>
      <c r="DY564" s="81"/>
      <c r="DZ564" s="81"/>
      <c r="EA564" s="81"/>
      <c r="EB564" s="81"/>
      <c r="EC564" s="81"/>
      <c r="ED564" s="81"/>
      <c r="EE564" s="81"/>
      <c r="EF564" s="81"/>
      <c r="EG564" s="81"/>
      <c r="EH564" s="81"/>
      <c r="EI564" s="81"/>
      <c r="EJ564" s="81"/>
      <c r="EK564" s="81"/>
      <c r="EL564" s="81"/>
      <c r="EM564" s="81"/>
      <c r="EN564" s="81"/>
      <c r="EO564" s="81"/>
      <c r="EP564" s="81"/>
      <c r="EQ564" s="81"/>
      <c r="ER564" s="81"/>
      <c r="ES564" s="81"/>
      <c r="ET564" s="81"/>
      <c r="EU564" s="81"/>
      <c r="EV564" s="81"/>
      <c r="EW564" s="81"/>
      <c r="EX564" s="81"/>
      <c r="EY564" s="81"/>
      <c r="EZ564" s="81"/>
      <c r="FA564" s="81"/>
      <c r="FB564" s="81"/>
      <c r="FC564" s="81"/>
      <c r="FD564" s="81"/>
      <c r="FE564" s="81"/>
      <c r="FF564" s="81"/>
      <c r="FG564" s="81"/>
      <c r="FH564" s="81"/>
      <c r="FI564" s="81"/>
      <c r="FJ564" s="81"/>
      <c r="FK564" s="81"/>
      <c r="FL564" s="81"/>
      <c r="FM564" s="81"/>
      <c r="FN564" s="81"/>
      <c r="FO564" s="81"/>
      <c r="FP564" s="81"/>
      <c r="FQ564" s="81"/>
    </row>
    <row r="565" spans="1:200" s="79" customFormat="1" ht="27.95" customHeight="1" x14ac:dyDescent="0.2">
      <c r="A565" s="585"/>
      <c r="B565" s="292" t="s">
        <v>968</v>
      </c>
      <c r="C565" s="702" t="s">
        <v>974</v>
      </c>
      <c r="D565" s="731"/>
      <c r="E565" s="795"/>
      <c r="F565" s="731"/>
      <c r="G565" s="795"/>
      <c r="H565" s="731"/>
      <c r="I565" s="795"/>
      <c r="J565" s="731"/>
      <c r="K565" s="795"/>
      <c r="L565" s="731"/>
      <c r="M565" s="795"/>
      <c r="N565" s="731"/>
      <c r="O565" s="795"/>
      <c r="P565" s="731"/>
      <c r="Q565" s="795"/>
      <c r="R565" s="731"/>
      <c r="S565" s="795"/>
      <c r="T565" s="731"/>
      <c r="U565" s="795"/>
      <c r="V565" s="731"/>
      <c r="W565" s="795"/>
      <c r="X565" s="213"/>
      <c r="Y565" s="126">
        <f t="shared" ref="Y565:Y574" si="93">IF(OR(D565="s",F565="s",H565="s",J565="s",L565="s",N565="s",P565="s",R565="s",T565="s",V565="s"), 0, IF(OR(D565="a",F565="a",H565="a",J565="a",L565="a",N565="a",P565="a",R565="a",T565="a",V565="a"),Z565,0))</f>
        <v>0</v>
      </c>
      <c r="Z565" s="424">
        <v>10</v>
      </c>
      <c r="AA565" s="365">
        <f t="shared" ref="AA565:AA574" si="94">COUNTIF(D565:W565,"a")+COUNTIF(D565:W565,"s")</f>
        <v>0</v>
      </c>
      <c r="AB565" s="501"/>
      <c r="AC565" s="344"/>
      <c r="AD565" s="259"/>
      <c r="AE565" s="344"/>
      <c r="AF565" s="344"/>
      <c r="AG565" s="344"/>
      <c r="AH565" s="344"/>
      <c r="AI565" s="344"/>
      <c r="AJ565" s="344"/>
      <c r="AK565" s="344"/>
      <c r="AL565" s="344"/>
      <c r="AM565" s="344"/>
      <c r="AN565" s="344"/>
      <c r="AO565" s="344"/>
      <c r="AP565" s="344"/>
      <c r="AQ565" s="344"/>
      <c r="AR565" s="344"/>
      <c r="AS565" s="315"/>
      <c r="AT565" s="315"/>
      <c r="AU565" s="315"/>
      <c r="AV565" s="315"/>
      <c r="AW565" s="315"/>
      <c r="AX565" s="315"/>
      <c r="AY565" s="315"/>
      <c r="AZ565" s="315"/>
      <c r="BA565" s="315"/>
      <c r="BB565" s="315"/>
      <c r="BC565" s="315"/>
      <c r="BD565" s="315"/>
      <c r="BE565" s="315"/>
      <c r="BF565" s="315"/>
      <c r="BG565" s="315"/>
      <c r="BH565" s="315"/>
      <c r="BI565" s="315"/>
      <c r="BJ565" s="315"/>
      <c r="BK565" s="315"/>
      <c r="BL565" s="315"/>
      <c r="BM565" s="315"/>
      <c r="BN565" s="315"/>
      <c r="BO565" s="315"/>
      <c r="BP565" s="315"/>
      <c r="BQ565" s="315"/>
      <c r="BR565" s="315"/>
      <c r="BS565" s="315"/>
      <c r="BT565" s="315"/>
      <c r="BU565" s="315"/>
      <c r="BV565" s="315"/>
      <c r="BW565" s="315"/>
      <c r="BX565" s="315"/>
      <c r="BY565" s="315"/>
      <c r="BZ565" s="315"/>
      <c r="CA565" s="315"/>
      <c r="CB565" s="315"/>
      <c r="CC565" s="315"/>
      <c r="CD565" s="315"/>
      <c r="CE565" s="315"/>
      <c r="CF565" s="315"/>
      <c r="CG565" s="80"/>
      <c r="CH565" s="80"/>
      <c r="CI565" s="80"/>
      <c r="CJ565" s="80"/>
      <c r="CK565" s="80"/>
      <c r="CL565" s="80"/>
      <c r="CM565" s="80"/>
      <c r="CN565" s="81"/>
      <c r="CO565" s="81"/>
      <c r="CP565" s="81"/>
      <c r="CQ565" s="81"/>
      <c r="CR565" s="81"/>
      <c r="CS565" s="81"/>
      <c r="CT565" s="81"/>
      <c r="CU565" s="81"/>
      <c r="CV565" s="81"/>
      <c r="CW565" s="81"/>
      <c r="CX565" s="81"/>
      <c r="CY565" s="81"/>
      <c r="CZ565" s="81"/>
      <c r="DA565" s="81"/>
      <c r="DB565" s="81"/>
      <c r="DC565" s="81"/>
      <c r="DD565" s="81"/>
      <c r="DE565" s="81"/>
      <c r="DF565" s="81"/>
      <c r="DG565" s="81"/>
      <c r="DH565" s="81"/>
      <c r="DI565" s="81"/>
      <c r="DJ565" s="81"/>
      <c r="DK565" s="81"/>
      <c r="DL565" s="81"/>
      <c r="DM565" s="81"/>
      <c r="DN565" s="81"/>
      <c r="DO565" s="81"/>
      <c r="DP565" s="81"/>
      <c r="DQ565" s="81"/>
      <c r="DR565" s="81"/>
      <c r="DS565" s="81"/>
      <c r="DT565" s="81"/>
      <c r="DU565" s="81"/>
      <c r="DV565" s="81"/>
      <c r="DW565" s="81"/>
      <c r="DX565" s="81"/>
      <c r="DY565" s="81"/>
      <c r="DZ565" s="81"/>
      <c r="EA565" s="81"/>
      <c r="EB565" s="81"/>
      <c r="EC565" s="81"/>
      <c r="ED565" s="81"/>
      <c r="EE565" s="81"/>
      <c r="EF565" s="81"/>
      <c r="EG565" s="81"/>
      <c r="EH565" s="81"/>
      <c r="EI565" s="81"/>
      <c r="EJ565" s="81"/>
      <c r="EK565" s="81"/>
      <c r="EL565" s="81"/>
      <c r="EM565" s="81"/>
      <c r="EN565" s="81"/>
      <c r="EO565" s="81"/>
      <c r="EP565" s="81"/>
      <c r="EQ565" s="81"/>
      <c r="ER565" s="81"/>
      <c r="ES565" s="81"/>
      <c r="ET565" s="81"/>
      <c r="EU565" s="81"/>
      <c r="EV565" s="81"/>
      <c r="EW565" s="81"/>
      <c r="EX565" s="81"/>
      <c r="EY565" s="81"/>
      <c r="EZ565" s="81"/>
      <c r="FA565" s="81"/>
      <c r="FB565" s="81"/>
      <c r="FC565" s="81"/>
      <c r="FD565" s="81"/>
      <c r="FE565" s="81"/>
      <c r="FF565" s="81"/>
      <c r="FG565" s="81"/>
      <c r="FH565" s="81"/>
      <c r="FI565" s="81"/>
      <c r="FJ565" s="81"/>
      <c r="FK565" s="81"/>
      <c r="FL565" s="81"/>
      <c r="FM565" s="81"/>
      <c r="FN565" s="81"/>
      <c r="FO565" s="81"/>
      <c r="FP565" s="81"/>
      <c r="FQ565" s="81"/>
    </row>
    <row r="566" spans="1:200" s="79" customFormat="1" ht="45" customHeight="1" x14ac:dyDescent="0.2">
      <c r="A566" s="585"/>
      <c r="B566" s="292" t="s">
        <v>969</v>
      </c>
      <c r="C566" s="702" t="s">
        <v>1076</v>
      </c>
      <c r="D566" s="777"/>
      <c r="E566" s="778"/>
      <c r="F566" s="777"/>
      <c r="G566" s="778"/>
      <c r="H566" s="777"/>
      <c r="I566" s="778"/>
      <c r="J566" s="777"/>
      <c r="K566" s="778"/>
      <c r="L566" s="777"/>
      <c r="M566" s="778"/>
      <c r="N566" s="777"/>
      <c r="O566" s="778"/>
      <c r="P566" s="777"/>
      <c r="Q566" s="778"/>
      <c r="R566" s="777"/>
      <c r="S566" s="778"/>
      <c r="T566" s="777"/>
      <c r="U566" s="778"/>
      <c r="V566" s="777"/>
      <c r="W566" s="778"/>
      <c r="X566" s="213"/>
      <c r="Y566" s="126">
        <f t="shared" ref="Y566" si="95">IF(OR(D566="s",F566="s",H566="s",J566="s",L566="s",N566="s",P566="s",R566="s",T566="s",V566="s"), 0, IF(OR(D566="a",F566="a",H566="a",J566="a",L566="a",N566="a",P566="a",R566="a",T566="a",V566="a"),Z566,0))</f>
        <v>0</v>
      </c>
      <c r="Z566" s="424">
        <v>10</v>
      </c>
      <c r="AA566" s="365">
        <f t="shared" ref="AA566" si="96">COUNTIF(D566:W566,"a")+COUNTIF(D566:W566,"s")</f>
        <v>0</v>
      </c>
      <c r="AB566" s="501"/>
      <c r="AC566" s="344"/>
      <c r="AD566" s="259"/>
      <c r="AE566" s="344"/>
      <c r="AF566" s="344"/>
      <c r="AG566" s="344"/>
      <c r="AH566" s="344"/>
      <c r="AI566" s="344"/>
      <c r="AJ566" s="344"/>
      <c r="AK566" s="344"/>
      <c r="AL566" s="344"/>
      <c r="AM566" s="344"/>
      <c r="AN566" s="344"/>
      <c r="AO566" s="344"/>
      <c r="AP566" s="344"/>
      <c r="AQ566" s="344"/>
      <c r="AR566" s="344"/>
      <c r="AS566" s="315"/>
      <c r="AT566" s="315"/>
      <c r="AU566" s="315"/>
      <c r="AV566" s="315"/>
      <c r="AW566" s="315"/>
      <c r="AX566" s="315"/>
      <c r="AY566" s="315"/>
      <c r="AZ566" s="315"/>
      <c r="BA566" s="315"/>
      <c r="BB566" s="315"/>
      <c r="BC566" s="315"/>
      <c r="BD566" s="315"/>
      <c r="BE566" s="315"/>
      <c r="BF566" s="315"/>
      <c r="BG566" s="315"/>
      <c r="BH566" s="315"/>
      <c r="BI566" s="315"/>
      <c r="BJ566" s="315"/>
      <c r="BK566" s="315"/>
      <c r="BL566" s="315"/>
      <c r="BM566" s="315"/>
      <c r="BN566" s="315"/>
      <c r="BO566" s="315"/>
      <c r="BP566" s="315"/>
      <c r="BQ566" s="315"/>
      <c r="BR566" s="315"/>
      <c r="BS566" s="315"/>
      <c r="BT566" s="315"/>
      <c r="BU566" s="315"/>
      <c r="BV566" s="315"/>
      <c r="BW566" s="315"/>
      <c r="BX566" s="315"/>
      <c r="BY566" s="315"/>
      <c r="BZ566" s="315"/>
      <c r="CA566" s="315"/>
      <c r="CB566" s="315"/>
      <c r="CC566" s="315"/>
      <c r="CD566" s="315"/>
      <c r="CE566" s="315"/>
      <c r="CF566" s="315"/>
      <c r="CG566" s="80"/>
      <c r="CH566" s="80"/>
      <c r="CI566" s="80"/>
      <c r="CJ566" s="80"/>
      <c r="CK566" s="80"/>
      <c r="CL566" s="80"/>
      <c r="CM566" s="80"/>
      <c r="CN566" s="81"/>
      <c r="CO566" s="81"/>
      <c r="CP566" s="81"/>
      <c r="CQ566" s="81"/>
      <c r="CR566" s="81"/>
      <c r="CS566" s="81"/>
      <c r="CT566" s="81"/>
      <c r="CU566" s="81"/>
      <c r="CV566" s="81"/>
      <c r="CW566" s="81"/>
      <c r="CX566" s="81"/>
      <c r="CY566" s="81"/>
      <c r="CZ566" s="81"/>
      <c r="DA566" s="81"/>
      <c r="DB566" s="81"/>
      <c r="DC566" s="81"/>
      <c r="DD566" s="81"/>
      <c r="DE566" s="81"/>
      <c r="DF566" s="81"/>
      <c r="DG566" s="81"/>
      <c r="DH566" s="81"/>
      <c r="DI566" s="81"/>
      <c r="DJ566" s="81"/>
      <c r="DK566" s="81"/>
      <c r="DL566" s="81"/>
      <c r="DM566" s="81"/>
      <c r="DN566" s="81"/>
      <c r="DO566" s="81"/>
      <c r="DP566" s="81"/>
      <c r="DQ566" s="81"/>
      <c r="DR566" s="81"/>
      <c r="DS566" s="81"/>
      <c r="DT566" s="81"/>
      <c r="DU566" s="81"/>
      <c r="DV566" s="81"/>
      <c r="DW566" s="81"/>
      <c r="DX566" s="81"/>
      <c r="DY566" s="81"/>
      <c r="DZ566" s="81"/>
      <c r="EA566" s="81"/>
      <c r="EB566" s="81"/>
      <c r="EC566" s="81"/>
      <c r="ED566" s="81"/>
      <c r="EE566" s="81"/>
      <c r="EF566" s="81"/>
      <c r="EG566" s="81"/>
      <c r="EH566" s="81"/>
      <c r="EI566" s="81"/>
      <c r="EJ566" s="81"/>
      <c r="EK566" s="81"/>
      <c r="EL566" s="81"/>
      <c r="EM566" s="81"/>
      <c r="EN566" s="81"/>
      <c r="EO566" s="81"/>
      <c r="EP566" s="81"/>
      <c r="EQ566" s="81"/>
      <c r="ER566" s="81"/>
      <c r="ES566" s="81"/>
      <c r="ET566" s="81"/>
      <c r="EU566" s="81"/>
      <c r="EV566" s="81"/>
      <c r="EW566" s="81"/>
      <c r="EX566" s="81"/>
      <c r="EY566" s="81"/>
      <c r="EZ566" s="81"/>
      <c r="FA566" s="81"/>
      <c r="FB566" s="81"/>
      <c r="FC566" s="81"/>
      <c r="FD566" s="81"/>
      <c r="FE566" s="81"/>
      <c r="FF566" s="81"/>
      <c r="FG566" s="81"/>
      <c r="FH566" s="81"/>
      <c r="FI566" s="81"/>
      <c r="FJ566" s="81"/>
      <c r="FK566" s="81"/>
      <c r="FL566" s="81"/>
      <c r="FM566" s="81"/>
      <c r="FN566" s="81"/>
      <c r="FO566" s="81"/>
      <c r="FP566" s="81"/>
      <c r="FQ566" s="81"/>
    </row>
    <row r="567" spans="1:200" s="79" customFormat="1" ht="45" customHeight="1" x14ac:dyDescent="0.2">
      <c r="A567" s="585"/>
      <c r="B567" s="292" t="s">
        <v>970</v>
      </c>
      <c r="C567" s="703" t="s">
        <v>975</v>
      </c>
      <c r="D567" s="732"/>
      <c r="E567" s="776"/>
      <c r="F567" s="732"/>
      <c r="G567" s="776"/>
      <c r="H567" s="732"/>
      <c r="I567" s="776"/>
      <c r="J567" s="732"/>
      <c r="K567" s="776"/>
      <c r="L567" s="732"/>
      <c r="M567" s="776"/>
      <c r="N567" s="732"/>
      <c r="O567" s="776"/>
      <c r="P567" s="732"/>
      <c r="Q567" s="776"/>
      <c r="R567" s="732"/>
      <c r="S567" s="776"/>
      <c r="T567" s="732"/>
      <c r="U567" s="776"/>
      <c r="V567" s="732"/>
      <c r="W567" s="776"/>
      <c r="X567" s="213"/>
      <c r="Y567" s="127">
        <f t="shared" si="93"/>
        <v>0</v>
      </c>
      <c r="Z567" s="422">
        <v>10</v>
      </c>
      <c r="AA567" s="365">
        <f t="shared" si="94"/>
        <v>0</v>
      </c>
      <c r="AB567" s="501"/>
      <c r="AC567" s="344"/>
      <c r="AD567" s="259"/>
      <c r="AE567" s="344"/>
      <c r="AF567" s="344"/>
      <c r="AG567" s="344"/>
      <c r="AH567" s="344"/>
      <c r="AI567" s="344"/>
      <c r="AJ567" s="344"/>
      <c r="AK567" s="344"/>
      <c r="AL567" s="344"/>
      <c r="AM567" s="344"/>
      <c r="AN567" s="344"/>
      <c r="AO567" s="344"/>
      <c r="AP567" s="344"/>
      <c r="AQ567" s="344"/>
      <c r="AR567" s="344"/>
      <c r="AS567" s="315"/>
      <c r="AT567" s="315"/>
      <c r="AU567" s="315"/>
      <c r="AV567" s="315"/>
      <c r="AW567" s="315"/>
      <c r="AX567" s="315"/>
      <c r="AY567" s="315"/>
      <c r="AZ567" s="315"/>
      <c r="BA567" s="315"/>
      <c r="BB567" s="315"/>
      <c r="BC567" s="315"/>
      <c r="BD567" s="315"/>
      <c r="BE567" s="315"/>
      <c r="BF567" s="315"/>
      <c r="BG567" s="315"/>
      <c r="BH567" s="315"/>
      <c r="BI567" s="315"/>
      <c r="BJ567" s="315"/>
      <c r="BK567" s="315"/>
      <c r="BL567" s="315"/>
      <c r="BM567" s="315"/>
      <c r="BN567" s="315"/>
      <c r="BO567" s="315"/>
      <c r="BP567" s="315"/>
      <c r="BQ567" s="315"/>
      <c r="BR567" s="315"/>
      <c r="BS567" s="315"/>
      <c r="BT567" s="315"/>
      <c r="BU567" s="315"/>
      <c r="BV567" s="315"/>
      <c r="BW567" s="315"/>
      <c r="BX567" s="315"/>
      <c r="BY567" s="315"/>
      <c r="BZ567" s="315"/>
      <c r="CA567" s="315"/>
      <c r="CB567" s="315"/>
      <c r="CC567" s="315"/>
      <c r="CD567" s="315"/>
      <c r="CE567" s="315"/>
      <c r="CF567" s="315"/>
      <c r="CG567" s="80"/>
      <c r="CH567" s="80"/>
      <c r="CI567" s="80"/>
      <c r="CJ567" s="80"/>
      <c r="CK567" s="80"/>
      <c r="CL567" s="80"/>
      <c r="CM567" s="80"/>
      <c r="CN567" s="81"/>
      <c r="CO567" s="81"/>
      <c r="CP567" s="81"/>
      <c r="CQ567" s="81"/>
      <c r="CR567" s="81"/>
      <c r="CS567" s="81"/>
      <c r="CT567" s="81"/>
      <c r="CU567" s="81"/>
      <c r="CV567" s="81"/>
      <c r="CW567" s="81"/>
      <c r="CX567" s="81"/>
      <c r="CY567" s="81"/>
      <c r="CZ567" s="81"/>
      <c r="DA567" s="81"/>
      <c r="DB567" s="81"/>
      <c r="DC567" s="81"/>
      <c r="DD567" s="81"/>
      <c r="DE567" s="81"/>
      <c r="DF567" s="81"/>
      <c r="DG567" s="81"/>
      <c r="DH567" s="81"/>
      <c r="DI567" s="81"/>
      <c r="DJ567" s="81"/>
      <c r="DK567" s="81"/>
      <c r="DL567" s="81"/>
      <c r="DM567" s="81"/>
      <c r="DN567" s="81"/>
      <c r="DO567" s="81"/>
      <c r="DP567" s="81"/>
      <c r="DQ567" s="81"/>
      <c r="DR567" s="81"/>
      <c r="DS567" s="81"/>
      <c r="DT567" s="81"/>
      <c r="DU567" s="81"/>
      <c r="DV567" s="81"/>
      <c r="DW567" s="81"/>
      <c r="DX567" s="81"/>
      <c r="DY567" s="81"/>
      <c r="DZ567" s="81"/>
      <c r="EA567" s="81"/>
      <c r="EB567" s="81"/>
      <c r="EC567" s="81"/>
      <c r="ED567" s="81"/>
      <c r="EE567" s="81"/>
      <c r="EF567" s="81"/>
      <c r="EG567" s="81"/>
      <c r="EH567" s="81"/>
      <c r="EI567" s="81"/>
      <c r="EJ567" s="81"/>
      <c r="EK567" s="81"/>
      <c r="EL567" s="81"/>
      <c r="EM567" s="81"/>
      <c r="EN567" s="81"/>
      <c r="EO567" s="81"/>
      <c r="EP567" s="81"/>
      <c r="EQ567" s="81"/>
      <c r="ER567" s="81"/>
      <c r="ES567" s="81"/>
      <c r="ET567" s="81"/>
      <c r="EU567" s="81"/>
      <c r="EV567" s="81"/>
      <c r="EW567" s="81"/>
      <c r="EX567" s="81"/>
      <c r="EY567" s="81"/>
      <c r="EZ567" s="81"/>
      <c r="FA567" s="81"/>
      <c r="FB567" s="81"/>
      <c r="FC567" s="81"/>
      <c r="FD567" s="81"/>
      <c r="FE567" s="81"/>
      <c r="FF567" s="81"/>
      <c r="FG567" s="81"/>
      <c r="FH567" s="81"/>
      <c r="FI567" s="81"/>
      <c r="FJ567" s="81"/>
      <c r="FK567" s="81"/>
      <c r="FL567" s="81"/>
      <c r="FM567" s="81"/>
      <c r="FN567" s="81"/>
      <c r="FO567" s="81"/>
      <c r="FP567" s="81"/>
      <c r="FQ567" s="81"/>
    </row>
    <row r="568" spans="1:200" s="79" customFormat="1" ht="45" customHeight="1" x14ac:dyDescent="0.2">
      <c r="A568" s="585"/>
      <c r="B568" s="292" t="s">
        <v>971</v>
      </c>
      <c r="C568" s="703" t="s">
        <v>976</v>
      </c>
      <c r="D568" s="732"/>
      <c r="E568" s="776"/>
      <c r="F568" s="732"/>
      <c r="G568" s="776"/>
      <c r="H568" s="732"/>
      <c r="I568" s="776"/>
      <c r="J568" s="732"/>
      <c r="K568" s="776"/>
      <c r="L568" s="732"/>
      <c r="M568" s="776"/>
      <c r="N568" s="732"/>
      <c r="O568" s="776"/>
      <c r="P568" s="732"/>
      <c r="Q568" s="776"/>
      <c r="R568" s="732"/>
      <c r="S568" s="776"/>
      <c r="T568" s="732"/>
      <c r="U568" s="776"/>
      <c r="V568" s="732"/>
      <c r="W568" s="776"/>
      <c r="X568" s="213"/>
      <c r="Y568" s="127">
        <f t="shared" si="93"/>
        <v>0</v>
      </c>
      <c r="Z568" s="422">
        <v>10</v>
      </c>
      <c r="AA568" s="365">
        <f t="shared" si="94"/>
        <v>0</v>
      </c>
      <c r="AB568" s="501"/>
      <c r="AC568" s="344"/>
      <c r="AD568" s="259"/>
      <c r="AE568" s="344"/>
      <c r="AF568" s="344"/>
      <c r="AG568" s="344"/>
      <c r="AH568" s="344"/>
      <c r="AI568" s="344"/>
      <c r="AJ568" s="344"/>
      <c r="AK568" s="344"/>
      <c r="AL568" s="344"/>
      <c r="AM568" s="344"/>
      <c r="AN568" s="344"/>
      <c r="AO568" s="344"/>
      <c r="AP568" s="344"/>
      <c r="AQ568" s="344"/>
      <c r="AR568" s="344"/>
      <c r="AS568" s="315"/>
      <c r="AT568" s="315"/>
      <c r="AU568" s="315"/>
      <c r="AV568" s="315"/>
      <c r="AW568" s="315"/>
      <c r="AX568" s="315"/>
      <c r="AY568" s="315"/>
      <c r="AZ568" s="315"/>
      <c r="BA568" s="315"/>
      <c r="BB568" s="315"/>
      <c r="BC568" s="315"/>
      <c r="BD568" s="315"/>
      <c r="BE568" s="315"/>
      <c r="BF568" s="315"/>
      <c r="BG568" s="315"/>
      <c r="BH568" s="315"/>
      <c r="BI568" s="315"/>
      <c r="BJ568" s="315"/>
      <c r="BK568" s="315"/>
      <c r="BL568" s="315"/>
      <c r="BM568" s="315"/>
      <c r="BN568" s="315"/>
      <c r="BO568" s="315"/>
      <c r="BP568" s="315"/>
      <c r="BQ568" s="315"/>
      <c r="BR568" s="315"/>
      <c r="BS568" s="315"/>
      <c r="BT568" s="315"/>
      <c r="BU568" s="315"/>
      <c r="BV568" s="315"/>
      <c r="BW568" s="315"/>
      <c r="BX568" s="315"/>
      <c r="BY568" s="315"/>
      <c r="BZ568" s="315"/>
      <c r="CA568" s="315"/>
      <c r="CB568" s="315"/>
      <c r="CC568" s="315"/>
      <c r="CD568" s="315"/>
      <c r="CE568" s="315"/>
      <c r="CF568" s="315"/>
      <c r="CG568" s="80"/>
      <c r="CH568" s="80"/>
      <c r="CI568" s="80"/>
      <c r="CJ568" s="80"/>
      <c r="CK568" s="80"/>
      <c r="CL568" s="80"/>
      <c r="CM568" s="80"/>
      <c r="CN568" s="81"/>
      <c r="CO568" s="81"/>
      <c r="CP568" s="81"/>
      <c r="CQ568" s="81"/>
      <c r="CR568" s="81"/>
      <c r="CS568" s="81"/>
      <c r="CT568" s="81"/>
      <c r="CU568" s="81"/>
      <c r="CV568" s="81"/>
      <c r="CW568" s="81"/>
      <c r="CX568" s="81"/>
      <c r="CY568" s="81"/>
      <c r="CZ568" s="81"/>
      <c r="DA568" s="81"/>
      <c r="DB568" s="81"/>
      <c r="DC568" s="81"/>
      <c r="DD568" s="81"/>
      <c r="DE568" s="81"/>
      <c r="DF568" s="81"/>
      <c r="DG568" s="81"/>
      <c r="DH568" s="81"/>
      <c r="DI568" s="81"/>
      <c r="DJ568" s="81"/>
      <c r="DK568" s="81"/>
      <c r="DL568" s="81"/>
      <c r="DM568" s="81"/>
      <c r="DN568" s="81"/>
      <c r="DO568" s="81"/>
      <c r="DP568" s="81"/>
      <c r="DQ568" s="81"/>
      <c r="DR568" s="81"/>
      <c r="DS568" s="81"/>
      <c r="DT568" s="81"/>
      <c r="DU568" s="81"/>
      <c r="DV568" s="81"/>
      <c r="DW568" s="81"/>
      <c r="DX568" s="81"/>
      <c r="DY568" s="81"/>
      <c r="DZ568" s="81"/>
      <c r="EA568" s="81"/>
      <c r="EB568" s="81"/>
      <c r="EC568" s="81"/>
      <c r="ED568" s="81"/>
      <c r="EE568" s="81"/>
      <c r="EF568" s="81"/>
      <c r="EG568" s="81"/>
      <c r="EH568" s="81"/>
      <c r="EI568" s="81"/>
      <c r="EJ568" s="81"/>
      <c r="EK568" s="81"/>
      <c r="EL568" s="81"/>
      <c r="EM568" s="81"/>
      <c r="EN568" s="81"/>
      <c r="EO568" s="81"/>
      <c r="EP568" s="81"/>
      <c r="EQ568" s="81"/>
      <c r="ER568" s="81"/>
      <c r="ES568" s="81"/>
      <c r="ET568" s="81"/>
      <c r="EU568" s="81"/>
      <c r="EV568" s="81"/>
      <c r="EW568" s="81"/>
      <c r="EX568" s="81"/>
      <c r="EY568" s="81"/>
      <c r="EZ568" s="81"/>
      <c r="FA568" s="81"/>
      <c r="FB568" s="81"/>
      <c r="FC568" s="81"/>
      <c r="FD568" s="81"/>
      <c r="FE568" s="81"/>
      <c r="FF568" s="81"/>
      <c r="FG568" s="81"/>
      <c r="FH568" s="81"/>
      <c r="FI568" s="81"/>
      <c r="FJ568" s="81"/>
      <c r="FK568" s="81"/>
      <c r="FL568" s="81"/>
      <c r="FM568" s="81"/>
      <c r="FN568" s="81"/>
      <c r="FO568" s="81"/>
      <c r="FP568" s="81"/>
      <c r="FQ568" s="81"/>
    </row>
    <row r="569" spans="1:200" s="79" customFormat="1" ht="45" customHeight="1" x14ac:dyDescent="0.2">
      <c r="A569" s="585"/>
      <c r="B569" s="292" t="s">
        <v>972</v>
      </c>
      <c r="C569" s="703" t="s">
        <v>977</v>
      </c>
      <c r="D569" s="732"/>
      <c r="E569" s="776"/>
      <c r="F569" s="732"/>
      <c r="G569" s="776"/>
      <c r="H569" s="732"/>
      <c r="I569" s="776"/>
      <c r="J569" s="732"/>
      <c r="K569" s="776"/>
      <c r="L569" s="732"/>
      <c r="M569" s="776"/>
      <c r="N569" s="732"/>
      <c r="O569" s="776"/>
      <c r="P569" s="732"/>
      <c r="Q569" s="776"/>
      <c r="R569" s="732"/>
      <c r="S569" s="776"/>
      <c r="T569" s="732"/>
      <c r="U569" s="776"/>
      <c r="V569" s="732"/>
      <c r="W569" s="776"/>
      <c r="X569" s="213"/>
      <c r="Y569" s="126">
        <f t="shared" si="93"/>
        <v>0</v>
      </c>
      <c r="Z569" s="424">
        <v>10</v>
      </c>
      <c r="AA569" s="365">
        <f t="shared" si="94"/>
        <v>0</v>
      </c>
      <c r="AB569" s="501"/>
      <c r="AC569" s="344"/>
      <c r="AD569" s="259"/>
      <c r="AE569" s="344"/>
      <c r="AF569" s="344"/>
      <c r="AG569" s="344"/>
      <c r="AH569" s="344"/>
      <c r="AI569" s="344"/>
      <c r="AJ569" s="344"/>
      <c r="AK569" s="344"/>
      <c r="AL569" s="344"/>
      <c r="AM569" s="344"/>
      <c r="AN569" s="344"/>
      <c r="AO569" s="344"/>
      <c r="AP569" s="344"/>
      <c r="AQ569" s="344"/>
      <c r="AR569" s="344"/>
      <c r="AS569" s="315"/>
      <c r="AT569" s="315"/>
      <c r="AU569" s="315"/>
      <c r="AV569" s="315"/>
      <c r="AW569" s="315"/>
      <c r="AX569" s="315"/>
      <c r="AY569" s="315"/>
      <c r="AZ569" s="315"/>
      <c r="BA569" s="315"/>
      <c r="BB569" s="315"/>
      <c r="BC569" s="315"/>
      <c r="BD569" s="315"/>
      <c r="BE569" s="315"/>
      <c r="BF569" s="315"/>
      <c r="BG569" s="315"/>
      <c r="BH569" s="315"/>
      <c r="BI569" s="315"/>
      <c r="BJ569" s="315"/>
      <c r="BK569" s="315"/>
      <c r="BL569" s="315"/>
      <c r="BM569" s="315"/>
      <c r="BN569" s="315"/>
      <c r="BO569" s="315"/>
      <c r="BP569" s="315"/>
      <c r="BQ569" s="315"/>
      <c r="BR569" s="315"/>
      <c r="BS569" s="315"/>
      <c r="BT569" s="315"/>
      <c r="BU569" s="315"/>
      <c r="BV569" s="315"/>
      <c r="BW569" s="315"/>
      <c r="BX569" s="315"/>
      <c r="BY569" s="315"/>
      <c r="BZ569" s="315"/>
      <c r="CA569" s="315"/>
      <c r="CB569" s="315"/>
      <c r="CC569" s="315"/>
      <c r="CD569" s="315"/>
      <c r="CE569" s="315"/>
      <c r="CF569" s="315"/>
      <c r="CG569" s="80"/>
      <c r="CH569" s="80"/>
      <c r="CI569" s="80"/>
      <c r="CJ569" s="80"/>
      <c r="CK569" s="80"/>
      <c r="CL569" s="80"/>
      <c r="CM569" s="80"/>
      <c r="CN569" s="81"/>
      <c r="CO569" s="81"/>
      <c r="CP569" s="81"/>
      <c r="CQ569" s="81"/>
      <c r="CR569" s="81"/>
      <c r="CS569" s="81"/>
      <c r="CT569" s="81"/>
      <c r="CU569" s="81"/>
      <c r="CV569" s="81"/>
      <c r="CW569" s="81"/>
      <c r="CX569" s="81"/>
      <c r="CY569" s="81"/>
      <c r="CZ569" s="81"/>
      <c r="DA569" s="81"/>
      <c r="DB569" s="81"/>
      <c r="DC569" s="81"/>
      <c r="DD569" s="81"/>
      <c r="DE569" s="81"/>
      <c r="DF569" s="81"/>
      <c r="DG569" s="81"/>
      <c r="DH569" s="81"/>
      <c r="DI569" s="81"/>
      <c r="DJ569" s="81"/>
      <c r="DK569" s="81"/>
      <c r="DL569" s="81"/>
      <c r="DM569" s="81"/>
      <c r="DN569" s="81"/>
      <c r="DO569" s="81"/>
      <c r="DP569" s="81"/>
      <c r="DQ569" s="81"/>
      <c r="DR569" s="81"/>
      <c r="DS569" s="81"/>
      <c r="DT569" s="81"/>
      <c r="DU569" s="81"/>
      <c r="DV569" s="81"/>
      <c r="DW569" s="81"/>
      <c r="DX569" s="81"/>
      <c r="DY569" s="81"/>
      <c r="DZ569" s="81"/>
      <c r="EA569" s="81"/>
      <c r="EB569" s="81"/>
      <c r="EC569" s="81"/>
      <c r="ED569" s="81"/>
      <c r="EE569" s="81"/>
      <c r="EF569" s="81"/>
      <c r="EG569" s="81"/>
      <c r="EH569" s="81"/>
      <c r="EI569" s="81"/>
      <c r="EJ569" s="81"/>
      <c r="EK569" s="81"/>
      <c r="EL569" s="81"/>
      <c r="EM569" s="81"/>
      <c r="EN569" s="81"/>
      <c r="EO569" s="81"/>
      <c r="EP569" s="81"/>
      <c r="EQ569" s="81"/>
      <c r="ER569" s="81"/>
      <c r="ES569" s="81"/>
      <c r="ET569" s="81"/>
      <c r="EU569" s="81"/>
      <c r="EV569" s="81"/>
      <c r="EW569" s="81"/>
      <c r="EX569" s="81"/>
      <c r="EY569" s="81"/>
      <c r="EZ569" s="81"/>
      <c r="FA569" s="81"/>
      <c r="FB569" s="81"/>
      <c r="FC569" s="81"/>
      <c r="FD569" s="81"/>
      <c r="FE569" s="81"/>
      <c r="FF569" s="81"/>
      <c r="FG569" s="81"/>
      <c r="FH569" s="81"/>
      <c r="FI569" s="81"/>
      <c r="FJ569" s="81"/>
      <c r="FK569" s="81"/>
      <c r="FL569" s="81"/>
      <c r="FM569" s="81"/>
      <c r="FN569" s="81"/>
      <c r="FO569" s="81"/>
      <c r="FP569" s="81"/>
      <c r="FQ569" s="81"/>
    </row>
    <row r="570" spans="1:200" s="79" customFormat="1" ht="45" customHeight="1" x14ac:dyDescent="0.2">
      <c r="A570" s="585"/>
      <c r="B570" s="292" t="s">
        <v>973</v>
      </c>
      <c r="C570" s="703" t="s">
        <v>1077</v>
      </c>
      <c r="D570" s="732"/>
      <c r="E570" s="776"/>
      <c r="F570" s="732"/>
      <c r="G570" s="776"/>
      <c r="H570" s="732"/>
      <c r="I570" s="776"/>
      <c r="J570" s="732"/>
      <c r="K570" s="776"/>
      <c r="L570" s="732"/>
      <c r="M570" s="776"/>
      <c r="N570" s="732"/>
      <c r="O570" s="776"/>
      <c r="P570" s="732"/>
      <c r="Q570" s="776"/>
      <c r="R570" s="732"/>
      <c r="S570" s="776"/>
      <c r="T570" s="732"/>
      <c r="U570" s="776"/>
      <c r="V570" s="732"/>
      <c r="W570" s="776"/>
      <c r="X570" s="213"/>
      <c r="Y570" s="126">
        <f t="shared" ref="Y570" si="97">IF(OR(D570="s",F570="s",H570="s",J570="s",L570="s",N570="s",P570="s",R570="s",T570="s",V570="s"), 0, IF(OR(D570="a",F570="a",H570="a",J570="a",L570="a",N570="a",P570="a",R570="a",T570="a",V570="a"),Z570,0))</f>
        <v>0</v>
      </c>
      <c r="Z570" s="424">
        <v>10</v>
      </c>
      <c r="AA570" s="365">
        <f t="shared" ref="AA570" si="98">COUNTIF(D570:W570,"a")+COUNTIF(D570:W570,"s")</f>
        <v>0</v>
      </c>
      <c r="AB570" s="501"/>
      <c r="AC570" s="344"/>
      <c r="AD570" s="259"/>
      <c r="AE570" s="344"/>
      <c r="AF570" s="344"/>
      <c r="AG570" s="344"/>
      <c r="AH570" s="344"/>
      <c r="AI570" s="344"/>
      <c r="AJ570" s="344"/>
      <c r="AK570" s="344"/>
      <c r="AL570" s="344"/>
      <c r="AM570" s="344"/>
      <c r="AN570" s="344"/>
      <c r="AO570" s="344"/>
      <c r="AP570" s="344"/>
      <c r="AQ570" s="344"/>
      <c r="AR570" s="344"/>
      <c r="AS570" s="315"/>
      <c r="AT570" s="315"/>
      <c r="AU570" s="315"/>
      <c r="AV570" s="315"/>
      <c r="AW570" s="315"/>
      <c r="AX570" s="315"/>
      <c r="AY570" s="315"/>
      <c r="AZ570" s="315"/>
      <c r="BA570" s="315"/>
      <c r="BB570" s="315"/>
      <c r="BC570" s="315"/>
      <c r="BD570" s="315"/>
      <c r="BE570" s="315"/>
      <c r="BF570" s="315"/>
      <c r="BG570" s="315"/>
      <c r="BH570" s="315"/>
      <c r="BI570" s="315"/>
      <c r="BJ570" s="315"/>
      <c r="BK570" s="315"/>
      <c r="BL570" s="315"/>
      <c r="BM570" s="315"/>
      <c r="BN570" s="315"/>
      <c r="BO570" s="315"/>
      <c r="BP570" s="315"/>
      <c r="BQ570" s="315"/>
      <c r="BR570" s="315"/>
      <c r="BS570" s="315"/>
      <c r="BT570" s="315"/>
      <c r="BU570" s="315"/>
      <c r="BV570" s="315"/>
      <c r="BW570" s="315"/>
      <c r="BX570" s="315"/>
      <c r="BY570" s="315"/>
      <c r="BZ570" s="315"/>
      <c r="CA570" s="315"/>
      <c r="CB570" s="315"/>
      <c r="CC570" s="315"/>
      <c r="CD570" s="315"/>
      <c r="CE570" s="315"/>
      <c r="CF570" s="315"/>
      <c r="CG570" s="80"/>
      <c r="CH570" s="80"/>
      <c r="CI570" s="80"/>
      <c r="CJ570" s="80"/>
      <c r="CK570" s="80"/>
      <c r="CL570" s="80"/>
      <c r="CM570" s="80"/>
      <c r="CN570" s="81"/>
      <c r="CO570" s="81"/>
      <c r="CP570" s="81"/>
      <c r="CQ570" s="81"/>
      <c r="CR570" s="81"/>
      <c r="CS570" s="81"/>
      <c r="CT570" s="81"/>
      <c r="CU570" s="81"/>
      <c r="CV570" s="81"/>
      <c r="CW570" s="81"/>
      <c r="CX570" s="81"/>
      <c r="CY570" s="81"/>
      <c r="CZ570" s="81"/>
      <c r="DA570" s="81"/>
      <c r="DB570" s="81"/>
      <c r="DC570" s="81"/>
      <c r="DD570" s="81"/>
      <c r="DE570" s="81"/>
      <c r="DF570" s="81"/>
      <c r="DG570" s="81"/>
      <c r="DH570" s="81"/>
      <c r="DI570" s="81"/>
      <c r="DJ570" s="81"/>
      <c r="DK570" s="81"/>
      <c r="DL570" s="81"/>
      <c r="DM570" s="81"/>
      <c r="DN570" s="81"/>
      <c r="DO570" s="81"/>
      <c r="DP570" s="81"/>
      <c r="DQ570" s="81"/>
      <c r="DR570" s="81"/>
      <c r="DS570" s="81"/>
      <c r="DT570" s="81"/>
      <c r="DU570" s="81"/>
      <c r="DV570" s="81"/>
      <c r="DW570" s="81"/>
      <c r="DX570" s="81"/>
      <c r="DY570" s="81"/>
      <c r="DZ570" s="81"/>
      <c r="EA570" s="81"/>
      <c r="EB570" s="81"/>
      <c r="EC570" s="81"/>
      <c r="ED570" s="81"/>
      <c r="EE570" s="81"/>
      <c r="EF570" s="81"/>
      <c r="EG570" s="81"/>
      <c r="EH570" s="81"/>
      <c r="EI570" s="81"/>
      <c r="EJ570" s="81"/>
      <c r="EK570" s="81"/>
      <c r="EL570" s="81"/>
      <c r="EM570" s="81"/>
      <c r="EN570" s="81"/>
      <c r="EO570" s="81"/>
      <c r="EP570" s="81"/>
      <c r="EQ570" s="81"/>
      <c r="ER570" s="81"/>
      <c r="ES570" s="81"/>
      <c r="ET570" s="81"/>
      <c r="EU570" s="81"/>
      <c r="EV570" s="81"/>
      <c r="EW570" s="81"/>
      <c r="EX570" s="81"/>
      <c r="EY570" s="81"/>
      <c r="EZ570" s="81"/>
      <c r="FA570" s="81"/>
      <c r="FB570" s="81"/>
      <c r="FC570" s="81"/>
      <c r="FD570" s="81"/>
      <c r="FE570" s="81"/>
      <c r="FF570" s="81"/>
      <c r="FG570" s="81"/>
      <c r="FH570" s="81"/>
      <c r="FI570" s="81"/>
      <c r="FJ570" s="81"/>
      <c r="FK570" s="81"/>
      <c r="FL570" s="81"/>
      <c r="FM570" s="81"/>
      <c r="FN570" s="81"/>
      <c r="FO570" s="81"/>
      <c r="FP570" s="81"/>
      <c r="FQ570" s="81"/>
    </row>
    <row r="571" spans="1:200" s="79" customFormat="1" ht="45" customHeight="1" x14ac:dyDescent="0.2">
      <c r="A571" s="585"/>
      <c r="B571" s="292" t="s">
        <v>980</v>
      </c>
      <c r="C571" s="703" t="s">
        <v>978</v>
      </c>
      <c r="D571" s="732"/>
      <c r="E571" s="776"/>
      <c r="F571" s="732"/>
      <c r="G571" s="776"/>
      <c r="H571" s="732"/>
      <c r="I571" s="776"/>
      <c r="J571" s="732"/>
      <c r="K571" s="776"/>
      <c r="L571" s="732"/>
      <c r="M571" s="776"/>
      <c r="N571" s="732"/>
      <c r="O571" s="776"/>
      <c r="P571" s="732"/>
      <c r="Q571" s="776"/>
      <c r="R571" s="732"/>
      <c r="S571" s="776"/>
      <c r="T571" s="732"/>
      <c r="U571" s="776"/>
      <c r="V571" s="732"/>
      <c r="W571" s="776"/>
      <c r="X571" s="213"/>
      <c r="Y571" s="127">
        <f t="shared" si="93"/>
        <v>0</v>
      </c>
      <c r="Z571" s="422">
        <v>10</v>
      </c>
      <c r="AA571" s="365">
        <f t="shared" si="94"/>
        <v>0</v>
      </c>
      <c r="AB571" s="501"/>
      <c r="AC571" s="344"/>
      <c r="AD571" s="259"/>
      <c r="AE571" s="344"/>
      <c r="AF571" s="344"/>
      <c r="AG571" s="344"/>
      <c r="AH571" s="344"/>
      <c r="AI571" s="344"/>
      <c r="AJ571" s="344"/>
      <c r="AK571" s="344"/>
      <c r="AL571" s="344"/>
      <c r="AM571" s="344"/>
      <c r="AN571" s="344"/>
      <c r="AO571" s="344"/>
      <c r="AP571" s="344"/>
      <c r="AQ571" s="344"/>
      <c r="AR571" s="344"/>
      <c r="AS571" s="315"/>
      <c r="AT571" s="315"/>
      <c r="AU571" s="315"/>
      <c r="AV571" s="315"/>
      <c r="AW571" s="315"/>
      <c r="AX571" s="315"/>
      <c r="AY571" s="315"/>
      <c r="AZ571" s="315"/>
      <c r="BA571" s="315"/>
      <c r="BB571" s="315"/>
      <c r="BC571" s="315"/>
      <c r="BD571" s="315"/>
      <c r="BE571" s="315"/>
      <c r="BF571" s="315"/>
      <c r="BG571" s="315"/>
      <c r="BH571" s="315"/>
      <c r="BI571" s="315"/>
      <c r="BJ571" s="315"/>
      <c r="BK571" s="315"/>
      <c r="BL571" s="315"/>
      <c r="BM571" s="315"/>
      <c r="BN571" s="315"/>
      <c r="BO571" s="315"/>
      <c r="BP571" s="315"/>
      <c r="BQ571" s="315"/>
      <c r="BR571" s="315"/>
      <c r="BS571" s="315"/>
      <c r="BT571" s="315"/>
      <c r="BU571" s="315"/>
      <c r="BV571" s="315"/>
      <c r="BW571" s="315"/>
      <c r="BX571" s="315"/>
      <c r="BY571" s="315"/>
      <c r="BZ571" s="315"/>
      <c r="CA571" s="315"/>
      <c r="CB571" s="315"/>
      <c r="CC571" s="315"/>
      <c r="CD571" s="315"/>
      <c r="CE571" s="315"/>
      <c r="CF571" s="315"/>
      <c r="CG571" s="80"/>
      <c r="CH571" s="80"/>
      <c r="CI571" s="80"/>
      <c r="CJ571" s="80"/>
      <c r="CK571" s="80"/>
      <c r="CL571" s="80"/>
      <c r="CM571" s="80"/>
      <c r="CN571" s="81"/>
      <c r="CO571" s="81"/>
      <c r="CP571" s="81"/>
      <c r="CQ571" s="81"/>
      <c r="CR571" s="81"/>
      <c r="CS571" s="81"/>
      <c r="CT571" s="81"/>
      <c r="CU571" s="81"/>
      <c r="CV571" s="81"/>
      <c r="CW571" s="81"/>
      <c r="CX571" s="81"/>
      <c r="CY571" s="81"/>
      <c r="CZ571" s="81"/>
      <c r="DA571" s="81"/>
      <c r="DB571" s="81"/>
      <c r="DC571" s="81"/>
      <c r="DD571" s="81"/>
      <c r="DE571" s="81"/>
      <c r="DF571" s="81"/>
      <c r="DG571" s="81"/>
      <c r="DH571" s="81"/>
      <c r="DI571" s="81"/>
      <c r="DJ571" s="81"/>
      <c r="DK571" s="81"/>
      <c r="DL571" s="81"/>
      <c r="DM571" s="81"/>
      <c r="DN571" s="81"/>
      <c r="DO571" s="81"/>
      <c r="DP571" s="81"/>
      <c r="DQ571" s="81"/>
      <c r="DR571" s="81"/>
      <c r="DS571" s="81"/>
      <c r="DT571" s="81"/>
      <c r="DU571" s="81"/>
      <c r="DV571" s="81"/>
      <c r="DW571" s="81"/>
      <c r="DX571" s="81"/>
      <c r="DY571" s="81"/>
      <c r="DZ571" s="81"/>
      <c r="EA571" s="81"/>
      <c r="EB571" s="81"/>
      <c r="EC571" s="81"/>
      <c r="ED571" s="81"/>
      <c r="EE571" s="81"/>
      <c r="EF571" s="81"/>
      <c r="EG571" s="81"/>
      <c r="EH571" s="81"/>
      <c r="EI571" s="81"/>
      <c r="EJ571" s="81"/>
      <c r="EK571" s="81"/>
      <c r="EL571" s="81"/>
      <c r="EM571" s="81"/>
      <c r="EN571" s="81"/>
      <c r="EO571" s="81"/>
      <c r="EP571" s="81"/>
      <c r="EQ571" s="81"/>
      <c r="ER571" s="81"/>
      <c r="ES571" s="81"/>
      <c r="ET571" s="81"/>
      <c r="EU571" s="81"/>
      <c r="EV571" s="81"/>
      <c r="EW571" s="81"/>
      <c r="EX571" s="81"/>
      <c r="EY571" s="81"/>
      <c r="EZ571" s="81"/>
      <c r="FA571" s="81"/>
      <c r="FB571" s="81"/>
      <c r="FC571" s="81"/>
      <c r="FD571" s="81"/>
      <c r="FE571" s="81"/>
      <c r="FF571" s="81"/>
      <c r="FG571" s="81"/>
      <c r="FH571" s="81"/>
      <c r="FI571" s="81"/>
      <c r="FJ571" s="81"/>
      <c r="FK571" s="81"/>
      <c r="FL571" s="81"/>
      <c r="FM571" s="81"/>
      <c r="FN571" s="81"/>
      <c r="FO571" s="81"/>
      <c r="FP571" s="81"/>
      <c r="FQ571" s="81"/>
    </row>
    <row r="572" spans="1:200" s="79" customFormat="1" ht="27.95" customHeight="1" x14ac:dyDescent="0.2">
      <c r="A572" s="585"/>
      <c r="B572" s="292" t="s">
        <v>981</v>
      </c>
      <c r="C572" s="704" t="s">
        <v>979</v>
      </c>
      <c r="D572" s="732"/>
      <c r="E572" s="776"/>
      <c r="F572" s="732"/>
      <c r="G572" s="776"/>
      <c r="H572" s="732"/>
      <c r="I572" s="776"/>
      <c r="J572" s="732"/>
      <c r="K572" s="776"/>
      <c r="L572" s="732"/>
      <c r="M572" s="776"/>
      <c r="N572" s="732"/>
      <c r="O572" s="776"/>
      <c r="P572" s="732"/>
      <c r="Q572" s="776"/>
      <c r="R572" s="732"/>
      <c r="S572" s="776"/>
      <c r="T572" s="732"/>
      <c r="U572" s="776"/>
      <c r="V572" s="732"/>
      <c r="W572" s="776"/>
      <c r="X572" s="213"/>
      <c r="Y572" s="127">
        <f t="shared" si="93"/>
        <v>0</v>
      </c>
      <c r="Z572" s="422">
        <v>10</v>
      </c>
      <c r="AA572" s="365">
        <f t="shared" si="94"/>
        <v>0</v>
      </c>
      <c r="AB572" s="501"/>
      <c r="AC572" s="344"/>
      <c r="AD572" s="259"/>
      <c r="AE572" s="344"/>
      <c r="AF572" s="344"/>
      <c r="AG572" s="344"/>
      <c r="AH572" s="344"/>
      <c r="AI572" s="344"/>
      <c r="AJ572" s="344"/>
      <c r="AK572" s="344"/>
      <c r="AL572" s="344"/>
      <c r="AM572" s="344"/>
      <c r="AN572" s="344"/>
      <c r="AO572" s="344"/>
      <c r="AP572" s="344"/>
      <c r="AQ572" s="344"/>
      <c r="AR572" s="344"/>
      <c r="AS572" s="315"/>
      <c r="AT572" s="315"/>
      <c r="AU572" s="315"/>
      <c r="AV572" s="315"/>
      <c r="AW572" s="315"/>
      <c r="AX572" s="315"/>
      <c r="AY572" s="315"/>
      <c r="AZ572" s="315"/>
      <c r="BA572" s="315"/>
      <c r="BB572" s="315"/>
      <c r="BC572" s="315"/>
      <c r="BD572" s="315"/>
      <c r="BE572" s="315"/>
      <c r="BF572" s="315"/>
      <c r="BG572" s="315"/>
      <c r="BH572" s="315"/>
      <c r="BI572" s="315"/>
      <c r="BJ572" s="315"/>
      <c r="BK572" s="315"/>
      <c r="BL572" s="315"/>
      <c r="BM572" s="315"/>
      <c r="BN572" s="315"/>
      <c r="BO572" s="315"/>
      <c r="BP572" s="315"/>
      <c r="BQ572" s="315"/>
      <c r="BR572" s="315"/>
      <c r="BS572" s="315"/>
      <c r="BT572" s="315"/>
      <c r="BU572" s="315"/>
      <c r="BV572" s="315"/>
      <c r="BW572" s="315"/>
      <c r="BX572" s="315"/>
      <c r="BY572" s="315"/>
      <c r="BZ572" s="315"/>
      <c r="CA572" s="315"/>
      <c r="CB572" s="315"/>
      <c r="CC572" s="315"/>
      <c r="CD572" s="315"/>
      <c r="CE572" s="315"/>
      <c r="CF572" s="315"/>
      <c r="CG572" s="80"/>
      <c r="CH572" s="80"/>
      <c r="CI572" s="80"/>
      <c r="CJ572" s="80"/>
      <c r="CK572" s="80"/>
      <c r="CL572" s="80"/>
      <c r="CM572" s="80"/>
      <c r="CN572" s="81"/>
      <c r="CO572" s="81"/>
      <c r="CP572" s="81"/>
      <c r="CQ572" s="81"/>
      <c r="CR572" s="81"/>
      <c r="CS572" s="81"/>
      <c r="CT572" s="81"/>
      <c r="CU572" s="81"/>
      <c r="CV572" s="81"/>
      <c r="CW572" s="81"/>
      <c r="CX572" s="81"/>
      <c r="CY572" s="81"/>
      <c r="CZ572" s="81"/>
      <c r="DA572" s="81"/>
      <c r="DB572" s="81"/>
      <c r="DC572" s="81"/>
      <c r="DD572" s="81"/>
      <c r="DE572" s="81"/>
      <c r="DF572" s="81"/>
      <c r="DG572" s="81"/>
      <c r="DH572" s="81"/>
      <c r="DI572" s="81"/>
      <c r="DJ572" s="81"/>
      <c r="DK572" s="81"/>
      <c r="DL572" s="81"/>
      <c r="DM572" s="81"/>
      <c r="DN572" s="81"/>
      <c r="DO572" s="81"/>
      <c r="DP572" s="81"/>
      <c r="DQ572" s="81"/>
      <c r="DR572" s="81"/>
      <c r="DS572" s="81"/>
      <c r="DT572" s="81"/>
      <c r="DU572" s="81"/>
      <c r="DV572" s="81"/>
      <c r="DW572" s="81"/>
      <c r="DX572" s="81"/>
      <c r="DY572" s="81"/>
      <c r="DZ572" s="81"/>
      <c r="EA572" s="81"/>
      <c r="EB572" s="81"/>
      <c r="EC572" s="81"/>
      <c r="ED572" s="81"/>
      <c r="EE572" s="81"/>
      <c r="EF572" s="81"/>
      <c r="EG572" s="81"/>
      <c r="EH572" s="81"/>
      <c r="EI572" s="81"/>
      <c r="EJ572" s="81"/>
      <c r="EK572" s="81"/>
      <c r="EL572" s="81"/>
      <c r="EM572" s="81"/>
      <c r="EN572" s="81"/>
      <c r="EO572" s="81"/>
      <c r="EP572" s="81"/>
      <c r="EQ572" s="81"/>
      <c r="ER572" s="81"/>
      <c r="ES572" s="81"/>
      <c r="ET572" s="81"/>
      <c r="EU572" s="81"/>
      <c r="EV572" s="81"/>
      <c r="EW572" s="81"/>
      <c r="EX572" s="81"/>
      <c r="EY572" s="81"/>
      <c r="EZ572" s="81"/>
      <c r="FA572" s="81"/>
      <c r="FB572" s="81"/>
      <c r="FC572" s="81"/>
      <c r="FD572" s="81"/>
      <c r="FE572" s="81"/>
      <c r="FF572" s="81"/>
      <c r="FG572" s="81"/>
      <c r="FH572" s="81"/>
      <c r="FI572" s="81"/>
      <c r="FJ572" s="81"/>
      <c r="FK572" s="81"/>
      <c r="FL572" s="81"/>
      <c r="FM572" s="81"/>
      <c r="FN572" s="81"/>
      <c r="FO572" s="81"/>
      <c r="FP572" s="81"/>
      <c r="FQ572" s="81"/>
    </row>
    <row r="573" spans="1:200" s="79" customFormat="1" ht="67.7" customHeight="1" x14ac:dyDescent="0.2">
      <c r="A573" s="585"/>
      <c r="B573" s="292" t="s">
        <v>1074</v>
      </c>
      <c r="C573" s="704" t="s">
        <v>765</v>
      </c>
      <c r="D573" s="732"/>
      <c r="E573" s="776"/>
      <c r="F573" s="732"/>
      <c r="G573" s="776"/>
      <c r="H573" s="732"/>
      <c r="I573" s="776"/>
      <c r="J573" s="732"/>
      <c r="K573" s="776"/>
      <c r="L573" s="732"/>
      <c r="M573" s="776"/>
      <c r="N573" s="732"/>
      <c r="O573" s="776"/>
      <c r="P573" s="732"/>
      <c r="Q573" s="776"/>
      <c r="R573" s="732"/>
      <c r="S573" s="776"/>
      <c r="T573" s="732"/>
      <c r="U573" s="776"/>
      <c r="V573" s="732"/>
      <c r="W573" s="776"/>
      <c r="X573" s="213"/>
      <c r="Y573" s="127">
        <f t="shared" si="93"/>
        <v>0</v>
      </c>
      <c r="Z573" s="422">
        <v>10</v>
      </c>
      <c r="AA573" s="365">
        <f t="shared" si="94"/>
        <v>0</v>
      </c>
      <c r="AB573" s="501"/>
      <c r="AC573" s="344"/>
      <c r="AD573" s="259"/>
      <c r="AE573" s="344"/>
      <c r="AF573" s="344"/>
      <c r="AG573" s="344"/>
      <c r="AH573" s="344"/>
      <c r="AI573" s="344"/>
      <c r="AJ573" s="344"/>
      <c r="AK573" s="344"/>
      <c r="AL573" s="344"/>
      <c r="AM573" s="344"/>
      <c r="AN573" s="344"/>
      <c r="AO573" s="344"/>
      <c r="AP573" s="344"/>
      <c r="AQ573" s="344"/>
      <c r="AR573" s="344"/>
      <c r="AS573" s="315"/>
      <c r="AT573" s="315"/>
      <c r="AU573" s="315"/>
      <c r="AV573" s="315"/>
      <c r="AW573" s="315"/>
      <c r="AX573" s="315"/>
      <c r="AY573" s="315"/>
      <c r="AZ573" s="315"/>
      <c r="BA573" s="315"/>
      <c r="BB573" s="315"/>
      <c r="BC573" s="315"/>
      <c r="BD573" s="315"/>
      <c r="BE573" s="315"/>
      <c r="BF573" s="315"/>
      <c r="BG573" s="315"/>
      <c r="BH573" s="315"/>
      <c r="BI573" s="315"/>
      <c r="BJ573" s="315"/>
      <c r="BK573" s="315"/>
      <c r="BL573" s="315"/>
      <c r="BM573" s="315"/>
      <c r="BN573" s="315"/>
      <c r="BO573" s="315"/>
      <c r="BP573" s="315"/>
      <c r="BQ573" s="315"/>
      <c r="BR573" s="315"/>
      <c r="BS573" s="315"/>
      <c r="BT573" s="315"/>
      <c r="BU573" s="315"/>
      <c r="BV573" s="315"/>
      <c r="BW573" s="315"/>
      <c r="BX573" s="315"/>
      <c r="BY573" s="315"/>
      <c r="BZ573" s="315"/>
      <c r="CA573" s="315"/>
      <c r="CB573" s="315"/>
      <c r="CC573" s="315"/>
      <c r="CD573" s="315"/>
      <c r="CE573" s="315"/>
      <c r="CF573" s="315"/>
      <c r="CG573" s="80"/>
      <c r="CH573" s="80"/>
      <c r="CI573" s="80"/>
      <c r="CJ573" s="80"/>
      <c r="CK573" s="80"/>
      <c r="CL573" s="80"/>
      <c r="CM573" s="80"/>
      <c r="CN573" s="81"/>
      <c r="CO573" s="81"/>
      <c r="CP573" s="81"/>
      <c r="CQ573" s="81"/>
      <c r="CR573" s="81"/>
      <c r="CS573" s="81"/>
      <c r="CT573" s="81"/>
      <c r="CU573" s="81"/>
      <c r="CV573" s="81"/>
      <c r="CW573" s="81"/>
      <c r="CX573" s="81"/>
      <c r="CY573" s="81"/>
      <c r="CZ573" s="81"/>
      <c r="DA573" s="81"/>
      <c r="DB573" s="81"/>
      <c r="DC573" s="81"/>
      <c r="DD573" s="81"/>
      <c r="DE573" s="81"/>
      <c r="DF573" s="81"/>
      <c r="DG573" s="81"/>
      <c r="DH573" s="81"/>
      <c r="DI573" s="81"/>
      <c r="DJ573" s="81"/>
      <c r="DK573" s="81"/>
      <c r="DL573" s="81"/>
      <c r="DM573" s="81"/>
      <c r="DN573" s="81"/>
      <c r="DO573" s="81"/>
      <c r="DP573" s="81"/>
      <c r="DQ573" s="81"/>
      <c r="DR573" s="81"/>
      <c r="DS573" s="81"/>
      <c r="DT573" s="81"/>
      <c r="DU573" s="81"/>
      <c r="DV573" s="81"/>
      <c r="DW573" s="81"/>
      <c r="DX573" s="81"/>
      <c r="DY573" s="81"/>
      <c r="DZ573" s="81"/>
      <c r="EA573" s="81"/>
      <c r="EB573" s="81"/>
      <c r="EC573" s="81"/>
      <c r="ED573" s="81"/>
      <c r="EE573" s="81"/>
      <c r="EF573" s="81"/>
      <c r="EG573" s="81"/>
      <c r="EH573" s="81"/>
      <c r="EI573" s="81"/>
      <c r="EJ573" s="81"/>
      <c r="EK573" s="81"/>
      <c r="EL573" s="81"/>
      <c r="EM573" s="81"/>
      <c r="EN573" s="81"/>
      <c r="EO573" s="81"/>
      <c r="EP573" s="81"/>
      <c r="EQ573" s="81"/>
      <c r="ER573" s="81"/>
      <c r="ES573" s="81"/>
      <c r="ET573" s="81"/>
      <c r="EU573" s="81"/>
      <c r="EV573" s="81"/>
      <c r="EW573" s="81"/>
      <c r="EX573" s="81"/>
      <c r="EY573" s="81"/>
      <c r="EZ573" s="81"/>
      <c r="FA573" s="81"/>
      <c r="FB573" s="81"/>
      <c r="FC573" s="81"/>
      <c r="FD573" s="81"/>
      <c r="FE573" s="81"/>
      <c r="FF573" s="81"/>
      <c r="FG573" s="81"/>
      <c r="FH573" s="81"/>
      <c r="FI573" s="81"/>
      <c r="FJ573" s="81"/>
      <c r="FK573" s="81"/>
      <c r="FL573" s="81"/>
      <c r="FM573" s="81"/>
      <c r="FN573" s="81"/>
      <c r="FO573" s="81"/>
      <c r="FP573" s="81"/>
      <c r="FQ573" s="81"/>
    </row>
    <row r="574" spans="1:200" s="79" customFormat="1" ht="44.45" customHeight="1" thickBot="1" x14ac:dyDescent="0.25">
      <c r="A574" s="585"/>
      <c r="B574" s="292" t="s">
        <v>1075</v>
      </c>
      <c r="C574" s="704" t="s">
        <v>764</v>
      </c>
      <c r="D574" s="882"/>
      <c r="E574" s="883"/>
      <c r="F574" s="882"/>
      <c r="G574" s="883"/>
      <c r="H574" s="882"/>
      <c r="I574" s="883"/>
      <c r="J574" s="882"/>
      <c r="K574" s="883"/>
      <c r="L574" s="882"/>
      <c r="M574" s="883"/>
      <c r="N574" s="882"/>
      <c r="O574" s="883"/>
      <c r="P574" s="882"/>
      <c r="Q574" s="883"/>
      <c r="R574" s="882"/>
      <c r="S574" s="883"/>
      <c r="T574" s="882"/>
      <c r="U574" s="883"/>
      <c r="V574" s="882"/>
      <c r="W574" s="883"/>
      <c r="X574" s="213"/>
      <c r="Y574" s="127">
        <f t="shared" si="93"/>
        <v>0</v>
      </c>
      <c r="Z574" s="474">
        <v>5</v>
      </c>
      <c r="AA574" s="365">
        <f t="shared" si="94"/>
        <v>0</v>
      </c>
      <c r="AB574" s="501"/>
      <c r="AC574" s="315"/>
      <c r="AD574" s="259"/>
      <c r="AE574" s="315"/>
      <c r="AF574" s="315"/>
      <c r="AG574" s="315"/>
      <c r="AH574" s="315"/>
      <c r="AI574" s="315"/>
      <c r="AJ574" s="315"/>
      <c r="AK574" s="315"/>
      <c r="AL574" s="315"/>
      <c r="AM574" s="315"/>
      <c r="AN574" s="315"/>
      <c r="AO574" s="315"/>
      <c r="AP574" s="315"/>
      <c r="AQ574" s="315"/>
      <c r="AR574" s="315"/>
      <c r="AS574" s="315"/>
      <c r="AT574" s="315"/>
      <c r="AU574" s="315"/>
      <c r="AV574" s="315"/>
      <c r="AW574" s="315"/>
      <c r="AX574" s="315"/>
      <c r="AY574" s="315"/>
      <c r="AZ574" s="315"/>
      <c r="BA574" s="315"/>
      <c r="BB574" s="315"/>
      <c r="BC574" s="315"/>
      <c r="BD574" s="315"/>
      <c r="BE574" s="315"/>
      <c r="BF574" s="315"/>
      <c r="BG574" s="315"/>
      <c r="BH574" s="315"/>
      <c r="BI574" s="315"/>
      <c r="BJ574" s="315"/>
      <c r="BK574" s="315"/>
      <c r="BL574" s="315"/>
      <c r="BM574" s="315"/>
      <c r="BN574" s="315"/>
      <c r="BO574" s="315"/>
      <c r="BP574" s="315"/>
      <c r="BQ574" s="315"/>
      <c r="BR574" s="315"/>
      <c r="BS574" s="315"/>
      <c r="BT574" s="315"/>
      <c r="BU574" s="315"/>
      <c r="BV574" s="315"/>
      <c r="BW574" s="315"/>
      <c r="BX574" s="315"/>
      <c r="BY574" s="315"/>
      <c r="BZ574" s="315"/>
      <c r="CA574" s="315"/>
      <c r="CB574" s="315"/>
      <c r="CC574" s="315"/>
      <c r="CD574" s="315"/>
      <c r="CE574" s="315"/>
      <c r="CF574" s="315"/>
      <c r="CG574" s="80"/>
      <c r="CH574" s="80"/>
      <c r="CI574" s="80"/>
      <c r="CJ574" s="80"/>
      <c r="CK574" s="80"/>
      <c r="CL574" s="80"/>
      <c r="CM574" s="80"/>
      <c r="CN574" s="81"/>
      <c r="CO574" s="81"/>
      <c r="CP574" s="81"/>
      <c r="CQ574" s="81"/>
      <c r="CR574" s="81"/>
      <c r="CS574" s="81"/>
      <c r="CT574" s="81"/>
      <c r="CU574" s="81"/>
      <c r="CV574" s="81"/>
      <c r="CW574" s="81"/>
      <c r="CX574" s="81"/>
      <c r="CY574" s="81"/>
      <c r="CZ574" s="81"/>
      <c r="DA574" s="81"/>
      <c r="DB574" s="81"/>
      <c r="DC574" s="81"/>
      <c r="DD574" s="81"/>
      <c r="DE574" s="81"/>
      <c r="DF574" s="81"/>
      <c r="DG574" s="81"/>
      <c r="DH574" s="81"/>
      <c r="DI574" s="81"/>
      <c r="DJ574" s="81"/>
      <c r="DK574" s="81"/>
      <c r="DL574" s="81"/>
      <c r="DM574" s="81"/>
      <c r="DN574" s="81"/>
      <c r="DO574" s="81"/>
      <c r="DP574" s="81"/>
      <c r="DQ574" s="81"/>
      <c r="DR574" s="81"/>
      <c r="DS574" s="81"/>
      <c r="DT574" s="81"/>
      <c r="DU574" s="81"/>
      <c r="DV574" s="81"/>
      <c r="DW574" s="81"/>
      <c r="DX574" s="81"/>
      <c r="DY574" s="81"/>
      <c r="DZ574" s="81"/>
      <c r="EA574" s="81"/>
      <c r="EB574" s="81"/>
      <c r="EC574" s="81"/>
      <c r="ED574" s="81"/>
      <c r="EE574" s="81"/>
      <c r="EF574" s="81"/>
      <c r="EG574" s="81"/>
      <c r="EH574" s="81"/>
      <c r="EI574" s="81"/>
      <c r="EJ574" s="81"/>
      <c r="EK574" s="81"/>
      <c r="EL574" s="81"/>
      <c r="EM574" s="81"/>
      <c r="EN574" s="81"/>
      <c r="EO574" s="81"/>
      <c r="EP574" s="81"/>
      <c r="EQ574" s="81"/>
      <c r="ER574" s="81"/>
      <c r="ES574" s="81"/>
      <c r="ET574" s="81"/>
      <c r="EU574" s="81"/>
      <c r="EV574" s="81"/>
      <c r="EW574" s="81"/>
      <c r="EX574" s="81"/>
      <c r="EY574" s="81"/>
      <c r="EZ574" s="81"/>
      <c r="FA574" s="81"/>
      <c r="FB574" s="81"/>
      <c r="FC574" s="81"/>
      <c r="FD574" s="81"/>
      <c r="FE574" s="81"/>
      <c r="FF574" s="81"/>
      <c r="FG574" s="81"/>
      <c r="FH574" s="81"/>
      <c r="FI574" s="81"/>
      <c r="FJ574" s="81"/>
      <c r="FK574" s="81"/>
      <c r="FL574" s="81"/>
      <c r="FM574" s="81"/>
      <c r="FN574" s="81"/>
      <c r="FO574" s="81"/>
      <c r="FP574" s="81"/>
      <c r="FQ574" s="81"/>
    </row>
    <row r="575" spans="1:200" s="15" customFormat="1" ht="21" customHeight="1" thickTop="1" thickBot="1" x14ac:dyDescent="0.25">
      <c r="A575" s="473"/>
      <c r="B575" s="24"/>
      <c r="C575" s="160"/>
      <c r="D575" s="768" t="s">
        <v>147</v>
      </c>
      <c r="E575" s="769"/>
      <c r="F575" s="769"/>
      <c r="G575" s="769"/>
      <c r="H575" s="769"/>
      <c r="I575" s="769"/>
      <c r="J575" s="769"/>
      <c r="K575" s="769"/>
      <c r="L575" s="769"/>
      <c r="M575" s="769"/>
      <c r="N575" s="769"/>
      <c r="O575" s="769"/>
      <c r="P575" s="769"/>
      <c r="Q575" s="769"/>
      <c r="R575" s="769"/>
      <c r="S575" s="769"/>
      <c r="T575" s="769"/>
      <c r="U575" s="769"/>
      <c r="V575" s="769"/>
      <c r="W575" s="769"/>
      <c r="X575" s="800"/>
      <c r="Y575" s="576">
        <f>SUM(Y565:Y574)</f>
        <v>0</v>
      </c>
      <c r="Z575" s="423">
        <f>SUM(Z565:Z574)</f>
        <v>95</v>
      </c>
      <c r="AA575" s="385"/>
      <c r="AB575" s="57"/>
      <c r="AC575" s="688"/>
      <c r="AD575" s="259"/>
      <c r="AE575" s="688"/>
      <c r="AF575" s="688"/>
      <c r="AG575" s="688"/>
      <c r="AH575" s="688"/>
      <c r="AI575" s="688"/>
      <c r="AJ575" s="688"/>
      <c r="AK575" s="688"/>
      <c r="AL575" s="688"/>
      <c r="AM575" s="688"/>
      <c r="AN575" s="688"/>
      <c r="AO575" s="688"/>
      <c r="AP575" s="688"/>
      <c r="AQ575" s="688"/>
      <c r="AR575" s="688"/>
      <c r="AS575" s="688"/>
      <c r="AT575" s="688"/>
      <c r="AU575" s="688"/>
      <c r="AV575" s="688"/>
      <c r="AW575" s="688"/>
      <c r="AX575" s="688"/>
      <c r="AY575" s="688"/>
      <c r="AZ575" s="688"/>
      <c r="BA575" s="688"/>
      <c r="BB575" s="688"/>
      <c r="BC575" s="688"/>
      <c r="BD575" s="688"/>
      <c r="BE575" s="688"/>
      <c r="BF575" s="688"/>
      <c r="BG575" s="688"/>
      <c r="BH575" s="688"/>
      <c r="BI575" s="688"/>
      <c r="BJ575" s="688"/>
      <c r="BK575" s="688"/>
      <c r="BL575" s="688"/>
      <c r="BM575" s="688"/>
      <c r="BN575" s="688"/>
      <c r="BO575" s="688"/>
      <c r="BP575" s="688"/>
      <c r="BQ575" s="688"/>
      <c r="BR575" s="688"/>
      <c r="BS575" s="688"/>
      <c r="BT575" s="688"/>
      <c r="BU575" s="688"/>
      <c r="BV575" s="688"/>
      <c r="BW575" s="688"/>
      <c r="BX575" s="688"/>
      <c r="BY575" s="688"/>
      <c r="BZ575" s="688"/>
      <c r="CA575" s="688"/>
      <c r="CB575" s="688"/>
      <c r="CC575" s="688"/>
      <c r="CD575" s="688"/>
      <c r="CE575" s="688"/>
      <c r="CF575" s="688"/>
      <c r="CG575" s="57"/>
      <c r="CH575" s="57"/>
      <c r="CI575" s="57"/>
      <c r="CJ575" s="57"/>
      <c r="CK575" s="57"/>
      <c r="CL575" s="57"/>
      <c r="CM575" s="57"/>
      <c r="CN575" s="84"/>
      <c r="CO575" s="84"/>
      <c r="CP575" s="84"/>
      <c r="CQ575" s="84"/>
      <c r="CR575" s="84"/>
      <c r="CS575" s="84"/>
      <c r="CT575" s="84"/>
      <c r="CU575" s="84"/>
      <c r="CV575" s="84"/>
      <c r="CW575" s="84"/>
      <c r="CX575" s="84"/>
      <c r="CY575" s="84"/>
      <c r="CZ575" s="84"/>
      <c r="DA575" s="84"/>
      <c r="DB575" s="84"/>
      <c r="DC575" s="84"/>
      <c r="DD575" s="84"/>
      <c r="DE575" s="84"/>
      <c r="DF575" s="84"/>
      <c r="DG575" s="84"/>
      <c r="DH575" s="84"/>
      <c r="DI575" s="84"/>
      <c r="DJ575" s="84"/>
      <c r="DK575" s="84"/>
      <c r="DL575" s="84"/>
      <c r="DM575" s="84"/>
      <c r="DN575" s="84"/>
      <c r="DO575" s="84"/>
      <c r="DP575" s="84"/>
      <c r="DQ575" s="84"/>
      <c r="DR575" s="84"/>
      <c r="DS575" s="84"/>
      <c r="DT575" s="84"/>
      <c r="DU575" s="84"/>
      <c r="DV575" s="84"/>
      <c r="DW575" s="84"/>
      <c r="DX575" s="84"/>
      <c r="DY575" s="84"/>
      <c r="DZ575" s="84"/>
      <c r="EA575" s="84"/>
      <c r="EB575" s="84"/>
      <c r="EC575" s="84"/>
      <c r="ED575" s="84"/>
      <c r="EE575" s="84"/>
      <c r="EF575" s="84"/>
      <c r="EG575" s="84"/>
      <c r="EH575" s="84"/>
      <c r="EI575" s="84"/>
      <c r="EJ575" s="84"/>
      <c r="EK575" s="84"/>
      <c r="EL575" s="84"/>
      <c r="EM575" s="84"/>
      <c r="EN575" s="84"/>
      <c r="EO575" s="84"/>
      <c r="EP575" s="84"/>
      <c r="EQ575" s="84"/>
      <c r="ER575" s="84"/>
      <c r="ES575" s="84"/>
      <c r="ET575" s="84"/>
      <c r="EU575" s="84"/>
      <c r="EV575" s="84"/>
      <c r="EW575" s="84"/>
      <c r="EX575" s="84"/>
      <c r="EY575" s="84"/>
      <c r="EZ575" s="84"/>
      <c r="FA575" s="84"/>
      <c r="FB575" s="84"/>
      <c r="FC575" s="84"/>
      <c r="FD575" s="84"/>
      <c r="FE575" s="84"/>
      <c r="FF575" s="84"/>
      <c r="FG575" s="84"/>
      <c r="FH575" s="84"/>
      <c r="FI575" s="84"/>
      <c r="FJ575" s="84"/>
      <c r="FK575" s="84"/>
      <c r="FL575" s="84"/>
      <c r="FM575" s="84"/>
      <c r="FN575" s="84"/>
      <c r="FO575" s="84"/>
      <c r="FP575" s="84"/>
      <c r="FQ575" s="84"/>
    </row>
    <row r="576" spans="1:200" s="705" customFormat="1" ht="21" customHeight="1" thickBot="1" x14ac:dyDescent="0.25">
      <c r="A576" s="550"/>
      <c r="B576" s="185"/>
      <c r="C576" s="186"/>
      <c r="D576" s="771"/>
      <c r="E576" s="772"/>
      <c r="F576" s="1015">
        <v>0</v>
      </c>
      <c r="G576" s="1016"/>
      <c r="H576" s="1016"/>
      <c r="I576" s="1016"/>
      <c r="J576" s="1016"/>
      <c r="K576" s="1016"/>
      <c r="L576" s="1016"/>
      <c r="M576" s="1016"/>
      <c r="N576" s="1016"/>
      <c r="O576" s="1016"/>
      <c r="P576" s="1016"/>
      <c r="Q576" s="1016"/>
      <c r="R576" s="1016"/>
      <c r="S576" s="1016"/>
      <c r="T576" s="1016"/>
      <c r="U576" s="1016"/>
      <c r="V576" s="1016"/>
      <c r="W576" s="1016"/>
      <c r="X576" s="1016"/>
      <c r="Y576" s="1016"/>
      <c r="Z576" s="1017"/>
      <c r="AA576" s="385"/>
      <c r="AB576" s="57"/>
      <c r="AC576" s="688"/>
      <c r="AD576" s="259"/>
      <c r="AE576" s="688"/>
      <c r="AF576" s="688"/>
      <c r="AG576" s="688"/>
      <c r="AH576" s="688"/>
      <c r="AI576" s="688"/>
      <c r="AJ576" s="688"/>
      <c r="AK576" s="688"/>
      <c r="AL576" s="688"/>
      <c r="AM576" s="688"/>
      <c r="AN576" s="688"/>
      <c r="AO576" s="688"/>
      <c r="AP576" s="688"/>
      <c r="AQ576" s="688"/>
      <c r="AR576" s="688"/>
      <c r="AS576" s="688"/>
      <c r="AT576" s="688"/>
      <c r="AU576" s="688"/>
      <c r="AV576" s="688"/>
      <c r="AW576" s="688"/>
      <c r="AX576" s="688"/>
      <c r="AY576" s="688"/>
      <c r="AZ576" s="688"/>
      <c r="BA576" s="688"/>
      <c r="BB576" s="688"/>
      <c r="BC576" s="688"/>
      <c r="BD576" s="688"/>
      <c r="BE576" s="688"/>
      <c r="BF576" s="688"/>
      <c r="BG576" s="688"/>
      <c r="BH576" s="688"/>
      <c r="BI576" s="688"/>
      <c r="BJ576" s="688"/>
      <c r="BK576" s="688"/>
      <c r="BL576" s="688"/>
      <c r="BM576" s="688"/>
      <c r="BN576" s="688"/>
      <c r="BO576" s="688"/>
      <c r="BP576" s="688"/>
      <c r="BQ576" s="688"/>
      <c r="BR576" s="688"/>
      <c r="BS576" s="688"/>
      <c r="BT576" s="688"/>
      <c r="BU576" s="688"/>
      <c r="BV576" s="688"/>
      <c r="BW576" s="688"/>
      <c r="BX576" s="688"/>
      <c r="BY576" s="688"/>
      <c r="BZ576" s="688"/>
      <c r="CA576" s="688"/>
      <c r="CB576" s="688"/>
      <c r="CC576" s="688"/>
      <c r="CD576" s="688"/>
      <c r="CE576" s="688"/>
      <c r="CF576" s="688"/>
      <c r="CG576" s="57"/>
      <c r="CH576" s="57"/>
      <c r="CI576" s="57"/>
      <c r="CJ576" s="57"/>
      <c r="CK576" s="57"/>
      <c r="CL576" s="57"/>
      <c r="CM576" s="57"/>
      <c r="CN576" s="84"/>
      <c r="CO576" s="84"/>
      <c r="CP576" s="84"/>
      <c r="CQ576" s="84"/>
      <c r="CR576" s="84"/>
      <c r="CS576" s="84"/>
      <c r="CT576" s="84"/>
      <c r="CU576" s="84"/>
      <c r="CV576" s="84"/>
      <c r="CW576" s="84"/>
      <c r="CX576" s="84"/>
      <c r="CY576" s="84"/>
      <c r="CZ576" s="84"/>
      <c r="DA576" s="84"/>
      <c r="DB576" s="84"/>
      <c r="DC576" s="84"/>
      <c r="DD576" s="84"/>
      <c r="DE576" s="84"/>
      <c r="DF576" s="84"/>
      <c r="DG576" s="84"/>
      <c r="DH576" s="84"/>
      <c r="DI576" s="84"/>
      <c r="DJ576" s="84"/>
      <c r="DK576" s="84"/>
      <c r="DL576" s="84"/>
      <c r="DM576" s="84"/>
      <c r="DN576" s="84"/>
      <c r="DO576" s="84"/>
      <c r="DP576" s="84"/>
      <c r="DQ576" s="84"/>
      <c r="DR576" s="84"/>
      <c r="DS576" s="84"/>
      <c r="DT576" s="84"/>
      <c r="DU576" s="84"/>
      <c r="DV576" s="84"/>
      <c r="DW576" s="84"/>
      <c r="DX576" s="84"/>
      <c r="DY576" s="84"/>
      <c r="DZ576" s="84"/>
      <c r="EA576" s="84"/>
      <c r="EB576" s="84"/>
      <c r="EC576" s="84"/>
      <c r="ED576" s="84"/>
      <c r="EE576" s="84"/>
      <c r="EF576" s="84"/>
      <c r="EG576" s="84"/>
      <c r="EH576" s="84"/>
      <c r="EI576" s="84"/>
      <c r="EJ576" s="84"/>
      <c r="EK576" s="84"/>
      <c r="EL576" s="84"/>
      <c r="EM576" s="84"/>
      <c r="EN576" s="84"/>
      <c r="EO576" s="84"/>
      <c r="EP576" s="84"/>
      <c r="EQ576" s="84"/>
      <c r="ER576" s="84"/>
      <c r="ES576" s="84"/>
      <c r="ET576" s="84"/>
      <c r="EU576" s="84"/>
      <c r="EV576" s="84"/>
      <c r="EW576" s="84"/>
      <c r="EX576" s="84"/>
      <c r="EY576" s="84"/>
      <c r="EZ576" s="84"/>
      <c r="FA576" s="84"/>
      <c r="FB576" s="84"/>
      <c r="FC576" s="84"/>
      <c r="FD576" s="84"/>
      <c r="FE576" s="84"/>
      <c r="FF576" s="84"/>
      <c r="FG576" s="84"/>
      <c r="FH576" s="84"/>
      <c r="FI576" s="84"/>
      <c r="FJ576" s="84"/>
      <c r="FK576" s="84"/>
      <c r="FL576" s="84"/>
      <c r="FM576" s="84"/>
      <c r="FN576" s="84"/>
      <c r="FO576" s="84"/>
      <c r="FP576" s="84"/>
      <c r="FQ576" s="84"/>
    </row>
    <row r="577" spans="1:84" s="15" customFormat="1" ht="21" customHeight="1" x14ac:dyDescent="0.2">
      <c r="A577" s="396"/>
      <c r="B577" s="241"/>
      <c r="C577" s="246"/>
      <c r="D577" s="245"/>
      <c r="E577" s="245"/>
      <c r="F577" s="245"/>
      <c r="G577" s="245"/>
      <c r="H577" s="245"/>
      <c r="I577" s="245"/>
      <c r="J577" s="245"/>
      <c r="K577" s="245"/>
      <c r="L577" s="245"/>
      <c r="M577" s="245"/>
      <c r="N577" s="245"/>
      <c r="O577" s="245"/>
      <c r="P577" s="245"/>
      <c r="Q577" s="245"/>
      <c r="R577" s="245"/>
      <c r="S577" s="245"/>
      <c r="T577" s="245"/>
      <c r="U577" s="245"/>
      <c r="V577" s="245"/>
      <c r="W577" s="245"/>
      <c r="X577" s="241"/>
      <c r="Y577" s="245"/>
      <c r="Z577" s="397"/>
      <c r="AA577" s="316"/>
      <c r="AB577" s="245"/>
      <c r="AC577" s="555"/>
      <c r="AD577" s="245"/>
      <c r="AE577" s="245"/>
      <c r="AF577" s="555"/>
      <c r="AG577" s="245"/>
      <c r="AH577" s="245"/>
      <c r="AI577" s="245"/>
      <c r="AJ577" s="245"/>
      <c r="AK577" s="245"/>
      <c r="AL577" s="245"/>
      <c r="AM577" s="245"/>
      <c r="AN577" s="245"/>
      <c r="AO577" s="245"/>
      <c r="AP577" s="245"/>
      <c r="AQ577" s="245"/>
      <c r="AR577" s="245"/>
      <c r="AS577" s="245"/>
      <c r="AT577" s="245"/>
      <c r="AU577" s="245"/>
      <c r="AV577" s="245"/>
      <c r="AW577" s="245"/>
      <c r="AX577" s="245"/>
      <c r="AY577" s="245"/>
      <c r="AZ577" s="245"/>
      <c r="BA577" s="245"/>
      <c r="BB577" s="245"/>
      <c r="BC577" s="245"/>
      <c r="BD577" s="245"/>
      <c r="BE577" s="245"/>
      <c r="BF577" s="245"/>
      <c r="BG577" s="245"/>
      <c r="BH577" s="245"/>
      <c r="BI577" s="245"/>
      <c r="BJ577" s="245"/>
      <c r="BK577" s="245"/>
      <c r="BL577" s="245"/>
      <c r="BM577" s="245"/>
      <c r="BN577" s="245"/>
      <c r="BO577" s="245"/>
      <c r="BP577" s="245"/>
      <c r="BQ577" s="245"/>
      <c r="BR577" s="245"/>
      <c r="BS577" s="245"/>
      <c r="BT577" s="245"/>
      <c r="BU577" s="245"/>
      <c r="BV577" s="245"/>
      <c r="BW577" s="245"/>
      <c r="BX577" s="245"/>
      <c r="BY577" s="245"/>
      <c r="BZ577" s="245"/>
      <c r="CA577" s="245"/>
      <c r="CB577" s="245"/>
      <c r="CC577" s="245"/>
      <c r="CD577" s="245"/>
      <c r="CE577" s="245"/>
      <c r="CF577" s="245"/>
    </row>
    <row r="578" spans="1:84" s="15" customFormat="1" ht="27.75" x14ac:dyDescent="0.2">
      <c r="A578" s="398" t="s">
        <v>80</v>
      </c>
      <c r="B578" s="398"/>
      <c r="C578" s="399"/>
      <c r="D578" s="400"/>
      <c r="E578" s="400"/>
      <c r="F578" s="400"/>
      <c r="G578" s="400"/>
      <c r="H578" s="400"/>
      <c r="I578" s="400"/>
      <c r="J578" s="400"/>
      <c r="K578" s="400"/>
      <c r="L578" s="400"/>
      <c r="M578" s="400"/>
      <c r="N578" s="400"/>
      <c r="O578" s="400"/>
      <c r="P578" s="400"/>
      <c r="Q578" s="400"/>
      <c r="R578" s="400"/>
      <c r="S578" s="400"/>
      <c r="T578" s="400"/>
      <c r="U578" s="400"/>
      <c r="V578" s="400"/>
      <c r="W578" s="400"/>
      <c r="X578" s="401"/>
      <c r="Y578" s="400"/>
      <c r="Z578" s="402"/>
      <c r="AA578" s="403"/>
      <c r="AB578" s="400"/>
      <c r="AC578" s="555"/>
      <c r="AD578" s="245"/>
      <c r="AE578" s="245"/>
      <c r="AF578" s="555"/>
      <c r="AG578" s="245"/>
      <c r="AH578" s="245"/>
      <c r="AI578" s="245"/>
      <c r="AJ578" s="245"/>
      <c r="AK578" s="245"/>
      <c r="AL578" s="245"/>
      <c r="AM578" s="245"/>
      <c r="AN578" s="245"/>
      <c r="AO578" s="245"/>
      <c r="AP578" s="245"/>
      <c r="AQ578" s="245"/>
      <c r="AR578" s="245"/>
      <c r="AS578" s="245"/>
      <c r="AT578" s="245"/>
      <c r="AU578" s="245"/>
      <c r="AV578" s="245"/>
      <c r="AW578" s="245"/>
      <c r="AX578" s="245"/>
      <c r="AY578" s="245"/>
      <c r="AZ578" s="245"/>
      <c r="BA578" s="245"/>
      <c r="BB578" s="245"/>
      <c r="BC578" s="245"/>
      <c r="BD578" s="245"/>
      <c r="BE578" s="245"/>
      <c r="BF578" s="245"/>
      <c r="BG578" s="245"/>
      <c r="BH578" s="245"/>
      <c r="BI578" s="245"/>
      <c r="BJ578" s="245"/>
      <c r="BK578" s="245"/>
      <c r="BL578" s="245"/>
      <c r="BM578" s="245"/>
      <c r="BN578" s="245"/>
      <c r="BO578" s="245"/>
      <c r="BP578" s="245"/>
      <c r="BQ578" s="245"/>
      <c r="BR578" s="245"/>
      <c r="BS578" s="245"/>
      <c r="BT578" s="245"/>
      <c r="BU578" s="245"/>
      <c r="BV578" s="245"/>
      <c r="BW578" s="245"/>
      <c r="BX578" s="245"/>
      <c r="BY578" s="245"/>
      <c r="BZ578" s="245"/>
      <c r="CA578" s="245"/>
      <c r="CB578" s="245"/>
      <c r="CC578" s="245"/>
      <c r="CD578" s="245"/>
      <c r="CE578" s="245"/>
      <c r="CF578" s="245"/>
    </row>
    <row r="579" spans="1:84" s="244" customFormat="1" x14ac:dyDescent="0.2">
      <c r="AC579" s="556"/>
      <c r="AF579" s="556"/>
    </row>
    <row r="580" spans="1:84" s="244" customFormat="1" x14ac:dyDescent="0.2">
      <c r="AC580" s="556"/>
      <c r="AF580" s="556"/>
    </row>
    <row r="581" spans="1:84" s="244" customFormat="1" x14ac:dyDescent="0.2">
      <c r="AC581" s="556"/>
      <c r="AF581" s="556"/>
    </row>
    <row r="582" spans="1:84" s="244" customFormat="1" x14ac:dyDescent="0.2">
      <c r="AC582" s="556"/>
      <c r="AF582" s="556"/>
    </row>
    <row r="583" spans="1:84" s="244" customFormat="1" x14ac:dyDescent="0.2">
      <c r="AC583" s="556"/>
      <c r="AF583" s="556"/>
    </row>
    <row r="584" spans="1:84" s="244" customFormat="1" x14ac:dyDescent="0.2">
      <c r="AC584" s="556"/>
      <c r="AF584" s="556"/>
    </row>
    <row r="585" spans="1:84" s="244" customFormat="1" x14ac:dyDescent="0.2">
      <c r="AC585" s="556"/>
      <c r="AF585" s="556"/>
    </row>
    <row r="586" spans="1:84" s="244" customFormat="1" x14ac:dyDescent="0.2">
      <c r="AC586" s="556"/>
      <c r="AF586" s="556"/>
    </row>
    <row r="587" spans="1:84" s="244" customFormat="1" x14ac:dyDescent="0.2">
      <c r="AC587" s="556"/>
      <c r="AF587" s="556"/>
    </row>
    <row r="588" spans="1:84" s="244" customFormat="1" x14ac:dyDescent="0.2">
      <c r="AC588" s="556"/>
      <c r="AF588" s="556"/>
    </row>
    <row r="589" spans="1:84" s="244" customFormat="1" x14ac:dyDescent="0.2">
      <c r="AC589" s="556"/>
      <c r="AF589" s="556"/>
    </row>
    <row r="590" spans="1:84" s="244" customFormat="1" x14ac:dyDescent="0.2">
      <c r="AC590" s="556"/>
      <c r="AF590" s="556"/>
    </row>
    <row r="591" spans="1:84" s="244" customFormat="1" x14ac:dyDescent="0.2">
      <c r="AC591" s="556"/>
      <c r="AF591" s="556"/>
    </row>
    <row r="592" spans="1:84" s="244" customFormat="1" x14ac:dyDescent="0.2">
      <c r="AC592" s="556"/>
      <c r="AF592" s="556"/>
    </row>
    <row r="593" spans="29:32" s="244" customFormat="1" x14ac:dyDescent="0.2">
      <c r="AC593" s="556"/>
      <c r="AF593" s="556"/>
    </row>
    <row r="594" spans="29:32" s="244" customFormat="1" x14ac:dyDescent="0.2">
      <c r="AC594" s="556"/>
      <c r="AF594" s="556"/>
    </row>
    <row r="595" spans="29:32" s="244" customFormat="1" x14ac:dyDescent="0.2">
      <c r="AC595" s="556"/>
      <c r="AF595" s="556"/>
    </row>
    <row r="596" spans="29:32" s="244" customFormat="1" x14ac:dyDescent="0.2">
      <c r="AC596" s="556"/>
      <c r="AF596" s="556"/>
    </row>
    <row r="597" spans="29:32" s="244" customFormat="1" x14ac:dyDescent="0.2">
      <c r="AC597" s="556"/>
      <c r="AF597" s="556"/>
    </row>
    <row r="598" spans="29:32" s="244" customFormat="1" x14ac:dyDescent="0.2">
      <c r="AC598" s="556"/>
      <c r="AF598" s="556"/>
    </row>
    <row r="599" spans="29:32" s="244" customFormat="1" x14ac:dyDescent="0.2">
      <c r="AC599" s="556"/>
      <c r="AF599" s="556"/>
    </row>
    <row r="600" spans="29:32" s="244" customFormat="1" x14ac:dyDescent="0.2">
      <c r="AC600" s="556"/>
      <c r="AF600" s="556"/>
    </row>
    <row r="601" spans="29:32" s="244" customFormat="1" x14ac:dyDescent="0.2">
      <c r="AC601" s="556"/>
      <c r="AF601" s="556"/>
    </row>
    <row r="602" spans="29:32" s="244" customFormat="1" x14ac:dyDescent="0.2">
      <c r="AC602" s="556"/>
      <c r="AF602" s="556"/>
    </row>
    <row r="603" spans="29:32" s="244" customFormat="1" x14ac:dyDescent="0.2">
      <c r="AC603" s="556"/>
      <c r="AF603" s="556"/>
    </row>
    <row r="604" spans="29:32" s="244" customFormat="1" x14ac:dyDescent="0.2">
      <c r="AC604" s="556"/>
      <c r="AF604" s="556"/>
    </row>
    <row r="605" spans="29:32" s="244" customFormat="1" x14ac:dyDescent="0.2">
      <c r="AC605" s="556"/>
      <c r="AF605" s="556"/>
    </row>
    <row r="606" spans="29:32" s="244" customFormat="1" x14ac:dyDescent="0.2">
      <c r="AC606" s="556"/>
      <c r="AF606" s="556"/>
    </row>
    <row r="607" spans="29:32" s="244" customFormat="1" x14ac:dyDescent="0.2">
      <c r="AC607" s="556"/>
      <c r="AF607" s="556"/>
    </row>
    <row r="608" spans="29:32" s="244" customFormat="1" x14ac:dyDescent="0.2">
      <c r="AC608" s="556"/>
      <c r="AF608" s="556"/>
    </row>
    <row r="609" spans="29:32" s="244" customFormat="1" x14ac:dyDescent="0.2">
      <c r="AC609" s="556"/>
      <c r="AF609" s="556"/>
    </row>
    <row r="610" spans="29:32" s="244" customFormat="1" x14ac:dyDescent="0.2">
      <c r="AC610" s="556"/>
      <c r="AF610" s="556"/>
    </row>
    <row r="611" spans="29:32" s="244" customFormat="1" x14ac:dyDescent="0.2">
      <c r="AC611" s="556"/>
      <c r="AF611" s="556"/>
    </row>
    <row r="612" spans="29:32" s="244" customFormat="1" x14ac:dyDescent="0.2">
      <c r="AC612" s="556"/>
      <c r="AF612" s="556"/>
    </row>
    <row r="613" spans="29:32" s="244" customFormat="1" x14ac:dyDescent="0.2">
      <c r="AC613" s="556"/>
      <c r="AF613" s="556"/>
    </row>
    <row r="614" spans="29:32" s="244" customFormat="1" x14ac:dyDescent="0.2">
      <c r="AC614" s="556"/>
      <c r="AF614" s="556"/>
    </row>
    <row r="615" spans="29:32" s="244" customFormat="1" x14ac:dyDescent="0.2">
      <c r="AC615" s="556"/>
      <c r="AF615" s="556"/>
    </row>
    <row r="616" spans="29:32" s="244" customFormat="1" x14ac:dyDescent="0.2">
      <c r="AC616" s="556"/>
      <c r="AF616" s="556"/>
    </row>
    <row r="617" spans="29:32" s="244" customFormat="1" x14ac:dyDescent="0.2">
      <c r="AC617" s="556"/>
      <c r="AF617" s="556"/>
    </row>
    <row r="618" spans="29:32" s="244" customFormat="1" x14ac:dyDescent="0.2">
      <c r="AC618" s="556"/>
      <c r="AF618" s="556"/>
    </row>
    <row r="619" spans="29:32" s="244" customFormat="1" x14ac:dyDescent="0.2">
      <c r="AC619" s="556"/>
      <c r="AF619" s="556"/>
    </row>
    <row r="620" spans="29:32" s="244" customFormat="1" x14ac:dyDescent="0.2">
      <c r="AC620" s="556"/>
      <c r="AF620" s="556"/>
    </row>
    <row r="621" spans="29:32" s="244" customFormat="1" x14ac:dyDescent="0.2">
      <c r="AC621" s="556"/>
      <c r="AF621" s="556"/>
    </row>
    <row r="622" spans="29:32" s="244" customFormat="1" x14ac:dyDescent="0.2">
      <c r="AC622" s="556"/>
      <c r="AF622" s="556"/>
    </row>
    <row r="623" spans="29:32" s="244" customFormat="1" x14ac:dyDescent="0.2">
      <c r="AC623" s="556"/>
      <c r="AF623" s="556"/>
    </row>
    <row r="624" spans="29:32" s="244" customFormat="1" x14ac:dyDescent="0.2">
      <c r="AC624" s="556"/>
      <c r="AF624" s="556"/>
    </row>
    <row r="625" spans="29:32" s="244" customFormat="1" x14ac:dyDescent="0.2">
      <c r="AC625" s="556"/>
      <c r="AF625" s="556"/>
    </row>
    <row r="626" spans="29:32" s="244" customFormat="1" x14ac:dyDescent="0.2">
      <c r="AC626" s="556"/>
      <c r="AF626" s="556"/>
    </row>
    <row r="627" spans="29:32" s="244" customFormat="1" x14ac:dyDescent="0.2">
      <c r="AC627" s="556"/>
      <c r="AF627" s="556"/>
    </row>
    <row r="628" spans="29:32" s="244" customFormat="1" x14ac:dyDescent="0.2">
      <c r="AC628" s="556"/>
      <c r="AF628" s="556"/>
    </row>
    <row r="629" spans="29:32" s="244" customFormat="1" x14ac:dyDescent="0.2">
      <c r="AC629" s="556"/>
      <c r="AF629" s="556"/>
    </row>
    <row r="630" spans="29:32" s="244" customFormat="1" x14ac:dyDescent="0.2">
      <c r="AC630" s="556"/>
      <c r="AF630" s="556"/>
    </row>
    <row r="631" spans="29:32" s="244" customFormat="1" x14ac:dyDescent="0.2">
      <c r="AC631" s="556"/>
      <c r="AF631" s="556"/>
    </row>
    <row r="632" spans="29:32" s="244" customFormat="1" x14ac:dyDescent="0.2">
      <c r="AC632" s="556"/>
      <c r="AF632" s="556"/>
    </row>
    <row r="633" spans="29:32" s="244" customFormat="1" x14ac:dyDescent="0.2">
      <c r="AC633" s="556"/>
      <c r="AF633" s="556"/>
    </row>
    <row r="634" spans="29:32" s="244" customFormat="1" x14ac:dyDescent="0.2">
      <c r="AC634" s="556"/>
      <c r="AF634" s="556"/>
    </row>
    <row r="635" spans="29:32" s="244" customFormat="1" x14ac:dyDescent="0.2">
      <c r="AC635" s="556"/>
      <c r="AF635" s="556"/>
    </row>
    <row r="636" spans="29:32" s="244" customFormat="1" x14ac:dyDescent="0.2">
      <c r="AC636" s="556"/>
      <c r="AF636" s="556"/>
    </row>
    <row r="637" spans="29:32" s="244" customFormat="1" x14ac:dyDescent="0.2">
      <c r="AC637" s="556"/>
      <c r="AF637" s="556"/>
    </row>
    <row r="638" spans="29:32" s="244" customFormat="1" x14ac:dyDescent="0.2">
      <c r="AC638" s="556"/>
      <c r="AF638" s="556"/>
    </row>
    <row r="639" spans="29:32" s="244" customFormat="1" x14ac:dyDescent="0.2">
      <c r="AC639" s="556"/>
      <c r="AF639" s="556"/>
    </row>
    <row r="640" spans="29:32" s="244" customFormat="1" x14ac:dyDescent="0.2">
      <c r="AC640" s="556"/>
      <c r="AF640" s="556"/>
    </row>
    <row r="641" spans="29:32" s="244" customFormat="1" x14ac:dyDescent="0.2">
      <c r="AC641" s="556"/>
      <c r="AF641" s="556"/>
    </row>
    <row r="642" spans="29:32" s="244" customFormat="1" x14ac:dyDescent="0.2">
      <c r="AC642" s="556"/>
      <c r="AF642" s="556"/>
    </row>
    <row r="643" spans="29:32" s="244" customFormat="1" x14ac:dyDescent="0.2">
      <c r="AC643" s="556"/>
      <c r="AF643" s="556"/>
    </row>
    <row r="644" spans="29:32" s="244" customFormat="1" x14ac:dyDescent="0.2">
      <c r="AC644" s="556"/>
      <c r="AF644" s="556"/>
    </row>
    <row r="645" spans="29:32" s="244" customFormat="1" x14ac:dyDescent="0.2">
      <c r="AC645" s="556"/>
      <c r="AF645" s="556"/>
    </row>
    <row r="646" spans="29:32" s="244" customFormat="1" x14ac:dyDescent="0.2">
      <c r="AC646" s="556"/>
      <c r="AF646" s="556"/>
    </row>
    <row r="647" spans="29:32" s="244" customFormat="1" x14ac:dyDescent="0.2">
      <c r="AC647" s="556"/>
      <c r="AF647" s="556"/>
    </row>
    <row r="648" spans="29:32" s="244" customFormat="1" x14ac:dyDescent="0.2">
      <c r="AC648" s="556"/>
      <c r="AF648" s="556"/>
    </row>
    <row r="649" spans="29:32" s="244" customFormat="1" x14ac:dyDescent="0.2">
      <c r="AC649" s="556"/>
      <c r="AF649" s="556"/>
    </row>
    <row r="650" spans="29:32" s="244" customFormat="1" x14ac:dyDescent="0.2">
      <c r="AC650" s="556"/>
      <c r="AF650" s="556"/>
    </row>
    <row r="651" spans="29:32" s="244" customFormat="1" x14ac:dyDescent="0.2">
      <c r="AC651" s="556"/>
      <c r="AF651" s="556"/>
    </row>
    <row r="652" spans="29:32" s="244" customFormat="1" x14ac:dyDescent="0.2">
      <c r="AC652" s="556"/>
      <c r="AF652" s="556"/>
    </row>
    <row r="653" spans="29:32" s="244" customFormat="1" x14ac:dyDescent="0.2">
      <c r="AC653" s="556"/>
      <c r="AF653" s="556"/>
    </row>
    <row r="654" spans="29:32" s="244" customFormat="1" x14ac:dyDescent="0.2">
      <c r="AC654" s="556"/>
      <c r="AF654" s="556"/>
    </row>
    <row r="655" spans="29:32" s="244" customFormat="1" x14ac:dyDescent="0.2">
      <c r="AC655" s="556"/>
      <c r="AF655" s="556"/>
    </row>
    <row r="656" spans="29:32" s="244" customFormat="1" x14ac:dyDescent="0.2">
      <c r="AC656" s="556"/>
      <c r="AF656" s="556"/>
    </row>
    <row r="657" spans="29:32" s="244" customFormat="1" x14ac:dyDescent="0.2">
      <c r="AC657" s="556"/>
      <c r="AF657" s="556"/>
    </row>
    <row r="658" spans="29:32" s="244" customFormat="1" x14ac:dyDescent="0.2">
      <c r="AC658" s="556"/>
      <c r="AF658" s="556"/>
    </row>
    <row r="659" spans="29:32" s="244" customFormat="1" x14ac:dyDescent="0.2">
      <c r="AC659" s="556"/>
      <c r="AF659" s="556"/>
    </row>
    <row r="660" spans="29:32" s="244" customFormat="1" x14ac:dyDescent="0.2">
      <c r="AC660" s="556"/>
      <c r="AF660" s="556"/>
    </row>
    <row r="661" spans="29:32" s="244" customFormat="1" x14ac:dyDescent="0.2">
      <c r="AC661" s="556"/>
      <c r="AF661" s="556"/>
    </row>
    <row r="662" spans="29:32" s="244" customFormat="1" x14ac:dyDescent="0.2">
      <c r="AC662" s="556"/>
      <c r="AF662" s="556"/>
    </row>
    <row r="663" spans="29:32" s="244" customFormat="1" x14ac:dyDescent="0.2">
      <c r="AC663" s="556"/>
      <c r="AF663" s="556"/>
    </row>
    <row r="664" spans="29:32" s="244" customFormat="1" x14ac:dyDescent="0.2">
      <c r="AC664" s="556"/>
      <c r="AF664" s="556"/>
    </row>
    <row r="665" spans="29:32" s="244" customFormat="1" x14ac:dyDescent="0.2">
      <c r="AC665" s="556"/>
      <c r="AF665" s="556"/>
    </row>
    <row r="666" spans="29:32" s="244" customFormat="1" x14ac:dyDescent="0.2">
      <c r="AC666" s="556"/>
      <c r="AF666" s="556"/>
    </row>
    <row r="667" spans="29:32" s="244" customFormat="1" x14ac:dyDescent="0.2">
      <c r="AC667" s="556"/>
      <c r="AF667" s="556"/>
    </row>
    <row r="668" spans="29:32" s="244" customFormat="1" x14ac:dyDescent="0.2">
      <c r="AC668" s="556"/>
      <c r="AF668" s="556"/>
    </row>
    <row r="669" spans="29:32" s="244" customFormat="1" x14ac:dyDescent="0.2">
      <c r="AC669" s="556"/>
      <c r="AF669" s="556"/>
    </row>
    <row r="670" spans="29:32" s="244" customFormat="1" x14ac:dyDescent="0.2">
      <c r="AC670" s="556"/>
      <c r="AF670" s="556"/>
    </row>
    <row r="671" spans="29:32" s="244" customFormat="1" x14ac:dyDescent="0.2">
      <c r="AC671" s="556"/>
      <c r="AF671" s="556"/>
    </row>
    <row r="672" spans="29:32" s="244" customFormat="1" x14ac:dyDescent="0.2">
      <c r="AC672" s="556"/>
      <c r="AF672" s="556"/>
    </row>
    <row r="673" spans="29:32" s="244" customFormat="1" x14ac:dyDescent="0.2">
      <c r="AC673" s="556"/>
      <c r="AF673" s="556"/>
    </row>
    <row r="674" spans="29:32" s="244" customFormat="1" x14ac:dyDescent="0.2">
      <c r="AC674" s="556"/>
      <c r="AF674" s="556"/>
    </row>
    <row r="675" spans="29:32" s="244" customFormat="1" x14ac:dyDescent="0.2">
      <c r="AC675" s="556"/>
      <c r="AF675" s="556"/>
    </row>
    <row r="676" spans="29:32" s="244" customFormat="1" x14ac:dyDescent="0.2">
      <c r="AC676" s="556"/>
      <c r="AF676" s="556"/>
    </row>
    <row r="677" spans="29:32" s="244" customFormat="1" x14ac:dyDescent="0.2">
      <c r="AC677" s="556"/>
      <c r="AF677" s="556"/>
    </row>
    <row r="678" spans="29:32" s="244" customFormat="1" x14ac:dyDescent="0.2">
      <c r="AC678" s="556"/>
      <c r="AF678" s="556"/>
    </row>
    <row r="679" spans="29:32" s="244" customFormat="1" x14ac:dyDescent="0.2">
      <c r="AC679" s="556"/>
      <c r="AF679" s="556"/>
    </row>
    <row r="680" spans="29:32" s="244" customFormat="1" x14ac:dyDescent="0.2">
      <c r="AC680" s="556"/>
      <c r="AF680" s="556"/>
    </row>
    <row r="681" spans="29:32" s="244" customFormat="1" x14ac:dyDescent="0.2">
      <c r="AC681" s="556"/>
      <c r="AF681" s="556"/>
    </row>
    <row r="682" spans="29:32" s="244" customFormat="1" x14ac:dyDescent="0.2">
      <c r="AC682" s="556"/>
      <c r="AF682" s="556"/>
    </row>
    <row r="683" spans="29:32" s="244" customFormat="1" x14ac:dyDescent="0.2">
      <c r="AC683" s="556"/>
      <c r="AF683" s="556"/>
    </row>
    <row r="684" spans="29:32" s="244" customFormat="1" x14ac:dyDescent="0.2">
      <c r="AC684" s="556"/>
      <c r="AF684" s="556"/>
    </row>
    <row r="685" spans="29:32" s="244" customFormat="1" x14ac:dyDescent="0.2">
      <c r="AC685" s="556"/>
      <c r="AF685" s="556"/>
    </row>
    <row r="686" spans="29:32" s="244" customFormat="1" x14ac:dyDescent="0.2">
      <c r="AC686" s="556"/>
      <c r="AF686" s="556"/>
    </row>
    <row r="687" spans="29:32" s="244" customFormat="1" x14ac:dyDescent="0.2">
      <c r="AC687" s="556"/>
      <c r="AF687" s="556"/>
    </row>
    <row r="688" spans="29:32" s="244" customFormat="1" x14ac:dyDescent="0.2">
      <c r="AC688" s="556"/>
      <c r="AF688" s="556"/>
    </row>
    <row r="689" spans="29:32" s="244" customFormat="1" x14ac:dyDescent="0.2">
      <c r="AC689" s="556"/>
      <c r="AF689" s="556"/>
    </row>
    <row r="690" spans="29:32" s="244" customFormat="1" x14ac:dyDescent="0.2">
      <c r="AC690" s="556"/>
      <c r="AF690" s="556"/>
    </row>
    <row r="691" spans="29:32" s="244" customFormat="1" x14ac:dyDescent="0.2">
      <c r="AC691" s="556"/>
      <c r="AF691" s="556"/>
    </row>
    <row r="692" spans="29:32" s="244" customFormat="1" x14ac:dyDescent="0.2">
      <c r="AC692" s="556"/>
      <c r="AF692" s="556"/>
    </row>
    <row r="693" spans="29:32" s="244" customFormat="1" x14ac:dyDescent="0.2">
      <c r="AC693" s="556"/>
      <c r="AF693" s="556"/>
    </row>
    <row r="694" spans="29:32" s="244" customFormat="1" x14ac:dyDescent="0.2">
      <c r="AC694" s="556"/>
      <c r="AF694" s="556"/>
    </row>
    <row r="695" spans="29:32" s="244" customFormat="1" x14ac:dyDescent="0.2">
      <c r="AC695" s="556"/>
      <c r="AF695" s="556"/>
    </row>
    <row r="696" spans="29:32" s="244" customFormat="1" x14ac:dyDescent="0.2">
      <c r="AC696" s="556"/>
      <c r="AF696" s="556"/>
    </row>
    <row r="697" spans="29:32" s="244" customFormat="1" x14ac:dyDescent="0.2">
      <c r="AC697" s="556"/>
      <c r="AF697" s="556"/>
    </row>
    <row r="698" spans="29:32" s="244" customFormat="1" x14ac:dyDescent="0.2">
      <c r="AC698" s="556"/>
      <c r="AF698" s="556"/>
    </row>
    <row r="699" spans="29:32" s="244" customFormat="1" x14ac:dyDescent="0.2">
      <c r="AC699" s="556"/>
      <c r="AF699" s="556"/>
    </row>
    <row r="700" spans="29:32" s="244" customFormat="1" x14ac:dyDescent="0.2">
      <c r="AC700" s="556"/>
      <c r="AF700" s="556"/>
    </row>
    <row r="701" spans="29:32" s="244" customFormat="1" x14ac:dyDescent="0.2">
      <c r="AC701" s="556"/>
      <c r="AF701" s="556"/>
    </row>
    <row r="702" spans="29:32" s="244" customFormat="1" x14ac:dyDescent="0.2">
      <c r="AC702" s="556"/>
      <c r="AF702" s="556"/>
    </row>
    <row r="703" spans="29:32" s="244" customFormat="1" x14ac:dyDescent="0.2">
      <c r="AC703" s="556"/>
      <c r="AF703" s="556"/>
    </row>
    <row r="704" spans="29:32" s="244" customFormat="1" x14ac:dyDescent="0.2">
      <c r="AC704" s="556"/>
      <c r="AF704" s="556"/>
    </row>
    <row r="705" spans="29:32" s="244" customFormat="1" x14ac:dyDescent="0.2">
      <c r="AC705" s="556"/>
      <c r="AF705" s="556"/>
    </row>
    <row r="706" spans="29:32" s="244" customFormat="1" x14ac:dyDescent="0.2">
      <c r="AC706" s="556"/>
      <c r="AF706" s="556"/>
    </row>
    <row r="707" spans="29:32" s="244" customFormat="1" x14ac:dyDescent="0.2">
      <c r="AC707" s="556"/>
      <c r="AF707" s="556"/>
    </row>
    <row r="708" spans="29:32" s="244" customFormat="1" x14ac:dyDescent="0.2">
      <c r="AC708" s="556"/>
      <c r="AF708" s="556"/>
    </row>
    <row r="709" spans="29:32" s="244" customFormat="1" x14ac:dyDescent="0.2">
      <c r="AC709" s="556"/>
      <c r="AF709" s="556"/>
    </row>
    <row r="710" spans="29:32" s="244" customFormat="1" x14ac:dyDescent="0.2">
      <c r="AC710" s="556"/>
      <c r="AF710" s="556"/>
    </row>
    <row r="711" spans="29:32" s="244" customFormat="1" x14ac:dyDescent="0.2">
      <c r="AC711" s="556"/>
      <c r="AF711" s="556"/>
    </row>
    <row r="712" spans="29:32" s="244" customFormat="1" x14ac:dyDescent="0.2">
      <c r="AC712" s="556"/>
      <c r="AF712" s="556"/>
    </row>
    <row r="713" spans="29:32" s="244" customFormat="1" x14ac:dyDescent="0.2">
      <c r="AC713" s="556"/>
      <c r="AF713" s="556"/>
    </row>
    <row r="714" spans="29:32" s="244" customFormat="1" x14ac:dyDescent="0.2">
      <c r="AC714" s="556"/>
      <c r="AF714" s="556"/>
    </row>
    <row r="715" spans="29:32" s="244" customFormat="1" x14ac:dyDescent="0.2">
      <c r="AC715" s="556"/>
      <c r="AF715" s="556"/>
    </row>
    <row r="716" spans="29:32" s="244" customFormat="1" x14ac:dyDescent="0.2">
      <c r="AC716" s="556"/>
      <c r="AF716" s="556"/>
    </row>
    <row r="717" spans="29:32" s="244" customFormat="1" x14ac:dyDescent="0.2">
      <c r="AC717" s="556"/>
      <c r="AF717" s="556"/>
    </row>
    <row r="718" spans="29:32" s="244" customFormat="1" x14ac:dyDescent="0.2">
      <c r="AC718" s="556"/>
      <c r="AF718" s="556"/>
    </row>
    <row r="719" spans="29:32" s="244" customFormat="1" x14ac:dyDescent="0.2">
      <c r="AC719" s="556"/>
      <c r="AF719" s="556"/>
    </row>
    <row r="720" spans="29:32" s="244" customFormat="1" x14ac:dyDescent="0.2">
      <c r="AC720" s="556"/>
      <c r="AF720" s="556"/>
    </row>
    <row r="721" spans="29:32" s="244" customFormat="1" x14ac:dyDescent="0.2">
      <c r="AC721" s="556"/>
      <c r="AF721" s="556"/>
    </row>
    <row r="722" spans="29:32" s="244" customFormat="1" x14ac:dyDescent="0.2">
      <c r="AC722" s="556"/>
      <c r="AF722" s="556"/>
    </row>
    <row r="723" spans="29:32" s="244" customFormat="1" x14ac:dyDescent="0.2">
      <c r="AC723" s="556"/>
      <c r="AF723" s="556"/>
    </row>
    <row r="724" spans="29:32" s="244" customFormat="1" x14ac:dyDescent="0.2">
      <c r="AC724" s="556"/>
      <c r="AF724" s="556"/>
    </row>
    <row r="725" spans="29:32" s="244" customFormat="1" x14ac:dyDescent="0.2">
      <c r="AC725" s="556"/>
      <c r="AF725" s="556"/>
    </row>
    <row r="726" spans="29:32" s="244" customFormat="1" x14ac:dyDescent="0.2">
      <c r="AC726" s="556"/>
      <c r="AF726" s="556"/>
    </row>
    <row r="727" spans="29:32" s="244" customFormat="1" x14ac:dyDescent="0.2">
      <c r="AC727" s="556"/>
      <c r="AF727" s="556"/>
    </row>
    <row r="728" spans="29:32" s="244" customFormat="1" x14ac:dyDescent="0.2">
      <c r="AC728" s="556"/>
      <c r="AF728" s="556"/>
    </row>
    <row r="729" spans="29:32" s="244" customFormat="1" x14ac:dyDescent="0.2">
      <c r="AC729" s="556"/>
      <c r="AF729" s="556"/>
    </row>
    <row r="730" spans="29:32" s="244" customFormat="1" x14ac:dyDescent="0.2">
      <c r="AC730" s="556"/>
      <c r="AF730" s="556"/>
    </row>
    <row r="731" spans="29:32" s="244" customFormat="1" x14ac:dyDescent="0.2">
      <c r="AC731" s="556"/>
      <c r="AF731" s="556"/>
    </row>
    <row r="732" spans="29:32" s="244" customFormat="1" x14ac:dyDescent="0.2">
      <c r="AC732" s="556"/>
      <c r="AF732" s="556"/>
    </row>
    <row r="733" spans="29:32" s="244" customFormat="1" x14ac:dyDescent="0.2">
      <c r="AC733" s="556"/>
      <c r="AF733" s="556"/>
    </row>
    <row r="734" spans="29:32" s="244" customFormat="1" x14ac:dyDescent="0.2">
      <c r="AC734" s="556"/>
      <c r="AF734" s="556"/>
    </row>
    <row r="735" spans="29:32" s="244" customFormat="1" x14ac:dyDescent="0.2">
      <c r="AC735" s="556"/>
      <c r="AF735" s="556"/>
    </row>
    <row r="736" spans="29:32" s="244" customFormat="1" x14ac:dyDescent="0.2">
      <c r="AC736" s="556"/>
      <c r="AF736" s="556"/>
    </row>
    <row r="737" spans="29:32" s="244" customFormat="1" x14ac:dyDescent="0.2">
      <c r="AC737" s="556"/>
      <c r="AF737" s="556"/>
    </row>
    <row r="738" spans="29:32" s="244" customFormat="1" x14ac:dyDescent="0.2">
      <c r="AC738" s="556"/>
      <c r="AF738" s="556"/>
    </row>
    <row r="739" spans="29:32" s="244" customFormat="1" x14ac:dyDescent="0.2">
      <c r="AC739" s="556"/>
      <c r="AF739" s="556"/>
    </row>
    <row r="740" spans="29:32" s="244" customFormat="1" x14ac:dyDescent="0.2">
      <c r="AC740" s="556"/>
      <c r="AF740" s="556"/>
    </row>
    <row r="741" spans="29:32" s="244" customFormat="1" x14ac:dyDescent="0.2">
      <c r="AC741" s="556"/>
      <c r="AF741" s="556"/>
    </row>
    <row r="742" spans="29:32" s="244" customFormat="1" x14ac:dyDescent="0.2">
      <c r="AC742" s="556"/>
      <c r="AF742" s="556"/>
    </row>
    <row r="743" spans="29:32" s="244" customFormat="1" x14ac:dyDescent="0.2">
      <c r="AC743" s="556"/>
      <c r="AF743" s="556"/>
    </row>
    <row r="744" spans="29:32" s="244" customFormat="1" x14ac:dyDescent="0.2">
      <c r="AC744" s="556"/>
      <c r="AF744" s="556"/>
    </row>
    <row r="745" spans="29:32" s="244" customFormat="1" x14ac:dyDescent="0.2">
      <c r="AC745" s="556"/>
      <c r="AF745" s="556"/>
    </row>
    <row r="746" spans="29:32" s="244" customFormat="1" x14ac:dyDescent="0.2">
      <c r="AC746" s="556"/>
      <c r="AF746" s="556"/>
    </row>
    <row r="747" spans="29:32" s="244" customFormat="1" x14ac:dyDescent="0.2">
      <c r="AC747" s="556"/>
      <c r="AF747" s="556"/>
    </row>
    <row r="748" spans="29:32" s="244" customFormat="1" x14ac:dyDescent="0.2">
      <c r="AC748" s="556"/>
      <c r="AF748" s="556"/>
    </row>
    <row r="749" spans="29:32" s="244" customFormat="1" x14ac:dyDescent="0.2">
      <c r="AC749" s="556"/>
      <c r="AF749" s="556"/>
    </row>
    <row r="750" spans="29:32" s="244" customFormat="1" x14ac:dyDescent="0.2">
      <c r="AC750" s="556"/>
      <c r="AF750" s="556"/>
    </row>
    <row r="751" spans="29:32" s="244" customFormat="1" x14ac:dyDescent="0.2">
      <c r="AC751" s="556"/>
      <c r="AF751" s="556"/>
    </row>
    <row r="752" spans="29:32" s="244" customFormat="1" x14ac:dyDescent="0.2">
      <c r="AC752" s="556"/>
      <c r="AF752" s="556"/>
    </row>
    <row r="753" spans="29:32" s="244" customFormat="1" x14ac:dyDescent="0.2">
      <c r="AC753" s="556"/>
      <c r="AF753" s="556"/>
    </row>
    <row r="754" spans="29:32" s="244" customFormat="1" x14ac:dyDescent="0.2">
      <c r="AC754" s="556"/>
      <c r="AF754" s="556"/>
    </row>
    <row r="755" spans="29:32" s="244" customFormat="1" x14ac:dyDescent="0.2">
      <c r="AC755" s="556"/>
      <c r="AF755" s="556"/>
    </row>
    <row r="756" spans="29:32" s="244" customFormat="1" x14ac:dyDescent="0.2">
      <c r="AC756" s="556"/>
      <c r="AF756" s="556"/>
    </row>
    <row r="757" spans="29:32" s="244" customFormat="1" x14ac:dyDescent="0.2">
      <c r="AC757" s="556"/>
      <c r="AF757" s="556"/>
    </row>
    <row r="758" spans="29:32" s="244" customFormat="1" x14ac:dyDescent="0.2">
      <c r="AC758" s="556"/>
      <c r="AF758" s="556"/>
    </row>
    <row r="759" spans="29:32" s="244" customFormat="1" x14ac:dyDescent="0.2">
      <c r="AC759" s="556"/>
      <c r="AF759" s="556"/>
    </row>
    <row r="760" spans="29:32" s="244" customFormat="1" x14ac:dyDescent="0.2">
      <c r="AC760" s="556"/>
      <c r="AF760" s="556"/>
    </row>
    <row r="761" spans="29:32" s="244" customFormat="1" x14ac:dyDescent="0.2">
      <c r="AC761" s="556"/>
      <c r="AF761" s="556"/>
    </row>
    <row r="762" spans="29:32" s="244" customFormat="1" x14ac:dyDescent="0.2">
      <c r="AC762" s="556"/>
      <c r="AF762" s="556"/>
    </row>
    <row r="763" spans="29:32" s="244" customFormat="1" x14ac:dyDescent="0.2">
      <c r="AC763" s="556"/>
      <c r="AF763" s="556"/>
    </row>
    <row r="764" spans="29:32" s="244" customFormat="1" x14ac:dyDescent="0.2">
      <c r="AC764" s="556"/>
      <c r="AF764" s="556"/>
    </row>
    <row r="765" spans="29:32" s="244" customFormat="1" x14ac:dyDescent="0.2">
      <c r="AC765" s="556"/>
      <c r="AF765" s="556"/>
    </row>
    <row r="766" spans="29:32" s="244" customFormat="1" x14ac:dyDescent="0.2">
      <c r="AC766" s="556"/>
      <c r="AF766" s="556"/>
    </row>
    <row r="767" spans="29:32" s="244" customFormat="1" x14ac:dyDescent="0.2">
      <c r="AC767" s="556"/>
      <c r="AF767" s="556"/>
    </row>
    <row r="768" spans="29:32" s="244" customFormat="1" x14ac:dyDescent="0.2">
      <c r="AC768" s="556"/>
      <c r="AF768" s="556"/>
    </row>
    <row r="769" spans="29:32" s="244" customFormat="1" x14ac:dyDescent="0.2">
      <c r="AC769" s="556"/>
      <c r="AF769" s="556"/>
    </row>
    <row r="770" spans="29:32" s="244" customFormat="1" x14ac:dyDescent="0.2">
      <c r="AC770" s="556"/>
      <c r="AF770" s="556"/>
    </row>
    <row r="771" spans="29:32" s="244" customFormat="1" x14ac:dyDescent="0.2">
      <c r="AC771" s="556"/>
      <c r="AF771" s="556"/>
    </row>
    <row r="772" spans="29:32" s="244" customFormat="1" x14ac:dyDescent="0.2">
      <c r="AC772" s="556"/>
      <c r="AF772" s="556"/>
    </row>
    <row r="773" spans="29:32" s="244" customFormat="1" x14ac:dyDescent="0.2">
      <c r="AC773" s="556"/>
      <c r="AF773" s="556"/>
    </row>
    <row r="774" spans="29:32" s="244" customFormat="1" x14ac:dyDescent="0.2">
      <c r="AC774" s="556"/>
      <c r="AF774" s="556"/>
    </row>
    <row r="775" spans="29:32" s="244" customFormat="1" x14ac:dyDescent="0.2">
      <c r="AC775" s="556"/>
      <c r="AF775" s="556"/>
    </row>
    <row r="776" spans="29:32" s="244" customFormat="1" x14ac:dyDescent="0.2">
      <c r="AC776" s="556"/>
      <c r="AF776" s="556"/>
    </row>
    <row r="777" spans="29:32" s="244" customFormat="1" x14ac:dyDescent="0.2">
      <c r="AC777" s="556"/>
      <c r="AF777" s="556"/>
    </row>
    <row r="778" spans="29:32" s="244" customFormat="1" x14ac:dyDescent="0.2">
      <c r="AC778" s="556"/>
      <c r="AF778" s="556"/>
    </row>
    <row r="779" spans="29:32" s="244" customFormat="1" x14ac:dyDescent="0.2">
      <c r="AC779" s="556"/>
      <c r="AF779" s="556"/>
    </row>
    <row r="780" spans="29:32" s="244" customFormat="1" x14ac:dyDescent="0.2">
      <c r="AC780" s="556"/>
      <c r="AF780" s="556"/>
    </row>
    <row r="781" spans="29:32" s="244" customFormat="1" x14ac:dyDescent="0.2">
      <c r="AC781" s="556"/>
      <c r="AF781" s="556"/>
    </row>
    <row r="782" spans="29:32" s="244" customFormat="1" x14ac:dyDescent="0.2">
      <c r="AC782" s="556"/>
      <c r="AF782" s="556"/>
    </row>
    <row r="783" spans="29:32" s="244" customFormat="1" x14ac:dyDescent="0.2">
      <c r="AC783" s="556"/>
      <c r="AF783" s="556"/>
    </row>
    <row r="784" spans="29:32" s="244" customFormat="1" x14ac:dyDescent="0.2">
      <c r="AC784" s="556"/>
      <c r="AF784" s="556"/>
    </row>
    <row r="785" spans="29:32" s="244" customFormat="1" x14ac:dyDescent="0.2">
      <c r="AC785" s="556"/>
      <c r="AF785" s="556"/>
    </row>
    <row r="786" spans="29:32" s="244" customFormat="1" x14ac:dyDescent="0.2">
      <c r="AC786" s="556"/>
      <c r="AF786" s="556"/>
    </row>
    <row r="787" spans="29:32" s="244" customFormat="1" x14ac:dyDescent="0.2">
      <c r="AC787" s="556"/>
      <c r="AF787" s="556"/>
    </row>
    <row r="788" spans="29:32" s="244" customFormat="1" x14ac:dyDescent="0.2">
      <c r="AC788" s="556"/>
      <c r="AF788" s="556"/>
    </row>
    <row r="789" spans="29:32" s="244" customFormat="1" x14ac:dyDescent="0.2">
      <c r="AC789" s="556"/>
      <c r="AF789" s="556"/>
    </row>
    <row r="790" spans="29:32" s="244" customFormat="1" x14ac:dyDescent="0.2">
      <c r="AC790" s="556"/>
      <c r="AF790" s="556"/>
    </row>
    <row r="791" spans="29:32" s="244" customFormat="1" x14ac:dyDescent="0.2">
      <c r="AC791" s="556"/>
      <c r="AF791" s="556"/>
    </row>
    <row r="792" spans="29:32" s="244" customFormat="1" x14ac:dyDescent="0.2">
      <c r="AC792" s="556"/>
      <c r="AF792" s="556"/>
    </row>
    <row r="793" spans="29:32" s="244" customFormat="1" x14ac:dyDescent="0.2">
      <c r="AC793" s="556"/>
      <c r="AF793" s="556"/>
    </row>
    <row r="794" spans="29:32" s="244" customFormat="1" x14ac:dyDescent="0.2">
      <c r="AC794" s="556"/>
      <c r="AF794" s="556"/>
    </row>
    <row r="795" spans="29:32" s="244" customFormat="1" x14ac:dyDescent="0.2">
      <c r="AC795" s="556"/>
      <c r="AF795" s="556"/>
    </row>
    <row r="796" spans="29:32" s="244" customFormat="1" x14ac:dyDescent="0.2">
      <c r="AC796" s="556"/>
      <c r="AF796" s="556"/>
    </row>
    <row r="797" spans="29:32" s="244" customFormat="1" x14ac:dyDescent="0.2">
      <c r="AC797" s="556"/>
      <c r="AF797" s="556"/>
    </row>
    <row r="798" spans="29:32" s="244" customFormat="1" x14ac:dyDescent="0.2">
      <c r="AC798" s="556"/>
      <c r="AF798" s="556"/>
    </row>
    <row r="799" spans="29:32" s="244" customFormat="1" x14ac:dyDescent="0.2">
      <c r="AC799" s="556"/>
      <c r="AF799" s="556"/>
    </row>
    <row r="800" spans="29:32" s="244" customFormat="1" x14ac:dyDescent="0.2">
      <c r="AC800" s="556"/>
      <c r="AF800" s="556"/>
    </row>
    <row r="801" spans="29:32" s="244" customFormat="1" x14ac:dyDescent="0.2">
      <c r="AC801" s="556"/>
      <c r="AF801" s="556"/>
    </row>
    <row r="802" spans="29:32" s="244" customFormat="1" x14ac:dyDescent="0.2">
      <c r="AC802" s="556"/>
      <c r="AF802" s="556"/>
    </row>
    <row r="803" spans="29:32" s="244" customFormat="1" x14ac:dyDescent="0.2">
      <c r="AC803" s="556"/>
      <c r="AF803" s="556"/>
    </row>
    <row r="804" spans="29:32" s="244" customFormat="1" x14ac:dyDescent="0.2">
      <c r="AC804" s="556"/>
      <c r="AF804" s="556"/>
    </row>
    <row r="805" spans="29:32" s="244" customFormat="1" x14ac:dyDescent="0.2">
      <c r="AC805" s="556"/>
      <c r="AF805" s="556"/>
    </row>
    <row r="806" spans="29:32" s="244" customFormat="1" x14ac:dyDescent="0.2">
      <c r="AC806" s="556"/>
      <c r="AF806" s="556"/>
    </row>
    <row r="807" spans="29:32" s="244" customFormat="1" x14ac:dyDescent="0.2">
      <c r="AC807" s="556"/>
      <c r="AF807" s="556"/>
    </row>
    <row r="808" spans="29:32" s="244" customFormat="1" x14ac:dyDescent="0.2">
      <c r="AC808" s="556"/>
      <c r="AF808" s="556"/>
    </row>
    <row r="809" spans="29:32" s="244" customFormat="1" x14ac:dyDescent="0.2">
      <c r="AC809" s="556"/>
      <c r="AF809" s="556"/>
    </row>
    <row r="810" spans="29:32" s="244" customFormat="1" x14ac:dyDescent="0.2">
      <c r="AC810" s="556"/>
      <c r="AF810" s="556"/>
    </row>
    <row r="811" spans="29:32" s="244" customFormat="1" x14ac:dyDescent="0.2">
      <c r="AC811" s="556"/>
      <c r="AF811" s="556"/>
    </row>
    <row r="812" spans="29:32" s="244" customFormat="1" x14ac:dyDescent="0.2">
      <c r="AC812" s="556"/>
      <c r="AF812" s="556"/>
    </row>
    <row r="813" spans="29:32" s="244" customFormat="1" x14ac:dyDescent="0.2">
      <c r="AC813" s="556"/>
      <c r="AF813" s="556"/>
    </row>
    <row r="814" spans="29:32" s="244" customFormat="1" x14ac:dyDescent="0.2">
      <c r="AC814" s="556"/>
      <c r="AF814" s="556"/>
    </row>
    <row r="815" spans="29:32" s="244" customFormat="1" x14ac:dyDescent="0.2">
      <c r="AC815" s="556"/>
      <c r="AF815" s="556"/>
    </row>
    <row r="816" spans="29:32" s="244" customFormat="1" x14ac:dyDescent="0.2">
      <c r="AC816" s="556"/>
      <c r="AF816" s="556"/>
    </row>
    <row r="817" spans="1:32" s="244" customFormat="1" x14ac:dyDescent="0.2">
      <c r="AC817" s="556"/>
      <c r="AF817" s="556"/>
    </row>
    <row r="818" spans="1:32" s="244" customFormat="1" x14ac:dyDescent="0.2">
      <c r="AC818" s="556"/>
      <c r="AF818" s="556"/>
    </row>
    <row r="819" spans="1:32"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32"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32"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32"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32"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32"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32"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32"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32"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32"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32"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32"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32"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32"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sheetData>
  <sheetProtection algorithmName="SHA-512" hashValue="aNdcZDAl67qmkJZjoRZmYlwnvzLpGaA712dDgb5L+h1mef0kIdqjZ8Kf/DGWQugRqjLw5/eV6ensrcxB12CaIA==" saltValue="/GQ/QZZNZdMvyLn86Huvmg==" spinCount="100000" sheet="1" objects="1" scenarios="1"/>
  <mergeCells count="3624">
    <mergeCell ref="D388:E388"/>
    <mergeCell ref="F388:G388"/>
    <mergeCell ref="H388:I388"/>
    <mergeCell ref="J388:K388"/>
    <mergeCell ref="L388:M388"/>
    <mergeCell ref="N388:O388"/>
    <mergeCell ref="P388:Q388"/>
    <mergeCell ref="R388:S388"/>
    <mergeCell ref="T388:U388"/>
    <mergeCell ref="V388:W388"/>
    <mergeCell ref="D386:E386"/>
    <mergeCell ref="F386:G386"/>
    <mergeCell ref="H386:I386"/>
    <mergeCell ref="J386:K386"/>
    <mergeCell ref="L386:M386"/>
    <mergeCell ref="N386:O386"/>
    <mergeCell ref="P386:Q386"/>
    <mergeCell ref="R386:S386"/>
    <mergeCell ref="T386:U386"/>
    <mergeCell ref="V386:W386"/>
    <mergeCell ref="D387:E387"/>
    <mergeCell ref="F387:G387"/>
    <mergeCell ref="H387:I387"/>
    <mergeCell ref="J387:K387"/>
    <mergeCell ref="L387:M387"/>
    <mergeCell ref="N387:O387"/>
    <mergeCell ref="P387:Q387"/>
    <mergeCell ref="R387:S387"/>
    <mergeCell ref="T387:U387"/>
    <mergeCell ref="V387:W387"/>
    <mergeCell ref="D383:Z383"/>
    <mergeCell ref="D384:E384"/>
    <mergeCell ref="F384:G384"/>
    <mergeCell ref="H384:I384"/>
    <mergeCell ref="J384:K384"/>
    <mergeCell ref="L384:M384"/>
    <mergeCell ref="N384:O384"/>
    <mergeCell ref="P384:Q384"/>
    <mergeCell ref="R384:S384"/>
    <mergeCell ref="T384:U384"/>
    <mergeCell ref="V384:W384"/>
    <mergeCell ref="D385:E385"/>
    <mergeCell ref="F385:G385"/>
    <mergeCell ref="H385:I385"/>
    <mergeCell ref="J385:K385"/>
    <mergeCell ref="L385:M385"/>
    <mergeCell ref="N385:O385"/>
    <mergeCell ref="P385:Q385"/>
    <mergeCell ref="R385:S385"/>
    <mergeCell ref="T385:U385"/>
    <mergeCell ref="V385:W385"/>
    <mergeCell ref="R380:S380"/>
    <mergeCell ref="T380:U380"/>
    <mergeCell ref="V380:W380"/>
    <mergeCell ref="D381:E381"/>
    <mergeCell ref="F381:G381"/>
    <mergeCell ref="H381:I381"/>
    <mergeCell ref="J381:K381"/>
    <mergeCell ref="L381:M381"/>
    <mergeCell ref="N381:O381"/>
    <mergeCell ref="P381:Q381"/>
    <mergeCell ref="R381:S381"/>
    <mergeCell ref="T381:U381"/>
    <mergeCell ref="V381:W381"/>
    <mergeCell ref="D382:E382"/>
    <mergeCell ref="F382:G382"/>
    <mergeCell ref="H382:I382"/>
    <mergeCell ref="J382:K382"/>
    <mergeCell ref="L382:M382"/>
    <mergeCell ref="N382:O382"/>
    <mergeCell ref="P382:Q382"/>
    <mergeCell ref="R382:S382"/>
    <mergeCell ref="T382:U382"/>
    <mergeCell ref="V382:W382"/>
    <mergeCell ref="D399:E399"/>
    <mergeCell ref="H491:I491"/>
    <mergeCell ref="J443:K443"/>
    <mergeCell ref="L443:M443"/>
    <mergeCell ref="R443:S443"/>
    <mergeCell ref="N443:O443"/>
    <mergeCell ref="F432:G432"/>
    <mergeCell ref="P559:Q559"/>
    <mergeCell ref="R559:S559"/>
    <mergeCell ref="T559:U559"/>
    <mergeCell ref="V559:W559"/>
    <mergeCell ref="D535:E535"/>
    <mergeCell ref="F535:G535"/>
    <mergeCell ref="H535:I535"/>
    <mergeCell ref="J535:K535"/>
    <mergeCell ref="L535:M535"/>
    <mergeCell ref="N535:O535"/>
    <mergeCell ref="T556:U556"/>
    <mergeCell ref="V556:W556"/>
    <mergeCell ref="D557:E557"/>
    <mergeCell ref="F557:G557"/>
    <mergeCell ref="H557:I557"/>
    <mergeCell ref="R536:S536"/>
    <mergeCell ref="T536:U536"/>
    <mergeCell ref="V536:W536"/>
    <mergeCell ref="N536:O536"/>
    <mergeCell ref="P536:Q536"/>
    <mergeCell ref="N551:O551"/>
    <mergeCell ref="P551:Q551"/>
    <mergeCell ref="P552:Q552"/>
    <mergeCell ref="D552:E552"/>
    <mergeCell ref="R552:S552"/>
    <mergeCell ref="V557:W557"/>
    <mergeCell ref="D558:Z558"/>
    <mergeCell ref="D559:E559"/>
    <mergeCell ref="F559:G559"/>
    <mergeCell ref="H559:I559"/>
    <mergeCell ref="J559:K559"/>
    <mergeCell ref="L559:M559"/>
    <mergeCell ref="N559:O559"/>
    <mergeCell ref="D392:Z392"/>
    <mergeCell ref="D393:E393"/>
    <mergeCell ref="F393:G393"/>
    <mergeCell ref="H393:I393"/>
    <mergeCell ref="J393:K393"/>
    <mergeCell ref="L393:M393"/>
    <mergeCell ref="N393:O393"/>
    <mergeCell ref="P393:Q393"/>
    <mergeCell ref="R393:S393"/>
    <mergeCell ref="T393:U393"/>
    <mergeCell ref="V393:W393"/>
    <mergeCell ref="D394:X394"/>
    <mergeCell ref="D395:E395"/>
    <mergeCell ref="F395:Z395"/>
    <mergeCell ref="F491:G491"/>
    <mergeCell ref="R551:S551"/>
    <mergeCell ref="T551:U551"/>
    <mergeCell ref="V551:W551"/>
    <mergeCell ref="V409:W409"/>
    <mergeCell ref="V410:W410"/>
    <mergeCell ref="D412:E412"/>
    <mergeCell ref="F399:G399"/>
    <mergeCell ref="H399:I399"/>
    <mergeCell ref="L485:M485"/>
    <mergeCell ref="R195:S195"/>
    <mergeCell ref="R173:S173"/>
    <mergeCell ref="D184:E184"/>
    <mergeCell ref="F201:Z201"/>
    <mergeCell ref="V188:W188"/>
    <mergeCell ref="D187:E187"/>
    <mergeCell ref="F188:G188"/>
    <mergeCell ref="H188:I188"/>
    <mergeCell ref="D560:E560"/>
    <mergeCell ref="F560:G560"/>
    <mergeCell ref="H560:I560"/>
    <mergeCell ref="J560:K560"/>
    <mergeCell ref="L560:M560"/>
    <mergeCell ref="N560:O560"/>
    <mergeCell ref="P560:Q560"/>
    <mergeCell ref="R560:S560"/>
    <mergeCell ref="T560:U560"/>
    <mergeCell ref="V560:W560"/>
    <mergeCell ref="D556:E556"/>
    <mergeCell ref="F556:G556"/>
    <mergeCell ref="H556:I556"/>
    <mergeCell ref="J556:K556"/>
    <mergeCell ref="L556:M556"/>
    <mergeCell ref="N556:O556"/>
    <mergeCell ref="P556:Q556"/>
    <mergeCell ref="R556:S556"/>
    <mergeCell ref="J557:K557"/>
    <mergeCell ref="L557:M557"/>
    <mergeCell ref="N557:O557"/>
    <mergeCell ref="P557:Q557"/>
    <mergeCell ref="R557:S557"/>
    <mergeCell ref="T557:U557"/>
    <mergeCell ref="T161:U161"/>
    <mergeCell ref="V161:W161"/>
    <mergeCell ref="F186:G186"/>
    <mergeCell ref="H186:I186"/>
    <mergeCell ref="J186:K186"/>
    <mergeCell ref="L186:M186"/>
    <mergeCell ref="J173:K173"/>
    <mergeCell ref="R169:S169"/>
    <mergeCell ref="F164:Z164"/>
    <mergeCell ref="T169:U169"/>
    <mergeCell ref="V169:W169"/>
    <mergeCell ref="J187:K187"/>
    <mergeCell ref="T552:U552"/>
    <mergeCell ref="D162:E162"/>
    <mergeCell ref="F162:G162"/>
    <mergeCell ref="H162:I162"/>
    <mergeCell ref="J162:K162"/>
    <mergeCell ref="L162:M162"/>
    <mergeCell ref="N162:O162"/>
    <mergeCell ref="P162:Q162"/>
    <mergeCell ref="R162:S162"/>
    <mergeCell ref="T162:U162"/>
    <mergeCell ref="V162:W162"/>
    <mergeCell ref="D344:Z344"/>
    <mergeCell ref="D345:Z345"/>
    <mergeCell ref="D346:E346"/>
    <mergeCell ref="F346:G346"/>
    <mergeCell ref="H346:I346"/>
    <mergeCell ref="J346:K346"/>
    <mergeCell ref="L346:M346"/>
    <mergeCell ref="N346:O346"/>
    <mergeCell ref="F192:Z192"/>
    <mergeCell ref="N156:O156"/>
    <mergeCell ref="P156:Q156"/>
    <mergeCell ref="R156:S156"/>
    <mergeCell ref="T156:U156"/>
    <mergeCell ref="V156:W156"/>
    <mergeCell ref="N152:O152"/>
    <mergeCell ref="P152:Q152"/>
    <mergeCell ref="R152:S152"/>
    <mergeCell ref="P158:Q158"/>
    <mergeCell ref="R158:S158"/>
    <mergeCell ref="T158:U158"/>
    <mergeCell ref="V158:W158"/>
    <mergeCell ref="L188:M188"/>
    <mergeCell ref="D159:E159"/>
    <mergeCell ref="F159:G159"/>
    <mergeCell ref="H159:I159"/>
    <mergeCell ref="J159:K159"/>
    <mergeCell ref="L159:M159"/>
    <mergeCell ref="N159:O159"/>
    <mergeCell ref="P159:Q159"/>
    <mergeCell ref="R159:S159"/>
    <mergeCell ref="T159:U159"/>
    <mergeCell ref="V159:W159"/>
    <mergeCell ref="D160:Z160"/>
    <mergeCell ref="D161:E161"/>
    <mergeCell ref="F161:G161"/>
    <mergeCell ref="H161:I161"/>
    <mergeCell ref="J161:K161"/>
    <mergeCell ref="L161:M161"/>
    <mergeCell ref="N161:O161"/>
    <mergeCell ref="P161:Q161"/>
    <mergeCell ref="R161:S161"/>
    <mergeCell ref="D56:E56"/>
    <mergeCell ref="F56:G56"/>
    <mergeCell ref="H56:I56"/>
    <mergeCell ref="J56:K56"/>
    <mergeCell ref="L56:M56"/>
    <mergeCell ref="N56:O56"/>
    <mergeCell ref="P56:Q56"/>
    <mergeCell ref="R56:S56"/>
    <mergeCell ref="T56:U56"/>
    <mergeCell ref="V56:W56"/>
    <mergeCell ref="D57:E57"/>
    <mergeCell ref="F57:G57"/>
    <mergeCell ref="H57:I57"/>
    <mergeCell ref="J57:K57"/>
    <mergeCell ref="L57:M57"/>
    <mergeCell ref="N57:O57"/>
    <mergeCell ref="P57:Q57"/>
    <mergeCell ref="R57:S57"/>
    <mergeCell ref="T57:U57"/>
    <mergeCell ref="V57:W57"/>
    <mergeCell ref="D54:E54"/>
    <mergeCell ref="F54:G54"/>
    <mergeCell ref="H54:I54"/>
    <mergeCell ref="J54:K54"/>
    <mergeCell ref="L54:M54"/>
    <mergeCell ref="N54:O54"/>
    <mergeCell ref="P54:Q54"/>
    <mergeCell ref="R54:S54"/>
    <mergeCell ref="T54:U54"/>
    <mergeCell ref="V54:W54"/>
    <mergeCell ref="D55:E55"/>
    <mergeCell ref="F55:G55"/>
    <mergeCell ref="H55:I55"/>
    <mergeCell ref="J55:K55"/>
    <mergeCell ref="L55:M55"/>
    <mergeCell ref="N55:O55"/>
    <mergeCell ref="P55:Q55"/>
    <mergeCell ref="R55:S55"/>
    <mergeCell ref="T55:U55"/>
    <mergeCell ref="V55:W55"/>
    <mergeCell ref="D52:E52"/>
    <mergeCell ref="F52:G52"/>
    <mergeCell ref="H52:I52"/>
    <mergeCell ref="J52:K52"/>
    <mergeCell ref="L52:M52"/>
    <mergeCell ref="N52:O52"/>
    <mergeCell ref="P52:Q52"/>
    <mergeCell ref="R52:S52"/>
    <mergeCell ref="T52:U52"/>
    <mergeCell ref="V52:W52"/>
    <mergeCell ref="D53:E53"/>
    <mergeCell ref="F53:G53"/>
    <mergeCell ref="H53:I53"/>
    <mergeCell ref="J53:K53"/>
    <mergeCell ref="L53:M53"/>
    <mergeCell ref="N53:O53"/>
    <mergeCell ref="P53:Q53"/>
    <mergeCell ref="R53:S53"/>
    <mergeCell ref="T53:U53"/>
    <mergeCell ref="V53:W53"/>
    <mergeCell ref="H47:I47"/>
    <mergeCell ref="J47:K47"/>
    <mergeCell ref="L47:M47"/>
    <mergeCell ref="D50:E50"/>
    <mergeCell ref="F50:G50"/>
    <mergeCell ref="H50:I50"/>
    <mergeCell ref="J50:K50"/>
    <mergeCell ref="L50:M50"/>
    <mergeCell ref="N50:O50"/>
    <mergeCell ref="P50:Q50"/>
    <mergeCell ref="R50:S50"/>
    <mergeCell ref="T50:U50"/>
    <mergeCell ref="V50:W50"/>
    <mergeCell ref="D51:E51"/>
    <mergeCell ref="F51:G51"/>
    <mergeCell ref="H51:I51"/>
    <mergeCell ref="J51:K51"/>
    <mergeCell ref="L51:M51"/>
    <mergeCell ref="N51:O51"/>
    <mergeCell ref="P51:Q51"/>
    <mergeCell ref="R51:S51"/>
    <mergeCell ref="T51:U51"/>
    <mergeCell ref="V51:W51"/>
    <mergeCell ref="H48:I48"/>
    <mergeCell ref="J48:K48"/>
    <mergeCell ref="L48:M48"/>
    <mergeCell ref="N48:O48"/>
    <mergeCell ref="P48:Q48"/>
    <mergeCell ref="R48:S48"/>
    <mergeCell ref="T48:U48"/>
    <mergeCell ref="T49:U49"/>
    <mergeCell ref="V49:W49"/>
    <mergeCell ref="D574:E574"/>
    <mergeCell ref="F574:G574"/>
    <mergeCell ref="H574:I574"/>
    <mergeCell ref="J574:K574"/>
    <mergeCell ref="L574:M574"/>
    <mergeCell ref="N574:O574"/>
    <mergeCell ref="P574:Q574"/>
    <mergeCell ref="R574:S574"/>
    <mergeCell ref="T574:U574"/>
    <mergeCell ref="V574:W574"/>
    <mergeCell ref="D575:X575"/>
    <mergeCell ref="D576:E576"/>
    <mergeCell ref="F576:Z576"/>
    <mergeCell ref="D572:E572"/>
    <mergeCell ref="F572:G572"/>
    <mergeCell ref="H572:I572"/>
    <mergeCell ref="J572:K572"/>
    <mergeCell ref="L572:M572"/>
    <mergeCell ref="N572:O572"/>
    <mergeCell ref="P572:Q572"/>
    <mergeCell ref="R572:S572"/>
    <mergeCell ref="T572:U572"/>
    <mergeCell ref="V572:W572"/>
    <mergeCell ref="D573:E573"/>
    <mergeCell ref="F573:G573"/>
    <mergeCell ref="H573:I573"/>
    <mergeCell ref="J573:K573"/>
    <mergeCell ref="L573:M573"/>
    <mergeCell ref="N573:O573"/>
    <mergeCell ref="P573:Q573"/>
    <mergeCell ref="R573:S573"/>
    <mergeCell ref="L147:M147"/>
    <mergeCell ref="V573:W573"/>
    <mergeCell ref="P568:Q568"/>
    <mergeCell ref="R568:S568"/>
    <mergeCell ref="T568:U568"/>
    <mergeCell ref="V568:W568"/>
    <mergeCell ref="D569:E569"/>
    <mergeCell ref="F569:G569"/>
    <mergeCell ref="H569:I569"/>
    <mergeCell ref="J569:K569"/>
    <mergeCell ref="L569:M569"/>
    <mergeCell ref="N569:O569"/>
    <mergeCell ref="P569:Q569"/>
    <mergeCell ref="R569:S569"/>
    <mergeCell ref="T569:U569"/>
    <mergeCell ref="V569:W569"/>
    <mergeCell ref="D571:E571"/>
    <mergeCell ref="T573:U573"/>
    <mergeCell ref="F571:G571"/>
    <mergeCell ref="H571:I571"/>
    <mergeCell ref="J571:K571"/>
    <mergeCell ref="L571:M571"/>
    <mergeCell ref="N571:O571"/>
    <mergeCell ref="P571:Q571"/>
    <mergeCell ref="R571:S571"/>
    <mergeCell ref="T571:U571"/>
    <mergeCell ref="V571:W571"/>
    <mergeCell ref="V152:W152"/>
    <mergeCell ref="D153:Z153"/>
    <mergeCell ref="D154:E154"/>
    <mergeCell ref="F154:G154"/>
    <mergeCell ref="H154:I154"/>
    <mergeCell ref="D157:Z157"/>
    <mergeCell ref="D158:E158"/>
    <mergeCell ref="F158:G158"/>
    <mergeCell ref="H158:I158"/>
    <mergeCell ref="J158:K158"/>
    <mergeCell ref="L158:M158"/>
    <mergeCell ref="N158:O158"/>
    <mergeCell ref="L352:M352"/>
    <mergeCell ref="N352:O352"/>
    <mergeCell ref="J350:K350"/>
    <mergeCell ref="T148:U148"/>
    <mergeCell ref="D149:E149"/>
    <mergeCell ref="F149:G149"/>
    <mergeCell ref="H149:I149"/>
    <mergeCell ref="J149:K149"/>
    <mergeCell ref="L149:M149"/>
    <mergeCell ref="N149:O149"/>
    <mergeCell ref="P149:Q149"/>
    <mergeCell ref="T152:U152"/>
    <mergeCell ref="J154:K154"/>
    <mergeCell ref="L154:M154"/>
    <mergeCell ref="N154:O154"/>
    <mergeCell ref="P154:Q154"/>
    <mergeCell ref="R154:S154"/>
    <mergeCell ref="T154:U154"/>
    <mergeCell ref="V154:W154"/>
    <mergeCell ref="D155:Z155"/>
    <mergeCell ref="D156:E156"/>
    <mergeCell ref="F156:G156"/>
    <mergeCell ref="H156:I156"/>
    <mergeCell ref="J156:K156"/>
    <mergeCell ref="L156:M156"/>
    <mergeCell ref="D144:E144"/>
    <mergeCell ref="F144:Z144"/>
    <mergeCell ref="V148:W148"/>
    <mergeCell ref="R149:S149"/>
    <mergeCell ref="T149:U149"/>
    <mergeCell ref="V149:W149"/>
    <mergeCell ref="D150:Z150"/>
    <mergeCell ref="D151:Z151"/>
    <mergeCell ref="D152:E152"/>
    <mergeCell ref="F152:G152"/>
    <mergeCell ref="H152:I152"/>
    <mergeCell ref="J152:K152"/>
    <mergeCell ref="L152:M152"/>
    <mergeCell ref="H141:I141"/>
    <mergeCell ref="J141:K141"/>
    <mergeCell ref="L141:M141"/>
    <mergeCell ref="N141:O141"/>
    <mergeCell ref="P141:Q141"/>
    <mergeCell ref="R141:S141"/>
    <mergeCell ref="D148:E148"/>
    <mergeCell ref="F148:G148"/>
    <mergeCell ref="H148:I148"/>
    <mergeCell ref="J148:K148"/>
    <mergeCell ref="L148:M148"/>
    <mergeCell ref="N148:O148"/>
    <mergeCell ref="P148:Q148"/>
    <mergeCell ref="R148:S148"/>
    <mergeCell ref="D146:Z146"/>
    <mergeCell ref="D147:E147"/>
    <mergeCell ref="F147:G147"/>
    <mergeCell ref="H147:I147"/>
    <mergeCell ref="J147:K147"/>
    <mergeCell ref="N139:O139"/>
    <mergeCell ref="P139:Q139"/>
    <mergeCell ref="R139:S139"/>
    <mergeCell ref="T139:U139"/>
    <mergeCell ref="D140:E140"/>
    <mergeCell ref="F140:G140"/>
    <mergeCell ref="H140:I140"/>
    <mergeCell ref="J140:K140"/>
    <mergeCell ref="L140:M140"/>
    <mergeCell ref="N140:O140"/>
    <mergeCell ref="P140:Q140"/>
    <mergeCell ref="R140:S140"/>
    <mergeCell ref="T140:U140"/>
    <mergeCell ref="V140:W140"/>
    <mergeCell ref="D141:E141"/>
    <mergeCell ref="F141:G141"/>
    <mergeCell ref="D565:E565"/>
    <mergeCell ref="F565:G565"/>
    <mergeCell ref="H565:I565"/>
    <mergeCell ref="J565:K565"/>
    <mergeCell ref="L565:M565"/>
    <mergeCell ref="N565:O565"/>
    <mergeCell ref="P565:Q565"/>
    <mergeCell ref="R565:S565"/>
    <mergeCell ref="T565:U565"/>
    <mergeCell ref="V565:W565"/>
    <mergeCell ref="N147:O147"/>
    <mergeCell ref="P147:Q147"/>
    <mergeCell ref="R147:S147"/>
    <mergeCell ref="T147:U147"/>
    <mergeCell ref="V147:W147"/>
    <mergeCell ref="D143:X143"/>
    <mergeCell ref="T36:U36"/>
    <mergeCell ref="R43:S43"/>
    <mergeCell ref="T41:U41"/>
    <mergeCell ref="T37:U37"/>
    <mergeCell ref="V38:W38"/>
    <mergeCell ref="V40:W40"/>
    <mergeCell ref="J37:K37"/>
    <mergeCell ref="L37:M37"/>
    <mergeCell ref="J40:K40"/>
    <mergeCell ref="L40:M40"/>
    <mergeCell ref="T40:U40"/>
    <mergeCell ref="H40:I40"/>
    <mergeCell ref="D41:E41"/>
    <mergeCell ref="R41:S41"/>
    <mergeCell ref="N40:O40"/>
    <mergeCell ref="P40:Q40"/>
    <mergeCell ref="R42:S42"/>
    <mergeCell ref="R39:S39"/>
    <mergeCell ref="D42:E42"/>
    <mergeCell ref="F42:G42"/>
    <mergeCell ref="N39:O39"/>
    <mergeCell ref="P39:Q39"/>
    <mergeCell ref="L39:M39"/>
    <mergeCell ref="J38:K38"/>
    <mergeCell ref="T39:U39"/>
    <mergeCell ref="V36:W36"/>
    <mergeCell ref="H36:I36"/>
    <mergeCell ref="P37:Q37"/>
    <mergeCell ref="V37:W37"/>
    <mergeCell ref="R37:S37"/>
    <mergeCell ref="F38:G38"/>
    <mergeCell ref="H37:I37"/>
    <mergeCell ref="V25:W25"/>
    <mergeCell ref="D26:E26"/>
    <mergeCell ref="F26:G26"/>
    <mergeCell ref="H26:I26"/>
    <mergeCell ref="J26:K26"/>
    <mergeCell ref="L26:M26"/>
    <mergeCell ref="N26:O26"/>
    <mergeCell ref="P26:Q26"/>
    <mergeCell ref="R26:S26"/>
    <mergeCell ref="T26:U26"/>
    <mergeCell ref="V26:W26"/>
    <mergeCell ref="D27:E27"/>
    <mergeCell ref="F27:G27"/>
    <mergeCell ref="H27:I27"/>
    <mergeCell ref="J27:K27"/>
    <mergeCell ref="L27:M27"/>
    <mergeCell ref="N27:O27"/>
    <mergeCell ref="P27:Q27"/>
    <mergeCell ref="R27:S27"/>
    <mergeCell ref="T27:U27"/>
    <mergeCell ref="V27:W27"/>
    <mergeCell ref="N25:O25"/>
    <mergeCell ref="F25:G25"/>
    <mergeCell ref="D25:E25"/>
    <mergeCell ref="T23:U23"/>
    <mergeCell ref="V23:W23"/>
    <mergeCell ref="D24:E24"/>
    <mergeCell ref="F24:G24"/>
    <mergeCell ref="H24:I24"/>
    <mergeCell ref="J24:K24"/>
    <mergeCell ref="L24:M24"/>
    <mergeCell ref="N24:O24"/>
    <mergeCell ref="P24:Q24"/>
    <mergeCell ref="R24:S24"/>
    <mergeCell ref="T24:U24"/>
    <mergeCell ref="V24:W24"/>
    <mergeCell ref="R38:S38"/>
    <mergeCell ref="L38:M38"/>
    <mergeCell ref="H25:I25"/>
    <mergeCell ref="J25:K25"/>
    <mergeCell ref="L25:M25"/>
    <mergeCell ref="H23:I23"/>
    <mergeCell ref="J23:K23"/>
    <mergeCell ref="L23:M23"/>
    <mergeCell ref="D28:X28"/>
    <mergeCell ref="D29:E29"/>
    <mergeCell ref="F29:Z29"/>
    <mergeCell ref="D37:E37"/>
    <mergeCell ref="D36:E36"/>
    <mergeCell ref="P36:Q36"/>
    <mergeCell ref="T32:U32"/>
    <mergeCell ref="V32:W32"/>
    <mergeCell ref="R36:S36"/>
    <mergeCell ref="P25:Q25"/>
    <mergeCell ref="R25:S25"/>
    <mergeCell ref="T25:U25"/>
    <mergeCell ref="D21:E21"/>
    <mergeCell ref="V19:W19"/>
    <mergeCell ref="T19:U19"/>
    <mergeCell ref="N19:O19"/>
    <mergeCell ref="D10:E10"/>
    <mergeCell ref="V180:W180"/>
    <mergeCell ref="H198:I198"/>
    <mergeCell ref="J198:K198"/>
    <mergeCell ref="L198:M198"/>
    <mergeCell ref="N198:O198"/>
    <mergeCell ref="H484:I484"/>
    <mergeCell ref="L484:M484"/>
    <mergeCell ref="N484:O484"/>
    <mergeCell ref="P484:Q484"/>
    <mergeCell ref="J462:K462"/>
    <mergeCell ref="F462:G462"/>
    <mergeCell ref="F460:G460"/>
    <mergeCell ref="N479:O479"/>
    <mergeCell ref="D463:X463"/>
    <mergeCell ref="D464:E464"/>
    <mergeCell ref="L480:M480"/>
    <mergeCell ref="D20:X20"/>
    <mergeCell ref="H19:I19"/>
    <mergeCell ref="D19:E19"/>
    <mergeCell ref="D11:E11"/>
    <mergeCell ref="D16:E16"/>
    <mergeCell ref="F16:Z16"/>
    <mergeCell ref="F375:G375"/>
    <mergeCell ref="H375:I375"/>
    <mergeCell ref="J375:K375"/>
    <mergeCell ref="F350:G350"/>
    <mergeCell ref="H350:I350"/>
    <mergeCell ref="J184:K184"/>
    <mergeCell ref="P189:Q189"/>
    <mergeCell ref="R189:S189"/>
    <mergeCell ref="L184:M184"/>
    <mergeCell ref="F189:G189"/>
    <mergeCell ref="H184:I184"/>
    <mergeCell ref="F194:G194"/>
    <mergeCell ref="H194:I194"/>
    <mergeCell ref="V190:W190"/>
    <mergeCell ref="D191:X191"/>
    <mergeCell ref="D375:E375"/>
    <mergeCell ref="P346:Q346"/>
    <mergeCell ref="R346:S346"/>
    <mergeCell ref="T346:U346"/>
    <mergeCell ref="V346:W346"/>
    <mergeCell ref="D347:Z347"/>
    <mergeCell ref="D348:E348"/>
    <mergeCell ref="F348:G348"/>
    <mergeCell ref="T280:U280"/>
    <mergeCell ref="H235:I235"/>
    <mergeCell ref="J235:K235"/>
    <mergeCell ref="L235:M235"/>
    <mergeCell ref="N235:O235"/>
    <mergeCell ref="P235:Q235"/>
    <mergeCell ref="R235:S235"/>
    <mergeCell ref="T235:U235"/>
    <mergeCell ref="P196:Q196"/>
    <mergeCell ref="R196:S196"/>
    <mergeCell ref="T196:U196"/>
    <mergeCell ref="C202:Z202"/>
    <mergeCell ref="J188:K188"/>
    <mergeCell ref="D363:E363"/>
    <mergeCell ref="R400:S400"/>
    <mergeCell ref="D137:E137"/>
    <mergeCell ref="L138:M138"/>
    <mergeCell ref="N138:O138"/>
    <mergeCell ref="P138:Q138"/>
    <mergeCell ref="R138:S138"/>
    <mergeCell ref="T138:U138"/>
    <mergeCell ref="V138:W138"/>
    <mergeCell ref="F485:G485"/>
    <mergeCell ref="H485:I485"/>
    <mergeCell ref="J485:K485"/>
    <mergeCell ref="F464:Z464"/>
    <mergeCell ref="P467:Q467"/>
    <mergeCell ref="P469:Q469"/>
    <mergeCell ref="R469:S469"/>
    <mergeCell ref="J472:K472"/>
    <mergeCell ref="L472:M472"/>
    <mergeCell ref="D478:E478"/>
    <mergeCell ref="H348:I348"/>
    <mergeCell ref="J348:K348"/>
    <mergeCell ref="L348:M348"/>
    <mergeCell ref="N348:O348"/>
    <mergeCell ref="P348:Q348"/>
    <mergeCell ref="R348:S348"/>
    <mergeCell ref="T348:U348"/>
    <mergeCell ref="V348:W348"/>
    <mergeCell ref="D349:Z349"/>
    <mergeCell ref="D350:E350"/>
    <mergeCell ref="H480:I480"/>
    <mergeCell ref="D482:E482"/>
    <mergeCell ref="D477:E477"/>
    <mergeCell ref="H185:I185"/>
    <mergeCell ref="D408:E408"/>
    <mergeCell ref="H410:I410"/>
    <mergeCell ref="J410:K410"/>
    <mergeCell ref="L410:M410"/>
    <mergeCell ref="N410:O410"/>
    <mergeCell ref="F433:G433"/>
    <mergeCell ref="H433:I433"/>
    <mergeCell ref="R484:S484"/>
    <mergeCell ref="T484:U484"/>
    <mergeCell ref="D405:X405"/>
    <mergeCell ref="D400:E400"/>
    <mergeCell ref="P400:Q400"/>
    <mergeCell ref="T409:U409"/>
    <mergeCell ref="L412:M412"/>
    <mergeCell ref="D411:E411"/>
    <mergeCell ref="D409:E409"/>
    <mergeCell ref="P411:Q411"/>
    <mergeCell ref="J409:K409"/>
    <mergeCell ref="L409:M409"/>
    <mergeCell ref="F408:G408"/>
    <mergeCell ref="D410:E410"/>
    <mergeCell ref="J412:K412"/>
    <mergeCell ref="D406:E406"/>
    <mergeCell ref="D425:E425"/>
    <mergeCell ref="F425:G425"/>
    <mergeCell ref="H425:I425"/>
    <mergeCell ref="J425:K425"/>
    <mergeCell ref="L425:M425"/>
    <mergeCell ref="N425:O425"/>
    <mergeCell ref="D461:E461"/>
    <mergeCell ref="F461:G461"/>
    <mergeCell ref="D460:E460"/>
    <mergeCell ref="P374:Q374"/>
    <mergeCell ref="F398:G398"/>
    <mergeCell ref="H398:I398"/>
    <mergeCell ref="L404:M404"/>
    <mergeCell ref="R410:S410"/>
    <mergeCell ref="N367:O367"/>
    <mergeCell ref="T408:U408"/>
    <mergeCell ref="R398:S398"/>
    <mergeCell ref="T398:U398"/>
    <mergeCell ref="N398:O398"/>
    <mergeCell ref="F411:G411"/>
    <mergeCell ref="P412:Q412"/>
    <mergeCell ref="H412:I412"/>
    <mergeCell ref="R409:S409"/>
    <mergeCell ref="H443:I443"/>
    <mergeCell ref="H368:I368"/>
    <mergeCell ref="F368:G368"/>
    <mergeCell ref="T368:U368"/>
    <mergeCell ref="L398:M398"/>
    <mergeCell ref="L411:M411"/>
    <mergeCell ref="D401:X401"/>
    <mergeCell ref="D404:E404"/>
    <mergeCell ref="F443:G443"/>
    <mergeCell ref="D426:Z426"/>
    <mergeCell ref="D427:E427"/>
    <mergeCell ref="F427:G427"/>
    <mergeCell ref="H427:I427"/>
    <mergeCell ref="J427:K427"/>
    <mergeCell ref="L427:M427"/>
    <mergeCell ref="N427:O427"/>
    <mergeCell ref="P427:Q427"/>
    <mergeCell ref="R427:S427"/>
    <mergeCell ref="D368:E368"/>
    <mergeCell ref="C396:Z396"/>
    <mergeCell ref="V399:W399"/>
    <mergeCell ref="V408:W408"/>
    <mergeCell ref="T400:U400"/>
    <mergeCell ref="P404:Q404"/>
    <mergeCell ref="J398:K398"/>
    <mergeCell ref="L400:M400"/>
    <mergeCell ref="N400:O400"/>
    <mergeCell ref="P410:Q410"/>
    <mergeCell ref="D402:E402"/>
    <mergeCell ref="F402:Z402"/>
    <mergeCell ref="H404:I404"/>
    <mergeCell ref="H104:I104"/>
    <mergeCell ref="F137:G137"/>
    <mergeCell ref="H137:I137"/>
    <mergeCell ref="J137:K137"/>
    <mergeCell ref="L137:M137"/>
    <mergeCell ref="N137:O137"/>
    <mergeCell ref="P137:Q137"/>
    <mergeCell ref="R137:S137"/>
    <mergeCell ref="T137:U137"/>
    <mergeCell ref="V137:W137"/>
    <mergeCell ref="D138:E138"/>
    <mergeCell ref="F138:G138"/>
    <mergeCell ref="H138:I138"/>
    <mergeCell ref="J138:K138"/>
    <mergeCell ref="C165:Z165"/>
    <mergeCell ref="L180:M180"/>
    <mergeCell ref="D163:X163"/>
    <mergeCell ref="D167:E167"/>
    <mergeCell ref="F167:G167"/>
    <mergeCell ref="D164:E164"/>
    <mergeCell ref="J175:K175"/>
    <mergeCell ref="V139:W139"/>
    <mergeCell ref="H175:I175"/>
    <mergeCell ref="P169:Q169"/>
    <mergeCell ref="J168:K168"/>
    <mergeCell ref="V174:W174"/>
    <mergeCell ref="D170:X170"/>
    <mergeCell ref="D173:E173"/>
    <mergeCell ref="D83:E83"/>
    <mergeCell ref="F83:G83"/>
    <mergeCell ref="V131:W131"/>
    <mergeCell ref="D70:E70"/>
    <mergeCell ref="L70:M70"/>
    <mergeCell ref="N70:O70"/>
    <mergeCell ref="P70:Q70"/>
    <mergeCell ref="R70:S70"/>
    <mergeCell ref="T70:U70"/>
    <mergeCell ref="V70:W70"/>
    <mergeCell ref="N94:O94"/>
    <mergeCell ref="P94:Q94"/>
    <mergeCell ref="F97:G97"/>
    <mergeCell ref="H97:I97"/>
    <mergeCell ref="L98:M98"/>
    <mergeCell ref="N95:O95"/>
    <mergeCell ref="P95:Q95"/>
    <mergeCell ref="L83:M83"/>
    <mergeCell ref="N83:O83"/>
    <mergeCell ref="F139:G139"/>
    <mergeCell ref="H139:I139"/>
    <mergeCell ref="J139:K139"/>
    <mergeCell ref="L139:M139"/>
    <mergeCell ref="P198:Q198"/>
    <mergeCell ref="V130:W130"/>
    <mergeCell ref="V173:W173"/>
    <mergeCell ref="D174:E174"/>
    <mergeCell ref="F174:G174"/>
    <mergeCell ref="H174:I174"/>
    <mergeCell ref="J174:K174"/>
    <mergeCell ref="L174:M174"/>
    <mergeCell ref="N174:O174"/>
    <mergeCell ref="P174:Q174"/>
    <mergeCell ref="R174:S174"/>
    <mergeCell ref="D71:X71"/>
    <mergeCell ref="D72:E72"/>
    <mergeCell ref="F72:Z72"/>
    <mergeCell ref="F121:Z121"/>
    <mergeCell ref="D121:E121"/>
    <mergeCell ref="L119:M119"/>
    <mergeCell ref="N119:O119"/>
    <mergeCell ref="R119:S119"/>
    <mergeCell ref="V119:W119"/>
    <mergeCell ref="V129:W129"/>
    <mergeCell ref="D116:X116"/>
    <mergeCell ref="V196:W196"/>
    <mergeCell ref="H95:I95"/>
    <mergeCell ref="J95:K95"/>
    <mergeCell ref="L95:M95"/>
    <mergeCell ref="N98:O98"/>
    <mergeCell ref="P98:Q98"/>
    <mergeCell ref="R98:S98"/>
    <mergeCell ref="T98:U98"/>
    <mergeCell ref="R77:S77"/>
    <mergeCell ref="L94:M94"/>
    <mergeCell ref="H83:I83"/>
    <mergeCell ref="D85:Z85"/>
    <mergeCell ref="D86:E86"/>
    <mergeCell ref="F86:G86"/>
    <mergeCell ref="H86:I86"/>
    <mergeCell ref="J86:K86"/>
    <mergeCell ref="L86:M86"/>
    <mergeCell ref="N86:O86"/>
    <mergeCell ref="P86:Q86"/>
    <mergeCell ref="R86:S86"/>
    <mergeCell ref="D178:E178"/>
    <mergeCell ref="R190:S190"/>
    <mergeCell ref="T173:U173"/>
    <mergeCell ref="D214:Z214"/>
    <mergeCell ref="D215:E215"/>
    <mergeCell ref="F215:G215"/>
    <mergeCell ref="H215:I215"/>
    <mergeCell ref="J215:K215"/>
    <mergeCell ref="L215:M215"/>
    <mergeCell ref="N215:O215"/>
    <mergeCell ref="P215:Q215"/>
    <mergeCell ref="R215:S215"/>
    <mergeCell ref="T215:U215"/>
    <mergeCell ref="V215:W215"/>
    <mergeCell ref="H212:I212"/>
    <mergeCell ref="J212:K212"/>
    <mergeCell ref="L212:M212"/>
    <mergeCell ref="N212:O212"/>
    <mergeCell ref="D190:E190"/>
    <mergeCell ref="F190:G190"/>
    <mergeCell ref="P173:Q173"/>
    <mergeCell ref="F198:G198"/>
    <mergeCell ref="D236:E236"/>
    <mergeCell ref="J220:K220"/>
    <mergeCell ref="L220:M220"/>
    <mergeCell ref="N220:O220"/>
    <mergeCell ref="P220:Q220"/>
    <mergeCell ref="R220:S220"/>
    <mergeCell ref="T220:U220"/>
    <mergeCell ref="V220:W220"/>
    <mergeCell ref="D221:E221"/>
    <mergeCell ref="F221:G221"/>
    <mergeCell ref="H221:I221"/>
    <mergeCell ref="P236:Q236"/>
    <mergeCell ref="D228:E228"/>
    <mergeCell ref="F228:Z228"/>
    <mergeCell ref="J221:K221"/>
    <mergeCell ref="L221:M221"/>
    <mergeCell ref="N221:O221"/>
    <mergeCell ref="P221:Q221"/>
    <mergeCell ref="R221:S221"/>
    <mergeCell ref="T221:U221"/>
    <mergeCell ref="V221:W221"/>
    <mergeCell ref="D220:E220"/>
    <mergeCell ref="F70:G70"/>
    <mergeCell ref="H70:I70"/>
    <mergeCell ref="J70:K70"/>
    <mergeCell ref="F444:G444"/>
    <mergeCell ref="H444:I444"/>
    <mergeCell ref="J444:K444"/>
    <mergeCell ref="L444:M444"/>
    <mergeCell ref="N444:O444"/>
    <mergeCell ref="P444:Q444"/>
    <mergeCell ref="R444:S444"/>
    <mergeCell ref="T444:U444"/>
    <mergeCell ref="V444:W444"/>
    <mergeCell ref="V357:W357"/>
    <mergeCell ref="N357:O357"/>
    <mergeCell ref="P357:Q357"/>
    <mergeCell ref="R357:S357"/>
    <mergeCell ref="T357:U357"/>
    <mergeCell ref="F357:G357"/>
    <mergeCell ref="H357:I357"/>
    <mergeCell ref="J357:K357"/>
    <mergeCell ref="L357:M357"/>
    <mergeCell ref="L175:M175"/>
    <mergeCell ref="N175:O175"/>
    <mergeCell ref="R374:S374"/>
    <mergeCell ref="F377:Z377"/>
    <mergeCell ref="P398:Q398"/>
    <mergeCell ref="D389:X389"/>
    <mergeCell ref="D186:E186"/>
    <mergeCell ref="D353:E353"/>
    <mergeCell ref="F353:G353"/>
    <mergeCell ref="H353:I353"/>
    <mergeCell ref="D192:E192"/>
    <mergeCell ref="F14:G14"/>
    <mergeCell ref="H14:I14"/>
    <mergeCell ref="J14:K14"/>
    <mergeCell ref="L14:M14"/>
    <mergeCell ref="N14:O14"/>
    <mergeCell ref="V65:W65"/>
    <mergeCell ref="D66:Z66"/>
    <mergeCell ref="D67:E67"/>
    <mergeCell ref="F67:G67"/>
    <mergeCell ref="H67:I67"/>
    <mergeCell ref="J67:K67"/>
    <mergeCell ref="L67:M67"/>
    <mergeCell ref="N69:O69"/>
    <mergeCell ref="P69:Q69"/>
    <mergeCell ref="R69:S69"/>
    <mergeCell ref="D68:E68"/>
    <mergeCell ref="F68:G68"/>
    <mergeCell ref="H68:I68"/>
    <mergeCell ref="J68:K68"/>
    <mergeCell ref="L68:M68"/>
    <mergeCell ref="N68:O68"/>
    <mergeCell ref="P68:Q68"/>
    <mergeCell ref="T69:U69"/>
    <mergeCell ref="V69:W69"/>
    <mergeCell ref="R68:S68"/>
    <mergeCell ref="H63:I63"/>
    <mergeCell ref="N64:O64"/>
    <mergeCell ref="R65:S65"/>
    <mergeCell ref="T65:U65"/>
    <mergeCell ref="N23:O23"/>
    <mergeCell ref="P23:Q23"/>
    <mergeCell ref="R23:S23"/>
    <mergeCell ref="J6:K6"/>
    <mergeCell ref="L6:M6"/>
    <mergeCell ref="N6:O6"/>
    <mergeCell ref="L7:M7"/>
    <mergeCell ref="N7:O7"/>
    <mergeCell ref="D6:E6"/>
    <mergeCell ref="F10:G10"/>
    <mergeCell ref="F12:G12"/>
    <mergeCell ref="H12:I12"/>
    <mergeCell ref="J12:K12"/>
    <mergeCell ref="L12:M12"/>
    <mergeCell ref="N12:O12"/>
    <mergeCell ref="N10:O10"/>
    <mergeCell ref="J11:K11"/>
    <mergeCell ref="L11:M11"/>
    <mergeCell ref="N11:O11"/>
    <mergeCell ref="H10:I10"/>
    <mergeCell ref="J10:K10"/>
    <mergeCell ref="H7:I7"/>
    <mergeCell ref="H6:I6"/>
    <mergeCell ref="F7:G7"/>
    <mergeCell ref="L19:M19"/>
    <mergeCell ref="J7:K7"/>
    <mergeCell ref="D8:E8"/>
    <mergeCell ref="F8:G8"/>
    <mergeCell ref="D18:E18"/>
    <mergeCell ref="F18:G18"/>
    <mergeCell ref="H18:I18"/>
    <mergeCell ref="J18:K18"/>
    <mergeCell ref="N18:O18"/>
    <mergeCell ref="D15:X15"/>
    <mergeCell ref="P10:Q10"/>
    <mergeCell ref="V64:W64"/>
    <mergeCell ref="R40:S40"/>
    <mergeCell ref="F40:G40"/>
    <mergeCell ref="D23:E23"/>
    <mergeCell ref="F23:G23"/>
    <mergeCell ref="P64:Q64"/>
    <mergeCell ref="N42:O42"/>
    <mergeCell ref="P42:Q42"/>
    <mergeCell ref="T43:U43"/>
    <mergeCell ref="F63:G63"/>
    <mergeCell ref="N38:O38"/>
    <mergeCell ref="F59:Z59"/>
    <mergeCell ref="D39:E39"/>
    <mergeCell ref="F39:G39"/>
    <mergeCell ref="D38:E38"/>
    <mergeCell ref="N47:O47"/>
    <mergeCell ref="P47:Q47"/>
    <mergeCell ref="R47:S47"/>
    <mergeCell ref="T47:U47"/>
    <mergeCell ref="D14:E14"/>
    <mergeCell ref="F19:G19"/>
    <mergeCell ref="V18:W18"/>
    <mergeCell ref="T7:U7"/>
    <mergeCell ref="V7:W7"/>
    <mergeCell ref="V6:W6"/>
    <mergeCell ref="R18:S18"/>
    <mergeCell ref="F6:G6"/>
    <mergeCell ref="F359:Z359"/>
    <mergeCell ref="D359:E359"/>
    <mergeCell ref="D376:X376"/>
    <mergeCell ref="V367:W367"/>
    <mergeCell ref="J368:K368"/>
    <mergeCell ref="H367:I367"/>
    <mergeCell ref="J367:K367"/>
    <mergeCell ref="L367:M367"/>
    <mergeCell ref="R367:S367"/>
    <mergeCell ref="D370:E370"/>
    <mergeCell ref="F370:G370"/>
    <mergeCell ref="H370:I370"/>
    <mergeCell ref="J370:K370"/>
    <mergeCell ref="L370:M370"/>
    <mergeCell ref="N370:O370"/>
    <mergeCell ref="P370:Q370"/>
    <mergeCell ref="V370:W370"/>
    <mergeCell ref="N375:O375"/>
    <mergeCell ref="P375:Q375"/>
    <mergeCell ref="R375:S375"/>
    <mergeCell ref="T375:U375"/>
    <mergeCell ref="V375:W375"/>
    <mergeCell ref="N374:O374"/>
    <mergeCell ref="D7:E7"/>
    <mergeCell ref="T9:U9"/>
    <mergeCell ref="D372:E372"/>
    <mergeCell ref="V361:W361"/>
    <mergeCell ref="V366:W366"/>
    <mergeCell ref="F367:G367"/>
    <mergeCell ref="T367:U367"/>
    <mergeCell ref="L361:M361"/>
    <mergeCell ref="J361:K361"/>
    <mergeCell ref="J366:K366"/>
    <mergeCell ref="N366:O366"/>
    <mergeCell ref="P366:Q366"/>
    <mergeCell ref="F390:Z390"/>
    <mergeCell ref="V374:W374"/>
    <mergeCell ref="F372:Z372"/>
    <mergeCell ref="T374:U374"/>
    <mergeCell ref="D379:Z379"/>
    <mergeCell ref="D380:E380"/>
    <mergeCell ref="F380:G380"/>
    <mergeCell ref="H380:I380"/>
    <mergeCell ref="J380:K380"/>
    <mergeCell ref="L380:M380"/>
    <mergeCell ref="R366:S366"/>
    <mergeCell ref="T366:U366"/>
    <mergeCell ref="R368:S368"/>
    <mergeCell ref="J374:K374"/>
    <mergeCell ref="L366:M366"/>
    <mergeCell ref="D366:E366"/>
    <mergeCell ref="F366:G366"/>
    <mergeCell ref="H366:I366"/>
    <mergeCell ref="D369:Z369"/>
    <mergeCell ref="D371:X371"/>
    <mergeCell ref="L375:M375"/>
    <mergeCell ref="N380:O380"/>
    <mergeCell ref="P380:Q380"/>
    <mergeCell ref="L18:M18"/>
    <mergeCell ref="P368:Q368"/>
    <mergeCell ref="V47:W47"/>
    <mergeCell ref="L62:M62"/>
    <mergeCell ref="L41:M41"/>
    <mergeCell ref="F45:Z45"/>
    <mergeCell ref="L42:M42"/>
    <mergeCell ref="P43:Q43"/>
    <mergeCell ref="F48:G48"/>
    <mergeCell ref="T62:U62"/>
    <mergeCell ref="J39:K39"/>
    <mergeCell ref="P38:Q38"/>
    <mergeCell ref="T42:U42"/>
    <mergeCell ref="V68:W68"/>
    <mergeCell ref="T64:U64"/>
    <mergeCell ref="T38:U38"/>
    <mergeCell ref="D58:X58"/>
    <mergeCell ref="D367:E367"/>
    <mergeCell ref="T361:U361"/>
    <mergeCell ref="R186:S186"/>
    <mergeCell ref="L248:M248"/>
    <mergeCell ref="N248:O248"/>
    <mergeCell ref="P248:Q248"/>
    <mergeCell ref="R248:S248"/>
    <mergeCell ref="T248:U248"/>
    <mergeCell ref="V248:W248"/>
    <mergeCell ref="D249:X249"/>
    <mergeCell ref="D250:E250"/>
    <mergeCell ref="V368:W368"/>
    <mergeCell ref="J353:K353"/>
    <mergeCell ref="L353:M353"/>
    <mergeCell ref="F212:G212"/>
    <mergeCell ref="D398:E398"/>
    <mergeCell ref="P367:Q367"/>
    <mergeCell ref="R370:S370"/>
    <mergeCell ref="T370:U370"/>
    <mergeCell ref="N353:O353"/>
    <mergeCell ref="D227:X227"/>
    <mergeCell ref="D213:Z213"/>
    <mergeCell ref="H190:I190"/>
    <mergeCell ref="J190:K190"/>
    <mergeCell ref="L190:M190"/>
    <mergeCell ref="N190:O190"/>
    <mergeCell ref="P190:Q190"/>
    <mergeCell ref="R399:S399"/>
    <mergeCell ref="T399:U399"/>
    <mergeCell ref="D377:E377"/>
    <mergeCell ref="T236:U236"/>
    <mergeCell ref="V236:W236"/>
    <mergeCell ref="D237:E237"/>
    <mergeCell ref="F237:G237"/>
    <mergeCell ref="H237:I237"/>
    <mergeCell ref="J237:K237"/>
    <mergeCell ref="R237:S237"/>
    <mergeCell ref="T237:U237"/>
    <mergeCell ref="V237:W237"/>
    <mergeCell ref="F197:G197"/>
    <mergeCell ref="L374:M374"/>
    <mergeCell ref="V195:W195"/>
    <mergeCell ref="V233:W233"/>
    <mergeCell ref="J266:K266"/>
    <mergeCell ref="R239:S239"/>
    <mergeCell ref="T239:U239"/>
    <mergeCell ref="V239:W239"/>
    <mergeCell ref="D414:X414"/>
    <mergeCell ref="D415:E415"/>
    <mergeCell ref="F415:Z415"/>
    <mergeCell ref="F412:G412"/>
    <mergeCell ref="D434:E434"/>
    <mergeCell ref="H419:I419"/>
    <mergeCell ref="J419:K419"/>
    <mergeCell ref="L419:M419"/>
    <mergeCell ref="N419:O419"/>
    <mergeCell ref="P419:Q419"/>
    <mergeCell ref="R419:S419"/>
    <mergeCell ref="V466:W466"/>
    <mergeCell ref="T443:U443"/>
    <mergeCell ref="D433:E433"/>
    <mergeCell ref="L536:M536"/>
    <mergeCell ref="D536:E536"/>
    <mergeCell ref="J500:K500"/>
    <mergeCell ref="L497:M497"/>
    <mergeCell ref="L507:M507"/>
    <mergeCell ref="H476:I476"/>
    <mergeCell ref="D466:E466"/>
    <mergeCell ref="D503:E503"/>
    <mergeCell ref="J459:K459"/>
    <mergeCell ref="D474:E474"/>
    <mergeCell ref="N458:O458"/>
    <mergeCell ref="H492:I492"/>
    <mergeCell ref="P485:Q485"/>
    <mergeCell ref="F536:G536"/>
    <mergeCell ref="H536:I536"/>
    <mergeCell ref="F494:Z494"/>
    <mergeCell ref="J536:K536"/>
    <mergeCell ref="H461:I461"/>
    <mergeCell ref="J461:K461"/>
    <mergeCell ref="P457:Q457"/>
    <mergeCell ref="R457:S457"/>
    <mergeCell ref="L413:M413"/>
    <mergeCell ref="N413:O413"/>
    <mergeCell ref="J404:K404"/>
    <mergeCell ref="J411:K411"/>
    <mergeCell ref="P443:Q443"/>
    <mergeCell ref="V443:W443"/>
    <mergeCell ref="D444:E444"/>
    <mergeCell ref="N411:O411"/>
    <mergeCell ref="F409:G409"/>
    <mergeCell ref="P409:Q409"/>
    <mergeCell ref="P434:Q434"/>
    <mergeCell ref="H411:I411"/>
    <mergeCell ref="L432:M432"/>
    <mergeCell ref="R490:S490"/>
    <mergeCell ref="J467:K467"/>
    <mergeCell ref="J497:K497"/>
    <mergeCell ref="V460:W460"/>
    <mergeCell ref="T489:U489"/>
    <mergeCell ref="D485:E485"/>
    <mergeCell ref="D494:E494"/>
    <mergeCell ref="D457:E457"/>
    <mergeCell ref="D437:E437"/>
    <mergeCell ref="J484:K484"/>
    <mergeCell ref="T419:U419"/>
    <mergeCell ref="V419:W419"/>
    <mergeCell ref="D417:E417"/>
    <mergeCell ref="V458:W458"/>
    <mergeCell ref="T458:U458"/>
    <mergeCell ref="N461:O461"/>
    <mergeCell ref="N432:O432"/>
    <mergeCell ref="J433:K433"/>
    <mergeCell ref="T432:U432"/>
    <mergeCell ref="V432:W432"/>
    <mergeCell ref="V434:W434"/>
    <mergeCell ref="T417:U417"/>
    <mergeCell ref="V417:W417"/>
    <mergeCell ref="D418:E418"/>
    <mergeCell ref="F418:G418"/>
    <mergeCell ref="H418:I418"/>
    <mergeCell ref="F477:G477"/>
    <mergeCell ref="P468:Q468"/>
    <mergeCell ref="P425:Q425"/>
    <mergeCell ref="R425:S425"/>
    <mergeCell ref="T425:U425"/>
    <mergeCell ref="V425:W425"/>
    <mergeCell ref="H458:I458"/>
    <mergeCell ref="P458:Q458"/>
    <mergeCell ref="R458:S458"/>
    <mergeCell ref="J458:K458"/>
    <mergeCell ref="N462:O462"/>
    <mergeCell ref="P462:Q462"/>
    <mergeCell ref="R462:S462"/>
    <mergeCell ref="T457:U457"/>
    <mergeCell ref="F457:G457"/>
    <mergeCell ref="H457:I457"/>
    <mergeCell ref="J457:K457"/>
    <mergeCell ref="L457:M457"/>
    <mergeCell ref="D443:E443"/>
    <mergeCell ref="D467:E467"/>
    <mergeCell ref="R467:S467"/>
    <mergeCell ref="V491:W491"/>
    <mergeCell ref="H459:I459"/>
    <mergeCell ref="V485:W485"/>
    <mergeCell ref="D486:X486"/>
    <mergeCell ref="D487:E487"/>
    <mergeCell ref="N470:O470"/>
    <mergeCell ref="L462:M462"/>
    <mergeCell ref="T468:U468"/>
    <mergeCell ref="D481:X481"/>
    <mergeCell ref="F467:G467"/>
    <mergeCell ref="H467:I467"/>
    <mergeCell ref="J466:K466"/>
    <mergeCell ref="F459:G459"/>
    <mergeCell ref="H472:I472"/>
    <mergeCell ref="T462:U462"/>
    <mergeCell ref="P471:Q471"/>
    <mergeCell ref="R471:S471"/>
    <mergeCell ref="D462:E462"/>
    <mergeCell ref="V472:W472"/>
    <mergeCell ref="L466:M466"/>
    <mergeCell ref="L459:M459"/>
    <mergeCell ref="R468:S468"/>
    <mergeCell ref="V471:W471"/>
    <mergeCell ref="F469:G469"/>
    <mergeCell ref="J491:K491"/>
    <mergeCell ref="D470:E470"/>
    <mergeCell ref="F470:G470"/>
    <mergeCell ref="H470:I470"/>
    <mergeCell ref="J470:K470"/>
    <mergeCell ref="N472:O472"/>
    <mergeCell ref="T535:U535"/>
    <mergeCell ref="V535:W535"/>
    <mergeCell ref="J543:K543"/>
    <mergeCell ref="F541:G541"/>
    <mergeCell ref="F497:G497"/>
    <mergeCell ref="L501:M501"/>
    <mergeCell ref="R505:S505"/>
    <mergeCell ref="T505:U505"/>
    <mergeCell ref="V505:W505"/>
    <mergeCell ref="F501:G501"/>
    <mergeCell ref="D502:X502"/>
    <mergeCell ref="T497:U497"/>
    <mergeCell ref="V500:W500"/>
    <mergeCell ref="P497:Q497"/>
    <mergeCell ref="D539:E539"/>
    <mergeCell ref="J506:K506"/>
    <mergeCell ref="L506:M506"/>
    <mergeCell ref="H541:I541"/>
    <mergeCell ref="J541:K541"/>
    <mergeCell ref="L541:M541"/>
    <mergeCell ref="V542:W542"/>
    <mergeCell ref="F539:Z539"/>
    <mergeCell ref="N541:O541"/>
    <mergeCell ref="P541:Q541"/>
    <mergeCell ref="R541:S541"/>
    <mergeCell ref="T541:U541"/>
    <mergeCell ref="N552:O552"/>
    <mergeCell ref="D476:E476"/>
    <mergeCell ref="L553:M553"/>
    <mergeCell ref="N546:O546"/>
    <mergeCell ref="P546:Q546"/>
    <mergeCell ref="R546:S546"/>
    <mergeCell ref="T546:U546"/>
    <mergeCell ref="H545:I545"/>
    <mergeCell ref="J545:K545"/>
    <mergeCell ref="L545:M545"/>
    <mergeCell ref="N545:O545"/>
    <mergeCell ref="D543:E543"/>
    <mergeCell ref="F543:G543"/>
    <mergeCell ref="H543:I543"/>
    <mergeCell ref="P545:Q545"/>
    <mergeCell ref="R545:S545"/>
    <mergeCell ref="T545:U545"/>
    <mergeCell ref="F545:G545"/>
    <mergeCell ref="P543:Q543"/>
    <mergeCell ref="D545:E545"/>
    <mergeCell ref="J492:K492"/>
    <mergeCell ref="L492:M492"/>
    <mergeCell ref="D492:E492"/>
    <mergeCell ref="F492:G492"/>
    <mergeCell ref="D550:Z550"/>
    <mergeCell ref="D551:E551"/>
    <mergeCell ref="F551:G551"/>
    <mergeCell ref="H551:I551"/>
    <mergeCell ref="J551:K551"/>
    <mergeCell ref="L551:M551"/>
    <mergeCell ref="P535:Q535"/>
    <mergeCell ref="R535:S535"/>
    <mergeCell ref="N492:O492"/>
    <mergeCell ref="P492:Q492"/>
    <mergeCell ref="H468:I468"/>
    <mergeCell ref="J468:K468"/>
    <mergeCell ref="T491:U491"/>
    <mergeCell ref="N485:O485"/>
    <mergeCell ref="J479:K479"/>
    <mergeCell ref="L479:M479"/>
    <mergeCell ref="N476:O476"/>
    <mergeCell ref="P476:Q476"/>
    <mergeCell ref="N477:O477"/>
    <mergeCell ref="D490:E490"/>
    <mergeCell ref="P490:Q490"/>
    <mergeCell ref="H479:I479"/>
    <mergeCell ref="L489:M489"/>
    <mergeCell ref="N489:O489"/>
    <mergeCell ref="D484:E484"/>
    <mergeCell ref="F484:G484"/>
    <mergeCell ref="T480:U480"/>
    <mergeCell ref="D472:E472"/>
    <mergeCell ref="F472:G472"/>
    <mergeCell ref="D468:E468"/>
    <mergeCell ref="L468:M468"/>
    <mergeCell ref="R408:S408"/>
    <mergeCell ref="P418:Q418"/>
    <mergeCell ref="D374:E374"/>
    <mergeCell ref="F374:G374"/>
    <mergeCell ref="H374:I374"/>
    <mergeCell ref="T180:U180"/>
    <mergeCell ref="T189:U189"/>
    <mergeCell ref="T190:U190"/>
    <mergeCell ref="D188:E188"/>
    <mergeCell ref="L461:M461"/>
    <mergeCell ref="R460:S460"/>
    <mergeCell ref="F406:Z406"/>
    <mergeCell ref="D198:E198"/>
    <mergeCell ref="H507:I507"/>
    <mergeCell ref="P478:Q478"/>
    <mergeCell ref="P499:Q499"/>
    <mergeCell ref="P500:Q500"/>
    <mergeCell ref="L499:M499"/>
    <mergeCell ref="F466:G466"/>
    <mergeCell ref="N497:O497"/>
    <mergeCell ref="R492:S492"/>
    <mergeCell ref="P491:Q491"/>
    <mergeCell ref="N491:O491"/>
    <mergeCell ref="F471:G471"/>
    <mergeCell ref="C495:Z495"/>
    <mergeCell ref="D469:E469"/>
    <mergeCell ref="T479:U479"/>
    <mergeCell ref="T471:U471"/>
    <mergeCell ref="H471:I471"/>
    <mergeCell ref="V489:W489"/>
    <mergeCell ref="H489:I489"/>
    <mergeCell ref="R491:S491"/>
    <mergeCell ref="T195:U195"/>
    <mergeCell ref="D177:X177"/>
    <mergeCell ref="D200:X200"/>
    <mergeCell ref="D201:E201"/>
    <mergeCell ref="F195:G195"/>
    <mergeCell ref="H195:I195"/>
    <mergeCell ref="J195:K195"/>
    <mergeCell ref="L195:M195"/>
    <mergeCell ref="N195:O195"/>
    <mergeCell ref="P195:Q195"/>
    <mergeCell ref="T188:U188"/>
    <mergeCell ref="N189:O189"/>
    <mergeCell ref="F266:G266"/>
    <mergeCell ref="V541:W541"/>
    <mergeCell ref="L176:M176"/>
    <mergeCell ref="N176:O176"/>
    <mergeCell ref="P176:Q176"/>
    <mergeCell ref="R176:S176"/>
    <mergeCell ref="L458:M458"/>
    <mergeCell ref="C455:Z455"/>
    <mergeCell ref="T413:U413"/>
    <mergeCell ref="V413:W413"/>
    <mergeCell ref="L434:M434"/>
    <mergeCell ref="P433:Q433"/>
    <mergeCell ref="R433:S433"/>
    <mergeCell ref="H413:I413"/>
    <mergeCell ref="J413:K413"/>
    <mergeCell ref="P413:Q413"/>
    <mergeCell ref="R413:S413"/>
    <mergeCell ref="T411:U411"/>
    <mergeCell ref="F404:G404"/>
    <mergeCell ref="V404:W404"/>
    <mergeCell ref="F458:G458"/>
    <mergeCell ref="D195:E195"/>
    <mergeCell ref="D459:E459"/>
    <mergeCell ref="D458:E458"/>
    <mergeCell ref="P417:Q417"/>
    <mergeCell ref="F135:Z135"/>
    <mergeCell ref="P132:Q132"/>
    <mergeCell ref="V132:W132"/>
    <mergeCell ref="L173:M173"/>
    <mergeCell ref="N173:O173"/>
    <mergeCell ref="T174:U174"/>
    <mergeCell ref="V457:W457"/>
    <mergeCell ref="F434:G434"/>
    <mergeCell ref="R432:S432"/>
    <mergeCell ref="T412:U412"/>
    <mergeCell ref="F132:G132"/>
    <mergeCell ref="R418:S418"/>
    <mergeCell ref="T418:U418"/>
    <mergeCell ref="V418:W418"/>
    <mergeCell ref="D420:X420"/>
    <mergeCell ref="D421:E421"/>
    <mergeCell ref="F421:Z421"/>
    <mergeCell ref="R412:S412"/>
    <mergeCell ref="N412:O412"/>
    <mergeCell ref="N409:O409"/>
    <mergeCell ref="R411:S411"/>
    <mergeCell ref="P184:Q184"/>
    <mergeCell ref="R184:S184"/>
    <mergeCell ref="D175:E175"/>
    <mergeCell ref="F175:G175"/>
    <mergeCell ref="D197:E197"/>
    <mergeCell ref="N233:O233"/>
    <mergeCell ref="R436:S436"/>
    <mergeCell ref="T436:U436"/>
    <mergeCell ref="V436:W436"/>
    <mergeCell ref="L433:M433"/>
    <mergeCell ref="N433:O433"/>
    <mergeCell ref="T433:U433"/>
    <mergeCell ref="V433:W433"/>
    <mergeCell ref="P432:Q432"/>
    <mergeCell ref="J434:K434"/>
    <mergeCell ref="T434:U434"/>
    <mergeCell ref="D432:E432"/>
    <mergeCell ref="R434:S434"/>
    <mergeCell ref="H434:I434"/>
    <mergeCell ref="H432:I432"/>
    <mergeCell ref="J432:K432"/>
    <mergeCell ref="L129:M129"/>
    <mergeCell ref="H130:I130"/>
    <mergeCell ref="N434:O434"/>
    <mergeCell ref="J130:K130"/>
    <mergeCell ref="N180:O180"/>
    <mergeCell ref="H180:I180"/>
    <mergeCell ref="P233:Q233"/>
    <mergeCell ref="R233:S233"/>
    <mergeCell ref="T233:U233"/>
    <mergeCell ref="N236:O236"/>
    <mergeCell ref="D235:E235"/>
    <mergeCell ref="F235:G235"/>
    <mergeCell ref="L368:M368"/>
    <mergeCell ref="N368:O368"/>
    <mergeCell ref="D189:E189"/>
    <mergeCell ref="L266:M266"/>
    <mergeCell ref="N266:O266"/>
    <mergeCell ref="N97:O97"/>
    <mergeCell ref="F417:G417"/>
    <mergeCell ref="H417:I417"/>
    <mergeCell ref="J417:K417"/>
    <mergeCell ref="L417:M417"/>
    <mergeCell ref="N417:O417"/>
    <mergeCell ref="R417:S417"/>
    <mergeCell ref="L418:M418"/>
    <mergeCell ref="N418:O418"/>
    <mergeCell ref="J418:K418"/>
    <mergeCell ref="H100:I100"/>
    <mergeCell ref="J100:K100"/>
    <mergeCell ref="F110:G110"/>
    <mergeCell ref="H110:I110"/>
    <mergeCell ref="P99:Q99"/>
    <mergeCell ref="R99:S99"/>
    <mergeCell ref="D108:Z108"/>
    <mergeCell ref="L109:M109"/>
    <mergeCell ref="H109:I109"/>
    <mergeCell ref="R129:S129"/>
    <mergeCell ref="V176:W176"/>
    <mergeCell ref="P175:Q175"/>
    <mergeCell ref="R175:S175"/>
    <mergeCell ref="T175:U175"/>
    <mergeCell ref="D100:E100"/>
    <mergeCell ref="F100:G100"/>
    <mergeCell ref="N110:O110"/>
    <mergeCell ref="T100:U100"/>
    <mergeCell ref="V100:W100"/>
    <mergeCell ref="P103:Q103"/>
    <mergeCell ref="N100:O100"/>
    <mergeCell ref="P100:Q100"/>
    <mergeCell ref="N82:O82"/>
    <mergeCell ref="P82:Q82"/>
    <mergeCell ref="R82:S82"/>
    <mergeCell ref="T82:U82"/>
    <mergeCell ref="V82:W82"/>
    <mergeCell ref="D78:E78"/>
    <mergeCell ref="F78:G78"/>
    <mergeCell ref="H78:I78"/>
    <mergeCell ref="J78:K78"/>
    <mergeCell ref="L78:M78"/>
    <mergeCell ref="N78:O78"/>
    <mergeCell ref="P78:Q78"/>
    <mergeCell ref="R78:S78"/>
    <mergeCell ref="R133:S133"/>
    <mergeCell ref="H94:I94"/>
    <mergeCell ref="J94:K94"/>
    <mergeCell ref="V94:W94"/>
    <mergeCell ref="T99:U99"/>
    <mergeCell ref="V99:W99"/>
    <mergeCell ref="J104:K104"/>
    <mergeCell ref="L104:M104"/>
    <mergeCell ref="N104:O104"/>
    <mergeCell ref="P104:Q104"/>
    <mergeCell ref="R104:S104"/>
    <mergeCell ref="T104:U104"/>
    <mergeCell ref="V104:W104"/>
    <mergeCell ref="T109:U109"/>
    <mergeCell ref="R109:S109"/>
    <mergeCell ref="F95:G95"/>
    <mergeCell ref="J97:K97"/>
    <mergeCell ref="T102:U102"/>
    <mergeCell ref="V102:W102"/>
    <mergeCell ref="T101:U101"/>
    <mergeCell ref="V101:W101"/>
    <mergeCell ref="J99:K99"/>
    <mergeCell ref="L99:M99"/>
    <mergeCell ref="N99:O99"/>
    <mergeCell ref="T103:U103"/>
    <mergeCell ref="V103:W103"/>
    <mergeCell ref="L103:M103"/>
    <mergeCell ref="J101:K101"/>
    <mergeCell ref="L101:M101"/>
    <mergeCell ref="N101:O101"/>
    <mergeCell ref="D131:E131"/>
    <mergeCell ref="F131:G131"/>
    <mergeCell ref="H132:I132"/>
    <mergeCell ref="J132:K132"/>
    <mergeCell ref="P129:Q129"/>
    <mergeCell ref="H119:I119"/>
    <mergeCell ref="T119:U119"/>
    <mergeCell ref="H129:I129"/>
    <mergeCell ref="D120:X120"/>
    <mergeCell ref="D110:E110"/>
    <mergeCell ref="H131:I131"/>
    <mergeCell ref="N115:O115"/>
    <mergeCell ref="P115:Q115"/>
    <mergeCell ref="R115:S115"/>
    <mergeCell ref="L123:M123"/>
    <mergeCell ref="N123:O123"/>
    <mergeCell ref="P123:Q123"/>
    <mergeCell ref="R123:S123"/>
    <mergeCell ref="N131:O131"/>
    <mergeCell ref="R132:S132"/>
    <mergeCell ref="F104:G104"/>
    <mergeCell ref="H42:I42"/>
    <mergeCell ref="J42:K42"/>
    <mergeCell ref="F62:G62"/>
    <mergeCell ref="T63:U63"/>
    <mergeCell ref="J41:K41"/>
    <mergeCell ref="F41:G41"/>
    <mergeCell ref="N63:O63"/>
    <mergeCell ref="J103:K103"/>
    <mergeCell ref="D101:E101"/>
    <mergeCell ref="F102:G102"/>
    <mergeCell ref="R94:S94"/>
    <mergeCell ref="F109:G109"/>
    <mergeCell ref="D69:E69"/>
    <mergeCell ref="D109:E109"/>
    <mergeCell ref="J109:K109"/>
    <mergeCell ref="D77:E77"/>
    <mergeCell ref="F77:G77"/>
    <mergeCell ref="H77:I77"/>
    <mergeCell ref="J77:K77"/>
    <mergeCell ref="L77:M77"/>
    <mergeCell ref="N77:O77"/>
    <mergeCell ref="P77:Q77"/>
    <mergeCell ref="D94:E94"/>
    <mergeCell ref="F94:G94"/>
    <mergeCell ref="R101:S101"/>
    <mergeCell ref="R96:S96"/>
    <mergeCell ref="T96:U96"/>
    <mergeCell ref="L96:M96"/>
    <mergeCell ref="N96:O96"/>
    <mergeCell ref="R100:S100"/>
    <mergeCell ref="F103:G103"/>
    <mergeCell ref="H103:I103"/>
    <mergeCell ref="P41:Q41"/>
    <mergeCell ref="H41:I41"/>
    <mergeCell ref="V41:W41"/>
    <mergeCell ref="R67:S67"/>
    <mergeCell ref="T67:U67"/>
    <mergeCell ref="L131:M131"/>
    <mergeCell ref="T132:U132"/>
    <mergeCell ref="T131:U131"/>
    <mergeCell ref="V98:W98"/>
    <mergeCell ref="V63:W63"/>
    <mergeCell ref="D64:E64"/>
    <mergeCell ref="F64:G64"/>
    <mergeCell ref="H98:I98"/>
    <mergeCell ref="J98:K98"/>
    <mergeCell ref="H69:I69"/>
    <mergeCell ref="J69:K69"/>
    <mergeCell ref="L69:M69"/>
    <mergeCell ref="F65:G65"/>
    <mergeCell ref="R95:S95"/>
    <mergeCell ref="L132:M132"/>
    <mergeCell ref="N132:O132"/>
    <mergeCell ref="V62:W62"/>
    <mergeCell ref="N62:O62"/>
    <mergeCell ref="L97:M97"/>
    <mergeCell ref="L100:M100"/>
    <mergeCell ref="N103:O103"/>
    <mergeCell ref="R103:S103"/>
    <mergeCell ref="F129:G129"/>
    <mergeCell ref="C92:Z92"/>
    <mergeCell ref="P97:Q97"/>
    <mergeCell ref="R97:S97"/>
    <mergeCell ref="T94:U94"/>
    <mergeCell ref="V96:W96"/>
    <mergeCell ref="P101:Q101"/>
    <mergeCell ref="C127:Z127"/>
    <mergeCell ref="T95:U95"/>
    <mergeCell ref="T110:U110"/>
    <mergeCell ref="D104:E104"/>
    <mergeCell ref="P110:Q110"/>
    <mergeCell ref="H99:I99"/>
    <mergeCell ref="J110:K110"/>
    <mergeCell ref="F106:Z106"/>
    <mergeCell ref="H102:I102"/>
    <mergeCell ref="D102:E102"/>
    <mergeCell ref="J102:K102"/>
    <mergeCell ref="L102:M102"/>
    <mergeCell ref="D99:E99"/>
    <mergeCell ref="F99:G99"/>
    <mergeCell ref="F101:G101"/>
    <mergeCell ref="H101:I101"/>
    <mergeCell ref="D106:E106"/>
    <mergeCell ref="D103:E103"/>
    <mergeCell ref="T114:U114"/>
    <mergeCell ref="V114:W114"/>
    <mergeCell ref="D111:X111"/>
    <mergeCell ref="D115:E115"/>
    <mergeCell ref="N102:O102"/>
    <mergeCell ref="P102:Q102"/>
    <mergeCell ref="R102:S102"/>
    <mergeCell ref="V95:W95"/>
    <mergeCell ref="D96:E96"/>
    <mergeCell ref="F96:G96"/>
    <mergeCell ref="H96:I96"/>
    <mergeCell ref="J96:K96"/>
    <mergeCell ref="R489:S489"/>
    <mergeCell ref="V470:W470"/>
    <mergeCell ref="D471:E471"/>
    <mergeCell ref="R485:S485"/>
    <mergeCell ref="T485:U485"/>
    <mergeCell ref="F487:Z487"/>
    <mergeCell ref="J490:K490"/>
    <mergeCell ref="L490:M490"/>
    <mergeCell ref="R476:S476"/>
    <mergeCell ref="T478:U478"/>
    <mergeCell ref="R480:S480"/>
    <mergeCell ref="N478:O478"/>
    <mergeCell ref="F482:Z482"/>
    <mergeCell ref="H477:I477"/>
    <mergeCell ref="J478:K478"/>
    <mergeCell ref="R477:S477"/>
    <mergeCell ref="R478:S478"/>
    <mergeCell ref="F479:G479"/>
    <mergeCell ref="J471:K471"/>
    <mergeCell ref="F476:G476"/>
    <mergeCell ref="D473:X473"/>
    <mergeCell ref="J477:K477"/>
    <mergeCell ref="D479:E479"/>
    <mergeCell ref="T490:U490"/>
    <mergeCell ref="V490:W490"/>
    <mergeCell ref="J489:K489"/>
    <mergeCell ref="N490:O490"/>
    <mergeCell ref="F555:G555"/>
    <mergeCell ref="H555:I555"/>
    <mergeCell ref="J555:K555"/>
    <mergeCell ref="L555:M555"/>
    <mergeCell ref="N555:O555"/>
    <mergeCell ref="P555:Q555"/>
    <mergeCell ref="R555:S555"/>
    <mergeCell ref="T555:U555"/>
    <mergeCell ref="V555:W555"/>
    <mergeCell ref="D542:E542"/>
    <mergeCell ref="F542:G542"/>
    <mergeCell ref="H542:I542"/>
    <mergeCell ref="J542:K542"/>
    <mergeCell ref="L542:M542"/>
    <mergeCell ref="N542:O542"/>
    <mergeCell ref="D544:E544"/>
    <mergeCell ref="F544:G544"/>
    <mergeCell ref="P542:Q542"/>
    <mergeCell ref="R542:S542"/>
    <mergeCell ref="D547:X547"/>
    <mergeCell ref="F548:Z548"/>
    <mergeCell ref="D553:E553"/>
    <mergeCell ref="F553:G553"/>
    <mergeCell ref="N543:O543"/>
    <mergeCell ref="H553:I553"/>
    <mergeCell ref="J553:K553"/>
    <mergeCell ref="N553:O553"/>
    <mergeCell ref="P553:Q553"/>
    <mergeCell ref="F552:G552"/>
    <mergeCell ref="H552:I552"/>
    <mergeCell ref="J552:K552"/>
    <mergeCell ref="L552:M552"/>
    <mergeCell ref="T553:U553"/>
    <mergeCell ref="R553:S553"/>
    <mergeCell ref="F562:Z562"/>
    <mergeCell ref="C563:Z563"/>
    <mergeCell ref="D562:E562"/>
    <mergeCell ref="D561:X561"/>
    <mergeCell ref="D546:E546"/>
    <mergeCell ref="F546:G546"/>
    <mergeCell ref="H546:I546"/>
    <mergeCell ref="J546:K546"/>
    <mergeCell ref="L546:M546"/>
    <mergeCell ref="D538:X538"/>
    <mergeCell ref="D541:E541"/>
    <mergeCell ref="V553:W553"/>
    <mergeCell ref="V552:W552"/>
    <mergeCell ref="V546:W546"/>
    <mergeCell ref="V545:W545"/>
    <mergeCell ref="V543:W543"/>
    <mergeCell ref="R543:S543"/>
    <mergeCell ref="T543:U543"/>
    <mergeCell ref="H544:I544"/>
    <mergeCell ref="J544:K544"/>
    <mergeCell ref="L544:M544"/>
    <mergeCell ref="N544:O544"/>
    <mergeCell ref="P544:Q544"/>
    <mergeCell ref="R544:S544"/>
    <mergeCell ref="T544:U544"/>
    <mergeCell ref="L543:M543"/>
    <mergeCell ref="D548:E548"/>
    <mergeCell ref="V544:W544"/>
    <mergeCell ref="D554:Z554"/>
    <mergeCell ref="D555:E555"/>
    <mergeCell ref="V480:W480"/>
    <mergeCell ref="F275:G275"/>
    <mergeCell ref="T477:U477"/>
    <mergeCell ref="T501:U501"/>
    <mergeCell ref="D132:E132"/>
    <mergeCell ref="R130:S130"/>
    <mergeCell ref="T130:U130"/>
    <mergeCell ref="J476:K476"/>
    <mergeCell ref="D282:E282"/>
    <mergeCell ref="T542:U542"/>
    <mergeCell ref="H460:I460"/>
    <mergeCell ref="V497:W497"/>
    <mergeCell ref="R461:S461"/>
    <mergeCell ref="N457:O457"/>
    <mergeCell ref="D419:E419"/>
    <mergeCell ref="T460:U460"/>
    <mergeCell ref="P472:Q472"/>
    <mergeCell ref="R472:S472"/>
    <mergeCell ref="T133:U133"/>
    <mergeCell ref="H189:I189"/>
    <mergeCell ref="V133:W133"/>
    <mergeCell ref="D134:X134"/>
    <mergeCell ref="L169:M169"/>
    <mergeCell ref="T459:U459"/>
    <mergeCell ref="P131:Q131"/>
    <mergeCell ref="F419:G419"/>
    <mergeCell ref="T461:U461"/>
    <mergeCell ref="P479:Q479"/>
    <mergeCell ref="R479:S479"/>
    <mergeCell ref="V476:W476"/>
    <mergeCell ref="H490:I490"/>
    <mergeCell ref="P489:Q489"/>
    <mergeCell ref="N109:O109"/>
    <mergeCell ref="P109:Q109"/>
    <mergeCell ref="D114:E114"/>
    <mergeCell ref="F114:G114"/>
    <mergeCell ref="H114:I114"/>
    <mergeCell ref="V124:W124"/>
    <mergeCell ref="D124:E124"/>
    <mergeCell ref="N114:O114"/>
    <mergeCell ref="P114:Q114"/>
    <mergeCell ref="R114:S114"/>
    <mergeCell ref="V109:W109"/>
    <mergeCell ref="P119:Q119"/>
    <mergeCell ref="F115:G115"/>
    <mergeCell ref="H115:I115"/>
    <mergeCell ref="J115:K115"/>
    <mergeCell ref="L115:M115"/>
    <mergeCell ref="L110:M110"/>
    <mergeCell ref="D112:E112"/>
    <mergeCell ref="F112:Z112"/>
    <mergeCell ref="J119:K119"/>
    <mergeCell ref="J114:K114"/>
    <mergeCell ref="V123:W123"/>
    <mergeCell ref="H123:I123"/>
    <mergeCell ref="J123:K123"/>
    <mergeCell ref="V469:W469"/>
    <mergeCell ref="T476:U476"/>
    <mergeCell ref="V478:W478"/>
    <mergeCell ref="N469:O469"/>
    <mergeCell ref="V462:W462"/>
    <mergeCell ref="V461:W461"/>
    <mergeCell ref="T466:U466"/>
    <mergeCell ref="P470:Q470"/>
    <mergeCell ref="R466:S466"/>
    <mergeCell ref="T467:U467"/>
    <mergeCell ref="L470:M470"/>
    <mergeCell ref="R470:S470"/>
    <mergeCell ref="L471:M471"/>
    <mergeCell ref="N471:O471"/>
    <mergeCell ref="N468:O468"/>
    <mergeCell ref="H466:I466"/>
    <mergeCell ref="N466:O466"/>
    <mergeCell ref="T472:U472"/>
    <mergeCell ref="L476:M476"/>
    <mergeCell ref="T470:U470"/>
    <mergeCell ref="H462:I462"/>
    <mergeCell ref="V468:W468"/>
    <mergeCell ref="T469:U469"/>
    <mergeCell ref="P466:Q466"/>
    <mergeCell ref="H478:I478"/>
    <mergeCell ref="F474:Z474"/>
    <mergeCell ref="F468:G468"/>
    <mergeCell ref="F478:G478"/>
    <mergeCell ref="L467:M467"/>
    <mergeCell ref="N467:O467"/>
    <mergeCell ref="V467:W467"/>
    <mergeCell ref="H497:I497"/>
    <mergeCell ref="D507:E507"/>
    <mergeCell ref="J469:K469"/>
    <mergeCell ref="L469:M469"/>
    <mergeCell ref="V507:W507"/>
    <mergeCell ref="P477:Q477"/>
    <mergeCell ref="J480:K480"/>
    <mergeCell ref="N480:O480"/>
    <mergeCell ref="P480:Q480"/>
    <mergeCell ref="L477:M477"/>
    <mergeCell ref="V484:W484"/>
    <mergeCell ref="D489:E489"/>
    <mergeCell ref="D491:E491"/>
    <mergeCell ref="V477:W477"/>
    <mergeCell ref="H469:I469"/>
    <mergeCell ref="N506:O506"/>
    <mergeCell ref="H499:I499"/>
    <mergeCell ref="J499:K499"/>
    <mergeCell ref="N500:O500"/>
    <mergeCell ref="H506:I506"/>
    <mergeCell ref="J507:K507"/>
    <mergeCell ref="L478:M478"/>
    <mergeCell ref="F490:G490"/>
    <mergeCell ref="F489:G489"/>
    <mergeCell ref="V479:W479"/>
    <mergeCell ref="D497:E497"/>
    <mergeCell ref="P506:Q506"/>
    <mergeCell ref="R506:S506"/>
    <mergeCell ref="T506:U506"/>
    <mergeCell ref="V506:W506"/>
    <mergeCell ref="D500:E500"/>
    <mergeCell ref="D498:Z498"/>
    <mergeCell ref="A2:Z2"/>
    <mergeCell ref="C4:Z4"/>
    <mergeCell ref="P6:Q6"/>
    <mergeCell ref="R6:S6"/>
    <mergeCell ref="T6:U6"/>
    <mergeCell ref="J19:K19"/>
    <mergeCell ref="V42:W42"/>
    <mergeCell ref="D43:E43"/>
    <mergeCell ref="F43:G43"/>
    <mergeCell ref="H43:I43"/>
    <mergeCell ref="J43:K43"/>
    <mergeCell ref="L43:M43"/>
    <mergeCell ref="P7:Q7"/>
    <mergeCell ref="N43:O43"/>
    <mergeCell ref="N36:O36"/>
    <mergeCell ref="F36:G36"/>
    <mergeCell ref="F37:G37"/>
    <mergeCell ref="N37:O37"/>
    <mergeCell ref="R7:S7"/>
    <mergeCell ref="V10:W10"/>
    <mergeCell ref="T10:U10"/>
    <mergeCell ref="P18:Q18"/>
    <mergeCell ref="P19:Q19"/>
    <mergeCell ref="R12:S12"/>
    <mergeCell ref="F11:G11"/>
    <mergeCell ref="H11:I11"/>
    <mergeCell ref="T12:U12"/>
    <mergeCell ref="V12:W12"/>
    <mergeCell ref="T14:U14"/>
    <mergeCell ref="V14:W14"/>
    <mergeCell ref="T13:U13"/>
    <mergeCell ref="V13:W13"/>
    <mergeCell ref="N460:O460"/>
    <mergeCell ref="P461:Q461"/>
    <mergeCell ref="J460:K460"/>
    <mergeCell ref="L460:M460"/>
    <mergeCell ref="R19:S19"/>
    <mergeCell ref="T18:U18"/>
    <mergeCell ref="L133:M133"/>
    <mergeCell ref="V9:W9"/>
    <mergeCell ref="L114:M114"/>
    <mergeCell ref="R131:S131"/>
    <mergeCell ref="D181:X181"/>
    <mergeCell ref="D182:E182"/>
    <mergeCell ref="F182:Z182"/>
    <mergeCell ref="F180:G180"/>
    <mergeCell ref="P180:Q180"/>
    <mergeCell ref="R180:S180"/>
    <mergeCell ref="D185:E185"/>
    <mergeCell ref="V269:W269"/>
    <mergeCell ref="D105:X105"/>
    <mergeCell ref="J133:K133"/>
    <mergeCell ref="L130:M130"/>
    <mergeCell ref="N130:O130"/>
    <mergeCell ref="P130:Q130"/>
    <mergeCell ref="V110:W110"/>
    <mergeCell ref="D119:E119"/>
    <mergeCell ref="J131:K131"/>
    <mergeCell ref="T129:U129"/>
    <mergeCell ref="J129:K129"/>
    <mergeCell ref="F123:G123"/>
    <mergeCell ref="F133:G133"/>
    <mergeCell ref="J189:K189"/>
    <mergeCell ref="L189:M189"/>
    <mergeCell ref="P14:Q14"/>
    <mergeCell ref="R14:S14"/>
    <mergeCell ref="L36:M36"/>
    <mergeCell ref="J36:K36"/>
    <mergeCell ref="F21:Z21"/>
    <mergeCell ref="H39:I39"/>
    <mergeCell ref="N41:O41"/>
    <mergeCell ref="D97:E97"/>
    <mergeCell ref="D95:E95"/>
    <mergeCell ref="P96:Q96"/>
    <mergeCell ref="V39:W39"/>
    <mergeCell ref="D61:Z61"/>
    <mergeCell ref="D62:E62"/>
    <mergeCell ref="H79:I79"/>
    <mergeCell ref="J79:K79"/>
    <mergeCell ref="L79:M79"/>
    <mergeCell ref="N79:O79"/>
    <mergeCell ref="P79:Q79"/>
    <mergeCell ref="R79:S79"/>
    <mergeCell ref="T79:U79"/>
    <mergeCell ref="V79:W79"/>
    <mergeCell ref="N75:O75"/>
    <mergeCell ref="P75:Q75"/>
    <mergeCell ref="R75:S75"/>
    <mergeCell ref="T75:U75"/>
    <mergeCell ref="V75:W75"/>
    <mergeCell ref="J75:K75"/>
    <mergeCell ref="L75:M75"/>
    <mergeCell ref="P32:Q32"/>
    <mergeCell ref="R32:S32"/>
    <mergeCell ref="D33:X33"/>
    <mergeCell ref="D34:E34"/>
    <mergeCell ref="R8:S8"/>
    <mergeCell ref="T8:U8"/>
    <mergeCell ref="V8:W8"/>
    <mergeCell ref="D9:E9"/>
    <mergeCell ref="F9:G9"/>
    <mergeCell ref="H9:I9"/>
    <mergeCell ref="D13:E13"/>
    <mergeCell ref="F13:G13"/>
    <mergeCell ref="H13:I13"/>
    <mergeCell ref="J13:K13"/>
    <mergeCell ref="L13:M13"/>
    <mergeCell ref="N13:O13"/>
    <mergeCell ref="P13:Q13"/>
    <mergeCell ref="R13:S13"/>
    <mergeCell ref="T11:U11"/>
    <mergeCell ref="V11:W11"/>
    <mergeCell ref="D12:E12"/>
    <mergeCell ref="J9:K9"/>
    <mergeCell ref="H8:I8"/>
    <mergeCell ref="J8:K8"/>
    <mergeCell ref="N8:O8"/>
    <mergeCell ref="P11:Q11"/>
    <mergeCell ref="R11:S11"/>
    <mergeCell ref="P8:Q8"/>
    <mergeCell ref="L8:M8"/>
    <mergeCell ref="R9:S9"/>
    <mergeCell ref="L9:M9"/>
    <mergeCell ref="N9:O9"/>
    <mergeCell ref="P9:Q9"/>
    <mergeCell ref="L10:M10"/>
    <mergeCell ref="R10:S10"/>
    <mergeCell ref="P12:Q12"/>
    <mergeCell ref="F34:Z34"/>
    <mergeCell ref="D74:Z74"/>
    <mergeCell ref="D75:E75"/>
    <mergeCell ref="F75:G75"/>
    <mergeCell ref="H75:I75"/>
    <mergeCell ref="J64:K64"/>
    <mergeCell ref="L64:M64"/>
    <mergeCell ref="R64:S64"/>
    <mergeCell ref="V97:W97"/>
    <mergeCell ref="D98:E98"/>
    <mergeCell ref="F98:G98"/>
    <mergeCell ref="T97:U97"/>
    <mergeCell ref="P83:Q83"/>
    <mergeCell ref="R83:S83"/>
    <mergeCell ref="T83:U83"/>
    <mergeCell ref="V83:W83"/>
    <mergeCell ref="N67:O67"/>
    <mergeCell ref="P67:Q67"/>
    <mergeCell ref="T78:U78"/>
    <mergeCell ref="V43:W43"/>
    <mergeCell ref="D63:E63"/>
    <mergeCell ref="P63:Q63"/>
    <mergeCell ref="P62:Q62"/>
    <mergeCell ref="R62:S62"/>
    <mergeCell ref="T68:U68"/>
    <mergeCell ref="J83:K83"/>
    <mergeCell ref="R63:S63"/>
    <mergeCell ref="D65:E65"/>
    <mergeCell ref="V67:W67"/>
    <mergeCell ref="H64:I64"/>
    <mergeCell ref="J63:K63"/>
    <mergeCell ref="L63:M63"/>
    <mergeCell ref="R110:S110"/>
    <mergeCell ref="H173:I173"/>
    <mergeCell ref="L168:M168"/>
    <mergeCell ref="N168:O168"/>
    <mergeCell ref="P168:Q168"/>
    <mergeCell ref="R168:S168"/>
    <mergeCell ref="V115:W115"/>
    <mergeCell ref="N169:O169"/>
    <mergeCell ref="T141:U141"/>
    <mergeCell ref="D135:E135"/>
    <mergeCell ref="V141:W141"/>
    <mergeCell ref="D142:E142"/>
    <mergeCell ref="F142:G142"/>
    <mergeCell ref="H142:I142"/>
    <mergeCell ref="J142:K142"/>
    <mergeCell ref="L142:M142"/>
    <mergeCell ref="N142:O142"/>
    <mergeCell ref="P142:Q142"/>
    <mergeCell ref="R142:S142"/>
    <mergeCell ref="T142:U142"/>
    <mergeCell ref="V142:W142"/>
    <mergeCell ref="D139:E139"/>
    <mergeCell ref="F117:Z117"/>
    <mergeCell ref="F124:G124"/>
    <mergeCell ref="H124:I124"/>
    <mergeCell ref="J124:K124"/>
    <mergeCell ref="L124:M124"/>
    <mergeCell ref="N124:O124"/>
    <mergeCell ref="P124:Q124"/>
    <mergeCell ref="R124:S124"/>
    <mergeCell ref="T124:U124"/>
    <mergeCell ref="D123:E123"/>
    <mergeCell ref="T115:U115"/>
    <mergeCell ref="F119:G119"/>
    <mergeCell ref="V184:W184"/>
    <mergeCell ref="T168:U168"/>
    <mergeCell ref="V168:W168"/>
    <mergeCell ref="P187:Q187"/>
    <mergeCell ref="R187:S187"/>
    <mergeCell ref="T123:U123"/>
    <mergeCell ref="V175:W175"/>
    <mergeCell ref="T176:U176"/>
    <mergeCell ref="R188:S188"/>
    <mergeCell ref="F184:G184"/>
    <mergeCell ref="J180:K180"/>
    <mergeCell ref="T184:U184"/>
    <mergeCell ref="F185:G185"/>
    <mergeCell ref="D180:E180"/>
    <mergeCell ref="H133:I133"/>
    <mergeCell ref="D171:E171"/>
    <mergeCell ref="F171:Z171"/>
    <mergeCell ref="D169:E169"/>
    <mergeCell ref="F169:G169"/>
    <mergeCell ref="H169:I169"/>
    <mergeCell ref="J169:K169"/>
    <mergeCell ref="D117:E117"/>
    <mergeCell ref="N129:O129"/>
    <mergeCell ref="D129:E129"/>
    <mergeCell ref="N184:O184"/>
    <mergeCell ref="F178:Z178"/>
    <mergeCell ref="H167:I167"/>
    <mergeCell ref="J167:K167"/>
    <mergeCell ref="F168:G168"/>
    <mergeCell ref="H168:I168"/>
    <mergeCell ref="T187:U187"/>
    <mergeCell ref="V187:W187"/>
    <mergeCell ref="V186:W186"/>
    <mergeCell ref="N459:O459"/>
    <mergeCell ref="P459:Q459"/>
    <mergeCell ref="R459:S459"/>
    <mergeCell ref="P239:Q239"/>
    <mergeCell ref="D133:E133"/>
    <mergeCell ref="N133:O133"/>
    <mergeCell ref="P133:Q133"/>
    <mergeCell ref="F130:G130"/>
    <mergeCell ref="D130:E130"/>
    <mergeCell ref="H187:I187"/>
    <mergeCell ref="P188:Q188"/>
    <mergeCell ref="L187:M187"/>
    <mergeCell ref="D125:X125"/>
    <mergeCell ref="D126:E126"/>
    <mergeCell ref="F126:Z126"/>
    <mergeCell ref="T427:U427"/>
    <mergeCell ref="V427:W427"/>
    <mergeCell ref="D428:X428"/>
    <mergeCell ref="D429:E429"/>
    <mergeCell ref="F429:Z429"/>
    <mergeCell ref="D431:Z431"/>
    <mergeCell ref="C435:Z435"/>
    <mergeCell ref="D436:E436"/>
    <mergeCell ref="F436:G436"/>
    <mergeCell ref="H436:I436"/>
    <mergeCell ref="J436:K436"/>
    <mergeCell ref="L436:M436"/>
    <mergeCell ref="N436:O436"/>
    <mergeCell ref="P436:Q436"/>
    <mergeCell ref="D254:Z254"/>
    <mergeCell ref="D255:E255"/>
    <mergeCell ref="F255:G255"/>
    <mergeCell ref="H255:I255"/>
    <mergeCell ref="J255:K255"/>
    <mergeCell ref="L255:M255"/>
    <mergeCell ref="N255:O255"/>
    <mergeCell ref="P255:Q255"/>
    <mergeCell ref="R255:S255"/>
    <mergeCell ref="V255:W255"/>
    <mergeCell ref="D256:Z256"/>
    <mergeCell ref="V459:W459"/>
    <mergeCell ref="J185:K185"/>
    <mergeCell ref="L185:M185"/>
    <mergeCell ref="N185:O185"/>
    <mergeCell ref="P185:Q185"/>
    <mergeCell ref="R185:S185"/>
    <mergeCell ref="L194:M194"/>
    <mergeCell ref="N194:O194"/>
    <mergeCell ref="P194:Q194"/>
    <mergeCell ref="R194:S194"/>
    <mergeCell ref="D194:E194"/>
    <mergeCell ref="T194:U194"/>
    <mergeCell ref="V194:W194"/>
    <mergeCell ref="J194:K194"/>
    <mergeCell ref="R266:S266"/>
    <mergeCell ref="F413:G413"/>
    <mergeCell ref="D413:E413"/>
    <mergeCell ref="H233:I233"/>
    <mergeCell ref="J233:K233"/>
    <mergeCell ref="L233:M233"/>
    <mergeCell ref="R236:S236"/>
    <mergeCell ref="H197:I197"/>
    <mergeCell ref="J197:K197"/>
    <mergeCell ref="D211:Z211"/>
    <mergeCell ref="D212:E212"/>
    <mergeCell ref="D232:Z232"/>
    <mergeCell ref="D233:E233"/>
    <mergeCell ref="F233:G233"/>
    <mergeCell ref="H220:I220"/>
    <mergeCell ref="D238:Z238"/>
    <mergeCell ref="D239:E239"/>
    <mergeCell ref="F239:G239"/>
    <mergeCell ref="H239:I239"/>
    <mergeCell ref="J239:K239"/>
    <mergeCell ref="L239:M239"/>
    <mergeCell ref="N239:O239"/>
    <mergeCell ref="N253:O253"/>
    <mergeCell ref="P253:Q253"/>
    <mergeCell ref="R253:S253"/>
    <mergeCell ref="T253:U253"/>
    <mergeCell ref="V253:W253"/>
    <mergeCell ref="L237:M237"/>
    <mergeCell ref="D234:Z234"/>
    <mergeCell ref="F220:G220"/>
    <mergeCell ref="F250:Z250"/>
    <mergeCell ref="D252:Z252"/>
    <mergeCell ref="D253:E253"/>
    <mergeCell ref="F253:G253"/>
    <mergeCell ref="H253:I253"/>
    <mergeCell ref="J253:K253"/>
    <mergeCell ref="L253:M253"/>
    <mergeCell ref="V235:W235"/>
    <mergeCell ref="X235:Z237"/>
    <mergeCell ref="P460:Q460"/>
    <mergeCell ref="R497:S497"/>
    <mergeCell ref="N244:O244"/>
    <mergeCell ref="P244:Q244"/>
    <mergeCell ref="R244:S244"/>
    <mergeCell ref="T244:U244"/>
    <mergeCell ref="V244:W244"/>
    <mergeCell ref="D245:Z245"/>
    <mergeCell ref="D246:E246"/>
    <mergeCell ref="F246:G246"/>
    <mergeCell ref="H246:I246"/>
    <mergeCell ref="J246:K246"/>
    <mergeCell ref="L246:M246"/>
    <mergeCell ref="N246:O246"/>
    <mergeCell ref="P246:Q246"/>
    <mergeCell ref="R246:S246"/>
    <mergeCell ref="T246:U246"/>
    <mergeCell ref="V246:W246"/>
    <mergeCell ref="D247:E247"/>
    <mergeCell ref="F247:G247"/>
    <mergeCell ref="H247:I247"/>
    <mergeCell ref="J247:K247"/>
    <mergeCell ref="L247:M247"/>
    <mergeCell ref="N247:O247"/>
    <mergeCell ref="P247:Q247"/>
    <mergeCell ref="R247:S247"/>
    <mergeCell ref="T247:U247"/>
    <mergeCell ref="V247:W247"/>
    <mergeCell ref="D248:E248"/>
    <mergeCell ref="F248:G248"/>
    <mergeCell ref="H248:I248"/>
    <mergeCell ref="J248:K248"/>
    <mergeCell ref="T492:U492"/>
    <mergeCell ref="V492:W492"/>
    <mergeCell ref="D493:X493"/>
    <mergeCell ref="L491:M491"/>
    <mergeCell ref="D240:Z240"/>
    <mergeCell ref="D241:Z241"/>
    <mergeCell ref="D242:E242"/>
    <mergeCell ref="F242:G242"/>
    <mergeCell ref="H242:I242"/>
    <mergeCell ref="J242:K242"/>
    <mergeCell ref="L242:M242"/>
    <mergeCell ref="N242:O242"/>
    <mergeCell ref="P242:Q242"/>
    <mergeCell ref="R242:S242"/>
    <mergeCell ref="T242:U242"/>
    <mergeCell ref="V242:W242"/>
    <mergeCell ref="D243:E243"/>
    <mergeCell ref="F243:G243"/>
    <mergeCell ref="H243:I243"/>
    <mergeCell ref="J243:K243"/>
    <mergeCell ref="L243:M243"/>
    <mergeCell ref="N243:O243"/>
    <mergeCell ref="P243:Q243"/>
    <mergeCell ref="R243:S243"/>
    <mergeCell ref="T243:U243"/>
    <mergeCell ref="V243:W243"/>
    <mergeCell ref="D244:E244"/>
    <mergeCell ref="F244:G244"/>
    <mergeCell ref="H244:I244"/>
    <mergeCell ref="J244:K244"/>
    <mergeCell ref="L244:M244"/>
    <mergeCell ref="T255:U255"/>
    <mergeCell ref="H500:I500"/>
    <mergeCell ref="F503:Z503"/>
    <mergeCell ref="F499:G499"/>
    <mergeCell ref="D499:E499"/>
    <mergeCell ref="T499:U499"/>
    <mergeCell ref="V501:W501"/>
    <mergeCell ref="J501:K501"/>
    <mergeCell ref="R499:S499"/>
    <mergeCell ref="D506:E506"/>
    <mergeCell ref="F506:G506"/>
    <mergeCell ref="R500:S500"/>
    <mergeCell ref="T500:U500"/>
    <mergeCell ref="L500:M500"/>
    <mergeCell ref="N501:O501"/>
    <mergeCell ref="P501:Q501"/>
    <mergeCell ref="R501:S501"/>
    <mergeCell ref="V499:W499"/>
    <mergeCell ref="N499:O499"/>
    <mergeCell ref="D501:E501"/>
    <mergeCell ref="F500:G500"/>
    <mergeCell ref="H501:I501"/>
    <mergeCell ref="D509:E509"/>
    <mergeCell ref="F509:G509"/>
    <mergeCell ref="H509:I509"/>
    <mergeCell ref="J509:K509"/>
    <mergeCell ref="L509:M509"/>
    <mergeCell ref="N509:O509"/>
    <mergeCell ref="P509:Q509"/>
    <mergeCell ref="R509:S509"/>
    <mergeCell ref="T509:U509"/>
    <mergeCell ref="V509:W509"/>
    <mergeCell ref="D508:E508"/>
    <mergeCell ref="H505:I505"/>
    <mergeCell ref="J505:K505"/>
    <mergeCell ref="L505:M505"/>
    <mergeCell ref="D505:E505"/>
    <mergeCell ref="F505:G505"/>
    <mergeCell ref="N505:O505"/>
    <mergeCell ref="P505:Q505"/>
    <mergeCell ref="F507:G507"/>
    <mergeCell ref="F508:G508"/>
    <mergeCell ref="H508:I508"/>
    <mergeCell ref="J508:K508"/>
    <mergeCell ref="L508:M508"/>
    <mergeCell ref="N508:O508"/>
    <mergeCell ref="P508:Q508"/>
    <mergeCell ref="R508:S508"/>
    <mergeCell ref="T508:U508"/>
    <mergeCell ref="V508:W508"/>
    <mergeCell ref="N507:O507"/>
    <mergeCell ref="P507:Q507"/>
    <mergeCell ref="R507:S507"/>
    <mergeCell ref="T507:U507"/>
    <mergeCell ref="D510:E510"/>
    <mergeCell ref="F510:G510"/>
    <mergeCell ref="H510:I510"/>
    <mergeCell ref="J510:K510"/>
    <mergeCell ref="L510:M510"/>
    <mergeCell ref="N510:O510"/>
    <mergeCell ref="P510:Q510"/>
    <mergeCell ref="R510:S510"/>
    <mergeCell ref="T510:U510"/>
    <mergeCell ref="V510:W510"/>
    <mergeCell ref="D511:E511"/>
    <mergeCell ref="F511:G511"/>
    <mergeCell ref="H511:I511"/>
    <mergeCell ref="J511:K511"/>
    <mergeCell ref="L511:M511"/>
    <mergeCell ref="N511:O511"/>
    <mergeCell ref="P511:Q511"/>
    <mergeCell ref="R511:S511"/>
    <mergeCell ref="T511:U511"/>
    <mergeCell ref="V511:W511"/>
    <mergeCell ref="J515:K515"/>
    <mergeCell ref="L515:M515"/>
    <mergeCell ref="N515:O515"/>
    <mergeCell ref="P515:Q515"/>
    <mergeCell ref="R515:S515"/>
    <mergeCell ref="T515:U515"/>
    <mergeCell ref="V515:W515"/>
    <mergeCell ref="F513:Z513"/>
    <mergeCell ref="D513:E513"/>
    <mergeCell ref="D512:X512"/>
    <mergeCell ref="D515:E515"/>
    <mergeCell ref="F515:G515"/>
    <mergeCell ref="H515:I515"/>
    <mergeCell ref="D517:E517"/>
    <mergeCell ref="F517:G517"/>
    <mergeCell ref="H517:I517"/>
    <mergeCell ref="J517:K517"/>
    <mergeCell ref="L517:M517"/>
    <mergeCell ref="N517:O517"/>
    <mergeCell ref="P517:Q517"/>
    <mergeCell ref="R517:S517"/>
    <mergeCell ref="T517:U517"/>
    <mergeCell ref="V517:W517"/>
    <mergeCell ref="D516:E516"/>
    <mergeCell ref="F516:G516"/>
    <mergeCell ref="H516:I516"/>
    <mergeCell ref="J516:K516"/>
    <mergeCell ref="L516:M516"/>
    <mergeCell ref="N516:O516"/>
    <mergeCell ref="P516:Q516"/>
    <mergeCell ref="R516:S516"/>
    <mergeCell ref="T516:U516"/>
    <mergeCell ref="V516:W516"/>
    <mergeCell ref="D518:E518"/>
    <mergeCell ref="F518:G518"/>
    <mergeCell ref="H518:I518"/>
    <mergeCell ref="J518:K518"/>
    <mergeCell ref="L518:M518"/>
    <mergeCell ref="N518:O518"/>
    <mergeCell ref="P518:Q518"/>
    <mergeCell ref="R518:S518"/>
    <mergeCell ref="T518:U518"/>
    <mergeCell ref="V518:W518"/>
    <mergeCell ref="D519:E519"/>
    <mergeCell ref="F519:G519"/>
    <mergeCell ref="H519:I519"/>
    <mergeCell ref="J519:K519"/>
    <mergeCell ref="L519:M519"/>
    <mergeCell ref="N519:O519"/>
    <mergeCell ref="P519:Q519"/>
    <mergeCell ref="R519:S519"/>
    <mergeCell ref="T519:U519"/>
    <mergeCell ref="V519:W519"/>
    <mergeCell ref="R523:S523"/>
    <mergeCell ref="T523:U523"/>
    <mergeCell ref="V523:W523"/>
    <mergeCell ref="D524:E524"/>
    <mergeCell ref="V524:W524"/>
    <mergeCell ref="D520:E520"/>
    <mergeCell ref="F520:G520"/>
    <mergeCell ref="H520:I520"/>
    <mergeCell ref="J520:K520"/>
    <mergeCell ref="L520:M520"/>
    <mergeCell ref="N520:O520"/>
    <mergeCell ref="P520:Q520"/>
    <mergeCell ref="R520:S520"/>
    <mergeCell ref="T520:U520"/>
    <mergeCell ref="V520:W520"/>
    <mergeCell ref="D521:E521"/>
    <mergeCell ref="F521:G521"/>
    <mergeCell ref="H521:I521"/>
    <mergeCell ref="J521:K521"/>
    <mergeCell ref="L521:M521"/>
    <mergeCell ref="N521:O521"/>
    <mergeCell ref="P521:Q521"/>
    <mergeCell ref="R521:S521"/>
    <mergeCell ref="T521:U521"/>
    <mergeCell ref="V521:W521"/>
    <mergeCell ref="F524:G524"/>
    <mergeCell ref="H524:I524"/>
    <mergeCell ref="J524:K524"/>
    <mergeCell ref="V526:W526"/>
    <mergeCell ref="D522:E522"/>
    <mergeCell ref="F522:G522"/>
    <mergeCell ref="H522:I522"/>
    <mergeCell ref="J522:K522"/>
    <mergeCell ref="L522:M522"/>
    <mergeCell ref="N522:O522"/>
    <mergeCell ref="P522:Q522"/>
    <mergeCell ref="R522:S522"/>
    <mergeCell ref="T522:U522"/>
    <mergeCell ref="V522:W522"/>
    <mergeCell ref="D525:E525"/>
    <mergeCell ref="F525:G525"/>
    <mergeCell ref="H525:I525"/>
    <mergeCell ref="J525:K525"/>
    <mergeCell ref="L525:M525"/>
    <mergeCell ref="N525:O525"/>
    <mergeCell ref="P525:Q525"/>
    <mergeCell ref="R525:S525"/>
    <mergeCell ref="T525:U525"/>
    <mergeCell ref="V525:W525"/>
    <mergeCell ref="D523:E523"/>
    <mergeCell ref="F523:G523"/>
    <mergeCell ref="H523:I523"/>
    <mergeCell ref="J523:K523"/>
    <mergeCell ref="L523:M523"/>
    <mergeCell ref="N523:O523"/>
    <mergeCell ref="P523:Q523"/>
    <mergeCell ref="D526:E526"/>
    <mergeCell ref="F526:G526"/>
    <mergeCell ref="H526:I526"/>
    <mergeCell ref="J526:K526"/>
    <mergeCell ref="D537:E537"/>
    <mergeCell ref="F537:G537"/>
    <mergeCell ref="H537:I537"/>
    <mergeCell ref="J537:K537"/>
    <mergeCell ref="L537:M537"/>
    <mergeCell ref="N537:O537"/>
    <mergeCell ref="P537:Q537"/>
    <mergeCell ref="R537:S537"/>
    <mergeCell ref="T537:U537"/>
    <mergeCell ref="V537:W537"/>
    <mergeCell ref="D527:E527"/>
    <mergeCell ref="F527:G527"/>
    <mergeCell ref="H527:I527"/>
    <mergeCell ref="J527:K527"/>
    <mergeCell ref="L527:M527"/>
    <mergeCell ref="N527:O527"/>
    <mergeCell ref="F173:G173"/>
    <mergeCell ref="D176:E176"/>
    <mergeCell ref="F176:G176"/>
    <mergeCell ref="H176:I176"/>
    <mergeCell ref="J176:K176"/>
    <mergeCell ref="V527:W527"/>
    <mergeCell ref="D534:E534"/>
    <mergeCell ref="F534:G534"/>
    <mergeCell ref="H534:I534"/>
    <mergeCell ref="J534:K534"/>
    <mergeCell ref="L534:M534"/>
    <mergeCell ref="N534:O534"/>
    <mergeCell ref="P534:Q534"/>
    <mergeCell ref="T185:U185"/>
    <mergeCell ref="V185:W185"/>
    <mergeCell ref="F187:G187"/>
    <mergeCell ref="R534:S534"/>
    <mergeCell ref="T534:U534"/>
    <mergeCell ref="V534:W534"/>
    <mergeCell ref="D530:E530"/>
    <mergeCell ref="L532:M532"/>
    <mergeCell ref="V530:W530"/>
    <mergeCell ref="D533:E533"/>
    <mergeCell ref="F533:G533"/>
    <mergeCell ref="H533:I533"/>
    <mergeCell ref="J533:K533"/>
    <mergeCell ref="L533:M533"/>
    <mergeCell ref="N533:O533"/>
    <mergeCell ref="P533:Q533"/>
    <mergeCell ref="R533:S533"/>
    <mergeCell ref="T533:U533"/>
    <mergeCell ref="V533:W533"/>
    <mergeCell ref="D531:E531"/>
    <mergeCell ref="F531:G531"/>
    <mergeCell ref="H531:I531"/>
    <mergeCell ref="J531:K531"/>
    <mergeCell ref="L531:M531"/>
    <mergeCell ref="T531:U531"/>
    <mergeCell ref="V531:W531"/>
    <mergeCell ref="D532:E532"/>
    <mergeCell ref="F532:G532"/>
    <mergeCell ref="N532:O532"/>
    <mergeCell ref="P532:Q532"/>
    <mergeCell ref="R532:S532"/>
    <mergeCell ref="T532:U532"/>
    <mergeCell ref="V532:W532"/>
    <mergeCell ref="H532:I532"/>
    <mergeCell ref="J532:K532"/>
    <mergeCell ref="F530:G530"/>
    <mergeCell ref="H530:I530"/>
    <mergeCell ref="J530:K530"/>
    <mergeCell ref="L530:M530"/>
    <mergeCell ref="N530:O530"/>
    <mergeCell ref="P530:Q530"/>
    <mergeCell ref="R530:S530"/>
    <mergeCell ref="T530:U530"/>
    <mergeCell ref="L526:M526"/>
    <mergeCell ref="N526:O526"/>
    <mergeCell ref="P526:Q526"/>
    <mergeCell ref="R526:S526"/>
    <mergeCell ref="T526:U526"/>
    <mergeCell ref="P527:Q527"/>
    <mergeCell ref="R527:S527"/>
    <mergeCell ref="T527:U527"/>
    <mergeCell ref="L524:M524"/>
    <mergeCell ref="N524:O524"/>
    <mergeCell ref="P524:Q524"/>
    <mergeCell ref="R524:S524"/>
    <mergeCell ref="T524:U524"/>
    <mergeCell ref="H528:I528"/>
    <mergeCell ref="J528:K528"/>
    <mergeCell ref="L528:M528"/>
    <mergeCell ref="D529:E529"/>
    <mergeCell ref="F529:G529"/>
    <mergeCell ref="H529:I529"/>
    <mergeCell ref="J529:K529"/>
    <mergeCell ref="L529:M529"/>
    <mergeCell ref="N529:O529"/>
    <mergeCell ref="P529:Q529"/>
    <mergeCell ref="R529:S529"/>
    <mergeCell ref="T529:U529"/>
    <mergeCell ref="V529:W529"/>
    <mergeCell ref="F480:G480"/>
    <mergeCell ref="D480:E480"/>
    <mergeCell ref="H196:I196"/>
    <mergeCell ref="J196:K196"/>
    <mergeCell ref="L196:M196"/>
    <mergeCell ref="N196:O196"/>
    <mergeCell ref="N531:O531"/>
    <mergeCell ref="P531:Q531"/>
    <mergeCell ref="R531:S531"/>
    <mergeCell ref="L197:M197"/>
    <mergeCell ref="N197:O197"/>
    <mergeCell ref="P197:Q197"/>
    <mergeCell ref="R197:S197"/>
    <mergeCell ref="T197:U197"/>
    <mergeCell ref="V197:W197"/>
    <mergeCell ref="D199:E199"/>
    <mergeCell ref="F199:G199"/>
    <mergeCell ref="R198:S198"/>
    <mergeCell ref="T198:U198"/>
    <mergeCell ref="V198:W198"/>
    <mergeCell ref="D196:E196"/>
    <mergeCell ref="F196:G196"/>
    <mergeCell ref="D528:E528"/>
    <mergeCell ref="F528:G528"/>
    <mergeCell ref="R280:S280"/>
    <mergeCell ref="N528:O528"/>
    <mergeCell ref="P528:Q528"/>
    <mergeCell ref="R528:S528"/>
    <mergeCell ref="T528:U528"/>
    <mergeCell ref="V528:W528"/>
    <mergeCell ref="V189:W189"/>
    <mergeCell ref="H199:I199"/>
    <mergeCell ref="J199:K199"/>
    <mergeCell ref="L199:M199"/>
    <mergeCell ref="N199:O199"/>
    <mergeCell ref="P199:Q199"/>
    <mergeCell ref="R199:S199"/>
    <mergeCell ref="T199:U199"/>
    <mergeCell ref="N186:O186"/>
    <mergeCell ref="P186:Q186"/>
    <mergeCell ref="T186:U186"/>
    <mergeCell ref="P212:Q212"/>
    <mergeCell ref="R212:S212"/>
    <mergeCell ref="T212:U212"/>
    <mergeCell ref="V212:W212"/>
    <mergeCell ref="N188:O188"/>
    <mergeCell ref="V199:W199"/>
    <mergeCell ref="N187:O187"/>
    <mergeCell ref="F236:G236"/>
    <mergeCell ref="H236:I236"/>
    <mergeCell ref="J236:K236"/>
    <mergeCell ref="L236:M236"/>
    <mergeCell ref="N237:O237"/>
    <mergeCell ref="P237:Q237"/>
    <mergeCell ref="D31:E31"/>
    <mergeCell ref="F31:G31"/>
    <mergeCell ref="H31:I31"/>
    <mergeCell ref="J31:K31"/>
    <mergeCell ref="L31:M31"/>
    <mergeCell ref="N31:O31"/>
    <mergeCell ref="P31:Q31"/>
    <mergeCell ref="R31:S31"/>
    <mergeCell ref="T31:U31"/>
    <mergeCell ref="V31:W31"/>
    <mergeCell ref="D32:E32"/>
    <mergeCell ref="F32:G32"/>
    <mergeCell ref="H32:I32"/>
    <mergeCell ref="J32:K32"/>
    <mergeCell ref="L32:M32"/>
    <mergeCell ref="N32:O32"/>
    <mergeCell ref="H62:I62"/>
    <mergeCell ref="J62:K62"/>
    <mergeCell ref="H38:I38"/>
    <mergeCell ref="D48:E48"/>
    <mergeCell ref="D45:E45"/>
    <mergeCell ref="D40:E40"/>
    <mergeCell ref="D59:E59"/>
    <mergeCell ref="V48:W48"/>
    <mergeCell ref="D49:E49"/>
    <mergeCell ref="F49:G49"/>
    <mergeCell ref="H49:I49"/>
    <mergeCell ref="J49:K49"/>
    <mergeCell ref="L49:M49"/>
    <mergeCell ref="N49:O49"/>
    <mergeCell ref="P49:Q49"/>
    <mergeCell ref="R49:S49"/>
    <mergeCell ref="D44:X44"/>
    <mergeCell ref="V84:W84"/>
    <mergeCell ref="D80:Z80"/>
    <mergeCell ref="D81:Z81"/>
    <mergeCell ref="D82:E82"/>
    <mergeCell ref="F82:G82"/>
    <mergeCell ref="H82:I82"/>
    <mergeCell ref="J82:K82"/>
    <mergeCell ref="L82:M82"/>
    <mergeCell ref="V78:W78"/>
    <mergeCell ref="D79:E79"/>
    <mergeCell ref="F79:G79"/>
    <mergeCell ref="D76:E76"/>
    <mergeCell ref="F76:G76"/>
    <mergeCell ref="H76:I76"/>
    <mergeCell ref="J76:K76"/>
    <mergeCell ref="L76:M76"/>
    <mergeCell ref="N76:O76"/>
    <mergeCell ref="P76:Q76"/>
    <mergeCell ref="R76:S76"/>
    <mergeCell ref="T76:U76"/>
    <mergeCell ref="V76:W76"/>
    <mergeCell ref="T77:U77"/>
    <mergeCell ref="V77:W77"/>
    <mergeCell ref="D47:E47"/>
    <mergeCell ref="F47:G47"/>
    <mergeCell ref="F69:G69"/>
    <mergeCell ref="H65:I65"/>
    <mergeCell ref="J65:K65"/>
    <mergeCell ref="L65:M65"/>
    <mergeCell ref="N65:O65"/>
    <mergeCell ref="P65:Q65"/>
    <mergeCell ref="D87:E87"/>
    <mergeCell ref="F87:G87"/>
    <mergeCell ref="H87:I87"/>
    <mergeCell ref="J87:K87"/>
    <mergeCell ref="L87:M87"/>
    <mergeCell ref="N87:O87"/>
    <mergeCell ref="P87:Q87"/>
    <mergeCell ref="R87:S87"/>
    <mergeCell ref="T87:U87"/>
    <mergeCell ref="V87:W87"/>
    <mergeCell ref="D84:E84"/>
    <mergeCell ref="F84:G84"/>
    <mergeCell ref="H84:I84"/>
    <mergeCell ref="J84:K84"/>
    <mergeCell ref="L84:M84"/>
    <mergeCell ref="N84:O84"/>
    <mergeCell ref="P84:Q84"/>
    <mergeCell ref="R84:S84"/>
    <mergeCell ref="T84:U84"/>
    <mergeCell ref="T86:U86"/>
    <mergeCell ref="V86:W86"/>
    <mergeCell ref="D88:Z88"/>
    <mergeCell ref="D89:E89"/>
    <mergeCell ref="F89:G89"/>
    <mergeCell ref="H89:I89"/>
    <mergeCell ref="J89:K89"/>
    <mergeCell ref="L89:M89"/>
    <mergeCell ref="N89:O89"/>
    <mergeCell ref="P89:Q89"/>
    <mergeCell ref="R89:S89"/>
    <mergeCell ref="T89:U89"/>
    <mergeCell ref="V89:W89"/>
    <mergeCell ref="D90:X90"/>
    <mergeCell ref="D91:E91"/>
    <mergeCell ref="F91:Z91"/>
    <mergeCell ref="D230:Z230"/>
    <mergeCell ref="D231:E231"/>
    <mergeCell ref="F231:G231"/>
    <mergeCell ref="H231:I231"/>
    <mergeCell ref="J231:K231"/>
    <mergeCell ref="L231:M231"/>
    <mergeCell ref="N231:O231"/>
    <mergeCell ref="P231:Q231"/>
    <mergeCell ref="R231:S231"/>
    <mergeCell ref="T231:U231"/>
    <mergeCell ref="V231:W231"/>
    <mergeCell ref="L167:M167"/>
    <mergeCell ref="N167:O167"/>
    <mergeCell ref="P167:Q167"/>
    <mergeCell ref="R167:S167"/>
    <mergeCell ref="T167:U167"/>
    <mergeCell ref="V167:W167"/>
    <mergeCell ref="D168:E168"/>
    <mergeCell ref="D257:Z257"/>
    <mergeCell ref="D258:E258"/>
    <mergeCell ref="F258:G258"/>
    <mergeCell ref="H258:I258"/>
    <mergeCell ref="J258:K258"/>
    <mergeCell ref="L258:M258"/>
    <mergeCell ref="N258:O258"/>
    <mergeCell ref="P258:Q258"/>
    <mergeCell ref="R258:S258"/>
    <mergeCell ref="T258:U258"/>
    <mergeCell ref="V258:W258"/>
    <mergeCell ref="D259:E259"/>
    <mergeCell ref="F259:G259"/>
    <mergeCell ref="H259:I259"/>
    <mergeCell ref="J259:K259"/>
    <mergeCell ref="L259:M259"/>
    <mergeCell ref="N259:O259"/>
    <mergeCell ref="P259:Q259"/>
    <mergeCell ref="R259:S259"/>
    <mergeCell ref="T259:U259"/>
    <mergeCell ref="V259:W259"/>
    <mergeCell ref="D260:E260"/>
    <mergeCell ref="F260:G260"/>
    <mergeCell ref="H260:I260"/>
    <mergeCell ref="J260:K260"/>
    <mergeCell ref="L260:M260"/>
    <mergeCell ref="N260:O260"/>
    <mergeCell ref="P260:Q260"/>
    <mergeCell ref="R260:S260"/>
    <mergeCell ref="T260:U260"/>
    <mergeCell ref="V260:W260"/>
    <mergeCell ref="D261:E261"/>
    <mergeCell ref="F261:G261"/>
    <mergeCell ref="H261:I261"/>
    <mergeCell ref="J261:K261"/>
    <mergeCell ref="L261:M261"/>
    <mergeCell ref="N261:O261"/>
    <mergeCell ref="P261:Q261"/>
    <mergeCell ref="R261:S261"/>
    <mergeCell ref="T261:U261"/>
    <mergeCell ref="V261:W261"/>
    <mergeCell ref="D262:E262"/>
    <mergeCell ref="F262:G262"/>
    <mergeCell ref="H262:I262"/>
    <mergeCell ref="J262:K262"/>
    <mergeCell ref="L262:M262"/>
    <mergeCell ref="N262:O262"/>
    <mergeCell ref="P262:Q262"/>
    <mergeCell ref="R262:S262"/>
    <mergeCell ref="T262:U262"/>
    <mergeCell ref="V262:W262"/>
    <mergeCell ref="D263:X263"/>
    <mergeCell ref="D264:E264"/>
    <mergeCell ref="F264:Z264"/>
    <mergeCell ref="D267:Z267"/>
    <mergeCell ref="D268:E268"/>
    <mergeCell ref="N268:O268"/>
    <mergeCell ref="P268:Q268"/>
    <mergeCell ref="R268:S268"/>
    <mergeCell ref="T268:U268"/>
    <mergeCell ref="V268:W268"/>
    <mergeCell ref="X268:Z270"/>
    <mergeCell ref="F269:G269"/>
    <mergeCell ref="H269:I269"/>
    <mergeCell ref="J269:K269"/>
    <mergeCell ref="L269:M269"/>
    <mergeCell ref="N269:O269"/>
    <mergeCell ref="D270:E270"/>
    <mergeCell ref="F270:G270"/>
    <mergeCell ref="H270:I270"/>
    <mergeCell ref="J270:K270"/>
    <mergeCell ref="L270:M270"/>
    <mergeCell ref="N270:O270"/>
    <mergeCell ref="P270:Q270"/>
    <mergeCell ref="R270:S270"/>
    <mergeCell ref="F268:G268"/>
    <mergeCell ref="H268:I268"/>
    <mergeCell ref="J268:K268"/>
    <mergeCell ref="D269:E269"/>
    <mergeCell ref="V270:W270"/>
    <mergeCell ref="D266:E266"/>
    <mergeCell ref="T270:U270"/>
    <mergeCell ref="T266:U266"/>
    <mergeCell ref="D271:X271"/>
    <mergeCell ref="D272:E272"/>
    <mergeCell ref="F272:Z272"/>
    <mergeCell ref="D274:Z274"/>
    <mergeCell ref="N275:O275"/>
    <mergeCell ref="P269:Q269"/>
    <mergeCell ref="R269:S269"/>
    <mergeCell ref="L268:M268"/>
    <mergeCell ref="V266:W266"/>
    <mergeCell ref="P266:Q266"/>
    <mergeCell ref="H275:I275"/>
    <mergeCell ref="T269:U269"/>
    <mergeCell ref="H266:I266"/>
    <mergeCell ref="D275:E275"/>
    <mergeCell ref="V275:W275"/>
    <mergeCell ref="D276:E276"/>
    <mergeCell ref="F276:G276"/>
    <mergeCell ref="H276:I276"/>
    <mergeCell ref="J276:K276"/>
    <mergeCell ref="L276:M276"/>
    <mergeCell ref="N276:O276"/>
    <mergeCell ref="P276:Q276"/>
    <mergeCell ref="R276:S276"/>
    <mergeCell ref="T276:U276"/>
    <mergeCell ref="V276:W276"/>
    <mergeCell ref="L275:M275"/>
    <mergeCell ref="T275:U275"/>
    <mergeCell ref="J275:K275"/>
    <mergeCell ref="P275:Q275"/>
    <mergeCell ref="R275:S275"/>
    <mergeCell ref="F277:G277"/>
    <mergeCell ref="H277:I277"/>
    <mergeCell ref="J277:K277"/>
    <mergeCell ref="L277:M277"/>
    <mergeCell ref="N277:O277"/>
    <mergeCell ref="P277:Q277"/>
    <mergeCell ref="R277:S277"/>
    <mergeCell ref="T277:U277"/>
    <mergeCell ref="V277:W277"/>
    <mergeCell ref="D277:E277"/>
    <mergeCell ref="D278:Z278"/>
    <mergeCell ref="D279:Z279"/>
    <mergeCell ref="D280:E280"/>
    <mergeCell ref="F280:G280"/>
    <mergeCell ref="H280:I280"/>
    <mergeCell ref="J280:K280"/>
    <mergeCell ref="L280:M280"/>
    <mergeCell ref="N280:O280"/>
    <mergeCell ref="P280:Q280"/>
    <mergeCell ref="V280:W280"/>
    <mergeCell ref="D281:Z281"/>
    <mergeCell ref="F282:G282"/>
    <mergeCell ref="H282:I282"/>
    <mergeCell ref="J282:K282"/>
    <mergeCell ref="L282:M282"/>
    <mergeCell ref="N282:O282"/>
    <mergeCell ref="P282:Q282"/>
    <mergeCell ref="R282:S282"/>
    <mergeCell ref="T282:U282"/>
    <mergeCell ref="V282:W282"/>
    <mergeCell ref="X282:Z286"/>
    <mergeCell ref="D283:E283"/>
    <mergeCell ref="F283:G283"/>
    <mergeCell ref="H283:I283"/>
    <mergeCell ref="J283:K283"/>
    <mergeCell ref="L283:M283"/>
    <mergeCell ref="N283:O283"/>
    <mergeCell ref="P283:Q283"/>
    <mergeCell ref="R283:S283"/>
    <mergeCell ref="T283:U283"/>
    <mergeCell ref="V283:W283"/>
    <mergeCell ref="D284:E284"/>
    <mergeCell ref="F284:G284"/>
    <mergeCell ref="H284:I284"/>
    <mergeCell ref="J284:K284"/>
    <mergeCell ref="L284:M284"/>
    <mergeCell ref="N284:O284"/>
    <mergeCell ref="P284:Q284"/>
    <mergeCell ref="R284:S284"/>
    <mergeCell ref="T284:U284"/>
    <mergeCell ref="V284:W284"/>
    <mergeCell ref="D285:E285"/>
    <mergeCell ref="F285:G285"/>
    <mergeCell ref="H285:I285"/>
    <mergeCell ref="J285:K285"/>
    <mergeCell ref="L285:M285"/>
    <mergeCell ref="N285:O285"/>
    <mergeCell ref="P285:Q285"/>
    <mergeCell ref="R285:S285"/>
    <mergeCell ref="T285:U285"/>
    <mergeCell ref="V285:W285"/>
    <mergeCell ref="D286:E286"/>
    <mergeCell ref="F286:G286"/>
    <mergeCell ref="H286:I286"/>
    <mergeCell ref="J286:K286"/>
    <mergeCell ref="L286:M286"/>
    <mergeCell ref="N286:O286"/>
    <mergeCell ref="P286:Q286"/>
    <mergeCell ref="R286:S286"/>
    <mergeCell ref="T286:U286"/>
    <mergeCell ref="V286:W286"/>
    <mergeCell ref="D287:E287"/>
    <mergeCell ref="F287:G287"/>
    <mergeCell ref="H287:I287"/>
    <mergeCell ref="J287:K287"/>
    <mergeCell ref="L287:M287"/>
    <mergeCell ref="N287:O287"/>
    <mergeCell ref="P287:Q287"/>
    <mergeCell ref="R287:S287"/>
    <mergeCell ref="T287:U287"/>
    <mergeCell ref="V287:W287"/>
    <mergeCell ref="D288:E288"/>
    <mergeCell ref="F288:G288"/>
    <mergeCell ref="H288:I288"/>
    <mergeCell ref="J288:K288"/>
    <mergeCell ref="L288:M288"/>
    <mergeCell ref="N288:O288"/>
    <mergeCell ref="P288:Q288"/>
    <mergeCell ref="R288:S288"/>
    <mergeCell ref="T288:U288"/>
    <mergeCell ref="V288:W288"/>
    <mergeCell ref="D289:Z289"/>
    <mergeCell ref="D290:E290"/>
    <mergeCell ref="F290:G290"/>
    <mergeCell ref="H290:I290"/>
    <mergeCell ref="J290:K290"/>
    <mergeCell ref="L290:M290"/>
    <mergeCell ref="N290:O290"/>
    <mergeCell ref="P290:Q290"/>
    <mergeCell ref="R290:S290"/>
    <mergeCell ref="T290:U290"/>
    <mergeCell ref="V290:W290"/>
    <mergeCell ref="D291:Z291"/>
    <mergeCell ref="D292:E292"/>
    <mergeCell ref="F292:G292"/>
    <mergeCell ref="H292:I292"/>
    <mergeCell ref="J292:K292"/>
    <mergeCell ref="L292:M292"/>
    <mergeCell ref="N292:O292"/>
    <mergeCell ref="P292:Q292"/>
    <mergeCell ref="R292:S292"/>
    <mergeCell ref="T292:U292"/>
    <mergeCell ref="V292:W292"/>
    <mergeCell ref="X292:Z301"/>
    <mergeCell ref="D293:E293"/>
    <mergeCell ref="F293:G293"/>
    <mergeCell ref="H293:I293"/>
    <mergeCell ref="J293:K293"/>
    <mergeCell ref="L293:M293"/>
    <mergeCell ref="N293:O293"/>
    <mergeCell ref="P293:Q293"/>
    <mergeCell ref="R293:S293"/>
    <mergeCell ref="T293:U293"/>
    <mergeCell ref="V293:W293"/>
    <mergeCell ref="D294:E294"/>
    <mergeCell ref="F294:G294"/>
    <mergeCell ref="H294:I294"/>
    <mergeCell ref="J294:K294"/>
    <mergeCell ref="L294:M294"/>
    <mergeCell ref="N294:O294"/>
    <mergeCell ref="P294:Q294"/>
    <mergeCell ref="R294:S294"/>
    <mergeCell ref="T294:U294"/>
    <mergeCell ref="V294:W294"/>
    <mergeCell ref="D295:E295"/>
    <mergeCell ref="F295:G295"/>
    <mergeCell ref="H295:I295"/>
    <mergeCell ref="J295:K295"/>
    <mergeCell ref="L295:M295"/>
    <mergeCell ref="N295:O295"/>
    <mergeCell ref="P295:Q295"/>
    <mergeCell ref="R295:S295"/>
    <mergeCell ref="T295:U295"/>
    <mergeCell ref="V295:W295"/>
    <mergeCell ref="D296:E296"/>
    <mergeCell ref="F296:G296"/>
    <mergeCell ref="H296:I296"/>
    <mergeCell ref="J296:K296"/>
    <mergeCell ref="L296:M296"/>
    <mergeCell ref="N296:O296"/>
    <mergeCell ref="P296:Q296"/>
    <mergeCell ref="R296:S296"/>
    <mergeCell ref="T296:U296"/>
    <mergeCell ref="V296:W296"/>
    <mergeCell ref="D297:E297"/>
    <mergeCell ref="F297:G297"/>
    <mergeCell ref="H297:I297"/>
    <mergeCell ref="J297:K297"/>
    <mergeCell ref="L297:M297"/>
    <mergeCell ref="N297:O297"/>
    <mergeCell ref="P297:Q297"/>
    <mergeCell ref="R297:S297"/>
    <mergeCell ref="T297:U297"/>
    <mergeCell ref="V297:W297"/>
    <mergeCell ref="D298:E298"/>
    <mergeCell ref="F298:G298"/>
    <mergeCell ref="H298:I298"/>
    <mergeCell ref="J298:K298"/>
    <mergeCell ref="L298:M298"/>
    <mergeCell ref="N298:O298"/>
    <mergeCell ref="P298:Q298"/>
    <mergeCell ref="R298:S298"/>
    <mergeCell ref="T298:U298"/>
    <mergeCell ref="V298:W298"/>
    <mergeCell ref="D299:E299"/>
    <mergeCell ref="F299:G299"/>
    <mergeCell ref="H299:I299"/>
    <mergeCell ref="J299:K299"/>
    <mergeCell ref="L299:M299"/>
    <mergeCell ref="N299:O299"/>
    <mergeCell ref="P299:Q299"/>
    <mergeCell ref="R299:S299"/>
    <mergeCell ref="T299:U299"/>
    <mergeCell ref="V299:W299"/>
    <mergeCell ref="D300:E300"/>
    <mergeCell ref="F300:G300"/>
    <mergeCell ref="H300:I300"/>
    <mergeCell ref="J300:K300"/>
    <mergeCell ref="L300:M300"/>
    <mergeCell ref="N300:O300"/>
    <mergeCell ref="P300:Q300"/>
    <mergeCell ref="R300:S300"/>
    <mergeCell ref="T300:U300"/>
    <mergeCell ref="V300:W300"/>
    <mergeCell ref="D301:W301"/>
    <mergeCell ref="D302:E302"/>
    <mergeCell ref="F302:G302"/>
    <mergeCell ref="H302:I302"/>
    <mergeCell ref="J302:K302"/>
    <mergeCell ref="L302:M302"/>
    <mergeCell ref="N302:O302"/>
    <mergeCell ref="P302:Q302"/>
    <mergeCell ref="R302:S302"/>
    <mergeCell ref="T302:U302"/>
    <mergeCell ref="V302:W302"/>
    <mergeCell ref="D303:Z303"/>
    <mergeCell ref="D304:E304"/>
    <mergeCell ref="F304:G304"/>
    <mergeCell ref="H304:I304"/>
    <mergeCell ref="J304:K304"/>
    <mergeCell ref="L304:M304"/>
    <mergeCell ref="N304:O304"/>
    <mergeCell ref="P304:Q304"/>
    <mergeCell ref="R304:S304"/>
    <mergeCell ref="T304:U304"/>
    <mergeCell ref="V304:W304"/>
    <mergeCell ref="X304:Z313"/>
    <mergeCell ref="D305:E305"/>
    <mergeCell ref="F305:G305"/>
    <mergeCell ref="H305:I305"/>
    <mergeCell ref="J305:K305"/>
    <mergeCell ref="L305:M305"/>
    <mergeCell ref="N305:O305"/>
    <mergeCell ref="P305:Q305"/>
    <mergeCell ref="R305:S305"/>
    <mergeCell ref="T305:U305"/>
    <mergeCell ref="V305:W305"/>
    <mergeCell ref="D306:E306"/>
    <mergeCell ref="F306:G306"/>
    <mergeCell ref="H306:I306"/>
    <mergeCell ref="J306:K306"/>
    <mergeCell ref="L306:M306"/>
    <mergeCell ref="N306:O306"/>
    <mergeCell ref="P306:Q306"/>
    <mergeCell ref="R306:S306"/>
    <mergeCell ref="T306:U306"/>
    <mergeCell ref="V306:W306"/>
    <mergeCell ref="D307:E307"/>
    <mergeCell ref="F307:G307"/>
    <mergeCell ref="H307:I307"/>
    <mergeCell ref="J307:K307"/>
    <mergeCell ref="L307:M307"/>
    <mergeCell ref="N307:O307"/>
    <mergeCell ref="P307:Q307"/>
    <mergeCell ref="R307:S307"/>
    <mergeCell ref="T307:U307"/>
    <mergeCell ref="V307:W307"/>
    <mergeCell ref="D308:E308"/>
    <mergeCell ref="F308:G308"/>
    <mergeCell ref="H308:I308"/>
    <mergeCell ref="J308:K308"/>
    <mergeCell ref="L308:M308"/>
    <mergeCell ref="N308:O308"/>
    <mergeCell ref="P308:Q308"/>
    <mergeCell ref="R308:S308"/>
    <mergeCell ref="T308:U308"/>
    <mergeCell ref="V308:W308"/>
    <mergeCell ref="D309:E309"/>
    <mergeCell ref="F309:G309"/>
    <mergeCell ref="H309:I309"/>
    <mergeCell ref="J309:K309"/>
    <mergeCell ref="L309:M309"/>
    <mergeCell ref="N309:O309"/>
    <mergeCell ref="P309:Q309"/>
    <mergeCell ref="R309:S309"/>
    <mergeCell ref="T309:U309"/>
    <mergeCell ref="V309:W309"/>
    <mergeCell ref="D310:E310"/>
    <mergeCell ref="F310:G310"/>
    <mergeCell ref="H310:I310"/>
    <mergeCell ref="J310:K310"/>
    <mergeCell ref="L310:M310"/>
    <mergeCell ref="N310:O310"/>
    <mergeCell ref="P310:Q310"/>
    <mergeCell ref="R310:S310"/>
    <mergeCell ref="T310:U310"/>
    <mergeCell ref="V310:W310"/>
    <mergeCell ref="D311:E311"/>
    <mergeCell ref="F311:G311"/>
    <mergeCell ref="H311:I311"/>
    <mergeCell ref="J311:K311"/>
    <mergeCell ref="L311:M311"/>
    <mergeCell ref="N311:O311"/>
    <mergeCell ref="P311:Q311"/>
    <mergeCell ref="R311:S311"/>
    <mergeCell ref="T311:U311"/>
    <mergeCell ref="V311:W311"/>
    <mergeCell ref="D312:E312"/>
    <mergeCell ref="F312:G312"/>
    <mergeCell ref="H312:I312"/>
    <mergeCell ref="J312:K312"/>
    <mergeCell ref="L312:M312"/>
    <mergeCell ref="N312:O312"/>
    <mergeCell ref="P312:Q312"/>
    <mergeCell ref="R312:S312"/>
    <mergeCell ref="T312:U312"/>
    <mergeCell ref="V312:W312"/>
    <mergeCell ref="D313:W313"/>
    <mergeCell ref="D314:Z314"/>
    <mergeCell ref="D315:E315"/>
    <mergeCell ref="F315:G315"/>
    <mergeCell ref="H315:I315"/>
    <mergeCell ref="J315:K315"/>
    <mergeCell ref="L315:M315"/>
    <mergeCell ref="N315:O315"/>
    <mergeCell ref="P315:Q315"/>
    <mergeCell ref="R315:S315"/>
    <mergeCell ref="T315:U315"/>
    <mergeCell ref="V315:W315"/>
    <mergeCell ref="D316:Z316"/>
    <mergeCell ref="D317:E317"/>
    <mergeCell ref="F317:G317"/>
    <mergeCell ref="H317:I317"/>
    <mergeCell ref="J317:K317"/>
    <mergeCell ref="L317:M317"/>
    <mergeCell ref="N317:O317"/>
    <mergeCell ref="P317:Q317"/>
    <mergeCell ref="R317:S317"/>
    <mergeCell ref="T317:U317"/>
    <mergeCell ref="V317:W317"/>
    <mergeCell ref="X317:Z323"/>
    <mergeCell ref="D318:E318"/>
    <mergeCell ref="F318:G318"/>
    <mergeCell ref="H318:I318"/>
    <mergeCell ref="J318:K318"/>
    <mergeCell ref="L318:M318"/>
    <mergeCell ref="N318:O318"/>
    <mergeCell ref="P318:Q318"/>
    <mergeCell ref="R318:S318"/>
    <mergeCell ref="T318:U318"/>
    <mergeCell ref="V318:W318"/>
    <mergeCell ref="D319:E319"/>
    <mergeCell ref="F319:G319"/>
    <mergeCell ref="H319:I319"/>
    <mergeCell ref="J319:K319"/>
    <mergeCell ref="L319:M319"/>
    <mergeCell ref="N319:O319"/>
    <mergeCell ref="P319:Q319"/>
    <mergeCell ref="R319:S319"/>
    <mergeCell ref="T319:U319"/>
    <mergeCell ref="V319:W319"/>
    <mergeCell ref="D320:E320"/>
    <mergeCell ref="F320:G320"/>
    <mergeCell ref="H320:I320"/>
    <mergeCell ref="J320:K320"/>
    <mergeCell ref="L320:M320"/>
    <mergeCell ref="N320:O320"/>
    <mergeCell ref="P320:Q320"/>
    <mergeCell ref="R320:S320"/>
    <mergeCell ref="T320:U320"/>
    <mergeCell ref="V320:W320"/>
    <mergeCell ref="D321:E321"/>
    <mergeCell ref="F321:G321"/>
    <mergeCell ref="H321:I321"/>
    <mergeCell ref="J321:K321"/>
    <mergeCell ref="L321:M321"/>
    <mergeCell ref="N321:O321"/>
    <mergeCell ref="P321:Q321"/>
    <mergeCell ref="R321:S321"/>
    <mergeCell ref="T321:U321"/>
    <mergeCell ref="V321:W321"/>
    <mergeCell ref="D322:E322"/>
    <mergeCell ref="F322:G322"/>
    <mergeCell ref="H322:I322"/>
    <mergeCell ref="J322:K322"/>
    <mergeCell ref="L322:M322"/>
    <mergeCell ref="N322:O322"/>
    <mergeCell ref="P322:Q322"/>
    <mergeCell ref="R322:S322"/>
    <mergeCell ref="T322:U322"/>
    <mergeCell ref="V322:W322"/>
    <mergeCell ref="D323:W323"/>
    <mergeCell ref="D324:E324"/>
    <mergeCell ref="F324:G324"/>
    <mergeCell ref="H324:I324"/>
    <mergeCell ref="J324:K324"/>
    <mergeCell ref="L324:M324"/>
    <mergeCell ref="N324:O324"/>
    <mergeCell ref="P324:Q324"/>
    <mergeCell ref="R324:S324"/>
    <mergeCell ref="T324:U324"/>
    <mergeCell ref="V324:W324"/>
    <mergeCell ref="D325:Z325"/>
    <mergeCell ref="D326:E326"/>
    <mergeCell ref="F326:G326"/>
    <mergeCell ref="H326:I326"/>
    <mergeCell ref="J326:K326"/>
    <mergeCell ref="L326:M326"/>
    <mergeCell ref="N326:O326"/>
    <mergeCell ref="P326:Q326"/>
    <mergeCell ref="R326:S326"/>
    <mergeCell ref="T326:U326"/>
    <mergeCell ref="V326:W326"/>
    <mergeCell ref="X326:Z332"/>
    <mergeCell ref="D327:E327"/>
    <mergeCell ref="F327:G327"/>
    <mergeCell ref="H327:I327"/>
    <mergeCell ref="J327:K327"/>
    <mergeCell ref="L327:M327"/>
    <mergeCell ref="N327:O327"/>
    <mergeCell ref="P327:Q327"/>
    <mergeCell ref="R327:S327"/>
    <mergeCell ref="T327:U327"/>
    <mergeCell ref="V327:W327"/>
    <mergeCell ref="D328:E328"/>
    <mergeCell ref="F328:G328"/>
    <mergeCell ref="H328:I328"/>
    <mergeCell ref="J328:K328"/>
    <mergeCell ref="L328:M328"/>
    <mergeCell ref="N328:O328"/>
    <mergeCell ref="P328:Q328"/>
    <mergeCell ref="R328:S328"/>
    <mergeCell ref="T328:U328"/>
    <mergeCell ref="V328:W328"/>
    <mergeCell ref="D334:Z334"/>
    <mergeCell ref="D335:E335"/>
    <mergeCell ref="F335:G335"/>
    <mergeCell ref="H335:I335"/>
    <mergeCell ref="J335:K335"/>
    <mergeCell ref="L335:M335"/>
    <mergeCell ref="N335:O335"/>
    <mergeCell ref="P335:Q335"/>
    <mergeCell ref="D329:E329"/>
    <mergeCell ref="F329:G329"/>
    <mergeCell ref="H329:I329"/>
    <mergeCell ref="J329:K329"/>
    <mergeCell ref="L329:M329"/>
    <mergeCell ref="N329:O329"/>
    <mergeCell ref="P329:Q329"/>
    <mergeCell ref="R329:S329"/>
    <mergeCell ref="T329:U329"/>
    <mergeCell ref="V329:W329"/>
    <mergeCell ref="D330:E330"/>
    <mergeCell ref="F330:G330"/>
    <mergeCell ref="H330:I330"/>
    <mergeCell ref="J330:K330"/>
    <mergeCell ref="L330:M330"/>
    <mergeCell ref="N330:O330"/>
    <mergeCell ref="P330:Q330"/>
    <mergeCell ref="R330:S330"/>
    <mergeCell ref="T330:U330"/>
    <mergeCell ref="V330:W330"/>
    <mergeCell ref="D331:E331"/>
    <mergeCell ref="F331:G331"/>
    <mergeCell ref="H331:I331"/>
    <mergeCell ref="J331:K331"/>
    <mergeCell ref="L331:M331"/>
    <mergeCell ref="N331:O331"/>
    <mergeCell ref="P331:Q331"/>
    <mergeCell ref="R331:S331"/>
    <mergeCell ref="T331:U331"/>
    <mergeCell ref="V331:W331"/>
    <mergeCell ref="D332:W332"/>
    <mergeCell ref="D333:E333"/>
    <mergeCell ref="F333:G333"/>
    <mergeCell ref="H333:I333"/>
    <mergeCell ref="J333:K333"/>
    <mergeCell ref="L333:M333"/>
    <mergeCell ref="N333:O333"/>
    <mergeCell ref="P333:Q333"/>
    <mergeCell ref="R333:S333"/>
    <mergeCell ref="T333:U333"/>
    <mergeCell ref="V333:W333"/>
    <mergeCell ref="F355:Z355"/>
    <mergeCell ref="J352:K352"/>
    <mergeCell ref="R335:S335"/>
    <mergeCell ref="T335:U335"/>
    <mergeCell ref="V335:W335"/>
    <mergeCell ref="X335:Z339"/>
    <mergeCell ref="D336:E336"/>
    <mergeCell ref="F336:G336"/>
    <mergeCell ref="H336:I336"/>
    <mergeCell ref="J336:K336"/>
    <mergeCell ref="L336:M336"/>
    <mergeCell ref="N336:O336"/>
    <mergeCell ref="P336:Q336"/>
    <mergeCell ref="R336:S336"/>
    <mergeCell ref="T336:U336"/>
    <mergeCell ref="V336:W336"/>
    <mergeCell ref="D337:E337"/>
    <mergeCell ref="F337:G337"/>
    <mergeCell ref="H337:I337"/>
    <mergeCell ref="J337:K337"/>
    <mergeCell ref="L337:M337"/>
    <mergeCell ref="N337:O337"/>
    <mergeCell ref="P337:Q337"/>
    <mergeCell ref="D338:W338"/>
    <mergeCell ref="D339:W339"/>
    <mergeCell ref="R337:S337"/>
    <mergeCell ref="T337:U337"/>
    <mergeCell ref="V337:W337"/>
    <mergeCell ref="P352:Q352"/>
    <mergeCell ref="R352:S352"/>
    <mergeCell ref="T352:U352"/>
    <mergeCell ref="V352:W352"/>
    <mergeCell ref="P399:Q399"/>
    <mergeCell ref="T410:U410"/>
    <mergeCell ref="D341:X341"/>
    <mergeCell ref="D342:E342"/>
    <mergeCell ref="F342:Z342"/>
    <mergeCell ref="D365:Z365"/>
    <mergeCell ref="P361:Q361"/>
    <mergeCell ref="D361:E361"/>
    <mergeCell ref="F361:G361"/>
    <mergeCell ref="H361:I361"/>
    <mergeCell ref="D357:E357"/>
    <mergeCell ref="L350:M350"/>
    <mergeCell ref="N350:O350"/>
    <mergeCell ref="P350:Q350"/>
    <mergeCell ref="R350:S350"/>
    <mergeCell ref="T350:U350"/>
    <mergeCell ref="V350:W350"/>
    <mergeCell ref="D351:Z351"/>
    <mergeCell ref="D352:E352"/>
    <mergeCell ref="F352:G352"/>
    <mergeCell ref="H352:I352"/>
    <mergeCell ref="N361:O361"/>
    <mergeCell ref="D358:X358"/>
    <mergeCell ref="P353:Q353"/>
    <mergeCell ref="R353:S353"/>
    <mergeCell ref="T353:U353"/>
    <mergeCell ref="V353:W353"/>
    <mergeCell ref="R361:S361"/>
    <mergeCell ref="D362:X362"/>
    <mergeCell ref="F363:Z363"/>
    <mergeCell ref="D354:X354"/>
    <mergeCell ref="D355:E355"/>
    <mergeCell ref="V398:W398"/>
    <mergeCell ref="J400:K400"/>
    <mergeCell ref="D423:Z423"/>
    <mergeCell ref="D424:E424"/>
    <mergeCell ref="F424:G424"/>
    <mergeCell ref="H424:I424"/>
    <mergeCell ref="J424:K424"/>
    <mergeCell ref="L424:M424"/>
    <mergeCell ref="N424:O424"/>
    <mergeCell ref="P424:Q424"/>
    <mergeCell ref="R424:S424"/>
    <mergeCell ref="T424:U424"/>
    <mergeCell ref="V424:W424"/>
    <mergeCell ref="N404:O404"/>
    <mergeCell ref="R404:S404"/>
    <mergeCell ref="F410:G410"/>
    <mergeCell ref="D390:E390"/>
    <mergeCell ref="T404:U404"/>
    <mergeCell ref="H408:I408"/>
    <mergeCell ref="J408:K408"/>
    <mergeCell ref="L408:M408"/>
    <mergeCell ref="N408:O408"/>
    <mergeCell ref="P408:Q408"/>
    <mergeCell ref="V400:W400"/>
    <mergeCell ref="F400:G400"/>
    <mergeCell ref="H400:I400"/>
    <mergeCell ref="H409:I409"/>
    <mergeCell ref="V412:W412"/>
    <mergeCell ref="V411:W411"/>
    <mergeCell ref="J399:K399"/>
    <mergeCell ref="L399:M399"/>
    <mergeCell ref="N399:O399"/>
    <mergeCell ref="F437:G437"/>
    <mergeCell ref="H437:I437"/>
    <mergeCell ref="J437:K437"/>
    <mergeCell ref="L437:M437"/>
    <mergeCell ref="N437:O437"/>
    <mergeCell ref="P437:Q437"/>
    <mergeCell ref="R437:S437"/>
    <mergeCell ref="T437:U437"/>
    <mergeCell ref="V437:W437"/>
    <mergeCell ref="D438:X438"/>
    <mergeCell ref="D439:E439"/>
    <mergeCell ref="F439:Z439"/>
    <mergeCell ref="D441:Z441"/>
    <mergeCell ref="D442:E442"/>
    <mergeCell ref="F442:G442"/>
    <mergeCell ref="H442:I442"/>
    <mergeCell ref="J442:K442"/>
    <mergeCell ref="L442:M442"/>
    <mergeCell ref="N442:O442"/>
    <mergeCell ref="P442:Q442"/>
    <mergeCell ref="R442:S442"/>
    <mergeCell ref="T442:U442"/>
    <mergeCell ref="V442:W442"/>
    <mergeCell ref="F445:G445"/>
    <mergeCell ref="H445:I445"/>
    <mergeCell ref="J445:K445"/>
    <mergeCell ref="L445:M445"/>
    <mergeCell ref="N445:O445"/>
    <mergeCell ref="P445:Q445"/>
    <mergeCell ref="R445:S445"/>
    <mergeCell ref="T445:U445"/>
    <mergeCell ref="V445:W445"/>
    <mergeCell ref="D446:E446"/>
    <mergeCell ref="F446:G446"/>
    <mergeCell ref="H446:I446"/>
    <mergeCell ref="J446:K446"/>
    <mergeCell ref="L446:M446"/>
    <mergeCell ref="N446:O446"/>
    <mergeCell ref="P446:Q446"/>
    <mergeCell ref="R446:S446"/>
    <mergeCell ref="T446:U446"/>
    <mergeCell ref="V446:W446"/>
    <mergeCell ref="D445:E445"/>
    <mergeCell ref="D452:E452"/>
    <mergeCell ref="F452:G452"/>
    <mergeCell ref="H452:I452"/>
    <mergeCell ref="J452:K452"/>
    <mergeCell ref="L452:M452"/>
    <mergeCell ref="N452:O452"/>
    <mergeCell ref="P452:Q452"/>
    <mergeCell ref="R452:S452"/>
    <mergeCell ref="R447:S447"/>
    <mergeCell ref="T447:U447"/>
    <mergeCell ref="V447:W447"/>
    <mergeCell ref="D448:E448"/>
    <mergeCell ref="F448:G448"/>
    <mergeCell ref="H448:I448"/>
    <mergeCell ref="J448:K448"/>
    <mergeCell ref="L448:M448"/>
    <mergeCell ref="N448:O448"/>
    <mergeCell ref="P448:Q448"/>
    <mergeCell ref="R448:S448"/>
    <mergeCell ref="T448:U448"/>
    <mergeCell ref="V448:W448"/>
    <mergeCell ref="D449:Z449"/>
    <mergeCell ref="D450:E450"/>
    <mergeCell ref="F450:G450"/>
    <mergeCell ref="H450:I450"/>
    <mergeCell ref="J450:K450"/>
    <mergeCell ref="L450:M450"/>
    <mergeCell ref="N450:O450"/>
    <mergeCell ref="P450:Q450"/>
    <mergeCell ref="R450:S450"/>
    <mergeCell ref="T450:U450"/>
    <mergeCell ref="V450:W450"/>
    <mergeCell ref="D451:E451"/>
    <mergeCell ref="F451:G451"/>
    <mergeCell ref="H451:I451"/>
    <mergeCell ref="J451:K451"/>
    <mergeCell ref="L451:M451"/>
    <mergeCell ref="N451:O451"/>
    <mergeCell ref="P451:Q451"/>
    <mergeCell ref="R451:S451"/>
    <mergeCell ref="T451:U451"/>
    <mergeCell ref="V451:W451"/>
    <mergeCell ref="D216:Z216"/>
    <mergeCell ref="D217:E217"/>
    <mergeCell ref="F217:G217"/>
    <mergeCell ref="H217:I217"/>
    <mergeCell ref="J217:K217"/>
    <mergeCell ref="L217:M217"/>
    <mergeCell ref="N217:O217"/>
    <mergeCell ref="P217:Q217"/>
    <mergeCell ref="R217:S217"/>
    <mergeCell ref="T217:U217"/>
    <mergeCell ref="V217:W217"/>
    <mergeCell ref="D218:Z218"/>
    <mergeCell ref="D219:E219"/>
    <mergeCell ref="F219:G219"/>
    <mergeCell ref="H219:I219"/>
    <mergeCell ref="J219:K219"/>
    <mergeCell ref="L219:M219"/>
    <mergeCell ref="N219:O219"/>
    <mergeCell ref="P219:Q219"/>
    <mergeCell ref="R219:S219"/>
    <mergeCell ref="T219:U219"/>
    <mergeCell ref="V219:W219"/>
    <mergeCell ref="D222:E222"/>
    <mergeCell ref="F222:G222"/>
    <mergeCell ref="H222:I222"/>
    <mergeCell ref="J222:K222"/>
    <mergeCell ref="L222:M222"/>
    <mergeCell ref="N222:O222"/>
    <mergeCell ref="P222:Q222"/>
    <mergeCell ref="R222:S222"/>
    <mergeCell ref="T222:U222"/>
    <mergeCell ref="V222:W222"/>
    <mergeCell ref="D223:E223"/>
    <mergeCell ref="F223:G223"/>
    <mergeCell ref="H223:I223"/>
    <mergeCell ref="J223:K223"/>
    <mergeCell ref="L223:M223"/>
    <mergeCell ref="N223:O223"/>
    <mergeCell ref="P223:Q223"/>
    <mergeCell ref="R223:S223"/>
    <mergeCell ref="T223:U223"/>
    <mergeCell ref="V223:W223"/>
    <mergeCell ref="D226:E226"/>
    <mergeCell ref="F226:G226"/>
    <mergeCell ref="H226:I226"/>
    <mergeCell ref="J226:K226"/>
    <mergeCell ref="L226:M226"/>
    <mergeCell ref="N226:O226"/>
    <mergeCell ref="P226:Q226"/>
    <mergeCell ref="R226:S226"/>
    <mergeCell ref="T226:U226"/>
    <mergeCell ref="V226:W226"/>
    <mergeCell ref="D224:Z224"/>
    <mergeCell ref="D225:E225"/>
    <mergeCell ref="F225:G225"/>
    <mergeCell ref="H225:I225"/>
    <mergeCell ref="J225:K225"/>
    <mergeCell ref="L225:M225"/>
    <mergeCell ref="N225:O225"/>
    <mergeCell ref="P225:Q225"/>
    <mergeCell ref="R225:S225"/>
    <mergeCell ref="T225:U225"/>
    <mergeCell ref="V225:W225"/>
    <mergeCell ref="D570:E570"/>
    <mergeCell ref="F570:G570"/>
    <mergeCell ref="H570:I570"/>
    <mergeCell ref="J570:K570"/>
    <mergeCell ref="L570:M570"/>
    <mergeCell ref="N570:O570"/>
    <mergeCell ref="P570:Q570"/>
    <mergeCell ref="R570:S570"/>
    <mergeCell ref="T570:U570"/>
    <mergeCell ref="V570:W570"/>
    <mergeCell ref="V567:W567"/>
    <mergeCell ref="D568:E568"/>
    <mergeCell ref="F568:G568"/>
    <mergeCell ref="H568:I568"/>
    <mergeCell ref="J568:K568"/>
    <mergeCell ref="L568:M568"/>
    <mergeCell ref="N568:O568"/>
    <mergeCell ref="T567:U567"/>
    <mergeCell ref="D567:E567"/>
    <mergeCell ref="F567:G567"/>
    <mergeCell ref="H567:I567"/>
    <mergeCell ref="J567:K567"/>
    <mergeCell ref="L567:M567"/>
    <mergeCell ref="N567:O567"/>
    <mergeCell ref="P567:Q567"/>
    <mergeCell ref="R567:S567"/>
    <mergeCell ref="D340:E340"/>
    <mergeCell ref="F340:G340"/>
    <mergeCell ref="H340:I340"/>
    <mergeCell ref="J340:K340"/>
    <mergeCell ref="L340:M340"/>
    <mergeCell ref="N340:O340"/>
    <mergeCell ref="P340:Q340"/>
    <mergeCell ref="R340:S340"/>
    <mergeCell ref="T340:U340"/>
    <mergeCell ref="V340:W340"/>
    <mergeCell ref="D566:E566"/>
    <mergeCell ref="F566:G566"/>
    <mergeCell ref="H566:I566"/>
    <mergeCell ref="J566:K566"/>
    <mergeCell ref="L566:M566"/>
    <mergeCell ref="N566:O566"/>
    <mergeCell ref="P566:Q566"/>
    <mergeCell ref="R566:S566"/>
    <mergeCell ref="T566:U566"/>
    <mergeCell ref="V566:W566"/>
    <mergeCell ref="T452:U452"/>
    <mergeCell ref="V452:W452"/>
    <mergeCell ref="D447:E447"/>
    <mergeCell ref="F447:G447"/>
    <mergeCell ref="H447:I447"/>
    <mergeCell ref="J447:K447"/>
    <mergeCell ref="L447:M447"/>
    <mergeCell ref="N447:O447"/>
    <mergeCell ref="P447:Q447"/>
    <mergeCell ref="D453:X453"/>
    <mergeCell ref="D454:E454"/>
    <mergeCell ref="F454:Z454"/>
    <mergeCell ref="D204:E204"/>
    <mergeCell ref="F204:G204"/>
    <mergeCell ref="H204:I204"/>
    <mergeCell ref="J204:K204"/>
    <mergeCell ref="L204:M204"/>
    <mergeCell ref="N204:O204"/>
    <mergeCell ref="P204:Q204"/>
    <mergeCell ref="R204:S204"/>
    <mergeCell ref="T204:U204"/>
    <mergeCell ref="V204:W204"/>
    <mergeCell ref="D205:E205"/>
    <mergeCell ref="F205:G205"/>
    <mergeCell ref="H205:I205"/>
    <mergeCell ref="J205:K205"/>
    <mergeCell ref="L205:M205"/>
    <mergeCell ref="N205:O205"/>
    <mergeCell ref="P205:Q205"/>
    <mergeCell ref="R205:S205"/>
    <mergeCell ref="T205:U205"/>
    <mergeCell ref="V205:W205"/>
    <mergeCell ref="D208:X208"/>
    <mergeCell ref="D209:E209"/>
    <mergeCell ref="F209:Z209"/>
    <mergeCell ref="D206:E206"/>
    <mergeCell ref="F206:G206"/>
    <mergeCell ref="H206:I206"/>
    <mergeCell ref="J206:K206"/>
    <mergeCell ref="L206:M206"/>
    <mergeCell ref="N206:O206"/>
    <mergeCell ref="P206:Q206"/>
    <mergeCell ref="R206:S206"/>
    <mergeCell ref="T206:U206"/>
    <mergeCell ref="V206:W206"/>
    <mergeCell ref="D207:E207"/>
    <mergeCell ref="F207:G207"/>
    <mergeCell ref="H207:I207"/>
    <mergeCell ref="J207:K207"/>
    <mergeCell ref="L207:M207"/>
    <mergeCell ref="N207:O207"/>
    <mergeCell ref="P207:Q207"/>
    <mergeCell ref="R207:S207"/>
    <mergeCell ref="T207:U207"/>
    <mergeCell ref="V207:W207"/>
  </mergeCells>
  <phoneticPr fontId="53" type="noConversion"/>
  <conditionalFormatting sqref="Y502">
    <cfRule type="cellIs" dxfId="942" priority="1183" stopIfTrue="1" operator="greaterThan">
      <formula>Z502</formula>
    </cfRule>
    <cfRule type="cellIs" dxfId="941" priority="1184" stopIfTrue="1" operator="lessThan">
      <formula>F503</formula>
    </cfRule>
  </conditionalFormatting>
  <conditionalFormatting sqref="AB36:AB43 AB119 AB129:AB133 AB357 AB361 AB404 AB408:AB413 AB194 AB489:AB492 AB109:AB110 AB6:AB14 AB94:AB98 AB173:AB176 AB180 AB184 AB189:AB190 AB457:AB462 AB466:AB472 AB476:AB480 AB484:AB485 AB508 AB516 AB167:AB169">
    <cfRule type="expression" dxfId="940" priority="1185" stopIfTrue="1">
      <formula>AA6=0</formula>
    </cfRule>
  </conditionalFormatting>
  <conditionalFormatting sqref="AB18">
    <cfRule type="expression" dxfId="939" priority="1186" stopIfTrue="1">
      <formula>SUM($AA$19)&gt;0</formula>
    </cfRule>
    <cfRule type="expression" dxfId="938" priority="1187" stopIfTrue="1">
      <formula>AA18=0</formula>
    </cfRule>
  </conditionalFormatting>
  <conditionalFormatting sqref="AB19">
    <cfRule type="expression" dxfId="937" priority="1188" stopIfTrue="1">
      <formula>SUM($AA$18)&gt;0</formula>
    </cfRule>
    <cfRule type="expression" dxfId="936" priority="1189" stopIfTrue="1">
      <formula>AA19=0</formula>
    </cfRule>
  </conditionalFormatting>
  <conditionalFormatting sqref="AB497">
    <cfRule type="expression" dxfId="935" priority="1195" stopIfTrue="1">
      <formula>SUM($AA$499:$AA$501)&gt;0</formula>
    </cfRule>
    <cfRule type="expression" dxfId="934" priority="1196" stopIfTrue="1">
      <formula>AA497=0</formula>
    </cfRule>
  </conditionalFormatting>
  <conditionalFormatting sqref="AB499:AB501">
    <cfRule type="expression" dxfId="933" priority="1197" stopIfTrue="1">
      <formula>SUM($AA$497)&gt;0</formula>
    </cfRule>
    <cfRule type="expression" dxfId="932" priority="1198" stopIfTrue="1">
      <formula>AA499=0</formula>
    </cfRule>
  </conditionalFormatting>
  <conditionalFormatting sqref="D164 D359:E359 D363:E363 D402:E402 D474 D487:E487 D406:E406 D21:E21 D494 D45:E45 D121:E121 D135:E135 D117:E117 D390:E390 D482:E482 D503:E503 D513:E513 D539 D548:E548 D562:E562 D16:E16 D192:E192 D182:E182 D106:E106 D415:E415 D464 D201:E201">
    <cfRule type="expression" dxfId="931" priority="1201" stopIfTrue="1">
      <formula>F16=0</formula>
    </cfRule>
  </conditionalFormatting>
  <conditionalFormatting sqref="D497:W497 D499:W501 D457:W462 D408:W408 R409:R413 P409:P413 N409:N413 L409:L413 J409:J413 H409:H413 D409:D413 F409:F413 V409:V413 T409:T413 D404:W404 D357:W357 D361:W361 D194:W194 D129:W133 D119:W119 D36:W43 D18:W19 D6:W14 D94:W98 D180:W180 D184:W184 D189:W190 D466:W472 D476:W480 T484:T485 V484:V485 F484:F485 D484:D485 H484:H485 J484:J485 L484:L485 N484:N485 P484:P485 R484:R485 D489:W492 T417:T419 R417:R419 P417:P419 N417:N419 L417:L419 J417:J419 H417:H419 D417:D419 F417:F419 V417:V419 L424:L425 N424:N425 P424:P425 R424:R425 T424:T425 V424:V425 F424:F425 D424:D425 H424:H425 J424:J425 D275:W277">
    <cfRule type="cellIs" dxfId="930" priority="1275" stopIfTrue="1" operator="equal">
      <formula>"a"</formula>
    </cfRule>
    <cfRule type="cellIs" dxfId="929" priority="1276" stopIfTrue="1" operator="equal">
      <formula>"s"</formula>
    </cfRule>
  </conditionalFormatting>
  <conditionalFormatting sqref="AD514 AD396:AD397 AD113 AD145 AD129 AD11:AD16 AD538:AD539 AD561:AD562 AD116:AD117 AD94:AD98 AD456:AD474 AD483:AD492 AD22:AD23 AD356:AD363 AD401:AD422 AD424:AD429 AD564:AD576 AD5:AD9 AD47:AD51 AD58:AD59 AD163:AD164 AD275:AD277 AD227:AD228 AD379:AD382">
    <cfRule type="cellIs" dxfId="928" priority="1277" stopIfTrue="1" operator="equal">
      <formula>"a"</formula>
    </cfRule>
  </conditionalFormatting>
  <conditionalFormatting sqref="AD540 AD455 AD130:AD135 AD378 AD10 AD118:AD121 AD17:AD21 AD165 AD92:AD93 AD512:AD513 AD547:AD549 AD105:AD106 AD35:AD45 AD127:AD128 AD174:AD184 AD189:AD194 AD200:AD202 AD475:AD482 AD495:AD503 AD563 AD168:AD171 AD389:AD390">
    <cfRule type="cellIs" dxfId="927" priority="1278" stopIfTrue="1" operator="equal">
      <formula>"a"</formula>
    </cfRule>
  </conditionalFormatting>
  <conditionalFormatting sqref="Y497">
    <cfRule type="expression" dxfId="926" priority="1279" stopIfTrue="1">
      <formula>SUM($AA$499:$AA$501)&gt;0</formula>
    </cfRule>
  </conditionalFormatting>
  <conditionalFormatting sqref="Y499:Y501">
    <cfRule type="expression" dxfId="925" priority="1280" stopIfTrue="1">
      <formula>SUM($AA$499:$AA$501)&gt;0</formula>
    </cfRule>
  </conditionalFormatting>
  <conditionalFormatting sqref="Y18">
    <cfRule type="expression" dxfId="924" priority="1285" stopIfTrue="1">
      <formula>SUM($AA$19:$AA$19)&gt;0</formula>
    </cfRule>
  </conditionalFormatting>
  <conditionalFormatting sqref="Y19">
    <cfRule type="expression" dxfId="923" priority="1286" stopIfTrue="1">
      <formula>SUM($AA$19)&gt;0</formula>
    </cfRule>
  </conditionalFormatting>
  <conditionalFormatting sqref="AB62:AB65 AB67:AB70">
    <cfRule type="expression" dxfId="922" priority="1148" stopIfTrue="1">
      <formula>AA62=0</formula>
    </cfRule>
  </conditionalFormatting>
  <conditionalFormatting sqref="D72">
    <cfRule type="expression" dxfId="921" priority="1151" stopIfTrue="1">
      <formula>F72=0</formula>
    </cfRule>
  </conditionalFormatting>
  <conditionalFormatting sqref="AD60 AD62:AD65 AD67:AD72">
    <cfRule type="cellIs" dxfId="920" priority="1152" stopIfTrue="1" operator="equal">
      <formula>"a"</formula>
    </cfRule>
  </conditionalFormatting>
  <conditionalFormatting sqref="D62:W65 D67:W70">
    <cfRule type="cellIs" dxfId="919" priority="1153" stopIfTrue="1" operator="equal">
      <formula>"a"</formula>
    </cfRule>
    <cfRule type="cellIs" dxfId="918" priority="1154" stopIfTrue="1" operator="equal">
      <formula>"s"</formula>
    </cfRule>
  </conditionalFormatting>
  <conditionalFormatting sqref="AD61">
    <cfRule type="cellIs" dxfId="917" priority="1147" stopIfTrue="1" operator="equal">
      <formula>"a"</formula>
    </cfRule>
  </conditionalFormatting>
  <conditionalFormatting sqref="AD66">
    <cfRule type="cellIs" dxfId="916" priority="1146" stopIfTrue="1" operator="equal">
      <formula>"a"</formula>
    </cfRule>
  </conditionalFormatting>
  <conditionalFormatting sqref="D228">
    <cfRule type="expression" dxfId="915" priority="1131" stopIfTrue="1">
      <formula>F228=0</formula>
    </cfRule>
  </conditionalFormatting>
  <conditionalFormatting sqref="AD210">
    <cfRule type="cellIs" dxfId="914" priority="1132" stopIfTrue="1" operator="equal">
      <formula>"a"</formula>
    </cfRule>
  </conditionalFormatting>
  <conditionalFormatting sqref="AD504">
    <cfRule type="cellIs" dxfId="913" priority="1063" stopIfTrue="1" operator="equal">
      <formula>"a"</formula>
    </cfRule>
  </conditionalFormatting>
  <conditionalFormatting sqref="AB505 AB511">
    <cfRule type="expression" dxfId="912" priority="1059" stopIfTrue="1">
      <formula>AA505=0</formula>
    </cfRule>
  </conditionalFormatting>
  <conditionalFormatting sqref="AD505 AD511">
    <cfRule type="cellIs" dxfId="911" priority="1060" stopIfTrue="1" operator="equal">
      <formula>"a"</formula>
    </cfRule>
  </conditionalFormatting>
  <conditionalFormatting sqref="D505:W505 D511:W511">
    <cfRule type="cellIs" dxfId="910" priority="1061" stopIfTrue="1" operator="equal">
      <formula>"a"</formula>
    </cfRule>
    <cfRule type="cellIs" dxfId="909" priority="1062" stopIfTrue="1" operator="equal">
      <formula>"s"</formula>
    </cfRule>
  </conditionalFormatting>
  <conditionalFormatting sqref="AB509:AB510">
    <cfRule type="expression" dxfId="908" priority="1055" stopIfTrue="1">
      <formula>AA509=0</formula>
    </cfRule>
  </conditionalFormatting>
  <conditionalFormatting sqref="AD509:AD510">
    <cfRule type="cellIs" dxfId="907" priority="1056" stopIfTrue="1" operator="equal">
      <formula>"a"</formula>
    </cfRule>
  </conditionalFormatting>
  <conditionalFormatting sqref="D509:W510">
    <cfRule type="cellIs" dxfId="906" priority="1057" stopIfTrue="1" operator="equal">
      <formula>"a"</formula>
    </cfRule>
    <cfRule type="cellIs" dxfId="905" priority="1058" stopIfTrue="1" operator="equal">
      <formula>"s"</formula>
    </cfRule>
  </conditionalFormatting>
  <conditionalFormatting sqref="AD508">
    <cfRule type="cellIs" dxfId="904" priority="1052" stopIfTrue="1" operator="equal">
      <formula>"a"</formula>
    </cfRule>
  </conditionalFormatting>
  <conditionalFormatting sqref="D508:W508">
    <cfRule type="cellIs" dxfId="903" priority="1053" stopIfTrue="1" operator="equal">
      <formula>"a"</formula>
    </cfRule>
    <cfRule type="cellIs" dxfId="902" priority="1054" stopIfTrue="1" operator="equal">
      <formula>"s"</formula>
    </cfRule>
  </conditionalFormatting>
  <conditionalFormatting sqref="AB506:AB507">
    <cfRule type="expression" dxfId="901" priority="1047" stopIfTrue="1">
      <formula>AA506=0</formula>
    </cfRule>
  </conditionalFormatting>
  <conditionalFormatting sqref="AD506:AD507">
    <cfRule type="cellIs" dxfId="900" priority="1048" stopIfTrue="1" operator="equal">
      <formula>"a"</formula>
    </cfRule>
  </conditionalFormatting>
  <conditionalFormatting sqref="D506:W507">
    <cfRule type="cellIs" dxfId="899" priority="1049" stopIfTrue="1" operator="equal">
      <formula>"a"</formula>
    </cfRule>
    <cfRule type="cellIs" dxfId="898" priority="1050" stopIfTrue="1" operator="equal">
      <formula>"s"</formula>
    </cfRule>
  </conditionalFormatting>
  <conditionalFormatting sqref="AB515">
    <cfRule type="expression" dxfId="897" priority="1039" stopIfTrue="1">
      <formula>AA515=0</formula>
    </cfRule>
  </conditionalFormatting>
  <conditionalFormatting sqref="AD515">
    <cfRule type="cellIs" dxfId="896" priority="1040" stopIfTrue="1" operator="equal">
      <formula>"a"</formula>
    </cfRule>
  </conditionalFormatting>
  <conditionalFormatting sqref="D515:W515">
    <cfRule type="cellIs" dxfId="895" priority="1041" stopIfTrue="1" operator="equal">
      <formula>"a"</formula>
    </cfRule>
    <cfRule type="cellIs" dxfId="894" priority="1042" stopIfTrue="1" operator="equal">
      <formula>"s"</formula>
    </cfRule>
  </conditionalFormatting>
  <conditionalFormatting sqref="AD516">
    <cfRule type="cellIs" dxfId="893" priority="1036" stopIfTrue="1" operator="equal">
      <formula>"a"</formula>
    </cfRule>
  </conditionalFormatting>
  <conditionalFormatting sqref="D516:W516">
    <cfRule type="cellIs" dxfId="892" priority="1037" stopIfTrue="1" operator="equal">
      <formula>"a"</formula>
    </cfRule>
    <cfRule type="cellIs" dxfId="891" priority="1038" stopIfTrue="1" operator="equal">
      <formula>"s"</formula>
    </cfRule>
  </conditionalFormatting>
  <conditionalFormatting sqref="AB518:AB519">
    <cfRule type="expression" dxfId="890" priority="1031" stopIfTrue="1">
      <formula>AA518=0</formula>
    </cfRule>
  </conditionalFormatting>
  <conditionalFormatting sqref="AD518:AD521">
    <cfRule type="cellIs" dxfId="889" priority="1032" stopIfTrue="1" operator="equal">
      <formula>"a"</formula>
    </cfRule>
  </conditionalFormatting>
  <conditionalFormatting sqref="D518:W521">
    <cfRule type="cellIs" dxfId="888" priority="1033" stopIfTrue="1" operator="equal">
      <formula>"a"</formula>
    </cfRule>
    <cfRule type="cellIs" dxfId="887" priority="1034" stopIfTrue="1" operator="equal">
      <formula>"s"</formula>
    </cfRule>
  </conditionalFormatting>
  <conditionalFormatting sqref="AB517">
    <cfRule type="expression" dxfId="886" priority="1027" stopIfTrue="1">
      <formula>AA517=0</formula>
    </cfRule>
  </conditionalFormatting>
  <conditionalFormatting sqref="AD517">
    <cfRule type="cellIs" dxfId="885" priority="1028" stopIfTrue="1" operator="equal">
      <formula>"a"</formula>
    </cfRule>
  </conditionalFormatting>
  <conditionalFormatting sqref="D517:W517">
    <cfRule type="cellIs" dxfId="884" priority="1029" stopIfTrue="1" operator="equal">
      <formula>"a"</formula>
    </cfRule>
    <cfRule type="cellIs" dxfId="883" priority="1030" stopIfTrue="1" operator="equal">
      <formula>"s"</formula>
    </cfRule>
  </conditionalFormatting>
  <conditionalFormatting sqref="AB524">
    <cfRule type="expression" dxfId="882" priority="1023" stopIfTrue="1">
      <formula>AA524=0</formula>
    </cfRule>
  </conditionalFormatting>
  <conditionalFormatting sqref="AD524">
    <cfRule type="cellIs" dxfId="881" priority="1024" stopIfTrue="1" operator="equal">
      <formula>"a"</formula>
    </cfRule>
  </conditionalFormatting>
  <conditionalFormatting sqref="D524:W524">
    <cfRule type="cellIs" dxfId="880" priority="1025" stopIfTrue="1" operator="equal">
      <formula>"a"</formula>
    </cfRule>
    <cfRule type="cellIs" dxfId="879" priority="1026" stopIfTrue="1" operator="equal">
      <formula>"s"</formula>
    </cfRule>
  </conditionalFormatting>
  <conditionalFormatting sqref="AB523">
    <cfRule type="expression" dxfId="878" priority="1019" stopIfTrue="1">
      <formula>AA523=0</formula>
    </cfRule>
  </conditionalFormatting>
  <conditionalFormatting sqref="AD523">
    <cfRule type="cellIs" dxfId="877" priority="1020" stopIfTrue="1" operator="equal">
      <formula>"a"</formula>
    </cfRule>
  </conditionalFormatting>
  <conditionalFormatting sqref="D523:W523">
    <cfRule type="cellIs" dxfId="876" priority="1021" stopIfTrue="1" operator="equal">
      <formula>"a"</formula>
    </cfRule>
    <cfRule type="cellIs" dxfId="875" priority="1022" stopIfTrue="1" operator="equal">
      <formula>"s"</formula>
    </cfRule>
  </conditionalFormatting>
  <conditionalFormatting sqref="AD522">
    <cfRule type="cellIs" dxfId="874" priority="1016" stopIfTrue="1" operator="equal">
      <formula>"a"</formula>
    </cfRule>
  </conditionalFormatting>
  <conditionalFormatting sqref="D522:W522">
    <cfRule type="cellIs" dxfId="873" priority="1017" stopIfTrue="1" operator="equal">
      <formula>"a"</formula>
    </cfRule>
    <cfRule type="cellIs" dxfId="872" priority="1018" stopIfTrue="1" operator="equal">
      <formula>"s"</formula>
    </cfRule>
  </conditionalFormatting>
  <conditionalFormatting sqref="AB525">
    <cfRule type="expression" dxfId="871" priority="1011" stopIfTrue="1">
      <formula>AA525=0</formula>
    </cfRule>
  </conditionalFormatting>
  <conditionalFormatting sqref="AD525">
    <cfRule type="cellIs" dxfId="870" priority="1012" stopIfTrue="1" operator="equal">
      <formula>"a"</formula>
    </cfRule>
  </conditionalFormatting>
  <conditionalFormatting sqref="D525:W525">
    <cfRule type="cellIs" dxfId="869" priority="1013" stopIfTrue="1" operator="equal">
      <formula>"a"</formula>
    </cfRule>
    <cfRule type="cellIs" dxfId="868" priority="1014" stopIfTrue="1" operator="equal">
      <formula>"s"</formula>
    </cfRule>
  </conditionalFormatting>
  <conditionalFormatting sqref="AB526">
    <cfRule type="expression" dxfId="867" priority="999" stopIfTrue="1">
      <formula>AA526=0</formula>
    </cfRule>
  </conditionalFormatting>
  <conditionalFormatting sqref="AD526">
    <cfRule type="cellIs" dxfId="866" priority="1000" stopIfTrue="1" operator="equal">
      <formula>"a"</formula>
    </cfRule>
  </conditionalFormatting>
  <conditionalFormatting sqref="D526:W526">
    <cfRule type="cellIs" dxfId="865" priority="1001" stopIfTrue="1" operator="equal">
      <formula>"a"</formula>
    </cfRule>
    <cfRule type="cellIs" dxfId="864" priority="1002" stopIfTrue="1" operator="equal">
      <formula>"s"</formula>
    </cfRule>
  </conditionalFormatting>
  <conditionalFormatting sqref="AB541 AB544 AB546">
    <cfRule type="expression" dxfId="863" priority="989" stopIfTrue="1">
      <formula>AA541=0</formula>
    </cfRule>
  </conditionalFormatting>
  <conditionalFormatting sqref="AD541 AD546">
    <cfRule type="cellIs" dxfId="862" priority="990" stopIfTrue="1" operator="equal">
      <formula>"a"</formula>
    </cfRule>
  </conditionalFormatting>
  <conditionalFormatting sqref="D541:W541 D546:W546">
    <cfRule type="cellIs" dxfId="861" priority="991" stopIfTrue="1" operator="equal">
      <formula>"a"</formula>
    </cfRule>
    <cfRule type="cellIs" dxfId="860" priority="992" stopIfTrue="1" operator="equal">
      <formula>"s"</formula>
    </cfRule>
  </conditionalFormatting>
  <conditionalFormatting sqref="AD544">
    <cfRule type="cellIs" dxfId="859" priority="986" stopIfTrue="1" operator="equal">
      <formula>"a"</formula>
    </cfRule>
  </conditionalFormatting>
  <conditionalFormatting sqref="D544:W544">
    <cfRule type="cellIs" dxfId="858" priority="987" stopIfTrue="1" operator="equal">
      <formula>"a"</formula>
    </cfRule>
    <cfRule type="cellIs" dxfId="857" priority="988" stopIfTrue="1" operator="equal">
      <formula>"s"</formula>
    </cfRule>
  </conditionalFormatting>
  <conditionalFormatting sqref="AB542:AB543">
    <cfRule type="expression" dxfId="856" priority="982" stopIfTrue="1">
      <formula>AA542=0</formula>
    </cfRule>
  </conditionalFormatting>
  <conditionalFormatting sqref="AD542:AD543">
    <cfRule type="cellIs" dxfId="855" priority="983" stopIfTrue="1" operator="equal">
      <formula>"a"</formula>
    </cfRule>
  </conditionalFormatting>
  <conditionalFormatting sqref="D542:W543">
    <cfRule type="cellIs" dxfId="854" priority="984" stopIfTrue="1" operator="equal">
      <formula>"a"</formula>
    </cfRule>
    <cfRule type="cellIs" dxfId="853" priority="985" stopIfTrue="1" operator="equal">
      <formula>"s"</formula>
    </cfRule>
  </conditionalFormatting>
  <conditionalFormatting sqref="AB104">
    <cfRule type="expression" dxfId="852" priority="946" stopIfTrue="1">
      <formula>AA104=0</formula>
    </cfRule>
  </conditionalFormatting>
  <conditionalFormatting sqref="AD104">
    <cfRule type="cellIs" dxfId="851" priority="947" stopIfTrue="1" operator="equal">
      <formula>"a"</formula>
    </cfRule>
  </conditionalFormatting>
  <conditionalFormatting sqref="D104:W104">
    <cfRule type="cellIs" dxfId="850" priority="948" stopIfTrue="1" operator="equal">
      <formula>"a"</formula>
    </cfRule>
    <cfRule type="cellIs" dxfId="849" priority="949" stopIfTrue="1" operator="equal">
      <formula>"s"</formula>
    </cfRule>
  </conditionalFormatting>
  <conditionalFormatting sqref="AB103">
    <cfRule type="expression" dxfId="848" priority="942" stopIfTrue="1">
      <formula>AA103=0</formula>
    </cfRule>
  </conditionalFormatting>
  <conditionalFormatting sqref="AD103">
    <cfRule type="cellIs" dxfId="847" priority="943" stopIfTrue="1" operator="equal">
      <formula>"a"</formula>
    </cfRule>
  </conditionalFormatting>
  <conditionalFormatting sqref="D103:W103">
    <cfRule type="cellIs" dxfId="846" priority="944" stopIfTrue="1" operator="equal">
      <formula>"a"</formula>
    </cfRule>
    <cfRule type="cellIs" dxfId="845" priority="945" stopIfTrue="1" operator="equal">
      <formula>"s"</formula>
    </cfRule>
  </conditionalFormatting>
  <conditionalFormatting sqref="AB102">
    <cfRule type="expression" dxfId="844" priority="938" stopIfTrue="1">
      <formula>AA102=0</formula>
    </cfRule>
  </conditionalFormatting>
  <conditionalFormatting sqref="AD102">
    <cfRule type="cellIs" dxfId="843" priority="939" stopIfTrue="1" operator="equal">
      <formula>"a"</formula>
    </cfRule>
  </conditionalFormatting>
  <conditionalFormatting sqref="D102:W102">
    <cfRule type="cellIs" dxfId="842" priority="940" stopIfTrue="1" operator="equal">
      <formula>"a"</formula>
    </cfRule>
    <cfRule type="cellIs" dxfId="841" priority="941" stopIfTrue="1" operator="equal">
      <formula>"s"</formula>
    </cfRule>
  </conditionalFormatting>
  <conditionalFormatting sqref="AB101">
    <cfRule type="expression" dxfId="840" priority="934" stopIfTrue="1">
      <formula>AA101=0</formula>
    </cfRule>
  </conditionalFormatting>
  <conditionalFormatting sqref="AD101">
    <cfRule type="cellIs" dxfId="839" priority="935" stopIfTrue="1" operator="equal">
      <formula>"a"</formula>
    </cfRule>
  </conditionalFormatting>
  <conditionalFormatting sqref="D101:W101">
    <cfRule type="cellIs" dxfId="838" priority="936" stopIfTrue="1" operator="equal">
      <formula>"a"</formula>
    </cfRule>
    <cfRule type="cellIs" dxfId="837" priority="937" stopIfTrue="1" operator="equal">
      <formula>"s"</formula>
    </cfRule>
  </conditionalFormatting>
  <conditionalFormatting sqref="D112:E112">
    <cfRule type="expression" dxfId="836" priority="932" stopIfTrue="1">
      <formula>F112=0</formula>
    </cfRule>
  </conditionalFormatting>
  <conditionalFormatting sqref="AD107 AD111:AD112">
    <cfRule type="cellIs" dxfId="835" priority="933" stopIfTrue="1" operator="equal">
      <formula>"a"</formula>
    </cfRule>
  </conditionalFormatting>
  <conditionalFormatting sqref="AD109:AD110">
    <cfRule type="cellIs" dxfId="834" priority="927" stopIfTrue="1" operator="equal">
      <formula>"a"</formula>
    </cfRule>
  </conditionalFormatting>
  <conditionalFormatting sqref="D109:W110">
    <cfRule type="cellIs" dxfId="833" priority="928" stopIfTrue="1" operator="equal">
      <formula>"a"</formula>
    </cfRule>
    <cfRule type="cellIs" dxfId="832" priority="929" stopIfTrue="1" operator="equal">
      <formula>"s"</formula>
    </cfRule>
  </conditionalFormatting>
  <conditionalFormatting sqref="AD108">
    <cfRule type="cellIs" dxfId="831" priority="909" stopIfTrue="1" operator="equal">
      <formula>"a"</formula>
    </cfRule>
  </conditionalFormatting>
  <conditionalFormatting sqref="AB114:AB115">
    <cfRule type="expression" dxfId="830" priority="896" stopIfTrue="1">
      <formula>AA114=0</formula>
    </cfRule>
  </conditionalFormatting>
  <conditionalFormatting sqref="AD114:AD115">
    <cfRule type="cellIs" dxfId="829" priority="897" stopIfTrue="1" operator="equal">
      <formula>"a"</formula>
    </cfRule>
  </conditionalFormatting>
  <conditionalFormatting sqref="D114:W115">
    <cfRule type="cellIs" dxfId="828" priority="898" stopIfTrue="1" operator="equal">
      <formula>"a"</formula>
    </cfRule>
    <cfRule type="cellIs" dxfId="827" priority="899" stopIfTrue="1" operator="equal">
      <formula>"s"</formula>
    </cfRule>
  </conditionalFormatting>
  <conditionalFormatting sqref="AD376:AD377">
    <cfRule type="cellIs" dxfId="826" priority="895" stopIfTrue="1" operator="equal">
      <formula>"a"</formula>
    </cfRule>
  </conditionalFormatting>
  <conditionalFormatting sqref="D377">
    <cfRule type="expression" dxfId="825" priority="871" stopIfTrue="1">
      <formula>F377=0</formula>
    </cfRule>
  </conditionalFormatting>
  <conditionalFormatting sqref="AD373">
    <cfRule type="cellIs" dxfId="824" priority="872" stopIfTrue="1" operator="equal">
      <formula>"a"</formula>
    </cfRule>
  </conditionalFormatting>
  <conditionalFormatting sqref="AB374">
    <cfRule type="expression" dxfId="823" priority="865" stopIfTrue="1">
      <formula>AA374=0</formula>
    </cfRule>
  </conditionalFormatting>
  <conditionalFormatting sqref="AD374">
    <cfRule type="cellIs" dxfId="822" priority="866" stopIfTrue="1" operator="equal">
      <formula>"a"</formula>
    </cfRule>
  </conditionalFormatting>
  <conditionalFormatting sqref="T374 R374 V374 F374 D374 H374 J374 L374 N374 P374">
    <cfRule type="cellIs" dxfId="821" priority="867" stopIfTrue="1" operator="equal">
      <formula>"a"</formula>
    </cfRule>
    <cfRule type="cellIs" dxfId="820" priority="868" stopIfTrue="1" operator="equal">
      <formula>"s"</formula>
    </cfRule>
  </conditionalFormatting>
  <conditionalFormatting sqref="AB375">
    <cfRule type="expression" dxfId="819" priority="861" stopIfTrue="1">
      <formula>AA375=0</formula>
    </cfRule>
  </conditionalFormatting>
  <conditionalFormatting sqref="AD375">
    <cfRule type="cellIs" dxfId="818" priority="862" stopIfTrue="1" operator="equal">
      <formula>"a"</formula>
    </cfRule>
  </conditionalFormatting>
  <conditionalFormatting sqref="T375 R375 V375 F375 D375 H375 J375 L375 N375 P375">
    <cfRule type="cellIs" dxfId="817" priority="863" stopIfTrue="1" operator="equal">
      <formula>"a"</formula>
    </cfRule>
    <cfRule type="cellIs" dxfId="816" priority="864" stopIfTrue="1" operator="equal">
      <formula>"s"</formula>
    </cfRule>
  </conditionalFormatting>
  <conditionalFormatting sqref="AD100">
    <cfRule type="cellIs" dxfId="815" priority="846" stopIfTrue="1" operator="equal">
      <formula>"a"</formula>
    </cfRule>
  </conditionalFormatting>
  <conditionalFormatting sqref="D100:W100">
    <cfRule type="cellIs" dxfId="814" priority="847" stopIfTrue="1" operator="equal">
      <formula>"a"</formula>
    </cfRule>
    <cfRule type="cellIs" dxfId="813" priority="848" stopIfTrue="1" operator="equal">
      <formula>"s"</formula>
    </cfRule>
  </conditionalFormatting>
  <conditionalFormatting sqref="AD99">
    <cfRule type="cellIs" dxfId="812" priority="843" stopIfTrue="1" operator="equal">
      <formula>"a"</formula>
    </cfRule>
  </conditionalFormatting>
  <conditionalFormatting sqref="D99:W99">
    <cfRule type="cellIs" dxfId="811" priority="844" stopIfTrue="1" operator="equal">
      <formula>"a"</formula>
    </cfRule>
    <cfRule type="cellIs" dxfId="810" priority="845" stopIfTrue="1" operator="equal">
      <formula>"s"</formula>
    </cfRule>
  </conditionalFormatting>
  <conditionalFormatting sqref="AB99">
    <cfRule type="expression" dxfId="809" priority="839" stopIfTrue="1">
      <formula>AA100&gt;0</formula>
    </cfRule>
    <cfRule type="expression" dxfId="808" priority="840" stopIfTrue="1">
      <formula>AA99=0</formula>
    </cfRule>
  </conditionalFormatting>
  <conditionalFormatting sqref="AB100">
    <cfRule type="expression" dxfId="807" priority="841" stopIfTrue="1">
      <formula>AA99&gt;0</formula>
    </cfRule>
    <cfRule type="expression" dxfId="806" priority="842" stopIfTrue="1">
      <formula>AA100=0</formula>
    </cfRule>
  </conditionalFormatting>
  <conditionalFormatting sqref="Y99">
    <cfRule type="expression" dxfId="805" priority="838" stopIfTrue="1">
      <formula>SUM(AA100)&gt;0</formula>
    </cfRule>
  </conditionalFormatting>
  <conditionalFormatting sqref="Y100">
    <cfRule type="expression" dxfId="804" priority="837" stopIfTrue="1">
      <formula>SUM(AA100)&gt;0</formula>
    </cfRule>
  </conditionalFormatting>
  <conditionalFormatting sqref="AB520">
    <cfRule type="expression" dxfId="803" priority="831" stopIfTrue="1">
      <formula>AA522&gt;0</formula>
    </cfRule>
    <cfRule type="expression" dxfId="802" priority="832" stopIfTrue="1">
      <formula>AA520=0</formula>
    </cfRule>
  </conditionalFormatting>
  <conditionalFormatting sqref="Y520">
    <cfRule type="expression" dxfId="801" priority="830" stopIfTrue="1">
      <formula>AA522&gt;0</formula>
    </cfRule>
  </conditionalFormatting>
  <conditionalFormatting sqref="AB521">
    <cfRule type="expression" dxfId="800" priority="826" stopIfTrue="1">
      <formula>AA522&gt;0</formula>
    </cfRule>
    <cfRule type="expression" dxfId="799" priority="827" stopIfTrue="1">
      <formula>AA521=0</formula>
    </cfRule>
  </conditionalFormatting>
  <conditionalFormatting sqref="AB522">
    <cfRule type="expression" dxfId="798" priority="828" stopIfTrue="1">
      <formula>SUM(AA520:AA521)&gt;0</formula>
    </cfRule>
    <cfRule type="expression" dxfId="797" priority="829" stopIfTrue="1">
      <formula>AA522=0</formula>
    </cfRule>
  </conditionalFormatting>
  <conditionalFormatting sqref="Y521">
    <cfRule type="expression" dxfId="796" priority="825" stopIfTrue="1">
      <formula>AA522&gt;0</formula>
    </cfRule>
  </conditionalFormatting>
  <conditionalFormatting sqref="Y522">
    <cfRule type="expression" dxfId="795" priority="824" stopIfTrue="1">
      <formula>SUM(AA522)&gt;0</formula>
    </cfRule>
  </conditionalFormatting>
  <conditionalFormatting sqref="AB545">
    <cfRule type="expression" dxfId="794" priority="819" stopIfTrue="1">
      <formula>AA545=0</formula>
    </cfRule>
  </conditionalFormatting>
  <conditionalFormatting sqref="AD545">
    <cfRule type="cellIs" dxfId="793" priority="816" stopIfTrue="1" operator="equal">
      <formula>"a"</formula>
    </cfRule>
  </conditionalFormatting>
  <conditionalFormatting sqref="D545:W545">
    <cfRule type="cellIs" dxfId="792" priority="817" stopIfTrue="1" operator="equal">
      <formula>"a"</formula>
    </cfRule>
    <cfRule type="cellIs" dxfId="791" priority="818" stopIfTrue="1" operator="equal">
      <formula>"s"</formula>
    </cfRule>
  </conditionalFormatting>
  <conditionalFormatting sqref="AD398 AD400">
    <cfRule type="cellIs" dxfId="790" priority="813" stopIfTrue="1" operator="equal">
      <formula>"a"</formula>
    </cfRule>
  </conditionalFormatting>
  <conditionalFormatting sqref="D398:W398 P400 N400 L400 J400 H400 D400 F400 V400 R400 T400">
    <cfRule type="cellIs" dxfId="789" priority="814" stopIfTrue="1" operator="equal">
      <formula>"a"</formula>
    </cfRule>
    <cfRule type="cellIs" dxfId="788" priority="815" stopIfTrue="1" operator="equal">
      <formula>"s"</formula>
    </cfRule>
  </conditionalFormatting>
  <conditionalFormatting sqref="AD399">
    <cfRule type="cellIs" dxfId="787" priority="810" stopIfTrue="1" operator="equal">
      <formula>"a"</formula>
    </cfRule>
  </conditionalFormatting>
  <conditionalFormatting sqref="T399 R399 V399 F399 D399 H399 J399 L399 N399 P399">
    <cfRule type="cellIs" dxfId="786" priority="811" stopIfTrue="1" operator="equal">
      <formula>"a"</formula>
    </cfRule>
    <cfRule type="cellIs" dxfId="785" priority="812" stopIfTrue="1" operator="equal">
      <formula>"s"</formula>
    </cfRule>
  </conditionalFormatting>
  <conditionalFormatting sqref="Y400">
    <cfRule type="expression" dxfId="784" priority="804" stopIfTrue="1">
      <formula>AA400&gt;0</formula>
    </cfRule>
  </conditionalFormatting>
  <conditionalFormatting sqref="Y399">
    <cfRule type="expression" dxfId="783" priority="807" stopIfTrue="1">
      <formula>AA399&gt;0</formula>
    </cfRule>
  </conditionalFormatting>
  <conditionalFormatting sqref="AB399">
    <cfRule type="expression" dxfId="782" priority="808" stopIfTrue="1">
      <formula>SUM(AA398,AA400)&gt;0</formula>
    </cfRule>
    <cfRule type="expression" dxfId="781" priority="809" stopIfTrue="1">
      <formula>AA399=0</formula>
    </cfRule>
  </conditionalFormatting>
  <conditionalFormatting sqref="AB400">
    <cfRule type="expression" dxfId="780" priority="805" stopIfTrue="1">
      <formula>SUM(AA398:AA399)&gt;0</formula>
    </cfRule>
    <cfRule type="expression" dxfId="779" priority="806" stopIfTrue="1">
      <formula>AA400=0</formula>
    </cfRule>
  </conditionalFormatting>
  <conditionalFormatting sqref="Y398">
    <cfRule type="expression" dxfId="778" priority="801" stopIfTrue="1">
      <formula>SUM(AA399:AA400)&gt;0</formula>
    </cfRule>
  </conditionalFormatting>
  <conditionalFormatting sqref="AB398">
    <cfRule type="expression" dxfId="777" priority="802" stopIfTrue="1">
      <formula>SUM(AA399:AA400)&gt;0</formula>
    </cfRule>
    <cfRule type="expression" dxfId="776" priority="803" stopIfTrue="1">
      <formula>AA398=0</formula>
    </cfRule>
  </conditionalFormatting>
  <conditionalFormatting sqref="Y512">
    <cfRule type="cellIs" dxfId="775" priority="797" stopIfTrue="1" operator="greaterThan">
      <formula>Z512</formula>
    </cfRule>
    <cfRule type="cellIs" dxfId="774" priority="798" stopIfTrue="1" operator="lessThan">
      <formula>F513</formula>
    </cfRule>
  </conditionalFormatting>
  <conditionalFormatting sqref="Y538">
    <cfRule type="cellIs" dxfId="773" priority="795" stopIfTrue="1" operator="greaterThan">
      <formula>Z538</formula>
    </cfRule>
    <cfRule type="cellIs" dxfId="772" priority="796" stopIfTrue="1" operator="lessThan">
      <formula>F539</formula>
    </cfRule>
  </conditionalFormatting>
  <conditionalFormatting sqref="Y547">
    <cfRule type="cellIs" dxfId="771" priority="793" stopIfTrue="1" operator="greaterThan">
      <formula>Z547</formula>
    </cfRule>
    <cfRule type="cellIs" dxfId="770" priority="794" stopIfTrue="1" operator="lessThan">
      <formula>F548</formula>
    </cfRule>
  </conditionalFormatting>
  <conditionalFormatting sqref="Y561">
    <cfRule type="cellIs" dxfId="769" priority="791" stopIfTrue="1" operator="greaterThan">
      <formula>Z561</formula>
    </cfRule>
    <cfRule type="cellIs" dxfId="768" priority="792" stopIfTrue="1" operator="lessThan">
      <formula>F562</formula>
    </cfRule>
  </conditionalFormatting>
  <conditionalFormatting sqref="Y493">
    <cfRule type="cellIs" dxfId="767" priority="771" stopIfTrue="1" operator="greaterThan">
      <formula>Z493</formula>
    </cfRule>
    <cfRule type="cellIs" dxfId="766" priority="772" stopIfTrue="1" operator="lessThan">
      <formula>F494</formula>
    </cfRule>
  </conditionalFormatting>
  <conditionalFormatting sqref="Y486">
    <cfRule type="cellIs" dxfId="765" priority="769" stopIfTrue="1" operator="greaterThan">
      <formula>Z486</formula>
    </cfRule>
    <cfRule type="cellIs" dxfId="764" priority="770" stopIfTrue="1" operator="lessThan">
      <formula>F487</formula>
    </cfRule>
  </conditionalFormatting>
  <conditionalFormatting sqref="Y481">
    <cfRule type="cellIs" dxfId="763" priority="767" stopIfTrue="1" operator="greaterThan">
      <formula>Z481</formula>
    </cfRule>
    <cfRule type="cellIs" dxfId="762" priority="768" stopIfTrue="1" operator="lessThan">
      <formula>F482</formula>
    </cfRule>
  </conditionalFormatting>
  <conditionalFormatting sqref="Y473">
    <cfRule type="cellIs" dxfId="761" priority="765" stopIfTrue="1" operator="greaterThan">
      <formula>Z473</formula>
    </cfRule>
    <cfRule type="cellIs" dxfId="760" priority="766" stopIfTrue="1" operator="lessThan">
      <formula>F474</formula>
    </cfRule>
  </conditionalFormatting>
  <conditionalFormatting sqref="Y463">
    <cfRule type="cellIs" dxfId="759" priority="763" stopIfTrue="1" operator="greaterThan">
      <formula>Z463</formula>
    </cfRule>
    <cfRule type="cellIs" dxfId="758" priority="764" stopIfTrue="1" operator="lessThan">
      <formula>F464</formula>
    </cfRule>
  </conditionalFormatting>
  <conditionalFormatting sqref="Y414">
    <cfRule type="cellIs" dxfId="757" priority="751" stopIfTrue="1" operator="greaterThan">
      <formula>Z414</formula>
    </cfRule>
    <cfRule type="cellIs" dxfId="756" priority="752" stopIfTrue="1" operator="lessThan">
      <formula>F415</formula>
    </cfRule>
  </conditionalFormatting>
  <conditionalFormatting sqref="Y405">
    <cfRule type="cellIs" dxfId="755" priority="749" stopIfTrue="1" operator="greaterThan">
      <formula>Z405</formula>
    </cfRule>
    <cfRule type="cellIs" dxfId="754" priority="750" stopIfTrue="1" operator="lessThan">
      <formula>F406</formula>
    </cfRule>
  </conditionalFormatting>
  <conditionalFormatting sqref="Y401">
    <cfRule type="cellIs" dxfId="753" priority="747" stopIfTrue="1" operator="greaterThan">
      <formula>Z401</formula>
    </cfRule>
    <cfRule type="cellIs" dxfId="752" priority="748" stopIfTrue="1" operator="lessThan">
      <formula>F402</formula>
    </cfRule>
  </conditionalFormatting>
  <conditionalFormatting sqref="Y389">
    <cfRule type="cellIs" dxfId="751" priority="745" stopIfTrue="1" operator="greaterThan">
      <formula>Z389</formula>
    </cfRule>
    <cfRule type="cellIs" dxfId="750" priority="746" stopIfTrue="1" operator="lessThan">
      <formula>F390</formula>
    </cfRule>
  </conditionalFormatting>
  <conditionalFormatting sqref="Y376">
    <cfRule type="cellIs" dxfId="749" priority="743" stopIfTrue="1" operator="greaterThan">
      <formula>Z376</formula>
    </cfRule>
    <cfRule type="cellIs" dxfId="748" priority="744" stopIfTrue="1" operator="lessThan">
      <formula>F377</formula>
    </cfRule>
  </conditionalFormatting>
  <conditionalFormatting sqref="Y362">
    <cfRule type="cellIs" dxfId="747" priority="739" stopIfTrue="1" operator="greaterThan">
      <formula>Z362</formula>
    </cfRule>
    <cfRule type="cellIs" dxfId="746" priority="740" stopIfTrue="1" operator="lessThan">
      <formula>F363</formula>
    </cfRule>
  </conditionalFormatting>
  <conditionalFormatting sqref="Y358">
    <cfRule type="cellIs" dxfId="745" priority="737" stopIfTrue="1" operator="greaterThan">
      <formula>Z358</formula>
    </cfRule>
    <cfRule type="cellIs" dxfId="744" priority="738" stopIfTrue="1" operator="lessThan">
      <formula>F359</formula>
    </cfRule>
  </conditionalFormatting>
  <conditionalFormatting sqref="Y227">
    <cfRule type="cellIs" dxfId="743" priority="725" stopIfTrue="1" operator="greaterThan">
      <formula>Z227</formula>
    </cfRule>
    <cfRule type="cellIs" dxfId="742" priority="726" stopIfTrue="1" operator="lessThan">
      <formula>F228</formula>
    </cfRule>
  </conditionalFormatting>
  <conditionalFormatting sqref="Y200">
    <cfRule type="cellIs" dxfId="741" priority="723" stopIfTrue="1" operator="greaterThan">
      <formula>Z200</formula>
    </cfRule>
    <cfRule type="cellIs" dxfId="740" priority="724" stopIfTrue="1" operator="lessThan">
      <formula>F201</formula>
    </cfRule>
  </conditionalFormatting>
  <conditionalFormatting sqref="Y191">
    <cfRule type="cellIs" dxfId="739" priority="721" stopIfTrue="1" operator="greaterThan">
      <formula>Z191</formula>
    </cfRule>
    <cfRule type="cellIs" dxfId="738" priority="722" stopIfTrue="1" operator="lessThan">
      <formula>F192</formula>
    </cfRule>
  </conditionalFormatting>
  <conditionalFormatting sqref="Y181">
    <cfRule type="cellIs" dxfId="737" priority="719" stopIfTrue="1" operator="greaterThan">
      <formula>Z181</formula>
    </cfRule>
    <cfRule type="cellIs" dxfId="736" priority="720" stopIfTrue="1" operator="lessThan">
      <formula>F182</formula>
    </cfRule>
  </conditionalFormatting>
  <conditionalFormatting sqref="Y163">
    <cfRule type="cellIs" dxfId="735" priority="715" stopIfTrue="1" operator="greaterThan">
      <formula>Z163</formula>
    </cfRule>
    <cfRule type="cellIs" dxfId="734" priority="716" stopIfTrue="1" operator="lessThan">
      <formula>F164</formula>
    </cfRule>
  </conditionalFormatting>
  <conditionalFormatting sqref="Y134">
    <cfRule type="cellIs" dxfId="733" priority="713" stopIfTrue="1" operator="greaterThan">
      <formula>Z134</formula>
    </cfRule>
    <cfRule type="cellIs" dxfId="732" priority="714" stopIfTrue="1" operator="lessThan">
      <formula>F135</formula>
    </cfRule>
  </conditionalFormatting>
  <conditionalFormatting sqref="Y120">
    <cfRule type="cellIs" dxfId="731" priority="711" stopIfTrue="1" operator="greaterThan">
      <formula>Z120</formula>
    </cfRule>
    <cfRule type="cellIs" dxfId="730" priority="712" stopIfTrue="1" operator="lessThan">
      <formula>F121</formula>
    </cfRule>
  </conditionalFormatting>
  <conditionalFormatting sqref="Y116">
    <cfRule type="cellIs" dxfId="729" priority="709" stopIfTrue="1" operator="greaterThan">
      <formula>Z116</formula>
    </cfRule>
    <cfRule type="cellIs" dxfId="728" priority="710" stopIfTrue="1" operator="lessThan">
      <formula>F117</formula>
    </cfRule>
  </conditionalFormatting>
  <conditionalFormatting sqref="Y71">
    <cfRule type="cellIs" dxfId="727" priority="699" stopIfTrue="1" operator="greaterThan">
      <formula>Z71</formula>
    </cfRule>
    <cfRule type="cellIs" dxfId="726" priority="700" stopIfTrue="1" operator="lessThan">
      <formula>F72</formula>
    </cfRule>
  </conditionalFormatting>
  <conditionalFormatting sqref="Y111">
    <cfRule type="cellIs" dxfId="725" priority="705" stopIfTrue="1" operator="greaterThan">
      <formula>Z111</formula>
    </cfRule>
    <cfRule type="cellIs" dxfId="724" priority="706" stopIfTrue="1" operator="lessThan">
      <formula>F112</formula>
    </cfRule>
  </conditionalFormatting>
  <conditionalFormatting sqref="Y105">
    <cfRule type="cellIs" dxfId="723" priority="703" stopIfTrue="1" operator="greaterThan">
      <formula>Z105</formula>
    </cfRule>
    <cfRule type="cellIs" dxfId="722" priority="704" stopIfTrue="1" operator="lessThan">
      <formula>F106</formula>
    </cfRule>
  </conditionalFormatting>
  <conditionalFormatting sqref="Y20">
    <cfRule type="cellIs" dxfId="721" priority="691" stopIfTrue="1" operator="greaterThan">
      <formula>Z20</formula>
    </cfRule>
    <cfRule type="cellIs" dxfId="720" priority="692" stopIfTrue="1" operator="lessThan">
      <formula>F21</formula>
    </cfRule>
  </conditionalFormatting>
  <conditionalFormatting sqref="Y44">
    <cfRule type="cellIs" dxfId="719" priority="697" stopIfTrue="1" operator="greaterThan">
      <formula>Z44</formula>
    </cfRule>
    <cfRule type="cellIs" dxfId="718" priority="698" stopIfTrue="1" operator="lessThan">
      <formula>F45</formula>
    </cfRule>
  </conditionalFormatting>
  <conditionalFormatting sqref="Y15">
    <cfRule type="cellIs" dxfId="717" priority="689" stopIfTrue="1" operator="greaterThan">
      <formula>Z15</formula>
    </cfRule>
    <cfRule type="cellIs" dxfId="716" priority="690" stopIfTrue="1" operator="lessThan">
      <formula>F16</formula>
    </cfRule>
  </conditionalFormatting>
  <conditionalFormatting sqref="D126:E126">
    <cfRule type="expression" dxfId="715" priority="685" stopIfTrue="1">
      <formula>F126=0</formula>
    </cfRule>
  </conditionalFormatting>
  <conditionalFormatting sqref="AD122 AD125:AD126">
    <cfRule type="cellIs" dxfId="714" priority="686" stopIfTrue="1" operator="equal">
      <formula>"a"</formula>
    </cfRule>
  </conditionalFormatting>
  <conditionalFormatting sqref="AB123:AB124">
    <cfRule type="expression" dxfId="713" priority="681" stopIfTrue="1">
      <formula>AA123=0</formula>
    </cfRule>
  </conditionalFormatting>
  <conditionalFormatting sqref="AD123:AD124">
    <cfRule type="cellIs" dxfId="712" priority="682" stopIfTrue="1" operator="equal">
      <formula>"a"</formula>
    </cfRule>
  </conditionalFormatting>
  <conditionalFormatting sqref="D123:W124">
    <cfRule type="cellIs" dxfId="711" priority="683" stopIfTrue="1" operator="equal">
      <formula>"a"</formula>
    </cfRule>
    <cfRule type="cellIs" dxfId="710" priority="684" stopIfTrue="1" operator="equal">
      <formula>"s"</formula>
    </cfRule>
  </conditionalFormatting>
  <conditionalFormatting sqref="Y125">
    <cfRule type="cellIs" dxfId="709" priority="679" stopIfTrue="1" operator="greaterThan">
      <formula>Z125</formula>
    </cfRule>
    <cfRule type="cellIs" dxfId="708" priority="680" stopIfTrue="1" operator="lessThan">
      <formula>F126</formula>
    </cfRule>
  </conditionalFormatting>
  <conditionalFormatting sqref="D178:E178">
    <cfRule type="expression" dxfId="707" priority="674" stopIfTrue="1">
      <formula>F178=0</formula>
    </cfRule>
  </conditionalFormatting>
  <conditionalFormatting sqref="D173:W176">
    <cfRule type="cellIs" dxfId="706" priority="675" stopIfTrue="1" operator="equal">
      <formula>"a"</formula>
    </cfRule>
    <cfRule type="cellIs" dxfId="705" priority="676" stopIfTrue="1" operator="equal">
      <formula>"s"</formula>
    </cfRule>
  </conditionalFormatting>
  <conditionalFormatting sqref="AD173">
    <cfRule type="cellIs" dxfId="704" priority="677" stopIfTrue="1" operator="equal">
      <formula>"a"</formula>
    </cfRule>
  </conditionalFormatting>
  <conditionalFormatting sqref="AD172">
    <cfRule type="cellIs" dxfId="703" priority="678" stopIfTrue="1" operator="equal">
      <formula>"a"</formula>
    </cfRule>
  </conditionalFormatting>
  <conditionalFormatting sqref="Y177">
    <cfRule type="cellIs" dxfId="702" priority="671" stopIfTrue="1" operator="greaterThan">
      <formula>Z177</formula>
    </cfRule>
    <cfRule type="cellIs" dxfId="701" priority="672" stopIfTrue="1" operator="lessThan">
      <formula>F178</formula>
    </cfRule>
  </conditionalFormatting>
  <conditionalFormatting sqref="AB188">
    <cfRule type="expression" dxfId="700" priority="667" stopIfTrue="1">
      <formula>AA188=0</formula>
    </cfRule>
  </conditionalFormatting>
  <conditionalFormatting sqref="D188:W188">
    <cfRule type="cellIs" dxfId="699" priority="668" stopIfTrue="1" operator="equal">
      <formula>"a"</formula>
    </cfRule>
    <cfRule type="cellIs" dxfId="698" priority="669" stopIfTrue="1" operator="equal">
      <formula>"s"</formula>
    </cfRule>
  </conditionalFormatting>
  <conditionalFormatting sqref="AD188">
    <cfRule type="cellIs" dxfId="697" priority="670" stopIfTrue="1" operator="equal">
      <formula>"a"</formula>
    </cfRule>
  </conditionalFormatting>
  <conditionalFormatting sqref="AB187">
    <cfRule type="expression" dxfId="696" priority="663" stopIfTrue="1">
      <formula>AA187=0</formula>
    </cfRule>
  </conditionalFormatting>
  <conditionalFormatting sqref="D187:W187">
    <cfRule type="cellIs" dxfId="695" priority="664" stopIfTrue="1" operator="equal">
      <formula>"a"</formula>
    </cfRule>
    <cfRule type="cellIs" dxfId="694" priority="665" stopIfTrue="1" operator="equal">
      <formula>"s"</formula>
    </cfRule>
  </conditionalFormatting>
  <conditionalFormatting sqref="AD187">
    <cfRule type="cellIs" dxfId="693" priority="666" stopIfTrue="1" operator="equal">
      <formula>"a"</formula>
    </cfRule>
  </conditionalFormatting>
  <conditionalFormatting sqref="AB185">
    <cfRule type="expression" dxfId="692" priority="659" stopIfTrue="1">
      <formula>AA185=0</formula>
    </cfRule>
  </conditionalFormatting>
  <conditionalFormatting sqref="D185:W185">
    <cfRule type="cellIs" dxfId="691" priority="660" stopIfTrue="1" operator="equal">
      <formula>"a"</formula>
    </cfRule>
    <cfRule type="cellIs" dxfId="690" priority="661" stopIfTrue="1" operator="equal">
      <formula>"s"</formula>
    </cfRule>
  </conditionalFormatting>
  <conditionalFormatting sqref="AD185">
    <cfRule type="cellIs" dxfId="689" priority="662" stopIfTrue="1" operator="equal">
      <formula>"a"</formula>
    </cfRule>
  </conditionalFormatting>
  <conditionalFormatting sqref="AB186">
    <cfRule type="expression" dxfId="688" priority="655" stopIfTrue="1">
      <formula>AA186=0</formula>
    </cfRule>
  </conditionalFormatting>
  <conditionalFormatting sqref="D186:W186">
    <cfRule type="cellIs" dxfId="687" priority="656" stopIfTrue="1" operator="equal">
      <formula>"a"</formula>
    </cfRule>
    <cfRule type="cellIs" dxfId="686" priority="657" stopIfTrue="1" operator="equal">
      <formula>"s"</formula>
    </cfRule>
  </conditionalFormatting>
  <conditionalFormatting sqref="AD186">
    <cfRule type="cellIs" dxfId="685" priority="658" stopIfTrue="1" operator="equal">
      <formula>"a"</formula>
    </cfRule>
  </conditionalFormatting>
  <conditionalFormatting sqref="AB199">
    <cfRule type="expression" dxfId="684" priority="653" stopIfTrue="1">
      <formula>AA199=0</formula>
    </cfRule>
  </conditionalFormatting>
  <conditionalFormatting sqref="AD199">
    <cfRule type="cellIs" dxfId="683" priority="654" stopIfTrue="1" operator="equal">
      <formula>"a"</formula>
    </cfRule>
  </conditionalFormatting>
  <conditionalFormatting sqref="D199:W199">
    <cfRule type="cellIs" dxfId="682" priority="651" stopIfTrue="1" operator="equal">
      <formula>"a"</formula>
    </cfRule>
    <cfRule type="cellIs" dxfId="681" priority="652" stopIfTrue="1" operator="equal">
      <formula>"s"</formula>
    </cfRule>
  </conditionalFormatting>
  <conditionalFormatting sqref="AB195">
    <cfRule type="expression" dxfId="680" priority="649" stopIfTrue="1">
      <formula>AA195=0</formula>
    </cfRule>
  </conditionalFormatting>
  <conditionalFormatting sqref="AD195">
    <cfRule type="cellIs" dxfId="679" priority="650" stopIfTrue="1" operator="equal">
      <formula>"a"</formula>
    </cfRule>
  </conditionalFormatting>
  <conditionalFormatting sqref="D195:W195">
    <cfRule type="cellIs" dxfId="678" priority="647" stopIfTrue="1" operator="equal">
      <formula>"a"</formula>
    </cfRule>
    <cfRule type="cellIs" dxfId="677" priority="648" stopIfTrue="1" operator="equal">
      <formula>"s"</formula>
    </cfRule>
  </conditionalFormatting>
  <conditionalFormatting sqref="AB198">
    <cfRule type="expression" dxfId="676" priority="645" stopIfTrue="1">
      <formula>AA198=0</formula>
    </cfRule>
  </conditionalFormatting>
  <conditionalFormatting sqref="AD198">
    <cfRule type="cellIs" dxfId="675" priority="646" stopIfTrue="1" operator="equal">
      <formula>"a"</formula>
    </cfRule>
  </conditionalFormatting>
  <conditionalFormatting sqref="D198:W198">
    <cfRule type="cellIs" dxfId="674" priority="643" stopIfTrue="1" operator="equal">
      <formula>"a"</formula>
    </cfRule>
    <cfRule type="cellIs" dxfId="673" priority="644" stopIfTrue="1" operator="equal">
      <formula>"s"</formula>
    </cfRule>
  </conditionalFormatting>
  <conditionalFormatting sqref="AB197">
    <cfRule type="expression" dxfId="672" priority="641" stopIfTrue="1">
      <formula>AA197=0</formula>
    </cfRule>
  </conditionalFormatting>
  <conditionalFormatting sqref="AD197">
    <cfRule type="cellIs" dxfId="671" priority="642" stopIfTrue="1" operator="equal">
      <formula>"a"</formula>
    </cfRule>
  </conditionalFormatting>
  <conditionalFormatting sqref="D197:W197">
    <cfRule type="cellIs" dxfId="670" priority="639" stopIfTrue="1" operator="equal">
      <formula>"a"</formula>
    </cfRule>
    <cfRule type="cellIs" dxfId="669" priority="640" stopIfTrue="1" operator="equal">
      <formula>"s"</formula>
    </cfRule>
  </conditionalFormatting>
  <conditionalFormatting sqref="AB196">
    <cfRule type="expression" dxfId="668" priority="637" stopIfTrue="1">
      <formula>AA196=0</formula>
    </cfRule>
  </conditionalFormatting>
  <conditionalFormatting sqref="AD196">
    <cfRule type="cellIs" dxfId="667" priority="638" stopIfTrue="1" operator="equal">
      <formula>"a"</formula>
    </cfRule>
  </conditionalFormatting>
  <conditionalFormatting sqref="D196:W196">
    <cfRule type="cellIs" dxfId="666" priority="635" stopIfTrue="1" operator="equal">
      <formula>"a"</formula>
    </cfRule>
    <cfRule type="cellIs" dxfId="665" priority="636" stopIfTrue="1" operator="equal">
      <formula>"s"</formula>
    </cfRule>
  </conditionalFormatting>
  <conditionalFormatting sqref="AB537">
    <cfRule type="expression" dxfId="664" priority="631" stopIfTrue="1">
      <formula>AA537=0</formula>
    </cfRule>
  </conditionalFormatting>
  <conditionalFormatting sqref="AD537">
    <cfRule type="cellIs" dxfId="663" priority="632" stopIfTrue="1" operator="equal">
      <formula>"a"</formula>
    </cfRule>
  </conditionalFormatting>
  <conditionalFormatting sqref="D537:W537">
    <cfRule type="cellIs" dxfId="662" priority="633" stopIfTrue="1" operator="equal">
      <formula>"a"</formula>
    </cfRule>
    <cfRule type="cellIs" dxfId="661" priority="634" stopIfTrue="1" operator="equal">
      <formula>"s"</formula>
    </cfRule>
  </conditionalFormatting>
  <conditionalFormatting sqref="AB527">
    <cfRule type="expression" dxfId="660" priority="627" stopIfTrue="1">
      <formula>AA527=0</formula>
    </cfRule>
  </conditionalFormatting>
  <conditionalFormatting sqref="AD527">
    <cfRule type="cellIs" dxfId="659" priority="628" stopIfTrue="1" operator="equal">
      <formula>"a"</formula>
    </cfRule>
  </conditionalFormatting>
  <conditionalFormatting sqref="D527:W527">
    <cfRule type="cellIs" dxfId="658" priority="629" stopIfTrue="1" operator="equal">
      <formula>"a"</formula>
    </cfRule>
    <cfRule type="cellIs" dxfId="657" priority="630" stopIfTrue="1" operator="equal">
      <formula>"s"</formula>
    </cfRule>
  </conditionalFormatting>
  <conditionalFormatting sqref="AB534">
    <cfRule type="expression" dxfId="656" priority="623" stopIfTrue="1">
      <formula>AA534=0</formula>
    </cfRule>
  </conditionalFormatting>
  <conditionalFormatting sqref="AD534">
    <cfRule type="cellIs" dxfId="655" priority="624" stopIfTrue="1" operator="equal">
      <formula>"a"</formula>
    </cfRule>
  </conditionalFormatting>
  <conditionalFormatting sqref="D534:W534">
    <cfRule type="cellIs" dxfId="654" priority="625" stopIfTrue="1" operator="equal">
      <formula>"a"</formula>
    </cfRule>
    <cfRule type="cellIs" dxfId="653" priority="626" stopIfTrue="1" operator="equal">
      <formula>"s"</formula>
    </cfRule>
  </conditionalFormatting>
  <conditionalFormatting sqref="AB533">
    <cfRule type="expression" dxfId="652" priority="619" stopIfTrue="1">
      <formula>AA533=0</formula>
    </cfRule>
  </conditionalFormatting>
  <conditionalFormatting sqref="AD533">
    <cfRule type="cellIs" dxfId="651" priority="620" stopIfTrue="1" operator="equal">
      <formula>"a"</formula>
    </cfRule>
  </conditionalFormatting>
  <conditionalFormatting sqref="D533:W533">
    <cfRule type="cellIs" dxfId="650" priority="621" stopIfTrue="1" operator="equal">
      <formula>"a"</formula>
    </cfRule>
    <cfRule type="cellIs" dxfId="649" priority="622" stopIfTrue="1" operator="equal">
      <formula>"s"</formula>
    </cfRule>
  </conditionalFormatting>
  <conditionalFormatting sqref="AB530">
    <cfRule type="expression" dxfId="648" priority="615" stopIfTrue="1">
      <formula>AA530=0</formula>
    </cfRule>
  </conditionalFormatting>
  <conditionalFormatting sqref="AD530">
    <cfRule type="cellIs" dxfId="647" priority="616" stopIfTrue="1" operator="equal">
      <formula>"a"</formula>
    </cfRule>
  </conditionalFormatting>
  <conditionalFormatting sqref="D530:W530">
    <cfRule type="cellIs" dxfId="646" priority="617" stopIfTrue="1" operator="equal">
      <formula>"a"</formula>
    </cfRule>
    <cfRule type="cellIs" dxfId="645" priority="618" stopIfTrue="1" operator="equal">
      <formula>"s"</formula>
    </cfRule>
  </conditionalFormatting>
  <conditionalFormatting sqref="AB529">
    <cfRule type="expression" dxfId="644" priority="611" stopIfTrue="1">
      <formula>AA529=0</formula>
    </cfRule>
  </conditionalFormatting>
  <conditionalFormatting sqref="AD529">
    <cfRule type="cellIs" dxfId="643" priority="612" stopIfTrue="1" operator="equal">
      <formula>"a"</formula>
    </cfRule>
  </conditionalFormatting>
  <conditionalFormatting sqref="D529:W529">
    <cfRule type="cellIs" dxfId="642" priority="613" stopIfTrue="1" operator="equal">
      <formula>"a"</formula>
    </cfRule>
    <cfRule type="cellIs" dxfId="641" priority="614" stopIfTrue="1" operator="equal">
      <formula>"s"</formula>
    </cfRule>
  </conditionalFormatting>
  <conditionalFormatting sqref="AB528">
    <cfRule type="expression" dxfId="640" priority="607" stopIfTrue="1">
      <formula>AA528=0</formula>
    </cfRule>
  </conditionalFormatting>
  <conditionalFormatting sqref="AD528">
    <cfRule type="cellIs" dxfId="639" priority="608" stopIfTrue="1" operator="equal">
      <formula>"a"</formula>
    </cfRule>
  </conditionalFormatting>
  <conditionalFormatting sqref="D528:W528">
    <cfRule type="cellIs" dxfId="638" priority="609" stopIfTrue="1" operator="equal">
      <formula>"a"</formula>
    </cfRule>
    <cfRule type="cellIs" dxfId="637" priority="610" stopIfTrue="1" operator="equal">
      <formula>"s"</formula>
    </cfRule>
  </conditionalFormatting>
  <conditionalFormatting sqref="AB535">
    <cfRule type="expression" dxfId="636" priority="603" stopIfTrue="1">
      <formula>AA535=0</formula>
    </cfRule>
  </conditionalFormatting>
  <conditionalFormatting sqref="AD535">
    <cfRule type="cellIs" dxfId="635" priority="604" stopIfTrue="1" operator="equal">
      <formula>"a"</formula>
    </cfRule>
  </conditionalFormatting>
  <conditionalFormatting sqref="D535:W535">
    <cfRule type="cellIs" dxfId="634" priority="605" stopIfTrue="1" operator="equal">
      <formula>"a"</formula>
    </cfRule>
    <cfRule type="cellIs" dxfId="633" priority="606" stopIfTrue="1" operator="equal">
      <formula>"s"</formula>
    </cfRule>
  </conditionalFormatting>
  <conditionalFormatting sqref="D171:E171">
    <cfRule type="expression" dxfId="632" priority="596" stopIfTrue="1">
      <formula>F171=0</formula>
    </cfRule>
  </conditionalFormatting>
  <conditionalFormatting sqref="D167:W169">
    <cfRule type="cellIs" dxfId="631" priority="597" stopIfTrue="1" operator="equal">
      <formula>"a"</formula>
    </cfRule>
    <cfRule type="cellIs" dxfId="630" priority="598" stopIfTrue="1" operator="equal">
      <formula>"s"</formula>
    </cfRule>
  </conditionalFormatting>
  <conditionalFormatting sqref="AD167">
    <cfRule type="cellIs" dxfId="629" priority="599" stopIfTrue="1" operator="equal">
      <formula>"a"</formula>
    </cfRule>
  </conditionalFormatting>
  <conditionalFormatting sqref="AD166">
    <cfRule type="cellIs" dxfId="628" priority="600" stopIfTrue="1" operator="equal">
      <formula>"a"</formula>
    </cfRule>
  </conditionalFormatting>
  <conditionalFormatting sqref="Y170">
    <cfRule type="cellIs" dxfId="627" priority="594" stopIfTrue="1" operator="greaterThan">
      <formula>Z170</formula>
    </cfRule>
    <cfRule type="cellIs" dxfId="626" priority="595" stopIfTrue="1" operator="lessThan">
      <formula>F171</formula>
    </cfRule>
  </conditionalFormatting>
  <conditionalFormatting sqref="AB532">
    <cfRule type="expression" dxfId="625" priority="590" stopIfTrue="1">
      <formula>AA532=0</formula>
    </cfRule>
  </conditionalFormatting>
  <conditionalFormatting sqref="AD532">
    <cfRule type="cellIs" dxfId="624" priority="591" stopIfTrue="1" operator="equal">
      <formula>"a"</formula>
    </cfRule>
  </conditionalFormatting>
  <conditionalFormatting sqref="D532:W532">
    <cfRule type="cellIs" dxfId="623" priority="592" stopIfTrue="1" operator="equal">
      <formula>"a"</formula>
    </cfRule>
    <cfRule type="cellIs" dxfId="622" priority="593" stopIfTrue="1" operator="equal">
      <formula>"s"</formula>
    </cfRule>
  </conditionalFormatting>
  <conditionalFormatting sqref="AB531">
    <cfRule type="expression" dxfId="621" priority="586" stopIfTrue="1">
      <formula>AA531=0</formula>
    </cfRule>
  </conditionalFormatting>
  <conditionalFormatting sqref="AD531">
    <cfRule type="cellIs" dxfId="620" priority="587" stopIfTrue="1" operator="equal">
      <formula>"a"</formula>
    </cfRule>
  </conditionalFormatting>
  <conditionalFormatting sqref="D531:W531">
    <cfRule type="cellIs" dxfId="619" priority="588" stopIfTrue="1" operator="equal">
      <formula>"a"</formula>
    </cfRule>
    <cfRule type="cellIs" dxfId="618" priority="589" stopIfTrue="1" operator="equal">
      <formula>"s"</formula>
    </cfRule>
  </conditionalFormatting>
  <conditionalFormatting sqref="AB536">
    <cfRule type="expression" dxfId="617" priority="582" stopIfTrue="1">
      <formula>AA536=0</formula>
    </cfRule>
  </conditionalFormatting>
  <conditionalFormatting sqref="AD536">
    <cfRule type="cellIs" dxfId="616" priority="583" stopIfTrue="1" operator="equal">
      <formula>"a"</formula>
    </cfRule>
  </conditionalFormatting>
  <conditionalFormatting sqref="D536:W536">
    <cfRule type="cellIs" dxfId="615" priority="584" stopIfTrue="1" operator="equal">
      <formula>"a"</formula>
    </cfRule>
    <cfRule type="cellIs" dxfId="614" priority="585" stopIfTrue="1" operator="equal">
      <formula>"s"</formula>
    </cfRule>
  </conditionalFormatting>
  <conditionalFormatting sqref="AB23">
    <cfRule type="expression" dxfId="613" priority="575" stopIfTrue="1">
      <formula>AA23=0</formula>
    </cfRule>
  </conditionalFormatting>
  <conditionalFormatting sqref="Y28">
    <cfRule type="cellIs" dxfId="612" priority="576" stopIfTrue="1" operator="greaterThan">
      <formula>Z28</formula>
    </cfRule>
    <cfRule type="cellIs" dxfId="611" priority="577" stopIfTrue="1" operator="lessThan">
      <formula>F29</formula>
    </cfRule>
  </conditionalFormatting>
  <conditionalFormatting sqref="D29">
    <cfRule type="expression" dxfId="610" priority="578" stopIfTrue="1">
      <formula>F29=0</formula>
    </cfRule>
  </conditionalFormatting>
  <conditionalFormatting sqref="AD28:AD29">
    <cfRule type="cellIs" dxfId="609" priority="579" stopIfTrue="1" operator="equal">
      <formula>"a"</formula>
    </cfRule>
  </conditionalFormatting>
  <conditionalFormatting sqref="D23:W23">
    <cfRule type="cellIs" dxfId="608" priority="580" stopIfTrue="1" operator="equal">
      <formula>"a"</formula>
    </cfRule>
    <cfRule type="cellIs" dxfId="607" priority="581" stopIfTrue="1" operator="equal">
      <formula>"s"</formula>
    </cfRule>
  </conditionalFormatting>
  <conditionalFormatting sqref="AB27">
    <cfRule type="expression" dxfId="606" priority="571" stopIfTrue="1">
      <formula>AA27=0</formula>
    </cfRule>
  </conditionalFormatting>
  <conditionalFormatting sqref="AD27">
    <cfRule type="cellIs" dxfId="605" priority="572" stopIfTrue="1" operator="equal">
      <formula>"a"</formula>
    </cfRule>
  </conditionalFormatting>
  <conditionalFormatting sqref="D27:W27">
    <cfRule type="cellIs" dxfId="604" priority="573" stopIfTrue="1" operator="equal">
      <formula>"a"</formula>
    </cfRule>
    <cfRule type="cellIs" dxfId="603" priority="574" stopIfTrue="1" operator="equal">
      <formula>"s"</formula>
    </cfRule>
  </conditionalFormatting>
  <conditionalFormatting sqref="AD25">
    <cfRule type="cellIs" dxfId="602" priority="568" stopIfTrue="1" operator="equal">
      <formula>"a"</formula>
    </cfRule>
  </conditionalFormatting>
  <conditionalFormatting sqref="D25:W25">
    <cfRule type="cellIs" dxfId="601" priority="569" stopIfTrue="1" operator="equal">
      <formula>"a"</formula>
    </cfRule>
    <cfRule type="cellIs" dxfId="600" priority="570" stopIfTrue="1" operator="equal">
      <formula>"s"</formula>
    </cfRule>
  </conditionalFormatting>
  <conditionalFormatting sqref="AD24">
    <cfRule type="cellIs" dxfId="599" priority="565" stopIfTrue="1" operator="equal">
      <formula>"a"</formula>
    </cfRule>
  </conditionalFormatting>
  <conditionalFormatting sqref="D24:W24">
    <cfRule type="cellIs" dxfId="598" priority="566" stopIfTrue="1" operator="equal">
      <formula>"a"</formula>
    </cfRule>
    <cfRule type="cellIs" dxfId="597" priority="567" stopIfTrue="1" operator="equal">
      <formula>"s"</formula>
    </cfRule>
  </conditionalFormatting>
  <conditionalFormatting sqref="AD26">
    <cfRule type="cellIs" dxfId="596" priority="562" stopIfTrue="1" operator="equal">
      <formula>"a"</formula>
    </cfRule>
  </conditionalFormatting>
  <conditionalFormatting sqref="D26:W26">
    <cfRule type="cellIs" dxfId="595" priority="563" stopIfTrue="1" operator="equal">
      <formula>"a"</formula>
    </cfRule>
    <cfRule type="cellIs" dxfId="594" priority="564" stopIfTrue="1" operator="equal">
      <formula>"s"</formula>
    </cfRule>
  </conditionalFormatting>
  <conditionalFormatting sqref="AB26">
    <cfRule type="expression" dxfId="593" priority="560" stopIfTrue="1">
      <formula>SUM(AA24:AA25)&gt;0</formula>
    </cfRule>
    <cfRule type="expression" dxfId="592" priority="561" stopIfTrue="1">
      <formula>AA26=0</formula>
    </cfRule>
  </conditionalFormatting>
  <conditionalFormatting sqref="AB25">
    <cfRule type="expression" dxfId="591" priority="558" stopIfTrue="1">
      <formula>AA26&gt;0</formula>
    </cfRule>
    <cfRule type="expression" dxfId="590" priority="559" stopIfTrue="1">
      <formula>AA25=0</formula>
    </cfRule>
  </conditionalFormatting>
  <conditionalFormatting sqref="AB24">
    <cfRule type="expression" dxfId="589" priority="556" stopIfTrue="1">
      <formula>AA26&gt;0</formula>
    </cfRule>
    <cfRule type="expression" dxfId="588" priority="557" stopIfTrue="1">
      <formula>AA24=0</formula>
    </cfRule>
  </conditionalFormatting>
  <conditionalFormatting sqref="Y26">
    <cfRule type="expression" dxfId="587" priority="555" stopIfTrue="1">
      <formula>SUM(AA26)&gt;0</formula>
    </cfRule>
  </conditionalFormatting>
  <conditionalFormatting sqref="Y24">
    <cfRule type="expression" dxfId="586" priority="554" stopIfTrue="1">
      <formula>AA26&gt;0</formula>
    </cfRule>
  </conditionalFormatting>
  <conditionalFormatting sqref="Y25">
    <cfRule type="expression" dxfId="585" priority="553" stopIfTrue="1">
      <formula>AA26&gt;0</formula>
    </cfRule>
  </conditionalFormatting>
  <conditionalFormatting sqref="AD46">
    <cfRule type="cellIs" dxfId="584" priority="552" stopIfTrue="1" operator="equal">
      <formula>"a"</formula>
    </cfRule>
  </conditionalFormatting>
  <conditionalFormatting sqref="Y58">
    <cfRule type="cellIs" dxfId="583" priority="546" stopIfTrue="1" operator="greaterThan">
      <formula>Z58</formula>
    </cfRule>
    <cfRule type="cellIs" dxfId="582" priority="547" stopIfTrue="1" operator="lessThan">
      <formula>F59</formula>
    </cfRule>
  </conditionalFormatting>
  <conditionalFormatting sqref="D59">
    <cfRule type="expression" dxfId="581" priority="548" stopIfTrue="1">
      <formula>F59=0</formula>
    </cfRule>
  </conditionalFormatting>
  <conditionalFormatting sqref="AB31">
    <cfRule type="expression" dxfId="580" priority="544" stopIfTrue="1">
      <formula>AA31=0</formula>
    </cfRule>
  </conditionalFormatting>
  <conditionalFormatting sqref="AD30:AD34">
    <cfRule type="cellIs" dxfId="579" priority="545" stopIfTrue="1" operator="equal">
      <formula>"a"</formula>
    </cfRule>
  </conditionalFormatting>
  <conditionalFormatting sqref="Y33">
    <cfRule type="cellIs" dxfId="578" priority="539" stopIfTrue="1" operator="greaterThan">
      <formula>Z33</formula>
    </cfRule>
    <cfRule type="cellIs" dxfId="577" priority="540" stopIfTrue="1" operator="lessThan">
      <formula>F34</formula>
    </cfRule>
  </conditionalFormatting>
  <conditionalFormatting sqref="D34">
    <cfRule type="expression" dxfId="576" priority="541" stopIfTrue="1">
      <formula>F34=0</formula>
    </cfRule>
  </conditionalFormatting>
  <conditionalFormatting sqref="D31:W32">
    <cfRule type="cellIs" dxfId="575" priority="542" stopIfTrue="1" operator="equal">
      <formula>"a"</formula>
    </cfRule>
    <cfRule type="cellIs" dxfId="574" priority="543" stopIfTrue="1" operator="equal">
      <formula>"s"</formula>
    </cfRule>
  </conditionalFormatting>
  <conditionalFormatting sqref="AB32">
    <cfRule type="expression" dxfId="573" priority="538" stopIfTrue="1">
      <formula>AA32=0</formula>
    </cfRule>
  </conditionalFormatting>
  <conditionalFormatting sqref="AB75:AB79 AB82:AB84 AB86:AB87 AB89">
    <cfRule type="expression" dxfId="572" priority="531" stopIfTrue="1">
      <formula>AA75=0</formula>
    </cfRule>
  </conditionalFormatting>
  <conditionalFormatting sqref="Y90">
    <cfRule type="cellIs" dxfId="571" priority="532" stopIfTrue="1" operator="greaterThan">
      <formula>Z90</formula>
    </cfRule>
    <cfRule type="cellIs" dxfId="570" priority="533" stopIfTrue="1" operator="lessThan">
      <formula>F91</formula>
    </cfRule>
  </conditionalFormatting>
  <conditionalFormatting sqref="D91:E91">
    <cfRule type="expression" dxfId="569" priority="534" stopIfTrue="1">
      <formula>F91=0</formula>
    </cfRule>
  </conditionalFormatting>
  <conditionalFormatting sqref="AD82:AD84 AD86:AD87 AD89:AD91 AD73:AD79">
    <cfRule type="cellIs" dxfId="568" priority="535" stopIfTrue="1" operator="equal">
      <formula>"a"</formula>
    </cfRule>
  </conditionalFormatting>
  <conditionalFormatting sqref="D75:T79 V75:W79 U75 U77:U79 D82:W84 D86:W87 D89:W89">
    <cfRule type="cellIs" dxfId="567" priority="536" stopIfTrue="1" operator="equal">
      <formula>"a"</formula>
    </cfRule>
    <cfRule type="cellIs" dxfId="566" priority="537" stopIfTrue="1" operator="equal">
      <formula>"s"</formula>
    </cfRule>
  </conditionalFormatting>
  <conditionalFormatting sqref="AB235:AB237">
    <cfRule type="expression" dxfId="565" priority="462" stopIfTrue="1">
      <formula>SUM($AA$235:$AA$237)&gt;0</formula>
    </cfRule>
    <cfRule type="expression" dxfId="564" priority="524" stopIfTrue="1">
      <formula>AA235=0</formula>
    </cfRule>
  </conditionalFormatting>
  <conditionalFormatting sqref="Y249 Y263">
    <cfRule type="cellIs" dxfId="563" priority="525" stopIfTrue="1" operator="greaterThan">
      <formula>Z249</formula>
    </cfRule>
    <cfRule type="cellIs" dxfId="562" priority="526" stopIfTrue="1" operator="lessThan">
      <formula>F250</formula>
    </cfRule>
  </conditionalFormatting>
  <conditionalFormatting sqref="D250 D264">
    <cfRule type="expression" dxfId="561" priority="527" stopIfTrue="1">
      <formula>F250=0</formula>
    </cfRule>
  </conditionalFormatting>
  <conditionalFormatting sqref="AD233:AD237 AD249:AD251 AD229:AD231 AD253 AD255 AD263:AD264">
    <cfRule type="cellIs" dxfId="560" priority="528" stopIfTrue="1" operator="equal">
      <formula>"a"</formula>
    </cfRule>
  </conditionalFormatting>
  <conditionalFormatting sqref="J253 L253 V253 H253 T253 N253 R253 F253 P253 D253 D231:W231 D235:W237 D233:W233 D255 P255 F255 R255 N255 T255 H255 V255 L255 J255">
    <cfRule type="cellIs" dxfId="559" priority="529" stopIfTrue="1" operator="equal">
      <formula>"a"</formula>
    </cfRule>
    <cfRule type="cellIs" dxfId="558" priority="530" stopIfTrue="1" operator="equal">
      <formula>"s"</formula>
    </cfRule>
  </conditionalFormatting>
  <conditionalFormatting sqref="AD232">
    <cfRule type="cellIs" dxfId="557" priority="523" stopIfTrue="1" operator="equal">
      <formula>"a"</formula>
    </cfRule>
  </conditionalFormatting>
  <conditionalFormatting sqref="AD238">
    <cfRule type="cellIs" dxfId="556" priority="522" stopIfTrue="1" operator="equal">
      <formula>"a"</formula>
    </cfRule>
  </conditionalFormatting>
  <conditionalFormatting sqref="AB239">
    <cfRule type="expression" dxfId="555" priority="518" stopIfTrue="1">
      <formula>AA239=0</formula>
    </cfRule>
  </conditionalFormatting>
  <conditionalFormatting sqref="AD239">
    <cfRule type="cellIs" dxfId="554" priority="519" stopIfTrue="1" operator="equal">
      <formula>"a"</formula>
    </cfRule>
  </conditionalFormatting>
  <conditionalFormatting sqref="D239:W239">
    <cfRule type="cellIs" dxfId="553" priority="520" stopIfTrue="1" operator="equal">
      <formula>"a"</formula>
    </cfRule>
    <cfRule type="cellIs" dxfId="552" priority="521" stopIfTrue="1" operator="equal">
      <formula>"s"</formula>
    </cfRule>
  </conditionalFormatting>
  <conditionalFormatting sqref="AD240">
    <cfRule type="cellIs" dxfId="551" priority="517" stopIfTrue="1" operator="equal">
      <formula>"a"</formula>
    </cfRule>
  </conditionalFormatting>
  <conditionalFormatting sqref="AB242">
    <cfRule type="expression" dxfId="550" priority="513" stopIfTrue="1">
      <formula>AA242=0</formula>
    </cfRule>
  </conditionalFormatting>
  <conditionalFormatting sqref="AD242">
    <cfRule type="cellIs" dxfId="549" priority="514" stopIfTrue="1" operator="equal">
      <formula>"a"</formula>
    </cfRule>
  </conditionalFormatting>
  <conditionalFormatting sqref="D242:W242">
    <cfRule type="cellIs" dxfId="548" priority="515" stopIfTrue="1" operator="equal">
      <formula>"a"</formula>
    </cfRule>
    <cfRule type="cellIs" dxfId="547" priority="516" stopIfTrue="1" operator="equal">
      <formula>"s"</formula>
    </cfRule>
  </conditionalFormatting>
  <conditionalFormatting sqref="AD241">
    <cfRule type="cellIs" dxfId="546" priority="512" stopIfTrue="1" operator="equal">
      <formula>"a"</formula>
    </cfRule>
  </conditionalFormatting>
  <conditionalFormatting sqref="AB243">
    <cfRule type="expression" dxfId="545" priority="508" stopIfTrue="1">
      <formula>AA243=0</formula>
    </cfRule>
  </conditionalFormatting>
  <conditionalFormatting sqref="AD243">
    <cfRule type="cellIs" dxfId="544" priority="509" stopIfTrue="1" operator="equal">
      <formula>"a"</formula>
    </cfRule>
  </conditionalFormatting>
  <conditionalFormatting sqref="D243:W243">
    <cfRule type="cellIs" dxfId="543" priority="510" stopIfTrue="1" operator="equal">
      <formula>"a"</formula>
    </cfRule>
    <cfRule type="cellIs" dxfId="542" priority="511" stopIfTrue="1" operator="equal">
      <formula>"s"</formula>
    </cfRule>
  </conditionalFormatting>
  <conditionalFormatting sqref="AB244">
    <cfRule type="expression" dxfId="541" priority="504" stopIfTrue="1">
      <formula>AA244=0</formula>
    </cfRule>
  </conditionalFormatting>
  <conditionalFormatting sqref="AD244">
    <cfRule type="cellIs" dxfId="540" priority="505" stopIfTrue="1" operator="equal">
      <formula>"a"</formula>
    </cfRule>
  </conditionalFormatting>
  <conditionalFormatting sqref="D244:W244">
    <cfRule type="cellIs" dxfId="539" priority="506" stopIfTrue="1" operator="equal">
      <formula>"a"</formula>
    </cfRule>
    <cfRule type="cellIs" dxfId="538" priority="507" stopIfTrue="1" operator="equal">
      <formula>"s"</formula>
    </cfRule>
  </conditionalFormatting>
  <conditionalFormatting sqref="AB246">
    <cfRule type="expression" dxfId="537" priority="500" stopIfTrue="1">
      <formula>AA246=0</formula>
    </cfRule>
  </conditionalFormatting>
  <conditionalFormatting sqref="AD246">
    <cfRule type="cellIs" dxfId="536" priority="501" stopIfTrue="1" operator="equal">
      <formula>"a"</formula>
    </cfRule>
  </conditionalFormatting>
  <conditionalFormatting sqref="D246:W246">
    <cfRule type="cellIs" dxfId="535" priority="502" stopIfTrue="1" operator="equal">
      <formula>"a"</formula>
    </cfRule>
    <cfRule type="cellIs" dxfId="534" priority="503" stopIfTrue="1" operator="equal">
      <formula>"s"</formula>
    </cfRule>
  </conditionalFormatting>
  <conditionalFormatting sqref="AD245">
    <cfRule type="cellIs" dxfId="533" priority="499" stopIfTrue="1" operator="equal">
      <formula>"a"</formula>
    </cfRule>
  </conditionalFormatting>
  <conditionalFormatting sqref="AB247">
    <cfRule type="expression" dxfId="532" priority="495" stopIfTrue="1">
      <formula>AA247=0</formula>
    </cfRule>
  </conditionalFormatting>
  <conditionalFormatting sqref="AD247">
    <cfRule type="cellIs" dxfId="531" priority="496" stopIfTrue="1" operator="equal">
      <formula>"a"</formula>
    </cfRule>
  </conditionalFormatting>
  <conditionalFormatting sqref="D247:W247">
    <cfRule type="cellIs" dxfId="530" priority="497" stopIfTrue="1" operator="equal">
      <formula>"a"</formula>
    </cfRule>
    <cfRule type="cellIs" dxfId="529" priority="498" stopIfTrue="1" operator="equal">
      <formula>"s"</formula>
    </cfRule>
  </conditionalFormatting>
  <conditionalFormatting sqref="AB248">
    <cfRule type="expression" dxfId="528" priority="491" stopIfTrue="1">
      <formula>AA248=0</formula>
    </cfRule>
  </conditionalFormatting>
  <conditionalFormatting sqref="AD248">
    <cfRule type="cellIs" dxfId="527" priority="492" stopIfTrue="1" operator="equal">
      <formula>"a"</formula>
    </cfRule>
  </conditionalFormatting>
  <conditionalFormatting sqref="D248:W248">
    <cfRule type="cellIs" dxfId="526" priority="493" stopIfTrue="1" operator="equal">
      <formula>"a"</formula>
    </cfRule>
    <cfRule type="cellIs" dxfId="525" priority="494" stopIfTrue="1" operator="equal">
      <formula>"s"</formula>
    </cfRule>
  </conditionalFormatting>
  <conditionalFormatting sqref="AD252">
    <cfRule type="cellIs" dxfId="524" priority="490" stopIfTrue="1" operator="equal">
      <formula>"a"</formula>
    </cfRule>
  </conditionalFormatting>
  <conditionalFormatting sqref="AD254">
    <cfRule type="cellIs" dxfId="523" priority="489" stopIfTrue="1" operator="equal">
      <formula>"a"</formula>
    </cfRule>
  </conditionalFormatting>
  <conditionalFormatting sqref="AD256">
    <cfRule type="cellIs" dxfId="522" priority="488" stopIfTrue="1" operator="equal">
      <formula>"a"</formula>
    </cfRule>
  </conditionalFormatting>
  <conditionalFormatting sqref="AD257">
    <cfRule type="cellIs" dxfId="521" priority="487" stopIfTrue="1" operator="equal">
      <formula>"a"</formula>
    </cfRule>
  </conditionalFormatting>
  <conditionalFormatting sqref="AB258">
    <cfRule type="expression" dxfId="520" priority="483" stopIfTrue="1">
      <formula>AA258=0</formula>
    </cfRule>
  </conditionalFormatting>
  <conditionalFormatting sqref="AD258">
    <cfRule type="cellIs" dxfId="519" priority="484" stopIfTrue="1" operator="equal">
      <formula>"a"</formula>
    </cfRule>
  </conditionalFormatting>
  <conditionalFormatting sqref="D258 P258 F258 R258 N258 T258 H258 V258 L258 J258">
    <cfRule type="cellIs" dxfId="518" priority="485" stopIfTrue="1" operator="equal">
      <formula>"a"</formula>
    </cfRule>
    <cfRule type="cellIs" dxfId="517" priority="486" stopIfTrue="1" operator="equal">
      <formula>"s"</formula>
    </cfRule>
  </conditionalFormatting>
  <conditionalFormatting sqref="AB259">
    <cfRule type="expression" dxfId="516" priority="479" stopIfTrue="1">
      <formula>AA259=0</formula>
    </cfRule>
  </conditionalFormatting>
  <conditionalFormatting sqref="AD259">
    <cfRule type="cellIs" dxfId="515" priority="480" stopIfTrue="1" operator="equal">
      <formula>"a"</formula>
    </cfRule>
  </conditionalFormatting>
  <conditionalFormatting sqref="D259 P259 F259 R259 N259 T259 H259 V259 L259 J259">
    <cfRule type="cellIs" dxfId="514" priority="481" stopIfTrue="1" operator="equal">
      <formula>"a"</formula>
    </cfRule>
    <cfRule type="cellIs" dxfId="513" priority="482" stopIfTrue="1" operator="equal">
      <formula>"s"</formula>
    </cfRule>
  </conditionalFormatting>
  <conditionalFormatting sqref="AB262">
    <cfRule type="expression" dxfId="512" priority="475" stopIfTrue="1">
      <formula>AA262=0</formula>
    </cfRule>
  </conditionalFormatting>
  <conditionalFormatting sqref="AD262">
    <cfRule type="cellIs" dxfId="511" priority="476" stopIfTrue="1" operator="equal">
      <formula>"a"</formula>
    </cfRule>
  </conditionalFormatting>
  <conditionalFormatting sqref="D262 P262 F262 R262 N262 T262 H262 V262 L262 J262">
    <cfRule type="cellIs" dxfId="510" priority="477" stopIfTrue="1" operator="equal">
      <formula>"a"</formula>
    </cfRule>
    <cfRule type="cellIs" dxfId="509" priority="478" stopIfTrue="1" operator="equal">
      <formula>"s"</formula>
    </cfRule>
  </conditionalFormatting>
  <conditionalFormatting sqref="AB260">
    <cfRule type="expression" dxfId="508" priority="471" stopIfTrue="1">
      <formula>AA260=0</formula>
    </cfRule>
  </conditionalFormatting>
  <conditionalFormatting sqref="AD260">
    <cfRule type="cellIs" dxfId="507" priority="472" stopIfTrue="1" operator="equal">
      <formula>"a"</formula>
    </cfRule>
  </conditionalFormatting>
  <conditionalFormatting sqref="D260 P260 F260 R260 N260 T260 H260 V260 L260 J260">
    <cfRule type="cellIs" dxfId="506" priority="473" stopIfTrue="1" operator="equal">
      <formula>"a"</formula>
    </cfRule>
    <cfRule type="cellIs" dxfId="505" priority="474" stopIfTrue="1" operator="equal">
      <formula>"s"</formula>
    </cfRule>
  </conditionalFormatting>
  <conditionalFormatting sqref="AB261">
    <cfRule type="expression" dxfId="504" priority="467" stopIfTrue="1">
      <formula>AA261=0</formula>
    </cfRule>
  </conditionalFormatting>
  <conditionalFormatting sqref="AD261">
    <cfRule type="cellIs" dxfId="503" priority="468" stopIfTrue="1" operator="equal">
      <formula>"a"</formula>
    </cfRule>
  </conditionalFormatting>
  <conditionalFormatting sqref="D261 P261 F261 R261 N261 T261 H261 V261 L261 J261">
    <cfRule type="cellIs" dxfId="502" priority="469" stopIfTrue="1" operator="equal">
      <formula>"a"</formula>
    </cfRule>
    <cfRule type="cellIs" dxfId="501" priority="470" stopIfTrue="1" operator="equal">
      <formula>"s"</formula>
    </cfRule>
  </conditionalFormatting>
  <conditionalFormatting sqref="AB231">
    <cfRule type="expression" dxfId="500" priority="466" stopIfTrue="1">
      <formula>AA231=0</formula>
    </cfRule>
  </conditionalFormatting>
  <conditionalFormatting sqref="AB233">
    <cfRule type="expression" dxfId="499" priority="465" stopIfTrue="1">
      <formula>AA233=0</formula>
    </cfRule>
  </conditionalFormatting>
  <conditionalFormatting sqref="AB253">
    <cfRule type="expression" dxfId="498" priority="464" stopIfTrue="1">
      <formula>AA253=0</formula>
    </cfRule>
  </conditionalFormatting>
  <conditionalFormatting sqref="AB255">
    <cfRule type="expression" dxfId="497" priority="463" stopIfTrue="1">
      <formula>AA255=0</formula>
    </cfRule>
  </conditionalFormatting>
  <conditionalFormatting sqref="Y271 Y341">
    <cfRule type="cellIs" dxfId="496" priority="455" stopIfTrue="1" operator="greaterThan">
      <formula>Z271</formula>
    </cfRule>
    <cfRule type="cellIs" dxfId="495" priority="456" stopIfTrue="1" operator="lessThan">
      <formula>F272</formula>
    </cfRule>
  </conditionalFormatting>
  <conditionalFormatting sqref="D272 D342">
    <cfRule type="expression" dxfId="494" priority="457" stopIfTrue="1">
      <formula>F272=0</formula>
    </cfRule>
  </conditionalFormatting>
  <conditionalFormatting sqref="AD265:AD273 AD331 AD341:AD342 AD280:AD286">
    <cfRule type="cellIs" dxfId="493" priority="458" stopIfTrue="1" operator="equal">
      <formula>"a"</formula>
    </cfRule>
  </conditionalFormatting>
  <conditionalFormatting sqref="D282:W286 D268:W270 D266 D280:W280 D331:W331 F266 H266 J266 L266 N266 P266 R266 T266 V266">
    <cfRule type="cellIs" dxfId="492" priority="459" stopIfTrue="1" operator="equal">
      <formula>"a"</formula>
    </cfRule>
    <cfRule type="cellIs" dxfId="491" priority="460" stopIfTrue="1" operator="equal">
      <formula>"s"</formula>
    </cfRule>
  </conditionalFormatting>
  <conditionalFormatting sqref="AD274">
    <cfRule type="cellIs" dxfId="490" priority="454" stopIfTrue="1" operator="equal">
      <formula>"a"</formula>
    </cfRule>
  </conditionalFormatting>
  <conditionalFormatting sqref="AD278">
    <cfRule type="cellIs" dxfId="489" priority="452" stopIfTrue="1" operator="equal">
      <formula>"a"</formula>
    </cfRule>
  </conditionalFormatting>
  <conditionalFormatting sqref="AD279">
    <cfRule type="cellIs" dxfId="488" priority="451" stopIfTrue="1" operator="equal">
      <formula>"a"</formula>
    </cfRule>
  </conditionalFormatting>
  <conditionalFormatting sqref="AD288">
    <cfRule type="cellIs" dxfId="487" priority="448" stopIfTrue="1" operator="equal">
      <formula>"a"</formula>
    </cfRule>
  </conditionalFormatting>
  <conditionalFormatting sqref="D288:W288">
    <cfRule type="cellIs" dxfId="486" priority="449" stopIfTrue="1" operator="equal">
      <formula>"a"</formula>
    </cfRule>
    <cfRule type="cellIs" dxfId="485" priority="450" stopIfTrue="1" operator="equal">
      <formula>"s"</formula>
    </cfRule>
  </conditionalFormatting>
  <conditionalFormatting sqref="AD287">
    <cfRule type="cellIs" dxfId="484" priority="445" stopIfTrue="1" operator="equal">
      <formula>"a"</formula>
    </cfRule>
  </conditionalFormatting>
  <conditionalFormatting sqref="D287:W287">
    <cfRule type="cellIs" dxfId="483" priority="446" stopIfTrue="1" operator="equal">
      <formula>"a"</formula>
    </cfRule>
    <cfRule type="cellIs" dxfId="482" priority="447" stopIfTrue="1" operator="equal">
      <formula>"s"</formula>
    </cfRule>
  </conditionalFormatting>
  <conditionalFormatting sqref="AB287">
    <cfRule type="expression" dxfId="481" priority="441" stopIfTrue="1">
      <formula>AA288&gt;0</formula>
    </cfRule>
    <cfRule type="expression" dxfId="480" priority="442" stopIfTrue="1">
      <formula>AA287=0</formula>
    </cfRule>
  </conditionalFormatting>
  <conditionalFormatting sqref="AB288">
    <cfRule type="expression" dxfId="479" priority="443" stopIfTrue="1">
      <formula>AA287&gt;0</formula>
    </cfRule>
    <cfRule type="expression" dxfId="478" priority="444" stopIfTrue="1">
      <formula>AA288=0</formula>
    </cfRule>
  </conditionalFormatting>
  <conditionalFormatting sqref="Y287">
    <cfRule type="expression" dxfId="477" priority="440" stopIfTrue="1">
      <formula>SUM(AA288)&gt;0</formula>
    </cfRule>
  </conditionalFormatting>
  <conditionalFormatting sqref="Y288">
    <cfRule type="expression" dxfId="476" priority="439" stopIfTrue="1">
      <formula>SUM(AA288)&gt;0</formula>
    </cfRule>
  </conditionalFormatting>
  <conditionalFormatting sqref="AD289">
    <cfRule type="cellIs" dxfId="475" priority="438" stopIfTrue="1" operator="equal">
      <formula>"a"</formula>
    </cfRule>
  </conditionalFormatting>
  <conditionalFormatting sqref="AB290">
    <cfRule type="expression" dxfId="474" priority="434" stopIfTrue="1">
      <formula>AA290=0</formula>
    </cfRule>
  </conditionalFormatting>
  <conditionalFormatting sqref="AD290">
    <cfRule type="cellIs" dxfId="473" priority="435" stopIfTrue="1" operator="equal">
      <formula>"a"</formula>
    </cfRule>
  </conditionalFormatting>
  <conditionalFormatting sqref="D290:W290">
    <cfRule type="cellIs" dxfId="472" priority="436" stopIfTrue="1" operator="equal">
      <formula>"a"</formula>
    </cfRule>
    <cfRule type="cellIs" dxfId="471" priority="437" stopIfTrue="1" operator="equal">
      <formula>"s"</formula>
    </cfRule>
  </conditionalFormatting>
  <conditionalFormatting sqref="AD303:AD306">
    <cfRule type="cellIs" dxfId="470" priority="431" stopIfTrue="1" operator="equal">
      <formula>"a"</formula>
    </cfRule>
  </conditionalFormatting>
  <conditionalFormatting sqref="D304:W306">
    <cfRule type="cellIs" dxfId="469" priority="432" stopIfTrue="1" operator="equal">
      <formula>"a"</formula>
    </cfRule>
    <cfRule type="cellIs" dxfId="468" priority="433" stopIfTrue="1" operator="equal">
      <formula>"s"</formula>
    </cfRule>
  </conditionalFormatting>
  <conditionalFormatting sqref="AD307:AD309">
    <cfRule type="cellIs" dxfId="467" priority="428" stopIfTrue="1" operator="equal">
      <formula>"a"</formula>
    </cfRule>
  </conditionalFormatting>
  <conditionalFormatting sqref="D307:W309">
    <cfRule type="cellIs" dxfId="466" priority="429" stopIfTrue="1" operator="equal">
      <formula>"a"</formula>
    </cfRule>
    <cfRule type="cellIs" dxfId="465" priority="430" stopIfTrue="1" operator="equal">
      <formula>"s"</formula>
    </cfRule>
  </conditionalFormatting>
  <conditionalFormatting sqref="AD310:AD312">
    <cfRule type="cellIs" dxfId="464" priority="425" stopIfTrue="1" operator="equal">
      <formula>"a"</formula>
    </cfRule>
  </conditionalFormatting>
  <conditionalFormatting sqref="D310:W312">
    <cfRule type="cellIs" dxfId="463" priority="426" stopIfTrue="1" operator="equal">
      <formula>"a"</formula>
    </cfRule>
    <cfRule type="cellIs" dxfId="462" priority="427" stopIfTrue="1" operator="equal">
      <formula>"s"</formula>
    </cfRule>
  </conditionalFormatting>
  <conditionalFormatting sqref="AB302">
    <cfRule type="expression" dxfId="461" priority="421" stopIfTrue="1">
      <formula>AA302=0</formula>
    </cfRule>
  </conditionalFormatting>
  <conditionalFormatting sqref="AD302">
    <cfRule type="cellIs" dxfId="460" priority="422" stopIfTrue="1" operator="equal">
      <formula>"a"</formula>
    </cfRule>
  </conditionalFormatting>
  <conditionalFormatting sqref="D302:W302">
    <cfRule type="cellIs" dxfId="459" priority="423" stopIfTrue="1" operator="equal">
      <formula>"a"</formula>
    </cfRule>
    <cfRule type="cellIs" dxfId="458" priority="424" stopIfTrue="1" operator="equal">
      <formula>"s"</formula>
    </cfRule>
  </conditionalFormatting>
  <conditionalFormatting sqref="AD314">
    <cfRule type="cellIs" dxfId="457" priority="420" stopIfTrue="1" operator="equal">
      <formula>"a"</formula>
    </cfRule>
  </conditionalFormatting>
  <conditionalFormatting sqref="AB315">
    <cfRule type="expression" dxfId="456" priority="416" stopIfTrue="1">
      <formula>AA315=0</formula>
    </cfRule>
  </conditionalFormatting>
  <conditionalFormatting sqref="AD315">
    <cfRule type="cellIs" dxfId="455" priority="417" stopIfTrue="1" operator="equal">
      <formula>"a"</formula>
    </cfRule>
  </conditionalFormatting>
  <conditionalFormatting sqref="D315:W315">
    <cfRule type="cellIs" dxfId="454" priority="418" stopIfTrue="1" operator="equal">
      <formula>"a"</formula>
    </cfRule>
    <cfRule type="cellIs" dxfId="453" priority="419" stopIfTrue="1" operator="equal">
      <formula>"s"</formula>
    </cfRule>
  </conditionalFormatting>
  <conditionalFormatting sqref="AD325:AD328">
    <cfRule type="cellIs" dxfId="452" priority="413" stopIfTrue="1" operator="equal">
      <formula>"a"</formula>
    </cfRule>
  </conditionalFormatting>
  <conditionalFormatting sqref="D326:W328">
    <cfRule type="cellIs" dxfId="451" priority="414" stopIfTrue="1" operator="equal">
      <formula>"a"</formula>
    </cfRule>
    <cfRule type="cellIs" dxfId="450" priority="415" stopIfTrue="1" operator="equal">
      <formula>"s"</formula>
    </cfRule>
  </conditionalFormatting>
  <conditionalFormatting sqref="AD329:AD330">
    <cfRule type="cellIs" dxfId="449" priority="410" stopIfTrue="1" operator="equal">
      <formula>"a"</formula>
    </cfRule>
  </conditionalFormatting>
  <conditionalFormatting sqref="D329:W330">
    <cfRule type="cellIs" dxfId="448" priority="411" stopIfTrue="1" operator="equal">
      <formula>"a"</formula>
    </cfRule>
    <cfRule type="cellIs" dxfId="447" priority="412" stopIfTrue="1" operator="equal">
      <formula>"s"</formula>
    </cfRule>
  </conditionalFormatting>
  <conditionalFormatting sqref="AB324">
    <cfRule type="expression" dxfId="446" priority="406" stopIfTrue="1">
      <formula>AA324=0</formula>
    </cfRule>
  </conditionalFormatting>
  <conditionalFormatting sqref="AD324">
    <cfRule type="cellIs" dxfId="445" priority="407" stopIfTrue="1" operator="equal">
      <formula>"a"</formula>
    </cfRule>
  </conditionalFormatting>
  <conditionalFormatting sqref="D324:W324">
    <cfRule type="cellIs" dxfId="444" priority="408" stopIfTrue="1" operator="equal">
      <formula>"a"</formula>
    </cfRule>
    <cfRule type="cellIs" dxfId="443" priority="409" stopIfTrue="1" operator="equal">
      <formula>"s"</formula>
    </cfRule>
  </conditionalFormatting>
  <conditionalFormatting sqref="AD337">
    <cfRule type="cellIs" dxfId="442" priority="403" stopIfTrue="1" operator="equal">
      <formula>"a"</formula>
    </cfRule>
  </conditionalFormatting>
  <conditionalFormatting sqref="D337:W337">
    <cfRule type="cellIs" dxfId="441" priority="404" stopIfTrue="1" operator="equal">
      <formula>"a"</formula>
    </cfRule>
    <cfRule type="cellIs" dxfId="440" priority="405" stopIfTrue="1" operator="equal">
      <formula>"s"</formula>
    </cfRule>
  </conditionalFormatting>
  <conditionalFormatting sqref="AB333">
    <cfRule type="expression" dxfId="439" priority="399" stopIfTrue="1">
      <formula>AA333=0</formula>
    </cfRule>
  </conditionalFormatting>
  <conditionalFormatting sqref="AD333">
    <cfRule type="cellIs" dxfId="438" priority="400" stopIfTrue="1" operator="equal">
      <formula>"a"</formula>
    </cfRule>
  </conditionalFormatting>
  <conditionalFormatting sqref="D333:W333">
    <cfRule type="cellIs" dxfId="437" priority="401" stopIfTrue="1" operator="equal">
      <formula>"a"</formula>
    </cfRule>
    <cfRule type="cellIs" dxfId="436" priority="402" stopIfTrue="1" operator="equal">
      <formula>"s"</formula>
    </cfRule>
  </conditionalFormatting>
  <conditionalFormatting sqref="AD334:AD336">
    <cfRule type="cellIs" dxfId="435" priority="396" stopIfTrue="1" operator="equal">
      <formula>"a"</formula>
    </cfRule>
  </conditionalFormatting>
  <conditionalFormatting sqref="D335:W336">
    <cfRule type="cellIs" dxfId="434" priority="397" stopIfTrue="1" operator="equal">
      <formula>"a"</formula>
    </cfRule>
    <cfRule type="cellIs" dxfId="433" priority="398" stopIfTrue="1" operator="equal">
      <formula>"s"</formula>
    </cfRule>
  </conditionalFormatting>
  <conditionalFormatting sqref="AB266">
    <cfRule type="expression" dxfId="432" priority="395" stopIfTrue="1">
      <formula>AA266=0</formula>
    </cfRule>
  </conditionalFormatting>
  <conditionalFormatting sqref="AB275">
    <cfRule type="expression" dxfId="431" priority="394" stopIfTrue="1">
      <formula>AA275=0</formula>
    </cfRule>
  </conditionalFormatting>
  <conditionalFormatting sqref="AB277">
    <cfRule type="expression" dxfId="430" priority="391" stopIfTrue="1">
      <formula>AA277=0</formula>
    </cfRule>
  </conditionalFormatting>
  <conditionalFormatting sqref="AB280">
    <cfRule type="expression" dxfId="429" priority="390" stopIfTrue="1">
      <formula>AA280=0</formula>
    </cfRule>
  </conditionalFormatting>
  <conditionalFormatting sqref="AB282:AB286">
    <cfRule type="expression" dxfId="428" priority="355" stopIfTrue="1">
      <formula>SUM($AA$282:$AA$286)&gt;0</formula>
    </cfRule>
    <cfRule type="expression" dxfId="427" priority="389" stopIfTrue="1">
      <formula>AA282=0</formula>
    </cfRule>
  </conditionalFormatting>
  <conditionalFormatting sqref="AB326:AB331">
    <cfRule type="expression" dxfId="426" priority="347" stopIfTrue="1">
      <formula>SUM($AA$326:$AA$331)&gt;0</formula>
    </cfRule>
    <cfRule type="expression" dxfId="425" priority="388" stopIfTrue="1">
      <formula>AA326=0</formula>
    </cfRule>
  </conditionalFormatting>
  <conditionalFormatting sqref="AD291:AD294">
    <cfRule type="cellIs" dxfId="424" priority="384" stopIfTrue="1" operator="equal">
      <formula>"a"</formula>
    </cfRule>
  </conditionalFormatting>
  <conditionalFormatting sqref="D292:W294">
    <cfRule type="cellIs" dxfId="423" priority="385" stopIfTrue="1" operator="equal">
      <formula>"a"</formula>
    </cfRule>
    <cfRule type="cellIs" dxfId="422" priority="386" stopIfTrue="1" operator="equal">
      <formula>"s"</formula>
    </cfRule>
  </conditionalFormatting>
  <conditionalFormatting sqref="AD295:AD297">
    <cfRule type="cellIs" dxfId="421" priority="381" stopIfTrue="1" operator="equal">
      <formula>"a"</formula>
    </cfRule>
  </conditionalFormatting>
  <conditionalFormatting sqref="D295:W297">
    <cfRule type="cellIs" dxfId="420" priority="382" stopIfTrue="1" operator="equal">
      <formula>"a"</formula>
    </cfRule>
    <cfRule type="cellIs" dxfId="419" priority="383" stopIfTrue="1" operator="equal">
      <formula>"s"</formula>
    </cfRule>
  </conditionalFormatting>
  <conditionalFormatting sqref="AD298:AD300">
    <cfRule type="cellIs" dxfId="418" priority="378" stopIfTrue="1" operator="equal">
      <formula>"a"</formula>
    </cfRule>
  </conditionalFormatting>
  <conditionalFormatting sqref="D298:W300">
    <cfRule type="cellIs" dxfId="417" priority="379" stopIfTrue="1" operator="equal">
      <formula>"a"</formula>
    </cfRule>
    <cfRule type="cellIs" dxfId="416" priority="380" stopIfTrue="1" operator="equal">
      <formula>"s"</formula>
    </cfRule>
  </conditionalFormatting>
  <conditionalFormatting sqref="AD322">
    <cfRule type="cellIs" dxfId="415" priority="375" stopIfTrue="1" operator="equal">
      <formula>"a"</formula>
    </cfRule>
  </conditionalFormatting>
  <conditionalFormatting sqref="D322:W322">
    <cfRule type="cellIs" dxfId="414" priority="376" stopIfTrue="1" operator="equal">
      <formula>"a"</formula>
    </cfRule>
    <cfRule type="cellIs" dxfId="413" priority="377" stopIfTrue="1" operator="equal">
      <formula>"s"</formula>
    </cfRule>
  </conditionalFormatting>
  <conditionalFormatting sqref="AD316:AD319">
    <cfRule type="cellIs" dxfId="412" priority="372" stopIfTrue="1" operator="equal">
      <formula>"a"</formula>
    </cfRule>
  </conditionalFormatting>
  <conditionalFormatting sqref="D317:W319">
    <cfRule type="cellIs" dxfId="411" priority="373" stopIfTrue="1" operator="equal">
      <formula>"a"</formula>
    </cfRule>
    <cfRule type="cellIs" dxfId="410" priority="374" stopIfTrue="1" operator="equal">
      <formula>"s"</formula>
    </cfRule>
  </conditionalFormatting>
  <conditionalFormatting sqref="AD320:AD321">
    <cfRule type="cellIs" dxfId="409" priority="369" stopIfTrue="1" operator="equal">
      <formula>"a"</formula>
    </cfRule>
  </conditionalFormatting>
  <conditionalFormatting sqref="D320:W321">
    <cfRule type="cellIs" dxfId="408" priority="370" stopIfTrue="1" operator="equal">
      <formula>"a"</formula>
    </cfRule>
    <cfRule type="cellIs" dxfId="407" priority="371" stopIfTrue="1" operator="equal">
      <formula>"s"</formula>
    </cfRule>
  </conditionalFormatting>
  <conditionalFormatting sqref="AB317:AB322">
    <cfRule type="expression" dxfId="406" priority="349" stopIfTrue="1">
      <formula>SUM($AA$317:$AA$322)&gt;0</formula>
    </cfRule>
    <cfRule type="expression" dxfId="405" priority="368" stopIfTrue="1">
      <formula>AA317=0</formula>
    </cfRule>
  </conditionalFormatting>
  <conditionalFormatting sqref="AB276">
    <cfRule type="expression" dxfId="404" priority="461" stopIfTrue="1">
      <formula>AA276=0</formula>
    </cfRule>
  </conditionalFormatting>
  <conditionalFormatting sqref="AD301">
    <cfRule type="cellIs" dxfId="403" priority="367" stopIfTrue="1" operator="equal">
      <formula>"a"</formula>
    </cfRule>
  </conditionalFormatting>
  <conditionalFormatting sqref="AD313">
    <cfRule type="cellIs" dxfId="402" priority="366" stopIfTrue="1" operator="equal">
      <formula>"a"</formula>
    </cfRule>
  </conditionalFormatting>
  <conditionalFormatting sqref="AD323">
    <cfRule type="cellIs" dxfId="401" priority="365" stopIfTrue="1" operator="equal">
      <formula>"a"</formula>
    </cfRule>
  </conditionalFormatting>
  <conditionalFormatting sqref="AD332">
    <cfRule type="cellIs" dxfId="400" priority="364" stopIfTrue="1" operator="equal">
      <formula>"a"</formula>
    </cfRule>
  </conditionalFormatting>
  <conditionalFormatting sqref="AD339">
    <cfRule type="cellIs" dxfId="399" priority="363" stopIfTrue="1" operator="equal">
      <formula>"a"</formula>
    </cfRule>
  </conditionalFormatting>
  <conditionalFormatting sqref="AD338">
    <cfRule type="cellIs" dxfId="398" priority="362" stopIfTrue="1" operator="equal">
      <formula>"a"</formula>
    </cfRule>
  </conditionalFormatting>
  <conditionalFormatting sqref="AB292:AB300">
    <cfRule type="expression" dxfId="397" priority="360" stopIfTrue="1">
      <formula>SUM($AA$292:$AA$300)&gt;0</formula>
    </cfRule>
    <cfRule type="expression" dxfId="396" priority="361" stopIfTrue="1">
      <formula>AA292=0</formula>
    </cfRule>
  </conditionalFormatting>
  <conditionalFormatting sqref="AB301">
    <cfRule type="expression" dxfId="395" priority="359" stopIfTrue="1">
      <formula>AA301=0</formula>
    </cfRule>
  </conditionalFormatting>
  <conditionalFormatting sqref="C301">
    <cfRule type="expression" dxfId="394" priority="358" stopIfTrue="1">
      <formula>COUNTIF($D$300:$W$300,"a")&gt;0</formula>
    </cfRule>
  </conditionalFormatting>
  <conditionalFormatting sqref="AB268:AB270">
    <cfRule type="expression" dxfId="393" priority="356" stopIfTrue="1">
      <formula>SUM($AA$268:$AA$270)&gt;0</formula>
    </cfRule>
    <cfRule type="expression" dxfId="392" priority="357" stopIfTrue="1">
      <formula>AA268=0</formula>
    </cfRule>
  </conditionalFormatting>
  <conditionalFormatting sqref="AB313">
    <cfRule type="expression" dxfId="391" priority="354" stopIfTrue="1">
      <formula>AA313=0</formula>
    </cfRule>
  </conditionalFormatting>
  <conditionalFormatting sqref="AB304:AB312">
    <cfRule type="expression" dxfId="390" priority="352" stopIfTrue="1">
      <formula>SUM($AA$304:$AA$312)&gt;0</formula>
    </cfRule>
    <cfRule type="expression" dxfId="389" priority="353" stopIfTrue="1">
      <formula>AA304=0</formula>
    </cfRule>
  </conditionalFormatting>
  <conditionalFormatting sqref="C313">
    <cfRule type="expression" dxfId="388" priority="351" stopIfTrue="1">
      <formula>COUNTIF($D$312:$W$312,"a")&gt;0</formula>
    </cfRule>
  </conditionalFormatting>
  <conditionalFormatting sqref="AB323">
    <cfRule type="expression" dxfId="387" priority="350" stopIfTrue="1">
      <formula>AA323=0</formula>
    </cfRule>
  </conditionalFormatting>
  <conditionalFormatting sqref="C323">
    <cfRule type="expression" dxfId="386" priority="348" stopIfTrue="1">
      <formula>COUNTIF($D$322:$W$322,"a")&gt;0</formula>
    </cfRule>
  </conditionalFormatting>
  <conditionalFormatting sqref="AB332">
    <cfRule type="expression" dxfId="385" priority="346" stopIfTrue="1">
      <formula>AA332=0</formula>
    </cfRule>
  </conditionalFormatting>
  <conditionalFormatting sqref="C332">
    <cfRule type="expression" dxfId="384" priority="345" stopIfTrue="1">
      <formula>COUNTIF($D$331:$W$331,"a")&gt;0</formula>
    </cfRule>
  </conditionalFormatting>
  <conditionalFormatting sqref="AB339">
    <cfRule type="expression" dxfId="383" priority="343" stopIfTrue="1">
      <formula>AA339=0</formula>
    </cfRule>
  </conditionalFormatting>
  <conditionalFormatting sqref="AB338">
    <cfRule type="expression" dxfId="382" priority="342" stopIfTrue="1">
      <formula>AA338=0</formula>
    </cfRule>
  </conditionalFormatting>
  <conditionalFormatting sqref="AB335:AB337">
    <cfRule type="expression" dxfId="381" priority="1477" stopIfTrue="1">
      <formula>SUM($AA$335:$AA$337)&gt;0</formula>
    </cfRule>
    <cfRule type="expression" dxfId="380" priority="1478" stopIfTrue="1">
      <formula>AA335=0</formula>
    </cfRule>
  </conditionalFormatting>
  <conditionalFormatting sqref="C338">
    <cfRule type="expression" dxfId="379" priority="1479" stopIfTrue="1">
      <formula>COUNTIF($D$335:$W$335,"a")&gt;0</formula>
    </cfRule>
  </conditionalFormatting>
  <conditionalFormatting sqref="C339">
    <cfRule type="expression" dxfId="378" priority="1480" stopIfTrue="1">
      <formula>COUNTIF($D$337:$W$337,"a")&gt;0</formula>
    </cfRule>
  </conditionalFormatting>
  <conditionalFormatting sqref="AB370">
    <cfRule type="expression" dxfId="377" priority="329" stopIfTrue="1">
      <formula>AA370=0</formula>
    </cfRule>
  </conditionalFormatting>
  <conditionalFormatting sqref="Y371">
    <cfRule type="cellIs" dxfId="376" priority="330" stopIfTrue="1" operator="greaterThan">
      <formula>Z371</formula>
    </cfRule>
    <cfRule type="cellIs" dxfId="375" priority="331" stopIfTrue="1" operator="lessThan">
      <formula>F372</formula>
    </cfRule>
  </conditionalFormatting>
  <conditionalFormatting sqref="D372">
    <cfRule type="expression" dxfId="374" priority="332" stopIfTrue="1">
      <formula>F372=0</formula>
    </cfRule>
  </conditionalFormatting>
  <conditionalFormatting sqref="AD364 AD366:AD368 AD370:AD372">
    <cfRule type="cellIs" dxfId="373" priority="333" stopIfTrue="1" operator="equal">
      <formula>"a"</formula>
    </cfRule>
  </conditionalFormatting>
  <conditionalFormatting sqref="D366:W366 T367:T368 R367:R368 V367:V368 F367:F368 D367:D368 H367:H368 J367:J368 L367:L368 N367:N368 P367:P368 T370 R370 V370 F370 D370 H370 J370 L370 N370 P370">
    <cfRule type="cellIs" dxfId="372" priority="334" stopIfTrue="1" operator="equal">
      <formula>"a"</formula>
    </cfRule>
    <cfRule type="cellIs" dxfId="371" priority="335" stopIfTrue="1" operator="equal">
      <formula>"s"</formula>
    </cfRule>
  </conditionalFormatting>
  <conditionalFormatting sqref="AD365">
    <cfRule type="cellIs" dxfId="370" priority="328" stopIfTrue="1" operator="equal">
      <formula>"a"</formula>
    </cfRule>
  </conditionalFormatting>
  <conditionalFormatting sqref="AD369">
    <cfRule type="cellIs" dxfId="369" priority="327" stopIfTrue="1" operator="equal">
      <formula>"a"</formula>
    </cfRule>
  </conditionalFormatting>
  <conditionalFormatting sqref="AB366">
    <cfRule type="expression" dxfId="368" priority="336" stopIfTrue="1">
      <formula>AA366=0</formula>
    </cfRule>
  </conditionalFormatting>
  <conditionalFormatting sqref="AB367">
    <cfRule type="expression" dxfId="367" priority="337" stopIfTrue="1">
      <formula>AA367=0</formula>
    </cfRule>
  </conditionalFormatting>
  <conditionalFormatting sqref="AB368">
    <cfRule type="expression" dxfId="366" priority="338" stopIfTrue="1">
      <formula>AA368=0</formula>
    </cfRule>
  </conditionalFormatting>
  <conditionalFormatting sqref="Y368">
    <cfRule type="expression" dxfId="365" priority="339" stopIfTrue="1">
      <formula>SUM(#REF!)&gt;0</formula>
    </cfRule>
  </conditionalFormatting>
  <conditionalFormatting sqref="Y420 Y428">
    <cfRule type="cellIs" dxfId="364" priority="316" stopIfTrue="1" operator="greaterThan">
      <formula>Z420</formula>
    </cfRule>
    <cfRule type="cellIs" dxfId="363" priority="317" stopIfTrue="1" operator="lessThan">
      <formula>F421</formula>
    </cfRule>
  </conditionalFormatting>
  <conditionalFormatting sqref="D421 D429">
    <cfRule type="expression" dxfId="362" priority="318" stopIfTrue="1">
      <formula>F421=0</formula>
    </cfRule>
  </conditionalFormatting>
  <conditionalFormatting sqref="J427 H427 D427 F427 V427 T427 R427 P427 N427 L427">
    <cfRule type="cellIs" dxfId="361" priority="322" stopIfTrue="1" operator="equal">
      <formula>"a"</formula>
    </cfRule>
    <cfRule type="cellIs" dxfId="360" priority="323" stopIfTrue="1" operator="equal">
      <formula>"s"</formula>
    </cfRule>
  </conditionalFormatting>
  <conditionalFormatting sqref="AB424">
    <cfRule type="expression" dxfId="359" priority="301" stopIfTrue="1">
      <formula>AA427&gt;0</formula>
    </cfRule>
    <cfRule type="expression" dxfId="358" priority="302" stopIfTrue="1">
      <formula>AA424=0</formula>
    </cfRule>
  </conditionalFormatting>
  <conditionalFormatting sqref="AB425">
    <cfRule type="expression" dxfId="357" priority="299" stopIfTrue="1">
      <formula>AA427&gt;0</formula>
    </cfRule>
    <cfRule type="expression" dxfId="356" priority="300" stopIfTrue="1">
      <formula>AA425=0</formula>
    </cfRule>
  </conditionalFormatting>
  <conditionalFormatting sqref="AB417">
    <cfRule type="expression" dxfId="355" priority="298" stopIfTrue="1">
      <formula>AA417=0</formula>
    </cfRule>
  </conditionalFormatting>
  <conditionalFormatting sqref="AB418">
    <cfRule type="expression" dxfId="354" priority="297" stopIfTrue="1">
      <formula>AA418=0</formula>
    </cfRule>
  </conditionalFormatting>
  <conditionalFormatting sqref="AB419">
    <cfRule type="expression" dxfId="353" priority="295" stopIfTrue="1">
      <formula>AA419=0</formula>
    </cfRule>
  </conditionalFormatting>
  <conditionalFormatting sqref="Y427">
    <cfRule type="expression" dxfId="352" priority="1482" stopIfTrue="1">
      <formula>$Y$427&gt;0</formula>
    </cfRule>
  </conditionalFormatting>
  <conditionalFormatting sqref="Y424:Y425">
    <cfRule type="expression" dxfId="351" priority="1483" stopIfTrue="1">
      <formula>$Y$427&gt;0</formula>
    </cfRule>
  </conditionalFormatting>
  <conditionalFormatting sqref="Y438">
    <cfRule type="cellIs" dxfId="350" priority="275" stopIfTrue="1" operator="greaterThan">
      <formula>Z438</formula>
    </cfRule>
    <cfRule type="cellIs" dxfId="349" priority="276" stopIfTrue="1" operator="lessThan">
      <formula>F439</formula>
    </cfRule>
  </conditionalFormatting>
  <conditionalFormatting sqref="D454 D439">
    <cfRule type="expression" dxfId="348" priority="277" stopIfTrue="1">
      <formula>F439=0</formula>
    </cfRule>
  </conditionalFormatting>
  <conditionalFormatting sqref="AD430:AD447 AD453:AD454">
    <cfRule type="cellIs" dxfId="347" priority="278" stopIfTrue="1" operator="equal">
      <formula>"a"</formula>
    </cfRule>
  </conditionalFormatting>
  <conditionalFormatting sqref="L432:L434 L436:L437 J436:J437 N436:N437 V436:V437 F436:F437 T436:T437 D436:D437 R436:R437 H436:H437 P436:P437 J432:J434 N432:N434 V432:V434 F432:F434 T432:T434 D432:D434 R432:R434 H432:H434 P432:P434 N442:N447 H442:H447 J442:J447 V442:V447 D442:D447 T442:T447 L442:L447 R442:R447 F442:F447 P442:P447">
    <cfRule type="cellIs" dxfId="346" priority="279" stopIfTrue="1" operator="equal">
      <formula>"a"</formula>
    </cfRule>
    <cfRule type="cellIs" dxfId="345" priority="280" stopIfTrue="1" operator="equal">
      <formula>"s"</formula>
    </cfRule>
  </conditionalFormatting>
  <conditionalFormatting sqref="AB436">
    <cfRule type="expression" dxfId="344" priority="281" stopIfTrue="1">
      <formula>SUM(AA437:AA437)&gt;0</formula>
    </cfRule>
    <cfRule type="expression" dxfId="343" priority="282" stopIfTrue="1">
      <formula>AA436=0</formula>
    </cfRule>
  </conditionalFormatting>
  <conditionalFormatting sqref="AB437">
    <cfRule type="expression" dxfId="342" priority="283" stopIfTrue="1">
      <formula>SUM(AA436)&gt;0</formula>
    </cfRule>
    <cfRule type="expression" dxfId="341" priority="284" stopIfTrue="1">
      <formula>AA437=0</formula>
    </cfRule>
  </conditionalFormatting>
  <conditionalFormatting sqref="Y443">
    <cfRule type="expression" dxfId="340" priority="285" stopIfTrue="1">
      <formula>#REF!&gt;0</formula>
    </cfRule>
  </conditionalFormatting>
  <conditionalFormatting sqref="Y442">
    <cfRule type="expression" dxfId="339" priority="286" stopIfTrue="1">
      <formula>#REF!&gt;0</formula>
    </cfRule>
  </conditionalFormatting>
  <conditionalFormatting sqref="AB442">
    <cfRule type="expression" dxfId="338" priority="287" stopIfTrue="1">
      <formula>AA442=0</formula>
    </cfRule>
  </conditionalFormatting>
  <conditionalFormatting sqref="AB443">
    <cfRule type="expression" dxfId="337" priority="288" stopIfTrue="1">
      <formula>AA443=0</formula>
    </cfRule>
  </conditionalFormatting>
  <conditionalFormatting sqref="Y453">
    <cfRule type="expression" dxfId="336" priority="289" stopIfTrue="1">
      <formula>X442="na"</formula>
    </cfRule>
    <cfRule type="cellIs" dxfId="335" priority="290" stopIfTrue="1" operator="greaterThan">
      <formula>Z453</formula>
    </cfRule>
    <cfRule type="cellIs" dxfId="334" priority="291" stopIfTrue="1" operator="lessThan">
      <formula>F454</formula>
    </cfRule>
  </conditionalFormatting>
  <conditionalFormatting sqref="AB450">
    <cfRule type="expression" dxfId="333" priority="266" stopIfTrue="1">
      <formula>SUM(AA451:AA452)&gt;0</formula>
    </cfRule>
    <cfRule type="expression" dxfId="332" priority="271" stopIfTrue="1">
      <formula>AA450=0</formula>
    </cfRule>
  </conditionalFormatting>
  <conditionalFormatting sqref="AD448 AD450:AD452">
    <cfRule type="cellIs" dxfId="331" priority="272" stopIfTrue="1" operator="equal">
      <formula>"a"</formula>
    </cfRule>
  </conditionalFormatting>
  <conditionalFormatting sqref="N448 H448 J448 V448 D448 T448 L448 R448 F448 P448 P450:P452 F450:F452 R450:R452 L450:L452 T450:T452 D450:D452 V450:V452 J450:J452 H450:H452 N450:N452">
    <cfRule type="cellIs" dxfId="330" priority="273" stopIfTrue="1" operator="equal">
      <formula>"a"</formula>
    </cfRule>
    <cfRule type="cellIs" dxfId="329" priority="274" stopIfTrue="1" operator="equal">
      <formula>"s"</formula>
    </cfRule>
  </conditionalFormatting>
  <conditionalFormatting sqref="AD449">
    <cfRule type="cellIs" dxfId="328" priority="270" stopIfTrue="1" operator="equal">
      <formula>"a"</formula>
    </cfRule>
  </conditionalFormatting>
  <conditionalFormatting sqref="Y436">
    <cfRule type="expression" dxfId="327" priority="269" stopIfTrue="1">
      <formula>SUM(AA437)&gt;0</formula>
    </cfRule>
  </conditionalFormatting>
  <conditionalFormatting sqref="Y437">
    <cfRule type="expression" dxfId="326" priority="268" stopIfTrue="1">
      <formula>SUM(AA437)&gt;0</formula>
    </cfRule>
  </conditionalFormatting>
  <conditionalFormatting sqref="AB448">
    <cfRule type="expression" dxfId="325" priority="267" stopIfTrue="1">
      <formula>AA448=0</formula>
    </cfRule>
  </conditionalFormatting>
  <conditionalFormatting sqref="AB451">
    <cfRule type="expression" dxfId="324" priority="264" stopIfTrue="1">
      <formula>SUM(AA450,AA452)&gt;0</formula>
    </cfRule>
    <cfRule type="expression" dxfId="323" priority="265" stopIfTrue="1">
      <formula>AA451=0</formula>
    </cfRule>
  </conditionalFormatting>
  <conditionalFormatting sqref="AB452">
    <cfRule type="expression" dxfId="322" priority="262" stopIfTrue="1">
      <formula>SUM(AA450:AA451)&gt;0</formula>
    </cfRule>
    <cfRule type="expression" dxfId="321" priority="263" stopIfTrue="1">
      <formula>AA452=0</formula>
    </cfRule>
  </conditionalFormatting>
  <conditionalFormatting sqref="Y450">
    <cfRule type="expression" dxfId="320" priority="261" stopIfTrue="1">
      <formula>SUM(AA451:AA452)&gt;0</formula>
    </cfRule>
  </conditionalFormatting>
  <conditionalFormatting sqref="Y451">
    <cfRule type="expression" dxfId="319" priority="260" stopIfTrue="1">
      <formula>AA451&gt;0</formula>
    </cfRule>
  </conditionalFormatting>
  <conditionalFormatting sqref="Y452">
    <cfRule type="expression" dxfId="318" priority="259" stopIfTrue="1">
      <formula>AA452&gt;0</formula>
    </cfRule>
  </conditionalFormatting>
  <conditionalFormatting sqref="AB432">
    <cfRule type="expression" dxfId="317" priority="258" stopIfTrue="1">
      <formula>AA432=0</formula>
    </cfRule>
  </conditionalFormatting>
  <conditionalFormatting sqref="AB433">
    <cfRule type="expression" dxfId="316" priority="257" stopIfTrue="1">
      <formula>AA433=0</formula>
    </cfRule>
  </conditionalFormatting>
  <conditionalFormatting sqref="AB434">
    <cfRule type="expression" dxfId="315" priority="256" stopIfTrue="1">
      <formula>AA434=0</formula>
    </cfRule>
  </conditionalFormatting>
  <conditionalFormatting sqref="AB444">
    <cfRule type="expression" dxfId="314" priority="255" stopIfTrue="1">
      <formula>AA444=0</formula>
    </cfRule>
  </conditionalFormatting>
  <conditionalFormatting sqref="AB445">
    <cfRule type="expression" dxfId="313" priority="254" stopIfTrue="1">
      <formula>AA445=0</formula>
    </cfRule>
  </conditionalFormatting>
  <conditionalFormatting sqref="AB446">
    <cfRule type="expression" dxfId="312" priority="253" stopIfTrue="1">
      <formula>AA446=0</formula>
    </cfRule>
  </conditionalFormatting>
  <conditionalFormatting sqref="AB447">
    <cfRule type="expression" dxfId="311" priority="252" stopIfTrue="1">
      <formula>AA447=0</formula>
    </cfRule>
  </conditionalFormatting>
  <conditionalFormatting sqref="AB427">
    <cfRule type="expression" dxfId="310" priority="1532" stopIfTrue="1">
      <formula>SUM(AA424:AA425)&gt;0</formula>
    </cfRule>
    <cfRule type="expression" dxfId="309" priority="1533" stopIfTrue="1">
      <formula>AA427=0</formula>
    </cfRule>
  </conditionalFormatting>
  <conditionalFormatting sqref="AD137:AD142">
    <cfRule type="cellIs" dxfId="308" priority="251" stopIfTrue="1" operator="equal">
      <formula>"a"</formula>
    </cfRule>
  </conditionalFormatting>
  <conditionalFormatting sqref="AB137:AB142">
    <cfRule type="expression" dxfId="307" priority="250" stopIfTrue="1">
      <formula>AA137=0</formula>
    </cfRule>
  </conditionalFormatting>
  <conditionalFormatting sqref="Y143">
    <cfRule type="cellIs" dxfId="306" priority="246" stopIfTrue="1" operator="greaterThan">
      <formula>Z143</formula>
    </cfRule>
    <cfRule type="cellIs" dxfId="305" priority="247" stopIfTrue="1" operator="lessThan">
      <formula>F144</formula>
    </cfRule>
  </conditionalFormatting>
  <conditionalFormatting sqref="D144">
    <cfRule type="expression" dxfId="304" priority="248" stopIfTrue="1">
      <formula>F144=0</formula>
    </cfRule>
  </conditionalFormatting>
  <conditionalFormatting sqref="AD136 AD143:AD144">
    <cfRule type="cellIs" dxfId="303" priority="249" stopIfTrue="1" operator="equal">
      <formula>"a"</formula>
    </cfRule>
  </conditionalFormatting>
  <conditionalFormatting sqref="D137:W142">
    <cfRule type="cellIs" dxfId="302" priority="244" stopIfTrue="1" operator="equal">
      <formula>"a"</formula>
    </cfRule>
    <cfRule type="cellIs" dxfId="301" priority="245" stopIfTrue="1" operator="equal">
      <formula>"s"</formula>
    </cfRule>
  </conditionalFormatting>
  <conditionalFormatting sqref="Y575">
    <cfRule type="cellIs" dxfId="300" priority="238" stopIfTrue="1" operator="greaterThan">
      <formula>Z575</formula>
    </cfRule>
    <cfRule type="cellIs" dxfId="299" priority="239" stopIfTrue="1" operator="lessThan">
      <formula>F576</formula>
    </cfRule>
  </conditionalFormatting>
  <conditionalFormatting sqref="D576">
    <cfRule type="expression" dxfId="298" priority="240" stopIfTrue="1">
      <formula>F576=0</formula>
    </cfRule>
  </conditionalFormatting>
  <conditionalFormatting sqref="D565:W574">
    <cfRule type="cellIs" dxfId="297" priority="242" stopIfTrue="1" operator="equal">
      <formula>"a"</formula>
    </cfRule>
    <cfRule type="cellIs" dxfId="296" priority="243" stopIfTrue="1" operator="equal">
      <formula>"s"</formula>
    </cfRule>
  </conditionalFormatting>
  <conditionalFormatting sqref="AB565:AB566">
    <cfRule type="expression" dxfId="295" priority="237" stopIfTrue="1">
      <formula>AA565=0</formula>
    </cfRule>
  </conditionalFormatting>
  <conditionalFormatting sqref="AB567">
    <cfRule type="expression" dxfId="294" priority="236" stopIfTrue="1">
      <formula>AA567=0</formula>
    </cfRule>
  </conditionalFormatting>
  <conditionalFormatting sqref="AB568">
    <cfRule type="expression" dxfId="293" priority="235" stopIfTrue="1">
      <formula>AA568=0</formula>
    </cfRule>
  </conditionalFormatting>
  <conditionalFormatting sqref="AB569:AB570">
    <cfRule type="expression" dxfId="292" priority="234" stopIfTrue="1">
      <formula>AA569=0</formula>
    </cfRule>
  </conditionalFormatting>
  <conditionalFormatting sqref="AB571:AB573">
    <cfRule type="expression" dxfId="291" priority="233" stopIfTrue="1">
      <formula>AA571=0</formula>
    </cfRule>
  </conditionalFormatting>
  <conditionalFormatting sqref="AB574">
    <cfRule type="expression" dxfId="290" priority="232" stopIfTrue="1">
      <formula>AA574=0</formula>
    </cfRule>
  </conditionalFormatting>
  <conditionalFormatting sqref="AD57">
    <cfRule type="cellIs" dxfId="289" priority="231" stopIfTrue="1" operator="equal">
      <formula>"a"</formula>
    </cfRule>
  </conditionalFormatting>
  <conditionalFormatting sqref="D47:W51 D57:W57">
    <cfRule type="cellIs" dxfId="288" priority="229" stopIfTrue="1" operator="equal">
      <formula>"a"</formula>
    </cfRule>
    <cfRule type="cellIs" dxfId="287" priority="230" stopIfTrue="1" operator="equal">
      <formula>"s"</formula>
    </cfRule>
  </conditionalFormatting>
  <conditionalFormatting sqref="AB47">
    <cfRule type="expression" dxfId="286" priority="225" stopIfTrue="1">
      <formula>AA47=0</formula>
    </cfRule>
  </conditionalFormatting>
  <conditionalFormatting sqref="AB48">
    <cfRule type="expression" dxfId="285" priority="224" stopIfTrue="1">
      <formula>AA48=0</formula>
    </cfRule>
  </conditionalFormatting>
  <conditionalFormatting sqref="AB49">
    <cfRule type="expression" dxfId="284" priority="223" stopIfTrue="1">
      <formula>AA49=0</formula>
    </cfRule>
  </conditionalFormatting>
  <conditionalFormatting sqref="AB50">
    <cfRule type="expression" dxfId="283" priority="222" stopIfTrue="1">
      <formula>AA50=0</formula>
    </cfRule>
  </conditionalFormatting>
  <conditionalFormatting sqref="AB51">
    <cfRule type="expression" dxfId="282" priority="221" stopIfTrue="1">
      <formula>AA51=0</formula>
    </cfRule>
  </conditionalFormatting>
  <conditionalFormatting sqref="AB57">
    <cfRule type="expression" dxfId="281" priority="220" stopIfTrue="1">
      <formula>AA57=0</formula>
    </cfRule>
  </conditionalFormatting>
  <conditionalFormatting sqref="AD53">
    <cfRule type="cellIs" dxfId="280" priority="219" stopIfTrue="1" operator="equal">
      <formula>"a"</formula>
    </cfRule>
  </conditionalFormatting>
  <conditionalFormatting sqref="D53:W53">
    <cfRule type="cellIs" dxfId="279" priority="217" stopIfTrue="1" operator="equal">
      <formula>"a"</formula>
    </cfRule>
    <cfRule type="cellIs" dxfId="278" priority="218" stopIfTrue="1" operator="equal">
      <formula>"s"</formula>
    </cfRule>
  </conditionalFormatting>
  <conditionalFormatting sqref="AB53">
    <cfRule type="expression" dxfId="277" priority="216" stopIfTrue="1">
      <formula>AA53=0</formula>
    </cfRule>
  </conditionalFormatting>
  <conditionalFormatting sqref="AD52">
    <cfRule type="cellIs" dxfId="276" priority="215" stopIfTrue="1" operator="equal">
      <formula>"a"</formula>
    </cfRule>
  </conditionalFormatting>
  <conditionalFormatting sqref="D52:W52">
    <cfRule type="cellIs" dxfId="275" priority="213" stopIfTrue="1" operator="equal">
      <formula>"a"</formula>
    </cfRule>
    <cfRule type="cellIs" dxfId="274" priority="214" stopIfTrue="1" operator="equal">
      <formula>"s"</formula>
    </cfRule>
  </conditionalFormatting>
  <conditionalFormatting sqref="AB52">
    <cfRule type="expression" dxfId="273" priority="212" stopIfTrue="1">
      <formula>AA52=0</formula>
    </cfRule>
  </conditionalFormatting>
  <conditionalFormatting sqref="AD56">
    <cfRule type="cellIs" dxfId="272" priority="211" stopIfTrue="1" operator="equal">
      <formula>"a"</formula>
    </cfRule>
  </conditionalFormatting>
  <conditionalFormatting sqref="D56:W56">
    <cfRule type="cellIs" dxfId="271" priority="209" stopIfTrue="1" operator="equal">
      <formula>"a"</formula>
    </cfRule>
    <cfRule type="cellIs" dxfId="270" priority="210" stopIfTrue="1" operator="equal">
      <formula>"s"</formula>
    </cfRule>
  </conditionalFormatting>
  <conditionalFormatting sqref="AB56">
    <cfRule type="expression" dxfId="269" priority="208" stopIfTrue="1">
      <formula>AA56=0</formula>
    </cfRule>
  </conditionalFormatting>
  <conditionalFormatting sqref="AD54">
    <cfRule type="cellIs" dxfId="268" priority="207" stopIfTrue="1" operator="equal">
      <formula>"a"</formula>
    </cfRule>
  </conditionalFormatting>
  <conditionalFormatting sqref="D54:W54">
    <cfRule type="cellIs" dxfId="267" priority="205" stopIfTrue="1" operator="equal">
      <formula>"a"</formula>
    </cfRule>
    <cfRule type="cellIs" dxfId="266" priority="206" stopIfTrue="1" operator="equal">
      <formula>"s"</formula>
    </cfRule>
  </conditionalFormatting>
  <conditionalFormatting sqref="AB54">
    <cfRule type="expression" dxfId="265" priority="204" stopIfTrue="1">
      <formula>AA54=0</formula>
    </cfRule>
  </conditionalFormatting>
  <conditionalFormatting sqref="AD55">
    <cfRule type="cellIs" dxfId="264" priority="203" stopIfTrue="1" operator="equal">
      <formula>"a"</formula>
    </cfRule>
  </conditionalFormatting>
  <conditionalFormatting sqref="D55:W55">
    <cfRule type="cellIs" dxfId="263" priority="201" stopIfTrue="1" operator="equal">
      <formula>"a"</formula>
    </cfRule>
    <cfRule type="cellIs" dxfId="262" priority="202" stopIfTrue="1" operator="equal">
      <formula>"s"</formula>
    </cfRule>
  </conditionalFormatting>
  <conditionalFormatting sqref="AB55">
    <cfRule type="expression" dxfId="261" priority="200" stopIfTrue="1">
      <formula>AA55=0</formula>
    </cfRule>
  </conditionalFormatting>
  <conditionalFormatting sqref="AD149 AD162 AD156 AD154 AD152 AD147">
    <cfRule type="cellIs" dxfId="260" priority="197" stopIfTrue="1" operator="equal">
      <formula>"a"</formula>
    </cfRule>
  </conditionalFormatting>
  <conditionalFormatting sqref="D147:W147 D149:W149 D162:W162 D156:W156 D154:W154 D152:W152">
    <cfRule type="cellIs" dxfId="259" priority="198" stopIfTrue="1" operator="equal">
      <formula>"a"</formula>
    </cfRule>
    <cfRule type="cellIs" dxfId="258" priority="199" stopIfTrue="1" operator="equal">
      <formula>"s"</formula>
    </cfRule>
  </conditionalFormatting>
  <conditionalFormatting sqref="AB147">
    <cfRule type="expression" dxfId="257" priority="193" stopIfTrue="1">
      <formula>AA147=0</formula>
    </cfRule>
  </conditionalFormatting>
  <conditionalFormatting sqref="AB149">
    <cfRule type="expression" dxfId="256" priority="192" stopIfTrue="1">
      <formula>AA149=0</formula>
    </cfRule>
  </conditionalFormatting>
  <conditionalFormatting sqref="AB152">
    <cfRule type="expression" dxfId="255" priority="191" stopIfTrue="1">
      <formula>AA152=0</formula>
    </cfRule>
  </conditionalFormatting>
  <conditionalFormatting sqref="AB154">
    <cfRule type="expression" dxfId="254" priority="190" stopIfTrue="1">
      <formula>AA154=0</formula>
    </cfRule>
  </conditionalFormatting>
  <conditionalFormatting sqref="AB156">
    <cfRule type="expression" dxfId="253" priority="189" stopIfTrue="1">
      <formula>AA156=0</formula>
    </cfRule>
  </conditionalFormatting>
  <conditionalFormatting sqref="AB162">
    <cfRule type="expression" dxfId="252" priority="188" stopIfTrue="1">
      <formula>AA162=0</formula>
    </cfRule>
  </conditionalFormatting>
  <conditionalFormatting sqref="AD148">
    <cfRule type="cellIs" dxfId="251" priority="185" stopIfTrue="1" operator="equal">
      <formula>"a"</formula>
    </cfRule>
  </conditionalFormatting>
  <conditionalFormatting sqref="D148:W148">
    <cfRule type="cellIs" dxfId="250" priority="186" stopIfTrue="1" operator="equal">
      <formula>"a"</formula>
    </cfRule>
    <cfRule type="cellIs" dxfId="249" priority="187" stopIfTrue="1" operator="equal">
      <formula>"s"</formula>
    </cfRule>
  </conditionalFormatting>
  <conditionalFormatting sqref="AB148">
    <cfRule type="expression" dxfId="248" priority="184" stopIfTrue="1">
      <formula>AA148=0</formula>
    </cfRule>
  </conditionalFormatting>
  <conditionalFormatting sqref="AD161">
    <cfRule type="cellIs" dxfId="247" priority="181" stopIfTrue="1" operator="equal">
      <formula>"a"</formula>
    </cfRule>
  </conditionalFormatting>
  <conditionalFormatting sqref="D161:W161">
    <cfRule type="cellIs" dxfId="246" priority="182" stopIfTrue="1" operator="equal">
      <formula>"a"</formula>
    </cfRule>
    <cfRule type="cellIs" dxfId="245" priority="183" stopIfTrue="1" operator="equal">
      <formula>"s"</formula>
    </cfRule>
  </conditionalFormatting>
  <conditionalFormatting sqref="AB161">
    <cfRule type="expression" dxfId="244" priority="180" stopIfTrue="1">
      <formula>AA161=0</formula>
    </cfRule>
  </conditionalFormatting>
  <conditionalFormatting sqref="AD159">
    <cfRule type="cellIs" dxfId="243" priority="177" stopIfTrue="1" operator="equal">
      <formula>"a"</formula>
    </cfRule>
  </conditionalFormatting>
  <conditionalFormatting sqref="D159:W159">
    <cfRule type="cellIs" dxfId="242" priority="178" stopIfTrue="1" operator="equal">
      <formula>"a"</formula>
    </cfRule>
    <cfRule type="cellIs" dxfId="241" priority="179" stopIfTrue="1" operator="equal">
      <formula>"s"</formula>
    </cfRule>
  </conditionalFormatting>
  <conditionalFormatting sqref="AB159">
    <cfRule type="expression" dxfId="240" priority="176" stopIfTrue="1">
      <formula>AA159=0</formula>
    </cfRule>
  </conditionalFormatting>
  <conditionalFormatting sqref="AD158">
    <cfRule type="cellIs" dxfId="239" priority="173" stopIfTrue="1" operator="equal">
      <formula>"a"</formula>
    </cfRule>
  </conditionalFormatting>
  <conditionalFormatting sqref="D158:W158">
    <cfRule type="cellIs" dxfId="238" priority="174" stopIfTrue="1" operator="equal">
      <formula>"a"</formula>
    </cfRule>
    <cfRule type="cellIs" dxfId="237" priority="175" stopIfTrue="1" operator="equal">
      <formula>"s"</formula>
    </cfRule>
  </conditionalFormatting>
  <conditionalFormatting sqref="AB158">
    <cfRule type="expression" dxfId="236" priority="172" stopIfTrue="1">
      <formula>AA158=0</formula>
    </cfRule>
  </conditionalFormatting>
  <conditionalFormatting sqref="AD551">
    <cfRule type="cellIs" dxfId="235" priority="169" stopIfTrue="1" operator="equal">
      <formula>"a"</formula>
    </cfRule>
  </conditionalFormatting>
  <conditionalFormatting sqref="D551:W551">
    <cfRule type="cellIs" dxfId="234" priority="170" stopIfTrue="1" operator="equal">
      <formula>"a"</formula>
    </cfRule>
    <cfRule type="cellIs" dxfId="233" priority="171" stopIfTrue="1" operator="equal">
      <formula>"s"</formula>
    </cfRule>
  </conditionalFormatting>
  <conditionalFormatting sqref="AB559">
    <cfRule type="expression" dxfId="232" priority="162" stopIfTrue="1">
      <formula>AA559=0</formula>
    </cfRule>
  </conditionalFormatting>
  <conditionalFormatting sqref="AD559">
    <cfRule type="cellIs" dxfId="231" priority="163" stopIfTrue="1" operator="equal">
      <formula>"a"</formula>
    </cfRule>
  </conditionalFormatting>
  <conditionalFormatting sqref="D559:W559">
    <cfRule type="cellIs" dxfId="230" priority="164" stopIfTrue="1" operator="equal">
      <formula>"a"</formula>
    </cfRule>
    <cfRule type="cellIs" dxfId="229" priority="165" stopIfTrue="1" operator="equal">
      <formula>"s"</formula>
    </cfRule>
  </conditionalFormatting>
  <conditionalFormatting sqref="AB556">
    <cfRule type="expression" dxfId="228" priority="158" stopIfTrue="1">
      <formula>AA556=0</formula>
    </cfRule>
  </conditionalFormatting>
  <conditionalFormatting sqref="AD556">
    <cfRule type="cellIs" dxfId="227" priority="159" stopIfTrue="1" operator="equal">
      <formula>"a"</formula>
    </cfRule>
  </conditionalFormatting>
  <conditionalFormatting sqref="D556:W556">
    <cfRule type="cellIs" dxfId="226" priority="160" stopIfTrue="1" operator="equal">
      <formula>"a"</formula>
    </cfRule>
    <cfRule type="cellIs" dxfId="225" priority="161" stopIfTrue="1" operator="equal">
      <formula>"s"</formula>
    </cfRule>
  </conditionalFormatting>
  <conditionalFormatting sqref="AB555">
    <cfRule type="expression" dxfId="224" priority="154" stopIfTrue="1">
      <formula>AA555=0</formula>
    </cfRule>
  </conditionalFormatting>
  <conditionalFormatting sqref="AD555">
    <cfRule type="cellIs" dxfId="223" priority="155" stopIfTrue="1" operator="equal">
      <formula>"a"</formula>
    </cfRule>
  </conditionalFormatting>
  <conditionalFormatting sqref="D555:W555">
    <cfRule type="cellIs" dxfId="222" priority="156" stopIfTrue="1" operator="equal">
      <formula>"a"</formula>
    </cfRule>
    <cfRule type="cellIs" dxfId="221" priority="157" stopIfTrue="1" operator="equal">
      <formula>"s"</formula>
    </cfRule>
  </conditionalFormatting>
  <conditionalFormatting sqref="AB553">
    <cfRule type="expression" dxfId="220" priority="150" stopIfTrue="1">
      <formula>AA553=0</formula>
    </cfRule>
  </conditionalFormatting>
  <conditionalFormatting sqref="AD553">
    <cfRule type="cellIs" dxfId="219" priority="151" stopIfTrue="1" operator="equal">
      <formula>"a"</formula>
    </cfRule>
  </conditionalFormatting>
  <conditionalFormatting sqref="D553:W553">
    <cfRule type="cellIs" dxfId="218" priority="152" stopIfTrue="1" operator="equal">
      <formula>"a"</formula>
    </cfRule>
    <cfRule type="cellIs" dxfId="217" priority="153" stopIfTrue="1" operator="equal">
      <formula>"s"</formula>
    </cfRule>
  </conditionalFormatting>
  <conditionalFormatting sqref="AB552">
    <cfRule type="expression" dxfId="216" priority="146" stopIfTrue="1">
      <formula>AA552=0</formula>
    </cfRule>
  </conditionalFormatting>
  <conditionalFormatting sqref="AD552">
    <cfRule type="cellIs" dxfId="215" priority="147" stopIfTrue="1" operator="equal">
      <formula>"a"</formula>
    </cfRule>
  </conditionalFormatting>
  <conditionalFormatting sqref="D552:W552">
    <cfRule type="cellIs" dxfId="214" priority="148" stopIfTrue="1" operator="equal">
      <formula>"a"</formula>
    </cfRule>
    <cfRule type="cellIs" dxfId="213" priority="149" stopIfTrue="1" operator="equal">
      <formula>"s"</formula>
    </cfRule>
  </conditionalFormatting>
  <conditionalFormatting sqref="AB551">
    <cfRule type="expression" dxfId="212" priority="145" stopIfTrue="1">
      <formula>AA551=0</formula>
    </cfRule>
  </conditionalFormatting>
  <conditionalFormatting sqref="AB557">
    <cfRule type="expression" dxfId="211" priority="141" stopIfTrue="1">
      <formula>AA557=0</formula>
    </cfRule>
  </conditionalFormatting>
  <conditionalFormatting sqref="AD557">
    <cfRule type="cellIs" dxfId="210" priority="142" stopIfTrue="1" operator="equal">
      <formula>"a"</formula>
    </cfRule>
  </conditionalFormatting>
  <conditionalFormatting sqref="D557:W557">
    <cfRule type="cellIs" dxfId="209" priority="143" stopIfTrue="1" operator="equal">
      <formula>"a"</formula>
    </cfRule>
    <cfRule type="cellIs" dxfId="208" priority="144" stopIfTrue="1" operator="equal">
      <formula>"s"</formula>
    </cfRule>
  </conditionalFormatting>
  <conditionalFormatting sqref="AB560">
    <cfRule type="expression" dxfId="207" priority="137" stopIfTrue="1">
      <formula>AA560=0</formula>
    </cfRule>
  </conditionalFormatting>
  <conditionalFormatting sqref="AD560">
    <cfRule type="cellIs" dxfId="206" priority="138" stopIfTrue="1" operator="equal">
      <formula>"a"</formula>
    </cfRule>
  </conditionalFormatting>
  <conditionalFormatting sqref="D560:W560">
    <cfRule type="cellIs" dxfId="205" priority="139" stopIfTrue="1" operator="equal">
      <formula>"a"</formula>
    </cfRule>
    <cfRule type="cellIs" dxfId="204" priority="140" stopIfTrue="1" operator="equal">
      <formula>"s"</formula>
    </cfRule>
  </conditionalFormatting>
  <conditionalFormatting sqref="AB555:AB556">
    <cfRule type="expression" dxfId="203" priority="136" stopIfTrue="1">
      <formula>AND(COUNTIF($D$599:$W$599,"s"),COUNTIF($D$600:$W$600,"a"))</formula>
    </cfRule>
  </conditionalFormatting>
  <conditionalFormatting sqref="Y394">
    <cfRule type="cellIs" dxfId="202" priority="130" stopIfTrue="1" operator="greaterThan">
      <formula>Z394</formula>
    </cfRule>
    <cfRule type="cellIs" dxfId="201" priority="131" stopIfTrue="1" operator="lessThan">
      <formula>F395</formula>
    </cfRule>
  </conditionalFormatting>
  <conditionalFormatting sqref="D395">
    <cfRule type="expression" dxfId="200" priority="132" stopIfTrue="1">
      <formula>F395=0</formula>
    </cfRule>
  </conditionalFormatting>
  <conditionalFormatting sqref="AD391 AD393:AD395">
    <cfRule type="cellIs" dxfId="199" priority="133" stopIfTrue="1" operator="equal">
      <formula>"a"</formula>
    </cfRule>
  </conditionalFormatting>
  <conditionalFormatting sqref="D393:W393">
    <cfRule type="cellIs" dxfId="198" priority="134" stopIfTrue="1" operator="equal">
      <formula>"a"</formula>
    </cfRule>
    <cfRule type="cellIs" dxfId="197" priority="135" stopIfTrue="1" operator="equal">
      <formula>"s"</formula>
    </cfRule>
  </conditionalFormatting>
  <conditionalFormatting sqref="AB393">
    <cfRule type="expression" dxfId="196" priority="129" stopIfTrue="1">
      <formula>AA393=0</formula>
    </cfRule>
  </conditionalFormatting>
  <conditionalFormatting sqref="AD392">
    <cfRule type="cellIs" dxfId="195" priority="128" stopIfTrue="1" operator="equal">
      <formula>"a"</formula>
    </cfRule>
  </conditionalFormatting>
  <conditionalFormatting sqref="Y354">
    <cfRule type="cellIs" dxfId="194" priority="124" stopIfTrue="1" operator="greaterThan">
      <formula>Z354</formula>
    </cfRule>
    <cfRule type="cellIs" dxfId="193" priority="125" stopIfTrue="1" operator="lessThan">
      <formula>F355</formula>
    </cfRule>
  </conditionalFormatting>
  <conditionalFormatting sqref="D355">
    <cfRule type="expression" dxfId="192" priority="126" stopIfTrue="1">
      <formula>F355=0</formula>
    </cfRule>
  </conditionalFormatting>
  <conditionalFormatting sqref="AD343 AD354:AD355">
    <cfRule type="cellIs" dxfId="191" priority="127" stopIfTrue="1" operator="equal">
      <formula>"a"</formula>
    </cfRule>
  </conditionalFormatting>
  <conditionalFormatting sqref="AD345">
    <cfRule type="cellIs" dxfId="190" priority="123" stopIfTrue="1" operator="equal">
      <formula>"a"</formula>
    </cfRule>
  </conditionalFormatting>
  <conditionalFormatting sqref="AB350">
    <cfRule type="expression" dxfId="189" priority="119" stopIfTrue="1">
      <formula>AA350=0</formula>
    </cfRule>
  </conditionalFormatting>
  <conditionalFormatting sqref="AD350">
    <cfRule type="cellIs" dxfId="188" priority="120" stopIfTrue="1" operator="equal">
      <formula>"a"</formula>
    </cfRule>
  </conditionalFormatting>
  <conditionalFormatting sqref="T350 R350 V350 F350 D350 H350 J350 L350 N350 P350">
    <cfRule type="cellIs" dxfId="187" priority="121" stopIfTrue="1" operator="equal">
      <formula>"a"</formula>
    </cfRule>
    <cfRule type="cellIs" dxfId="186" priority="122" stopIfTrue="1" operator="equal">
      <formula>"s"</formula>
    </cfRule>
  </conditionalFormatting>
  <conditionalFormatting sqref="AD344">
    <cfRule type="cellIs" dxfId="185" priority="118" stopIfTrue="1" operator="equal">
      <formula>"a"</formula>
    </cfRule>
  </conditionalFormatting>
  <conditionalFormatting sqref="AD349">
    <cfRule type="cellIs" dxfId="184" priority="117" stopIfTrue="1" operator="equal">
      <formula>"a"</formula>
    </cfRule>
  </conditionalFormatting>
  <conditionalFormatting sqref="AD347">
    <cfRule type="cellIs" dxfId="183" priority="116" stopIfTrue="1" operator="equal">
      <formula>"a"</formula>
    </cfRule>
  </conditionalFormatting>
  <conditionalFormatting sqref="AB352">
    <cfRule type="expression" dxfId="182" priority="112" stopIfTrue="1">
      <formula>AA352=0</formula>
    </cfRule>
  </conditionalFormatting>
  <conditionalFormatting sqref="AD352">
    <cfRule type="cellIs" dxfId="181" priority="113" stopIfTrue="1" operator="equal">
      <formula>"a"</formula>
    </cfRule>
  </conditionalFormatting>
  <conditionalFormatting sqref="T352 R352 V352 F352 D352 H352 J352 L352 N352 P352">
    <cfRule type="cellIs" dxfId="180" priority="114" stopIfTrue="1" operator="equal">
      <formula>"a"</formula>
    </cfRule>
    <cfRule type="cellIs" dxfId="179" priority="115" stopIfTrue="1" operator="equal">
      <formula>"s"</formula>
    </cfRule>
  </conditionalFormatting>
  <conditionalFormatting sqref="AD351">
    <cfRule type="cellIs" dxfId="178" priority="111" stopIfTrue="1" operator="equal">
      <formula>"a"</formula>
    </cfRule>
  </conditionalFormatting>
  <conditionalFormatting sqref="AB353">
    <cfRule type="expression" dxfId="177" priority="107" stopIfTrue="1">
      <formula>AA353=0</formula>
    </cfRule>
  </conditionalFormatting>
  <conditionalFormatting sqref="AD353">
    <cfRule type="cellIs" dxfId="176" priority="108" stopIfTrue="1" operator="equal">
      <formula>"a"</formula>
    </cfRule>
  </conditionalFormatting>
  <conditionalFormatting sqref="T353 R353 V353 F353 D353 H353 J353 L353 N353 P353">
    <cfRule type="cellIs" dxfId="175" priority="109" stopIfTrue="1" operator="equal">
      <formula>"a"</formula>
    </cfRule>
    <cfRule type="cellIs" dxfId="174" priority="110" stopIfTrue="1" operator="equal">
      <formula>"s"</formula>
    </cfRule>
  </conditionalFormatting>
  <conditionalFormatting sqref="AB346">
    <cfRule type="expression" dxfId="173" priority="103" stopIfTrue="1">
      <formula>AA346=0</formula>
    </cfRule>
  </conditionalFormatting>
  <conditionalFormatting sqref="AD346">
    <cfRule type="cellIs" dxfId="172" priority="104" stopIfTrue="1" operator="equal">
      <formula>"a"</formula>
    </cfRule>
  </conditionalFormatting>
  <conditionalFormatting sqref="T346 R346 V346 F346 D346 H346 J346 L346 N346 P346">
    <cfRule type="cellIs" dxfId="171" priority="105" stopIfTrue="1" operator="equal">
      <formula>"a"</formula>
    </cfRule>
    <cfRule type="cellIs" dxfId="170" priority="106" stopIfTrue="1" operator="equal">
      <formula>"s"</formula>
    </cfRule>
  </conditionalFormatting>
  <conditionalFormatting sqref="AB348">
    <cfRule type="expression" dxfId="169" priority="99" stopIfTrue="1">
      <formula>AA348=0</formula>
    </cfRule>
  </conditionalFormatting>
  <conditionalFormatting sqref="AD348">
    <cfRule type="cellIs" dxfId="168" priority="100" stopIfTrue="1" operator="equal">
      <formula>"a"</formula>
    </cfRule>
  </conditionalFormatting>
  <conditionalFormatting sqref="T348 R348 V348 F348 D348 H348 J348 L348 N348 P348">
    <cfRule type="cellIs" dxfId="167" priority="101" stopIfTrue="1" operator="equal">
      <formula>"a"</formula>
    </cfRule>
    <cfRule type="cellIs" dxfId="166" priority="102" stopIfTrue="1" operator="equal">
      <formula>"s"</formula>
    </cfRule>
  </conditionalFormatting>
  <conditionalFormatting sqref="AD217">
    <cfRule type="cellIs" dxfId="165" priority="96" stopIfTrue="1" operator="equal">
      <formula>"a"</formula>
    </cfRule>
  </conditionalFormatting>
  <conditionalFormatting sqref="D217:W217">
    <cfRule type="cellIs" dxfId="164" priority="97" stopIfTrue="1" operator="equal">
      <formula>"a"</formula>
    </cfRule>
    <cfRule type="cellIs" dxfId="163" priority="98" stopIfTrue="1" operator="equal">
      <formula>"s"</formula>
    </cfRule>
  </conditionalFormatting>
  <conditionalFormatting sqref="AB215">
    <cfRule type="expression" dxfId="162" priority="87" stopIfTrue="1">
      <formula>AA215=0</formula>
    </cfRule>
  </conditionalFormatting>
  <conditionalFormatting sqref="AD215">
    <cfRule type="cellIs" dxfId="161" priority="88" stopIfTrue="1" operator="equal">
      <formula>"a"</formula>
    </cfRule>
  </conditionalFormatting>
  <conditionalFormatting sqref="D215:W215">
    <cfRule type="cellIs" dxfId="160" priority="89" stopIfTrue="1" operator="equal">
      <formula>"a"</formula>
    </cfRule>
    <cfRule type="cellIs" dxfId="159" priority="90" stopIfTrue="1" operator="equal">
      <formula>"s"</formula>
    </cfRule>
  </conditionalFormatting>
  <conditionalFormatting sqref="AB223">
    <cfRule type="expression" dxfId="158" priority="83" stopIfTrue="1">
      <formula>AA223=0</formula>
    </cfRule>
  </conditionalFormatting>
  <conditionalFormatting sqref="AD223">
    <cfRule type="cellIs" dxfId="157" priority="84" stopIfTrue="1" operator="equal">
      <formula>"a"</formula>
    </cfRule>
  </conditionalFormatting>
  <conditionalFormatting sqref="D223:W223">
    <cfRule type="cellIs" dxfId="156" priority="85" stopIfTrue="1" operator="equal">
      <formula>"a"</formula>
    </cfRule>
    <cfRule type="cellIs" dxfId="155" priority="86" stopIfTrue="1" operator="equal">
      <formula>"s"</formula>
    </cfRule>
  </conditionalFormatting>
  <conditionalFormatting sqref="AB222">
    <cfRule type="expression" dxfId="154" priority="75" stopIfTrue="1">
      <formula>AA222=0</formula>
    </cfRule>
  </conditionalFormatting>
  <conditionalFormatting sqref="AD222">
    <cfRule type="cellIs" dxfId="153" priority="76" stopIfTrue="1" operator="equal">
      <formula>"a"</formula>
    </cfRule>
  </conditionalFormatting>
  <conditionalFormatting sqref="D222:W222">
    <cfRule type="cellIs" dxfId="152" priority="77" stopIfTrue="1" operator="equal">
      <formula>"a"</formula>
    </cfRule>
    <cfRule type="cellIs" dxfId="151" priority="78" stopIfTrue="1" operator="equal">
      <formula>"s"</formula>
    </cfRule>
  </conditionalFormatting>
  <conditionalFormatting sqref="AB219">
    <cfRule type="expression" dxfId="150" priority="71" stopIfTrue="1">
      <formula>AA219=0</formula>
    </cfRule>
  </conditionalFormatting>
  <conditionalFormatting sqref="AD219">
    <cfRule type="cellIs" dxfId="149" priority="72" stopIfTrue="1" operator="equal">
      <formula>"a"</formula>
    </cfRule>
  </conditionalFormatting>
  <conditionalFormatting sqref="D219:W219">
    <cfRule type="cellIs" dxfId="148" priority="73" stopIfTrue="1" operator="equal">
      <formula>"a"</formula>
    </cfRule>
    <cfRule type="cellIs" dxfId="147" priority="74" stopIfTrue="1" operator="equal">
      <formula>"s"</formula>
    </cfRule>
  </conditionalFormatting>
  <conditionalFormatting sqref="AB221">
    <cfRule type="expression" dxfId="146" priority="67" stopIfTrue="1">
      <formula>AA221=0</formula>
    </cfRule>
  </conditionalFormatting>
  <conditionalFormatting sqref="AD221">
    <cfRule type="cellIs" dxfId="145" priority="68" stopIfTrue="1" operator="equal">
      <formula>"a"</formula>
    </cfRule>
  </conditionalFormatting>
  <conditionalFormatting sqref="D221:W221">
    <cfRule type="cellIs" dxfId="144" priority="69" stopIfTrue="1" operator="equal">
      <formula>"a"</formula>
    </cfRule>
    <cfRule type="cellIs" dxfId="143" priority="70" stopIfTrue="1" operator="equal">
      <formula>"s"</formula>
    </cfRule>
  </conditionalFormatting>
  <conditionalFormatting sqref="AB220">
    <cfRule type="expression" dxfId="142" priority="63" stopIfTrue="1">
      <formula>AA220=0</formula>
    </cfRule>
  </conditionalFormatting>
  <conditionalFormatting sqref="AD220">
    <cfRule type="cellIs" dxfId="141" priority="64" stopIfTrue="1" operator="equal">
      <formula>"a"</formula>
    </cfRule>
  </conditionalFormatting>
  <conditionalFormatting sqref="D220:W220">
    <cfRule type="cellIs" dxfId="140" priority="65" stopIfTrue="1" operator="equal">
      <formula>"a"</formula>
    </cfRule>
    <cfRule type="cellIs" dxfId="139" priority="66" stopIfTrue="1" operator="equal">
      <formula>"s"</formula>
    </cfRule>
  </conditionalFormatting>
  <conditionalFormatting sqref="AB226">
    <cfRule type="expression" dxfId="138" priority="59" stopIfTrue="1">
      <formula>AA226=0</formula>
    </cfRule>
  </conditionalFormatting>
  <conditionalFormatting sqref="AD226">
    <cfRule type="cellIs" dxfId="137" priority="60" stopIfTrue="1" operator="equal">
      <formula>"a"</formula>
    </cfRule>
  </conditionalFormatting>
  <conditionalFormatting sqref="D226:W226">
    <cfRule type="cellIs" dxfId="136" priority="61" stopIfTrue="1" operator="equal">
      <formula>"a"</formula>
    </cfRule>
    <cfRule type="cellIs" dxfId="135" priority="62" stopIfTrue="1" operator="equal">
      <formula>"s"</formula>
    </cfRule>
  </conditionalFormatting>
  <conditionalFormatting sqref="AB225">
    <cfRule type="expression" dxfId="134" priority="55" stopIfTrue="1">
      <formula>AA225=0</formula>
    </cfRule>
  </conditionalFormatting>
  <conditionalFormatting sqref="AD225">
    <cfRule type="cellIs" dxfId="133" priority="56" stopIfTrue="1" operator="equal">
      <formula>"a"</formula>
    </cfRule>
  </conditionalFormatting>
  <conditionalFormatting sqref="D225:W225">
    <cfRule type="cellIs" dxfId="132" priority="57" stopIfTrue="1" operator="equal">
      <formula>"a"</formula>
    </cfRule>
    <cfRule type="cellIs" dxfId="131" priority="58" stopIfTrue="1" operator="equal">
      <formula>"s"</formula>
    </cfRule>
  </conditionalFormatting>
  <conditionalFormatting sqref="AB212">
    <cfRule type="expression" dxfId="130" priority="51" stopIfTrue="1">
      <formula>AA212=0</formula>
    </cfRule>
  </conditionalFormatting>
  <conditionalFormatting sqref="AD212">
    <cfRule type="cellIs" dxfId="129" priority="52" stopIfTrue="1" operator="equal">
      <formula>"a"</formula>
    </cfRule>
  </conditionalFormatting>
  <conditionalFormatting sqref="D212:W212">
    <cfRule type="cellIs" dxfId="128" priority="53" stopIfTrue="1" operator="equal">
      <formula>"a"</formula>
    </cfRule>
    <cfRule type="cellIs" dxfId="127" priority="54" stopIfTrue="1" operator="equal">
      <formula>"s"</formula>
    </cfRule>
  </conditionalFormatting>
  <conditionalFormatting sqref="AB217">
    <cfRule type="expression" dxfId="126" priority="91" stopIfTrue="1">
      <formula>AA217=0</formula>
    </cfRule>
  </conditionalFormatting>
  <conditionalFormatting sqref="AB340">
    <cfRule type="expression" dxfId="125" priority="43" stopIfTrue="1">
      <formula>AA340=0</formula>
    </cfRule>
  </conditionalFormatting>
  <conditionalFormatting sqref="AD340">
    <cfRule type="cellIs" dxfId="124" priority="44" stopIfTrue="1" operator="equal">
      <formula>"a"</formula>
    </cfRule>
  </conditionalFormatting>
  <conditionalFormatting sqref="D340:W340">
    <cfRule type="cellIs" dxfId="123" priority="45" stopIfTrue="1" operator="equal">
      <formula>"a"</formula>
    </cfRule>
    <cfRule type="cellIs" dxfId="122" priority="46" stopIfTrue="1" operator="equal">
      <formula>"s"</formula>
    </cfRule>
  </conditionalFormatting>
  <conditionalFormatting sqref="AD384:AD385 AD388">
    <cfRule type="cellIs" dxfId="121" priority="40" stopIfTrue="1" operator="equal">
      <formula>"a"</formula>
    </cfRule>
  </conditionalFormatting>
  <conditionalFormatting sqref="D380:W382 D384:W385 D388:W388">
    <cfRule type="cellIs" dxfId="120" priority="41" stopIfTrue="1" operator="equal">
      <formula>"a"</formula>
    </cfRule>
    <cfRule type="cellIs" dxfId="119" priority="42" stopIfTrue="1" operator="equal">
      <formula>"s"</formula>
    </cfRule>
  </conditionalFormatting>
  <conditionalFormatting sqref="AB380">
    <cfRule type="expression" dxfId="118" priority="36" stopIfTrue="1">
      <formula>AA380=0</formula>
    </cfRule>
  </conditionalFormatting>
  <conditionalFormatting sqref="AB381">
    <cfRule type="expression" dxfId="117" priority="35" stopIfTrue="1">
      <formula>AA381=0</formula>
    </cfRule>
  </conditionalFormatting>
  <conditionalFormatting sqref="AB382">
    <cfRule type="expression" dxfId="116" priority="34" stopIfTrue="1">
      <formula>AA382=0</formula>
    </cfRule>
  </conditionalFormatting>
  <conditionalFormatting sqref="AB384">
    <cfRule type="expression" dxfId="115" priority="33" stopIfTrue="1">
      <formula>AA384=0</formula>
    </cfRule>
  </conditionalFormatting>
  <conditionalFormatting sqref="AB385">
    <cfRule type="expression" dxfId="114" priority="32" stopIfTrue="1">
      <formula>AA385=0</formula>
    </cfRule>
  </conditionalFormatting>
  <conditionalFormatting sqref="AB388">
    <cfRule type="expression" dxfId="113" priority="31" stopIfTrue="1">
      <formula>AA388=0</formula>
    </cfRule>
  </conditionalFormatting>
  <conditionalFormatting sqref="AD383">
    <cfRule type="cellIs" dxfId="112" priority="30" stopIfTrue="1" operator="equal">
      <formula>"a"</formula>
    </cfRule>
  </conditionalFormatting>
  <conditionalFormatting sqref="AD386">
    <cfRule type="cellIs" dxfId="111" priority="27" stopIfTrue="1" operator="equal">
      <formula>"a"</formula>
    </cfRule>
  </conditionalFormatting>
  <conditionalFormatting sqref="D386:W386">
    <cfRule type="cellIs" dxfId="110" priority="28" stopIfTrue="1" operator="equal">
      <formula>"a"</formula>
    </cfRule>
    <cfRule type="cellIs" dxfId="109" priority="29" stopIfTrue="1" operator="equal">
      <formula>"s"</formula>
    </cfRule>
  </conditionalFormatting>
  <conditionalFormatting sqref="AB386">
    <cfRule type="expression" dxfId="108" priority="26" stopIfTrue="1">
      <formula>AA386=0</formula>
    </cfRule>
  </conditionalFormatting>
  <conditionalFormatting sqref="AD387">
    <cfRule type="cellIs" dxfId="107" priority="23" stopIfTrue="1" operator="equal">
      <formula>"a"</formula>
    </cfRule>
  </conditionalFormatting>
  <conditionalFormatting sqref="D387:W387">
    <cfRule type="cellIs" dxfId="106" priority="24" stopIfTrue="1" operator="equal">
      <formula>"a"</formula>
    </cfRule>
    <cfRule type="cellIs" dxfId="105" priority="25" stopIfTrue="1" operator="equal">
      <formula>"s"</formula>
    </cfRule>
  </conditionalFormatting>
  <conditionalFormatting sqref="AB387">
    <cfRule type="expression" dxfId="104" priority="22" stopIfTrue="1">
      <formula>AA387=0</formula>
    </cfRule>
  </conditionalFormatting>
  <conditionalFormatting sqref="AD208:AD209">
    <cfRule type="cellIs" dxfId="103" priority="21" stopIfTrue="1" operator="equal">
      <formula>"a"</formula>
    </cfRule>
  </conditionalFormatting>
  <conditionalFormatting sqref="Y208">
    <cfRule type="cellIs" dxfId="102" priority="17" stopIfTrue="1" operator="greaterThan">
      <formula>Z208</formula>
    </cfRule>
    <cfRule type="cellIs" dxfId="101" priority="18" stopIfTrue="1" operator="lessThan">
      <formula>F209</formula>
    </cfRule>
  </conditionalFormatting>
  <conditionalFormatting sqref="D209">
    <cfRule type="expression" dxfId="100" priority="19" stopIfTrue="1">
      <formula>F209=0</formula>
    </cfRule>
  </conditionalFormatting>
  <conditionalFormatting sqref="AD203">
    <cfRule type="cellIs" dxfId="99" priority="20" stopIfTrue="1" operator="equal">
      <formula>"a"</formula>
    </cfRule>
  </conditionalFormatting>
  <conditionalFormatting sqref="AB204">
    <cfRule type="expression" dxfId="98" priority="13" stopIfTrue="1">
      <formula>AA204=0</formula>
    </cfRule>
  </conditionalFormatting>
  <conditionalFormatting sqref="AD204">
    <cfRule type="cellIs" dxfId="97" priority="14" stopIfTrue="1" operator="equal">
      <formula>"a"</formula>
    </cfRule>
  </conditionalFormatting>
  <conditionalFormatting sqref="T204 R204 V204 F204 D204 H204 J204 L204 N204 P204">
    <cfRule type="cellIs" dxfId="96" priority="15" stopIfTrue="1" operator="equal">
      <formula>"a"</formula>
    </cfRule>
    <cfRule type="cellIs" dxfId="95" priority="16" stopIfTrue="1" operator="equal">
      <formula>"s"</formula>
    </cfRule>
  </conditionalFormatting>
  <conditionalFormatting sqref="AB207">
    <cfRule type="expression" dxfId="94" priority="9" stopIfTrue="1">
      <formula>AA207=0</formula>
    </cfRule>
  </conditionalFormatting>
  <conditionalFormatting sqref="AD207">
    <cfRule type="cellIs" dxfId="93" priority="10" stopIfTrue="1" operator="equal">
      <formula>"a"</formula>
    </cfRule>
  </conditionalFormatting>
  <conditionalFormatting sqref="T207 R207 V207 F207 D207 H207 J207 L207 N207 P207">
    <cfRule type="cellIs" dxfId="92" priority="11" stopIfTrue="1" operator="equal">
      <formula>"a"</formula>
    </cfRule>
    <cfRule type="cellIs" dxfId="91" priority="12" stopIfTrue="1" operator="equal">
      <formula>"s"</formula>
    </cfRule>
  </conditionalFormatting>
  <conditionalFormatting sqref="AB205">
    <cfRule type="expression" dxfId="90" priority="5" stopIfTrue="1">
      <formula>AA205=0</formula>
    </cfRule>
  </conditionalFormatting>
  <conditionalFormatting sqref="AD205">
    <cfRule type="cellIs" dxfId="89" priority="6" stopIfTrue="1" operator="equal">
      <formula>"a"</formula>
    </cfRule>
  </conditionalFormatting>
  <conditionalFormatting sqref="T205 R205 V205 F205 D205 H205 J205 L205 N205 P205">
    <cfRule type="cellIs" dxfId="88" priority="7" stopIfTrue="1" operator="equal">
      <formula>"a"</formula>
    </cfRule>
    <cfRule type="cellIs" dxfId="87" priority="8" stopIfTrue="1" operator="equal">
      <formula>"s"</formula>
    </cfRule>
  </conditionalFormatting>
  <conditionalFormatting sqref="AB206">
    <cfRule type="expression" dxfId="86" priority="1" stopIfTrue="1">
      <formula>AA206=0</formula>
    </cfRule>
  </conditionalFormatting>
  <conditionalFormatting sqref="AD206">
    <cfRule type="cellIs" dxfId="85" priority="2" stopIfTrue="1" operator="equal">
      <formula>"a"</formula>
    </cfRule>
  </conditionalFormatting>
  <conditionalFormatting sqref="T206 R206 V206 F206 D206 H206 J206 L206 N206 P206">
    <cfRule type="cellIs" dxfId="84" priority="3" stopIfTrue="1" operator="equal">
      <formula>"a"</formula>
    </cfRule>
    <cfRule type="cellIs" dxfId="83" priority="4" stopIfTrue="1" operator="equal">
      <formula>"s"</formula>
    </cfRule>
  </conditionalFormatting>
  <printOptions horizontalCentered="1"/>
  <pageMargins left="0.35433070866141736" right="0.35433070866141736" top="0.15748031496062992" bottom="0.27559055118110237" header="7.874015748031496E-2" footer="0.15748031496062992"/>
  <pageSetup paperSize="9" scale="41" orientation="landscape" r:id="rId1"/>
  <headerFooter alignWithMargins="0">
    <oddFooter>&amp;LCKL OSS / VERSION 2022 / 1.1&amp;COMC-07&amp;R&amp;P of &amp;N</oddFooter>
  </headerFooter>
  <rowBreaks count="27" manualBreakCount="27">
    <brk id="16" max="27" man="1"/>
    <brk id="34" max="27" man="1"/>
    <brk id="59" max="27" man="1"/>
    <brk id="72" max="27" man="1"/>
    <brk id="91" max="27" man="1"/>
    <brk id="112" max="27" man="1"/>
    <brk id="126" max="27" man="1"/>
    <brk id="144" max="27" man="1"/>
    <brk id="164" max="27" man="1"/>
    <brk id="182" max="27" man="1"/>
    <brk id="201" max="27" man="1"/>
    <brk id="228" max="27" man="1"/>
    <brk id="250" max="27" man="1"/>
    <brk id="264" max="27" man="1"/>
    <brk id="288" max="27" man="1"/>
    <brk id="313" max="27" man="1"/>
    <brk id="342" max="27" man="1"/>
    <brk id="363" max="27" man="1"/>
    <brk id="390" max="27" man="1"/>
    <brk id="421" max="27" man="1"/>
    <brk id="439" max="27" man="1"/>
    <brk id="454" max="27" man="1"/>
    <brk id="474" max="27" man="1"/>
    <brk id="494" max="27" man="1"/>
    <brk id="513" max="27" man="1"/>
    <brk id="539" max="27" man="1"/>
    <brk id="562"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A433"/>
  <sheetViews>
    <sheetView zoomScale="50" zoomScaleNormal="50" zoomScaleSheetLayoutView="50" workbookViewId="0">
      <pane ySplit="3" topLeftCell="A4" activePane="bottomLeft" state="frozen"/>
      <selection activeCell="AS76" sqref="AS76"/>
      <selection pane="bottomLeft" activeCell="AB1" sqref="AB1"/>
    </sheetView>
  </sheetViews>
  <sheetFormatPr defaultRowHeight="12.75" x14ac:dyDescent="0.2"/>
  <cols>
    <col min="1" max="1" width="9.85546875" customWidth="1"/>
    <col min="2" max="2" width="14.85546875" customWidth="1"/>
    <col min="3" max="3" width="128" customWidth="1"/>
    <col min="4" max="24" width="5.7109375" customWidth="1"/>
    <col min="25" max="25" width="8" customWidth="1"/>
    <col min="26" max="26" width="8.85546875" customWidth="1"/>
    <col min="27" max="27" width="3.28515625" style="52" hidden="1" customWidth="1"/>
    <col min="28" max="28" width="7.42578125" style="52" customWidth="1"/>
    <col min="29" max="29" width="9.140625" style="244" customWidth="1"/>
    <col min="30" max="30" width="12.140625" style="244" customWidth="1"/>
    <col min="31" max="32" width="14.140625" style="244" customWidth="1"/>
    <col min="33" max="91" width="9.140625" style="244" customWidth="1"/>
    <col min="92" max="105" width="9.140625" style="52" customWidth="1"/>
  </cols>
  <sheetData>
    <row r="1" spans="1:91" s="79" customFormat="1" ht="45" customHeight="1" thickBot="1" x14ac:dyDescent="0.25">
      <c r="A1" s="353" t="str">
        <f>'Checklist - Basic Office Supply'!A1</f>
        <v xml:space="preserve">GA Code: </v>
      </c>
      <c r="B1" s="354"/>
      <c r="C1" s="353"/>
      <c r="D1" s="355" t="str">
        <f>'Checklist - Basic Office Supply'!D1</f>
        <v xml:space="preserve">Certificate Holder name:   </v>
      </c>
      <c r="E1" s="353"/>
      <c r="F1" s="353"/>
      <c r="G1" s="353"/>
      <c r="H1" s="353"/>
      <c r="I1" s="353"/>
      <c r="J1" s="353"/>
      <c r="K1" s="353"/>
      <c r="L1" s="353"/>
      <c r="M1" s="353"/>
      <c r="N1" s="353"/>
      <c r="O1" s="353"/>
      <c r="P1" s="353"/>
      <c r="Q1" s="353"/>
      <c r="R1" s="353"/>
      <c r="S1" s="353"/>
      <c r="T1" s="353"/>
      <c r="U1" s="353"/>
      <c r="V1" s="353"/>
      <c r="W1" s="353"/>
      <c r="X1" s="356"/>
      <c r="Y1" s="78"/>
      <c r="Z1" s="356" t="str">
        <f>'Checklist - Basic Office Supply'!X1</f>
        <v xml:space="preserve">Date of Office Audit:   </v>
      </c>
      <c r="AA1" s="78"/>
      <c r="AB1" s="78"/>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row>
    <row r="2" spans="1:91" ht="31.7" customHeight="1" thickBot="1" x14ac:dyDescent="0.25">
      <c r="A2" s="15"/>
      <c r="B2" s="910" t="s">
        <v>1097</v>
      </c>
      <c r="C2" s="1045"/>
      <c r="D2" s="1045"/>
      <c r="E2" s="1045"/>
      <c r="F2" s="1045"/>
      <c r="G2" s="1045"/>
      <c r="H2" s="1045"/>
      <c r="I2" s="1045"/>
      <c r="J2" s="1045"/>
      <c r="K2" s="1045"/>
      <c r="L2" s="1045"/>
      <c r="M2" s="1045"/>
      <c r="N2" s="1045"/>
      <c r="O2" s="1045"/>
      <c r="P2" s="1045"/>
      <c r="Q2" s="1045"/>
      <c r="R2" s="1045"/>
      <c r="S2" s="1045"/>
      <c r="T2" s="1045"/>
      <c r="U2" s="1045"/>
      <c r="V2" s="1045"/>
      <c r="W2" s="1045"/>
      <c r="X2" s="1045"/>
      <c r="Y2" s="1046"/>
      <c r="Z2" s="57"/>
      <c r="AA2" s="228"/>
    </row>
    <row r="3" spans="1:91" ht="161.44999999999999" customHeight="1" thickBot="1" x14ac:dyDescent="0.25">
      <c r="A3" s="462"/>
      <c r="B3" s="465" t="s">
        <v>20</v>
      </c>
      <c r="C3" s="1047" t="s">
        <v>655</v>
      </c>
      <c r="D3" s="1048"/>
      <c r="E3" s="1048"/>
      <c r="F3" s="1048"/>
      <c r="G3" s="1048"/>
      <c r="H3" s="1048"/>
      <c r="I3" s="1048"/>
      <c r="J3" s="1048"/>
      <c r="K3" s="1048"/>
      <c r="L3" s="1048"/>
      <c r="M3" s="1048"/>
      <c r="N3" s="1049"/>
      <c r="O3" s="1050" t="s">
        <v>128</v>
      </c>
      <c r="P3" s="1051"/>
      <c r="Q3" s="1052"/>
      <c r="R3" s="1053" t="s">
        <v>433</v>
      </c>
      <c r="S3" s="1054"/>
      <c r="T3" s="1055"/>
      <c r="U3" s="1056" t="s">
        <v>87</v>
      </c>
      <c r="V3" s="1057"/>
      <c r="W3" s="1057"/>
      <c r="X3" s="1058" t="s">
        <v>387</v>
      </c>
      <c r="Y3" s="1059"/>
      <c r="Z3" s="57"/>
      <c r="AA3" s="229"/>
    </row>
    <row r="4" spans="1:91" s="365" customFormat="1" ht="30" customHeight="1" thickBot="1" x14ac:dyDescent="0.25">
      <c r="A4" s="463"/>
      <c r="B4" s="549">
        <f>'Checklist - Ranking Office Supp'!B4</f>
        <v>1000</v>
      </c>
      <c r="C4" s="744" t="str">
        <f>'Checklist - Ranking Office Supp'!C4</f>
        <v>GENERAL</v>
      </c>
      <c r="D4" s="745"/>
      <c r="E4" s="745"/>
      <c r="F4" s="745"/>
      <c r="G4" s="745"/>
      <c r="H4" s="745"/>
      <c r="I4" s="745"/>
      <c r="J4" s="745"/>
      <c r="K4" s="745"/>
      <c r="L4" s="745"/>
      <c r="M4" s="745"/>
      <c r="N4" s="745"/>
      <c r="O4" s="1000"/>
      <c r="P4" s="1000"/>
      <c r="Q4" s="1000"/>
      <c r="R4" s="1000"/>
      <c r="S4" s="1000"/>
      <c r="T4" s="1000"/>
      <c r="U4" s="1000"/>
      <c r="V4" s="1000"/>
      <c r="W4" s="1000"/>
      <c r="X4" s="1000"/>
      <c r="Y4" s="1001"/>
      <c r="Z4" s="229"/>
      <c r="AA4" s="228"/>
      <c r="AB4" s="228"/>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row>
    <row r="5" spans="1:91" ht="27.95" customHeight="1" x14ac:dyDescent="0.2">
      <c r="A5" s="180"/>
      <c r="B5" s="467" t="str">
        <f>'Checklist - Ranking Office Supp'!B5</f>
        <v>1200</v>
      </c>
      <c r="C5" s="1032" t="str">
        <f>'Checklist - Ranking Office Supp'!C5</f>
        <v>Enclosed Space Entry &amp; Hot Work</v>
      </c>
      <c r="D5" s="1033"/>
      <c r="E5" s="1033"/>
      <c r="F5" s="1033"/>
      <c r="G5" s="1033"/>
      <c r="H5" s="1033"/>
      <c r="I5" s="1033"/>
      <c r="J5" s="1033"/>
      <c r="K5" s="1033"/>
      <c r="L5" s="1033"/>
      <c r="M5" s="1033"/>
      <c r="N5" s="1034"/>
      <c r="O5" s="1035">
        <f>'Checklist - Ranking Office Supp'!Y15</f>
        <v>0</v>
      </c>
      <c r="P5" s="1036"/>
      <c r="Q5" s="1037"/>
      <c r="R5" s="1038">
        <f>'Checklist - Ranking Office Supp'!Z15</f>
        <v>90</v>
      </c>
      <c r="S5" s="1039"/>
      <c r="T5" s="1040"/>
      <c r="U5" s="1041">
        <f>'Checklist - Ranking Office Supp'!F16</f>
        <v>90</v>
      </c>
      <c r="V5" s="1042"/>
      <c r="W5" s="1042"/>
      <c r="X5" s="1043"/>
      <c r="Y5" s="1044"/>
      <c r="Z5" s="253"/>
      <c r="AA5" s="56"/>
    </row>
    <row r="6" spans="1:91" ht="27.95" customHeight="1" x14ac:dyDescent="0.2">
      <c r="A6" s="180"/>
      <c r="B6" s="467" t="str">
        <f>'Checklist - Ranking Office Supp'!B17</f>
        <v>1300</v>
      </c>
      <c r="C6" s="1032" t="str">
        <f>'Checklist - Ranking Office Supp'!C17</f>
        <v>Compressor for the refilling of air cylinders for breathing apparatus or alternative, Additional Green Award Requirement</v>
      </c>
      <c r="D6" s="1033"/>
      <c r="E6" s="1033"/>
      <c r="F6" s="1033"/>
      <c r="G6" s="1033"/>
      <c r="H6" s="1033"/>
      <c r="I6" s="1033"/>
      <c r="J6" s="1033"/>
      <c r="K6" s="1033"/>
      <c r="L6" s="1033"/>
      <c r="M6" s="1033"/>
      <c r="N6" s="1034"/>
      <c r="O6" s="1035">
        <f>'Checklist - Ranking Office Supp'!Y20</f>
        <v>0</v>
      </c>
      <c r="P6" s="1036"/>
      <c r="Q6" s="1037"/>
      <c r="R6" s="1038">
        <f>'Checklist - Ranking Office Supp'!Z20</f>
        <v>20</v>
      </c>
      <c r="S6" s="1039"/>
      <c r="T6" s="1040"/>
      <c r="U6" s="1041">
        <f>'Checklist - Ranking Office Supp'!F21</f>
        <v>10</v>
      </c>
      <c r="V6" s="1042"/>
      <c r="W6" s="1042"/>
      <c r="X6" s="1043"/>
      <c r="Y6" s="1044"/>
      <c r="Z6" s="253"/>
      <c r="AA6" s="56"/>
    </row>
    <row r="7" spans="1:91" ht="27.95" customHeight="1" x14ac:dyDescent="0.2">
      <c r="A7" s="180"/>
      <c r="B7" s="467" t="str">
        <f>'Checklist - Ranking Office Supp'!B22</f>
        <v>1400</v>
      </c>
      <c r="C7" s="1032" t="str">
        <f>'Checklist - Ranking Office Supp'!C22</f>
        <v>Control of drugs &amp; alcohol onboard</v>
      </c>
      <c r="D7" s="1033"/>
      <c r="E7" s="1033"/>
      <c r="F7" s="1033"/>
      <c r="G7" s="1033"/>
      <c r="H7" s="1033"/>
      <c r="I7" s="1033"/>
      <c r="J7" s="1033"/>
      <c r="K7" s="1033"/>
      <c r="L7" s="1033"/>
      <c r="M7" s="1033"/>
      <c r="N7" s="1034"/>
      <c r="O7" s="1035">
        <f>'Checklist - Ranking Office Supp'!Y28</f>
        <v>0</v>
      </c>
      <c r="P7" s="1036"/>
      <c r="Q7" s="1037"/>
      <c r="R7" s="1038">
        <f>'Checklist - Ranking Office Supp'!Z28</f>
        <v>45</v>
      </c>
      <c r="S7" s="1039"/>
      <c r="T7" s="1040"/>
      <c r="U7" s="1041">
        <f>'Checklist - Ranking Office Supp'!F29</f>
        <v>20</v>
      </c>
      <c r="V7" s="1042"/>
      <c r="W7" s="1042"/>
      <c r="X7" s="1043"/>
      <c r="Y7" s="1044"/>
      <c r="Z7" s="253"/>
      <c r="AA7" s="56"/>
    </row>
    <row r="8" spans="1:91" ht="27.95" customHeight="1" x14ac:dyDescent="0.2">
      <c r="A8" s="180"/>
      <c r="B8" s="531" t="str">
        <f>'Checklist - Ranking Office Supp'!B30</f>
        <v>1510</v>
      </c>
      <c r="C8" s="1032" t="str">
        <f>'Checklist - Ranking Office Supp'!C30</f>
        <v>Emergency Oil Recovery</v>
      </c>
      <c r="D8" s="1033"/>
      <c r="E8" s="1033"/>
      <c r="F8" s="1033"/>
      <c r="G8" s="1033"/>
      <c r="H8" s="1033"/>
      <c r="I8" s="1033"/>
      <c r="J8" s="1033"/>
      <c r="K8" s="1033"/>
      <c r="L8" s="1033"/>
      <c r="M8" s="1033"/>
      <c r="N8" s="1034"/>
      <c r="O8" s="1035">
        <f>'Checklist - Ranking Office Supp'!Y33</f>
        <v>0</v>
      </c>
      <c r="P8" s="1036"/>
      <c r="Q8" s="1037"/>
      <c r="R8" s="1038">
        <f>'Checklist - Ranking Office Supp'!Z33</f>
        <v>10</v>
      </c>
      <c r="S8" s="1039"/>
      <c r="T8" s="1040"/>
      <c r="U8" s="1041">
        <f>'Checklist - Ranking Office Supp'!F34</f>
        <v>0</v>
      </c>
      <c r="V8" s="1042"/>
      <c r="W8" s="1042"/>
      <c r="X8" s="1043"/>
      <c r="Y8" s="1044"/>
      <c r="Z8" s="253"/>
      <c r="AA8" s="56"/>
    </row>
    <row r="9" spans="1:91" ht="27.95" customHeight="1" x14ac:dyDescent="0.2">
      <c r="A9" s="180"/>
      <c r="B9" s="467">
        <f>'Checklist - Ranking Office Supp'!B35</f>
        <v>1600</v>
      </c>
      <c r="C9" s="1032" t="str">
        <f>'Checklist - Ranking Office Supp'!C35</f>
        <v>Computer Systems, Networks, Data Security and Training</v>
      </c>
      <c r="D9" s="1033"/>
      <c r="E9" s="1033"/>
      <c r="F9" s="1033"/>
      <c r="G9" s="1033"/>
      <c r="H9" s="1033"/>
      <c r="I9" s="1033"/>
      <c r="J9" s="1033"/>
      <c r="K9" s="1033"/>
      <c r="L9" s="1033"/>
      <c r="M9" s="1033"/>
      <c r="N9" s="1034"/>
      <c r="O9" s="1035">
        <f>'Checklist - Ranking Office Supp'!Y44</f>
        <v>0</v>
      </c>
      <c r="P9" s="1036"/>
      <c r="Q9" s="1037"/>
      <c r="R9" s="1038">
        <f>'Checklist - Ranking Office Supp'!Z44</f>
        <v>65</v>
      </c>
      <c r="S9" s="1039"/>
      <c r="T9" s="1040"/>
      <c r="U9" s="1041">
        <f>'Checklist - Ranking Office Supp'!F45</f>
        <v>40</v>
      </c>
      <c r="V9" s="1042"/>
      <c r="W9" s="1042"/>
      <c r="X9" s="1043"/>
      <c r="Y9" s="1044"/>
      <c r="Z9" s="253"/>
      <c r="AA9" s="56"/>
    </row>
    <row r="10" spans="1:91" ht="27.95" customHeight="1" x14ac:dyDescent="0.2">
      <c r="A10" s="180"/>
      <c r="B10" s="467" t="str">
        <f>'Checklist - Ranking Office Supp'!B46</f>
        <v>1610</v>
      </c>
      <c r="C10" s="1032" t="str">
        <f>'Checklist - Ranking Office Supp'!C46</f>
        <v>Cyber Risk Management</v>
      </c>
      <c r="D10" s="1033"/>
      <c r="E10" s="1033"/>
      <c r="F10" s="1033"/>
      <c r="G10" s="1033"/>
      <c r="H10" s="1033"/>
      <c r="I10" s="1033"/>
      <c r="J10" s="1033"/>
      <c r="K10" s="1033"/>
      <c r="L10" s="1033"/>
      <c r="M10" s="1033"/>
      <c r="N10" s="1034"/>
      <c r="O10" s="1035">
        <f>'Checklist - Ranking Office Supp'!Y58</f>
        <v>0</v>
      </c>
      <c r="P10" s="1036"/>
      <c r="Q10" s="1037"/>
      <c r="R10" s="1038">
        <f>'Checklist - Ranking Office Supp'!Z58</f>
        <v>75</v>
      </c>
      <c r="S10" s="1039"/>
      <c r="T10" s="1040"/>
      <c r="U10" s="1041">
        <f>'Checklist - Ranking Office Supp'!F59</f>
        <v>35</v>
      </c>
      <c r="V10" s="1042"/>
      <c r="W10" s="1042"/>
      <c r="X10" s="1043"/>
      <c r="Y10" s="1044"/>
      <c r="Z10" s="253"/>
      <c r="AA10" s="56"/>
    </row>
    <row r="11" spans="1:91" ht="27.75" customHeight="1" x14ac:dyDescent="0.2">
      <c r="A11" s="180"/>
      <c r="B11" s="467" t="str">
        <f>'Checklist - Ranking Office Supp'!B60</f>
        <v>1700</v>
      </c>
      <c r="C11" s="1032" t="str">
        <f>'Checklist - Ranking Office Supp'!C60</f>
        <v>Noise and Vibration Management</v>
      </c>
      <c r="D11" s="1033"/>
      <c r="E11" s="1033"/>
      <c r="F11" s="1033"/>
      <c r="G11" s="1033"/>
      <c r="H11" s="1033"/>
      <c r="I11" s="1033"/>
      <c r="J11" s="1033"/>
      <c r="K11" s="1033"/>
      <c r="L11" s="1033"/>
      <c r="M11" s="1033"/>
      <c r="N11" s="1034"/>
      <c r="O11" s="1035">
        <f>'Checklist - Ranking Office Supp'!Y71</f>
        <v>0</v>
      </c>
      <c r="P11" s="1036"/>
      <c r="Q11" s="1037"/>
      <c r="R11" s="1038">
        <f>'Checklist - Ranking Office Supp'!Z71</f>
        <v>65</v>
      </c>
      <c r="S11" s="1039"/>
      <c r="T11" s="1040"/>
      <c r="U11" s="1041">
        <f>'Checklist - Ranking Office Supp'!F72</f>
        <v>25</v>
      </c>
      <c r="V11" s="1042"/>
      <c r="W11" s="1042"/>
      <c r="X11" s="1043"/>
      <c r="Y11" s="1044"/>
      <c r="Z11" s="253"/>
      <c r="AA11" s="56"/>
    </row>
    <row r="12" spans="1:91" ht="27.75" customHeight="1" thickBot="1" x14ac:dyDescent="0.25">
      <c r="A12" s="180"/>
      <c r="B12" s="531" t="str">
        <f>'Checklist - Ranking Office Supp'!B73</f>
        <v>1800</v>
      </c>
      <c r="C12" s="1032" t="str">
        <f>'Checklist - Ranking Office Supp'!C73</f>
        <v>Social Dimension / Sustainability</v>
      </c>
      <c r="D12" s="1033"/>
      <c r="E12" s="1033"/>
      <c r="F12" s="1033"/>
      <c r="G12" s="1033"/>
      <c r="H12" s="1033"/>
      <c r="I12" s="1033"/>
      <c r="J12" s="1033"/>
      <c r="K12" s="1033"/>
      <c r="L12" s="1033"/>
      <c r="M12" s="1033"/>
      <c r="N12" s="1034"/>
      <c r="O12" s="1035">
        <f>'Checklist - Ranking Office Supp'!Y90</f>
        <v>0</v>
      </c>
      <c r="P12" s="1036"/>
      <c r="Q12" s="1037"/>
      <c r="R12" s="1038">
        <f>'Checklist - Ranking Office Supp'!Z90</f>
        <v>85</v>
      </c>
      <c r="S12" s="1039"/>
      <c r="T12" s="1040"/>
      <c r="U12" s="1041">
        <f>'Checklist - Ranking Office Supp'!F91</f>
        <v>15</v>
      </c>
      <c r="V12" s="1042"/>
      <c r="W12" s="1042"/>
      <c r="X12" s="1043"/>
      <c r="Y12" s="1044"/>
      <c r="Z12" s="253"/>
      <c r="AA12" s="56"/>
    </row>
    <row r="13" spans="1:91" s="365" customFormat="1" ht="30" customHeight="1" thickBot="1" x14ac:dyDescent="0.25">
      <c r="A13" s="463"/>
      <c r="B13" s="466">
        <f>'Checklist - Ranking Office Supp'!B92</f>
        <v>2000</v>
      </c>
      <c r="C13" s="1061" t="str">
        <f>'Checklist - Ranking Office Supp'!C92</f>
        <v>NAVIGATION / BRIDGE OPERATIONS</v>
      </c>
      <c r="D13" s="1062"/>
      <c r="E13" s="1062"/>
      <c r="F13" s="1062"/>
      <c r="G13" s="1062"/>
      <c r="H13" s="1062"/>
      <c r="I13" s="1062"/>
      <c r="J13" s="1062"/>
      <c r="K13" s="1062"/>
      <c r="L13" s="1062"/>
      <c r="M13" s="1062"/>
      <c r="N13" s="1062"/>
      <c r="O13" s="790"/>
      <c r="P13" s="790"/>
      <c r="Q13" s="790"/>
      <c r="R13" s="790"/>
      <c r="S13" s="790"/>
      <c r="T13" s="790"/>
      <c r="U13" s="790"/>
      <c r="V13" s="790"/>
      <c r="W13" s="790"/>
      <c r="X13" s="790"/>
      <c r="Y13" s="791"/>
      <c r="Z13" s="229"/>
      <c r="AA13" s="228"/>
      <c r="AB13" s="228"/>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row>
    <row r="14" spans="1:91" ht="27.95" customHeight="1" x14ac:dyDescent="0.2">
      <c r="A14" s="180"/>
      <c r="B14" s="467">
        <f>'Checklist - Ranking Office Supp'!B93</f>
        <v>2100</v>
      </c>
      <c r="C14" s="1032" t="str">
        <f>'Checklist - Ranking Office Supp'!C93</f>
        <v>Navigation</v>
      </c>
      <c r="D14" s="1033"/>
      <c r="E14" s="1033"/>
      <c r="F14" s="1033"/>
      <c r="G14" s="1033"/>
      <c r="H14" s="1033"/>
      <c r="I14" s="1033"/>
      <c r="J14" s="1033"/>
      <c r="K14" s="1033"/>
      <c r="L14" s="1033"/>
      <c r="M14" s="1033"/>
      <c r="N14" s="1034"/>
      <c r="O14" s="1035">
        <f>'Checklist - Ranking Office Supp'!Y105</f>
        <v>0</v>
      </c>
      <c r="P14" s="1036"/>
      <c r="Q14" s="1037"/>
      <c r="R14" s="1038">
        <f>'Checklist - Ranking Office Supp'!Z105</f>
        <v>110</v>
      </c>
      <c r="S14" s="1039"/>
      <c r="T14" s="1040"/>
      <c r="U14" s="1041">
        <f>'Checklist - Ranking Office Supp'!F106</f>
        <v>50</v>
      </c>
      <c r="V14" s="1042"/>
      <c r="W14" s="1042"/>
      <c r="X14" s="1043"/>
      <c r="Y14" s="1044"/>
      <c r="Z14" s="253"/>
      <c r="AA14" s="56"/>
    </row>
    <row r="15" spans="1:91" ht="27.95" customHeight="1" x14ac:dyDescent="0.2">
      <c r="A15" s="180"/>
      <c r="B15" s="467" t="str">
        <f>'Checklist - Ranking Office Supp'!B107</f>
        <v>2110</v>
      </c>
      <c r="C15" s="1032" t="str">
        <f>'Checklist - Ranking Office Supp'!C107</f>
        <v>Electronic chart display &amp; information systems / ECDIS</v>
      </c>
      <c r="D15" s="1033"/>
      <c r="E15" s="1033"/>
      <c r="F15" s="1033"/>
      <c r="G15" s="1033"/>
      <c r="H15" s="1033"/>
      <c r="I15" s="1033"/>
      <c r="J15" s="1033"/>
      <c r="K15" s="1033"/>
      <c r="L15" s="1033"/>
      <c r="M15" s="1033"/>
      <c r="N15" s="1034"/>
      <c r="O15" s="1035">
        <f>'Checklist - Ranking Office Supp'!Y111</f>
        <v>0</v>
      </c>
      <c r="P15" s="1036"/>
      <c r="Q15" s="1037"/>
      <c r="R15" s="1038">
        <f>'Checklist - Ranking Office Supp'!Z111</f>
        <v>0</v>
      </c>
      <c r="S15" s="1039"/>
      <c r="T15" s="1040"/>
      <c r="U15" s="1041">
        <f>'Checklist - Ranking Office Supp'!F112</f>
        <v>0</v>
      </c>
      <c r="V15" s="1042"/>
      <c r="W15" s="1042"/>
      <c r="X15" s="1043"/>
      <c r="Y15" s="1044"/>
      <c r="Z15" s="254"/>
      <c r="AA15" s="56"/>
    </row>
    <row r="16" spans="1:91" ht="27.75" customHeight="1" x14ac:dyDescent="0.2">
      <c r="A16" s="180"/>
      <c r="B16" s="467" t="str">
        <f>'Checklist - Ranking Office Supp'!B113</f>
        <v>2120</v>
      </c>
      <c r="C16" s="1032" t="str">
        <f>'Checklist - Ranking Office Supp'!C113</f>
        <v xml:space="preserve">Fuel Change Over / Ballast Water Exchange                       </v>
      </c>
      <c r="D16" s="1033"/>
      <c r="E16" s="1033"/>
      <c r="F16" s="1033"/>
      <c r="G16" s="1033"/>
      <c r="H16" s="1033"/>
      <c r="I16" s="1033"/>
      <c r="J16" s="1033"/>
      <c r="K16" s="1033"/>
      <c r="L16" s="1033"/>
      <c r="M16" s="1033"/>
      <c r="N16" s="1034"/>
      <c r="O16" s="1035">
        <f>'Checklist - Ranking Office Supp'!Y116</f>
        <v>0</v>
      </c>
      <c r="P16" s="1036"/>
      <c r="Q16" s="1037"/>
      <c r="R16" s="1038">
        <f>'Checklist - Ranking Office Supp'!Z116</f>
        <v>20</v>
      </c>
      <c r="S16" s="1039"/>
      <c r="T16" s="1040"/>
      <c r="U16" s="1041">
        <f>'Checklist - Ranking Office Supp'!F117</f>
        <v>20</v>
      </c>
      <c r="V16" s="1042"/>
      <c r="W16" s="1042"/>
      <c r="X16" s="1043"/>
      <c r="Y16" s="1044"/>
      <c r="Z16" s="254"/>
      <c r="AA16" s="56"/>
    </row>
    <row r="17" spans="1:91" ht="27.95" customHeight="1" x14ac:dyDescent="0.2">
      <c r="A17" s="180"/>
      <c r="B17" s="467">
        <f>'Checklist - Ranking Office Supp'!B118</f>
        <v>2300</v>
      </c>
      <c r="C17" s="1032" t="str">
        <f>'Checklist - Ranking Office Supp'!C118</f>
        <v>Mooring Operations</v>
      </c>
      <c r="D17" s="1033"/>
      <c r="E17" s="1033"/>
      <c r="F17" s="1033"/>
      <c r="G17" s="1033"/>
      <c r="H17" s="1033"/>
      <c r="I17" s="1033"/>
      <c r="J17" s="1033"/>
      <c r="K17" s="1033"/>
      <c r="L17" s="1033"/>
      <c r="M17" s="1033"/>
      <c r="N17" s="1034"/>
      <c r="O17" s="1035">
        <f>'Checklist - Ranking Office Supp'!Y120</f>
        <v>0</v>
      </c>
      <c r="P17" s="1036"/>
      <c r="Q17" s="1037"/>
      <c r="R17" s="1038">
        <f>'Checklist - Ranking Office Supp'!Z120</f>
        <v>10</v>
      </c>
      <c r="S17" s="1039"/>
      <c r="T17" s="1040"/>
      <c r="U17" s="1041">
        <f>'Checklist - Ranking Office Supp'!F121</f>
        <v>10</v>
      </c>
      <c r="V17" s="1042"/>
      <c r="W17" s="1042"/>
      <c r="X17" s="1043"/>
      <c r="Y17" s="1044"/>
      <c r="Z17" s="253"/>
      <c r="AA17" s="56"/>
    </row>
    <row r="18" spans="1:91" ht="27.95" customHeight="1" thickBot="1" x14ac:dyDescent="0.25">
      <c r="A18" s="180"/>
      <c r="B18" s="467" t="str">
        <f>'Checklist - Ranking Office Supp'!B122</f>
        <v>2310</v>
      </c>
      <c r="C18" s="1032" t="str">
        <f>'Checklist - Ranking Office Supp'!C122</f>
        <v>Towing and Anchor Handling</v>
      </c>
      <c r="D18" s="1033"/>
      <c r="E18" s="1033"/>
      <c r="F18" s="1033"/>
      <c r="G18" s="1033"/>
      <c r="H18" s="1033"/>
      <c r="I18" s="1033"/>
      <c r="J18" s="1033"/>
      <c r="K18" s="1033"/>
      <c r="L18" s="1033"/>
      <c r="M18" s="1033"/>
      <c r="N18" s="1034"/>
      <c r="O18" s="1035">
        <f>'Checklist - Ranking Office Supp'!Y125</f>
        <v>0</v>
      </c>
      <c r="P18" s="1036"/>
      <c r="Q18" s="1037"/>
      <c r="R18" s="1038">
        <f>'Checklist - Ranking Office Supp'!Z125</f>
        <v>20</v>
      </c>
      <c r="S18" s="1039"/>
      <c r="T18" s="1040"/>
      <c r="U18" s="1041">
        <f>'Checklist - Ranking Office Supp'!F126</f>
        <v>20</v>
      </c>
      <c r="V18" s="1042"/>
      <c r="W18" s="1042"/>
      <c r="X18" s="1043"/>
      <c r="Y18" s="1044"/>
      <c r="Z18" s="253"/>
      <c r="AA18" s="56"/>
    </row>
    <row r="19" spans="1:91" s="365" customFormat="1" ht="30" customHeight="1" thickBot="1" x14ac:dyDescent="0.25">
      <c r="A19" s="463"/>
      <c r="B19" s="466">
        <f>'Checklist - Ranking Office Supp'!B127</f>
        <v>3000</v>
      </c>
      <c r="C19" s="1061" t="str">
        <f>'Checklist - Ranking Office Supp'!C127</f>
        <v>MACHINERY / ENGINE OPERATIONS</v>
      </c>
      <c r="D19" s="1062"/>
      <c r="E19" s="1062"/>
      <c r="F19" s="1062"/>
      <c r="G19" s="1062"/>
      <c r="H19" s="1062"/>
      <c r="I19" s="1062"/>
      <c r="J19" s="1062"/>
      <c r="K19" s="1062"/>
      <c r="L19" s="1062"/>
      <c r="M19" s="1062"/>
      <c r="N19" s="1062"/>
      <c r="O19" s="790"/>
      <c r="P19" s="790"/>
      <c r="Q19" s="790"/>
      <c r="R19" s="790"/>
      <c r="S19" s="790"/>
      <c r="T19" s="790"/>
      <c r="U19" s="790"/>
      <c r="V19" s="790"/>
      <c r="W19" s="790"/>
      <c r="X19" s="790"/>
      <c r="Y19" s="791"/>
      <c r="Z19" s="229"/>
      <c r="AA19" s="228"/>
      <c r="AB19" s="228"/>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row>
    <row r="20" spans="1:91" ht="27.95" customHeight="1" x14ac:dyDescent="0.2">
      <c r="A20" s="180"/>
      <c r="B20" s="467">
        <f>'Checklist - Ranking Office Supp'!B128</f>
        <v>3100</v>
      </c>
      <c r="C20" s="1032" t="str">
        <f>'Checklist - Ranking Office Supp'!C128</f>
        <v>Bunker Operations</v>
      </c>
      <c r="D20" s="1033"/>
      <c r="E20" s="1033"/>
      <c r="F20" s="1033"/>
      <c r="G20" s="1033"/>
      <c r="H20" s="1033"/>
      <c r="I20" s="1033"/>
      <c r="J20" s="1033"/>
      <c r="K20" s="1033"/>
      <c r="L20" s="1033"/>
      <c r="M20" s="1033"/>
      <c r="N20" s="1034"/>
      <c r="O20" s="1035">
        <f>'Checklist - Ranking Office Supp'!Y134</f>
        <v>0</v>
      </c>
      <c r="P20" s="1036"/>
      <c r="Q20" s="1037"/>
      <c r="R20" s="1038">
        <f>'Checklist - Ranking Office Supp'!Z134</f>
        <v>50</v>
      </c>
      <c r="S20" s="1039"/>
      <c r="T20" s="1040"/>
      <c r="U20" s="1041">
        <f>'Checklist - Ranking Office Supp'!F135</f>
        <v>50</v>
      </c>
      <c r="V20" s="1042"/>
      <c r="W20" s="1042"/>
      <c r="X20" s="1043"/>
      <c r="Y20" s="1044"/>
      <c r="Z20" s="253"/>
      <c r="AA20" s="56"/>
    </row>
    <row r="21" spans="1:91" ht="27.95" customHeight="1" x14ac:dyDescent="0.2">
      <c r="A21" s="180"/>
      <c r="B21" s="467" t="str">
        <f>'Checklist - Ranking Office Supp'!B136</f>
        <v>3101</v>
      </c>
      <c r="C21" s="1032" t="str">
        <f>'Checklist - Ranking Office Supp'!C136</f>
        <v>Bunker Operations - LNG</v>
      </c>
      <c r="D21" s="1033"/>
      <c r="E21" s="1033"/>
      <c r="F21" s="1033"/>
      <c r="G21" s="1033"/>
      <c r="H21" s="1033"/>
      <c r="I21" s="1033"/>
      <c r="J21" s="1033"/>
      <c r="K21" s="1033"/>
      <c r="L21" s="1033"/>
      <c r="M21" s="1033"/>
      <c r="N21" s="1034"/>
      <c r="O21" s="1035">
        <f>'Checklist - Ranking Office Supp'!Y143</f>
        <v>0</v>
      </c>
      <c r="P21" s="1036"/>
      <c r="Q21" s="1037"/>
      <c r="R21" s="1038">
        <f>'Checklist - Ranking Office Supp'!Z143</f>
        <v>50</v>
      </c>
      <c r="S21" s="1039"/>
      <c r="T21" s="1040"/>
      <c r="U21" s="1041">
        <f>'Checklist - Ranking Office Supp'!F144</f>
        <v>25</v>
      </c>
      <c r="V21" s="1042"/>
      <c r="W21" s="1042"/>
      <c r="X21" s="1043"/>
      <c r="Y21" s="1044"/>
      <c r="Z21" s="253"/>
      <c r="AA21" s="56"/>
    </row>
    <row r="22" spans="1:91" ht="27.95" customHeight="1" thickBot="1" x14ac:dyDescent="0.25">
      <c r="A22" s="180"/>
      <c r="B22" s="468">
        <f>'Checklist - Ranking Office Supp'!B145</f>
        <v>3200</v>
      </c>
      <c r="C22" s="1032" t="str">
        <f>'Checklist - Ranking Office Supp'!C145</f>
        <v>Fuel oil management</v>
      </c>
      <c r="D22" s="1033"/>
      <c r="E22" s="1033"/>
      <c r="F22" s="1033"/>
      <c r="G22" s="1033"/>
      <c r="H22" s="1033"/>
      <c r="I22" s="1033"/>
      <c r="J22" s="1033"/>
      <c r="K22" s="1033"/>
      <c r="L22" s="1033"/>
      <c r="M22" s="1033"/>
      <c r="N22" s="1034"/>
      <c r="O22" s="1035">
        <f>'Checklist - Ranking Office Supp'!Y163</f>
        <v>0</v>
      </c>
      <c r="P22" s="1036"/>
      <c r="Q22" s="1037"/>
      <c r="R22" s="1038">
        <f>'Checklist - Ranking Office Supp'!Z163</f>
        <v>120</v>
      </c>
      <c r="S22" s="1039"/>
      <c r="T22" s="1040"/>
      <c r="U22" s="1041">
        <f>'Checklist - Ranking Office Supp'!F164</f>
        <v>60</v>
      </c>
      <c r="V22" s="1042"/>
      <c r="W22" s="1060"/>
      <c r="X22" s="1043"/>
      <c r="Y22" s="1044"/>
      <c r="Z22" s="253"/>
      <c r="AA22" s="56"/>
    </row>
    <row r="23" spans="1:91" s="365" customFormat="1" ht="30" customHeight="1" thickBot="1" x14ac:dyDescent="0.25">
      <c r="A23" s="463"/>
      <c r="B23" s="466">
        <f>'Checklist - Ranking Office Supp'!B165</f>
        <v>4000</v>
      </c>
      <c r="C23" s="1061" t="str">
        <f>'Checklist - Ranking Office Supp'!C165</f>
        <v>CARGOES / CARGO OPERATIONS</v>
      </c>
      <c r="D23" s="1062"/>
      <c r="E23" s="1062"/>
      <c r="F23" s="1062"/>
      <c r="G23" s="1062"/>
      <c r="H23" s="1062"/>
      <c r="I23" s="1062"/>
      <c r="J23" s="1062"/>
      <c r="K23" s="1062"/>
      <c r="L23" s="1062"/>
      <c r="M23" s="1062"/>
      <c r="N23" s="1062"/>
      <c r="O23" s="790"/>
      <c r="P23" s="790"/>
      <c r="Q23" s="790"/>
      <c r="R23" s="790"/>
      <c r="S23" s="790"/>
      <c r="T23" s="790"/>
      <c r="U23" s="790"/>
      <c r="V23" s="790"/>
      <c r="W23" s="790"/>
      <c r="X23" s="790"/>
      <c r="Y23" s="791"/>
      <c r="Z23" s="229"/>
      <c r="AA23" s="228"/>
      <c r="AB23" s="228"/>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row>
    <row r="24" spans="1:91" ht="27.95" customHeight="1" x14ac:dyDescent="0.2">
      <c r="A24" s="180"/>
      <c r="B24" s="468" t="str">
        <f>'Checklist - Ranking Office Supp'!B166</f>
        <v>4110</v>
      </c>
      <c r="C24" s="1032" t="str">
        <f>'Checklist - Ranking Office Supp'!C166</f>
        <v>Mud Handling</v>
      </c>
      <c r="D24" s="1033"/>
      <c r="E24" s="1033"/>
      <c r="F24" s="1033"/>
      <c r="G24" s="1033"/>
      <c r="H24" s="1033"/>
      <c r="I24" s="1033"/>
      <c r="J24" s="1033"/>
      <c r="K24" s="1033"/>
      <c r="L24" s="1033"/>
      <c r="M24" s="1033"/>
      <c r="N24" s="1034"/>
      <c r="O24" s="1035">
        <f>'Checklist - Ranking Office Supp'!Y170</f>
        <v>0</v>
      </c>
      <c r="P24" s="1036"/>
      <c r="Q24" s="1037"/>
      <c r="R24" s="1038">
        <f>'Checklist - Ranking Office Supp'!Z170</f>
        <v>30</v>
      </c>
      <c r="S24" s="1039"/>
      <c r="T24" s="1040"/>
      <c r="U24" s="1041">
        <f>'Checklist - Ranking Office Supp'!F171</f>
        <v>30</v>
      </c>
      <c r="V24" s="1042"/>
      <c r="W24" s="1060"/>
      <c r="X24" s="1043"/>
      <c r="Y24" s="1044"/>
      <c r="Z24" s="253"/>
      <c r="AA24" s="56"/>
    </row>
    <row r="25" spans="1:91" ht="27.95" customHeight="1" x14ac:dyDescent="0.2">
      <c r="A25" s="180"/>
      <c r="B25" s="467" t="str">
        <f>'Checklist - Ranking Office Supp'!B172</f>
        <v>4210</v>
      </c>
      <c r="C25" s="1032" t="str">
        <f>'Checklist - Ranking Office Supp'!C172</f>
        <v>Ship to Offshore Operations</v>
      </c>
      <c r="D25" s="1033"/>
      <c r="E25" s="1033"/>
      <c r="F25" s="1033"/>
      <c r="G25" s="1033"/>
      <c r="H25" s="1033"/>
      <c r="I25" s="1033"/>
      <c r="J25" s="1033"/>
      <c r="K25" s="1033"/>
      <c r="L25" s="1033"/>
      <c r="M25" s="1033"/>
      <c r="N25" s="1034"/>
      <c r="O25" s="1035">
        <f>'Checklist - Ranking Office Supp'!Y177</f>
        <v>0</v>
      </c>
      <c r="P25" s="1036"/>
      <c r="Q25" s="1037"/>
      <c r="R25" s="1038">
        <f>'Checklist - Ranking Office Supp'!Z177</f>
        <v>80</v>
      </c>
      <c r="S25" s="1039"/>
      <c r="T25" s="1040"/>
      <c r="U25" s="1041">
        <f>'Checklist - Ranking Office Supp'!F178</f>
        <v>20</v>
      </c>
      <c r="V25" s="1042"/>
      <c r="W25" s="1042"/>
      <c r="X25" s="1043"/>
      <c r="Y25" s="1044"/>
      <c r="Z25" s="253"/>
      <c r="AA25" s="56"/>
    </row>
    <row r="26" spans="1:91" ht="27.95" customHeight="1" x14ac:dyDescent="0.2">
      <c r="A26" s="180"/>
      <c r="B26" s="468" t="str">
        <f>'Checklist - Ranking Office Supp'!B179</f>
        <v>4601</v>
      </c>
      <c r="C26" s="1032" t="str">
        <f>'Checklist - Ranking Office Supp'!C179</f>
        <v>Preparation of loading / unloading plan</v>
      </c>
      <c r="D26" s="1033"/>
      <c r="E26" s="1033"/>
      <c r="F26" s="1033"/>
      <c r="G26" s="1033"/>
      <c r="H26" s="1033"/>
      <c r="I26" s="1033"/>
      <c r="J26" s="1033"/>
      <c r="K26" s="1033"/>
      <c r="L26" s="1033"/>
      <c r="M26" s="1033"/>
      <c r="N26" s="1034"/>
      <c r="O26" s="1035">
        <f>'Checklist - Ranking Office Supp'!Y181</f>
        <v>0</v>
      </c>
      <c r="P26" s="1036"/>
      <c r="Q26" s="1037"/>
      <c r="R26" s="1038">
        <f>'Checklist - Ranking Office Supp'!Z181</f>
        <v>20</v>
      </c>
      <c r="S26" s="1039"/>
      <c r="T26" s="1040"/>
      <c r="U26" s="1041">
        <f>'Checklist - Ranking Office Supp'!F182</f>
        <v>0</v>
      </c>
      <c r="V26" s="1042"/>
      <c r="W26" s="1060"/>
      <c r="X26" s="1043"/>
      <c r="Y26" s="1044"/>
      <c r="Z26" s="253"/>
      <c r="AA26" s="56"/>
    </row>
    <row r="27" spans="1:91" ht="27.95" customHeight="1" x14ac:dyDescent="0.2">
      <c r="A27" s="180"/>
      <c r="B27" s="468" t="str">
        <f>'Checklist - Ranking Office Supp'!B183</f>
        <v>4602</v>
      </c>
      <c r="C27" s="1032" t="str">
        <f>'Checklist - Ranking Office Supp'!C183</f>
        <v>Cargo handling and operations</v>
      </c>
      <c r="D27" s="1033"/>
      <c r="E27" s="1033"/>
      <c r="F27" s="1033"/>
      <c r="G27" s="1033"/>
      <c r="H27" s="1033"/>
      <c r="I27" s="1033"/>
      <c r="J27" s="1033"/>
      <c r="K27" s="1033"/>
      <c r="L27" s="1033"/>
      <c r="M27" s="1033"/>
      <c r="N27" s="1034"/>
      <c r="O27" s="1035">
        <f>'Checklist - Ranking Office Supp'!Y191</f>
        <v>0</v>
      </c>
      <c r="P27" s="1036"/>
      <c r="Q27" s="1037"/>
      <c r="R27" s="1038">
        <f>'Checklist - Ranking Office Supp'!Z191</f>
        <v>40</v>
      </c>
      <c r="S27" s="1039"/>
      <c r="T27" s="1040"/>
      <c r="U27" s="1041">
        <f>'Checklist - Ranking Office Supp'!F192</f>
        <v>10</v>
      </c>
      <c r="V27" s="1042"/>
      <c r="W27" s="1060"/>
      <c r="X27" s="1043"/>
      <c r="Y27" s="1044"/>
      <c r="Z27" s="253"/>
      <c r="AA27" s="56"/>
    </row>
    <row r="28" spans="1:91" ht="27.95" customHeight="1" thickBot="1" x14ac:dyDescent="0.25">
      <c r="A28" s="180"/>
      <c r="B28" s="467" t="str">
        <f>'Checklist - Ranking Office Supp'!B193</f>
        <v>4606</v>
      </c>
      <c r="C28" s="1032" t="str">
        <f>'Checklist - Ranking Office Supp'!C193</f>
        <v>Safety precautions during cargo operations</v>
      </c>
      <c r="D28" s="1033"/>
      <c r="E28" s="1033"/>
      <c r="F28" s="1033"/>
      <c r="G28" s="1033"/>
      <c r="H28" s="1033"/>
      <c r="I28" s="1033"/>
      <c r="J28" s="1033"/>
      <c r="K28" s="1033"/>
      <c r="L28" s="1033"/>
      <c r="M28" s="1033"/>
      <c r="N28" s="1034"/>
      <c r="O28" s="1035">
        <f>'Checklist - Ranking Office Supp'!Y200</f>
        <v>0</v>
      </c>
      <c r="P28" s="1036"/>
      <c r="Q28" s="1037"/>
      <c r="R28" s="1038">
        <f>'Checklist - Ranking Office Supp'!Z200</f>
        <v>60</v>
      </c>
      <c r="S28" s="1039"/>
      <c r="T28" s="1040"/>
      <c r="U28" s="1041">
        <f>'Checklist - Ranking Office Supp'!F201</f>
        <v>30</v>
      </c>
      <c r="V28" s="1042"/>
      <c r="W28" s="1042"/>
      <c r="X28" s="1043"/>
      <c r="Y28" s="1044"/>
      <c r="Z28" s="253"/>
      <c r="AA28" s="56"/>
    </row>
    <row r="29" spans="1:91" s="365" customFormat="1" ht="30" customHeight="1" thickBot="1" x14ac:dyDescent="0.25">
      <c r="A29" s="463"/>
      <c r="B29" s="466" t="str">
        <f>'Checklist - Ranking Office Supp'!B202</f>
        <v>5000</v>
      </c>
      <c r="C29" s="1061" t="str">
        <f>'Checklist - Ranking Office Supp'!C202</f>
        <v>PREVENTION OF POLLUTION</v>
      </c>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3"/>
      <c r="Z29" s="229"/>
      <c r="AA29" s="228"/>
      <c r="AB29" s="228"/>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row>
    <row r="30" spans="1:91" ht="27.95" customHeight="1" x14ac:dyDescent="0.2">
      <c r="A30" s="180"/>
      <c r="B30" s="467" t="str">
        <f>'Checklist - Ranking Office Supp'!B203</f>
        <v>5100</v>
      </c>
      <c r="C30" s="1032" t="str">
        <f>'Checklist - Ranking Office Supp'!C203</f>
        <v>Biofouling Management</v>
      </c>
      <c r="D30" s="1033"/>
      <c r="E30" s="1033"/>
      <c r="F30" s="1033"/>
      <c r="G30" s="1033"/>
      <c r="H30" s="1033"/>
      <c r="I30" s="1033"/>
      <c r="J30" s="1033"/>
      <c r="K30" s="1033"/>
      <c r="L30" s="1033"/>
      <c r="M30" s="1033"/>
      <c r="N30" s="1034"/>
      <c r="O30" s="1035">
        <f>'Checklist - Ranking Office Supp'!Y208</f>
        <v>0</v>
      </c>
      <c r="P30" s="1036"/>
      <c r="Q30" s="1037"/>
      <c r="R30" s="1038">
        <f>'Checklist - Ranking Office Supp'!Z208</f>
        <v>30</v>
      </c>
      <c r="S30" s="1039"/>
      <c r="T30" s="1040"/>
      <c r="U30" s="1041">
        <f>'Checklist - Ranking Office Supp'!F209</f>
        <v>5</v>
      </c>
      <c r="V30" s="1042"/>
      <c r="W30" s="1042"/>
      <c r="X30" s="1043"/>
      <c r="Y30" s="1044"/>
      <c r="Z30" s="253"/>
      <c r="AA30" s="56"/>
    </row>
    <row r="31" spans="1:91" ht="27.95" customHeight="1" x14ac:dyDescent="0.2">
      <c r="A31" s="180"/>
      <c r="B31" s="467" t="str">
        <f>'Checklist - Ranking Office Supp'!B210</f>
        <v>5200</v>
      </c>
      <c r="C31" s="1032" t="str">
        <f>'Checklist - Ranking Office Supp'!C210</f>
        <v>Waste Management / Garbage Handling Onboard</v>
      </c>
      <c r="D31" s="1033"/>
      <c r="E31" s="1033"/>
      <c r="F31" s="1033"/>
      <c r="G31" s="1033"/>
      <c r="H31" s="1033"/>
      <c r="I31" s="1033"/>
      <c r="J31" s="1033"/>
      <c r="K31" s="1033"/>
      <c r="L31" s="1033"/>
      <c r="M31" s="1033"/>
      <c r="N31" s="1034"/>
      <c r="O31" s="1035">
        <f>'Checklist - Ranking Office Supp'!Y227</f>
        <v>0</v>
      </c>
      <c r="P31" s="1036"/>
      <c r="Q31" s="1037"/>
      <c r="R31" s="1038">
        <f>'Checklist - Ranking Office Supp'!Z227</f>
        <v>70</v>
      </c>
      <c r="S31" s="1039"/>
      <c r="T31" s="1040"/>
      <c r="U31" s="1041">
        <f>'Checklist - Ranking Office Supp'!F228</f>
        <v>25</v>
      </c>
      <c r="V31" s="1042"/>
      <c r="W31" s="1042"/>
      <c r="X31" s="1043"/>
      <c r="Y31" s="1044"/>
      <c r="Z31" s="253"/>
      <c r="AA31" s="56"/>
    </row>
    <row r="32" spans="1:91" ht="27.95" customHeight="1" x14ac:dyDescent="0.2">
      <c r="A32" s="180"/>
      <c r="B32" s="467">
        <f>'Checklist - Ranking Office Supp'!B229</f>
        <v>5410</v>
      </c>
      <c r="C32" s="1032" t="str">
        <f>'Checklist - Ranking Office Supp'!C229</f>
        <v>NOx Emissions</v>
      </c>
      <c r="D32" s="1033"/>
      <c r="E32" s="1033"/>
      <c r="F32" s="1033"/>
      <c r="G32" s="1033"/>
      <c r="H32" s="1033"/>
      <c r="I32" s="1033"/>
      <c r="J32" s="1033"/>
      <c r="K32" s="1033"/>
      <c r="L32" s="1033"/>
      <c r="M32" s="1033"/>
      <c r="N32" s="1034"/>
      <c r="O32" s="1035">
        <f>'Checklist - Ranking Office Supp'!Y249</f>
        <v>0</v>
      </c>
      <c r="P32" s="1036"/>
      <c r="Q32" s="1037"/>
      <c r="R32" s="1038">
        <f>'Checklist - Ranking Office Supp'!Z249</f>
        <v>95</v>
      </c>
      <c r="S32" s="1039"/>
      <c r="T32" s="1040"/>
      <c r="U32" s="1041">
        <f>'Checklist - Ranking Office Supp'!F250</f>
        <v>35</v>
      </c>
      <c r="V32" s="1042"/>
      <c r="W32" s="1042"/>
      <c r="X32" s="1043"/>
      <c r="Y32" s="1044"/>
      <c r="Z32" s="253"/>
      <c r="AA32" s="56"/>
    </row>
    <row r="33" spans="1:27" ht="27.95" customHeight="1" x14ac:dyDescent="0.2">
      <c r="A33" s="464"/>
      <c r="B33" s="467">
        <f>'Checklist - Ranking Office Supp'!B251</f>
        <v>5420</v>
      </c>
      <c r="C33" s="1032" t="str">
        <f>'Checklist - Ranking Office Supp'!C251</f>
        <v>SOx Emissions</v>
      </c>
      <c r="D33" s="1033"/>
      <c r="E33" s="1033"/>
      <c r="F33" s="1033"/>
      <c r="G33" s="1033"/>
      <c r="H33" s="1033"/>
      <c r="I33" s="1033"/>
      <c r="J33" s="1033"/>
      <c r="K33" s="1033"/>
      <c r="L33" s="1033"/>
      <c r="M33" s="1033"/>
      <c r="N33" s="1034"/>
      <c r="O33" s="1035">
        <f>'Checklist - Ranking Office Supp'!Y263</f>
        <v>0</v>
      </c>
      <c r="P33" s="1036"/>
      <c r="Q33" s="1037"/>
      <c r="R33" s="1038">
        <f>'Checklist - Ranking Office Supp'!Z263</f>
        <v>120</v>
      </c>
      <c r="S33" s="1039"/>
      <c r="T33" s="1040"/>
      <c r="U33" s="1041">
        <f>'Checklist - Ranking Office Supp'!F264</f>
        <v>20</v>
      </c>
      <c r="V33" s="1042"/>
      <c r="W33" s="1042"/>
      <c r="X33" s="1043"/>
      <c r="Y33" s="1044"/>
      <c r="Z33" s="253"/>
      <c r="AA33" s="56"/>
    </row>
    <row r="34" spans="1:27" ht="27.95" customHeight="1" x14ac:dyDescent="0.2">
      <c r="A34" s="180"/>
      <c r="B34" s="467">
        <f>'Checklist - Ranking Office Supp'!B265</f>
        <v>5430</v>
      </c>
      <c r="C34" s="1032" t="str">
        <f>'Checklist - Ranking Office Supp'!C265</f>
        <v xml:space="preserve">Particulate Matter (PM) Emissions   </v>
      </c>
      <c r="D34" s="1033"/>
      <c r="E34" s="1033"/>
      <c r="F34" s="1033"/>
      <c r="G34" s="1033"/>
      <c r="H34" s="1033"/>
      <c r="I34" s="1033"/>
      <c r="J34" s="1033"/>
      <c r="K34" s="1033"/>
      <c r="L34" s="1033"/>
      <c r="M34" s="1033"/>
      <c r="N34" s="1034"/>
      <c r="O34" s="1035">
        <f>'Checklist - Ranking Office Supp'!Y271</f>
        <v>0</v>
      </c>
      <c r="P34" s="1036"/>
      <c r="Q34" s="1037"/>
      <c r="R34" s="1038">
        <f>'Checklist - Ranking Office Supp'!Z271</f>
        <v>30</v>
      </c>
      <c r="S34" s="1039"/>
      <c r="T34" s="1040"/>
      <c r="U34" s="1041">
        <f>'Checklist - Ranking Office Supp'!F272</f>
        <v>0</v>
      </c>
      <c r="V34" s="1042"/>
      <c r="W34" s="1042"/>
      <c r="X34" s="1043"/>
      <c r="Y34" s="1044"/>
      <c r="Z34" s="253"/>
      <c r="AA34" s="56"/>
    </row>
    <row r="35" spans="1:27" ht="27.95" customHeight="1" x14ac:dyDescent="0.2">
      <c r="A35" s="180"/>
      <c r="B35" s="467">
        <f>'Checklist - Ranking Office Supp'!B273</f>
        <v>5440</v>
      </c>
      <c r="C35" s="1032" t="str">
        <f>'Checklist - Ranking Office Supp'!C273</f>
        <v>Greenhouse Gas (GHG) Emissions - CO2 Emissions</v>
      </c>
      <c r="D35" s="1033"/>
      <c r="E35" s="1033"/>
      <c r="F35" s="1033"/>
      <c r="G35" s="1033"/>
      <c r="H35" s="1033"/>
      <c r="I35" s="1033"/>
      <c r="J35" s="1033"/>
      <c r="K35" s="1033"/>
      <c r="L35" s="1033"/>
      <c r="M35" s="1033"/>
      <c r="N35" s="1034"/>
      <c r="O35" s="1035">
        <f>'Checklist - Ranking Office Supp'!Y341</f>
        <v>0</v>
      </c>
      <c r="P35" s="1036"/>
      <c r="Q35" s="1037"/>
      <c r="R35" s="1038">
        <f>'Checklist - Ranking Office Supp'!Z341</f>
        <v>200</v>
      </c>
      <c r="S35" s="1039"/>
      <c r="T35" s="1040"/>
      <c r="U35" s="1041">
        <f>'Checklist - Ranking Office Supp'!F342</f>
        <v>0</v>
      </c>
      <c r="V35" s="1042"/>
      <c r="W35" s="1042"/>
      <c r="X35" s="1043"/>
      <c r="Y35" s="1044"/>
      <c r="Z35" s="253"/>
      <c r="AA35" s="56"/>
    </row>
    <row r="36" spans="1:27" ht="27.95" customHeight="1" x14ac:dyDescent="0.2">
      <c r="A36" s="180"/>
      <c r="B36" s="467" t="str">
        <f>'Checklist - Ranking Office Supp'!B343</f>
        <v>5441</v>
      </c>
      <c r="C36" s="1032" t="str">
        <f>'Checklist - Ranking Office Supp'!C343</f>
        <v>Greenhouse Gas (GHG) Emissions - Methane (CH4) Emissions - Main Propulsion</v>
      </c>
      <c r="D36" s="1033"/>
      <c r="E36" s="1033"/>
      <c r="F36" s="1033"/>
      <c r="G36" s="1033"/>
      <c r="H36" s="1033"/>
      <c r="I36" s="1033"/>
      <c r="J36" s="1033"/>
      <c r="K36" s="1033"/>
      <c r="L36" s="1033"/>
      <c r="M36" s="1033"/>
      <c r="N36" s="1034"/>
      <c r="O36" s="1035">
        <f>'Checklist - Ranking Office Supp'!Y354</f>
        <v>0</v>
      </c>
      <c r="P36" s="1036"/>
      <c r="Q36" s="1037"/>
      <c r="R36" s="1038">
        <f>'Checklist - Ranking Office Supp'!Z354</f>
        <v>55</v>
      </c>
      <c r="S36" s="1039"/>
      <c r="T36" s="1040"/>
      <c r="U36" s="1041">
        <f>'Checklist - Ranking Office Supp'!F355</f>
        <v>0</v>
      </c>
      <c r="V36" s="1042"/>
      <c r="W36" s="1042"/>
      <c r="X36" s="1043"/>
      <c r="Y36" s="1044"/>
      <c r="Z36" s="253"/>
      <c r="AA36" s="56"/>
    </row>
    <row r="37" spans="1:27" ht="27.95" customHeight="1" x14ac:dyDescent="0.2">
      <c r="A37" s="180"/>
      <c r="B37" s="467" t="str">
        <f>'Checklist - Ranking Office Supp'!B356</f>
        <v>5450</v>
      </c>
      <c r="C37" s="1032" t="str">
        <f>'Checklist - Ranking Office Supp'!C356</f>
        <v>Newbuild policy</v>
      </c>
      <c r="D37" s="1033"/>
      <c r="E37" s="1033"/>
      <c r="F37" s="1033"/>
      <c r="G37" s="1033"/>
      <c r="H37" s="1033"/>
      <c r="I37" s="1033"/>
      <c r="J37" s="1033"/>
      <c r="K37" s="1033"/>
      <c r="L37" s="1033"/>
      <c r="M37" s="1033"/>
      <c r="N37" s="1034"/>
      <c r="O37" s="1035">
        <f>'Checklist - Ranking Office Supp'!Y358</f>
        <v>0</v>
      </c>
      <c r="P37" s="1036"/>
      <c r="Q37" s="1037"/>
      <c r="R37" s="1038">
        <f>'Checklist - Ranking Office Supp'!Z358</f>
        <v>40</v>
      </c>
      <c r="S37" s="1039"/>
      <c r="T37" s="1040"/>
      <c r="U37" s="1041">
        <f>'Checklist - Ranking Office Supp'!F359</f>
        <v>0</v>
      </c>
      <c r="V37" s="1042"/>
      <c r="W37" s="1042"/>
      <c r="X37" s="1043"/>
      <c r="Y37" s="1044"/>
      <c r="Z37" s="253"/>
      <c r="AA37" s="56"/>
    </row>
    <row r="38" spans="1:27" ht="27.95" customHeight="1" x14ac:dyDescent="0.2">
      <c r="A38" s="180"/>
      <c r="B38" s="467" t="str">
        <f>'Checklist - Ranking Office Supp'!B360</f>
        <v>5460</v>
      </c>
      <c r="C38" s="1032" t="str">
        <f>'Checklist - Ranking Office Supp'!C360</f>
        <v>Environmental Ship Index (ESI)</v>
      </c>
      <c r="D38" s="1033"/>
      <c r="E38" s="1033"/>
      <c r="F38" s="1033"/>
      <c r="G38" s="1033"/>
      <c r="H38" s="1033"/>
      <c r="I38" s="1033"/>
      <c r="J38" s="1033"/>
      <c r="K38" s="1033"/>
      <c r="L38" s="1033"/>
      <c r="M38" s="1033"/>
      <c r="N38" s="1034"/>
      <c r="O38" s="1035">
        <f>'Checklist - Ranking Office Supp'!Y362</f>
        <v>0</v>
      </c>
      <c r="P38" s="1036"/>
      <c r="Q38" s="1037"/>
      <c r="R38" s="1038">
        <f>'Checklist - Ranking Office Supp'!Z362</f>
        <v>50</v>
      </c>
      <c r="S38" s="1039"/>
      <c r="T38" s="1040"/>
      <c r="U38" s="1041">
        <f>'Checklist - Ranking Office Supp'!F363</f>
        <v>0</v>
      </c>
      <c r="V38" s="1042"/>
      <c r="W38" s="1042"/>
      <c r="X38" s="1043"/>
      <c r="Y38" s="1044"/>
      <c r="Z38" s="253"/>
      <c r="AA38" s="56"/>
    </row>
    <row r="39" spans="1:27" ht="27.95" customHeight="1" x14ac:dyDescent="0.2">
      <c r="A39" s="180"/>
      <c r="B39" s="467" t="str">
        <f>'Checklist - Ranking Office Supp'!B364</f>
        <v>5500</v>
      </c>
      <c r="C39" s="1032" t="str">
        <f>'Checklist - Ranking Office Supp'!C364</f>
        <v>Sewage Management</v>
      </c>
      <c r="D39" s="1033"/>
      <c r="E39" s="1033"/>
      <c r="F39" s="1033"/>
      <c r="G39" s="1033"/>
      <c r="H39" s="1033"/>
      <c r="I39" s="1033"/>
      <c r="J39" s="1033"/>
      <c r="K39" s="1033"/>
      <c r="L39" s="1033"/>
      <c r="M39" s="1033"/>
      <c r="N39" s="1034"/>
      <c r="O39" s="1035">
        <f>'Checklist - Ranking Office Supp'!Y371</f>
        <v>0</v>
      </c>
      <c r="P39" s="1036"/>
      <c r="Q39" s="1037"/>
      <c r="R39" s="1038">
        <f>'Checklist - Ranking Office Supp'!Z371</f>
        <v>50</v>
      </c>
      <c r="S39" s="1039"/>
      <c r="T39" s="1040"/>
      <c r="U39" s="1041">
        <f>'Checklist - Ranking Office Supp'!F372</f>
        <v>20</v>
      </c>
      <c r="V39" s="1042"/>
      <c r="W39" s="1042"/>
      <c r="X39" s="1043"/>
      <c r="Y39" s="1044"/>
      <c r="Z39" s="253"/>
      <c r="AA39" s="56"/>
    </row>
    <row r="40" spans="1:27" ht="27.95" customHeight="1" x14ac:dyDescent="0.2">
      <c r="A40" s="180"/>
      <c r="B40" s="467" t="str">
        <f>'Checklist - Ranking Office Supp'!B373</f>
        <v>5510</v>
      </c>
      <c r="C40" s="1032" t="str">
        <f>'Checklist - Ranking Office Supp'!C373</f>
        <v>Grey Water Management</v>
      </c>
      <c r="D40" s="1033"/>
      <c r="E40" s="1033"/>
      <c r="F40" s="1033"/>
      <c r="G40" s="1033"/>
      <c r="H40" s="1033"/>
      <c r="I40" s="1033"/>
      <c r="J40" s="1033"/>
      <c r="K40" s="1033"/>
      <c r="L40" s="1033"/>
      <c r="M40" s="1033"/>
      <c r="N40" s="1034"/>
      <c r="O40" s="1035">
        <f>'Checklist - Ranking Office Supp'!Y376</f>
        <v>0</v>
      </c>
      <c r="P40" s="1036"/>
      <c r="Q40" s="1037"/>
      <c r="R40" s="1038">
        <f>'Checklist - Ranking Office Supp'!Z376</f>
        <v>25</v>
      </c>
      <c r="S40" s="1039"/>
      <c r="T40" s="1040"/>
      <c r="U40" s="1041">
        <f>'Checklist - Ranking Office Supp'!F377</f>
        <v>0</v>
      </c>
      <c r="V40" s="1042"/>
      <c r="W40" s="1042"/>
      <c r="X40" s="1043"/>
      <c r="Y40" s="1044"/>
      <c r="Z40" s="253"/>
      <c r="AA40" s="56"/>
    </row>
    <row r="41" spans="1:27" ht="27.75" customHeight="1" x14ac:dyDescent="0.2">
      <c r="A41" s="180"/>
      <c r="B41" s="467" t="str">
        <f>'Checklist - Ranking Office Supp'!B378</f>
        <v>5700</v>
      </c>
      <c r="C41" s="1032" t="str">
        <f>'Checklist - Ranking Office Supp'!C378</f>
        <v>Ballast Water Management</v>
      </c>
      <c r="D41" s="1033"/>
      <c r="E41" s="1033"/>
      <c r="F41" s="1033"/>
      <c r="G41" s="1033"/>
      <c r="H41" s="1033"/>
      <c r="I41" s="1033"/>
      <c r="J41" s="1033"/>
      <c r="K41" s="1033"/>
      <c r="L41" s="1033"/>
      <c r="M41" s="1033"/>
      <c r="N41" s="1034"/>
      <c r="O41" s="1035">
        <f>'Checklist - Ranking Office Supp'!Y389</f>
        <v>0</v>
      </c>
      <c r="P41" s="1036"/>
      <c r="Q41" s="1037"/>
      <c r="R41" s="1038">
        <f>'Checklist - Ranking Office Supp'!Z389</f>
        <v>60</v>
      </c>
      <c r="S41" s="1039"/>
      <c r="T41" s="1040"/>
      <c r="U41" s="1041">
        <f>'Checklist - Ranking Office Supp'!F390</f>
        <v>20</v>
      </c>
      <c r="V41" s="1042"/>
      <c r="W41" s="1042"/>
      <c r="X41" s="1043"/>
      <c r="Y41" s="1044"/>
      <c r="Z41" s="253"/>
      <c r="AA41" s="56"/>
    </row>
    <row r="42" spans="1:27" ht="27.75" customHeight="1" x14ac:dyDescent="0.2">
      <c r="A42" s="180"/>
      <c r="B42" s="467" t="str">
        <f>'Checklist - Ranking Office Supp'!B391</f>
        <v>5801</v>
      </c>
      <c r="C42" s="1032" t="str">
        <f>'Checklist - Ranking Office Supp'!C391</f>
        <v>Protection of fuel oil tanks, lube oil tanks and hull</v>
      </c>
      <c r="D42" s="1033"/>
      <c r="E42" s="1033"/>
      <c r="F42" s="1033"/>
      <c r="G42" s="1033"/>
      <c r="H42" s="1033"/>
      <c r="I42" s="1033"/>
      <c r="J42" s="1033"/>
      <c r="K42" s="1033"/>
      <c r="L42" s="1033"/>
      <c r="M42" s="1033"/>
      <c r="N42" s="1034"/>
      <c r="O42" s="1035">
        <f>'Checklist - Ranking Office Supp'!Y394</f>
        <v>0</v>
      </c>
      <c r="P42" s="1036"/>
      <c r="Q42" s="1037"/>
      <c r="R42" s="1038">
        <f>'Checklist - Ranking Office Supp'!Z394</f>
        <v>30</v>
      </c>
      <c r="S42" s="1039"/>
      <c r="T42" s="1040"/>
      <c r="U42" s="1041">
        <f>'Checklist - Ranking Office Supp'!F395</f>
        <v>0</v>
      </c>
      <c r="V42" s="1042"/>
      <c r="W42" s="1042"/>
      <c r="X42" s="1043"/>
      <c r="Y42" s="1044"/>
      <c r="Z42" s="253"/>
      <c r="AA42" s="56"/>
    </row>
    <row r="43" spans="1:27" ht="27.95" customHeight="1" x14ac:dyDescent="0.2">
      <c r="A43" s="180"/>
      <c r="B43" s="467" t="str">
        <f>'Checklist - Ranking Office Supp'!B397</f>
        <v>5810</v>
      </c>
      <c r="C43" s="1032" t="str">
        <f>'Checklist - Ranking Office Supp'!C397</f>
        <v>Stern tube lubrication</v>
      </c>
      <c r="D43" s="1033"/>
      <c r="E43" s="1033"/>
      <c r="F43" s="1033"/>
      <c r="G43" s="1033"/>
      <c r="H43" s="1033"/>
      <c r="I43" s="1033"/>
      <c r="J43" s="1033"/>
      <c r="K43" s="1033"/>
      <c r="L43" s="1033"/>
      <c r="M43" s="1033"/>
      <c r="N43" s="1034"/>
      <c r="O43" s="1035">
        <f>'Checklist - Ranking Office Supp'!Y401</f>
        <v>0</v>
      </c>
      <c r="P43" s="1036"/>
      <c r="Q43" s="1037"/>
      <c r="R43" s="1038">
        <f>'Checklist - Ranking Office Supp'!Z401</f>
        <v>60</v>
      </c>
      <c r="S43" s="1039"/>
      <c r="T43" s="1040"/>
      <c r="U43" s="1041">
        <f>'Checklist - Ranking Office Supp'!F402</f>
        <v>0</v>
      </c>
      <c r="V43" s="1042"/>
      <c r="W43" s="1042"/>
      <c r="X43" s="1043"/>
      <c r="Y43" s="1044"/>
      <c r="Z43" s="253"/>
      <c r="AA43" s="56"/>
    </row>
    <row r="44" spans="1:27" ht="27.95" customHeight="1" x14ac:dyDescent="0.2">
      <c r="A44" s="180"/>
      <c r="B44" s="467" t="str">
        <f>'Checklist - Ranking Office Supp'!B403</f>
        <v>5811</v>
      </c>
      <c r="C44" s="1032" t="str">
        <f>'Checklist - Ranking Office Supp'!C403</f>
        <v>Mooring/Towing/Working wire lubrication</v>
      </c>
      <c r="D44" s="1033"/>
      <c r="E44" s="1033"/>
      <c r="F44" s="1033"/>
      <c r="G44" s="1033"/>
      <c r="H44" s="1033"/>
      <c r="I44" s="1033"/>
      <c r="J44" s="1033"/>
      <c r="K44" s="1033"/>
      <c r="L44" s="1033"/>
      <c r="M44" s="1033"/>
      <c r="N44" s="1034"/>
      <c r="O44" s="1090">
        <f>'Checklist - Ranking Office Supp'!Y405</f>
        <v>0</v>
      </c>
      <c r="P44" s="1091"/>
      <c r="Q44" s="1092"/>
      <c r="R44" s="1038">
        <f>'Checklist - Ranking Office Supp'!Z405</f>
        <v>20</v>
      </c>
      <c r="S44" s="1039"/>
      <c r="T44" s="1040"/>
      <c r="U44" s="1041">
        <f>'Checklist - Ranking Office Supp'!F406</f>
        <v>0</v>
      </c>
      <c r="V44" s="1042"/>
      <c r="W44" s="1042"/>
      <c r="X44" s="1043"/>
      <c r="Y44" s="1044"/>
      <c r="Z44" s="253"/>
      <c r="AA44" s="56"/>
    </row>
    <row r="45" spans="1:27" ht="27.95" customHeight="1" thickBot="1" x14ac:dyDescent="0.25">
      <c r="A45" s="180"/>
      <c r="B45" s="572" t="str">
        <f>'Checklist - Ranking Office Supp'!B407</f>
        <v>5812</v>
      </c>
      <c r="C45" s="1109" t="str">
        <f>'Checklist - Ranking Office Supp'!C407</f>
        <v>Deck equipment lubrication (use of oils)</v>
      </c>
      <c r="D45" s="1110"/>
      <c r="E45" s="1110"/>
      <c r="F45" s="1110"/>
      <c r="G45" s="1110"/>
      <c r="H45" s="1110"/>
      <c r="I45" s="1110"/>
      <c r="J45" s="1110"/>
      <c r="K45" s="1110"/>
      <c r="L45" s="1110"/>
      <c r="M45" s="1110"/>
      <c r="N45" s="1111"/>
      <c r="O45" s="1112">
        <f>'Checklist - Ranking Office Supp'!Y414</f>
        <v>0</v>
      </c>
      <c r="P45" s="1113"/>
      <c r="Q45" s="1114"/>
      <c r="R45" s="1115">
        <f>'Checklist - Ranking Office Supp'!Z414</f>
        <v>65</v>
      </c>
      <c r="S45" s="1116"/>
      <c r="T45" s="1117"/>
      <c r="U45" s="1118">
        <f>'Checklist - Ranking Office Supp'!F415</f>
        <v>0</v>
      </c>
      <c r="V45" s="1119"/>
      <c r="W45" s="1119"/>
      <c r="X45" s="1120"/>
      <c r="Y45" s="1001"/>
      <c r="Z45" s="253"/>
      <c r="AA45" s="56"/>
    </row>
    <row r="46" spans="1:27" ht="27.95" customHeight="1" x14ac:dyDescent="0.2">
      <c r="A46" s="180"/>
      <c r="B46" s="548" t="str">
        <f>'Checklist - Ranking Office Supp'!B416</f>
        <v>5820</v>
      </c>
      <c r="C46" s="1101" t="str">
        <f>'Checklist - Ranking Office Supp'!C416</f>
        <v>Management of bilge water and sludge handling onboard</v>
      </c>
      <c r="D46" s="1102"/>
      <c r="E46" s="1102"/>
      <c r="F46" s="1102"/>
      <c r="G46" s="1102"/>
      <c r="H46" s="1102"/>
      <c r="I46" s="1102"/>
      <c r="J46" s="1102"/>
      <c r="K46" s="1102"/>
      <c r="L46" s="1102"/>
      <c r="M46" s="1102"/>
      <c r="N46" s="1103"/>
      <c r="O46" s="1035">
        <f>'Checklist - Ranking Office Supp'!Y420</f>
        <v>0</v>
      </c>
      <c r="P46" s="1036"/>
      <c r="Q46" s="1037"/>
      <c r="R46" s="1096">
        <f>'Checklist - Ranking Office Supp'!Z420</f>
        <v>20</v>
      </c>
      <c r="S46" s="1097"/>
      <c r="T46" s="1098"/>
      <c r="U46" s="1121">
        <f>'Checklist - Ranking Office Supp'!F421</f>
        <v>15</v>
      </c>
      <c r="V46" s="1122"/>
      <c r="W46" s="1122"/>
      <c r="X46" s="1123"/>
      <c r="Y46" s="1124"/>
      <c r="Z46" s="253"/>
      <c r="AA46" s="56"/>
    </row>
    <row r="47" spans="1:27" ht="27.95" customHeight="1" x14ac:dyDescent="0.2">
      <c r="A47" s="464"/>
      <c r="B47" s="467" t="str">
        <f>'Checklist - Ranking Office Supp'!B422</f>
        <v>5821</v>
      </c>
      <c r="C47" s="1032" t="str">
        <f>'Checklist - Ranking Office Supp'!C422</f>
        <v>Outfitting of bilge water system</v>
      </c>
      <c r="D47" s="1033"/>
      <c r="E47" s="1033"/>
      <c r="F47" s="1033"/>
      <c r="G47" s="1033"/>
      <c r="H47" s="1033"/>
      <c r="I47" s="1033"/>
      <c r="J47" s="1033"/>
      <c r="K47" s="1033"/>
      <c r="L47" s="1033"/>
      <c r="M47" s="1033"/>
      <c r="N47" s="1034"/>
      <c r="O47" s="1090">
        <f>'Checklist - Ranking Office Supp'!Y428</f>
        <v>0</v>
      </c>
      <c r="P47" s="1091"/>
      <c r="Q47" s="1092"/>
      <c r="R47" s="1093">
        <f>'Checklist - Ranking Office Supp'!Z428</f>
        <v>10</v>
      </c>
      <c r="S47" s="1094"/>
      <c r="T47" s="1095"/>
      <c r="U47" s="1099">
        <f>'Checklist - Ranking Office Supp'!F429</f>
        <v>5</v>
      </c>
      <c r="V47" s="1100"/>
      <c r="W47" s="1100"/>
      <c r="X47" s="1043"/>
      <c r="Y47" s="1044"/>
      <c r="Z47" s="253"/>
      <c r="AA47" s="56"/>
    </row>
    <row r="48" spans="1:27" ht="27.95" customHeight="1" x14ac:dyDescent="0.2">
      <c r="A48" s="180"/>
      <c r="B48" s="467">
        <f>'Checklist - Ranking Office Supp'!B430</f>
        <v>5900</v>
      </c>
      <c r="C48" s="1032" t="str">
        <f>'Checklist - Ranking Office Supp'!C430</f>
        <v>Ship Recycling - Inventory of Hazardous Materials</v>
      </c>
      <c r="D48" s="1033"/>
      <c r="E48" s="1033"/>
      <c r="F48" s="1033"/>
      <c r="G48" s="1033"/>
      <c r="H48" s="1033"/>
      <c r="I48" s="1033"/>
      <c r="J48" s="1033"/>
      <c r="K48" s="1033"/>
      <c r="L48" s="1033"/>
      <c r="M48" s="1033"/>
      <c r="N48" s="1034"/>
      <c r="O48" s="1035">
        <f>'Checklist - Ranking Office Supp'!Y438</f>
        <v>0</v>
      </c>
      <c r="P48" s="1036"/>
      <c r="Q48" s="1037"/>
      <c r="R48" s="1038">
        <f>'Checklist - Ranking Office Supp'!Z438</f>
        <v>100</v>
      </c>
      <c r="S48" s="1039"/>
      <c r="T48" s="1040"/>
      <c r="U48" s="1041">
        <f>'Checklist - Ranking Office Supp'!F439</f>
        <v>40</v>
      </c>
      <c r="V48" s="1042"/>
      <c r="W48" s="1042"/>
      <c r="X48" s="1043"/>
      <c r="Y48" s="1044"/>
      <c r="Z48" s="253"/>
      <c r="AA48" s="56"/>
    </row>
    <row r="49" spans="1:89" ht="27.95" customHeight="1" thickBot="1" x14ac:dyDescent="0.25">
      <c r="A49" s="180"/>
      <c r="B49" s="467">
        <f>'Checklist - Ranking Office Supp'!B440</f>
        <v>5910</v>
      </c>
      <c r="C49" s="1032" t="str">
        <f>'Checklist - Ranking Office Supp'!C440</f>
        <v xml:space="preserve">Ship Recycling - Policy for ships due to be recycled    </v>
      </c>
      <c r="D49" s="1033"/>
      <c r="E49" s="1033"/>
      <c r="F49" s="1033"/>
      <c r="G49" s="1033"/>
      <c r="H49" s="1033"/>
      <c r="I49" s="1033"/>
      <c r="J49" s="1033"/>
      <c r="K49" s="1033"/>
      <c r="L49" s="1033"/>
      <c r="M49" s="1033"/>
      <c r="N49" s="1034"/>
      <c r="O49" s="1035">
        <f>'Checklist - Ranking Office Supp'!Y453</f>
        <v>0</v>
      </c>
      <c r="P49" s="1036"/>
      <c r="Q49" s="1037"/>
      <c r="R49" s="1038">
        <f>'Checklist - Ranking Office Supp'!Z453</f>
        <v>140</v>
      </c>
      <c r="S49" s="1039"/>
      <c r="T49" s="1040"/>
      <c r="U49" s="1041">
        <f>'Checklist - Ranking Office Supp'!F454</f>
        <v>60</v>
      </c>
      <c r="V49" s="1042"/>
      <c r="W49" s="1042"/>
      <c r="X49" s="1043"/>
      <c r="Y49" s="1044"/>
      <c r="Z49" s="253"/>
      <c r="AA49" s="56"/>
    </row>
    <row r="50" spans="1:89" s="365" customFormat="1" ht="30" customHeight="1" thickBot="1" x14ac:dyDescent="0.25">
      <c r="A50" s="463"/>
      <c r="B50" s="466">
        <f>'Checklist - Ranking Office Supp'!B455</f>
        <v>6000</v>
      </c>
      <c r="C50" s="1061" t="str">
        <f>'Checklist - Ranking Office Supp'!C455</f>
        <v>MAINTENANCE / SURVEYS</v>
      </c>
      <c r="D50" s="1062"/>
      <c r="E50" s="1062"/>
      <c r="F50" s="1062"/>
      <c r="G50" s="1062"/>
      <c r="H50" s="1062"/>
      <c r="I50" s="1062"/>
      <c r="J50" s="1062"/>
      <c r="K50" s="1062"/>
      <c r="L50" s="1062"/>
      <c r="M50" s="1062"/>
      <c r="N50" s="1062"/>
      <c r="O50" s="790"/>
      <c r="P50" s="790"/>
      <c r="Q50" s="790"/>
      <c r="R50" s="790"/>
      <c r="S50" s="790"/>
      <c r="T50" s="790"/>
      <c r="U50" s="790"/>
      <c r="V50" s="790"/>
      <c r="W50" s="790"/>
      <c r="X50" s="790"/>
      <c r="Y50" s="791"/>
      <c r="Z50" s="229"/>
      <c r="AA50" s="228"/>
      <c r="AB50" s="228"/>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228"/>
      <c r="CH50" s="228"/>
      <c r="CI50" s="228"/>
      <c r="CJ50" s="228"/>
      <c r="CK50" s="228"/>
    </row>
    <row r="51" spans="1:89" ht="27.95" customHeight="1" x14ac:dyDescent="0.2">
      <c r="A51" s="180"/>
      <c r="B51" s="467">
        <f>'Checklist - Ranking Office Supp'!B456</f>
        <v>6100</v>
      </c>
      <c r="C51" s="1032" t="str">
        <f>'Checklist - Ranking Office Supp'!C456</f>
        <v xml:space="preserve">Programme of Inspections / Maintenance  </v>
      </c>
      <c r="D51" s="1033"/>
      <c r="E51" s="1033"/>
      <c r="F51" s="1033"/>
      <c r="G51" s="1033"/>
      <c r="H51" s="1033"/>
      <c r="I51" s="1033"/>
      <c r="J51" s="1033"/>
      <c r="K51" s="1033"/>
      <c r="L51" s="1033"/>
      <c r="M51" s="1033"/>
      <c r="N51" s="1034"/>
      <c r="O51" s="1035">
        <f>'Checklist - Ranking Office Supp'!Y463</f>
        <v>0</v>
      </c>
      <c r="P51" s="1036"/>
      <c r="Q51" s="1037"/>
      <c r="R51" s="1038">
        <f>'Checklist - Ranking Office Supp'!Z463</f>
        <v>70</v>
      </c>
      <c r="S51" s="1039"/>
      <c r="T51" s="1040"/>
      <c r="U51" s="1041">
        <f>'Checklist - Ranking Office Supp'!F464</f>
        <v>50</v>
      </c>
      <c r="V51" s="1042"/>
      <c r="W51" s="1042"/>
      <c r="X51" s="1043"/>
      <c r="Y51" s="1044"/>
      <c r="Z51" s="253"/>
      <c r="AA51" s="56"/>
    </row>
    <row r="52" spans="1:89" ht="27.95" customHeight="1" x14ac:dyDescent="0.2">
      <c r="A52" s="180"/>
      <c r="B52" s="467" t="str">
        <f>'Checklist - Ranking Office Supp'!B465</f>
        <v>6110</v>
      </c>
      <c r="C52" s="1032" t="str">
        <f>'Checklist - Ranking Office Supp'!C465</f>
        <v>Critical and Stand-by Equipment</v>
      </c>
      <c r="D52" s="1033"/>
      <c r="E52" s="1033"/>
      <c r="F52" s="1033"/>
      <c r="G52" s="1033"/>
      <c r="H52" s="1033"/>
      <c r="I52" s="1033"/>
      <c r="J52" s="1033"/>
      <c r="K52" s="1033"/>
      <c r="L52" s="1033"/>
      <c r="M52" s="1033"/>
      <c r="N52" s="1034"/>
      <c r="O52" s="1035">
        <f>'Checklist - Ranking Office Supp'!Y473</f>
        <v>0</v>
      </c>
      <c r="P52" s="1036"/>
      <c r="Q52" s="1037"/>
      <c r="R52" s="1038">
        <f>'Checklist - Ranking Office Supp'!Z473</f>
        <v>70</v>
      </c>
      <c r="S52" s="1039"/>
      <c r="T52" s="1040"/>
      <c r="U52" s="1041">
        <f>'Checklist - Ranking Office Supp'!F474</f>
        <v>30</v>
      </c>
      <c r="V52" s="1042"/>
      <c r="W52" s="1042"/>
      <c r="X52" s="1043"/>
      <c r="Y52" s="1044"/>
      <c r="Z52" s="253"/>
      <c r="AA52" s="56"/>
    </row>
    <row r="53" spans="1:89" ht="27.95" customHeight="1" x14ac:dyDescent="0.2">
      <c r="A53" s="180"/>
      <c r="B53" s="467" t="str">
        <f>'Checklist - Ranking Office Supp'!B475</f>
        <v>6210</v>
      </c>
      <c r="C53" s="1032" t="str">
        <f>'Checklist - Ranking Office Supp'!C475</f>
        <v>Bollard Pull Formula</v>
      </c>
      <c r="D53" s="1033"/>
      <c r="E53" s="1033"/>
      <c r="F53" s="1033"/>
      <c r="G53" s="1033"/>
      <c r="H53" s="1033"/>
      <c r="I53" s="1033"/>
      <c r="J53" s="1033"/>
      <c r="K53" s="1033"/>
      <c r="L53" s="1033"/>
      <c r="M53" s="1033"/>
      <c r="N53" s="1034"/>
      <c r="O53" s="1035">
        <f>'Checklist - Ranking Office Supp'!Y481</f>
        <v>0</v>
      </c>
      <c r="P53" s="1036"/>
      <c r="Q53" s="1037"/>
      <c r="R53" s="1038">
        <f>'Checklist - Ranking Office Supp'!Z481</f>
        <v>50</v>
      </c>
      <c r="S53" s="1039"/>
      <c r="T53" s="1040"/>
      <c r="U53" s="1041">
        <f>'Checklist - Ranking Office Supp'!F482</f>
        <v>0</v>
      </c>
      <c r="V53" s="1042"/>
      <c r="W53" s="1042"/>
      <c r="X53" s="1043"/>
      <c r="Y53" s="1044"/>
      <c r="Z53" s="253"/>
      <c r="AA53" s="56"/>
    </row>
    <row r="54" spans="1:89" ht="27.95" customHeight="1" x14ac:dyDescent="0.2">
      <c r="A54" s="180"/>
      <c r="B54" s="467" t="str">
        <f>'Checklist - Ranking Office Supp'!B483</f>
        <v>6300</v>
      </c>
      <c r="C54" s="1032" t="str">
        <f>'Checklist - Ranking Office Supp'!C483</f>
        <v>Corrosion Prevention of Seawater Ballast Tanks</v>
      </c>
      <c r="D54" s="1033"/>
      <c r="E54" s="1033"/>
      <c r="F54" s="1033"/>
      <c r="G54" s="1033"/>
      <c r="H54" s="1033"/>
      <c r="I54" s="1033"/>
      <c r="J54" s="1033"/>
      <c r="K54" s="1033"/>
      <c r="L54" s="1033"/>
      <c r="M54" s="1033"/>
      <c r="N54" s="1034"/>
      <c r="O54" s="1035">
        <f>'Checklist - Ranking Office Supp'!Y486</f>
        <v>0</v>
      </c>
      <c r="P54" s="1036"/>
      <c r="Q54" s="1037"/>
      <c r="R54" s="1038">
        <f>'Checklist - Ranking Office Supp'!Z486</f>
        <v>20</v>
      </c>
      <c r="S54" s="1039"/>
      <c r="T54" s="1040"/>
      <c r="U54" s="1041">
        <f>'Checklist - Ranking Office Supp'!F487</f>
        <v>10</v>
      </c>
      <c r="V54" s="1042"/>
      <c r="W54" s="1042"/>
      <c r="X54" s="1043"/>
      <c r="Y54" s="1044"/>
      <c r="Z54" s="253"/>
      <c r="AA54" s="56"/>
    </row>
    <row r="55" spans="1:89" ht="27.95" customHeight="1" thickBot="1" x14ac:dyDescent="0.25">
      <c r="A55" s="180"/>
      <c r="B55" s="467" t="str">
        <f>'Checklist - Ranking Office Supp'!B488</f>
        <v>6400</v>
      </c>
      <c r="C55" s="1032" t="str">
        <f>'Checklist - Ranking Office Supp'!C488</f>
        <v xml:space="preserve">Maintenance of Ship, Additional Green Award requirements </v>
      </c>
      <c r="D55" s="1033"/>
      <c r="E55" s="1033"/>
      <c r="F55" s="1033"/>
      <c r="G55" s="1033"/>
      <c r="H55" s="1033"/>
      <c r="I55" s="1033"/>
      <c r="J55" s="1033"/>
      <c r="K55" s="1033"/>
      <c r="L55" s="1033"/>
      <c r="M55" s="1033"/>
      <c r="N55" s="1034"/>
      <c r="O55" s="1035">
        <f>'Checklist - Ranking Office Supp'!Y493</f>
        <v>0</v>
      </c>
      <c r="P55" s="1036"/>
      <c r="Q55" s="1037"/>
      <c r="R55" s="1038">
        <f>'Checklist - Ranking Office Supp'!Z493</f>
        <v>55</v>
      </c>
      <c r="S55" s="1039"/>
      <c r="T55" s="1040"/>
      <c r="U55" s="1041">
        <f>'Checklist - Ranking Office Supp'!F494</f>
        <v>35</v>
      </c>
      <c r="V55" s="1042"/>
      <c r="W55" s="1042"/>
      <c r="X55" s="1043"/>
      <c r="Y55" s="1044"/>
      <c r="Z55" s="253"/>
      <c r="AA55" s="56"/>
    </row>
    <row r="56" spans="1:89" s="365" customFormat="1" ht="30" customHeight="1" thickBot="1" x14ac:dyDescent="0.25">
      <c r="A56" s="463"/>
      <c r="B56" s="466" t="str">
        <f>'Checklist - Ranking Office Supp'!B495</f>
        <v>7000</v>
      </c>
      <c r="C56" s="1061" t="str">
        <f>'Checklist - Ranking Office Supp'!C495</f>
        <v>CREW</v>
      </c>
      <c r="D56" s="1062"/>
      <c r="E56" s="1062"/>
      <c r="F56" s="1062"/>
      <c r="G56" s="1062"/>
      <c r="H56" s="1062"/>
      <c r="I56" s="1062"/>
      <c r="J56" s="1062"/>
      <c r="K56" s="1062"/>
      <c r="L56" s="1062"/>
      <c r="M56" s="1062"/>
      <c r="N56" s="1062"/>
      <c r="O56" s="790"/>
      <c r="P56" s="790"/>
      <c r="Q56" s="790"/>
      <c r="R56" s="790"/>
      <c r="S56" s="790"/>
      <c r="T56" s="790"/>
      <c r="U56" s="790"/>
      <c r="V56" s="790"/>
      <c r="W56" s="790"/>
      <c r="X56" s="790"/>
      <c r="Y56" s="791"/>
      <c r="Z56" s="229"/>
      <c r="AA56" s="228"/>
      <c r="AB56" s="228"/>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228"/>
      <c r="CH56" s="228"/>
      <c r="CI56" s="228"/>
      <c r="CJ56" s="228"/>
      <c r="CK56" s="228"/>
    </row>
    <row r="57" spans="1:89" ht="27.95" customHeight="1" x14ac:dyDescent="0.2">
      <c r="A57" s="180"/>
      <c r="B57" s="467" t="str">
        <f>'Checklist - Ranking Office Supp'!B496</f>
        <v>7100</v>
      </c>
      <c r="C57" s="1032" t="str">
        <f>'Checklist - Ranking Office Supp'!C496</f>
        <v>Employment of Personnel</v>
      </c>
      <c r="D57" s="1033"/>
      <c r="E57" s="1033"/>
      <c r="F57" s="1033"/>
      <c r="G57" s="1033"/>
      <c r="H57" s="1033"/>
      <c r="I57" s="1033"/>
      <c r="J57" s="1033"/>
      <c r="K57" s="1033"/>
      <c r="L57" s="1033"/>
      <c r="M57" s="1033"/>
      <c r="N57" s="1034"/>
      <c r="O57" s="1035">
        <f>'Checklist - Ranking Office Supp'!Y502</f>
        <v>0</v>
      </c>
      <c r="P57" s="1036"/>
      <c r="Q57" s="1037"/>
      <c r="R57" s="1038">
        <f>'Checklist - Ranking Office Supp'!Z502</f>
        <v>30</v>
      </c>
      <c r="S57" s="1039"/>
      <c r="T57" s="1040"/>
      <c r="U57" s="1041">
        <f>'Checklist - Ranking Office Supp'!F503</f>
        <v>0</v>
      </c>
      <c r="V57" s="1042"/>
      <c r="W57" s="1042"/>
      <c r="X57" s="1043"/>
      <c r="Y57" s="1044"/>
      <c r="Z57" s="253"/>
      <c r="AA57" s="56"/>
    </row>
    <row r="58" spans="1:89" ht="27.95" customHeight="1" x14ac:dyDescent="0.2">
      <c r="A58" s="180"/>
      <c r="B58" s="467" t="str">
        <f>'Checklist - Ranking Office Supp'!B504</f>
        <v>7200</v>
      </c>
      <c r="C58" s="1032" t="str">
        <f>'Checklist - Ranking Office Supp'!C504</f>
        <v>Extra Personnel, Additional Green Award Requirement</v>
      </c>
      <c r="D58" s="1033"/>
      <c r="E58" s="1033"/>
      <c r="F58" s="1033"/>
      <c r="G58" s="1033"/>
      <c r="H58" s="1033"/>
      <c r="I58" s="1033"/>
      <c r="J58" s="1033"/>
      <c r="K58" s="1033"/>
      <c r="L58" s="1033"/>
      <c r="M58" s="1033"/>
      <c r="N58" s="1034"/>
      <c r="O58" s="1035">
        <f>'Checklist - Ranking Office Supp'!Y512</f>
        <v>0</v>
      </c>
      <c r="P58" s="1036"/>
      <c r="Q58" s="1037"/>
      <c r="R58" s="1038">
        <f>'Checklist - Ranking Office Supp'!Z512</f>
        <v>70</v>
      </c>
      <c r="S58" s="1039"/>
      <c r="T58" s="1040"/>
      <c r="U58" s="1041">
        <f>'Checklist - Ranking Office Supp'!F513</f>
        <v>40</v>
      </c>
      <c r="V58" s="1042"/>
      <c r="W58" s="1042"/>
      <c r="X58" s="1043"/>
      <c r="Y58" s="1044"/>
      <c r="Z58" s="253"/>
      <c r="AA58" s="56"/>
    </row>
    <row r="59" spans="1:89" ht="45" customHeight="1" x14ac:dyDescent="0.2">
      <c r="A59" s="180"/>
      <c r="B59" s="467">
        <f>'Checklist - Ranking Office Supp'!B514</f>
        <v>7300</v>
      </c>
      <c r="C59" s="1032" t="str">
        <f>'Checklist - Ranking Office Supp'!C514</f>
        <v>Training / Courses for Personnel
Additional Green Award Requirements &amp; IMO Model Courses</v>
      </c>
      <c r="D59" s="1033"/>
      <c r="E59" s="1033"/>
      <c r="F59" s="1033"/>
      <c r="G59" s="1033"/>
      <c r="H59" s="1033"/>
      <c r="I59" s="1033"/>
      <c r="J59" s="1033"/>
      <c r="K59" s="1033"/>
      <c r="L59" s="1033"/>
      <c r="M59" s="1033"/>
      <c r="N59" s="1034"/>
      <c r="O59" s="1035">
        <f>'Checklist - Ranking Office Supp'!Y538</f>
        <v>0</v>
      </c>
      <c r="P59" s="1036"/>
      <c r="Q59" s="1037"/>
      <c r="R59" s="1038">
        <f>'Checklist - Ranking Office Supp'!Z538</f>
        <v>155</v>
      </c>
      <c r="S59" s="1039"/>
      <c r="T59" s="1040"/>
      <c r="U59" s="1041">
        <f>'Checklist - Ranking Office Supp'!F539</f>
        <v>65</v>
      </c>
      <c r="V59" s="1042"/>
      <c r="W59" s="1042"/>
      <c r="X59" s="1043"/>
      <c r="Y59" s="1044"/>
      <c r="Z59" s="253"/>
      <c r="AA59" s="56"/>
    </row>
    <row r="60" spans="1:89" ht="27.95" customHeight="1" x14ac:dyDescent="0.2">
      <c r="A60" s="180"/>
      <c r="B60" s="467" t="str">
        <f>'Checklist - Ranking Office Supp'!B540</f>
        <v>7400</v>
      </c>
      <c r="C60" s="1032" t="str">
        <f>'Checklist - Ranking Office Supp'!C540</f>
        <v>Familiarisation, Additional Green Award Requirement</v>
      </c>
      <c r="D60" s="1033"/>
      <c r="E60" s="1033"/>
      <c r="F60" s="1033"/>
      <c r="G60" s="1033"/>
      <c r="H60" s="1033"/>
      <c r="I60" s="1033"/>
      <c r="J60" s="1033"/>
      <c r="K60" s="1033"/>
      <c r="L60" s="1033"/>
      <c r="M60" s="1033"/>
      <c r="N60" s="1034"/>
      <c r="O60" s="1035">
        <f>'Checklist - Ranking Office Supp'!Y547</f>
        <v>0</v>
      </c>
      <c r="P60" s="1036"/>
      <c r="Q60" s="1037"/>
      <c r="R60" s="1038">
        <f>'Checklist - Ranking Office Supp'!Z547</f>
        <v>80</v>
      </c>
      <c r="S60" s="1039"/>
      <c r="T60" s="1040"/>
      <c r="U60" s="1041">
        <f>'Checklist - Ranking Office Supp'!F548</f>
        <v>50</v>
      </c>
      <c r="V60" s="1042"/>
      <c r="W60" s="1042"/>
      <c r="X60" s="1043"/>
      <c r="Y60" s="1044"/>
      <c r="Z60" s="253"/>
      <c r="AA60" s="56"/>
    </row>
    <row r="61" spans="1:89" ht="27.95" customHeight="1" thickBot="1" x14ac:dyDescent="0.25">
      <c r="A61" s="180"/>
      <c r="B61" s="467" t="str">
        <f>'Checklist - Ranking Office Supp'!B549</f>
        <v>7500</v>
      </c>
      <c r="C61" s="1081" t="str">
        <f>'Checklist - Ranking Office Supp'!C549</f>
        <v>Safe Manning and Fatigue Management</v>
      </c>
      <c r="D61" s="1082"/>
      <c r="E61" s="1082"/>
      <c r="F61" s="1082"/>
      <c r="G61" s="1082"/>
      <c r="H61" s="1082"/>
      <c r="I61" s="1082"/>
      <c r="J61" s="1082"/>
      <c r="K61" s="1082"/>
      <c r="L61" s="1082"/>
      <c r="M61" s="1082"/>
      <c r="N61" s="1083"/>
      <c r="O61" s="1084">
        <f>'Checklist - Ranking Office Supp'!Y561</f>
        <v>0</v>
      </c>
      <c r="P61" s="1085"/>
      <c r="Q61" s="1086"/>
      <c r="R61" s="1087">
        <f>'Checklist - Ranking Office Supp'!Z561</f>
        <v>95</v>
      </c>
      <c r="S61" s="1088"/>
      <c r="T61" s="1089"/>
      <c r="U61" s="1106">
        <f>'Checklist - Ranking Office Supp'!F562</f>
        <v>60</v>
      </c>
      <c r="V61" s="1107"/>
      <c r="W61" s="1108"/>
      <c r="X61" s="1104"/>
      <c r="Y61" s="1105"/>
      <c r="Z61" s="253"/>
      <c r="AA61" s="56"/>
    </row>
    <row r="62" spans="1:89" s="365" customFormat="1" ht="30" customHeight="1" thickBot="1" x14ac:dyDescent="0.25">
      <c r="A62" s="463"/>
      <c r="B62" s="466" t="str">
        <f>'Checklist - Ranking Office Supp'!B563</f>
        <v>9000</v>
      </c>
      <c r="C62" s="1061" t="str">
        <f>'Checklist - Ranking Office Supp'!C563</f>
        <v>REQUIREMENTS ACCORDING TO ISO STANDARDS</v>
      </c>
      <c r="D62" s="1062"/>
      <c r="E62" s="1062"/>
      <c r="F62" s="1062"/>
      <c r="G62" s="1062"/>
      <c r="H62" s="1062"/>
      <c r="I62" s="1062"/>
      <c r="J62" s="1062"/>
      <c r="K62" s="1062"/>
      <c r="L62" s="1062"/>
      <c r="M62" s="1062"/>
      <c r="N62" s="1062"/>
      <c r="O62" s="790"/>
      <c r="P62" s="790"/>
      <c r="Q62" s="790"/>
      <c r="R62" s="790"/>
      <c r="S62" s="790"/>
      <c r="T62" s="790"/>
      <c r="U62" s="790"/>
      <c r="V62" s="790"/>
      <c r="W62" s="790"/>
      <c r="X62" s="790"/>
      <c r="Y62" s="791"/>
      <c r="Z62" s="229"/>
      <c r="AA62" s="228"/>
      <c r="AB62" s="228"/>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228"/>
      <c r="CH62" s="228"/>
      <c r="CI62" s="228"/>
      <c r="CJ62" s="228"/>
      <c r="CK62" s="228"/>
    </row>
    <row r="63" spans="1:89" ht="27.95" customHeight="1" thickBot="1" x14ac:dyDescent="0.25">
      <c r="A63" s="180"/>
      <c r="B63" s="467" t="str">
        <f>'Checklist - Ranking Office Supp'!B564</f>
        <v>9421</v>
      </c>
      <c r="C63" s="1032" t="str">
        <f>'Checklist - Ranking Office Supp'!C564</f>
        <v>ISO Certification</v>
      </c>
      <c r="D63" s="1033"/>
      <c r="E63" s="1033"/>
      <c r="F63" s="1033"/>
      <c r="G63" s="1033"/>
      <c r="H63" s="1033"/>
      <c r="I63" s="1033"/>
      <c r="J63" s="1033"/>
      <c r="K63" s="1033"/>
      <c r="L63" s="1033"/>
      <c r="M63" s="1033"/>
      <c r="N63" s="1034"/>
      <c r="O63" s="1035">
        <f>'Checklist - Ranking Office Supp'!Y575</f>
        <v>0</v>
      </c>
      <c r="P63" s="1036"/>
      <c r="Q63" s="1037"/>
      <c r="R63" s="1038">
        <f>'Checklist - Ranking Office Supp'!Z575</f>
        <v>95</v>
      </c>
      <c r="S63" s="1039"/>
      <c r="T63" s="1040"/>
      <c r="U63" s="1041">
        <f>'Checklist - Ranking Office Supp'!F576</f>
        <v>0</v>
      </c>
      <c r="V63" s="1042"/>
      <c r="W63" s="1042"/>
      <c r="X63" s="1043"/>
      <c r="Y63" s="1044"/>
      <c r="Z63" s="253"/>
      <c r="AA63" s="56"/>
    </row>
    <row r="64" spans="1:89" ht="30" customHeight="1" thickBot="1" x14ac:dyDescent="0.25">
      <c r="A64" s="180"/>
      <c r="B64" s="469"/>
      <c r="C64" s="1067" t="s">
        <v>41</v>
      </c>
      <c r="D64" s="1068"/>
      <c r="E64" s="1068"/>
      <c r="F64" s="1068"/>
      <c r="G64" s="1068"/>
      <c r="H64" s="1068"/>
      <c r="I64" s="1068"/>
      <c r="J64" s="1068"/>
      <c r="K64" s="1068"/>
      <c r="L64" s="1068"/>
      <c r="M64" s="1068"/>
      <c r="N64" s="1069"/>
      <c r="O64" s="1078">
        <f>SUM(O5:Q63)</f>
        <v>0</v>
      </c>
      <c r="P64" s="1079"/>
      <c r="Q64" s="1080"/>
      <c r="R64" s="1072">
        <f>SUM(R5:T63)</f>
        <v>3125</v>
      </c>
      <c r="S64" s="1073"/>
      <c r="T64" s="1074"/>
      <c r="U64" s="1075">
        <f>SUM(U5:W63)</f>
        <v>1145</v>
      </c>
      <c r="V64" s="1076"/>
      <c r="W64" s="1077"/>
      <c r="X64" s="470"/>
      <c r="Y64" s="471"/>
      <c r="Z64" s="253"/>
      <c r="AA64" s="56"/>
    </row>
    <row r="65" spans="1:32" ht="13.5" thickBot="1" x14ac:dyDescent="0.25">
      <c r="A65" s="52"/>
      <c r="B65" s="57"/>
      <c r="C65" s="57"/>
      <c r="D65" s="57"/>
      <c r="E65" s="57"/>
      <c r="F65" s="57"/>
      <c r="G65" s="57"/>
      <c r="H65" s="57"/>
      <c r="I65" s="57"/>
      <c r="J65" s="57"/>
      <c r="K65" s="57"/>
      <c r="L65" s="57"/>
      <c r="M65" s="57"/>
      <c r="N65" s="57"/>
      <c r="O65" s="52"/>
      <c r="P65" s="52"/>
      <c r="Q65" s="52"/>
      <c r="R65" s="52"/>
      <c r="S65" s="52"/>
      <c r="T65" s="52"/>
      <c r="U65" s="52"/>
      <c r="V65" s="52"/>
      <c r="W65" s="52"/>
      <c r="X65" s="52"/>
      <c r="Y65" s="52"/>
      <c r="Z65" s="52"/>
      <c r="AD65" s="242"/>
    </row>
    <row r="66" spans="1:32" ht="23.25" customHeight="1" x14ac:dyDescent="0.2">
      <c r="A66" s="52"/>
      <c r="B66" s="239" t="s">
        <v>148</v>
      </c>
      <c r="C66" s="1"/>
      <c r="D66" s="54"/>
      <c r="E66" s="54"/>
      <c r="F66" s="54"/>
      <c r="G66" s="54"/>
      <c r="H66" s="54"/>
      <c r="I66" s="54"/>
      <c r="J66" s="54"/>
      <c r="K66" s="54"/>
      <c r="L66" s="54"/>
      <c r="M66" s="54"/>
      <c r="N66" s="54"/>
      <c r="O66" s="52"/>
      <c r="P66" s="52"/>
      <c r="Q66" s="52"/>
      <c r="R66" s="52"/>
      <c r="S66" s="52"/>
      <c r="T66" s="52"/>
      <c r="U66" s="52"/>
      <c r="V66" s="52"/>
      <c r="W66" s="52"/>
      <c r="X66" s="52"/>
      <c r="Y66" s="52"/>
      <c r="Z66" s="52"/>
      <c r="AD66" s="242"/>
      <c r="AE66" s="1070" t="s">
        <v>35</v>
      </c>
      <c r="AF66" s="1071"/>
    </row>
    <row r="67" spans="1:32" ht="23.25" customHeight="1" thickBot="1" x14ac:dyDescent="0.25">
      <c r="A67" s="52"/>
      <c r="B67" s="231" t="s">
        <v>432</v>
      </c>
      <c r="C67" s="1064" t="s">
        <v>114</v>
      </c>
      <c r="D67" s="1065"/>
      <c r="E67" s="1065"/>
      <c r="F67" s="1065"/>
      <c r="G67" s="1065"/>
      <c r="H67" s="1065"/>
      <c r="I67" s="1065"/>
      <c r="J67" s="1065"/>
      <c r="K67" s="1065"/>
      <c r="L67" s="1065"/>
      <c r="M67" s="1065"/>
      <c r="N67" s="1066"/>
      <c r="O67" s="52"/>
      <c r="P67" s="52"/>
      <c r="Q67" s="52"/>
      <c r="R67" s="52"/>
      <c r="S67" s="52"/>
      <c r="T67" s="52"/>
      <c r="U67" s="52"/>
      <c r="V67" s="52"/>
      <c r="W67" s="52"/>
      <c r="X67" s="52"/>
      <c r="Y67" s="52"/>
      <c r="Z67" s="52"/>
      <c r="AD67" s="250"/>
      <c r="AE67" s="248" t="s">
        <v>212</v>
      </c>
      <c r="AF67" s="249">
        <f>O64/R64</f>
        <v>0</v>
      </c>
    </row>
    <row r="68" spans="1:32" ht="23.25" customHeight="1" x14ac:dyDescent="0.2">
      <c r="A68" s="52"/>
      <c r="B68" s="232"/>
      <c r="C68" s="1064" t="s">
        <v>115</v>
      </c>
      <c r="D68" s="1065"/>
      <c r="E68" s="1065"/>
      <c r="F68" s="1065"/>
      <c r="G68" s="1065"/>
      <c r="H68" s="1065"/>
      <c r="I68" s="1065"/>
      <c r="J68" s="1065"/>
      <c r="K68" s="1065"/>
      <c r="L68" s="1065"/>
      <c r="M68" s="1065"/>
      <c r="N68" s="1066"/>
      <c r="O68" s="52"/>
      <c r="P68" s="52"/>
      <c r="Q68" s="52"/>
      <c r="R68" s="52"/>
      <c r="S68" s="52"/>
      <c r="T68" s="52"/>
      <c r="U68" s="52"/>
      <c r="V68" s="52"/>
      <c r="W68" s="52"/>
      <c r="X68" s="52"/>
      <c r="Y68" s="52"/>
      <c r="Z68" s="52"/>
      <c r="AD68" s="242"/>
    </row>
    <row r="69" spans="1:32" ht="23.25" customHeight="1" x14ac:dyDescent="0.2">
      <c r="A69" s="52"/>
      <c r="B69" s="233"/>
      <c r="C69" s="1064" t="s">
        <v>116</v>
      </c>
      <c r="D69" s="1065"/>
      <c r="E69" s="1065"/>
      <c r="F69" s="1065"/>
      <c r="G69" s="1065"/>
      <c r="H69" s="1065"/>
      <c r="I69" s="1065"/>
      <c r="J69" s="1065"/>
      <c r="K69" s="1065"/>
      <c r="L69" s="1065"/>
      <c r="M69" s="1065"/>
      <c r="N69" s="1066"/>
      <c r="O69" s="52"/>
      <c r="P69" s="52"/>
      <c r="Q69" s="52"/>
      <c r="R69" s="52"/>
      <c r="S69" s="52"/>
      <c r="T69" s="52"/>
      <c r="U69" s="52"/>
      <c r="V69" s="52"/>
      <c r="W69" s="52"/>
      <c r="X69" s="52"/>
      <c r="Y69" s="52"/>
      <c r="Z69" s="52"/>
    </row>
    <row r="70" spans="1:32" ht="23.25" customHeight="1" x14ac:dyDescent="0.2">
      <c r="A70" s="52"/>
      <c r="B70" s="234">
        <v>0</v>
      </c>
      <c r="C70" s="1064" t="s">
        <v>209</v>
      </c>
      <c r="D70" s="1065"/>
      <c r="E70" s="1065"/>
      <c r="F70" s="1065"/>
      <c r="G70" s="1065"/>
      <c r="H70" s="1065"/>
      <c r="I70" s="1065"/>
      <c r="J70" s="1065"/>
      <c r="K70" s="1065"/>
      <c r="L70" s="1065"/>
      <c r="M70" s="1065"/>
      <c r="N70" s="1066"/>
      <c r="O70" s="52"/>
      <c r="P70" s="52"/>
      <c r="Q70" s="52"/>
      <c r="R70" s="52"/>
      <c r="S70" s="52"/>
      <c r="T70" s="52"/>
      <c r="U70" s="52"/>
      <c r="V70" s="52"/>
      <c r="W70" s="52"/>
      <c r="X70" s="52"/>
      <c r="Y70" s="52"/>
      <c r="Z70" s="52"/>
    </row>
    <row r="71" spans="1:32" ht="23.25" customHeight="1" x14ac:dyDescent="0.2">
      <c r="A71" s="52"/>
      <c r="B71" s="235"/>
      <c r="C71" s="1064" t="s">
        <v>210</v>
      </c>
      <c r="D71" s="1065"/>
      <c r="E71" s="1065"/>
      <c r="F71" s="1065"/>
      <c r="G71" s="1065"/>
      <c r="H71" s="1065"/>
      <c r="I71" s="1065"/>
      <c r="J71" s="1065"/>
      <c r="K71" s="1065"/>
      <c r="L71" s="1065"/>
      <c r="M71" s="1065"/>
      <c r="N71" s="1066"/>
      <c r="O71" s="52"/>
      <c r="P71" s="52"/>
      <c r="Q71" s="52"/>
      <c r="R71" s="52"/>
      <c r="S71" s="52"/>
      <c r="T71" s="52"/>
      <c r="U71" s="52"/>
      <c r="V71" s="52"/>
      <c r="W71" s="52"/>
      <c r="X71" s="52"/>
      <c r="Y71" s="52"/>
      <c r="Z71" s="52"/>
    </row>
    <row r="72" spans="1:32" ht="23.25" customHeight="1" x14ac:dyDescent="0.2">
      <c r="A72" s="52"/>
      <c r="B72" s="236">
        <v>0</v>
      </c>
      <c r="C72" s="1064" t="s">
        <v>169</v>
      </c>
      <c r="D72" s="1065"/>
      <c r="E72" s="1065"/>
      <c r="F72" s="1065"/>
      <c r="G72" s="1065"/>
      <c r="H72" s="1065"/>
      <c r="I72" s="1065"/>
      <c r="J72" s="1065"/>
      <c r="K72" s="1065"/>
      <c r="L72" s="1065"/>
      <c r="M72" s="1065"/>
      <c r="N72" s="1066"/>
      <c r="O72" s="52"/>
      <c r="P72" s="52"/>
      <c r="Q72" s="52"/>
      <c r="R72" s="52"/>
      <c r="S72" s="52"/>
      <c r="T72" s="52"/>
      <c r="U72" s="52"/>
      <c r="V72" s="52"/>
      <c r="W72" s="52"/>
      <c r="X72" s="52"/>
      <c r="Y72" s="52"/>
      <c r="Z72" s="52"/>
    </row>
    <row r="73" spans="1:32" ht="23.25" customHeight="1" x14ac:dyDescent="0.2">
      <c r="A73" s="52"/>
      <c r="B73" s="237"/>
      <c r="C73" s="1064" t="s">
        <v>211</v>
      </c>
      <c r="D73" s="1065"/>
      <c r="E73" s="1065"/>
      <c r="F73" s="1065"/>
      <c r="G73" s="1065"/>
      <c r="H73" s="1065"/>
      <c r="I73" s="1065"/>
      <c r="J73" s="1065"/>
      <c r="K73" s="1065"/>
      <c r="L73" s="1065"/>
      <c r="M73" s="1065"/>
      <c r="N73" s="1066"/>
      <c r="O73" s="52"/>
      <c r="P73" s="52"/>
      <c r="Q73" s="52"/>
      <c r="R73" s="52"/>
      <c r="S73" s="52"/>
      <c r="T73" s="52"/>
      <c r="U73" s="52"/>
      <c r="V73" s="52"/>
      <c r="W73" s="52"/>
      <c r="X73" s="52"/>
      <c r="Y73" s="52"/>
      <c r="Z73" s="52"/>
    </row>
    <row r="74" spans="1:32" ht="20.25" x14ac:dyDescent="0.2">
      <c r="A74" s="52"/>
      <c r="B74" s="252"/>
      <c r="C74" s="1064" t="s">
        <v>170</v>
      </c>
      <c r="D74" s="1065"/>
      <c r="E74" s="1065"/>
      <c r="F74" s="1065"/>
      <c r="G74" s="1065"/>
      <c r="H74" s="1065"/>
      <c r="I74" s="1065"/>
      <c r="J74" s="1065"/>
      <c r="K74" s="1065"/>
      <c r="L74" s="1065"/>
      <c r="M74" s="1065"/>
      <c r="N74" s="1066"/>
      <c r="O74" s="52"/>
      <c r="P74" s="52"/>
      <c r="Q74" s="52"/>
      <c r="R74" s="52"/>
      <c r="S74" s="52"/>
      <c r="T74" s="52"/>
      <c r="U74" s="52"/>
      <c r="V74" s="52"/>
      <c r="W74" s="52"/>
      <c r="X74" s="52"/>
      <c r="Y74" s="52"/>
      <c r="Z74" s="52"/>
    </row>
    <row r="75" spans="1:32" ht="20.25" x14ac:dyDescent="0.2">
      <c r="A75" s="52"/>
      <c r="B75" s="240" t="s">
        <v>32</v>
      </c>
      <c r="C75" s="238"/>
      <c r="D75" s="227"/>
      <c r="E75" s="227"/>
      <c r="F75" s="227"/>
      <c r="G75" s="227"/>
      <c r="H75" s="227"/>
      <c r="I75" s="54"/>
      <c r="J75" s="54"/>
      <c r="K75" s="54"/>
      <c r="L75" s="54"/>
      <c r="M75" s="54"/>
      <c r="N75" s="54"/>
      <c r="O75" s="52"/>
      <c r="P75" s="52"/>
      <c r="Q75" s="52"/>
      <c r="R75" s="52"/>
      <c r="S75" s="52"/>
      <c r="T75" s="52"/>
      <c r="U75" s="52"/>
      <c r="V75" s="52"/>
      <c r="W75" s="52"/>
      <c r="X75" s="52"/>
      <c r="Y75" s="52"/>
      <c r="Z75" s="52"/>
    </row>
    <row r="76" spans="1:32"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32"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32"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32"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32"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sheetData>
  <sheetProtection algorithmName="SHA-512" hashValue="GymylvNhZ8TIB0ASgT2ekN0VjQSZA+tcUnYXkKaW9w/mr17KQ6cQvvz+Ht1bvOcaGU5LZW235JlU4jyn4Vy/Pg==" saltValue="BEfaxurnOBZl/dHWCQq7qQ==" spinCount="100000" sheet="1" objects="1" scenarios="1"/>
  <mergeCells count="287">
    <mergeCell ref="C21:N21"/>
    <mergeCell ref="O21:Q21"/>
    <mergeCell ref="R21:T21"/>
    <mergeCell ref="U21:W21"/>
    <mergeCell ref="X21:Y21"/>
    <mergeCell ref="C42:N42"/>
    <mergeCell ref="O42:Q42"/>
    <mergeCell ref="R42:T42"/>
    <mergeCell ref="U42:W42"/>
    <mergeCell ref="X42:Y42"/>
    <mergeCell ref="C36:N36"/>
    <mergeCell ref="O36:Q36"/>
    <mergeCell ref="R36:T36"/>
    <mergeCell ref="U36:W36"/>
    <mergeCell ref="X36:Y36"/>
    <mergeCell ref="C25:N25"/>
    <mergeCell ref="O25:Q25"/>
    <mergeCell ref="R25:T25"/>
    <mergeCell ref="U25:W25"/>
    <mergeCell ref="X25:Y25"/>
    <mergeCell ref="X22:Y22"/>
    <mergeCell ref="C24:N24"/>
    <mergeCell ref="O24:Q24"/>
    <mergeCell ref="R24:T24"/>
    <mergeCell ref="U24:W24"/>
    <mergeCell ref="X24:Y24"/>
    <mergeCell ref="C22:N22"/>
    <mergeCell ref="O22:Q22"/>
    <mergeCell ref="R22:T22"/>
    <mergeCell ref="U22:W22"/>
    <mergeCell ref="C23:Y23"/>
    <mergeCell ref="C39:N39"/>
    <mergeCell ref="O39:Q39"/>
    <mergeCell ref="R39:T39"/>
    <mergeCell ref="U39:W39"/>
    <mergeCell ref="X39:Y39"/>
    <mergeCell ref="X38:Y38"/>
    <mergeCell ref="C37:N37"/>
    <mergeCell ref="O37:Q37"/>
    <mergeCell ref="R37:T37"/>
    <mergeCell ref="U37:W37"/>
    <mergeCell ref="X34:Y34"/>
    <mergeCell ref="C35:N35"/>
    <mergeCell ref="O35:Q35"/>
    <mergeCell ref="R35:T35"/>
    <mergeCell ref="U35:W35"/>
    <mergeCell ref="X35:Y35"/>
    <mergeCell ref="C34:N34"/>
    <mergeCell ref="O34:Q34"/>
    <mergeCell ref="R34:T34"/>
    <mergeCell ref="U34:W34"/>
    <mergeCell ref="C40:N40"/>
    <mergeCell ref="O40:Q40"/>
    <mergeCell ref="R40:T40"/>
    <mergeCell ref="U40:W40"/>
    <mergeCell ref="X40:Y40"/>
    <mergeCell ref="X9:Y9"/>
    <mergeCell ref="C11:N11"/>
    <mergeCell ref="O11:Q11"/>
    <mergeCell ref="R11:T11"/>
    <mergeCell ref="U11:W11"/>
    <mergeCell ref="X11:Y11"/>
    <mergeCell ref="C15:N15"/>
    <mergeCell ref="O15:Q15"/>
    <mergeCell ref="R15:T15"/>
    <mergeCell ref="U15:W15"/>
    <mergeCell ref="X15:Y15"/>
    <mergeCell ref="X14:Y14"/>
    <mergeCell ref="C13:Y13"/>
    <mergeCell ref="C19:Y19"/>
    <mergeCell ref="X37:Y37"/>
    <mergeCell ref="C38:N38"/>
    <mergeCell ref="O38:Q38"/>
    <mergeCell ref="R38:T38"/>
    <mergeCell ref="U38:W38"/>
    <mergeCell ref="R63:T63"/>
    <mergeCell ref="U63:W63"/>
    <mergeCell ref="O63:Q63"/>
    <mergeCell ref="X61:Y61"/>
    <mergeCell ref="U61:W61"/>
    <mergeCell ref="C45:N45"/>
    <mergeCell ref="O45:Q45"/>
    <mergeCell ref="R45:T45"/>
    <mergeCell ref="U45:W45"/>
    <mergeCell ref="X45:Y45"/>
    <mergeCell ref="C44:N44"/>
    <mergeCell ref="O44:Q44"/>
    <mergeCell ref="R44:T44"/>
    <mergeCell ref="X63:Y63"/>
    <mergeCell ref="C48:N48"/>
    <mergeCell ref="O48:Q48"/>
    <mergeCell ref="U46:W46"/>
    <mergeCell ref="U48:W48"/>
    <mergeCell ref="X48:Y48"/>
    <mergeCell ref="R48:T48"/>
    <mergeCell ref="X46:Y46"/>
    <mergeCell ref="C47:N47"/>
    <mergeCell ref="O47:Q47"/>
    <mergeCell ref="R47:T47"/>
    <mergeCell ref="O46:Q46"/>
    <mergeCell ref="R46:T46"/>
    <mergeCell ref="C60:N60"/>
    <mergeCell ref="U47:W47"/>
    <mergeCell ref="X47:Y47"/>
    <mergeCell ref="C46:N46"/>
    <mergeCell ref="C50:Y50"/>
    <mergeCell ref="X49:Y49"/>
    <mergeCell ref="C54:N54"/>
    <mergeCell ref="O54:Q54"/>
    <mergeCell ref="R54:T54"/>
    <mergeCell ref="U54:W54"/>
    <mergeCell ref="R55:T55"/>
    <mergeCell ref="U55:W55"/>
    <mergeCell ref="X54:Y54"/>
    <mergeCell ref="X55:Y55"/>
    <mergeCell ref="X57:Y57"/>
    <mergeCell ref="C57:N57"/>
    <mergeCell ref="O57:Q57"/>
    <mergeCell ref="R57:T57"/>
    <mergeCell ref="U57:W57"/>
    <mergeCell ref="AE66:AF66"/>
    <mergeCell ref="R64:T64"/>
    <mergeCell ref="U64:W64"/>
    <mergeCell ref="O64:Q64"/>
    <mergeCell ref="C62:Y62"/>
    <mergeCell ref="C61:N61"/>
    <mergeCell ref="X58:Y58"/>
    <mergeCell ref="O59:Q59"/>
    <mergeCell ref="R59:T59"/>
    <mergeCell ref="X59:Y59"/>
    <mergeCell ref="R58:T58"/>
    <mergeCell ref="O61:Q61"/>
    <mergeCell ref="R61:T61"/>
    <mergeCell ref="U59:W59"/>
    <mergeCell ref="R60:T60"/>
    <mergeCell ref="U60:W60"/>
    <mergeCell ref="C63:N63"/>
    <mergeCell ref="O60:Q60"/>
    <mergeCell ref="X60:Y60"/>
    <mergeCell ref="C73:N73"/>
    <mergeCell ref="C74:N74"/>
    <mergeCell ref="C69:N69"/>
    <mergeCell ref="C70:N70"/>
    <mergeCell ref="C71:N71"/>
    <mergeCell ref="C72:N72"/>
    <mergeCell ref="C68:N68"/>
    <mergeCell ref="C64:N64"/>
    <mergeCell ref="C67:N67"/>
    <mergeCell ref="C56:Y56"/>
    <mergeCell ref="C55:N55"/>
    <mergeCell ref="O55:Q55"/>
    <mergeCell ref="C59:N59"/>
    <mergeCell ref="O58:Q58"/>
    <mergeCell ref="U58:W58"/>
    <mergeCell ref="C58:N58"/>
    <mergeCell ref="X52:Y52"/>
    <mergeCell ref="C52:N52"/>
    <mergeCell ref="O52:Q52"/>
    <mergeCell ref="R52:T52"/>
    <mergeCell ref="U52:W52"/>
    <mergeCell ref="C53:N53"/>
    <mergeCell ref="O53:Q53"/>
    <mergeCell ref="R53:T53"/>
    <mergeCell ref="U53:W53"/>
    <mergeCell ref="X53:Y53"/>
    <mergeCell ref="X51:Y51"/>
    <mergeCell ref="C49:N49"/>
    <mergeCell ref="O49:Q49"/>
    <mergeCell ref="R49:T49"/>
    <mergeCell ref="U49:W49"/>
    <mergeCell ref="C51:N51"/>
    <mergeCell ref="O51:Q51"/>
    <mergeCell ref="R51:T51"/>
    <mergeCell ref="U51:W51"/>
    <mergeCell ref="U44:W44"/>
    <mergeCell ref="X41:Y41"/>
    <mergeCell ref="C43:N43"/>
    <mergeCell ref="O43:Q43"/>
    <mergeCell ref="R43:T43"/>
    <mergeCell ref="U43:W43"/>
    <mergeCell ref="X43:Y43"/>
    <mergeCell ref="C41:N41"/>
    <mergeCell ref="O41:Q41"/>
    <mergeCell ref="R41:T41"/>
    <mergeCell ref="U41:W41"/>
    <mergeCell ref="X44:Y44"/>
    <mergeCell ref="X33:Y33"/>
    <mergeCell ref="C33:N33"/>
    <mergeCell ref="O33:Q33"/>
    <mergeCell ref="R33:T33"/>
    <mergeCell ref="U33:W33"/>
    <mergeCell ref="C32:N32"/>
    <mergeCell ref="O32:Q32"/>
    <mergeCell ref="R32:T32"/>
    <mergeCell ref="U32:W32"/>
    <mergeCell ref="X32:Y32"/>
    <mergeCell ref="X28:Y28"/>
    <mergeCell ref="C31:N31"/>
    <mergeCell ref="O31:Q31"/>
    <mergeCell ref="R31:T31"/>
    <mergeCell ref="U31:W31"/>
    <mergeCell ref="X31:Y31"/>
    <mergeCell ref="C28:N28"/>
    <mergeCell ref="O28:Q28"/>
    <mergeCell ref="R28:T28"/>
    <mergeCell ref="U28:W28"/>
    <mergeCell ref="C29:Y29"/>
    <mergeCell ref="C30:N30"/>
    <mergeCell ref="O30:Q30"/>
    <mergeCell ref="R30:T30"/>
    <mergeCell ref="U30:W30"/>
    <mergeCell ref="X30:Y30"/>
    <mergeCell ref="X26:Y26"/>
    <mergeCell ref="C27:N27"/>
    <mergeCell ref="O27:Q27"/>
    <mergeCell ref="R27:T27"/>
    <mergeCell ref="U27:W27"/>
    <mergeCell ref="X27:Y27"/>
    <mergeCell ref="C26:N26"/>
    <mergeCell ref="O26:Q26"/>
    <mergeCell ref="R26:T26"/>
    <mergeCell ref="U26:W26"/>
    <mergeCell ref="U20:W20"/>
    <mergeCell ref="X20:Y20"/>
    <mergeCell ref="C17:N17"/>
    <mergeCell ref="O17:Q17"/>
    <mergeCell ref="R17:T17"/>
    <mergeCell ref="U17:W17"/>
    <mergeCell ref="C18:N18"/>
    <mergeCell ref="O18:Q18"/>
    <mergeCell ref="R18:T18"/>
    <mergeCell ref="U18:W18"/>
    <mergeCell ref="X18:Y18"/>
    <mergeCell ref="X17:Y17"/>
    <mergeCell ref="C20:N20"/>
    <mergeCell ref="O20:Q20"/>
    <mergeCell ref="R20:T20"/>
    <mergeCell ref="R6:T6"/>
    <mergeCell ref="U6:W6"/>
    <mergeCell ref="X6:Y6"/>
    <mergeCell ref="C7:N7"/>
    <mergeCell ref="O7:Q7"/>
    <mergeCell ref="R7:T7"/>
    <mergeCell ref="U7:W7"/>
    <mergeCell ref="C16:N16"/>
    <mergeCell ref="O16:Q16"/>
    <mergeCell ref="R16:T16"/>
    <mergeCell ref="U16:W16"/>
    <mergeCell ref="X16:Y16"/>
    <mergeCell ref="C14:N14"/>
    <mergeCell ref="O14:Q14"/>
    <mergeCell ref="R14:T14"/>
    <mergeCell ref="U14:W14"/>
    <mergeCell ref="C9:N9"/>
    <mergeCell ref="O9:Q9"/>
    <mergeCell ref="R9:T9"/>
    <mergeCell ref="U9:W9"/>
    <mergeCell ref="X7:Y7"/>
    <mergeCell ref="C6:N6"/>
    <mergeCell ref="O6:Q6"/>
    <mergeCell ref="C10:N10"/>
    <mergeCell ref="B2:Y2"/>
    <mergeCell ref="C3:N3"/>
    <mergeCell ref="O3:Q3"/>
    <mergeCell ref="R3:T3"/>
    <mergeCell ref="U3:W3"/>
    <mergeCell ref="X3:Y3"/>
    <mergeCell ref="C5:N5"/>
    <mergeCell ref="O5:Q5"/>
    <mergeCell ref="R5:T5"/>
    <mergeCell ref="U5:W5"/>
    <mergeCell ref="X5:Y5"/>
    <mergeCell ref="C4:Y4"/>
    <mergeCell ref="C8:N8"/>
    <mergeCell ref="O8:Q8"/>
    <mergeCell ref="R8:T8"/>
    <mergeCell ref="U8:W8"/>
    <mergeCell ref="X8:Y8"/>
    <mergeCell ref="C12:N12"/>
    <mergeCell ref="O12:Q12"/>
    <mergeCell ref="R12:T12"/>
    <mergeCell ref="U12:W12"/>
    <mergeCell ref="X12:Y12"/>
    <mergeCell ref="O10:Q10"/>
    <mergeCell ref="R10:T10"/>
    <mergeCell ref="U10:W10"/>
    <mergeCell ref="X10:Y10"/>
  </mergeCells>
  <phoneticPr fontId="53" type="noConversion"/>
  <conditionalFormatting sqref="B70">
    <cfRule type="expression" dxfId="82" priority="65" stopIfTrue="1">
      <formula>D70&gt;0</formula>
    </cfRule>
  </conditionalFormatting>
  <conditionalFormatting sqref="O20:Q20 P57:Q60 O14:Q14 O57:O61 O24:Q24 O16:Q17 O26:Q28 O41:Q41 O51:Q55 O31:Q35 O5:Q7 O22:Q22 O63:Q64 O43:Q49 O37:Q38">
    <cfRule type="cellIs" dxfId="81" priority="66" stopIfTrue="1" operator="lessThan">
      <formula>U5</formula>
    </cfRule>
    <cfRule type="cellIs" dxfId="80" priority="67" stopIfTrue="1" operator="greaterThan">
      <formula>R5</formula>
    </cfRule>
  </conditionalFormatting>
  <conditionalFormatting sqref="C14:N14 C20:N20 D57:N60 C57:C61 C24:N24 C16:N17 C26:N28 C41:N41 C51:N55 C31:N35 C5:N7 C22:N22 C63:N63 C43:N49 C37:N38">
    <cfRule type="expression" dxfId="79" priority="68" stopIfTrue="1">
      <formula>R5=U5</formula>
    </cfRule>
  </conditionalFormatting>
  <conditionalFormatting sqref="B72">
    <cfRule type="cellIs" dxfId="78" priority="69" stopIfTrue="1" operator="greaterThan">
      <formula>C72</formula>
    </cfRule>
    <cfRule type="cellIs" dxfId="77" priority="70" stopIfTrue="1" operator="lessThan">
      <formula>#REF!</formula>
    </cfRule>
  </conditionalFormatting>
  <conditionalFormatting sqref="X14:Y14 X20:Y20 Y57:Y60 X57:X61 X24:Y24 X16:Y17 X26:Y28 X41:Y41 X51:Y55 X31:Y35 X5:Y7 X22:Y22 X63:Y63 X43:Y49 X37:Y38">
    <cfRule type="expression" dxfId="76" priority="71" stopIfTrue="1">
      <formula>U5=0</formula>
    </cfRule>
  </conditionalFormatting>
  <conditionalFormatting sqref="O9:Q9">
    <cfRule type="cellIs" dxfId="75" priority="61" stopIfTrue="1" operator="lessThan">
      <formula>U9</formula>
    </cfRule>
    <cfRule type="cellIs" dxfId="74" priority="62" stopIfTrue="1" operator="greaterThan">
      <formula>R9</formula>
    </cfRule>
  </conditionalFormatting>
  <conditionalFormatting sqref="C9:N9">
    <cfRule type="expression" dxfId="73" priority="63" stopIfTrue="1">
      <formula>R9=U9</formula>
    </cfRule>
  </conditionalFormatting>
  <conditionalFormatting sqref="X9:Y9">
    <cfRule type="expression" dxfId="72" priority="64" stopIfTrue="1">
      <formula>U9=0</formula>
    </cfRule>
  </conditionalFormatting>
  <conditionalFormatting sqref="O11:Q11">
    <cfRule type="cellIs" dxfId="71" priority="57" stopIfTrue="1" operator="lessThan">
      <formula>U11</formula>
    </cfRule>
    <cfRule type="cellIs" dxfId="70" priority="58" stopIfTrue="1" operator="greaterThan">
      <formula>R11</formula>
    </cfRule>
  </conditionalFormatting>
  <conditionalFormatting sqref="C11:N11">
    <cfRule type="expression" dxfId="69" priority="59" stopIfTrue="1">
      <formula>R11=U11</formula>
    </cfRule>
  </conditionalFormatting>
  <conditionalFormatting sqref="X11:Y11">
    <cfRule type="expression" dxfId="68" priority="60" stopIfTrue="1">
      <formula>U11=0</formula>
    </cfRule>
  </conditionalFormatting>
  <conditionalFormatting sqref="O15:Q15">
    <cfRule type="cellIs" dxfId="67" priority="53" stopIfTrue="1" operator="lessThan">
      <formula>U15</formula>
    </cfRule>
    <cfRule type="cellIs" dxfId="66" priority="54" stopIfTrue="1" operator="greaterThan">
      <formula>R15</formula>
    </cfRule>
  </conditionalFormatting>
  <conditionalFormatting sqref="C15:N15">
    <cfRule type="expression" dxfId="65" priority="55" stopIfTrue="1">
      <formula>R15=U15</formula>
    </cfRule>
  </conditionalFormatting>
  <conditionalFormatting sqref="X15:Y15">
    <cfRule type="expression" dxfId="64" priority="56" stopIfTrue="1">
      <formula>U15=0</formula>
    </cfRule>
  </conditionalFormatting>
  <conditionalFormatting sqref="O39:Q39">
    <cfRule type="cellIs" dxfId="63" priority="45" stopIfTrue="1" operator="lessThan">
      <formula>U39</formula>
    </cfRule>
    <cfRule type="cellIs" dxfId="62" priority="46" stopIfTrue="1" operator="greaterThan">
      <formula>R39</formula>
    </cfRule>
  </conditionalFormatting>
  <conditionalFormatting sqref="C39:N39">
    <cfRule type="expression" dxfId="61" priority="47" stopIfTrue="1">
      <formula>R39=U39</formula>
    </cfRule>
  </conditionalFormatting>
  <conditionalFormatting sqref="X39:Y39">
    <cfRule type="expression" dxfId="60" priority="48" stopIfTrue="1">
      <formula>U39=0</formula>
    </cfRule>
  </conditionalFormatting>
  <conditionalFormatting sqref="O40:Q40">
    <cfRule type="cellIs" dxfId="59" priority="41" stopIfTrue="1" operator="lessThan">
      <formula>U40</formula>
    </cfRule>
    <cfRule type="cellIs" dxfId="58" priority="42" stopIfTrue="1" operator="greaterThan">
      <formula>R40</formula>
    </cfRule>
  </conditionalFormatting>
  <conditionalFormatting sqref="C40:N40">
    <cfRule type="expression" dxfId="57" priority="43" stopIfTrue="1">
      <formula>R40=U40</formula>
    </cfRule>
  </conditionalFormatting>
  <conditionalFormatting sqref="X40:Y40">
    <cfRule type="expression" dxfId="56" priority="44" stopIfTrue="1">
      <formula>U40=0</formula>
    </cfRule>
  </conditionalFormatting>
  <conditionalFormatting sqref="O18:Q18">
    <cfRule type="cellIs" dxfId="55" priority="37" stopIfTrue="1" operator="lessThan">
      <formula>U18</formula>
    </cfRule>
    <cfRule type="cellIs" dxfId="54" priority="38" stopIfTrue="1" operator="greaterThan">
      <formula>R18</formula>
    </cfRule>
  </conditionalFormatting>
  <conditionalFormatting sqref="C18:N18">
    <cfRule type="expression" dxfId="53" priority="39" stopIfTrue="1">
      <formula>R18=U18</formula>
    </cfRule>
  </conditionalFormatting>
  <conditionalFormatting sqref="X18:Y18">
    <cfRule type="expression" dxfId="52" priority="40" stopIfTrue="1">
      <formula>U18=0</formula>
    </cfRule>
  </conditionalFormatting>
  <conditionalFormatting sqref="O25:Q25">
    <cfRule type="cellIs" dxfId="51" priority="33" stopIfTrue="1" operator="lessThan">
      <formula>U25</formula>
    </cfRule>
    <cfRule type="cellIs" dxfId="50" priority="34" stopIfTrue="1" operator="greaterThan">
      <formula>R25</formula>
    </cfRule>
  </conditionalFormatting>
  <conditionalFormatting sqref="C25:N25">
    <cfRule type="expression" dxfId="49" priority="35" stopIfTrue="1">
      <formula>R25=U25</formula>
    </cfRule>
  </conditionalFormatting>
  <conditionalFormatting sqref="X25:Y25">
    <cfRule type="expression" dxfId="48" priority="36" stopIfTrue="1">
      <formula>U25=0</formula>
    </cfRule>
  </conditionalFormatting>
  <conditionalFormatting sqref="O10:Q10">
    <cfRule type="cellIs" dxfId="47" priority="25" stopIfTrue="1" operator="lessThan">
      <formula>U10</formula>
    </cfRule>
    <cfRule type="cellIs" dxfId="46" priority="26" stopIfTrue="1" operator="greaterThan">
      <formula>R10</formula>
    </cfRule>
  </conditionalFormatting>
  <conditionalFormatting sqref="C10:N10">
    <cfRule type="expression" dxfId="45" priority="27" stopIfTrue="1">
      <formula>R10=U10</formula>
    </cfRule>
  </conditionalFormatting>
  <conditionalFormatting sqref="X10:Y10">
    <cfRule type="expression" dxfId="44" priority="28" stopIfTrue="1">
      <formula>U10=0</formula>
    </cfRule>
  </conditionalFormatting>
  <conditionalFormatting sqref="O8:Q8">
    <cfRule type="cellIs" dxfId="43" priority="21" stopIfTrue="1" operator="lessThan">
      <formula>U8</formula>
    </cfRule>
    <cfRule type="cellIs" dxfId="42" priority="22" stopIfTrue="1" operator="greaterThan">
      <formula>R8</formula>
    </cfRule>
  </conditionalFormatting>
  <conditionalFormatting sqref="C8:N8">
    <cfRule type="expression" dxfId="41" priority="23" stopIfTrue="1">
      <formula>R8=U8</formula>
    </cfRule>
  </conditionalFormatting>
  <conditionalFormatting sqref="X8:Y8">
    <cfRule type="expression" dxfId="40" priority="24" stopIfTrue="1">
      <formula>U8=0</formula>
    </cfRule>
  </conditionalFormatting>
  <conditionalFormatting sqref="O12:Q12">
    <cfRule type="cellIs" dxfId="39" priority="17" stopIfTrue="1" operator="lessThan">
      <formula>U12</formula>
    </cfRule>
    <cfRule type="cellIs" dxfId="38" priority="18" stopIfTrue="1" operator="greaterThan">
      <formula>R12</formula>
    </cfRule>
  </conditionalFormatting>
  <conditionalFormatting sqref="C12:N12">
    <cfRule type="expression" dxfId="37" priority="19" stopIfTrue="1">
      <formula>R12=U12</formula>
    </cfRule>
  </conditionalFormatting>
  <conditionalFormatting sqref="X12:Y12">
    <cfRule type="expression" dxfId="36" priority="20" stopIfTrue="1">
      <formula>U12=0</formula>
    </cfRule>
  </conditionalFormatting>
  <conditionalFormatting sqref="O21:Q21">
    <cfRule type="cellIs" dxfId="35" priority="13" stopIfTrue="1" operator="lessThan">
      <formula>U21</formula>
    </cfRule>
    <cfRule type="cellIs" dxfId="34" priority="14" stopIfTrue="1" operator="greaterThan">
      <formula>R21</formula>
    </cfRule>
  </conditionalFormatting>
  <conditionalFormatting sqref="C21:N21">
    <cfRule type="expression" dxfId="33" priority="15" stopIfTrue="1">
      <formula>R21=U21</formula>
    </cfRule>
  </conditionalFormatting>
  <conditionalFormatting sqref="X21:Y21">
    <cfRule type="expression" dxfId="32" priority="16" stopIfTrue="1">
      <formula>U21=0</formula>
    </cfRule>
  </conditionalFormatting>
  <conditionalFormatting sqref="O42:Q42">
    <cfRule type="cellIs" dxfId="31" priority="9" stopIfTrue="1" operator="lessThan">
      <formula>U42</formula>
    </cfRule>
    <cfRule type="cellIs" dxfId="30" priority="10" stopIfTrue="1" operator="greaterThan">
      <formula>R42</formula>
    </cfRule>
  </conditionalFormatting>
  <conditionalFormatting sqref="C42:N42">
    <cfRule type="expression" dxfId="29" priority="11" stopIfTrue="1">
      <formula>R42=U42</formula>
    </cfRule>
  </conditionalFormatting>
  <conditionalFormatting sqref="X42:Y42">
    <cfRule type="expression" dxfId="28" priority="12" stopIfTrue="1">
      <formula>U42=0</formula>
    </cfRule>
  </conditionalFormatting>
  <conditionalFormatting sqref="O36:Q36">
    <cfRule type="cellIs" dxfId="27" priority="5" stopIfTrue="1" operator="lessThan">
      <formula>U36</formula>
    </cfRule>
    <cfRule type="cellIs" dxfId="26" priority="6" stopIfTrue="1" operator="greaterThan">
      <formula>R36</formula>
    </cfRule>
  </conditionalFormatting>
  <conditionalFormatting sqref="C36:N36">
    <cfRule type="expression" dxfId="25" priority="7" stopIfTrue="1">
      <formula>R36=U36</formula>
    </cfRule>
  </conditionalFormatting>
  <conditionalFormatting sqref="X36:Y36">
    <cfRule type="expression" dxfId="24" priority="8" stopIfTrue="1">
      <formula>U36=0</formula>
    </cfRule>
  </conditionalFormatting>
  <conditionalFormatting sqref="O30:Q30">
    <cfRule type="cellIs" dxfId="23" priority="1" stopIfTrue="1" operator="lessThan">
      <formula>U30</formula>
    </cfRule>
    <cfRule type="cellIs" dxfId="22" priority="2" stopIfTrue="1" operator="greaterThan">
      <formula>R30</formula>
    </cfRule>
  </conditionalFormatting>
  <conditionalFormatting sqref="C30:N30">
    <cfRule type="expression" dxfId="21" priority="3" stopIfTrue="1">
      <formula>R30=U30</formula>
    </cfRule>
  </conditionalFormatting>
  <conditionalFormatting sqref="X30:Y30">
    <cfRule type="expression" dxfId="20" priority="4" stopIfTrue="1">
      <formula>U30=0</formula>
    </cfRule>
  </conditionalFormatting>
  <printOptions horizontalCentered="1"/>
  <pageMargins left="0.35433070866141736" right="0.35433070866141736" top="0.23622047244094491" bottom="0.35433070866141736" header="0.15748031496062992" footer="0.15748031496062992"/>
  <pageSetup paperSize="9" scale="43" orientation="landscape" r:id="rId1"/>
  <headerFooter alignWithMargins="0">
    <oddFooter>&amp;LCKL OSS / VERSION 2022 / 1.1&amp;COMC-07&amp;R&amp;P of &amp;N</oddFooter>
  </headerFooter>
  <rowBreaks count="1" manualBreakCount="1">
    <brk id="4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640" customWidth="1"/>
    <col min="2" max="2" width="25.42578125" style="640" customWidth="1"/>
    <col min="3" max="3" width="33.5703125" style="640" customWidth="1"/>
    <col min="4" max="4" width="21.5703125" style="640" bestFit="1" customWidth="1"/>
    <col min="5" max="5" width="14.7109375" style="640" customWidth="1"/>
    <col min="6" max="6" width="18" style="683" customWidth="1"/>
    <col min="7" max="7" width="9.140625" style="683"/>
    <col min="8" max="16384" width="9.140625" style="684"/>
  </cols>
  <sheetData>
    <row r="1" spans="1:7" s="640" customFormat="1" ht="18.75" customHeight="1" x14ac:dyDescent="0.25">
      <c r="A1" s="1132" t="s">
        <v>842</v>
      </c>
      <c r="B1" s="1133"/>
      <c r="C1" s="1133"/>
      <c r="D1" s="1133"/>
      <c r="E1" s="1134"/>
      <c r="F1" s="639"/>
      <c r="G1" s="639"/>
    </row>
    <row r="2" spans="1:7" s="640" customFormat="1" ht="9.9499999999999993" customHeight="1" x14ac:dyDescent="0.25">
      <c r="B2" s="641"/>
      <c r="C2" s="641"/>
      <c r="D2" s="641"/>
      <c r="E2" s="641"/>
      <c r="F2" s="639"/>
      <c r="G2" s="639"/>
    </row>
    <row r="3" spans="1:7" s="640" customFormat="1" ht="15.75" x14ac:dyDescent="0.25">
      <c r="A3" s="642" t="s">
        <v>843</v>
      </c>
      <c r="C3" s="641"/>
      <c r="D3" s="1135" t="str">
        <f>'Checklist - Basic Office Supply'!A1</f>
        <v xml:space="preserve">GA Code: </v>
      </c>
      <c r="E3" s="1135"/>
      <c r="F3" s="639"/>
      <c r="G3" s="639"/>
    </row>
    <row r="4" spans="1:7" s="640" customFormat="1" x14ac:dyDescent="0.25">
      <c r="A4" s="641" t="s">
        <v>844</v>
      </c>
      <c r="C4" s="641"/>
      <c r="D4" s="1135" t="str">
        <f>'Checklist - Basic Office Supply'!D1</f>
        <v xml:space="preserve">Certificate Holder name:   </v>
      </c>
      <c r="E4" s="1135"/>
      <c r="F4" s="639"/>
      <c r="G4" s="639"/>
    </row>
    <row r="5" spans="1:7" s="640" customFormat="1" x14ac:dyDescent="0.25">
      <c r="A5" s="643" t="s">
        <v>845</v>
      </c>
      <c r="C5" s="641"/>
      <c r="D5" s="1135" t="str">
        <f>'Checklist - Basic Office Supply'!X1</f>
        <v xml:space="preserve">Date of Office Audit:   </v>
      </c>
      <c r="E5" s="1135"/>
      <c r="F5" s="639"/>
      <c r="G5" s="639"/>
    </row>
    <row r="6" spans="1:7" s="640" customFormat="1" ht="9.9499999999999993" customHeight="1" x14ac:dyDescent="0.25">
      <c r="A6" s="643"/>
      <c r="B6" s="641"/>
      <c r="C6" s="641"/>
      <c r="D6" s="641"/>
      <c r="E6" s="641"/>
      <c r="F6" s="639"/>
      <c r="G6" s="639"/>
    </row>
    <row r="7" spans="1:7" s="640" customFormat="1" x14ac:dyDescent="0.25">
      <c r="A7" s="644" t="s">
        <v>846</v>
      </c>
      <c r="C7" s="641"/>
      <c r="D7" s="641"/>
      <c r="E7" s="641"/>
      <c r="F7" s="639"/>
      <c r="G7" s="639"/>
    </row>
    <row r="8" spans="1:7" s="640" customFormat="1" ht="52.5" customHeight="1" thickBot="1" x14ac:dyDescent="0.3">
      <c r="A8" s="1127" t="s">
        <v>847</v>
      </c>
      <c r="B8" s="1128"/>
      <c r="C8" s="1128"/>
      <c r="D8" s="1128"/>
      <c r="E8" s="1128"/>
      <c r="F8" s="639"/>
      <c r="G8" s="639"/>
    </row>
    <row r="9" spans="1:7" s="640" customFormat="1" ht="15.75" thickBot="1" x14ac:dyDescent="0.3">
      <c r="A9" s="645" t="s">
        <v>848</v>
      </c>
      <c r="B9" s="645" t="s">
        <v>849</v>
      </c>
      <c r="C9" s="646" t="s">
        <v>850</v>
      </c>
      <c r="D9" s="646" t="s">
        <v>851</v>
      </c>
      <c r="E9" s="647" t="s">
        <v>852</v>
      </c>
      <c r="F9" s="639"/>
      <c r="G9" s="639"/>
    </row>
    <row r="10" spans="1:7" s="640" customFormat="1" ht="15.75" hidden="1" thickBot="1" x14ac:dyDescent="0.3">
      <c r="A10" s="648"/>
      <c r="B10" s="649"/>
      <c r="C10" s="650"/>
      <c r="D10" s="650"/>
      <c r="E10" s="651"/>
      <c r="F10" s="639"/>
      <c r="G10" s="639"/>
    </row>
    <row r="11" spans="1:7" s="657" customFormat="1" ht="45" x14ac:dyDescent="0.25">
      <c r="A11" s="652"/>
      <c r="B11" s="653" t="s">
        <v>853</v>
      </c>
      <c r="C11" s="654" t="s">
        <v>854</v>
      </c>
      <c r="D11" s="654" t="s">
        <v>855</v>
      </c>
      <c r="E11" s="655" t="s">
        <v>856</v>
      </c>
      <c r="F11" s="656"/>
      <c r="G11" s="656"/>
    </row>
    <row r="12" spans="1:7" s="657" customFormat="1" ht="60" x14ac:dyDescent="0.25">
      <c r="A12" s="658"/>
      <c r="B12" s="659" t="s">
        <v>857</v>
      </c>
      <c r="C12" s="660" t="s">
        <v>858</v>
      </c>
      <c r="D12" s="660" t="s">
        <v>855</v>
      </c>
      <c r="E12" s="661" t="s">
        <v>859</v>
      </c>
      <c r="F12" s="656"/>
      <c r="G12" s="656"/>
    </row>
    <row r="13" spans="1:7" s="657" customFormat="1" ht="60" x14ac:dyDescent="0.25">
      <c r="A13" s="658" t="s">
        <v>663</v>
      </c>
      <c r="B13" s="659" t="s">
        <v>860</v>
      </c>
      <c r="C13" s="660" t="s">
        <v>861</v>
      </c>
      <c r="D13" s="660" t="s">
        <v>855</v>
      </c>
      <c r="E13" s="661" t="s">
        <v>862</v>
      </c>
      <c r="F13" s="656"/>
      <c r="G13" s="656"/>
    </row>
    <row r="14" spans="1:7" s="657" customFormat="1" ht="60" x14ac:dyDescent="0.25">
      <c r="A14" s="658"/>
      <c r="B14" s="659" t="s">
        <v>863</v>
      </c>
      <c r="C14" s="660" t="s">
        <v>864</v>
      </c>
      <c r="D14" s="660" t="s">
        <v>865</v>
      </c>
      <c r="E14" s="661" t="s">
        <v>856</v>
      </c>
      <c r="F14" s="656"/>
      <c r="G14" s="656"/>
    </row>
    <row r="15" spans="1:7" s="657" customFormat="1" ht="60" x14ac:dyDescent="0.25">
      <c r="A15" s="658"/>
      <c r="B15" s="659" t="s">
        <v>866</v>
      </c>
      <c r="C15" s="660" t="s">
        <v>867</v>
      </c>
      <c r="D15" s="660" t="s">
        <v>855</v>
      </c>
      <c r="E15" s="661" t="s">
        <v>868</v>
      </c>
      <c r="F15" s="656"/>
      <c r="G15" s="656"/>
    </row>
    <row r="16" spans="1:7" s="657" customFormat="1" ht="105" x14ac:dyDescent="0.25">
      <c r="A16" s="658"/>
      <c r="B16" s="659" t="s">
        <v>869</v>
      </c>
      <c r="C16" s="660" t="s">
        <v>870</v>
      </c>
      <c r="D16" s="660" t="s">
        <v>855</v>
      </c>
      <c r="E16" s="661" t="s">
        <v>871</v>
      </c>
      <c r="F16" s="656"/>
      <c r="G16" s="656"/>
    </row>
    <row r="17" spans="1:7" s="657" customFormat="1" ht="60" x14ac:dyDescent="0.25">
      <c r="A17" s="658"/>
      <c r="B17" s="659" t="s">
        <v>872</v>
      </c>
      <c r="C17" s="660" t="s">
        <v>873</v>
      </c>
      <c r="D17" s="660" t="s">
        <v>855</v>
      </c>
      <c r="E17" s="661" t="s">
        <v>856</v>
      </c>
      <c r="F17" s="656"/>
      <c r="G17" s="656"/>
    </row>
    <row r="18" spans="1:7" s="657" customFormat="1" ht="75" x14ac:dyDescent="0.25">
      <c r="A18" s="658"/>
      <c r="B18" s="659" t="s">
        <v>874</v>
      </c>
      <c r="C18" s="660" t="s">
        <v>875</v>
      </c>
      <c r="D18" s="660" t="s">
        <v>865</v>
      </c>
      <c r="E18" s="661" t="s">
        <v>876</v>
      </c>
      <c r="F18" s="656"/>
      <c r="G18" s="656"/>
    </row>
    <row r="19" spans="1:7" s="657" customFormat="1" ht="90" x14ac:dyDescent="0.25">
      <c r="A19" s="658"/>
      <c r="B19" s="659" t="s">
        <v>877</v>
      </c>
      <c r="C19" s="660" t="s">
        <v>878</v>
      </c>
      <c r="D19" s="660" t="s">
        <v>855</v>
      </c>
      <c r="E19" s="661" t="s">
        <v>879</v>
      </c>
      <c r="F19" s="656"/>
      <c r="G19" s="656"/>
    </row>
    <row r="20" spans="1:7" s="657" customFormat="1" ht="45" x14ac:dyDescent="0.25">
      <c r="A20" s="658"/>
      <c r="B20" s="659" t="s">
        <v>880</v>
      </c>
      <c r="C20" s="660" t="s">
        <v>881</v>
      </c>
      <c r="D20" s="660" t="s">
        <v>865</v>
      </c>
      <c r="E20" s="661" t="s">
        <v>882</v>
      </c>
      <c r="F20" s="656"/>
      <c r="G20" s="656"/>
    </row>
    <row r="21" spans="1:7" s="657" customFormat="1" ht="45.75" thickBot="1" x14ac:dyDescent="0.3">
      <c r="A21" s="662"/>
      <c r="B21" s="663" t="s">
        <v>883</v>
      </c>
      <c r="C21" s="664" t="s">
        <v>884</v>
      </c>
      <c r="D21" s="664" t="s">
        <v>855</v>
      </c>
      <c r="E21" s="665" t="s">
        <v>885</v>
      </c>
      <c r="F21" s="656"/>
      <c r="G21" s="656"/>
    </row>
    <row r="22" spans="1:7" s="640" customFormat="1" x14ac:dyDescent="0.25">
      <c r="B22" s="666"/>
      <c r="C22" s="666"/>
      <c r="D22" s="666"/>
      <c r="E22" s="666"/>
      <c r="F22" s="639"/>
      <c r="G22" s="639"/>
    </row>
    <row r="23" spans="1:7" s="640" customFormat="1" ht="9.9499999999999993" customHeight="1" x14ac:dyDescent="0.25">
      <c r="B23" s="641"/>
      <c r="C23" s="641"/>
      <c r="D23" s="641"/>
      <c r="E23" s="641"/>
      <c r="F23" s="639"/>
      <c r="G23" s="639"/>
    </row>
    <row r="24" spans="1:7" s="640" customFormat="1" x14ac:dyDescent="0.25">
      <c r="A24" s="667" t="s">
        <v>886</v>
      </c>
      <c r="C24" s="666"/>
      <c r="D24" s="666"/>
      <c r="E24" s="666"/>
      <c r="F24" s="639"/>
      <c r="G24" s="639"/>
    </row>
    <row r="25" spans="1:7" s="640" customFormat="1" ht="63" customHeight="1" thickBot="1" x14ac:dyDescent="0.3">
      <c r="A25" s="1127" t="s">
        <v>887</v>
      </c>
      <c r="B25" s="1128"/>
      <c r="C25" s="1128"/>
      <c r="D25" s="1128"/>
      <c r="E25" s="1128"/>
      <c r="F25" s="639"/>
      <c r="G25" s="639"/>
    </row>
    <row r="26" spans="1:7" s="640" customFormat="1" ht="15.75" thickBot="1" x14ac:dyDescent="0.3">
      <c r="A26" s="668" t="s">
        <v>848</v>
      </c>
      <c r="B26" s="669" t="s">
        <v>849</v>
      </c>
      <c r="C26" s="670" t="s">
        <v>850</v>
      </c>
      <c r="D26" s="670" t="s">
        <v>851</v>
      </c>
      <c r="E26" s="671" t="s">
        <v>852</v>
      </c>
      <c r="F26" s="639"/>
      <c r="G26" s="639"/>
    </row>
    <row r="27" spans="1:7" s="640" customFormat="1" ht="15.75" hidden="1" thickBot="1" x14ac:dyDescent="0.3">
      <c r="A27" s="672"/>
      <c r="B27" s="673"/>
      <c r="C27" s="674"/>
      <c r="D27" s="674"/>
      <c r="E27" s="675"/>
      <c r="F27" s="639"/>
      <c r="G27" s="639"/>
    </row>
    <row r="28" spans="1:7" s="640" customFormat="1" ht="45" x14ac:dyDescent="0.25">
      <c r="A28" s="652"/>
      <c r="B28" s="676" t="s">
        <v>888</v>
      </c>
      <c r="C28" s="677" t="s">
        <v>889</v>
      </c>
      <c r="D28" s="677" t="s">
        <v>855</v>
      </c>
      <c r="E28" s="678" t="s">
        <v>890</v>
      </c>
      <c r="F28" s="639"/>
      <c r="G28" s="639"/>
    </row>
    <row r="29" spans="1:7" s="640" customFormat="1" ht="45" x14ac:dyDescent="0.25">
      <c r="A29" s="658"/>
      <c r="B29" s="659" t="s">
        <v>891</v>
      </c>
      <c r="C29" s="660" t="s">
        <v>892</v>
      </c>
      <c r="D29" s="660" t="s">
        <v>865</v>
      </c>
      <c r="E29" s="661" t="s">
        <v>856</v>
      </c>
      <c r="F29" s="639"/>
      <c r="G29" s="639"/>
    </row>
    <row r="30" spans="1:7" s="640" customFormat="1" ht="30" x14ac:dyDescent="0.25">
      <c r="A30" s="658"/>
      <c r="B30" s="659" t="s">
        <v>893</v>
      </c>
      <c r="C30" s="660" t="s">
        <v>894</v>
      </c>
      <c r="D30" s="660" t="s">
        <v>865</v>
      </c>
      <c r="E30" s="661" t="s">
        <v>856</v>
      </c>
      <c r="F30" s="639"/>
      <c r="G30" s="639"/>
    </row>
    <row r="31" spans="1:7" s="640" customFormat="1" ht="30" x14ac:dyDescent="0.25">
      <c r="A31" s="658"/>
      <c r="B31" s="659" t="s">
        <v>895</v>
      </c>
      <c r="C31" s="660" t="s">
        <v>896</v>
      </c>
      <c r="D31" s="660" t="s">
        <v>865</v>
      </c>
      <c r="E31" s="661" t="s">
        <v>856</v>
      </c>
      <c r="F31" s="639"/>
      <c r="G31" s="639"/>
    </row>
    <row r="32" spans="1:7" s="640" customFormat="1" ht="45" x14ac:dyDescent="0.25">
      <c r="A32" s="658"/>
      <c r="B32" s="659" t="s">
        <v>897</v>
      </c>
      <c r="C32" s="660" t="s">
        <v>898</v>
      </c>
      <c r="D32" s="660" t="s">
        <v>865</v>
      </c>
      <c r="E32" s="661" t="s">
        <v>856</v>
      </c>
      <c r="F32" s="639"/>
      <c r="G32" s="639"/>
    </row>
    <row r="33" spans="1:7" s="640" customFormat="1" ht="30" x14ac:dyDescent="0.25">
      <c r="A33" s="658"/>
      <c r="B33" s="659" t="s">
        <v>899</v>
      </c>
      <c r="C33" s="660" t="s">
        <v>900</v>
      </c>
      <c r="D33" s="660" t="s">
        <v>865</v>
      </c>
      <c r="E33" s="661" t="s">
        <v>856</v>
      </c>
      <c r="F33" s="639"/>
      <c r="G33" s="639"/>
    </row>
    <row r="34" spans="1:7" s="640" customFormat="1" ht="30" x14ac:dyDescent="0.25">
      <c r="A34" s="658"/>
      <c r="B34" s="659" t="s">
        <v>901</v>
      </c>
      <c r="C34" s="660" t="s">
        <v>902</v>
      </c>
      <c r="D34" s="660" t="s">
        <v>855</v>
      </c>
      <c r="E34" s="661" t="s">
        <v>856</v>
      </c>
      <c r="F34" s="639"/>
      <c r="G34" s="639"/>
    </row>
    <row r="35" spans="1:7" s="640" customFormat="1" ht="30.75" thickBot="1" x14ac:dyDescent="0.3">
      <c r="A35" s="662"/>
      <c r="B35" s="663" t="s">
        <v>903</v>
      </c>
      <c r="C35" s="664" t="s">
        <v>904</v>
      </c>
      <c r="D35" s="664" t="s">
        <v>865</v>
      </c>
      <c r="E35" s="665" t="s">
        <v>856</v>
      </c>
      <c r="F35" s="639"/>
      <c r="G35" s="639"/>
    </row>
    <row r="36" spans="1:7" s="640" customFormat="1" x14ac:dyDescent="0.25">
      <c r="B36" s="666"/>
      <c r="C36" s="666"/>
      <c r="D36" s="666"/>
      <c r="E36" s="666"/>
      <c r="F36" s="639"/>
      <c r="G36" s="639"/>
    </row>
    <row r="37" spans="1:7" s="640" customFormat="1" x14ac:dyDescent="0.25">
      <c r="A37" s="667" t="s">
        <v>905</v>
      </c>
      <c r="C37" s="666"/>
      <c r="D37" s="666"/>
      <c r="E37" s="666"/>
      <c r="F37" s="639"/>
      <c r="G37" s="639"/>
    </row>
    <row r="38" spans="1:7" s="640" customFormat="1" ht="51" customHeight="1" thickBot="1" x14ac:dyDescent="0.3">
      <c r="A38" s="1127" t="s">
        <v>906</v>
      </c>
      <c r="B38" s="1128"/>
      <c r="C38" s="1128"/>
      <c r="D38" s="1128"/>
      <c r="E38" s="1128"/>
      <c r="F38" s="639"/>
      <c r="G38" s="639"/>
    </row>
    <row r="39" spans="1:7" s="640" customFormat="1" ht="15.75" thickBot="1" x14ac:dyDescent="0.3">
      <c r="A39" s="668" t="s">
        <v>848</v>
      </c>
      <c r="B39" s="669" t="s">
        <v>849</v>
      </c>
      <c r="C39" s="670" t="s">
        <v>850</v>
      </c>
      <c r="D39" s="670" t="s">
        <v>851</v>
      </c>
      <c r="E39" s="671" t="s">
        <v>852</v>
      </c>
      <c r="F39" s="639"/>
      <c r="G39" s="639"/>
    </row>
    <row r="40" spans="1:7" s="640" customFormat="1" ht="15.75" hidden="1" thickBot="1" x14ac:dyDescent="0.3">
      <c r="A40" s="672"/>
      <c r="B40" s="673"/>
      <c r="C40" s="674"/>
      <c r="D40" s="674"/>
      <c r="E40" s="675"/>
      <c r="F40" s="639"/>
      <c r="G40" s="639"/>
    </row>
    <row r="41" spans="1:7" s="640" customFormat="1" ht="60" x14ac:dyDescent="0.25">
      <c r="A41" s="652"/>
      <c r="B41" s="676" t="s">
        <v>907</v>
      </c>
      <c r="C41" s="677" t="s">
        <v>908</v>
      </c>
      <c r="D41" s="677" t="s">
        <v>855</v>
      </c>
      <c r="E41" s="678" t="s">
        <v>909</v>
      </c>
      <c r="F41" s="639"/>
      <c r="G41" s="639"/>
    </row>
    <row r="42" spans="1:7" s="640" customFormat="1" ht="60" x14ac:dyDescent="0.25">
      <c r="A42" s="658"/>
      <c r="B42" s="659" t="s">
        <v>910</v>
      </c>
      <c r="C42" s="660" t="s">
        <v>911</v>
      </c>
      <c r="D42" s="660" t="s">
        <v>865</v>
      </c>
      <c r="E42" s="661" t="s">
        <v>856</v>
      </c>
      <c r="F42" s="639"/>
      <c r="G42" s="639"/>
    </row>
    <row r="43" spans="1:7" s="640" customFormat="1" ht="45.75" thickBot="1" x14ac:dyDescent="0.3">
      <c r="A43" s="662"/>
      <c r="B43" s="663" t="s">
        <v>912</v>
      </c>
      <c r="C43" s="664" t="s">
        <v>913</v>
      </c>
      <c r="D43" s="664" t="s">
        <v>865</v>
      </c>
      <c r="E43" s="665" t="s">
        <v>856</v>
      </c>
      <c r="F43" s="639"/>
      <c r="G43" s="639"/>
    </row>
    <row r="44" spans="1:7" s="640" customFormat="1" x14ac:dyDescent="0.25">
      <c r="B44" s="666"/>
      <c r="C44" s="666"/>
      <c r="D44" s="666"/>
      <c r="E44" s="666"/>
      <c r="F44" s="639"/>
      <c r="G44" s="639"/>
    </row>
    <row r="45" spans="1:7" s="640" customFormat="1" ht="9.9499999999999993" customHeight="1" x14ac:dyDescent="0.25">
      <c r="B45" s="641"/>
      <c r="C45" s="641"/>
      <c r="D45" s="641"/>
      <c r="E45" s="641"/>
      <c r="F45" s="639"/>
      <c r="G45" s="639"/>
    </row>
    <row r="46" spans="1:7" s="640" customFormat="1" x14ac:dyDescent="0.25">
      <c r="A46" s="667" t="s">
        <v>914</v>
      </c>
      <c r="C46" s="666"/>
      <c r="D46" s="666"/>
      <c r="E46" s="666"/>
      <c r="F46" s="639"/>
      <c r="G46" s="639"/>
    </row>
    <row r="47" spans="1:7" s="640" customFormat="1" ht="48" customHeight="1" thickBot="1" x14ac:dyDescent="0.3">
      <c r="A47" s="1127" t="s">
        <v>915</v>
      </c>
      <c r="B47" s="1128"/>
      <c r="C47" s="1128"/>
      <c r="D47" s="1128"/>
      <c r="E47" s="1128"/>
      <c r="F47" s="639"/>
      <c r="G47" s="639"/>
    </row>
    <row r="48" spans="1:7" s="640" customFormat="1" ht="15.75" thickBot="1" x14ac:dyDescent="0.3">
      <c r="A48" s="668" t="s">
        <v>848</v>
      </c>
      <c r="B48" s="669" t="s">
        <v>849</v>
      </c>
      <c r="C48" s="670" t="s">
        <v>850</v>
      </c>
      <c r="D48" s="670" t="s">
        <v>851</v>
      </c>
      <c r="E48" s="671" t="s">
        <v>852</v>
      </c>
      <c r="F48" s="639"/>
      <c r="G48" s="639"/>
    </row>
    <row r="49" spans="1:7" s="640" customFormat="1" ht="15.75" hidden="1" thickBot="1" x14ac:dyDescent="0.3">
      <c r="A49" s="672"/>
      <c r="B49" s="673"/>
      <c r="C49" s="674"/>
      <c r="D49" s="674"/>
      <c r="E49" s="675"/>
      <c r="F49" s="639"/>
      <c r="G49" s="639"/>
    </row>
    <row r="50" spans="1:7" s="640" customFormat="1" ht="90" x14ac:dyDescent="0.25">
      <c r="A50" s="652"/>
      <c r="B50" s="676" t="s">
        <v>916</v>
      </c>
      <c r="C50" s="677" t="s">
        <v>917</v>
      </c>
      <c r="D50" s="677" t="s">
        <v>918</v>
      </c>
      <c r="E50" s="678" t="s">
        <v>919</v>
      </c>
      <c r="F50" s="639"/>
      <c r="G50" s="639"/>
    </row>
    <row r="51" spans="1:7" s="640" customFormat="1" ht="75" x14ac:dyDescent="0.25">
      <c r="A51" s="658"/>
      <c r="B51" s="659" t="s">
        <v>920</v>
      </c>
      <c r="C51" s="660" t="s">
        <v>921</v>
      </c>
      <c r="D51" s="660" t="s">
        <v>918</v>
      </c>
      <c r="E51" s="661" t="s">
        <v>922</v>
      </c>
      <c r="F51" s="639"/>
      <c r="G51" s="639"/>
    </row>
    <row r="52" spans="1:7" s="640" customFormat="1" ht="30" x14ac:dyDescent="0.25">
      <c r="A52" s="658"/>
      <c r="B52" s="659" t="s">
        <v>923</v>
      </c>
      <c r="C52" s="660" t="s">
        <v>924</v>
      </c>
      <c r="D52" s="660" t="s">
        <v>918</v>
      </c>
      <c r="E52" s="661" t="s">
        <v>856</v>
      </c>
      <c r="F52" s="639"/>
      <c r="G52" s="639"/>
    </row>
    <row r="53" spans="1:7" s="640" customFormat="1" ht="75.75" thickBot="1" x14ac:dyDescent="0.3">
      <c r="A53" s="662"/>
      <c r="B53" s="663" t="s">
        <v>925</v>
      </c>
      <c r="C53" s="664" t="s">
        <v>926</v>
      </c>
      <c r="D53" s="664" t="s">
        <v>918</v>
      </c>
      <c r="E53" s="665" t="s">
        <v>922</v>
      </c>
      <c r="F53" s="639"/>
      <c r="G53" s="639"/>
    </row>
    <row r="54" spans="1:7" s="640" customFormat="1" ht="9.9499999999999993" customHeight="1" x14ac:dyDescent="0.25">
      <c r="B54" s="666"/>
      <c r="C54" s="666"/>
      <c r="D54" s="666"/>
      <c r="E54" s="666"/>
      <c r="F54" s="639"/>
      <c r="G54" s="639"/>
    </row>
    <row r="55" spans="1:7" s="640" customFormat="1" x14ac:dyDescent="0.25">
      <c r="A55" s="667" t="s">
        <v>927</v>
      </c>
      <c r="C55" s="666"/>
      <c r="D55" s="666"/>
      <c r="E55" s="666"/>
      <c r="F55" s="639"/>
      <c r="G55" s="639"/>
    </row>
    <row r="56" spans="1:7" s="640" customFormat="1" ht="64.5" customHeight="1" thickBot="1" x14ac:dyDescent="0.3">
      <c r="A56" s="1127" t="s">
        <v>928</v>
      </c>
      <c r="B56" s="1128"/>
      <c r="C56" s="1128"/>
      <c r="D56" s="1128"/>
      <c r="E56" s="1128"/>
      <c r="F56" s="639"/>
      <c r="G56" s="639"/>
    </row>
    <row r="57" spans="1:7" s="640" customFormat="1" ht="15.75" thickBot="1" x14ac:dyDescent="0.3">
      <c r="A57" s="668" t="s">
        <v>848</v>
      </c>
      <c r="B57" s="669" t="s">
        <v>849</v>
      </c>
      <c r="C57" s="670" t="s">
        <v>850</v>
      </c>
      <c r="D57" s="670" t="s">
        <v>851</v>
      </c>
      <c r="E57" s="671" t="s">
        <v>852</v>
      </c>
      <c r="F57" s="639"/>
      <c r="G57" s="639"/>
    </row>
    <row r="58" spans="1:7" s="640" customFormat="1" ht="15.75" hidden="1" thickBot="1" x14ac:dyDescent="0.3">
      <c r="A58" s="672"/>
      <c r="B58" s="673"/>
      <c r="C58" s="674"/>
      <c r="D58" s="674"/>
      <c r="E58" s="675"/>
      <c r="F58" s="639"/>
      <c r="G58" s="639"/>
    </row>
    <row r="59" spans="1:7" s="640" customFormat="1" ht="45" x14ac:dyDescent="0.25">
      <c r="A59" s="652"/>
      <c r="B59" s="676" t="s">
        <v>929</v>
      </c>
      <c r="C59" s="677" t="s">
        <v>930</v>
      </c>
      <c r="D59" s="677" t="s">
        <v>865</v>
      </c>
      <c r="E59" s="678" t="s">
        <v>856</v>
      </c>
      <c r="F59" s="639"/>
      <c r="G59" s="639"/>
    </row>
    <row r="60" spans="1:7" s="640" customFormat="1" ht="60" x14ac:dyDescent="0.25">
      <c r="A60" s="658"/>
      <c r="B60" s="659" t="s">
        <v>931</v>
      </c>
      <c r="C60" s="660" t="s">
        <v>932</v>
      </c>
      <c r="D60" s="660" t="s">
        <v>865</v>
      </c>
      <c r="E60" s="661" t="s">
        <v>933</v>
      </c>
      <c r="F60" s="639"/>
      <c r="G60" s="639"/>
    </row>
    <row r="61" spans="1:7" s="640" customFormat="1" ht="30" x14ac:dyDescent="0.25">
      <c r="A61" s="658"/>
      <c r="B61" s="659" t="s">
        <v>934</v>
      </c>
      <c r="C61" s="660" t="s">
        <v>935</v>
      </c>
      <c r="D61" s="660" t="s">
        <v>855</v>
      </c>
      <c r="E61" s="661" t="s">
        <v>936</v>
      </c>
      <c r="F61" s="639"/>
      <c r="G61" s="639"/>
    </row>
    <row r="62" spans="1:7" s="640" customFormat="1" ht="30" x14ac:dyDescent="0.25">
      <c r="A62" s="658"/>
      <c r="B62" s="659" t="s">
        <v>937</v>
      </c>
      <c r="C62" s="660" t="s">
        <v>938</v>
      </c>
      <c r="D62" s="660" t="s">
        <v>855</v>
      </c>
      <c r="E62" s="661" t="s">
        <v>856</v>
      </c>
      <c r="F62" s="639"/>
      <c r="G62" s="639"/>
    </row>
    <row r="63" spans="1:7" s="640" customFormat="1" ht="45" x14ac:dyDescent="0.25">
      <c r="A63" s="658"/>
      <c r="B63" s="659" t="s">
        <v>939</v>
      </c>
      <c r="C63" s="660" t="s">
        <v>940</v>
      </c>
      <c r="D63" s="660" t="s">
        <v>855</v>
      </c>
      <c r="E63" s="661" t="s">
        <v>856</v>
      </c>
      <c r="F63" s="639"/>
      <c r="G63" s="639"/>
    </row>
    <row r="64" spans="1:7" s="640" customFormat="1" ht="30.75" thickBot="1" x14ac:dyDescent="0.3">
      <c r="A64" s="662"/>
      <c r="B64" s="663" t="s">
        <v>941</v>
      </c>
      <c r="C64" s="664" t="s">
        <v>942</v>
      </c>
      <c r="D64" s="664" t="s">
        <v>865</v>
      </c>
      <c r="E64" s="665" t="s">
        <v>856</v>
      </c>
      <c r="F64" s="639"/>
      <c r="G64" s="639"/>
    </row>
    <row r="65" spans="1:7" s="640" customFormat="1" ht="5.0999999999999996" customHeight="1" x14ac:dyDescent="0.25">
      <c r="F65" s="639"/>
      <c r="G65" s="639"/>
    </row>
    <row r="66" spans="1:7" s="640" customFormat="1" x14ac:dyDescent="0.25">
      <c r="A66" s="679" t="s">
        <v>943</v>
      </c>
      <c r="F66" s="639"/>
      <c r="G66" s="639"/>
    </row>
    <row r="67" spans="1:7" s="640" customFormat="1" x14ac:dyDescent="0.25">
      <c r="B67" s="680" t="s">
        <v>865</v>
      </c>
      <c r="C67" s="1129" t="s">
        <v>944</v>
      </c>
      <c r="D67" s="1126"/>
      <c r="E67" s="1126"/>
      <c r="F67" s="639"/>
      <c r="G67" s="639"/>
    </row>
    <row r="68" spans="1:7" s="640" customFormat="1" ht="30" customHeight="1" x14ac:dyDescent="0.25">
      <c r="B68" s="680" t="s">
        <v>855</v>
      </c>
      <c r="C68" s="1129" t="s">
        <v>945</v>
      </c>
      <c r="D68" s="1126"/>
      <c r="E68" s="1126"/>
      <c r="F68" s="639"/>
      <c r="G68" s="639"/>
    </row>
    <row r="69" spans="1:7" s="640" customFormat="1" ht="32.25" customHeight="1" x14ac:dyDescent="0.25">
      <c r="B69" s="681" t="s">
        <v>918</v>
      </c>
      <c r="C69" s="1130" t="s">
        <v>946</v>
      </c>
      <c r="D69" s="1131"/>
      <c r="E69" s="1131"/>
      <c r="F69" s="639"/>
      <c r="G69" s="639"/>
    </row>
    <row r="70" spans="1:7" s="640" customFormat="1" ht="9.9499999999999993" customHeight="1" x14ac:dyDescent="0.25">
      <c r="F70" s="639"/>
      <c r="G70" s="639"/>
    </row>
    <row r="71" spans="1:7" s="640" customFormat="1" x14ac:dyDescent="0.25">
      <c r="A71" s="640" t="s">
        <v>947</v>
      </c>
      <c r="F71" s="639"/>
      <c r="G71" s="639"/>
    </row>
    <row r="72" spans="1:7" s="640" customFormat="1" x14ac:dyDescent="0.25">
      <c r="A72" s="640" t="s">
        <v>948</v>
      </c>
      <c r="F72" s="639"/>
      <c r="G72" s="639"/>
    </row>
    <row r="73" spans="1:7" s="640" customFormat="1" ht="33.75" customHeight="1" x14ac:dyDescent="0.25">
      <c r="A73" s="1125" t="s">
        <v>949</v>
      </c>
      <c r="B73" s="1126"/>
      <c r="C73" s="1126"/>
      <c r="D73" s="1126"/>
      <c r="E73" s="1126"/>
      <c r="F73" s="639"/>
      <c r="G73" s="639"/>
    </row>
    <row r="74" spans="1:7" s="640" customFormat="1" x14ac:dyDescent="0.25">
      <c r="A74" s="682" t="s">
        <v>950</v>
      </c>
      <c r="F74" s="639"/>
      <c r="G74" s="639"/>
    </row>
    <row r="75" spans="1:7" s="640" customFormat="1" x14ac:dyDescent="0.25">
      <c r="F75" s="639"/>
      <c r="G75" s="639"/>
    </row>
    <row r="76" spans="1:7" s="640" customFormat="1" x14ac:dyDescent="0.25">
      <c r="F76" s="639"/>
      <c r="G76" s="639"/>
    </row>
    <row r="77" spans="1:7" s="640" customFormat="1" x14ac:dyDescent="0.25">
      <c r="F77" s="639"/>
      <c r="G77" s="639"/>
    </row>
    <row r="78" spans="1:7" s="640" customFormat="1" x14ac:dyDescent="0.25">
      <c r="F78" s="639"/>
      <c r="G78" s="639"/>
    </row>
    <row r="79" spans="1:7" s="640" customFormat="1" x14ac:dyDescent="0.25">
      <c r="F79" s="639"/>
      <c r="G79" s="639"/>
    </row>
    <row r="80" spans="1:7" s="640" customFormat="1" x14ac:dyDescent="0.25">
      <c r="F80" s="639"/>
      <c r="G80" s="639"/>
    </row>
    <row r="81" spans="6:7" s="640" customFormat="1" x14ac:dyDescent="0.25">
      <c r="F81" s="639"/>
      <c r="G81" s="639"/>
    </row>
    <row r="82" spans="6:7" s="640" customFormat="1" x14ac:dyDescent="0.25">
      <c r="F82" s="639"/>
      <c r="G82" s="639"/>
    </row>
    <row r="83" spans="6:7" s="640" customFormat="1" x14ac:dyDescent="0.25">
      <c r="F83" s="639"/>
      <c r="G83" s="639"/>
    </row>
    <row r="84" spans="6:7" s="640" customFormat="1" x14ac:dyDescent="0.25">
      <c r="F84" s="639"/>
      <c r="G84" s="639"/>
    </row>
    <row r="85" spans="6:7" s="640" customFormat="1" x14ac:dyDescent="0.25">
      <c r="F85" s="639"/>
      <c r="G85" s="639"/>
    </row>
    <row r="86" spans="6:7" s="640" customFormat="1" x14ac:dyDescent="0.25">
      <c r="F86" s="639"/>
      <c r="G86" s="639"/>
    </row>
    <row r="87" spans="6:7" s="640" customFormat="1" x14ac:dyDescent="0.25">
      <c r="F87" s="639"/>
      <c r="G87" s="639"/>
    </row>
    <row r="88" spans="6:7" s="640" customFormat="1" x14ac:dyDescent="0.25">
      <c r="F88" s="639"/>
      <c r="G88" s="639"/>
    </row>
    <row r="89" spans="6:7" s="640" customFormat="1" x14ac:dyDescent="0.25">
      <c r="F89" s="639"/>
      <c r="G89" s="639"/>
    </row>
    <row r="90" spans="6:7" s="640" customFormat="1" x14ac:dyDescent="0.25">
      <c r="F90" s="639"/>
      <c r="G90" s="639"/>
    </row>
    <row r="91" spans="6:7" s="640" customFormat="1" x14ac:dyDescent="0.25">
      <c r="F91" s="639"/>
      <c r="G91" s="639"/>
    </row>
    <row r="92" spans="6:7" s="640" customFormat="1" x14ac:dyDescent="0.25">
      <c r="F92" s="639"/>
      <c r="G92" s="639"/>
    </row>
    <row r="93" spans="6:7" s="640" customFormat="1" x14ac:dyDescent="0.25">
      <c r="F93" s="639"/>
      <c r="G93" s="639"/>
    </row>
    <row r="94" spans="6:7" s="640" customFormat="1" x14ac:dyDescent="0.25">
      <c r="F94" s="639"/>
      <c r="G94" s="639"/>
    </row>
    <row r="95" spans="6:7" s="640" customFormat="1" x14ac:dyDescent="0.25">
      <c r="F95" s="639"/>
      <c r="G95" s="639"/>
    </row>
    <row r="96" spans="6:7" s="640" customFormat="1" x14ac:dyDescent="0.25">
      <c r="F96" s="639"/>
      <c r="G96" s="639"/>
    </row>
    <row r="97" spans="6:7" s="640" customFormat="1" x14ac:dyDescent="0.25">
      <c r="F97" s="639"/>
      <c r="G97" s="639"/>
    </row>
    <row r="98" spans="6:7" s="640" customFormat="1" x14ac:dyDescent="0.25">
      <c r="F98" s="639"/>
      <c r="G98" s="639"/>
    </row>
    <row r="99" spans="6:7" s="640" customFormat="1" x14ac:dyDescent="0.25">
      <c r="F99" s="639"/>
      <c r="G99" s="639"/>
    </row>
    <row r="100" spans="6:7" s="640" customFormat="1" x14ac:dyDescent="0.25">
      <c r="F100" s="639"/>
      <c r="G100" s="639"/>
    </row>
    <row r="101" spans="6:7" s="640" customFormat="1" x14ac:dyDescent="0.25">
      <c r="F101" s="639"/>
      <c r="G101" s="639"/>
    </row>
    <row r="102" spans="6:7" s="640" customFormat="1" x14ac:dyDescent="0.25">
      <c r="F102" s="639"/>
      <c r="G102" s="639"/>
    </row>
    <row r="103" spans="6:7" s="640" customFormat="1" x14ac:dyDescent="0.25">
      <c r="F103" s="639"/>
      <c r="G103" s="639"/>
    </row>
    <row r="104" spans="6:7" s="640" customFormat="1" x14ac:dyDescent="0.25">
      <c r="F104" s="639"/>
      <c r="G104" s="639"/>
    </row>
    <row r="105" spans="6:7" s="640" customFormat="1" x14ac:dyDescent="0.25">
      <c r="F105" s="639"/>
      <c r="G105" s="639"/>
    </row>
    <row r="106" spans="6:7" s="640" customFormat="1" x14ac:dyDescent="0.25">
      <c r="F106" s="639"/>
      <c r="G106" s="639"/>
    </row>
    <row r="107" spans="6:7" s="640" customFormat="1" x14ac:dyDescent="0.25">
      <c r="F107" s="639"/>
      <c r="G107" s="639"/>
    </row>
    <row r="108" spans="6:7" s="640" customFormat="1" x14ac:dyDescent="0.25">
      <c r="F108" s="639"/>
      <c r="G108" s="639"/>
    </row>
    <row r="109" spans="6:7" s="640" customFormat="1" x14ac:dyDescent="0.25">
      <c r="F109" s="639"/>
      <c r="G109" s="639"/>
    </row>
    <row r="110" spans="6:7" s="640" customFormat="1" x14ac:dyDescent="0.25">
      <c r="F110" s="639"/>
      <c r="G110" s="639"/>
    </row>
    <row r="111" spans="6:7" s="640" customFormat="1" x14ac:dyDescent="0.25">
      <c r="F111" s="639"/>
      <c r="G111" s="639"/>
    </row>
    <row r="112" spans="6:7" s="640" customFormat="1" x14ac:dyDescent="0.25">
      <c r="F112" s="639"/>
      <c r="G112" s="639"/>
    </row>
    <row r="113" spans="6:7" s="640" customFormat="1" x14ac:dyDescent="0.25">
      <c r="F113" s="639"/>
      <c r="G113" s="639"/>
    </row>
    <row r="114" spans="6:7" s="640" customFormat="1" x14ac:dyDescent="0.25">
      <c r="F114" s="639"/>
      <c r="G114" s="639"/>
    </row>
    <row r="115" spans="6:7" s="640" customFormat="1" x14ac:dyDescent="0.25">
      <c r="F115" s="639"/>
      <c r="G115" s="639"/>
    </row>
  </sheetData>
  <sheetProtection algorithmName="SHA-512" hashValue="LV377NSOLdP8m4S8kOvawkgzNlJohc6yS7iBylmXqwUdNJnn3eNtT05bTqILUFyvHVl8boYmi8ITbZlSWXLj4Q==" saltValue="8vSgnis1WymgMtAb8YCl+Q==" spinCount="100000" sheet="1" objects="1" scenarios="1"/>
  <mergeCells count="13">
    <mergeCell ref="A25:E25"/>
    <mergeCell ref="A1:E1"/>
    <mergeCell ref="D3:E3"/>
    <mergeCell ref="D4:E4"/>
    <mergeCell ref="D5:E5"/>
    <mergeCell ref="A8:E8"/>
    <mergeCell ref="A73:E73"/>
    <mergeCell ref="A38:E38"/>
    <mergeCell ref="A47:E47"/>
    <mergeCell ref="A56:E56"/>
    <mergeCell ref="C67:E67"/>
    <mergeCell ref="C68:E68"/>
    <mergeCell ref="C69:E69"/>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700-000000000000}">
      <formula1>OR(A11="Y", A11="A")</formula1>
    </dataValidation>
  </dataValidations>
  <hyperlinks>
    <hyperlink ref="B11" r:id="rId1" display="http://glomeep.imo.org/technology/auxiliary-systems-optimization/" xr:uid="{00000000-0004-0000-0700-000000000000}"/>
    <hyperlink ref="B12" r:id="rId2" display="http://glomeep.imo.org/technology/engine-de-rating/" xr:uid="{00000000-0004-0000-0700-000001000000}"/>
    <hyperlink ref="B13" r:id="rId3" display="http://glomeep.imo.org/technology/engine-performance-optimization-automatic/" xr:uid="{00000000-0004-0000-0700-000002000000}"/>
    <hyperlink ref="B14" r:id="rId4" display="http://glomeep.imo.org/technology/engine-performance-optimization-manual/" xr:uid="{00000000-0004-0000-0700-000003000000}"/>
    <hyperlink ref="B15" r:id="rId5" display="http://glomeep.imo.org/technology/exhaust-gas-boilers-on-auxiliary-engines/" xr:uid="{00000000-0004-0000-0700-000004000000}"/>
    <hyperlink ref="B16" r:id="rId6" display="http://glomeep.imo.org/technology/hybridization-plug-in-or-conventional/" xr:uid="{00000000-0004-0000-0700-000005000000}"/>
    <hyperlink ref="B17" r:id="rId7" display="http://glomeep.imo.org/technology/improved-auxiliary-engine-load/" xr:uid="{00000000-0004-0000-0700-000006000000}"/>
    <hyperlink ref="B18" r:id="rId8" display="http://glomeep.imo.org/technology/shaft-generator/" xr:uid="{00000000-0004-0000-0700-000007000000}"/>
    <hyperlink ref="B19" r:id="rId9" display="http://glomeep.imo.org/technology/shore-power/" xr:uid="{00000000-0004-0000-0700-000008000000}"/>
    <hyperlink ref="B20" r:id="rId10" display="http://glomeep.imo.org/technology/steam-plant-operation-improvement/" xr:uid="{00000000-0004-0000-0700-000009000000}"/>
    <hyperlink ref="B21" r:id="rId11" display="http://glomeep.imo.org/technology/waste-heat-recovery-systems/" xr:uid="{00000000-0004-0000-0700-00000A000000}"/>
    <hyperlink ref="B28" r:id="rId12" display="http://glomeep.imo.org/technology/air-cavity-lubrication/" xr:uid="{00000000-0004-0000-0700-00000B000000}"/>
    <hyperlink ref="B29" r:id="rId13" display="http://glomeep.imo.org/technology/hull-cleaning/" xr:uid="{00000000-0004-0000-0700-00000C000000}"/>
    <hyperlink ref="B30" r:id="rId14" display="http://glomeep.imo.org/technology/hull-coating/" xr:uid="{00000000-0004-0000-0700-00000D000000}"/>
    <hyperlink ref="B31" r:id="rId15" display="http://glomeep.imo.org/technology/hull-form-optimization/" xr:uid="{00000000-0004-0000-0700-00000E000000}"/>
    <hyperlink ref="B32" r:id="rId16" display="http://glomeep.imo.org/technology/hull-retrofitting/" xr:uid="{00000000-0004-0000-0700-00000F000000}"/>
    <hyperlink ref="B33" r:id="rId17" display="http://glomeep.imo.org/technology/propeller-polishing/" xr:uid="{00000000-0004-0000-0700-000010000000}"/>
    <hyperlink ref="B34" r:id="rId18" display="http://glomeep.imo.org/technology/propeller-retrofitting/" xr:uid="{00000000-0004-0000-0700-000011000000}"/>
    <hyperlink ref="B35" r:id="rId19" display="http://glomeep.imo.org/technology/propulsion-improving-devices-pids/" xr:uid="{00000000-0004-0000-0700-000012000000}"/>
    <hyperlink ref="B41" r:id="rId20" display="http://glomeep.imo.org/technology/cargo-handling-systems-cargo-discharge-operation/" xr:uid="{00000000-0004-0000-0700-000013000000}"/>
    <hyperlink ref="B42" r:id="rId21" display="http://glomeep.imo.org/technology/energy-efficient-lighting-system/" xr:uid="{00000000-0004-0000-0700-000014000000}"/>
    <hyperlink ref="B43" r:id="rId22" display="http://glomeep.imo.org/technology/frequency-controlled-electric-motors/" xr:uid="{00000000-0004-0000-0700-000015000000}"/>
    <hyperlink ref="B50" r:id="rId23" display="http://glomeep.imo.org/technology/fixed-sails-or-wings/" xr:uid="{00000000-0004-0000-0700-000016000000}"/>
    <hyperlink ref="B51" r:id="rId24" display="http://glomeep.imo.org/technology/flettner-rotors/" xr:uid="{00000000-0004-0000-0700-000017000000}"/>
    <hyperlink ref="B52" r:id="rId25" display="http://glomeep.imo.org/technology/kite/" xr:uid="{00000000-0004-0000-0700-000018000000}"/>
    <hyperlink ref="B53" r:id="rId26" display="http://glomeep.imo.org/technology/solar-panels/" xr:uid="{00000000-0004-0000-0700-000019000000}"/>
    <hyperlink ref="B59" r:id="rId27" display="http://glomeep.imo.org/technology/autopilot-adjustment-and-use/" xr:uid="{00000000-0004-0000-0700-00001A000000}"/>
    <hyperlink ref="B60" r:id="rId28" display="http://glomeep.imo.org/technology/combinator-optimizing/" xr:uid="{00000000-0004-0000-0700-00001B000000}"/>
    <hyperlink ref="B61" r:id="rId29" display="http://glomeep.imo.org/technology/efficient-dp-operation/" xr:uid="{00000000-0004-0000-0700-00001C000000}"/>
    <hyperlink ref="B62" r:id="rId30" display="http://glomeep.imo.org/technology/speed-management/" xr:uid="{00000000-0004-0000-0700-00001D000000}"/>
    <hyperlink ref="B63" r:id="rId31" display="http://glomeep.imo.org/technology/trim-and-draft-optimization/" xr:uid="{00000000-0004-0000-0700-00001E000000}"/>
    <hyperlink ref="B64" r:id="rId32" display="http://glomeep.imo.org/technology/weather-routing/" xr:uid="{00000000-0004-0000-0700-00001F000000}"/>
    <hyperlink ref="A74" r:id="rId33" display="http://glomeep.imo.org/legal-disclaimer-for-eet-ip/" xr:uid="{00000000-0004-0000-0700-000020000000}"/>
    <hyperlink ref="A5" r:id="rId34" xr:uid="{00000000-0004-0000-0700-000021000000}"/>
  </hyperlinks>
  <pageMargins left="0.43307086614173229" right="0.23622047244094491" top="0.39370078740157483" bottom="0.31496062992125984" header="0.23622047244094491" footer="0.15748031496062992"/>
  <pageSetup paperSize="9" scale="87" orientation="portrait" r:id="rId35"/>
  <headerFooter alignWithMargins="0">
    <oddFooter>&amp;L&amp;8CKL OSS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Checklist - Basic Office Supply</vt:lpstr>
      <vt:lpstr>Checklist - Ranking Office Supp</vt:lpstr>
      <vt:lpstr>Office - Total Score Review</vt:lpstr>
      <vt:lpstr>Office - CO2 - GloMEEP</vt:lpstr>
      <vt:lpstr>'Checklist - Basic Office Supply'!Print_Area</vt:lpstr>
      <vt:lpstr>'Checklist - Ranking Office Supp'!Print_Area</vt:lpstr>
      <vt:lpstr>'Office - CO2 - GloMEEP'!Print_Area</vt:lpstr>
      <vt:lpstr>'Office - Total Score Review'!Print_Area</vt:lpstr>
      <vt:lpstr>'Checklist - Basic Office Supply'!Print_Titles</vt:lpstr>
      <vt:lpstr>'Checklist - Ranking Office Supp'!Print_Titles</vt:lpstr>
      <vt:lpstr>'Office - CO2 - GloMEEP'!Print_Titles</vt:lpstr>
      <vt:lpstr>'Office - Total Score Review'!Print_Titles</vt:lpstr>
      <vt:lpstr>'Office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2022-08-22T13:07:05Z</cp:lastPrinted>
  <dcterms:created xsi:type="dcterms:W3CDTF">2001-05-28T13:46:28Z</dcterms:created>
  <dcterms:modified xsi:type="dcterms:W3CDTF">2022-08-30T11:45:07Z</dcterms:modified>
</cp:coreProperties>
</file>